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WPDx Raw Files\Water for People\Water for People_for WPDx reingestion\"/>
    </mc:Choice>
  </mc:AlternateContent>
  <xr:revisionPtr revIDLastSave="0" documentId="13_ncr:1_{C4205943-6F18-4646-9DB7-5E9145DD14AC}" xr6:coauthVersionLast="45" xr6:coauthVersionMax="45" xr10:uidLastSave="{00000000-0000-0000-0000-000000000000}"/>
  <bookViews>
    <workbookView xWindow="-120" yWindow="-120" windowWidth="29040" windowHeight="15840" firstSheet="3" activeTab="4" xr2:uid="{00000000-000D-0000-FFFF-FFFF00000000}"/>
  </bookViews>
  <sheets>
    <sheet name="Scoring Key" sheetId="12" r:id="rId1"/>
    <sheet name="Overall scores " sheetId="2" r:id="rId2"/>
    <sheet name="Metric Scores" sheetId="8" r:id="rId3"/>
    <sheet name="Transformed Data" sheetId="1" r:id="rId4"/>
    <sheet name="Raw Data" sheetId="9" r:id="rId5"/>
    <sheet name="Government Standards" sheetId="10" r:id="rId6"/>
    <sheet name="ESRI_MAPINFO_SHEET" sheetId="11" state="veryHidden" r:id="rId7"/>
  </sheets>
  <externalReferences>
    <externalReference r:id="rId8"/>
  </externalReferences>
  <definedNames>
    <definedName name="_xlnm._FilterDatabase" localSheetId="4" hidden="1">'Raw Data'!$A$1:$BX$1845</definedName>
    <definedName name="_xlnm._FilterDatabase" localSheetId="3" hidden="1">'Transformed Data'!$A$1:$AM$1845</definedName>
    <definedName name="Bacteria_Result" comment="X">'Raw Data'!$BA1</definedName>
    <definedName name="Date" comment="B">'Raw Data'!$E1</definedName>
    <definedName name="Ecoli_Result" comment="V">'Raw Data'!$AW1</definedName>
    <definedName name="Elevation" comment="R - Elevaton of the Primary Intake Structure or Handpump">'Raw Data'!$R1</definedName>
    <definedName name="Geo_Level_1" comment="C">'Raw Data'!$I1</definedName>
    <definedName name="Geo_Level_2" comment="D">'Raw Data'!$J1</definedName>
    <definedName name="Geo_Level_3" comment="E">'Raw Data'!$K1</definedName>
    <definedName name="Geo_Level_4" comment="F">'Raw Data'!$L1</definedName>
    <definedName name="Geo_Level_5" comment="G">'Raw Data'!$M1</definedName>
    <definedName name="Geo_Level_6" comment="H">'Raw Data'!$N1</definedName>
    <definedName name="Geo_Level_7" comment="I">'Raw Data'!$O1</definedName>
    <definedName name="Gov_Standard_Number_Users">'Government Standards'!$B$9</definedName>
    <definedName name="Gov_Standards_Quantity" comment="U">'Government Standards'!$J$9</definedName>
    <definedName name="Improved_Water_Point" comment="K">'Raw Data'!$AC1</definedName>
    <definedName name="Instance_ID" comment="A">'Raw Data'!$D1</definedName>
    <definedName name="Latitude" comment="P - Latitude of the Primary Intake Structure or Location of Handpump">'Raw Data'!$P1</definedName>
    <definedName name="Longitude" comment="Q -- Logitude of Primary Intake Structure or Handpump">'Raw Data'!$Q1</definedName>
    <definedName name="Number_Users" comment="N">'Raw Data'!$Z1</definedName>
    <definedName name="Other_Contaminant">'Raw Data'!$BG1</definedName>
    <definedName name="Other_Contaminant_Result" comment="Z">'Raw Data'!$BE1</definedName>
    <definedName name="Piped_Or_Handpump">'Raw Data'!$AG1</definedName>
    <definedName name="Residual_Chlorine_Result" comment="W">'Raw Data'!$BC1</definedName>
    <definedName name="Seconds_20L">'Raw Data'!$BN1</definedName>
    <definedName name="Standard_Bacteria" comment="Zh">'Government Standards'!$F$9</definedName>
    <definedName name="Standard_Ecoli" comment="Zf">'Government Standards'!$C$9</definedName>
    <definedName name="Standard_Other_Contaminant" comment="Zj">'Government Standards'!$G$9</definedName>
    <definedName name="Standard_Residual_Chlorine_Max">'Government Standards'!$E$9</definedName>
    <definedName name="Standard_Residual_Chlorine_Min" comment="Zg">'Government Standards'!$D$9</definedName>
    <definedName name="Standard_Time_To_Fill_Bucket">'Government Standards'!$K$9</definedName>
    <definedName name="Type_Improved_Water_Point" comment="L">'Raw Data'!$AD1</definedName>
    <definedName name="Type_Unimproved_Water" comment="M">'Raw Data'!$AJ1</definedName>
    <definedName name="Unique_ID">'Raw Data'!$A1</definedName>
    <definedName name="Water_Available_Day_Of_Visit" comment="Zn">'Raw Data'!$AN1</definedName>
    <definedName name="Water_Point_Condition_Overall" comment="Zo">'Raw Data'!$BW1</definedName>
    <definedName name="Waterpoint_Days_Broken">'Raw Data'!$AT1</definedName>
    <definedName name="Waterpoint_Number_Times_Broken">'Raw Data'!$AS1</definedName>
    <definedName name="Waterpoint_Out_Of_Service_Broken">'Raw Data'!$AR1</definedName>
    <definedName name="Waterpoint_Source_Protected" comment="M1">'Raw Data'!$AH1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I3" i="9" l="1"/>
  <c r="BI4" i="9"/>
  <c r="BI5" i="9"/>
  <c r="BI6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I142" i="9"/>
  <c r="BI143" i="9"/>
  <c r="BI144" i="9"/>
  <c r="BI145" i="9"/>
  <c r="BI146" i="9"/>
  <c r="BI147" i="9"/>
  <c r="BI148" i="9"/>
  <c r="BI149" i="9"/>
  <c r="BI150" i="9"/>
  <c r="BI151" i="9"/>
  <c r="BI152" i="9"/>
  <c r="BI153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2" i="9"/>
  <c r="BI213" i="9"/>
  <c r="BI214" i="9"/>
  <c r="BI215" i="9"/>
  <c r="BI216" i="9"/>
  <c r="BI217" i="9"/>
  <c r="BI218" i="9"/>
  <c r="BI219" i="9"/>
  <c r="BI220" i="9"/>
  <c r="BI221" i="9"/>
  <c r="BI222" i="9"/>
  <c r="BI223" i="9"/>
  <c r="BI224" i="9"/>
  <c r="BI225" i="9"/>
  <c r="BI226" i="9"/>
  <c r="BI227" i="9"/>
  <c r="BI228" i="9"/>
  <c r="BI229" i="9"/>
  <c r="BI230" i="9"/>
  <c r="BI231" i="9"/>
  <c r="BI232" i="9"/>
  <c r="BI233" i="9"/>
  <c r="BI234" i="9"/>
  <c r="BI235" i="9"/>
  <c r="BI236" i="9"/>
  <c r="BI237" i="9"/>
  <c r="BI238" i="9"/>
  <c r="BI239" i="9"/>
  <c r="BI240" i="9"/>
  <c r="BI241" i="9"/>
  <c r="BI242" i="9"/>
  <c r="BI243" i="9"/>
  <c r="BI244" i="9"/>
  <c r="BI245" i="9"/>
  <c r="BI246" i="9"/>
  <c r="BI247" i="9"/>
  <c r="BI248" i="9"/>
  <c r="BI249" i="9"/>
  <c r="BI250" i="9"/>
  <c r="BI251" i="9"/>
  <c r="BI252" i="9"/>
  <c r="BI253" i="9"/>
  <c r="BI254" i="9"/>
  <c r="BI255" i="9"/>
  <c r="BI256" i="9"/>
  <c r="BI257" i="9"/>
  <c r="BI258" i="9"/>
  <c r="BI259" i="9"/>
  <c r="BI260" i="9"/>
  <c r="BI261" i="9"/>
  <c r="BI262" i="9"/>
  <c r="BI263" i="9"/>
  <c r="BI264" i="9"/>
  <c r="BI265" i="9"/>
  <c r="BI266" i="9"/>
  <c r="BI267" i="9"/>
  <c r="BI268" i="9"/>
  <c r="BI269" i="9"/>
  <c r="BI270" i="9"/>
  <c r="BI271" i="9"/>
  <c r="BI272" i="9"/>
  <c r="BI273" i="9"/>
  <c r="BI274" i="9"/>
  <c r="BI275" i="9"/>
  <c r="BI276" i="9"/>
  <c r="BI277" i="9"/>
  <c r="BI278" i="9"/>
  <c r="BI279" i="9"/>
  <c r="BI280" i="9"/>
  <c r="BI281" i="9"/>
  <c r="BI282" i="9"/>
  <c r="BI283" i="9"/>
  <c r="BI284" i="9"/>
  <c r="BI285" i="9"/>
  <c r="BI286" i="9"/>
  <c r="BI287" i="9"/>
  <c r="BI288" i="9"/>
  <c r="BI289" i="9"/>
  <c r="BI290" i="9"/>
  <c r="BI291" i="9"/>
  <c r="BI292" i="9"/>
  <c r="BI293" i="9"/>
  <c r="BI294" i="9"/>
  <c r="BI295" i="9"/>
  <c r="BI296" i="9"/>
  <c r="BI297" i="9"/>
  <c r="BI298" i="9"/>
  <c r="BI299" i="9"/>
  <c r="BI300" i="9"/>
  <c r="BI301" i="9"/>
  <c r="BI302" i="9"/>
  <c r="BI303" i="9"/>
  <c r="BI304" i="9"/>
  <c r="BI305" i="9"/>
  <c r="BI306" i="9"/>
  <c r="BI307" i="9"/>
  <c r="BI308" i="9"/>
  <c r="BI309" i="9"/>
  <c r="BI310" i="9"/>
  <c r="BI311" i="9"/>
  <c r="BI312" i="9"/>
  <c r="BI313" i="9"/>
  <c r="BI314" i="9"/>
  <c r="BI315" i="9"/>
  <c r="BI316" i="9"/>
  <c r="BI317" i="9"/>
  <c r="BI318" i="9"/>
  <c r="BI319" i="9"/>
  <c r="BI320" i="9"/>
  <c r="BI321" i="9"/>
  <c r="BI322" i="9"/>
  <c r="BI323" i="9"/>
  <c r="BI324" i="9"/>
  <c r="BI325" i="9"/>
  <c r="BI326" i="9"/>
  <c r="BI327" i="9"/>
  <c r="BI328" i="9"/>
  <c r="BI329" i="9"/>
  <c r="BI330" i="9"/>
  <c r="BI331" i="9"/>
  <c r="BI332" i="9"/>
  <c r="BI333" i="9"/>
  <c r="BI334" i="9"/>
  <c r="BI335" i="9"/>
  <c r="BI336" i="9"/>
  <c r="BI337" i="9"/>
  <c r="BI338" i="9"/>
  <c r="BI339" i="9"/>
  <c r="BI340" i="9"/>
  <c r="BI341" i="9"/>
  <c r="BI342" i="9"/>
  <c r="BI343" i="9"/>
  <c r="BI344" i="9"/>
  <c r="BI345" i="9"/>
  <c r="BI346" i="9"/>
  <c r="BI347" i="9"/>
  <c r="BI348" i="9"/>
  <c r="BI349" i="9"/>
  <c r="BI350" i="9"/>
  <c r="BI351" i="9"/>
  <c r="BI352" i="9"/>
  <c r="BI353" i="9"/>
  <c r="BI354" i="9"/>
  <c r="BI355" i="9"/>
  <c r="BI356" i="9"/>
  <c r="BI357" i="9"/>
  <c r="BI358" i="9"/>
  <c r="BI359" i="9"/>
  <c r="BI360" i="9"/>
  <c r="BI361" i="9"/>
  <c r="BI362" i="9"/>
  <c r="BI363" i="9"/>
  <c r="BI364" i="9"/>
  <c r="BI365" i="9"/>
  <c r="BI366" i="9"/>
  <c r="BI367" i="9"/>
  <c r="BI368" i="9"/>
  <c r="BI369" i="9"/>
  <c r="BI370" i="9"/>
  <c r="BI371" i="9"/>
  <c r="BI372" i="9"/>
  <c r="BI373" i="9"/>
  <c r="BI374" i="9"/>
  <c r="BI375" i="9"/>
  <c r="BI376" i="9"/>
  <c r="BI377" i="9"/>
  <c r="BI378" i="9"/>
  <c r="BI379" i="9"/>
  <c r="BI380" i="9"/>
  <c r="BI381" i="9"/>
  <c r="BI382" i="9"/>
  <c r="BI383" i="9"/>
  <c r="BI384" i="9"/>
  <c r="BI385" i="9"/>
  <c r="BI386" i="9"/>
  <c r="BI387" i="9"/>
  <c r="BI388" i="9"/>
  <c r="BI389" i="9"/>
  <c r="BI390" i="9"/>
  <c r="BI391" i="9"/>
  <c r="BI392" i="9"/>
  <c r="BI393" i="9"/>
  <c r="BI394" i="9"/>
  <c r="BI395" i="9"/>
  <c r="BI396" i="9"/>
  <c r="BI397" i="9"/>
  <c r="BI398" i="9"/>
  <c r="BI399" i="9"/>
  <c r="BI400" i="9"/>
  <c r="BI401" i="9"/>
  <c r="BI402" i="9"/>
  <c r="BI403" i="9"/>
  <c r="BI404" i="9"/>
  <c r="BI405" i="9"/>
  <c r="BI406" i="9"/>
  <c r="BI407" i="9"/>
  <c r="BI408" i="9"/>
  <c r="BI409" i="9"/>
  <c r="BI410" i="9"/>
  <c r="BI411" i="9"/>
  <c r="BI412" i="9"/>
  <c r="BI413" i="9"/>
  <c r="BI414" i="9"/>
  <c r="BI415" i="9"/>
  <c r="BI416" i="9"/>
  <c r="BI417" i="9"/>
  <c r="BI418" i="9"/>
  <c r="BI419" i="9"/>
  <c r="BI420" i="9"/>
  <c r="BI421" i="9"/>
  <c r="BI422" i="9"/>
  <c r="BI423" i="9"/>
  <c r="BI424" i="9"/>
  <c r="BI425" i="9"/>
  <c r="BI426" i="9"/>
  <c r="BI427" i="9"/>
  <c r="BI428" i="9"/>
  <c r="BI429" i="9"/>
  <c r="BI430" i="9"/>
  <c r="BI431" i="9"/>
  <c r="BI432" i="9"/>
  <c r="BI433" i="9"/>
  <c r="BI434" i="9"/>
  <c r="BI435" i="9"/>
  <c r="BI436" i="9"/>
  <c r="BI437" i="9"/>
  <c r="BI438" i="9"/>
  <c r="BI439" i="9"/>
  <c r="BI440" i="9"/>
  <c r="BI441" i="9"/>
  <c r="BI442" i="9"/>
  <c r="BI443" i="9"/>
  <c r="BI444" i="9"/>
  <c r="BI445" i="9"/>
  <c r="BI446" i="9"/>
  <c r="BI447" i="9"/>
  <c r="BI448" i="9"/>
  <c r="BI449" i="9"/>
  <c r="BI450" i="9"/>
  <c r="BI451" i="9"/>
  <c r="BI452" i="9"/>
  <c r="BI453" i="9"/>
  <c r="BI454" i="9"/>
  <c r="BI455" i="9"/>
  <c r="BI456" i="9"/>
  <c r="BI457" i="9"/>
  <c r="BI458" i="9"/>
  <c r="BI459" i="9"/>
  <c r="BI460" i="9"/>
  <c r="BI461" i="9"/>
  <c r="BI462" i="9"/>
  <c r="BI463" i="9"/>
  <c r="BI464" i="9"/>
  <c r="BI465" i="9"/>
  <c r="BI466" i="9"/>
  <c r="BI467" i="9"/>
  <c r="BI468" i="9"/>
  <c r="BI469" i="9"/>
  <c r="BI470" i="9"/>
  <c r="BI471" i="9"/>
  <c r="BI472" i="9"/>
  <c r="BI473" i="9"/>
  <c r="BI474" i="9"/>
  <c r="BI475" i="9"/>
  <c r="BI476" i="9"/>
  <c r="BI477" i="9"/>
  <c r="BI478" i="9"/>
  <c r="BI479" i="9"/>
  <c r="BI480" i="9"/>
  <c r="BI481" i="9"/>
  <c r="BI482" i="9"/>
  <c r="BI483" i="9"/>
  <c r="BI484" i="9"/>
  <c r="BI485" i="9"/>
  <c r="BI486" i="9"/>
  <c r="BI487" i="9"/>
  <c r="BI488" i="9"/>
  <c r="BI489" i="9"/>
  <c r="BI490" i="9"/>
  <c r="BI491" i="9"/>
  <c r="BI492" i="9"/>
  <c r="BI493" i="9"/>
  <c r="BI494" i="9"/>
  <c r="BI495" i="9"/>
  <c r="BI496" i="9"/>
  <c r="BI497" i="9"/>
  <c r="BI498" i="9"/>
  <c r="BI499" i="9"/>
  <c r="BI500" i="9"/>
  <c r="BI501" i="9"/>
  <c r="BI502" i="9"/>
  <c r="BI503" i="9"/>
  <c r="BI504" i="9"/>
  <c r="BI505" i="9"/>
  <c r="BI506" i="9"/>
  <c r="BI507" i="9"/>
  <c r="BI508" i="9"/>
  <c r="BI509" i="9"/>
  <c r="BI510" i="9"/>
  <c r="BI511" i="9"/>
  <c r="BI512" i="9"/>
  <c r="BI513" i="9"/>
  <c r="BI514" i="9"/>
  <c r="BI515" i="9"/>
  <c r="BI516" i="9"/>
  <c r="BI517" i="9"/>
  <c r="BI518" i="9"/>
  <c r="BI519" i="9"/>
  <c r="BI520" i="9"/>
  <c r="BI521" i="9"/>
  <c r="BI522" i="9"/>
  <c r="BI523" i="9"/>
  <c r="BI524" i="9"/>
  <c r="BI525" i="9"/>
  <c r="BI526" i="9"/>
  <c r="BI527" i="9"/>
  <c r="BI528" i="9"/>
  <c r="BI529" i="9"/>
  <c r="BI530" i="9"/>
  <c r="BI531" i="9"/>
  <c r="BI532" i="9"/>
  <c r="BI533" i="9"/>
  <c r="BI534" i="9"/>
  <c r="BI535" i="9"/>
  <c r="BI536" i="9"/>
  <c r="BI537" i="9"/>
  <c r="BI538" i="9"/>
  <c r="BI539" i="9"/>
  <c r="BI540" i="9"/>
  <c r="BI541" i="9"/>
  <c r="BI542" i="9"/>
  <c r="BI543" i="9"/>
  <c r="BI544" i="9"/>
  <c r="BI545" i="9"/>
  <c r="BI546" i="9"/>
  <c r="BI547" i="9"/>
  <c r="BI548" i="9"/>
  <c r="BI549" i="9"/>
  <c r="BI550" i="9"/>
  <c r="BI551" i="9"/>
  <c r="BI552" i="9"/>
  <c r="BI553" i="9"/>
  <c r="BI554" i="9"/>
  <c r="BI555" i="9"/>
  <c r="BI556" i="9"/>
  <c r="BI557" i="9"/>
  <c r="BI558" i="9"/>
  <c r="BI559" i="9"/>
  <c r="BI560" i="9"/>
  <c r="BI561" i="9"/>
  <c r="BI562" i="9"/>
  <c r="BI563" i="9"/>
  <c r="BI564" i="9"/>
  <c r="BI565" i="9"/>
  <c r="BI566" i="9"/>
  <c r="BI567" i="9"/>
  <c r="BI568" i="9"/>
  <c r="BI569" i="9"/>
  <c r="BI570" i="9"/>
  <c r="BI571" i="9"/>
  <c r="BI572" i="9"/>
  <c r="BI573" i="9"/>
  <c r="BI574" i="9"/>
  <c r="BI575" i="9"/>
  <c r="BI576" i="9"/>
  <c r="BI577" i="9"/>
  <c r="BI578" i="9"/>
  <c r="BI579" i="9"/>
  <c r="BI580" i="9"/>
  <c r="BI581" i="9"/>
  <c r="BI582" i="9"/>
  <c r="BI583" i="9"/>
  <c r="BI584" i="9"/>
  <c r="BI585" i="9"/>
  <c r="BI586" i="9"/>
  <c r="BI587" i="9"/>
  <c r="BI588" i="9"/>
  <c r="BI589" i="9"/>
  <c r="BI590" i="9"/>
  <c r="BI591" i="9"/>
  <c r="BI592" i="9"/>
  <c r="BI593" i="9"/>
  <c r="BI594" i="9"/>
  <c r="BI595" i="9"/>
  <c r="BI596" i="9"/>
  <c r="BI597" i="9"/>
  <c r="BI598" i="9"/>
  <c r="BI599" i="9"/>
  <c r="BI600" i="9"/>
  <c r="BI601" i="9"/>
  <c r="BI602" i="9"/>
  <c r="BI603" i="9"/>
  <c r="BI604" i="9"/>
  <c r="BI605" i="9"/>
  <c r="BI606" i="9"/>
  <c r="BI607" i="9"/>
  <c r="BI608" i="9"/>
  <c r="BI609" i="9"/>
  <c r="BI610" i="9"/>
  <c r="BI611" i="9"/>
  <c r="BI612" i="9"/>
  <c r="BI613" i="9"/>
  <c r="BI614" i="9"/>
  <c r="BI615" i="9"/>
  <c r="BI616" i="9"/>
  <c r="BI617" i="9"/>
  <c r="BI618" i="9"/>
  <c r="BI619" i="9"/>
  <c r="BI620" i="9"/>
  <c r="BI621" i="9"/>
  <c r="BI622" i="9"/>
  <c r="BI623" i="9"/>
  <c r="BI624" i="9"/>
  <c r="BI625" i="9"/>
  <c r="BI626" i="9"/>
  <c r="BI627" i="9"/>
  <c r="BI628" i="9"/>
  <c r="BI629" i="9"/>
  <c r="BI630" i="9"/>
  <c r="BI631" i="9"/>
  <c r="BI632" i="9"/>
  <c r="BI633" i="9"/>
  <c r="BI634" i="9"/>
  <c r="BI635" i="9"/>
  <c r="BI636" i="9"/>
  <c r="BI637" i="9"/>
  <c r="BI638" i="9"/>
  <c r="BI639" i="9"/>
  <c r="BI640" i="9"/>
  <c r="BI641" i="9"/>
  <c r="BI642" i="9"/>
  <c r="BI643" i="9"/>
  <c r="BI644" i="9"/>
  <c r="BI645" i="9"/>
  <c r="BI646" i="9"/>
  <c r="BI647" i="9"/>
  <c r="BI648" i="9"/>
  <c r="BI649" i="9"/>
  <c r="BI650" i="9"/>
  <c r="BI651" i="9"/>
  <c r="BI652" i="9"/>
  <c r="BI653" i="9"/>
  <c r="BI654" i="9"/>
  <c r="BI655" i="9"/>
  <c r="BI656" i="9"/>
  <c r="BI657" i="9"/>
  <c r="BI658" i="9"/>
  <c r="BI659" i="9"/>
  <c r="BI660" i="9"/>
  <c r="BI661" i="9"/>
  <c r="BI662" i="9"/>
  <c r="BI663" i="9"/>
  <c r="BI664" i="9"/>
  <c r="BI665" i="9"/>
  <c r="BI666" i="9"/>
  <c r="BI667" i="9"/>
  <c r="BI668" i="9"/>
  <c r="BI669" i="9"/>
  <c r="BI670" i="9"/>
  <c r="BI671" i="9"/>
  <c r="BI672" i="9"/>
  <c r="BI673" i="9"/>
  <c r="BI674" i="9"/>
  <c r="BI675" i="9"/>
  <c r="BI676" i="9"/>
  <c r="BI677" i="9"/>
  <c r="BI678" i="9"/>
  <c r="BI679" i="9"/>
  <c r="BI680" i="9"/>
  <c r="BI681" i="9"/>
  <c r="BI682" i="9"/>
  <c r="BI683" i="9"/>
  <c r="BI684" i="9"/>
  <c r="BI685" i="9"/>
  <c r="BI686" i="9"/>
  <c r="BI687" i="9"/>
  <c r="BI688" i="9"/>
  <c r="BI689" i="9"/>
  <c r="BI690" i="9"/>
  <c r="BI691" i="9"/>
  <c r="BI692" i="9"/>
  <c r="BI693" i="9"/>
  <c r="BI694" i="9"/>
  <c r="BI695" i="9"/>
  <c r="BI696" i="9"/>
  <c r="BI697" i="9"/>
  <c r="BI698" i="9"/>
  <c r="BI699" i="9"/>
  <c r="BI700" i="9"/>
  <c r="BI701" i="9"/>
  <c r="BI702" i="9"/>
  <c r="BI703" i="9"/>
  <c r="BI704" i="9"/>
  <c r="BI705" i="9"/>
  <c r="BI706" i="9"/>
  <c r="BI707" i="9"/>
  <c r="BI708" i="9"/>
  <c r="BI709" i="9"/>
  <c r="BI710" i="9"/>
  <c r="BI711" i="9"/>
  <c r="BI712" i="9"/>
  <c r="BI713" i="9"/>
  <c r="BI714" i="9"/>
  <c r="BI715" i="9"/>
  <c r="BI716" i="9"/>
  <c r="BI717" i="9"/>
  <c r="BI718" i="9"/>
  <c r="BI719" i="9"/>
  <c r="BI720" i="9"/>
  <c r="BI721" i="9"/>
  <c r="BI722" i="9"/>
  <c r="BI723" i="9"/>
  <c r="BI724" i="9"/>
  <c r="BI725" i="9"/>
  <c r="BI726" i="9"/>
  <c r="BI727" i="9"/>
  <c r="BI728" i="9"/>
  <c r="BI729" i="9"/>
  <c r="BI730" i="9"/>
  <c r="BI731" i="9"/>
  <c r="BI732" i="9"/>
  <c r="BI733" i="9"/>
  <c r="BI734" i="9"/>
  <c r="BI735" i="9"/>
  <c r="BI736" i="9"/>
  <c r="BI737" i="9"/>
  <c r="BI738" i="9"/>
  <c r="BI739" i="9"/>
  <c r="BI740" i="9"/>
  <c r="BI741" i="9"/>
  <c r="BI742" i="9"/>
  <c r="BI743" i="9"/>
  <c r="BI744" i="9"/>
  <c r="BI745" i="9"/>
  <c r="BI746" i="9"/>
  <c r="BI747" i="9"/>
  <c r="BI748" i="9"/>
  <c r="BI749" i="9"/>
  <c r="BI750" i="9"/>
  <c r="BI751" i="9"/>
  <c r="BI752" i="9"/>
  <c r="BI753" i="9"/>
  <c r="BI754" i="9"/>
  <c r="BI755" i="9"/>
  <c r="BI756" i="9"/>
  <c r="BI757" i="9"/>
  <c r="BI758" i="9"/>
  <c r="BI759" i="9"/>
  <c r="BI760" i="9"/>
  <c r="BI761" i="9"/>
  <c r="BI762" i="9"/>
  <c r="BI763" i="9"/>
  <c r="BI764" i="9"/>
  <c r="BI765" i="9"/>
  <c r="BI766" i="9"/>
  <c r="BI767" i="9"/>
  <c r="BI768" i="9"/>
  <c r="BI769" i="9"/>
  <c r="BI770" i="9"/>
  <c r="BI771" i="9"/>
  <c r="BI772" i="9"/>
  <c r="BI773" i="9"/>
  <c r="BI774" i="9"/>
  <c r="BI775" i="9"/>
  <c r="BI776" i="9"/>
  <c r="BI777" i="9"/>
  <c r="BI778" i="9"/>
  <c r="BI779" i="9"/>
  <c r="BI780" i="9"/>
  <c r="BI781" i="9"/>
  <c r="BI782" i="9"/>
  <c r="BI783" i="9"/>
  <c r="BI784" i="9"/>
  <c r="BI785" i="9"/>
  <c r="BI786" i="9"/>
  <c r="BI787" i="9"/>
  <c r="BI788" i="9"/>
  <c r="BI789" i="9"/>
  <c r="BI790" i="9"/>
  <c r="BI791" i="9"/>
  <c r="BI792" i="9"/>
  <c r="BI793" i="9"/>
  <c r="BI794" i="9"/>
  <c r="BI795" i="9"/>
  <c r="BI796" i="9"/>
  <c r="BI797" i="9"/>
  <c r="BI798" i="9"/>
  <c r="BI799" i="9"/>
  <c r="BI800" i="9"/>
  <c r="BI801" i="9"/>
  <c r="BI802" i="9"/>
  <c r="BI803" i="9"/>
  <c r="BI804" i="9"/>
  <c r="BI805" i="9"/>
  <c r="BI806" i="9"/>
  <c r="BI807" i="9"/>
  <c r="BI808" i="9"/>
  <c r="BI809" i="9"/>
  <c r="BI810" i="9"/>
  <c r="BI811" i="9"/>
  <c r="BI812" i="9"/>
  <c r="BI813" i="9"/>
  <c r="BI814" i="9"/>
  <c r="BI815" i="9"/>
  <c r="BI816" i="9"/>
  <c r="BI817" i="9"/>
  <c r="BI818" i="9"/>
  <c r="BI819" i="9"/>
  <c r="BI820" i="9"/>
  <c r="BI821" i="9"/>
  <c r="BI822" i="9"/>
  <c r="BI823" i="9"/>
  <c r="BI824" i="9"/>
  <c r="BI825" i="9"/>
  <c r="BI826" i="9"/>
  <c r="BI827" i="9"/>
  <c r="BI828" i="9"/>
  <c r="BI829" i="9"/>
  <c r="BI830" i="9"/>
  <c r="BI831" i="9"/>
  <c r="BI832" i="9"/>
  <c r="BI833" i="9"/>
  <c r="BI834" i="9"/>
  <c r="BI835" i="9"/>
  <c r="BI836" i="9"/>
  <c r="BI837" i="9"/>
  <c r="BI838" i="9"/>
  <c r="BI839" i="9"/>
  <c r="BI840" i="9"/>
  <c r="BI841" i="9"/>
  <c r="BI842" i="9"/>
  <c r="BI843" i="9"/>
  <c r="BI844" i="9"/>
  <c r="BI845" i="9"/>
  <c r="BI846" i="9"/>
  <c r="BI847" i="9"/>
  <c r="BI848" i="9"/>
  <c r="BI849" i="9"/>
  <c r="BI850" i="9"/>
  <c r="BI851" i="9"/>
  <c r="BI852" i="9"/>
  <c r="BI853" i="9"/>
  <c r="BI854" i="9"/>
  <c r="BI855" i="9"/>
  <c r="BI856" i="9"/>
  <c r="BI857" i="9"/>
  <c r="BI858" i="9"/>
  <c r="BI859" i="9"/>
  <c r="BI860" i="9"/>
  <c r="BI861" i="9"/>
  <c r="BI862" i="9"/>
  <c r="BI863" i="9"/>
  <c r="BI864" i="9"/>
  <c r="BI865" i="9"/>
  <c r="BI866" i="9"/>
  <c r="BI867" i="9"/>
  <c r="BI868" i="9"/>
  <c r="BI869" i="9"/>
  <c r="BI870" i="9"/>
  <c r="BI871" i="9"/>
  <c r="BI872" i="9"/>
  <c r="BI873" i="9"/>
  <c r="BI874" i="9"/>
  <c r="BI875" i="9"/>
  <c r="BI876" i="9"/>
  <c r="BI877" i="9"/>
  <c r="BI878" i="9"/>
  <c r="BI879" i="9"/>
  <c r="BI880" i="9"/>
  <c r="BI881" i="9"/>
  <c r="BI882" i="9"/>
  <c r="BI883" i="9"/>
  <c r="BI884" i="9"/>
  <c r="BI885" i="9"/>
  <c r="BI886" i="9"/>
  <c r="BI887" i="9"/>
  <c r="BI888" i="9"/>
  <c r="BI889" i="9"/>
  <c r="BI890" i="9"/>
  <c r="BI891" i="9"/>
  <c r="BI892" i="9"/>
  <c r="BI893" i="9"/>
  <c r="BI894" i="9"/>
  <c r="BI895" i="9"/>
  <c r="BI896" i="9"/>
  <c r="BI897" i="9"/>
  <c r="BI898" i="9"/>
  <c r="BI899" i="9"/>
  <c r="BI900" i="9"/>
  <c r="BI901" i="9"/>
  <c r="BI902" i="9"/>
  <c r="BI903" i="9"/>
  <c r="BI904" i="9"/>
  <c r="BI905" i="9"/>
  <c r="BI906" i="9"/>
  <c r="BI907" i="9"/>
  <c r="BI908" i="9"/>
  <c r="BI909" i="9"/>
  <c r="BI910" i="9"/>
  <c r="BI911" i="9"/>
  <c r="BI912" i="9"/>
  <c r="BI913" i="9"/>
  <c r="BI914" i="9"/>
  <c r="BI915" i="9"/>
  <c r="BI916" i="9"/>
  <c r="BI917" i="9"/>
  <c r="BI918" i="9"/>
  <c r="BI919" i="9"/>
  <c r="BI920" i="9"/>
  <c r="BI921" i="9"/>
  <c r="BI922" i="9"/>
  <c r="BI923" i="9"/>
  <c r="BI924" i="9"/>
  <c r="BI925" i="9"/>
  <c r="BI926" i="9"/>
  <c r="BI927" i="9"/>
  <c r="BI928" i="9"/>
  <c r="BI929" i="9"/>
  <c r="BI930" i="9"/>
  <c r="BI931" i="9"/>
  <c r="BI932" i="9"/>
  <c r="BI933" i="9"/>
  <c r="BI934" i="9"/>
  <c r="BI935" i="9"/>
  <c r="BI936" i="9"/>
  <c r="BI937" i="9"/>
  <c r="BI938" i="9"/>
  <c r="BI939" i="9"/>
  <c r="BI940" i="9"/>
  <c r="BI941" i="9"/>
  <c r="BI942" i="9"/>
  <c r="BI943" i="9"/>
  <c r="BI944" i="9"/>
  <c r="BI945" i="9"/>
  <c r="BI946" i="9"/>
  <c r="BI947" i="9"/>
  <c r="BI948" i="9"/>
  <c r="BI949" i="9"/>
  <c r="BI950" i="9"/>
  <c r="BI951" i="9"/>
  <c r="BI952" i="9"/>
  <c r="BI953" i="9"/>
  <c r="BI954" i="9"/>
  <c r="BI955" i="9"/>
  <c r="BI956" i="9"/>
  <c r="BI957" i="9"/>
  <c r="BI958" i="9"/>
  <c r="BI959" i="9"/>
  <c r="BI960" i="9"/>
  <c r="BI961" i="9"/>
  <c r="BI962" i="9"/>
  <c r="BI963" i="9"/>
  <c r="BI964" i="9"/>
  <c r="BI965" i="9"/>
  <c r="BI966" i="9"/>
  <c r="BI967" i="9"/>
  <c r="BI968" i="9"/>
  <c r="BI969" i="9"/>
  <c r="BI970" i="9"/>
  <c r="BI971" i="9"/>
  <c r="BI972" i="9"/>
  <c r="BI973" i="9"/>
  <c r="BI974" i="9"/>
  <c r="BI975" i="9"/>
  <c r="BI976" i="9"/>
  <c r="BI977" i="9"/>
  <c r="BI978" i="9"/>
  <c r="BI979" i="9"/>
  <c r="BI980" i="9"/>
  <c r="BI981" i="9"/>
  <c r="BI982" i="9"/>
  <c r="BI983" i="9"/>
  <c r="BI984" i="9"/>
  <c r="BI985" i="9"/>
  <c r="BI986" i="9"/>
  <c r="BI987" i="9"/>
  <c r="BI988" i="9"/>
  <c r="BI989" i="9"/>
  <c r="BI990" i="9"/>
  <c r="BI991" i="9"/>
  <c r="BI992" i="9"/>
  <c r="BI993" i="9"/>
  <c r="BI994" i="9"/>
  <c r="BI995" i="9"/>
  <c r="BI996" i="9"/>
  <c r="BI997" i="9"/>
  <c r="BI998" i="9"/>
  <c r="BI999" i="9"/>
  <c r="BI1000" i="9"/>
  <c r="BI1001" i="9"/>
  <c r="BI1002" i="9"/>
  <c r="BI1003" i="9"/>
  <c r="BI1004" i="9"/>
  <c r="BI1005" i="9"/>
  <c r="BI1006" i="9"/>
  <c r="BI1007" i="9"/>
  <c r="BI1008" i="9"/>
  <c r="BI1009" i="9"/>
  <c r="BI1010" i="9"/>
  <c r="BI1011" i="9"/>
  <c r="BI1012" i="9"/>
  <c r="BI1013" i="9"/>
  <c r="BI1014" i="9"/>
  <c r="BI1015" i="9"/>
  <c r="BI1016" i="9"/>
  <c r="BI1017" i="9"/>
  <c r="BI1018" i="9"/>
  <c r="BI1019" i="9"/>
  <c r="BI1020" i="9"/>
  <c r="BI1021" i="9"/>
  <c r="BI1022" i="9"/>
  <c r="BI1023" i="9"/>
  <c r="BI1024" i="9"/>
  <c r="BI1025" i="9"/>
  <c r="BI1026" i="9"/>
  <c r="BI1027" i="9"/>
  <c r="BI1028" i="9"/>
  <c r="BI1029" i="9"/>
  <c r="BI1030" i="9"/>
  <c r="BI1031" i="9"/>
  <c r="BI1032" i="9"/>
  <c r="BI1033" i="9"/>
  <c r="BI1034" i="9"/>
  <c r="BI1035" i="9"/>
  <c r="BI1036" i="9"/>
  <c r="BI1037" i="9"/>
  <c r="BI1038" i="9"/>
  <c r="BI1039" i="9"/>
  <c r="BI1040" i="9"/>
  <c r="BI1041" i="9"/>
  <c r="BI1042" i="9"/>
  <c r="BI1043" i="9"/>
  <c r="BI1044" i="9"/>
  <c r="BI1045" i="9"/>
  <c r="BI1046" i="9"/>
  <c r="BI1047" i="9"/>
  <c r="BI1048" i="9"/>
  <c r="BI1049" i="9"/>
  <c r="BI1050" i="9"/>
  <c r="BI1051" i="9"/>
  <c r="BI1052" i="9"/>
  <c r="BI1053" i="9"/>
  <c r="BI1054" i="9"/>
  <c r="BI1055" i="9"/>
  <c r="BI1056" i="9"/>
  <c r="BI1057" i="9"/>
  <c r="BI1058" i="9"/>
  <c r="BI1059" i="9"/>
  <c r="BI1060" i="9"/>
  <c r="BI1061" i="9"/>
  <c r="BI1062" i="9"/>
  <c r="BI1063" i="9"/>
  <c r="BI1064" i="9"/>
  <c r="BI1065" i="9"/>
  <c r="BI1066" i="9"/>
  <c r="BI1067" i="9"/>
  <c r="BI1068" i="9"/>
  <c r="BI1069" i="9"/>
  <c r="BI1070" i="9"/>
  <c r="BI1071" i="9"/>
  <c r="BI1072" i="9"/>
  <c r="BI1073" i="9"/>
  <c r="BI1074" i="9"/>
  <c r="BI1075" i="9"/>
  <c r="BI1076" i="9"/>
  <c r="BI1077" i="9"/>
  <c r="BI1078" i="9"/>
  <c r="BI1079" i="9"/>
  <c r="BI1080" i="9"/>
  <c r="BI1081" i="9"/>
  <c r="BI1082" i="9"/>
  <c r="BI1083" i="9"/>
  <c r="BI1084" i="9"/>
  <c r="BI1085" i="9"/>
  <c r="BI1086" i="9"/>
  <c r="BI1087" i="9"/>
  <c r="BI1088" i="9"/>
  <c r="BI1089" i="9"/>
  <c r="BI1090" i="9"/>
  <c r="BI1091" i="9"/>
  <c r="BI1092" i="9"/>
  <c r="BI1093" i="9"/>
  <c r="BI1094" i="9"/>
  <c r="BI1095" i="9"/>
  <c r="BI1096" i="9"/>
  <c r="BI1097" i="9"/>
  <c r="BI1098" i="9"/>
  <c r="BI1099" i="9"/>
  <c r="BI1100" i="9"/>
  <c r="BI1101" i="9"/>
  <c r="BI1102" i="9"/>
  <c r="BI1103" i="9"/>
  <c r="BI1104" i="9"/>
  <c r="BI1105" i="9"/>
  <c r="BI1106" i="9"/>
  <c r="BI1107" i="9"/>
  <c r="BI1108" i="9"/>
  <c r="BI1109" i="9"/>
  <c r="BI1110" i="9"/>
  <c r="BI1111" i="9"/>
  <c r="BI1112" i="9"/>
  <c r="BI1113" i="9"/>
  <c r="BI1114" i="9"/>
  <c r="BI1115" i="9"/>
  <c r="BI1116" i="9"/>
  <c r="BI1117" i="9"/>
  <c r="BI1118" i="9"/>
  <c r="BI1119" i="9"/>
  <c r="BI1120" i="9"/>
  <c r="BI1121" i="9"/>
  <c r="BI1122" i="9"/>
  <c r="BI1123" i="9"/>
  <c r="BI1124" i="9"/>
  <c r="BI1125" i="9"/>
  <c r="BI1126" i="9"/>
  <c r="BI1127" i="9"/>
  <c r="BI1128" i="9"/>
  <c r="BI1129" i="9"/>
  <c r="BI1130" i="9"/>
  <c r="BI1131" i="9"/>
  <c r="BI1132" i="9"/>
  <c r="BI1133" i="9"/>
  <c r="BI1134" i="9"/>
  <c r="BI1135" i="9"/>
  <c r="BI1136" i="9"/>
  <c r="BI1137" i="9"/>
  <c r="BI1138" i="9"/>
  <c r="BI1139" i="9"/>
  <c r="BI1140" i="9"/>
  <c r="BI1141" i="9"/>
  <c r="BI1142" i="9"/>
  <c r="BI1143" i="9"/>
  <c r="BI1144" i="9"/>
  <c r="BI1145" i="9"/>
  <c r="BI1146" i="9"/>
  <c r="BI1147" i="9"/>
  <c r="BI1148" i="9"/>
  <c r="BI1149" i="9"/>
  <c r="BI1150" i="9"/>
  <c r="BI1151" i="9"/>
  <c r="BI1152" i="9"/>
  <c r="BI1153" i="9"/>
  <c r="BI1154" i="9"/>
  <c r="BI1155" i="9"/>
  <c r="BI1156" i="9"/>
  <c r="BI1157" i="9"/>
  <c r="BI1158" i="9"/>
  <c r="BI1159" i="9"/>
  <c r="BI1160" i="9"/>
  <c r="BI1161" i="9"/>
  <c r="BI1162" i="9"/>
  <c r="BI1163" i="9"/>
  <c r="BI1164" i="9"/>
  <c r="BI1165" i="9"/>
  <c r="BI1166" i="9"/>
  <c r="BI1167" i="9"/>
  <c r="BI1168" i="9"/>
  <c r="BI1169" i="9"/>
  <c r="BI1170" i="9"/>
  <c r="BI1171" i="9"/>
  <c r="BI1172" i="9"/>
  <c r="BI1173" i="9"/>
  <c r="BI1174" i="9"/>
  <c r="BI1175" i="9"/>
  <c r="BI1176" i="9"/>
  <c r="BI1177" i="9"/>
  <c r="BI1178" i="9"/>
  <c r="BI1179" i="9"/>
  <c r="BI1180" i="9"/>
  <c r="BI1181" i="9"/>
  <c r="BI1182" i="9"/>
  <c r="BI1183" i="9"/>
  <c r="BI1184" i="9"/>
  <c r="BI1185" i="9"/>
  <c r="BI1186" i="9"/>
  <c r="BI1187" i="9"/>
  <c r="BI1188" i="9"/>
  <c r="BI1189" i="9"/>
  <c r="BI1190" i="9"/>
  <c r="BI1191" i="9"/>
  <c r="BI1192" i="9"/>
  <c r="BI1193" i="9"/>
  <c r="BI1194" i="9"/>
  <c r="BI1195" i="9"/>
  <c r="BI1196" i="9"/>
  <c r="BI1197" i="9"/>
  <c r="BI1198" i="9"/>
  <c r="BI1199" i="9"/>
  <c r="BI1200" i="9"/>
  <c r="BI1201" i="9"/>
  <c r="BI1202" i="9"/>
  <c r="BI1203" i="9"/>
  <c r="BI1204" i="9"/>
  <c r="BI1205" i="9"/>
  <c r="BI1206" i="9"/>
  <c r="BI1207" i="9"/>
  <c r="BI1208" i="9"/>
  <c r="BI1209" i="9"/>
  <c r="BI1210" i="9"/>
  <c r="BI1211" i="9"/>
  <c r="BI1212" i="9"/>
  <c r="BI1213" i="9"/>
  <c r="BI1214" i="9"/>
  <c r="BI1215" i="9"/>
  <c r="BI1216" i="9"/>
  <c r="BI1217" i="9"/>
  <c r="BI1218" i="9"/>
  <c r="BI1219" i="9"/>
  <c r="BI1220" i="9"/>
  <c r="BI1221" i="9"/>
  <c r="BI1222" i="9"/>
  <c r="BI1223" i="9"/>
  <c r="BI1224" i="9"/>
  <c r="BI1225" i="9"/>
  <c r="BI1226" i="9"/>
  <c r="BI1227" i="9"/>
  <c r="BI1228" i="9"/>
  <c r="BI1229" i="9"/>
  <c r="BI1230" i="9"/>
  <c r="BI1231" i="9"/>
  <c r="BI1232" i="9"/>
  <c r="BI1233" i="9"/>
  <c r="BI1234" i="9"/>
  <c r="BI1235" i="9"/>
  <c r="BI1236" i="9"/>
  <c r="BI1237" i="9"/>
  <c r="BI1238" i="9"/>
  <c r="BI1239" i="9"/>
  <c r="BI1240" i="9"/>
  <c r="BI1241" i="9"/>
  <c r="BI1242" i="9"/>
  <c r="BI1243" i="9"/>
  <c r="BI1244" i="9"/>
  <c r="BI1245" i="9"/>
  <c r="BI1246" i="9"/>
  <c r="BI1247" i="9"/>
  <c r="BI1248" i="9"/>
  <c r="BI1249" i="9"/>
  <c r="BI1250" i="9"/>
  <c r="BI1251" i="9"/>
  <c r="BI1252" i="9"/>
  <c r="BI1253" i="9"/>
  <c r="BI1254" i="9"/>
  <c r="BI1255" i="9"/>
  <c r="BI1256" i="9"/>
  <c r="BI1257" i="9"/>
  <c r="BI1258" i="9"/>
  <c r="BI1259" i="9"/>
  <c r="BI1260" i="9"/>
  <c r="BI1261" i="9"/>
  <c r="BI1262" i="9"/>
  <c r="BI1263" i="9"/>
  <c r="BI1264" i="9"/>
  <c r="BI1265" i="9"/>
  <c r="BI1266" i="9"/>
  <c r="BI1267" i="9"/>
  <c r="BI1268" i="9"/>
  <c r="BI1269" i="9"/>
  <c r="BI1270" i="9"/>
  <c r="BI1271" i="9"/>
  <c r="BI1272" i="9"/>
  <c r="BI1273" i="9"/>
  <c r="BI1274" i="9"/>
  <c r="BI1275" i="9"/>
  <c r="BI1276" i="9"/>
  <c r="BI1277" i="9"/>
  <c r="BI1278" i="9"/>
  <c r="BI1279" i="9"/>
  <c r="BI1280" i="9"/>
  <c r="BI1281" i="9"/>
  <c r="BI1282" i="9"/>
  <c r="BI1283" i="9"/>
  <c r="BI1284" i="9"/>
  <c r="BI1285" i="9"/>
  <c r="BI1286" i="9"/>
  <c r="BI1287" i="9"/>
  <c r="BI1288" i="9"/>
  <c r="BI1289" i="9"/>
  <c r="BI1290" i="9"/>
  <c r="BI1291" i="9"/>
  <c r="BI1292" i="9"/>
  <c r="BI1293" i="9"/>
  <c r="BI1294" i="9"/>
  <c r="BI1295" i="9"/>
  <c r="BI1296" i="9"/>
  <c r="BI1297" i="9"/>
  <c r="BI1298" i="9"/>
  <c r="BI1299" i="9"/>
  <c r="BI1300" i="9"/>
  <c r="BI1301" i="9"/>
  <c r="BI1302" i="9"/>
  <c r="BI1303" i="9"/>
  <c r="BI1304" i="9"/>
  <c r="BI1305" i="9"/>
  <c r="BI1306" i="9"/>
  <c r="BI1307" i="9"/>
  <c r="BI1308" i="9"/>
  <c r="BI1309" i="9"/>
  <c r="BI1310" i="9"/>
  <c r="BI1311" i="9"/>
  <c r="BI1312" i="9"/>
  <c r="BI1313" i="9"/>
  <c r="BI1314" i="9"/>
  <c r="BI1315" i="9"/>
  <c r="BI1316" i="9"/>
  <c r="BI1317" i="9"/>
  <c r="BI1318" i="9"/>
  <c r="BI1319" i="9"/>
  <c r="BI1320" i="9"/>
  <c r="BI1321" i="9"/>
  <c r="BI1322" i="9"/>
  <c r="BI1323" i="9"/>
  <c r="BI1324" i="9"/>
  <c r="BI1325" i="9"/>
  <c r="BI1326" i="9"/>
  <c r="BI1327" i="9"/>
  <c r="BI1328" i="9"/>
  <c r="BI1329" i="9"/>
  <c r="BI1330" i="9"/>
  <c r="BI1331" i="9"/>
  <c r="BI1332" i="9"/>
  <c r="BI1333" i="9"/>
  <c r="BI1334" i="9"/>
  <c r="BI1335" i="9"/>
  <c r="BI1336" i="9"/>
  <c r="BI1337" i="9"/>
  <c r="BI1338" i="9"/>
  <c r="BI1339" i="9"/>
  <c r="BI1340" i="9"/>
  <c r="BI1341" i="9"/>
  <c r="BI1342" i="9"/>
  <c r="BI1343" i="9"/>
  <c r="BI1344" i="9"/>
  <c r="BI1345" i="9"/>
  <c r="BI1346" i="9"/>
  <c r="BI1347" i="9"/>
  <c r="BI1348" i="9"/>
  <c r="BI1349" i="9"/>
  <c r="BI1350" i="9"/>
  <c r="BI1351" i="9"/>
  <c r="BI1352" i="9"/>
  <c r="BI1353" i="9"/>
  <c r="BI1354" i="9"/>
  <c r="BI1355" i="9"/>
  <c r="BI1356" i="9"/>
  <c r="BI1357" i="9"/>
  <c r="BI1358" i="9"/>
  <c r="BI1359" i="9"/>
  <c r="BI1360" i="9"/>
  <c r="BI1361" i="9"/>
  <c r="BI1362" i="9"/>
  <c r="BI1363" i="9"/>
  <c r="BI1364" i="9"/>
  <c r="BI1365" i="9"/>
  <c r="BI1366" i="9"/>
  <c r="BI1367" i="9"/>
  <c r="BI1368" i="9"/>
  <c r="BI1369" i="9"/>
  <c r="BI1370" i="9"/>
  <c r="BI1371" i="9"/>
  <c r="BI1372" i="9"/>
  <c r="BI1373" i="9"/>
  <c r="BI1374" i="9"/>
  <c r="BI1375" i="9"/>
  <c r="BI1376" i="9"/>
  <c r="BI1377" i="9"/>
  <c r="BI1378" i="9"/>
  <c r="BI1379" i="9"/>
  <c r="BI1380" i="9"/>
  <c r="BI1381" i="9"/>
  <c r="BI1382" i="9"/>
  <c r="BI1383" i="9"/>
  <c r="BI1384" i="9"/>
  <c r="BI1385" i="9"/>
  <c r="BI1386" i="9"/>
  <c r="BI1387" i="9"/>
  <c r="BI1388" i="9"/>
  <c r="BI1389" i="9"/>
  <c r="BI1390" i="9"/>
  <c r="BI1391" i="9"/>
  <c r="BI1392" i="9"/>
  <c r="BI1393" i="9"/>
  <c r="BI1394" i="9"/>
  <c r="BI1395" i="9"/>
  <c r="BI1396" i="9"/>
  <c r="BI1397" i="9"/>
  <c r="BI1398" i="9"/>
  <c r="BI1399" i="9"/>
  <c r="BI1400" i="9"/>
  <c r="BI1401" i="9"/>
  <c r="BI1402" i="9"/>
  <c r="BI1403" i="9"/>
  <c r="BI1404" i="9"/>
  <c r="BI1405" i="9"/>
  <c r="BI1406" i="9"/>
  <c r="BI1407" i="9"/>
  <c r="BI1408" i="9"/>
  <c r="BI1409" i="9"/>
  <c r="BI1410" i="9"/>
  <c r="BI1411" i="9"/>
  <c r="BI1412" i="9"/>
  <c r="BI1413" i="9"/>
  <c r="BI1414" i="9"/>
  <c r="BI1415" i="9"/>
  <c r="BI1416" i="9"/>
  <c r="BI1417" i="9"/>
  <c r="BI1418" i="9"/>
  <c r="BI1419" i="9"/>
  <c r="BI1420" i="9"/>
  <c r="BI1421" i="9"/>
  <c r="BI1422" i="9"/>
  <c r="BI1423" i="9"/>
  <c r="BI1424" i="9"/>
  <c r="BI1425" i="9"/>
  <c r="BI1426" i="9"/>
  <c r="BI1427" i="9"/>
  <c r="BI1428" i="9"/>
  <c r="BI1429" i="9"/>
  <c r="BI1430" i="9"/>
  <c r="BI1431" i="9"/>
  <c r="BI1432" i="9"/>
  <c r="BI1433" i="9"/>
  <c r="BI1434" i="9"/>
  <c r="BI1435" i="9"/>
  <c r="BI1436" i="9"/>
  <c r="BI1437" i="9"/>
  <c r="BI1438" i="9"/>
  <c r="BI1439" i="9"/>
  <c r="BI1440" i="9"/>
  <c r="BI1441" i="9"/>
  <c r="BI1442" i="9"/>
  <c r="BI1443" i="9"/>
  <c r="BI1444" i="9"/>
  <c r="BI1445" i="9"/>
  <c r="BI1446" i="9"/>
  <c r="BI1447" i="9"/>
  <c r="BI1448" i="9"/>
  <c r="BI1449" i="9"/>
  <c r="BI1450" i="9"/>
  <c r="BI1451" i="9"/>
  <c r="BI1452" i="9"/>
  <c r="BI1453" i="9"/>
  <c r="BI1454" i="9"/>
  <c r="BI1455" i="9"/>
  <c r="BI1456" i="9"/>
  <c r="BI1457" i="9"/>
  <c r="BI1458" i="9"/>
  <c r="BI1459" i="9"/>
  <c r="BI1460" i="9"/>
  <c r="BI1461" i="9"/>
  <c r="BI1462" i="9"/>
  <c r="BI1463" i="9"/>
  <c r="BI1464" i="9"/>
  <c r="BI1465" i="9"/>
  <c r="BI1466" i="9"/>
  <c r="BI1467" i="9"/>
  <c r="BI1468" i="9"/>
  <c r="BI1469" i="9"/>
  <c r="BI1470" i="9"/>
  <c r="BI1471" i="9"/>
  <c r="BI1472" i="9"/>
  <c r="BI1473" i="9"/>
  <c r="BI1474" i="9"/>
  <c r="BI1475" i="9"/>
  <c r="BI1476" i="9"/>
  <c r="BI1477" i="9"/>
  <c r="BI1478" i="9"/>
  <c r="BI1479" i="9"/>
  <c r="BI1480" i="9"/>
  <c r="BI1481" i="9"/>
  <c r="BI1482" i="9"/>
  <c r="BI1483" i="9"/>
  <c r="BI1484" i="9"/>
  <c r="BI1485" i="9"/>
  <c r="BI1486" i="9"/>
  <c r="BI1487" i="9"/>
  <c r="BI1488" i="9"/>
  <c r="BI1489" i="9"/>
  <c r="BI1490" i="9"/>
  <c r="BI1491" i="9"/>
  <c r="BI1492" i="9"/>
  <c r="BI1493" i="9"/>
  <c r="BI1494" i="9"/>
  <c r="BI1495" i="9"/>
  <c r="BI1496" i="9"/>
  <c r="BI1497" i="9"/>
  <c r="BI1498" i="9"/>
  <c r="BI1499" i="9"/>
  <c r="BI1500" i="9"/>
  <c r="BI1501" i="9"/>
  <c r="BI1502" i="9"/>
  <c r="BI1503" i="9"/>
  <c r="BI1504" i="9"/>
  <c r="BI1505" i="9"/>
  <c r="BI1506" i="9"/>
  <c r="BI1507" i="9"/>
  <c r="BI1508" i="9"/>
  <c r="BI1509" i="9"/>
  <c r="BI1510" i="9"/>
  <c r="BI1511" i="9"/>
  <c r="BI1512" i="9"/>
  <c r="BI1513" i="9"/>
  <c r="BI1514" i="9"/>
  <c r="BI1515" i="9"/>
  <c r="BI1516" i="9"/>
  <c r="BI1517" i="9"/>
  <c r="BI1518" i="9"/>
  <c r="BI1519" i="9"/>
  <c r="BI1520" i="9"/>
  <c r="BI1521" i="9"/>
  <c r="BI1522" i="9"/>
  <c r="BI1523" i="9"/>
  <c r="BI1524" i="9"/>
  <c r="BI1525" i="9"/>
  <c r="BI1526" i="9"/>
  <c r="BI1527" i="9"/>
  <c r="BI1528" i="9"/>
  <c r="BI1529" i="9"/>
  <c r="BI1530" i="9"/>
  <c r="BI1531" i="9"/>
  <c r="BI1532" i="9"/>
  <c r="BI1533" i="9"/>
  <c r="BI1534" i="9"/>
  <c r="BI1535" i="9"/>
  <c r="BI1536" i="9"/>
  <c r="BI1537" i="9"/>
  <c r="BI1538" i="9"/>
  <c r="BI1539" i="9"/>
  <c r="BI1540" i="9"/>
  <c r="BI1541" i="9"/>
  <c r="BI1542" i="9"/>
  <c r="BI1543" i="9"/>
  <c r="BI1544" i="9"/>
  <c r="BI1545" i="9"/>
  <c r="BI1546" i="9"/>
  <c r="BI1547" i="9"/>
  <c r="BI1548" i="9"/>
  <c r="BI1549" i="9"/>
  <c r="BI1550" i="9"/>
  <c r="BI1551" i="9"/>
  <c r="BI1552" i="9"/>
  <c r="BI1553" i="9"/>
  <c r="BI1554" i="9"/>
  <c r="BI1555" i="9"/>
  <c r="BI1556" i="9"/>
  <c r="BI1557" i="9"/>
  <c r="BI1558" i="9"/>
  <c r="BI1559" i="9"/>
  <c r="BI1560" i="9"/>
  <c r="BI1561" i="9"/>
  <c r="BI1562" i="9"/>
  <c r="BI1563" i="9"/>
  <c r="BI1564" i="9"/>
  <c r="BI1565" i="9"/>
  <c r="BI1566" i="9"/>
  <c r="BI1567" i="9"/>
  <c r="BI1568" i="9"/>
  <c r="BI1569" i="9"/>
  <c r="BI1570" i="9"/>
  <c r="BI1571" i="9"/>
  <c r="BI1572" i="9"/>
  <c r="BI1573" i="9"/>
  <c r="BI1574" i="9"/>
  <c r="BI1575" i="9"/>
  <c r="BI1576" i="9"/>
  <c r="BI1577" i="9"/>
  <c r="BI1578" i="9"/>
  <c r="BI1579" i="9"/>
  <c r="BI1580" i="9"/>
  <c r="BI1581" i="9"/>
  <c r="BI1582" i="9"/>
  <c r="BI1583" i="9"/>
  <c r="BI1584" i="9"/>
  <c r="BI1585" i="9"/>
  <c r="BI1586" i="9"/>
  <c r="BI1587" i="9"/>
  <c r="BI1588" i="9"/>
  <c r="BI1589" i="9"/>
  <c r="BI1590" i="9"/>
  <c r="BI1591" i="9"/>
  <c r="BI1592" i="9"/>
  <c r="BI1593" i="9"/>
  <c r="BI1594" i="9"/>
  <c r="BI1595" i="9"/>
  <c r="BI1596" i="9"/>
  <c r="BI1597" i="9"/>
  <c r="BI1598" i="9"/>
  <c r="BI1599" i="9"/>
  <c r="BI1600" i="9"/>
  <c r="BI1601" i="9"/>
  <c r="BI1602" i="9"/>
  <c r="BI1603" i="9"/>
  <c r="BI1604" i="9"/>
  <c r="BI1605" i="9"/>
  <c r="BI1606" i="9"/>
  <c r="BI1607" i="9"/>
  <c r="BI1608" i="9"/>
  <c r="BI1609" i="9"/>
  <c r="BI1610" i="9"/>
  <c r="BI1611" i="9"/>
  <c r="BI1612" i="9"/>
  <c r="BI1613" i="9"/>
  <c r="BI1614" i="9"/>
  <c r="BI1615" i="9"/>
  <c r="BI1616" i="9"/>
  <c r="BI1617" i="9"/>
  <c r="BI1618" i="9"/>
  <c r="BI1619" i="9"/>
  <c r="BI1620" i="9"/>
  <c r="BI1621" i="9"/>
  <c r="BI1622" i="9"/>
  <c r="BI1623" i="9"/>
  <c r="BI1624" i="9"/>
  <c r="BI1625" i="9"/>
  <c r="BI1626" i="9"/>
  <c r="BI1627" i="9"/>
  <c r="BI1628" i="9"/>
  <c r="BI1629" i="9"/>
  <c r="BI1630" i="9"/>
  <c r="BI1631" i="9"/>
  <c r="BI1632" i="9"/>
  <c r="BI1633" i="9"/>
  <c r="BI1634" i="9"/>
  <c r="BI1635" i="9"/>
  <c r="BI1636" i="9"/>
  <c r="BI1637" i="9"/>
  <c r="BI1638" i="9"/>
  <c r="BI1639" i="9"/>
  <c r="BI1640" i="9"/>
  <c r="BI1641" i="9"/>
  <c r="BI1642" i="9"/>
  <c r="BI1643" i="9"/>
  <c r="BI1644" i="9"/>
  <c r="BI1645" i="9"/>
  <c r="BI1646" i="9"/>
  <c r="BI1647" i="9"/>
  <c r="BI1648" i="9"/>
  <c r="BI1649" i="9"/>
  <c r="BI1650" i="9"/>
  <c r="BI1651" i="9"/>
  <c r="BI1652" i="9"/>
  <c r="BI1653" i="9"/>
  <c r="BI1654" i="9"/>
  <c r="BI1655" i="9"/>
  <c r="BI1656" i="9"/>
  <c r="BI1657" i="9"/>
  <c r="BI1658" i="9"/>
  <c r="BI1659" i="9"/>
  <c r="BI1660" i="9"/>
  <c r="BI1661" i="9"/>
  <c r="BI1662" i="9"/>
  <c r="BI1663" i="9"/>
  <c r="BI1664" i="9"/>
  <c r="BI1665" i="9"/>
  <c r="BI1666" i="9"/>
  <c r="BI1667" i="9"/>
  <c r="BI1668" i="9"/>
  <c r="BI1669" i="9"/>
  <c r="BI1670" i="9"/>
  <c r="BI1671" i="9"/>
  <c r="BI1672" i="9"/>
  <c r="BI1673" i="9"/>
  <c r="BI1674" i="9"/>
  <c r="BI1675" i="9"/>
  <c r="BI1676" i="9"/>
  <c r="BI1677" i="9"/>
  <c r="BI1678" i="9"/>
  <c r="BI1679" i="9"/>
  <c r="BI1680" i="9"/>
  <c r="BI1681" i="9"/>
  <c r="BI1682" i="9"/>
  <c r="BI1683" i="9"/>
  <c r="BI1684" i="9"/>
  <c r="BI1685" i="9"/>
  <c r="BI1686" i="9"/>
  <c r="BI1687" i="9"/>
  <c r="BI1688" i="9"/>
  <c r="BI1689" i="9"/>
  <c r="BI1690" i="9"/>
  <c r="BI1691" i="9"/>
  <c r="BI1692" i="9"/>
  <c r="BI1693" i="9"/>
  <c r="BI1694" i="9"/>
  <c r="BI1695" i="9"/>
  <c r="BI1696" i="9"/>
  <c r="BI1697" i="9"/>
  <c r="BI1698" i="9"/>
  <c r="BI1699" i="9"/>
  <c r="BI1700" i="9"/>
  <c r="BI1701" i="9"/>
  <c r="BI1702" i="9"/>
  <c r="BI1703" i="9"/>
  <c r="BI1704" i="9"/>
  <c r="BI1705" i="9"/>
  <c r="BI1706" i="9"/>
  <c r="BI1707" i="9"/>
  <c r="BI1708" i="9"/>
  <c r="BI1709" i="9"/>
  <c r="BI1710" i="9"/>
  <c r="BI1711" i="9"/>
  <c r="BI1712" i="9"/>
  <c r="BI1713" i="9"/>
  <c r="BI1714" i="9"/>
  <c r="BI1715" i="9"/>
  <c r="BI1716" i="9"/>
  <c r="BI1717" i="9"/>
  <c r="BI1718" i="9"/>
  <c r="BI1719" i="9"/>
  <c r="BI1720" i="9"/>
  <c r="BI1721" i="9"/>
  <c r="BI1722" i="9"/>
  <c r="BI1723" i="9"/>
  <c r="BI1724" i="9"/>
  <c r="BI1725" i="9"/>
  <c r="BI1726" i="9"/>
  <c r="BI1727" i="9"/>
  <c r="BI1728" i="9"/>
  <c r="BI1729" i="9"/>
  <c r="BI1730" i="9"/>
  <c r="BI1731" i="9"/>
  <c r="BI1732" i="9"/>
  <c r="BI1733" i="9"/>
  <c r="BI1734" i="9"/>
  <c r="BI1735" i="9"/>
  <c r="BI1736" i="9"/>
  <c r="BI1737" i="9"/>
  <c r="BI1738" i="9"/>
  <c r="BI1739" i="9"/>
  <c r="BI1740" i="9"/>
  <c r="BI1741" i="9"/>
  <c r="BI1742" i="9"/>
  <c r="BI1743" i="9"/>
  <c r="BI1744" i="9"/>
  <c r="BI1745" i="9"/>
  <c r="BI1746" i="9"/>
  <c r="BI1747" i="9"/>
  <c r="BI1748" i="9"/>
  <c r="BI1749" i="9"/>
  <c r="BI1750" i="9"/>
  <c r="BI1751" i="9"/>
  <c r="BI1752" i="9"/>
  <c r="BI1753" i="9"/>
  <c r="BI1754" i="9"/>
  <c r="BI1755" i="9"/>
  <c r="BI1756" i="9"/>
  <c r="BI1757" i="9"/>
  <c r="BI1758" i="9"/>
  <c r="BI1759" i="9"/>
  <c r="BI1760" i="9"/>
  <c r="BI1761" i="9"/>
  <c r="BI1762" i="9"/>
  <c r="BI1763" i="9"/>
  <c r="BI1764" i="9"/>
  <c r="BI1765" i="9"/>
  <c r="BI1766" i="9"/>
  <c r="BI1767" i="9"/>
  <c r="BI1768" i="9"/>
  <c r="BI1769" i="9"/>
  <c r="BI1770" i="9"/>
  <c r="BI1771" i="9"/>
  <c r="BI1772" i="9"/>
  <c r="BI1773" i="9"/>
  <c r="BI1774" i="9"/>
  <c r="BI1775" i="9"/>
  <c r="BI1776" i="9"/>
  <c r="BI1777" i="9"/>
  <c r="BI1778" i="9"/>
  <c r="BI1779" i="9"/>
  <c r="BI1780" i="9"/>
  <c r="BI1781" i="9"/>
  <c r="BI1782" i="9"/>
  <c r="BI1783" i="9"/>
  <c r="BI1784" i="9"/>
  <c r="BI1785" i="9"/>
  <c r="BI1786" i="9"/>
  <c r="BI1787" i="9"/>
  <c r="BI1788" i="9"/>
  <c r="BI1789" i="9"/>
  <c r="BI1790" i="9"/>
  <c r="BI1791" i="9"/>
  <c r="BI1792" i="9"/>
  <c r="BI1793" i="9"/>
  <c r="BI1794" i="9"/>
  <c r="BI1795" i="9"/>
  <c r="BI1796" i="9"/>
  <c r="BI1797" i="9"/>
  <c r="BI1798" i="9"/>
  <c r="BI1799" i="9"/>
  <c r="BI1800" i="9"/>
  <c r="BI1801" i="9"/>
  <c r="BI1802" i="9"/>
  <c r="BI1803" i="9"/>
  <c r="BI1804" i="9"/>
  <c r="BI1805" i="9"/>
  <c r="BI1806" i="9"/>
  <c r="BI1807" i="9"/>
  <c r="BI1808" i="9"/>
  <c r="BI1809" i="9"/>
  <c r="BI1810" i="9"/>
  <c r="BI1811" i="9"/>
  <c r="BI1812" i="9"/>
  <c r="BI1813" i="9"/>
  <c r="BI1814" i="9"/>
  <c r="BI1815" i="9"/>
  <c r="BI1816" i="9"/>
  <c r="BI1817" i="9"/>
  <c r="BI1818" i="9"/>
  <c r="BI1819" i="9"/>
  <c r="BI1820" i="9"/>
  <c r="BI1821" i="9"/>
  <c r="BI1822" i="9"/>
  <c r="BI1823" i="9"/>
  <c r="BI1824" i="9"/>
  <c r="BI1825" i="9"/>
  <c r="BI1826" i="9"/>
  <c r="BI1827" i="9"/>
  <c r="BI1828" i="9"/>
  <c r="BI1829" i="9"/>
  <c r="BI1830" i="9"/>
  <c r="BI1831" i="9"/>
  <c r="BI1832" i="9"/>
  <c r="BI1833" i="9"/>
  <c r="BI1834" i="9"/>
  <c r="BI1835" i="9"/>
  <c r="BI1836" i="9"/>
  <c r="BI1837" i="9"/>
  <c r="BI1838" i="9"/>
  <c r="BI1839" i="9"/>
  <c r="BI1840" i="9"/>
  <c r="BI1841" i="9"/>
  <c r="BI1842" i="9"/>
  <c r="BI1843" i="9"/>
  <c r="BI1844" i="9"/>
  <c r="BI1845" i="9"/>
  <c r="BI2" i="9"/>
  <c r="AQ3" i="9" l="1"/>
  <c r="AQ4" i="9"/>
  <c r="AQ5" i="9"/>
  <c r="AQ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AQ507" i="9"/>
  <c r="AQ508" i="9"/>
  <c r="AQ509" i="9"/>
  <c r="AQ510" i="9"/>
  <c r="AQ511" i="9"/>
  <c r="AQ512" i="9"/>
  <c r="AQ513" i="9"/>
  <c r="AQ514" i="9"/>
  <c r="AQ515" i="9"/>
  <c r="AQ516" i="9"/>
  <c r="AQ517" i="9"/>
  <c r="AQ518" i="9"/>
  <c r="AQ519" i="9"/>
  <c r="AQ520" i="9"/>
  <c r="AQ521" i="9"/>
  <c r="AQ522" i="9"/>
  <c r="AQ523" i="9"/>
  <c r="AQ524" i="9"/>
  <c r="AQ525" i="9"/>
  <c r="AQ526" i="9"/>
  <c r="AQ527" i="9"/>
  <c r="AQ528" i="9"/>
  <c r="AQ529" i="9"/>
  <c r="AQ530" i="9"/>
  <c r="AQ531" i="9"/>
  <c r="AQ532" i="9"/>
  <c r="AQ533" i="9"/>
  <c r="AQ534" i="9"/>
  <c r="AQ535" i="9"/>
  <c r="AQ536" i="9"/>
  <c r="AQ537" i="9"/>
  <c r="AQ538" i="9"/>
  <c r="AQ539" i="9"/>
  <c r="AQ540" i="9"/>
  <c r="AQ541" i="9"/>
  <c r="AQ542" i="9"/>
  <c r="AQ543" i="9"/>
  <c r="AQ544" i="9"/>
  <c r="AQ545" i="9"/>
  <c r="AQ546" i="9"/>
  <c r="AQ547" i="9"/>
  <c r="AQ548" i="9"/>
  <c r="AQ549" i="9"/>
  <c r="AQ550" i="9"/>
  <c r="AQ551" i="9"/>
  <c r="AQ552" i="9"/>
  <c r="AQ553" i="9"/>
  <c r="AQ554" i="9"/>
  <c r="AQ555" i="9"/>
  <c r="AQ556" i="9"/>
  <c r="AQ557" i="9"/>
  <c r="AQ558" i="9"/>
  <c r="AQ559" i="9"/>
  <c r="AQ560" i="9"/>
  <c r="AQ561" i="9"/>
  <c r="AQ562" i="9"/>
  <c r="AQ563" i="9"/>
  <c r="AQ564" i="9"/>
  <c r="AQ565" i="9"/>
  <c r="AQ566" i="9"/>
  <c r="AQ567" i="9"/>
  <c r="AQ568" i="9"/>
  <c r="AQ569" i="9"/>
  <c r="AQ570" i="9"/>
  <c r="AQ571" i="9"/>
  <c r="AQ572" i="9"/>
  <c r="AQ573" i="9"/>
  <c r="AQ574" i="9"/>
  <c r="AQ575" i="9"/>
  <c r="AQ576" i="9"/>
  <c r="AQ577" i="9"/>
  <c r="AQ578" i="9"/>
  <c r="AQ579" i="9"/>
  <c r="AQ580" i="9"/>
  <c r="AQ581" i="9"/>
  <c r="AQ582" i="9"/>
  <c r="AQ583" i="9"/>
  <c r="AQ584" i="9"/>
  <c r="AQ585" i="9"/>
  <c r="AQ586" i="9"/>
  <c r="AQ587" i="9"/>
  <c r="AQ588" i="9"/>
  <c r="AQ589" i="9"/>
  <c r="AQ590" i="9"/>
  <c r="AQ591" i="9"/>
  <c r="AQ592" i="9"/>
  <c r="AQ593" i="9"/>
  <c r="AQ594" i="9"/>
  <c r="AQ595" i="9"/>
  <c r="AQ596" i="9"/>
  <c r="AQ597" i="9"/>
  <c r="AQ598" i="9"/>
  <c r="AQ599" i="9"/>
  <c r="AQ600" i="9"/>
  <c r="AQ601" i="9"/>
  <c r="AQ602" i="9"/>
  <c r="AQ603" i="9"/>
  <c r="AQ604" i="9"/>
  <c r="AQ605" i="9"/>
  <c r="AQ606" i="9"/>
  <c r="AQ607" i="9"/>
  <c r="AQ608" i="9"/>
  <c r="AQ609" i="9"/>
  <c r="AQ610" i="9"/>
  <c r="AQ611" i="9"/>
  <c r="AQ612" i="9"/>
  <c r="AQ613" i="9"/>
  <c r="AQ614" i="9"/>
  <c r="AQ615" i="9"/>
  <c r="AQ616" i="9"/>
  <c r="AQ617" i="9"/>
  <c r="AQ618" i="9"/>
  <c r="AQ619" i="9"/>
  <c r="AQ620" i="9"/>
  <c r="AQ621" i="9"/>
  <c r="AQ622" i="9"/>
  <c r="AQ623" i="9"/>
  <c r="AQ624" i="9"/>
  <c r="AQ625" i="9"/>
  <c r="AQ626" i="9"/>
  <c r="AQ627" i="9"/>
  <c r="AQ628" i="9"/>
  <c r="AQ629" i="9"/>
  <c r="AQ630" i="9"/>
  <c r="AQ631" i="9"/>
  <c r="AQ632" i="9"/>
  <c r="AQ633" i="9"/>
  <c r="AQ634" i="9"/>
  <c r="AQ635" i="9"/>
  <c r="AQ636" i="9"/>
  <c r="AQ637" i="9"/>
  <c r="AQ638" i="9"/>
  <c r="AQ639" i="9"/>
  <c r="AQ640" i="9"/>
  <c r="AQ641" i="9"/>
  <c r="AQ642" i="9"/>
  <c r="AQ643" i="9"/>
  <c r="AQ644" i="9"/>
  <c r="AQ645" i="9"/>
  <c r="AQ646" i="9"/>
  <c r="AQ647" i="9"/>
  <c r="AQ648" i="9"/>
  <c r="AQ649" i="9"/>
  <c r="AQ650" i="9"/>
  <c r="AQ651" i="9"/>
  <c r="AQ652" i="9"/>
  <c r="AQ653" i="9"/>
  <c r="AQ654" i="9"/>
  <c r="AQ655" i="9"/>
  <c r="AQ656" i="9"/>
  <c r="AQ657" i="9"/>
  <c r="AQ658" i="9"/>
  <c r="AQ659" i="9"/>
  <c r="AQ660" i="9"/>
  <c r="AQ661" i="9"/>
  <c r="AQ662" i="9"/>
  <c r="AQ663" i="9"/>
  <c r="AQ664" i="9"/>
  <c r="AQ665" i="9"/>
  <c r="AQ666" i="9"/>
  <c r="AQ667" i="9"/>
  <c r="AQ668" i="9"/>
  <c r="AQ669" i="9"/>
  <c r="AQ670" i="9"/>
  <c r="AQ671" i="9"/>
  <c r="AQ672" i="9"/>
  <c r="AQ673" i="9"/>
  <c r="AQ674" i="9"/>
  <c r="AQ675" i="9"/>
  <c r="AQ676" i="9"/>
  <c r="AQ677" i="9"/>
  <c r="AQ678" i="9"/>
  <c r="AQ679" i="9"/>
  <c r="AQ680" i="9"/>
  <c r="AQ681" i="9"/>
  <c r="AQ682" i="9"/>
  <c r="AQ683" i="9"/>
  <c r="AQ684" i="9"/>
  <c r="AQ685" i="9"/>
  <c r="AQ686" i="9"/>
  <c r="AQ687" i="9"/>
  <c r="AQ688" i="9"/>
  <c r="AQ689" i="9"/>
  <c r="AQ690" i="9"/>
  <c r="AQ691" i="9"/>
  <c r="AQ692" i="9"/>
  <c r="AQ693" i="9"/>
  <c r="AQ694" i="9"/>
  <c r="AQ695" i="9"/>
  <c r="AQ696" i="9"/>
  <c r="AQ697" i="9"/>
  <c r="AQ698" i="9"/>
  <c r="AQ699" i="9"/>
  <c r="AQ700" i="9"/>
  <c r="AQ701" i="9"/>
  <c r="AQ702" i="9"/>
  <c r="AQ703" i="9"/>
  <c r="AQ704" i="9"/>
  <c r="AQ705" i="9"/>
  <c r="AQ706" i="9"/>
  <c r="AQ707" i="9"/>
  <c r="AQ708" i="9"/>
  <c r="AQ709" i="9"/>
  <c r="AQ710" i="9"/>
  <c r="AQ711" i="9"/>
  <c r="AQ712" i="9"/>
  <c r="AQ713" i="9"/>
  <c r="AQ714" i="9"/>
  <c r="AQ715" i="9"/>
  <c r="AQ716" i="9"/>
  <c r="AQ717" i="9"/>
  <c r="AQ718" i="9"/>
  <c r="AQ719" i="9"/>
  <c r="AQ720" i="9"/>
  <c r="AQ721" i="9"/>
  <c r="AQ722" i="9"/>
  <c r="AQ723" i="9"/>
  <c r="AQ724" i="9"/>
  <c r="AQ725" i="9"/>
  <c r="AQ726" i="9"/>
  <c r="AQ727" i="9"/>
  <c r="AQ728" i="9"/>
  <c r="AQ729" i="9"/>
  <c r="AQ730" i="9"/>
  <c r="AQ731" i="9"/>
  <c r="AQ732" i="9"/>
  <c r="AQ733" i="9"/>
  <c r="AQ734" i="9"/>
  <c r="AQ735" i="9"/>
  <c r="AQ736" i="9"/>
  <c r="AQ737" i="9"/>
  <c r="AQ738" i="9"/>
  <c r="AQ739" i="9"/>
  <c r="AQ740" i="9"/>
  <c r="AQ741" i="9"/>
  <c r="AQ742" i="9"/>
  <c r="AQ743" i="9"/>
  <c r="AQ744" i="9"/>
  <c r="AQ745" i="9"/>
  <c r="AQ746" i="9"/>
  <c r="AQ747" i="9"/>
  <c r="AQ748" i="9"/>
  <c r="AQ749" i="9"/>
  <c r="AQ750" i="9"/>
  <c r="AQ751" i="9"/>
  <c r="AQ752" i="9"/>
  <c r="AQ753" i="9"/>
  <c r="AQ754" i="9"/>
  <c r="AQ755" i="9"/>
  <c r="AQ756" i="9"/>
  <c r="AQ757" i="9"/>
  <c r="AQ758" i="9"/>
  <c r="AQ759" i="9"/>
  <c r="AQ760" i="9"/>
  <c r="AQ761" i="9"/>
  <c r="AQ762" i="9"/>
  <c r="AQ763" i="9"/>
  <c r="AQ764" i="9"/>
  <c r="AQ765" i="9"/>
  <c r="AQ766" i="9"/>
  <c r="AQ767" i="9"/>
  <c r="AQ768" i="9"/>
  <c r="AQ769" i="9"/>
  <c r="AQ770" i="9"/>
  <c r="AQ771" i="9"/>
  <c r="AQ772" i="9"/>
  <c r="AQ773" i="9"/>
  <c r="AQ774" i="9"/>
  <c r="AQ775" i="9"/>
  <c r="AQ776" i="9"/>
  <c r="AQ777" i="9"/>
  <c r="AQ778" i="9"/>
  <c r="AQ779" i="9"/>
  <c r="AQ780" i="9"/>
  <c r="AQ781" i="9"/>
  <c r="AQ782" i="9"/>
  <c r="AQ783" i="9"/>
  <c r="AQ784" i="9"/>
  <c r="AQ785" i="9"/>
  <c r="AQ786" i="9"/>
  <c r="AQ787" i="9"/>
  <c r="AQ788" i="9"/>
  <c r="AQ789" i="9"/>
  <c r="AQ790" i="9"/>
  <c r="AQ791" i="9"/>
  <c r="AQ792" i="9"/>
  <c r="AQ793" i="9"/>
  <c r="AQ794" i="9"/>
  <c r="AQ795" i="9"/>
  <c r="AQ796" i="9"/>
  <c r="AQ797" i="9"/>
  <c r="AQ798" i="9"/>
  <c r="AQ799" i="9"/>
  <c r="AQ800" i="9"/>
  <c r="AQ801" i="9"/>
  <c r="AQ802" i="9"/>
  <c r="AQ803" i="9"/>
  <c r="AQ804" i="9"/>
  <c r="AQ805" i="9"/>
  <c r="AQ806" i="9"/>
  <c r="AQ807" i="9"/>
  <c r="AQ808" i="9"/>
  <c r="AQ809" i="9"/>
  <c r="AQ810" i="9"/>
  <c r="AQ811" i="9"/>
  <c r="AQ812" i="9"/>
  <c r="AQ813" i="9"/>
  <c r="AQ814" i="9"/>
  <c r="AQ815" i="9"/>
  <c r="AQ816" i="9"/>
  <c r="AQ817" i="9"/>
  <c r="AQ818" i="9"/>
  <c r="AQ819" i="9"/>
  <c r="AQ820" i="9"/>
  <c r="AQ821" i="9"/>
  <c r="AQ822" i="9"/>
  <c r="AQ823" i="9"/>
  <c r="AQ824" i="9"/>
  <c r="AQ825" i="9"/>
  <c r="AQ826" i="9"/>
  <c r="AQ827" i="9"/>
  <c r="AQ828" i="9"/>
  <c r="AQ829" i="9"/>
  <c r="AQ830" i="9"/>
  <c r="AQ831" i="9"/>
  <c r="AQ832" i="9"/>
  <c r="AQ833" i="9"/>
  <c r="AQ834" i="9"/>
  <c r="AQ835" i="9"/>
  <c r="AQ836" i="9"/>
  <c r="AQ837" i="9"/>
  <c r="AQ838" i="9"/>
  <c r="AQ839" i="9"/>
  <c r="AQ840" i="9"/>
  <c r="AQ841" i="9"/>
  <c r="AQ842" i="9"/>
  <c r="AQ843" i="9"/>
  <c r="AQ844" i="9"/>
  <c r="AQ845" i="9"/>
  <c r="AQ846" i="9"/>
  <c r="AQ847" i="9"/>
  <c r="AQ848" i="9"/>
  <c r="AQ849" i="9"/>
  <c r="AQ850" i="9"/>
  <c r="AQ851" i="9"/>
  <c r="AQ852" i="9"/>
  <c r="AQ853" i="9"/>
  <c r="AQ854" i="9"/>
  <c r="AQ855" i="9"/>
  <c r="AQ856" i="9"/>
  <c r="AQ857" i="9"/>
  <c r="AQ858" i="9"/>
  <c r="AQ859" i="9"/>
  <c r="AQ860" i="9"/>
  <c r="AQ861" i="9"/>
  <c r="AQ862" i="9"/>
  <c r="AQ863" i="9"/>
  <c r="AQ864" i="9"/>
  <c r="AQ865" i="9"/>
  <c r="AQ866" i="9"/>
  <c r="AQ867" i="9"/>
  <c r="AQ868" i="9"/>
  <c r="AQ869" i="9"/>
  <c r="AQ870" i="9"/>
  <c r="AQ871" i="9"/>
  <c r="AQ872" i="9"/>
  <c r="AQ873" i="9"/>
  <c r="AQ874" i="9"/>
  <c r="AQ875" i="9"/>
  <c r="AQ876" i="9"/>
  <c r="AQ877" i="9"/>
  <c r="AQ878" i="9"/>
  <c r="AQ879" i="9"/>
  <c r="AQ880" i="9"/>
  <c r="AQ881" i="9"/>
  <c r="AQ882" i="9"/>
  <c r="AQ883" i="9"/>
  <c r="AQ884" i="9"/>
  <c r="AQ885" i="9"/>
  <c r="AQ886" i="9"/>
  <c r="AQ887" i="9"/>
  <c r="AQ888" i="9"/>
  <c r="AQ889" i="9"/>
  <c r="AQ890" i="9"/>
  <c r="AQ891" i="9"/>
  <c r="AQ892" i="9"/>
  <c r="AQ893" i="9"/>
  <c r="AQ894" i="9"/>
  <c r="AQ895" i="9"/>
  <c r="AQ896" i="9"/>
  <c r="AQ897" i="9"/>
  <c r="AQ898" i="9"/>
  <c r="AQ899" i="9"/>
  <c r="AQ900" i="9"/>
  <c r="AQ901" i="9"/>
  <c r="AQ902" i="9"/>
  <c r="AQ903" i="9"/>
  <c r="AQ904" i="9"/>
  <c r="AQ905" i="9"/>
  <c r="AQ906" i="9"/>
  <c r="AQ907" i="9"/>
  <c r="AQ908" i="9"/>
  <c r="AQ909" i="9"/>
  <c r="AQ910" i="9"/>
  <c r="AQ911" i="9"/>
  <c r="AQ912" i="9"/>
  <c r="AQ913" i="9"/>
  <c r="AQ914" i="9"/>
  <c r="AQ915" i="9"/>
  <c r="AQ916" i="9"/>
  <c r="AQ917" i="9"/>
  <c r="AQ918" i="9"/>
  <c r="AQ919" i="9"/>
  <c r="AQ920" i="9"/>
  <c r="AQ921" i="9"/>
  <c r="AQ922" i="9"/>
  <c r="AQ923" i="9"/>
  <c r="AQ924" i="9"/>
  <c r="AQ925" i="9"/>
  <c r="AQ926" i="9"/>
  <c r="AQ927" i="9"/>
  <c r="AQ928" i="9"/>
  <c r="AQ929" i="9"/>
  <c r="AQ930" i="9"/>
  <c r="AQ931" i="9"/>
  <c r="AQ932" i="9"/>
  <c r="AQ933" i="9"/>
  <c r="AQ934" i="9"/>
  <c r="AQ935" i="9"/>
  <c r="AQ936" i="9"/>
  <c r="AQ937" i="9"/>
  <c r="AQ938" i="9"/>
  <c r="AQ939" i="9"/>
  <c r="AQ940" i="9"/>
  <c r="AQ941" i="9"/>
  <c r="AQ942" i="9"/>
  <c r="AQ943" i="9"/>
  <c r="AQ944" i="9"/>
  <c r="AQ945" i="9"/>
  <c r="AQ946" i="9"/>
  <c r="AQ947" i="9"/>
  <c r="AQ948" i="9"/>
  <c r="AQ949" i="9"/>
  <c r="AQ950" i="9"/>
  <c r="AQ951" i="9"/>
  <c r="AQ952" i="9"/>
  <c r="AQ953" i="9"/>
  <c r="AQ954" i="9"/>
  <c r="AQ955" i="9"/>
  <c r="AQ956" i="9"/>
  <c r="AQ957" i="9"/>
  <c r="AQ958" i="9"/>
  <c r="AQ959" i="9"/>
  <c r="AQ960" i="9"/>
  <c r="AQ961" i="9"/>
  <c r="AQ962" i="9"/>
  <c r="AQ963" i="9"/>
  <c r="AQ964" i="9"/>
  <c r="AQ965" i="9"/>
  <c r="AQ966" i="9"/>
  <c r="AQ967" i="9"/>
  <c r="AQ968" i="9"/>
  <c r="AQ969" i="9"/>
  <c r="AQ970" i="9"/>
  <c r="AQ971" i="9"/>
  <c r="AQ972" i="9"/>
  <c r="AQ973" i="9"/>
  <c r="AQ974" i="9"/>
  <c r="AQ975" i="9"/>
  <c r="AQ976" i="9"/>
  <c r="AQ977" i="9"/>
  <c r="AQ978" i="9"/>
  <c r="AQ979" i="9"/>
  <c r="AQ980" i="9"/>
  <c r="AQ981" i="9"/>
  <c r="AQ982" i="9"/>
  <c r="AQ983" i="9"/>
  <c r="AQ984" i="9"/>
  <c r="AQ985" i="9"/>
  <c r="AQ986" i="9"/>
  <c r="AQ987" i="9"/>
  <c r="AQ988" i="9"/>
  <c r="AQ989" i="9"/>
  <c r="AQ990" i="9"/>
  <c r="AQ991" i="9"/>
  <c r="AQ992" i="9"/>
  <c r="AQ993" i="9"/>
  <c r="AQ994" i="9"/>
  <c r="AQ995" i="9"/>
  <c r="AQ996" i="9"/>
  <c r="AQ997" i="9"/>
  <c r="AQ998" i="9"/>
  <c r="AQ999" i="9"/>
  <c r="AQ1000" i="9"/>
  <c r="AQ1001" i="9"/>
  <c r="AQ1002" i="9"/>
  <c r="AQ1003" i="9"/>
  <c r="AQ1004" i="9"/>
  <c r="AQ1005" i="9"/>
  <c r="AQ1006" i="9"/>
  <c r="AQ1007" i="9"/>
  <c r="AQ1008" i="9"/>
  <c r="AQ1009" i="9"/>
  <c r="AQ1010" i="9"/>
  <c r="AQ1011" i="9"/>
  <c r="AQ1012" i="9"/>
  <c r="AQ1013" i="9"/>
  <c r="AQ1014" i="9"/>
  <c r="AQ1015" i="9"/>
  <c r="AQ1016" i="9"/>
  <c r="AQ1017" i="9"/>
  <c r="AQ1018" i="9"/>
  <c r="AQ1019" i="9"/>
  <c r="AQ1020" i="9"/>
  <c r="AQ1021" i="9"/>
  <c r="AQ1022" i="9"/>
  <c r="AQ1023" i="9"/>
  <c r="AQ1024" i="9"/>
  <c r="AQ1025" i="9"/>
  <c r="AQ1026" i="9"/>
  <c r="AQ1027" i="9"/>
  <c r="AQ1028" i="9"/>
  <c r="AQ1029" i="9"/>
  <c r="AQ1030" i="9"/>
  <c r="AQ1031" i="9"/>
  <c r="AQ1032" i="9"/>
  <c r="AQ1033" i="9"/>
  <c r="AQ1034" i="9"/>
  <c r="AQ1035" i="9"/>
  <c r="AQ1036" i="9"/>
  <c r="AQ1037" i="9"/>
  <c r="AQ1038" i="9"/>
  <c r="AQ1039" i="9"/>
  <c r="AQ1040" i="9"/>
  <c r="AQ1041" i="9"/>
  <c r="AQ1042" i="9"/>
  <c r="AQ1043" i="9"/>
  <c r="AQ1044" i="9"/>
  <c r="AQ1045" i="9"/>
  <c r="AQ1046" i="9"/>
  <c r="AQ1047" i="9"/>
  <c r="AQ1048" i="9"/>
  <c r="AQ1049" i="9"/>
  <c r="AQ1050" i="9"/>
  <c r="AQ1051" i="9"/>
  <c r="AQ1052" i="9"/>
  <c r="AQ1053" i="9"/>
  <c r="AQ1054" i="9"/>
  <c r="AQ1055" i="9"/>
  <c r="AQ1056" i="9"/>
  <c r="AQ1057" i="9"/>
  <c r="AQ1058" i="9"/>
  <c r="AQ1059" i="9"/>
  <c r="AQ1060" i="9"/>
  <c r="AQ1061" i="9"/>
  <c r="AQ1062" i="9"/>
  <c r="AQ1063" i="9"/>
  <c r="AQ1064" i="9"/>
  <c r="AQ1065" i="9"/>
  <c r="AQ1066" i="9"/>
  <c r="AQ1067" i="9"/>
  <c r="AQ1068" i="9"/>
  <c r="AQ1069" i="9"/>
  <c r="AQ1070" i="9"/>
  <c r="AQ1071" i="9"/>
  <c r="AQ1072" i="9"/>
  <c r="AQ1073" i="9"/>
  <c r="AQ1074" i="9"/>
  <c r="AQ1075" i="9"/>
  <c r="AQ1076" i="9"/>
  <c r="AQ1077" i="9"/>
  <c r="AQ1078" i="9"/>
  <c r="AQ1079" i="9"/>
  <c r="AQ1080" i="9"/>
  <c r="AQ1081" i="9"/>
  <c r="AQ1082" i="9"/>
  <c r="AQ1083" i="9"/>
  <c r="AQ1084" i="9"/>
  <c r="AQ1085" i="9"/>
  <c r="AQ1086" i="9"/>
  <c r="AQ1087" i="9"/>
  <c r="AQ1088" i="9"/>
  <c r="AQ1089" i="9"/>
  <c r="AQ1090" i="9"/>
  <c r="AQ1091" i="9"/>
  <c r="AQ1092" i="9"/>
  <c r="AQ1093" i="9"/>
  <c r="AQ1094" i="9"/>
  <c r="AQ1095" i="9"/>
  <c r="AQ1096" i="9"/>
  <c r="AQ1097" i="9"/>
  <c r="AQ1098" i="9"/>
  <c r="AQ1099" i="9"/>
  <c r="AQ1100" i="9"/>
  <c r="AQ1101" i="9"/>
  <c r="AQ1102" i="9"/>
  <c r="AQ1103" i="9"/>
  <c r="AQ1104" i="9"/>
  <c r="AQ1105" i="9"/>
  <c r="AQ1106" i="9"/>
  <c r="AQ1107" i="9"/>
  <c r="AQ1108" i="9"/>
  <c r="AQ1109" i="9"/>
  <c r="AQ1110" i="9"/>
  <c r="AQ1111" i="9"/>
  <c r="AQ1112" i="9"/>
  <c r="AQ1113" i="9"/>
  <c r="AQ1114" i="9"/>
  <c r="AQ1115" i="9"/>
  <c r="AQ1116" i="9"/>
  <c r="AQ1117" i="9"/>
  <c r="AQ1118" i="9"/>
  <c r="AQ1119" i="9"/>
  <c r="AQ1120" i="9"/>
  <c r="AQ1121" i="9"/>
  <c r="AQ1122" i="9"/>
  <c r="AQ1123" i="9"/>
  <c r="AQ1124" i="9"/>
  <c r="AQ1125" i="9"/>
  <c r="AQ1126" i="9"/>
  <c r="AQ1127" i="9"/>
  <c r="AQ1128" i="9"/>
  <c r="AQ1129" i="9"/>
  <c r="AQ1130" i="9"/>
  <c r="AQ1131" i="9"/>
  <c r="AQ1132" i="9"/>
  <c r="AQ1133" i="9"/>
  <c r="AQ1134" i="9"/>
  <c r="AQ1135" i="9"/>
  <c r="AQ1136" i="9"/>
  <c r="AQ1137" i="9"/>
  <c r="AQ1138" i="9"/>
  <c r="AQ1139" i="9"/>
  <c r="AQ1140" i="9"/>
  <c r="AQ1141" i="9"/>
  <c r="AQ1142" i="9"/>
  <c r="AQ1143" i="9"/>
  <c r="AQ1144" i="9"/>
  <c r="AQ1145" i="9"/>
  <c r="AQ1146" i="9"/>
  <c r="AQ1147" i="9"/>
  <c r="AQ1148" i="9"/>
  <c r="AQ1149" i="9"/>
  <c r="AQ1150" i="9"/>
  <c r="AQ1151" i="9"/>
  <c r="AQ1152" i="9"/>
  <c r="AQ1153" i="9"/>
  <c r="AQ1154" i="9"/>
  <c r="AQ1155" i="9"/>
  <c r="AQ1156" i="9"/>
  <c r="AQ1157" i="9"/>
  <c r="AQ1158" i="9"/>
  <c r="AQ1159" i="9"/>
  <c r="AQ1160" i="9"/>
  <c r="AQ1161" i="9"/>
  <c r="AQ1162" i="9"/>
  <c r="AQ1163" i="9"/>
  <c r="AQ1164" i="9"/>
  <c r="AQ1165" i="9"/>
  <c r="AQ1166" i="9"/>
  <c r="AQ1167" i="9"/>
  <c r="AQ1168" i="9"/>
  <c r="AQ1169" i="9"/>
  <c r="AQ1170" i="9"/>
  <c r="AQ1171" i="9"/>
  <c r="AQ1172" i="9"/>
  <c r="AQ1173" i="9"/>
  <c r="AQ1174" i="9"/>
  <c r="AQ1175" i="9"/>
  <c r="AQ1176" i="9"/>
  <c r="AQ1177" i="9"/>
  <c r="AQ1178" i="9"/>
  <c r="AQ1179" i="9"/>
  <c r="AQ1180" i="9"/>
  <c r="AQ1181" i="9"/>
  <c r="AQ1182" i="9"/>
  <c r="AQ1183" i="9"/>
  <c r="AQ1184" i="9"/>
  <c r="AQ1185" i="9"/>
  <c r="AQ1186" i="9"/>
  <c r="AQ1187" i="9"/>
  <c r="AQ1188" i="9"/>
  <c r="AQ1189" i="9"/>
  <c r="AQ1190" i="9"/>
  <c r="AQ1191" i="9"/>
  <c r="AQ1192" i="9"/>
  <c r="AQ1193" i="9"/>
  <c r="AQ1194" i="9"/>
  <c r="AQ1195" i="9"/>
  <c r="AQ1196" i="9"/>
  <c r="AQ1197" i="9"/>
  <c r="AQ1198" i="9"/>
  <c r="AQ1199" i="9"/>
  <c r="AQ1200" i="9"/>
  <c r="AQ1201" i="9"/>
  <c r="AQ1202" i="9"/>
  <c r="AQ1203" i="9"/>
  <c r="AQ1204" i="9"/>
  <c r="AQ1205" i="9"/>
  <c r="AQ1206" i="9"/>
  <c r="AQ1207" i="9"/>
  <c r="AQ1208" i="9"/>
  <c r="AQ1209" i="9"/>
  <c r="AQ1210" i="9"/>
  <c r="AQ1211" i="9"/>
  <c r="AQ1212" i="9"/>
  <c r="AQ1213" i="9"/>
  <c r="AQ1214" i="9"/>
  <c r="AQ1215" i="9"/>
  <c r="AQ1216" i="9"/>
  <c r="AQ1217" i="9"/>
  <c r="AQ1218" i="9"/>
  <c r="AQ1219" i="9"/>
  <c r="AQ1220" i="9"/>
  <c r="AQ1221" i="9"/>
  <c r="AQ1222" i="9"/>
  <c r="AQ1223" i="9"/>
  <c r="AQ1224" i="9"/>
  <c r="AQ1225" i="9"/>
  <c r="AQ1226" i="9"/>
  <c r="AQ1227" i="9"/>
  <c r="AQ1228" i="9"/>
  <c r="AQ1229" i="9"/>
  <c r="AQ1230" i="9"/>
  <c r="AQ1231" i="9"/>
  <c r="AQ1232" i="9"/>
  <c r="AQ1233" i="9"/>
  <c r="AQ1234" i="9"/>
  <c r="AQ1235" i="9"/>
  <c r="AQ1236" i="9"/>
  <c r="AQ1237" i="9"/>
  <c r="AQ1238" i="9"/>
  <c r="AQ1239" i="9"/>
  <c r="AQ1240" i="9"/>
  <c r="AQ1241" i="9"/>
  <c r="AQ1242" i="9"/>
  <c r="AQ1243" i="9"/>
  <c r="AQ1244" i="9"/>
  <c r="AQ1245" i="9"/>
  <c r="AQ1246" i="9"/>
  <c r="AQ1247" i="9"/>
  <c r="AQ1248" i="9"/>
  <c r="AQ1249" i="9"/>
  <c r="AQ1250" i="9"/>
  <c r="AQ1251" i="9"/>
  <c r="AQ1252" i="9"/>
  <c r="AQ1253" i="9"/>
  <c r="AQ1254" i="9"/>
  <c r="AQ1255" i="9"/>
  <c r="AQ1256" i="9"/>
  <c r="AQ1257" i="9"/>
  <c r="AQ1258" i="9"/>
  <c r="AQ1259" i="9"/>
  <c r="AQ1260" i="9"/>
  <c r="AQ1261" i="9"/>
  <c r="AQ1262" i="9"/>
  <c r="AQ1263" i="9"/>
  <c r="AQ1264" i="9"/>
  <c r="AQ1265" i="9"/>
  <c r="AQ1266" i="9"/>
  <c r="AQ1267" i="9"/>
  <c r="AQ1268" i="9"/>
  <c r="AQ1269" i="9"/>
  <c r="AQ1270" i="9"/>
  <c r="AQ1271" i="9"/>
  <c r="AQ1272" i="9"/>
  <c r="AQ1273" i="9"/>
  <c r="AQ1274" i="9"/>
  <c r="AQ1275" i="9"/>
  <c r="AQ1276" i="9"/>
  <c r="AQ1277" i="9"/>
  <c r="AQ1278" i="9"/>
  <c r="AQ1279" i="9"/>
  <c r="AQ1280" i="9"/>
  <c r="AQ1281" i="9"/>
  <c r="AQ1282" i="9"/>
  <c r="AQ1283" i="9"/>
  <c r="AQ1284" i="9"/>
  <c r="AQ1285" i="9"/>
  <c r="AQ1286" i="9"/>
  <c r="AQ1287" i="9"/>
  <c r="AQ1288" i="9"/>
  <c r="AQ1289" i="9"/>
  <c r="AQ1290" i="9"/>
  <c r="AQ1291" i="9"/>
  <c r="AQ1292" i="9"/>
  <c r="AQ1293" i="9"/>
  <c r="AQ1294" i="9"/>
  <c r="AQ1295" i="9"/>
  <c r="AQ1296" i="9"/>
  <c r="AQ1297" i="9"/>
  <c r="AQ1298" i="9"/>
  <c r="AQ1299" i="9"/>
  <c r="AQ1300" i="9"/>
  <c r="AQ1301" i="9"/>
  <c r="AQ1302" i="9"/>
  <c r="AQ1303" i="9"/>
  <c r="AQ1304" i="9"/>
  <c r="AQ1305" i="9"/>
  <c r="AQ1306" i="9"/>
  <c r="AQ1307" i="9"/>
  <c r="AQ1308" i="9"/>
  <c r="AQ1309" i="9"/>
  <c r="AQ1310" i="9"/>
  <c r="AQ1311" i="9"/>
  <c r="AQ1312" i="9"/>
  <c r="AQ1313" i="9"/>
  <c r="AQ1314" i="9"/>
  <c r="AQ1315" i="9"/>
  <c r="AQ1316" i="9"/>
  <c r="AQ1317" i="9"/>
  <c r="AQ1318" i="9"/>
  <c r="AQ1319" i="9"/>
  <c r="AQ1320" i="9"/>
  <c r="AQ1321" i="9"/>
  <c r="AQ1322" i="9"/>
  <c r="AQ1323" i="9"/>
  <c r="AQ1324" i="9"/>
  <c r="AQ1325" i="9"/>
  <c r="AQ1326" i="9"/>
  <c r="AQ1327" i="9"/>
  <c r="AQ1328" i="9"/>
  <c r="AQ1329" i="9"/>
  <c r="AQ1330" i="9"/>
  <c r="AQ1331" i="9"/>
  <c r="AQ1332" i="9"/>
  <c r="AQ1333" i="9"/>
  <c r="AQ1334" i="9"/>
  <c r="AQ1335" i="9"/>
  <c r="AQ1336" i="9"/>
  <c r="AQ1337" i="9"/>
  <c r="AQ1338" i="9"/>
  <c r="AQ1339" i="9"/>
  <c r="AQ1340" i="9"/>
  <c r="AQ1341" i="9"/>
  <c r="AQ1342" i="9"/>
  <c r="AQ1343" i="9"/>
  <c r="AQ1344" i="9"/>
  <c r="AQ1345" i="9"/>
  <c r="AQ1346" i="9"/>
  <c r="AQ1347" i="9"/>
  <c r="AQ1348" i="9"/>
  <c r="AQ1349" i="9"/>
  <c r="AQ1350" i="9"/>
  <c r="AQ1351" i="9"/>
  <c r="AQ1352" i="9"/>
  <c r="AQ1353" i="9"/>
  <c r="AQ1354" i="9"/>
  <c r="AQ1355" i="9"/>
  <c r="AQ1356" i="9"/>
  <c r="AQ1357" i="9"/>
  <c r="AQ1358" i="9"/>
  <c r="AQ1359" i="9"/>
  <c r="AQ1360" i="9"/>
  <c r="AQ1361" i="9"/>
  <c r="AQ1362" i="9"/>
  <c r="AQ1363" i="9"/>
  <c r="AQ1364" i="9"/>
  <c r="AQ1365" i="9"/>
  <c r="AQ1366" i="9"/>
  <c r="AQ1367" i="9"/>
  <c r="AQ1368" i="9"/>
  <c r="AQ1369" i="9"/>
  <c r="AQ1370" i="9"/>
  <c r="AQ1371" i="9"/>
  <c r="AQ1372" i="9"/>
  <c r="AQ1373" i="9"/>
  <c r="AQ1374" i="9"/>
  <c r="AQ1375" i="9"/>
  <c r="AQ1376" i="9"/>
  <c r="AQ1377" i="9"/>
  <c r="AQ1378" i="9"/>
  <c r="AQ1379" i="9"/>
  <c r="AQ1380" i="9"/>
  <c r="AQ1381" i="9"/>
  <c r="AQ1382" i="9"/>
  <c r="AQ1383" i="9"/>
  <c r="AQ1384" i="9"/>
  <c r="AQ1385" i="9"/>
  <c r="AQ1386" i="9"/>
  <c r="AQ1387" i="9"/>
  <c r="AQ1388" i="9"/>
  <c r="AQ1389" i="9"/>
  <c r="AQ1390" i="9"/>
  <c r="AQ1391" i="9"/>
  <c r="AQ1392" i="9"/>
  <c r="AQ1393" i="9"/>
  <c r="AQ1394" i="9"/>
  <c r="AQ1395" i="9"/>
  <c r="AQ1396" i="9"/>
  <c r="AQ1397" i="9"/>
  <c r="AQ1398" i="9"/>
  <c r="AQ1399" i="9"/>
  <c r="AQ1400" i="9"/>
  <c r="AQ1401" i="9"/>
  <c r="AQ1402" i="9"/>
  <c r="AQ1403" i="9"/>
  <c r="AQ1404" i="9"/>
  <c r="AQ1405" i="9"/>
  <c r="AQ1406" i="9"/>
  <c r="AQ1407" i="9"/>
  <c r="AQ1408" i="9"/>
  <c r="AQ1409" i="9"/>
  <c r="AQ1410" i="9"/>
  <c r="AQ1411" i="9"/>
  <c r="AQ1412" i="9"/>
  <c r="AQ1413" i="9"/>
  <c r="AQ1414" i="9"/>
  <c r="AQ1415" i="9"/>
  <c r="AQ1416" i="9"/>
  <c r="AQ1417" i="9"/>
  <c r="AQ1418" i="9"/>
  <c r="AQ1419" i="9"/>
  <c r="AQ1420" i="9"/>
  <c r="AQ1421" i="9"/>
  <c r="AQ1422" i="9"/>
  <c r="AQ1423" i="9"/>
  <c r="AQ1424" i="9"/>
  <c r="AQ1425" i="9"/>
  <c r="AQ1426" i="9"/>
  <c r="AQ1427" i="9"/>
  <c r="AQ1428" i="9"/>
  <c r="AQ1429" i="9"/>
  <c r="AQ1430" i="9"/>
  <c r="AQ1431" i="9"/>
  <c r="AQ1432" i="9"/>
  <c r="AQ1433" i="9"/>
  <c r="AQ1434" i="9"/>
  <c r="AQ1435" i="9"/>
  <c r="AQ1436" i="9"/>
  <c r="AQ1437" i="9"/>
  <c r="AQ1438" i="9"/>
  <c r="AQ1439" i="9"/>
  <c r="AQ1440" i="9"/>
  <c r="AQ1441" i="9"/>
  <c r="AQ1442" i="9"/>
  <c r="AQ1443" i="9"/>
  <c r="AQ1444" i="9"/>
  <c r="AQ1445" i="9"/>
  <c r="AQ1446" i="9"/>
  <c r="AQ1447" i="9"/>
  <c r="AQ1448" i="9"/>
  <c r="AQ1449" i="9"/>
  <c r="AQ1450" i="9"/>
  <c r="AQ1451" i="9"/>
  <c r="AQ1452" i="9"/>
  <c r="AQ1453" i="9"/>
  <c r="AQ1454" i="9"/>
  <c r="AQ1455" i="9"/>
  <c r="AQ1456" i="9"/>
  <c r="AQ1457" i="9"/>
  <c r="AQ1458" i="9"/>
  <c r="AQ1459" i="9"/>
  <c r="AQ1460" i="9"/>
  <c r="AQ1461" i="9"/>
  <c r="AQ1462" i="9"/>
  <c r="AQ1463" i="9"/>
  <c r="AQ1464" i="9"/>
  <c r="AQ1465" i="9"/>
  <c r="AQ1466" i="9"/>
  <c r="AQ1467" i="9"/>
  <c r="AQ1468" i="9"/>
  <c r="AQ1469" i="9"/>
  <c r="AQ1470" i="9"/>
  <c r="AQ1471" i="9"/>
  <c r="AQ1472" i="9"/>
  <c r="AQ1473" i="9"/>
  <c r="AQ1474" i="9"/>
  <c r="AQ1475" i="9"/>
  <c r="AQ1476" i="9"/>
  <c r="AQ1477" i="9"/>
  <c r="AQ1478" i="9"/>
  <c r="AQ1479" i="9"/>
  <c r="AQ1480" i="9"/>
  <c r="AQ1481" i="9"/>
  <c r="AQ1482" i="9"/>
  <c r="AQ1483" i="9"/>
  <c r="AQ1484" i="9"/>
  <c r="AQ1485" i="9"/>
  <c r="AQ1486" i="9"/>
  <c r="AQ1487" i="9"/>
  <c r="AQ1488" i="9"/>
  <c r="AQ1489" i="9"/>
  <c r="AQ1490" i="9"/>
  <c r="AQ1491" i="9"/>
  <c r="AQ1492" i="9"/>
  <c r="AQ1493" i="9"/>
  <c r="AQ1494" i="9"/>
  <c r="AQ1495" i="9"/>
  <c r="AQ1496" i="9"/>
  <c r="AQ1497" i="9"/>
  <c r="AQ1498" i="9"/>
  <c r="AQ1499" i="9"/>
  <c r="AQ1500" i="9"/>
  <c r="AQ1501" i="9"/>
  <c r="AQ1502" i="9"/>
  <c r="AQ1503" i="9"/>
  <c r="AQ1504" i="9"/>
  <c r="AQ1505" i="9"/>
  <c r="AQ1506" i="9"/>
  <c r="AQ1507" i="9"/>
  <c r="AQ1508" i="9"/>
  <c r="AQ1509" i="9"/>
  <c r="AQ1510" i="9"/>
  <c r="AQ1511" i="9"/>
  <c r="AQ1512" i="9"/>
  <c r="AQ1513" i="9"/>
  <c r="AQ1514" i="9"/>
  <c r="AQ1515" i="9"/>
  <c r="AQ1516" i="9"/>
  <c r="AQ1517" i="9"/>
  <c r="AQ1518" i="9"/>
  <c r="AQ1519" i="9"/>
  <c r="AQ1520" i="9"/>
  <c r="AQ1521" i="9"/>
  <c r="AQ1522" i="9"/>
  <c r="AQ1523" i="9"/>
  <c r="AQ1524" i="9"/>
  <c r="AQ1525" i="9"/>
  <c r="AQ1526" i="9"/>
  <c r="AQ1527" i="9"/>
  <c r="AQ1528" i="9"/>
  <c r="AQ1529" i="9"/>
  <c r="AQ1530" i="9"/>
  <c r="AQ1531" i="9"/>
  <c r="AQ1532" i="9"/>
  <c r="AQ1533" i="9"/>
  <c r="AQ1534" i="9"/>
  <c r="AQ1535" i="9"/>
  <c r="AQ1536" i="9"/>
  <c r="AQ1537" i="9"/>
  <c r="AQ1538" i="9"/>
  <c r="AQ1539" i="9"/>
  <c r="AQ1540" i="9"/>
  <c r="AQ1541" i="9"/>
  <c r="AQ1542" i="9"/>
  <c r="AQ1543" i="9"/>
  <c r="AQ1544" i="9"/>
  <c r="AQ1545" i="9"/>
  <c r="AQ1546" i="9"/>
  <c r="AQ1547" i="9"/>
  <c r="AQ1548" i="9"/>
  <c r="AQ1549" i="9"/>
  <c r="AQ1550" i="9"/>
  <c r="AQ1551" i="9"/>
  <c r="AQ1552" i="9"/>
  <c r="AQ1553" i="9"/>
  <c r="AQ1554" i="9"/>
  <c r="AQ1555" i="9"/>
  <c r="AQ1556" i="9"/>
  <c r="AQ1557" i="9"/>
  <c r="AQ1558" i="9"/>
  <c r="AQ1559" i="9"/>
  <c r="AQ1560" i="9"/>
  <c r="AQ1561" i="9"/>
  <c r="AQ1562" i="9"/>
  <c r="AQ1563" i="9"/>
  <c r="AQ1564" i="9"/>
  <c r="AQ1565" i="9"/>
  <c r="AQ1566" i="9"/>
  <c r="AQ1567" i="9"/>
  <c r="AQ1568" i="9"/>
  <c r="AQ1569" i="9"/>
  <c r="AQ1570" i="9"/>
  <c r="AQ1571" i="9"/>
  <c r="AQ1572" i="9"/>
  <c r="AQ1573" i="9"/>
  <c r="AQ1574" i="9"/>
  <c r="AQ1575" i="9"/>
  <c r="AQ1576" i="9"/>
  <c r="AQ1577" i="9"/>
  <c r="AQ1578" i="9"/>
  <c r="AQ1579" i="9"/>
  <c r="AQ1580" i="9"/>
  <c r="AQ1581" i="9"/>
  <c r="AQ1582" i="9"/>
  <c r="AQ1583" i="9"/>
  <c r="AQ1584" i="9"/>
  <c r="AQ1585" i="9"/>
  <c r="AQ1586" i="9"/>
  <c r="AQ1587" i="9"/>
  <c r="AQ1588" i="9"/>
  <c r="AQ1589" i="9"/>
  <c r="AQ1590" i="9"/>
  <c r="AQ1591" i="9"/>
  <c r="AQ1592" i="9"/>
  <c r="AQ1593" i="9"/>
  <c r="AQ1594" i="9"/>
  <c r="AQ1595" i="9"/>
  <c r="AQ1596" i="9"/>
  <c r="AQ1597" i="9"/>
  <c r="AQ1598" i="9"/>
  <c r="AQ1599" i="9"/>
  <c r="AQ1600" i="9"/>
  <c r="AQ1601" i="9"/>
  <c r="AQ1602" i="9"/>
  <c r="AQ1603" i="9"/>
  <c r="AQ1604" i="9"/>
  <c r="AQ1605" i="9"/>
  <c r="AQ1606" i="9"/>
  <c r="AQ1607" i="9"/>
  <c r="AQ1608" i="9"/>
  <c r="AQ1609" i="9"/>
  <c r="AQ1610" i="9"/>
  <c r="AQ1611" i="9"/>
  <c r="AQ1612" i="9"/>
  <c r="AQ1613" i="9"/>
  <c r="AQ1614" i="9"/>
  <c r="AQ1615" i="9"/>
  <c r="AQ1616" i="9"/>
  <c r="AQ1617" i="9"/>
  <c r="AQ1618" i="9"/>
  <c r="AQ1619" i="9"/>
  <c r="AQ1620" i="9"/>
  <c r="AQ1621" i="9"/>
  <c r="AQ1622" i="9"/>
  <c r="AQ1623" i="9"/>
  <c r="AQ1624" i="9"/>
  <c r="AQ1625" i="9"/>
  <c r="AQ1626" i="9"/>
  <c r="AQ1627" i="9"/>
  <c r="AQ1628" i="9"/>
  <c r="AQ1629" i="9"/>
  <c r="AQ1630" i="9"/>
  <c r="AQ1631" i="9"/>
  <c r="AQ1632" i="9"/>
  <c r="AQ1633" i="9"/>
  <c r="AQ1634" i="9"/>
  <c r="AQ1635" i="9"/>
  <c r="AQ1636" i="9"/>
  <c r="AQ1637" i="9"/>
  <c r="AQ1638" i="9"/>
  <c r="AQ1639" i="9"/>
  <c r="AQ1640" i="9"/>
  <c r="AQ1641" i="9"/>
  <c r="AQ1642" i="9"/>
  <c r="AQ1643" i="9"/>
  <c r="AQ1644" i="9"/>
  <c r="AQ1645" i="9"/>
  <c r="AQ1646" i="9"/>
  <c r="AQ1647" i="9"/>
  <c r="AQ1648" i="9"/>
  <c r="AQ1649" i="9"/>
  <c r="AQ1650" i="9"/>
  <c r="AQ1651" i="9"/>
  <c r="AQ1652" i="9"/>
  <c r="AQ1653" i="9"/>
  <c r="AQ1654" i="9"/>
  <c r="AQ1655" i="9"/>
  <c r="AQ1656" i="9"/>
  <c r="AQ1657" i="9"/>
  <c r="AQ1658" i="9"/>
  <c r="AQ1659" i="9"/>
  <c r="AQ1660" i="9"/>
  <c r="AQ1661" i="9"/>
  <c r="AQ1662" i="9"/>
  <c r="AQ1663" i="9"/>
  <c r="AQ1664" i="9"/>
  <c r="AQ1665" i="9"/>
  <c r="AQ1666" i="9"/>
  <c r="AQ1667" i="9"/>
  <c r="AQ1668" i="9"/>
  <c r="AQ1669" i="9"/>
  <c r="AQ1670" i="9"/>
  <c r="AQ1671" i="9"/>
  <c r="AQ1672" i="9"/>
  <c r="AQ1673" i="9"/>
  <c r="AQ1674" i="9"/>
  <c r="AQ1675" i="9"/>
  <c r="AQ1676" i="9"/>
  <c r="AQ1677" i="9"/>
  <c r="AQ1678" i="9"/>
  <c r="AQ1679" i="9"/>
  <c r="AQ1680" i="9"/>
  <c r="AQ1681" i="9"/>
  <c r="AQ1682" i="9"/>
  <c r="AQ1683" i="9"/>
  <c r="AQ1684" i="9"/>
  <c r="AQ1685" i="9"/>
  <c r="AQ1686" i="9"/>
  <c r="AQ1687" i="9"/>
  <c r="AQ1688" i="9"/>
  <c r="AQ1689" i="9"/>
  <c r="AQ1690" i="9"/>
  <c r="AQ1691" i="9"/>
  <c r="AQ1692" i="9"/>
  <c r="AQ1693" i="9"/>
  <c r="AQ1694" i="9"/>
  <c r="AQ1695" i="9"/>
  <c r="AQ1696" i="9"/>
  <c r="AQ1697" i="9"/>
  <c r="AQ1698" i="9"/>
  <c r="AQ1699" i="9"/>
  <c r="AQ1700" i="9"/>
  <c r="AQ1701" i="9"/>
  <c r="AQ1702" i="9"/>
  <c r="AQ1703" i="9"/>
  <c r="AQ1704" i="9"/>
  <c r="AQ1705" i="9"/>
  <c r="AQ1706" i="9"/>
  <c r="AQ1707" i="9"/>
  <c r="AQ1708" i="9"/>
  <c r="AQ1709" i="9"/>
  <c r="AQ1710" i="9"/>
  <c r="AQ1711" i="9"/>
  <c r="AQ1712" i="9"/>
  <c r="AQ1713" i="9"/>
  <c r="AQ1714" i="9"/>
  <c r="AQ1715" i="9"/>
  <c r="AQ1716" i="9"/>
  <c r="AQ1717" i="9"/>
  <c r="AQ1718" i="9"/>
  <c r="AQ1719" i="9"/>
  <c r="AQ1720" i="9"/>
  <c r="AQ1721" i="9"/>
  <c r="AQ1722" i="9"/>
  <c r="AQ1723" i="9"/>
  <c r="AQ1724" i="9"/>
  <c r="AQ1725" i="9"/>
  <c r="AQ1726" i="9"/>
  <c r="AQ1727" i="9"/>
  <c r="AQ1728" i="9"/>
  <c r="AQ1729" i="9"/>
  <c r="AQ1730" i="9"/>
  <c r="AQ1731" i="9"/>
  <c r="AQ1732" i="9"/>
  <c r="AQ1733" i="9"/>
  <c r="AQ1734" i="9"/>
  <c r="AQ1735" i="9"/>
  <c r="AQ1736" i="9"/>
  <c r="AQ1737" i="9"/>
  <c r="AQ1738" i="9"/>
  <c r="AQ1739" i="9"/>
  <c r="AQ1740" i="9"/>
  <c r="AQ1741" i="9"/>
  <c r="AQ1742" i="9"/>
  <c r="AQ1743" i="9"/>
  <c r="AQ1744" i="9"/>
  <c r="AQ1745" i="9"/>
  <c r="AQ1746" i="9"/>
  <c r="AQ1747" i="9"/>
  <c r="AQ1748" i="9"/>
  <c r="AQ1749" i="9"/>
  <c r="AQ1750" i="9"/>
  <c r="AQ1751" i="9"/>
  <c r="AQ1752" i="9"/>
  <c r="AQ1753" i="9"/>
  <c r="AQ1754" i="9"/>
  <c r="AQ1755" i="9"/>
  <c r="AQ1756" i="9"/>
  <c r="AQ1757" i="9"/>
  <c r="AQ1758" i="9"/>
  <c r="AQ1759" i="9"/>
  <c r="AQ1760" i="9"/>
  <c r="AQ1761" i="9"/>
  <c r="AQ1762" i="9"/>
  <c r="AQ1763" i="9"/>
  <c r="AQ1764" i="9"/>
  <c r="AQ1765" i="9"/>
  <c r="AQ1766" i="9"/>
  <c r="AQ1767" i="9"/>
  <c r="AQ1768" i="9"/>
  <c r="AQ1769" i="9"/>
  <c r="AQ1770" i="9"/>
  <c r="AQ1771" i="9"/>
  <c r="AQ1772" i="9"/>
  <c r="AQ1773" i="9"/>
  <c r="AQ1774" i="9"/>
  <c r="AQ1775" i="9"/>
  <c r="AQ1776" i="9"/>
  <c r="AQ1777" i="9"/>
  <c r="AQ1778" i="9"/>
  <c r="AQ1779" i="9"/>
  <c r="AQ1780" i="9"/>
  <c r="AQ1781" i="9"/>
  <c r="AQ1782" i="9"/>
  <c r="AQ1783" i="9"/>
  <c r="AQ1784" i="9"/>
  <c r="AQ1785" i="9"/>
  <c r="AQ1786" i="9"/>
  <c r="AQ1787" i="9"/>
  <c r="AQ1788" i="9"/>
  <c r="AQ1789" i="9"/>
  <c r="AQ1790" i="9"/>
  <c r="AQ1791" i="9"/>
  <c r="AQ1792" i="9"/>
  <c r="AQ1793" i="9"/>
  <c r="AQ1794" i="9"/>
  <c r="AQ1795" i="9"/>
  <c r="AQ1796" i="9"/>
  <c r="AQ1797" i="9"/>
  <c r="AQ1798" i="9"/>
  <c r="AQ1799" i="9"/>
  <c r="AQ1800" i="9"/>
  <c r="AQ1801" i="9"/>
  <c r="AQ1802" i="9"/>
  <c r="AQ1803" i="9"/>
  <c r="AQ1804" i="9"/>
  <c r="AQ1805" i="9"/>
  <c r="AQ1806" i="9"/>
  <c r="AQ1807" i="9"/>
  <c r="AQ1808" i="9"/>
  <c r="AQ1809" i="9"/>
  <c r="AQ1810" i="9"/>
  <c r="AQ1811" i="9"/>
  <c r="AQ1812" i="9"/>
  <c r="AQ1813" i="9"/>
  <c r="AQ1814" i="9"/>
  <c r="AQ1815" i="9"/>
  <c r="AQ1816" i="9"/>
  <c r="AQ1817" i="9"/>
  <c r="AQ1818" i="9"/>
  <c r="AQ1819" i="9"/>
  <c r="AQ1820" i="9"/>
  <c r="AQ1821" i="9"/>
  <c r="AQ1822" i="9"/>
  <c r="AQ1823" i="9"/>
  <c r="AQ1824" i="9"/>
  <c r="AQ1825" i="9"/>
  <c r="AQ1826" i="9"/>
  <c r="AQ1827" i="9"/>
  <c r="AQ1828" i="9"/>
  <c r="AQ1829" i="9"/>
  <c r="AQ1830" i="9"/>
  <c r="AQ1831" i="9"/>
  <c r="AQ1832" i="9"/>
  <c r="AQ1833" i="9"/>
  <c r="AQ1834" i="9"/>
  <c r="AQ1835" i="9"/>
  <c r="AQ1836" i="9"/>
  <c r="AQ1837" i="9"/>
  <c r="AQ1838" i="9"/>
  <c r="AQ1839" i="9"/>
  <c r="AQ1840" i="9"/>
  <c r="AQ1841" i="9"/>
  <c r="AQ1842" i="9"/>
  <c r="AQ1843" i="9"/>
  <c r="AQ1844" i="9"/>
  <c r="AQ1845" i="9"/>
  <c r="AQ2" i="9"/>
  <c r="AL3" i="9"/>
  <c r="AL4" i="9"/>
  <c r="AL5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L173" i="9"/>
  <c r="AL174" i="9"/>
  <c r="AL175" i="9"/>
  <c r="AL176" i="9"/>
  <c r="AL177" i="9"/>
  <c r="AL178" i="9"/>
  <c r="AL179" i="9"/>
  <c r="AL180" i="9"/>
  <c r="AL181" i="9"/>
  <c r="AL182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L200" i="9"/>
  <c r="AL201" i="9"/>
  <c r="AL202" i="9"/>
  <c r="AL203" i="9"/>
  <c r="AL204" i="9"/>
  <c r="AL205" i="9"/>
  <c r="AL206" i="9"/>
  <c r="AL207" i="9"/>
  <c r="AL208" i="9"/>
  <c r="AL209" i="9"/>
  <c r="AL210" i="9"/>
  <c r="AL211" i="9"/>
  <c r="AL212" i="9"/>
  <c r="AL213" i="9"/>
  <c r="AL214" i="9"/>
  <c r="AL215" i="9"/>
  <c r="AL216" i="9"/>
  <c r="AL217" i="9"/>
  <c r="AL218" i="9"/>
  <c r="AL219" i="9"/>
  <c r="AL220" i="9"/>
  <c r="AL221" i="9"/>
  <c r="AL222" i="9"/>
  <c r="AL223" i="9"/>
  <c r="AL224" i="9"/>
  <c r="AL225" i="9"/>
  <c r="AL226" i="9"/>
  <c r="AL227" i="9"/>
  <c r="AL228" i="9"/>
  <c r="AL229" i="9"/>
  <c r="AL230" i="9"/>
  <c r="AL231" i="9"/>
  <c r="AL232" i="9"/>
  <c r="AL233" i="9"/>
  <c r="AL234" i="9"/>
  <c r="AL235" i="9"/>
  <c r="AL236" i="9"/>
  <c r="AL237" i="9"/>
  <c r="AL238" i="9"/>
  <c r="AL239" i="9"/>
  <c r="AL240" i="9"/>
  <c r="AL241" i="9"/>
  <c r="AL242" i="9"/>
  <c r="AL243" i="9"/>
  <c r="AL244" i="9"/>
  <c r="AL245" i="9"/>
  <c r="AL246" i="9"/>
  <c r="AL247" i="9"/>
  <c r="AL248" i="9"/>
  <c r="AL249" i="9"/>
  <c r="AL250" i="9"/>
  <c r="AL251" i="9"/>
  <c r="AL252" i="9"/>
  <c r="AL253" i="9"/>
  <c r="AL254" i="9"/>
  <c r="AL255" i="9"/>
  <c r="AL256" i="9"/>
  <c r="AL257" i="9"/>
  <c r="AL258" i="9"/>
  <c r="AL259" i="9"/>
  <c r="AL260" i="9"/>
  <c r="AL261" i="9"/>
  <c r="AL262" i="9"/>
  <c r="AL263" i="9"/>
  <c r="AL264" i="9"/>
  <c r="AL265" i="9"/>
  <c r="AL266" i="9"/>
  <c r="AL267" i="9"/>
  <c r="AL268" i="9"/>
  <c r="AL269" i="9"/>
  <c r="AL270" i="9"/>
  <c r="AL271" i="9"/>
  <c r="AL272" i="9"/>
  <c r="AL273" i="9"/>
  <c r="AL274" i="9"/>
  <c r="AL275" i="9"/>
  <c r="AL276" i="9"/>
  <c r="AL277" i="9"/>
  <c r="AL278" i="9"/>
  <c r="AL279" i="9"/>
  <c r="AL280" i="9"/>
  <c r="AL281" i="9"/>
  <c r="AL282" i="9"/>
  <c r="AL283" i="9"/>
  <c r="AL284" i="9"/>
  <c r="AL285" i="9"/>
  <c r="AL286" i="9"/>
  <c r="AL287" i="9"/>
  <c r="AL288" i="9"/>
  <c r="AL289" i="9"/>
  <c r="AL290" i="9"/>
  <c r="AL291" i="9"/>
  <c r="AL292" i="9"/>
  <c r="AL293" i="9"/>
  <c r="AL294" i="9"/>
  <c r="AL295" i="9"/>
  <c r="AL296" i="9"/>
  <c r="AL297" i="9"/>
  <c r="AL298" i="9"/>
  <c r="AL299" i="9"/>
  <c r="AL300" i="9"/>
  <c r="AL301" i="9"/>
  <c r="AL302" i="9"/>
  <c r="AL303" i="9"/>
  <c r="AL304" i="9"/>
  <c r="AL305" i="9"/>
  <c r="AL306" i="9"/>
  <c r="AL307" i="9"/>
  <c r="AL308" i="9"/>
  <c r="AL309" i="9"/>
  <c r="AL310" i="9"/>
  <c r="AL311" i="9"/>
  <c r="AL312" i="9"/>
  <c r="AL313" i="9"/>
  <c r="AL314" i="9"/>
  <c r="AL315" i="9"/>
  <c r="AL316" i="9"/>
  <c r="AL317" i="9"/>
  <c r="AL318" i="9"/>
  <c r="AL319" i="9"/>
  <c r="AL320" i="9"/>
  <c r="AL321" i="9"/>
  <c r="AL322" i="9"/>
  <c r="AL323" i="9"/>
  <c r="AL324" i="9"/>
  <c r="AL325" i="9"/>
  <c r="AL326" i="9"/>
  <c r="AL327" i="9"/>
  <c r="AL328" i="9"/>
  <c r="AL329" i="9"/>
  <c r="AL330" i="9"/>
  <c r="AL331" i="9"/>
  <c r="AL332" i="9"/>
  <c r="AL333" i="9"/>
  <c r="AL334" i="9"/>
  <c r="AL335" i="9"/>
  <c r="AL336" i="9"/>
  <c r="AL337" i="9"/>
  <c r="AL338" i="9"/>
  <c r="AL339" i="9"/>
  <c r="AL340" i="9"/>
  <c r="AL341" i="9"/>
  <c r="AL342" i="9"/>
  <c r="AL343" i="9"/>
  <c r="AL344" i="9"/>
  <c r="AL345" i="9"/>
  <c r="AL346" i="9"/>
  <c r="AL347" i="9"/>
  <c r="AL348" i="9"/>
  <c r="AL349" i="9"/>
  <c r="AL350" i="9"/>
  <c r="AL351" i="9"/>
  <c r="AL352" i="9"/>
  <c r="AL353" i="9"/>
  <c r="AL354" i="9"/>
  <c r="AL355" i="9"/>
  <c r="AL356" i="9"/>
  <c r="AL357" i="9"/>
  <c r="AL358" i="9"/>
  <c r="AL359" i="9"/>
  <c r="AL360" i="9"/>
  <c r="AL361" i="9"/>
  <c r="AL362" i="9"/>
  <c r="AL363" i="9"/>
  <c r="AL364" i="9"/>
  <c r="AL365" i="9"/>
  <c r="AL366" i="9"/>
  <c r="AL367" i="9"/>
  <c r="AL368" i="9"/>
  <c r="AL369" i="9"/>
  <c r="AL370" i="9"/>
  <c r="AL371" i="9"/>
  <c r="AL372" i="9"/>
  <c r="AL373" i="9"/>
  <c r="AL374" i="9"/>
  <c r="AL375" i="9"/>
  <c r="AL376" i="9"/>
  <c r="AL377" i="9"/>
  <c r="AL378" i="9"/>
  <c r="AL379" i="9"/>
  <c r="AL380" i="9"/>
  <c r="AL381" i="9"/>
  <c r="AL382" i="9"/>
  <c r="AL383" i="9"/>
  <c r="AL384" i="9"/>
  <c r="AL385" i="9"/>
  <c r="AL386" i="9"/>
  <c r="AL387" i="9"/>
  <c r="AL388" i="9"/>
  <c r="AL389" i="9"/>
  <c r="AL390" i="9"/>
  <c r="AL391" i="9"/>
  <c r="AL392" i="9"/>
  <c r="AL393" i="9"/>
  <c r="AL394" i="9"/>
  <c r="AL395" i="9"/>
  <c r="AL396" i="9"/>
  <c r="AL397" i="9"/>
  <c r="AL398" i="9"/>
  <c r="AL399" i="9"/>
  <c r="AL400" i="9"/>
  <c r="AL401" i="9"/>
  <c r="AL402" i="9"/>
  <c r="AL403" i="9"/>
  <c r="AL404" i="9"/>
  <c r="AL405" i="9"/>
  <c r="AL406" i="9"/>
  <c r="AL407" i="9"/>
  <c r="AL408" i="9"/>
  <c r="AL409" i="9"/>
  <c r="AL410" i="9"/>
  <c r="AL411" i="9"/>
  <c r="AL412" i="9"/>
  <c r="AL413" i="9"/>
  <c r="AL414" i="9"/>
  <c r="AL415" i="9"/>
  <c r="AL416" i="9"/>
  <c r="AL417" i="9"/>
  <c r="AL418" i="9"/>
  <c r="AL419" i="9"/>
  <c r="AL420" i="9"/>
  <c r="AL421" i="9"/>
  <c r="AL422" i="9"/>
  <c r="AL423" i="9"/>
  <c r="AL424" i="9"/>
  <c r="AL425" i="9"/>
  <c r="AL426" i="9"/>
  <c r="AL427" i="9"/>
  <c r="AL428" i="9"/>
  <c r="AL429" i="9"/>
  <c r="AL430" i="9"/>
  <c r="AL431" i="9"/>
  <c r="AL432" i="9"/>
  <c r="AL433" i="9"/>
  <c r="AL434" i="9"/>
  <c r="AL435" i="9"/>
  <c r="AL436" i="9"/>
  <c r="AL437" i="9"/>
  <c r="AL438" i="9"/>
  <c r="AL439" i="9"/>
  <c r="AL440" i="9"/>
  <c r="AL441" i="9"/>
  <c r="AL442" i="9"/>
  <c r="AL443" i="9"/>
  <c r="AL444" i="9"/>
  <c r="AL445" i="9"/>
  <c r="AL446" i="9"/>
  <c r="AL447" i="9"/>
  <c r="AL448" i="9"/>
  <c r="AL449" i="9"/>
  <c r="AL450" i="9"/>
  <c r="AL451" i="9"/>
  <c r="AL452" i="9"/>
  <c r="AL453" i="9"/>
  <c r="AL454" i="9"/>
  <c r="AL455" i="9"/>
  <c r="AL456" i="9"/>
  <c r="AL457" i="9"/>
  <c r="AL458" i="9"/>
  <c r="AL459" i="9"/>
  <c r="AL460" i="9"/>
  <c r="AL461" i="9"/>
  <c r="AL462" i="9"/>
  <c r="AL463" i="9"/>
  <c r="AL464" i="9"/>
  <c r="AL465" i="9"/>
  <c r="AL466" i="9"/>
  <c r="AL467" i="9"/>
  <c r="AL468" i="9"/>
  <c r="AL469" i="9"/>
  <c r="AL470" i="9"/>
  <c r="AL471" i="9"/>
  <c r="AL472" i="9"/>
  <c r="AL473" i="9"/>
  <c r="AL474" i="9"/>
  <c r="AL475" i="9"/>
  <c r="AL476" i="9"/>
  <c r="AL477" i="9"/>
  <c r="AL478" i="9"/>
  <c r="AL479" i="9"/>
  <c r="AL480" i="9"/>
  <c r="AL481" i="9"/>
  <c r="AL482" i="9"/>
  <c r="AL483" i="9"/>
  <c r="AL484" i="9"/>
  <c r="AL485" i="9"/>
  <c r="AL486" i="9"/>
  <c r="AL487" i="9"/>
  <c r="AL488" i="9"/>
  <c r="AL489" i="9"/>
  <c r="AL490" i="9"/>
  <c r="AL491" i="9"/>
  <c r="AL492" i="9"/>
  <c r="AL493" i="9"/>
  <c r="AL494" i="9"/>
  <c r="AL495" i="9"/>
  <c r="AL496" i="9"/>
  <c r="AL497" i="9"/>
  <c r="AL498" i="9"/>
  <c r="AL499" i="9"/>
  <c r="AL500" i="9"/>
  <c r="AL501" i="9"/>
  <c r="AL502" i="9"/>
  <c r="AL503" i="9"/>
  <c r="AL504" i="9"/>
  <c r="AL505" i="9"/>
  <c r="AL506" i="9"/>
  <c r="AL507" i="9"/>
  <c r="AL508" i="9"/>
  <c r="AL509" i="9"/>
  <c r="AL510" i="9"/>
  <c r="AL511" i="9"/>
  <c r="AL512" i="9"/>
  <c r="AL513" i="9"/>
  <c r="AL514" i="9"/>
  <c r="AL515" i="9"/>
  <c r="AL516" i="9"/>
  <c r="AL517" i="9"/>
  <c r="AL518" i="9"/>
  <c r="AL519" i="9"/>
  <c r="AL520" i="9"/>
  <c r="AL521" i="9"/>
  <c r="AL522" i="9"/>
  <c r="AL523" i="9"/>
  <c r="AL524" i="9"/>
  <c r="AL525" i="9"/>
  <c r="AL526" i="9"/>
  <c r="AL527" i="9"/>
  <c r="AL528" i="9"/>
  <c r="AL529" i="9"/>
  <c r="AL530" i="9"/>
  <c r="AL531" i="9"/>
  <c r="AL532" i="9"/>
  <c r="AL533" i="9"/>
  <c r="AL534" i="9"/>
  <c r="AL535" i="9"/>
  <c r="AL536" i="9"/>
  <c r="AL537" i="9"/>
  <c r="AL538" i="9"/>
  <c r="AL539" i="9"/>
  <c r="AL540" i="9"/>
  <c r="AL541" i="9"/>
  <c r="AL542" i="9"/>
  <c r="AL543" i="9"/>
  <c r="AL544" i="9"/>
  <c r="AL545" i="9"/>
  <c r="AL546" i="9"/>
  <c r="AL547" i="9"/>
  <c r="AL548" i="9"/>
  <c r="AL549" i="9"/>
  <c r="AL550" i="9"/>
  <c r="AL551" i="9"/>
  <c r="AL552" i="9"/>
  <c r="AL553" i="9"/>
  <c r="AL554" i="9"/>
  <c r="AL555" i="9"/>
  <c r="AL556" i="9"/>
  <c r="AL557" i="9"/>
  <c r="AL558" i="9"/>
  <c r="AL559" i="9"/>
  <c r="AL560" i="9"/>
  <c r="AL561" i="9"/>
  <c r="AL562" i="9"/>
  <c r="AL563" i="9"/>
  <c r="AL564" i="9"/>
  <c r="AL565" i="9"/>
  <c r="AL566" i="9"/>
  <c r="AL567" i="9"/>
  <c r="AL568" i="9"/>
  <c r="AL569" i="9"/>
  <c r="AL570" i="9"/>
  <c r="AL571" i="9"/>
  <c r="AL572" i="9"/>
  <c r="AL573" i="9"/>
  <c r="AL574" i="9"/>
  <c r="AL575" i="9"/>
  <c r="AL576" i="9"/>
  <c r="AL577" i="9"/>
  <c r="AL578" i="9"/>
  <c r="AL579" i="9"/>
  <c r="AL580" i="9"/>
  <c r="AL581" i="9"/>
  <c r="AL582" i="9"/>
  <c r="AL583" i="9"/>
  <c r="AL584" i="9"/>
  <c r="AL585" i="9"/>
  <c r="AL586" i="9"/>
  <c r="AL587" i="9"/>
  <c r="AL588" i="9"/>
  <c r="AL589" i="9"/>
  <c r="AL590" i="9"/>
  <c r="AL591" i="9"/>
  <c r="AL592" i="9"/>
  <c r="AL593" i="9"/>
  <c r="AL594" i="9"/>
  <c r="AL595" i="9"/>
  <c r="AL596" i="9"/>
  <c r="AL597" i="9"/>
  <c r="AL598" i="9"/>
  <c r="AL599" i="9"/>
  <c r="AL600" i="9"/>
  <c r="AL601" i="9"/>
  <c r="AL602" i="9"/>
  <c r="AL603" i="9"/>
  <c r="AL604" i="9"/>
  <c r="AL605" i="9"/>
  <c r="AL606" i="9"/>
  <c r="AL607" i="9"/>
  <c r="AL608" i="9"/>
  <c r="AL609" i="9"/>
  <c r="AL610" i="9"/>
  <c r="AL611" i="9"/>
  <c r="AL612" i="9"/>
  <c r="AL613" i="9"/>
  <c r="AL614" i="9"/>
  <c r="AL615" i="9"/>
  <c r="AL616" i="9"/>
  <c r="AL617" i="9"/>
  <c r="AL618" i="9"/>
  <c r="AL619" i="9"/>
  <c r="AL620" i="9"/>
  <c r="AL621" i="9"/>
  <c r="AL622" i="9"/>
  <c r="AL623" i="9"/>
  <c r="AL624" i="9"/>
  <c r="AL625" i="9"/>
  <c r="AL626" i="9"/>
  <c r="AL627" i="9"/>
  <c r="AL628" i="9"/>
  <c r="AL629" i="9"/>
  <c r="AL630" i="9"/>
  <c r="AL631" i="9"/>
  <c r="AL632" i="9"/>
  <c r="AL633" i="9"/>
  <c r="AL634" i="9"/>
  <c r="AL635" i="9"/>
  <c r="AL636" i="9"/>
  <c r="AL637" i="9"/>
  <c r="AL638" i="9"/>
  <c r="AL639" i="9"/>
  <c r="AL640" i="9"/>
  <c r="AL641" i="9"/>
  <c r="AL642" i="9"/>
  <c r="AL643" i="9"/>
  <c r="AL644" i="9"/>
  <c r="AL645" i="9"/>
  <c r="AL646" i="9"/>
  <c r="AL647" i="9"/>
  <c r="AL648" i="9"/>
  <c r="AL649" i="9"/>
  <c r="AL650" i="9"/>
  <c r="AL651" i="9"/>
  <c r="AL652" i="9"/>
  <c r="AL653" i="9"/>
  <c r="AL654" i="9"/>
  <c r="AL655" i="9"/>
  <c r="AL656" i="9"/>
  <c r="AL657" i="9"/>
  <c r="AL658" i="9"/>
  <c r="AL659" i="9"/>
  <c r="AL660" i="9"/>
  <c r="AL661" i="9"/>
  <c r="AL662" i="9"/>
  <c r="AL663" i="9"/>
  <c r="AL664" i="9"/>
  <c r="AL665" i="9"/>
  <c r="AL666" i="9"/>
  <c r="AL667" i="9"/>
  <c r="AL668" i="9"/>
  <c r="AL669" i="9"/>
  <c r="AL670" i="9"/>
  <c r="AL671" i="9"/>
  <c r="AL672" i="9"/>
  <c r="AL673" i="9"/>
  <c r="AL674" i="9"/>
  <c r="AL675" i="9"/>
  <c r="AL676" i="9"/>
  <c r="AL677" i="9"/>
  <c r="AL678" i="9"/>
  <c r="AL679" i="9"/>
  <c r="AL680" i="9"/>
  <c r="AL681" i="9"/>
  <c r="AL682" i="9"/>
  <c r="AL683" i="9"/>
  <c r="AL684" i="9"/>
  <c r="AL685" i="9"/>
  <c r="AL686" i="9"/>
  <c r="AL687" i="9"/>
  <c r="AL688" i="9"/>
  <c r="AL689" i="9"/>
  <c r="AL690" i="9"/>
  <c r="AL691" i="9"/>
  <c r="AL692" i="9"/>
  <c r="AL693" i="9"/>
  <c r="AL694" i="9"/>
  <c r="AL695" i="9"/>
  <c r="AL696" i="9"/>
  <c r="AL697" i="9"/>
  <c r="AL698" i="9"/>
  <c r="AL699" i="9"/>
  <c r="AL700" i="9"/>
  <c r="AL701" i="9"/>
  <c r="AL702" i="9"/>
  <c r="AL703" i="9"/>
  <c r="AL704" i="9"/>
  <c r="AL705" i="9"/>
  <c r="AL706" i="9"/>
  <c r="AL707" i="9"/>
  <c r="AL708" i="9"/>
  <c r="AL709" i="9"/>
  <c r="AL710" i="9"/>
  <c r="AL711" i="9"/>
  <c r="AL712" i="9"/>
  <c r="AL713" i="9"/>
  <c r="AL714" i="9"/>
  <c r="AL715" i="9"/>
  <c r="AL716" i="9"/>
  <c r="AL717" i="9"/>
  <c r="AL718" i="9"/>
  <c r="AL719" i="9"/>
  <c r="AL720" i="9"/>
  <c r="AL721" i="9"/>
  <c r="AL722" i="9"/>
  <c r="AL723" i="9"/>
  <c r="AL724" i="9"/>
  <c r="AL725" i="9"/>
  <c r="AL726" i="9"/>
  <c r="AL727" i="9"/>
  <c r="AL728" i="9"/>
  <c r="AL729" i="9"/>
  <c r="AL730" i="9"/>
  <c r="AL731" i="9"/>
  <c r="AL732" i="9"/>
  <c r="AL733" i="9"/>
  <c r="AL734" i="9"/>
  <c r="AL735" i="9"/>
  <c r="AL736" i="9"/>
  <c r="AL737" i="9"/>
  <c r="AL738" i="9"/>
  <c r="AL739" i="9"/>
  <c r="AL740" i="9"/>
  <c r="AL741" i="9"/>
  <c r="AL742" i="9"/>
  <c r="AL743" i="9"/>
  <c r="AL744" i="9"/>
  <c r="AL745" i="9"/>
  <c r="AL746" i="9"/>
  <c r="AL747" i="9"/>
  <c r="AL748" i="9"/>
  <c r="AL749" i="9"/>
  <c r="AL750" i="9"/>
  <c r="AL751" i="9"/>
  <c r="AL752" i="9"/>
  <c r="AL753" i="9"/>
  <c r="AL754" i="9"/>
  <c r="AL755" i="9"/>
  <c r="AL756" i="9"/>
  <c r="AL757" i="9"/>
  <c r="AL758" i="9"/>
  <c r="AL759" i="9"/>
  <c r="AL760" i="9"/>
  <c r="AL761" i="9"/>
  <c r="AL762" i="9"/>
  <c r="AL763" i="9"/>
  <c r="AL764" i="9"/>
  <c r="AL765" i="9"/>
  <c r="AL766" i="9"/>
  <c r="AL767" i="9"/>
  <c r="AL768" i="9"/>
  <c r="AL769" i="9"/>
  <c r="AL770" i="9"/>
  <c r="AL771" i="9"/>
  <c r="AL772" i="9"/>
  <c r="AL773" i="9"/>
  <c r="AL774" i="9"/>
  <c r="AL775" i="9"/>
  <c r="AL776" i="9"/>
  <c r="AL777" i="9"/>
  <c r="AL778" i="9"/>
  <c r="AL779" i="9"/>
  <c r="AL780" i="9"/>
  <c r="AL781" i="9"/>
  <c r="AL782" i="9"/>
  <c r="AL783" i="9"/>
  <c r="AL784" i="9"/>
  <c r="AL785" i="9"/>
  <c r="AL786" i="9"/>
  <c r="AL787" i="9"/>
  <c r="AL788" i="9"/>
  <c r="AL789" i="9"/>
  <c r="AL790" i="9"/>
  <c r="AL791" i="9"/>
  <c r="AL792" i="9"/>
  <c r="AL793" i="9"/>
  <c r="AL794" i="9"/>
  <c r="AL795" i="9"/>
  <c r="AL796" i="9"/>
  <c r="AL797" i="9"/>
  <c r="AL798" i="9"/>
  <c r="AL799" i="9"/>
  <c r="AL800" i="9"/>
  <c r="AL801" i="9"/>
  <c r="AL802" i="9"/>
  <c r="AL803" i="9"/>
  <c r="AL804" i="9"/>
  <c r="AL805" i="9"/>
  <c r="AL806" i="9"/>
  <c r="AL807" i="9"/>
  <c r="AL808" i="9"/>
  <c r="AL809" i="9"/>
  <c r="AL810" i="9"/>
  <c r="AL811" i="9"/>
  <c r="AL812" i="9"/>
  <c r="AL813" i="9"/>
  <c r="AL814" i="9"/>
  <c r="AL815" i="9"/>
  <c r="AL816" i="9"/>
  <c r="AL817" i="9"/>
  <c r="AL818" i="9"/>
  <c r="AL819" i="9"/>
  <c r="AL820" i="9"/>
  <c r="AL821" i="9"/>
  <c r="AL822" i="9"/>
  <c r="AL823" i="9"/>
  <c r="AL824" i="9"/>
  <c r="AL825" i="9"/>
  <c r="AL826" i="9"/>
  <c r="AL827" i="9"/>
  <c r="AL828" i="9"/>
  <c r="AL829" i="9"/>
  <c r="AL830" i="9"/>
  <c r="AL831" i="9"/>
  <c r="AL832" i="9"/>
  <c r="AL833" i="9"/>
  <c r="AL834" i="9"/>
  <c r="AL835" i="9"/>
  <c r="AL836" i="9"/>
  <c r="AL837" i="9"/>
  <c r="AL838" i="9"/>
  <c r="AL839" i="9"/>
  <c r="AL840" i="9"/>
  <c r="AL841" i="9"/>
  <c r="AL842" i="9"/>
  <c r="AL843" i="9"/>
  <c r="AL844" i="9"/>
  <c r="AL845" i="9"/>
  <c r="AL846" i="9"/>
  <c r="AL847" i="9"/>
  <c r="AL848" i="9"/>
  <c r="AL849" i="9"/>
  <c r="AL850" i="9"/>
  <c r="AL851" i="9"/>
  <c r="AL852" i="9"/>
  <c r="AL853" i="9"/>
  <c r="AL854" i="9"/>
  <c r="AL855" i="9"/>
  <c r="AL856" i="9"/>
  <c r="AL857" i="9"/>
  <c r="AL858" i="9"/>
  <c r="AL859" i="9"/>
  <c r="AL860" i="9"/>
  <c r="AL861" i="9"/>
  <c r="AL862" i="9"/>
  <c r="AL863" i="9"/>
  <c r="AL864" i="9"/>
  <c r="AL865" i="9"/>
  <c r="AL866" i="9"/>
  <c r="AL867" i="9"/>
  <c r="AL868" i="9"/>
  <c r="AL869" i="9"/>
  <c r="AL870" i="9"/>
  <c r="AL871" i="9"/>
  <c r="AL872" i="9"/>
  <c r="AL873" i="9"/>
  <c r="AL874" i="9"/>
  <c r="AL875" i="9"/>
  <c r="AL876" i="9"/>
  <c r="AL877" i="9"/>
  <c r="AL878" i="9"/>
  <c r="AL879" i="9"/>
  <c r="AL880" i="9"/>
  <c r="AL881" i="9"/>
  <c r="AL882" i="9"/>
  <c r="AL883" i="9"/>
  <c r="AL884" i="9"/>
  <c r="AL885" i="9"/>
  <c r="AL886" i="9"/>
  <c r="AL887" i="9"/>
  <c r="AL888" i="9"/>
  <c r="AL889" i="9"/>
  <c r="AL890" i="9"/>
  <c r="AL891" i="9"/>
  <c r="AL892" i="9"/>
  <c r="AL893" i="9"/>
  <c r="AL894" i="9"/>
  <c r="AL895" i="9"/>
  <c r="AL896" i="9"/>
  <c r="AL897" i="9"/>
  <c r="AL898" i="9"/>
  <c r="AL899" i="9"/>
  <c r="AL900" i="9"/>
  <c r="AL901" i="9"/>
  <c r="AL902" i="9"/>
  <c r="AL903" i="9"/>
  <c r="AL904" i="9"/>
  <c r="AL905" i="9"/>
  <c r="AL906" i="9"/>
  <c r="AL907" i="9"/>
  <c r="AL908" i="9"/>
  <c r="AL909" i="9"/>
  <c r="AL910" i="9"/>
  <c r="AL911" i="9"/>
  <c r="AL912" i="9"/>
  <c r="AL913" i="9"/>
  <c r="AL914" i="9"/>
  <c r="AL915" i="9"/>
  <c r="AL916" i="9"/>
  <c r="AL917" i="9"/>
  <c r="AL918" i="9"/>
  <c r="AL919" i="9"/>
  <c r="AL920" i="9"/>
  <c r="AL921" i="9"/>
  <c r="AL922" i="9"/>
  <c r="AL923" i="9"/>
  <c r="AL924" i="9"/>
  <c r="AL925" i="9"/>
  <c r="AL926" i="9"/>
  <c r="AL927" i="9"/>
  <c r="AL928" i="9"/>
  <c r="AL929" i="9"/>
  <c r="AL930" i="9"/>
  <c r="AL931" i="9"/>
  <c r="AL932" i="9"/>
  <c r="AL933" i="9"/>
  <c r="AL934" i="9"/>
  <c r="AL935" i="9"/>
  <c r="AL936" i="9"/>
  <c r="AL937" i="9"/>
  <c r="AL938" i="9"/>
  <c r="AL939" i="9"/>
  <c r="AL940" i="9"/>
  <c r="AL941" i="9"/>
  <c r="AL942" i="9"/>
  <c r="AL943" i="9"/>
  <c r="AL944" i="9"/>
  <c r="AL945" i="9"/>
  <c r="AL946" i="9"/>
  <c r="AL947" i="9"/>
  <c r="AL948" i="9"/>
  <c r="AL949" i="9"/>
  <c r="AL950" i="9"/>
  <c r="AL951" i="9"/>
  <c r="AL952" i="9"/>
  <c r="AL953" i="9"/>
  <c r="AL954" i="9"/>
  <c r="AL955" i="9"/>
  <c r="AL956" i="9"/>
  <c r="AL957" i="9"/>
  <c r="AL958" i="9"/>
  <c r="AL959" i="9"/>
  <c r="AL960" i="9"/>
  <c r="AL961" i="9"/>
  <c r="AL962" i="9"/>
  <c r="AL963" i="9"/>
  <c r="AL964" i="9"/>
  <c r="AL965" i="9"/>
  <c r="AL966" i="9"/>
  <c r="AL967" i="9"/>
  <c r="AL968" i="9"/>
  <c r="AL969" i="9"/>
  <c r="AL970" i="9"/>
  <c r="AL971" i="9"/>
  <c r="AL972" i="9"/>
  <c r="AL973" i="9"/>
  <c r="AL974" i="9"/>
  <c r="AL975" i="9"/>
  <c r="AL976" i="9"/>
  <c r="AL977" i="9"/>
  <c r="AL978" i="9"/>
  <c r="AL979" i="9"/>
  <c r="AL980" i="9"/>
  <c r="AL981" i="9"/>
  <c r="AL982" i="9"/>
  <c r="AL983" i="9"/>
  <c r="AL984" i="9"/>
  <c r="AL985" i="9"/>
  <c r="AL986" i="9"/>
  <c r="AL987" i="9"/>
  <c r="AL988" i="9"/>
  <c r="AL989" i="9"/>
  <c r="AL990" i="9"/>
  <c r="AL991" i="9"/>
  <c r="AL992" i="9"/>
  <c r="AL993" i="9"/>
  <c r="AL994" i="9"/>
  <c r="AL995" i="9"/>
  <c r="AL996" i="9"/>
  <c r="AL997" i="9"/>
  <c r="AL998" i="9"/>
  <c r="AL999" i="9"/>
  <c r="AL1000" i="9"/>
  <c r="AL1001" i="9"/>
  <c r="AL1002" i="9"/>
  <c r="AL1003" i="9"/>
  <c r="AL1004" i="9"/>
  <c r="AL1005" i="9"/>
  <c r="AL1006" i="9"/>
  <c r="AL1007" i="9"/>
  <c r="AL1008" i="9"/>
  <c r="AL1009" i="9"/>
  <c r="AL1010" i="9"/>
  <c r="AL1011" i="9"/>
  <c r="AL1012" i="9"/>
  <c r="AL1013" i="9"/>
  <c r="AL1014" i="9"/>
  <c r="AL1015" i="9"/>
  <c r="AL1016" i="9"/>
  <c r="AL1017" i="9"/>
  <c r="AL1018" i="9"/>
  <c r="AL1019" i="9"/>
  <c r="AL1020" i="9"/>
  <c r="AL1021" i="9"/>
  <c r="AL1022" i="9"/>
  <c r="AL1023" i="9"/>
  <c r="AL1024" i="9"/>
  <c r="AL1025" i="9"/>
  <c r="AL1026" i="9"/>
  <c r="AL1027" i="9"/>
  <c r="AL1028" i="9"/>
  <c r="AL1029" i="9"/>
  <c r="AL1030" i="9"/>
  <c r="AL1031" i="9"/>
  <c r="AL1032" i="9"/>
  <c r="AL1033" i="9"/>
  <c r="AL1034" i="9"/>
  <c r="AL1035" i="9"/>
  <c r="AL1036" i="9"/>
  <c r="AL1037" i="9"/>
  <c r="AL1038" i="9"/>
  <c r="AL1039" i="9"/>
  <c r="AL1040" i="9"/>
  <c r="AL1041" i="9"/>
  <c r="AL1042" i="9"/>
  <c r="AL1043" i="9"/>
  <c r="AL1044" i="9"/>
  <c r="AL1045" i="9"/>
  <c r="AL1046" i="9"/>
  <c r="AL1047" i="9"/>
  <c r="AL1048" i="9"/>
  <c r="AL1049" i="9"/>
  <c r="AL1050" i="9"/>
  <c r="AL1051" i="9"/>
  <c r="AL1052" i="9"/>
  <c r="AL1053" i="9"/>
  <c r="AL1054" i="9"/>
  <c r="AL1055" i="9"/>
  <c r="AL1056" i="9"/>
  <c r="AL1057" i="9"/>
  <c r="AL1058" i="9"/>
  <c r="AL1059" i="9"/>
  <c r="AL1060" i="9"/>
  <c r="AL1061" i="9"/>
  <c r="AL1062" i="9"/>
  <c r="AL1063" i="9"/>
  <c r="AL1064" i="9"/>
  <c r="AL1065" i="9"/>
  <c r="AL1066" i="9"/>
  <c r="AL1067" i="9"/>
  <c r="AL1068" i="9"/>
  <c r="AL1069" i="9"/>
  <c r="AL1070" i="9"/>
  <c r="AL1071" i="9"/>
  <c r="AL1072" i="9"/>
  <c r="AL1073" i="9"/>
  <c r="AL1074" i="9"/>
  <c r="AL1075" i="9"/>
  <c r="AL1076" i="9"/>
  <c r="AL1077" i="9"/>
  <c r="AL1078" i="9"/>
  <c r="AL1079" i="9"/>
  <c r="AL1080" i="9"/>
  <c r="AL1081" i="9"/>
  <c r="AL1082" i="9"/>
  <c r="AL1083" i="9"/>
  <c r="AL1084" i="9"/>
  <c r="AL1085" i="9"/>
  <c r="AL1086" i="9"/>
  <c r="AL1087" i="9"/>
  <c r="AL1088" i="9"/>
  <c r="AL1089" i="9"/>
  <c r="AL1090" i="9"/>
  <c r="AL1091" i="9"/>
  <c r="AL1092" i="9"/>
  <c r="AL1093" i="9"/>
  <c r="AL1094" i="9"/>
  <c r="AL1095" i="9"/>
  <c r="AL1096" i="9"/>
  <c r="AL1097" i="9"/>
  <c r="AL1098" i="9"/>
  <c r="AL1099" i="9"/>
  <c r="AL1100" i="9"/>
  <c r="AL1101" i="9"/>
  <c r="AL1102" i="9"/>
  <c r="AL1103" i="9"/>
  <c r="AL1104" i="9"/>
  <c r="AL1105" i="9"/>
  <c r="AL1106" i="9"/>
  <c r="AL1107" i="9"/>
  <c r="AL1108" i="9"/>
  <c r="AL1109" i="9"/>
  <c r="AL1110" i="9"/>
  <c r="AL1111" i="9"/>
  <c r="AL1112" i="9"/>
  <c r="AL1113" i="9"/>
  <c r="AL1114" i="9"/>
  <c r="AL1115" i="9"/>
  <c r="AL1116" i="9"/>
  <c r="AL1117" i="9"/>
  <c r="AL1118" i="9"/>
  <c r="AL1119" i="9"/>
  <c r="AL1120" i="9"/>
  <c r="AL1121" i="9"/>
  <c r="AL1122" i="9"/>
  <c r="AL1123" i="9"/>
  <c r="AL1124" i="9"/>
  <c r="AL1125" i="9"/>
  <c r="AL1126" i="9"/>
  <c r="AL1127" i="9"/>
  <c r="AL1128" i="9"/>
  <c r="AL1129" i="9"/>
  <c r="AL1130" i="9"/>
  <c r="AL1131" i="9"/>
  <c r="AL1132" i="9"/>
  <c r="AL1133" i="9"/>
  <c r="AL1134" i="9"/>
  <c r="AL1135" i="9"/>
  <c r="AL1136" i="9"/>
  <c r="AL1137" i="9"/>
  <c r="AL1138" i="9"/>
  <c r="AL1139" i="9"/>
  <c r="AL1140" i="9"/>
  <c r="AL1141" i="9"/>
  <c r="AL1142" i="9"/>
  <c r="AL1143" i="9"/>
  <c r="AL1144" i="9"/>
  <c r="AL1145" i="9"/>
  <c r="AL1146" i="9"/>
  <c r="AL1147" i="9"/>
  <c r="AL1148" i="9"/>
  <c r="AL1149" i="9"/>
  <c r="AL1150" i="9"/>
  <c r="AL1151" i="9"/>
  <c r="AL1152" i="9"/>
  <c r="AL1153" i="9"/>
  <c r="AL1154" i="9"/>
  <c r="AL1155" i="9"/>
  <c r="AL1156" i="9"/>
  <c r="AL1157" i="9"/>
  <c r="AL1158" i="9"/>
  <c r="AL1159" i="9"/>
  <c r="AL1160" i="9"/>
  <c r="AL1161" i="9"/>
  <c r="AL1162" i="9"/>
  <c r="AL1163" i="9"/>
  <c r="AL1164" i="9"/>
  <c r="AL1165" i="9"/>
  <c r="AL1166" i="9"/>
  <c r="AL1167" i="9"/>
  <c r="AL1168" i="9"/>
  <c r="AL1169" i="9"/>
  <c r="AL1170" i="9"/>
  <c r="AL1171" i="9"/>
  <c r="AL1172" i="9"/>
  <c r="AL1173" i="9"/>
  <c r="AL1174" i="9"/>
  <c r="AL1175" i="9"/>
  <c r="AL1176" i="9"/>
  <c r="AL1177" i="9"/>
  <c r="AL1178" i="9"/>
  <c r="AL1179" i="9"/>
  <c r="AL1180" i="9"/>
  <c r="AL1181" i="9"/>
  <c r="AL1182" i="9"/>
  <c r="AL1183" i="9"/>
  <c r="AL1184" i="9"/>
  <c r="AL1185" i="9"/>
  <c r="AL1186" i="9"/>
  <c r="AL1187" i="9"/>
  <c r="AL1188" i="9"/>
  <c r="AL1189" i="9"/>
  <c r="AL1190" i="9"/>
  <c r="AL1191" i="9"/>
  <c r="AL1192" i="9"/>
  <c r="AL1193" i="9"/>
  <c r="AL1194" i="9"/>
  <c r="AL1195" i="9"/>
  <c r="AL1196" i="9"/>
  <c r="AL1197" i="9"/>
  <c r="AL1198" i="9"/>
  <c r="AL1199" i="9"/>
  <c r="AL1200" i="9"/>
  <c r="AL1201" i="9"/>
  <c r="AL1202" i="9"/>
  <c r="AL1203" i="9"/>
  <c r="AL1204" i="9"/>
  <c r="AL1205" i="9"/>
  <c r="AL1206" i="9"/>
  <c r="AL1207" i="9"/>
  <c r="AL1208" i="9"/>
  <c r="AL1209" i="9"/>
  <c r="AL1210" i="9"/>
  <c r="AL1211" i="9"/>
  <c r="AL1212" i="9"/>
  <c r="AL1213" i="9"/>
  <c r="AL1214" i="9"/>
  <c r="AL1215" i="9"/>
  <c r="AL1216" i="9"/>
  <c r="AL1217" i="9"/>
  <c r="AL1218" i="9"/>
  <c r="AL1219" i="9"/>
  <c r="AL1220" i="9"/>
  <c r="AL1221" i="9"/>
  <c r="AL1222" i="9"/>
  <c r="AL1223" i="9"/>
  <c r="AL1224" i="9"/>
  <c r="AL1225" i="9"/>
  <c r="AL1226" i="9"/>
  <c r="AL1227" i="9"/>
  <c r="AL1228" i="9"/>
  <c r="AL1229" i="9"/>
  <c r="AL1230" i="9"/>
  <c r="AL1231" i="9"/>
  <c r="AL1232" i="9"/>
  <c r="AL1233" i="9"/>
  <c r="AL1234" i="9"/>
  <c r="AL1235" i="9"/>
  <c r="AL1236" i="9"/>
  <c r="AL1237" i="9"/>
  <c r="AL1238" i="9"/>
  <c r="AL1239" i="9"/>
  <c r="AL1240" i="9"/>
  <c r="AL1241" i="9"/>
  <c r="AL1242" i="9"/>
  <c r="AL1243" i="9"/>
  <c r="AL1244" i="9"/>
  <c r="AL1245" i="9"/>
  <c r="AL1246" i="9"/>
  <c r="AL1247" i="9"/>
  <c r="AL1248" i="9"/>
  <c r="AL1249" i="9"/>
  <c r="AL1250" i="9"/>
  <c r="AL1251" i="9"/>
  <c r="AL1252" i="9"/>
  <c r="AL1253" i="9"/>
  <c r="AL1254" i="9"/>
  <c r="AL1255" i="9"/>
  <c r="AL1256" i="9"/>
  <c r="AL1257" i="9"/>
  <c r="AL1258" i="9"/>
  <c r="AL1259" i="9"/>
  <c r="AL1260" i="9"/>
  <c r="AL1261" i="9"/>
  <c r="AL1262" i="9"/>
  <c r="AL1263" i="9"/>
  <c r="AL1264" i="9"/>
  <c r="AL1265" i="9"/>
  <c r="AL1266" i="9"/>
  <c r="AL1267" i="9"/>
  <c r="AL1268" i="9"/>
  <c r="AL1269" i="9"/>
  <c r="AL1270" i="9"/>
  <c r="AL1271" i="9"/>
  <c r="AL1272" i="9"/>
  <c r="AL1273" i="9"/>
  <c r="AL1274" i="9"/>
  <c r="AL1275" i="9"/>
  <c r="AL1276" i="9"/>
  <c r="AL1277" i="9"/>
  <c r="AL1278" i="9"/>
  <c r="AL1279" i="9"/>
  <c r="AL1280" i="9"/>
  <c r="AL1281" i="9"/>
  <c r="AL1282" i="9"/>
  <c r="AL1283" i="9"/>
  <c r="AL1284" i="9"/>
  <c r="AL1285" i="9"/>
  <c r="AL1286" i="9"/>
  <c r="AL1287" i="9"/>
  <c r="AL1288" i="9"/>
  <c r="AL1289" i="9"/>
  <c r="AL1290" i="9"/>
  <c r="AL1291" i="9"/>
  <c r="AL1292" i="9"/>
  <c r="AL1293" i="9"/>
  <c r="AL1294" i="9"/>
  <c r="AL1295" i="9"/>
  <c r="AL1296" i="9"/>
  <c r="AL1297" i="9"/>
  <c r="AL1298" i="9"/>
  <c r="AL1299" i="9"/>
  <c r="AL1300" i="9"/>
  <c r="AL1301" i="9"/>
  <c r="AL1302" i="9"/>
  <c r="AL1303" i="9"/>
  <c r="AL1304" i="9"/>
  <c r="AL1305" i="9"/>
  <c r="AL1306" i="9"/>
  <c r="AL1307" i="9"/>
  <c r="AL1308" i="9"/>
  <c r="AL1309" i="9"/>
  <c r="AL1310" i="9"/>
  <c r="AL1311" i="9"/>
  <c r="AL1312" i="9"/>
  <c r="AL1313" i="9"/>
  <c r="AL1314" i="9"/>
  <c r="AL1315" i="9"/>
  <c r="AL1316" i="9"/>
  <c r="AL1317" i="9"/>
  <c r="AL1318" i="9"/>
  <c r="AL1319" i="9"/>
  <c r="AL1320" i="9"/>
  <c r="AL1321" i="9"/>
  <c r="AL1322" i="9"/>
  <c r="AL1323" i="9"/>
  <c r="AL1324" i="9"/>
  <c r="AL1325" i="9"/>
  <c r="AL1326" i="9"/>
  <c r="AL1327" i="9"/>
  <c r="AL1328" i="9"/>
  <c r="AL1329" i="9"/>
  <c r="AL1330" i="9"/>
  <c r="AL1331" i="9"/>
  <c r="AL1332" i="9"/>
  <c r="AL1333" i="9"/>
  <c r="AL1334" i="9"/>
  <c r="AL1335" i="9"/>
  <c r="AL1336" i="9"/>
  <c r="AL1337" i="9"/>
  <c r="AL1338" i="9"/>
  <c r="AL1339" i="9"/>
  <c r="AL1340" i="9"/>
  <c r="AL1341" i="9"/>
  <c r="AL1342" i="9"/>
  <c r="AL1343" i="9"/>
  <c r="AL1344" i="9"/>
  <c r="AL1345" i="9"/>
  <c r="AL1346" i="9"/>
  <c r="AL1347" i="9"/>
  <c r="AL1348" i="9"/>
  <c r="AL1349" i="9"/>
  <c r="AL1350" i="9"/>
  <c r="AL1351" i="9"/>
  <c r="AL1352" i="9"/>
  <c r="AL1353" i="9"/>
  <c r="AL1354" i="9"/>
  <c r="AL1355" i="9"/>
  <c r="AL1356" i="9"/>
  <c r="AL1357" i="9"/>
  <c r="AL1358" i="9"/>
  <c r="AL1359" i="9"/>
  <c r="AL1360" i="9"/>
  <c r="AL1361" i="9"/>
  <c r="AL1362" i="9"/>
  <c r="AL1363" i="9"/>
  <c r="AL1364" i="9"/>
  <c r="AL1365" i="9"/>
  <c r="AL1366" i="9"/>
  <c r="AL1367" i="9"/>
  <c r="AL1368" i="9"/>
  <c r="AL1369" i="9"/>
  <c r="AL1370" i="9"/>
  <c r="AL1371" i="9"/>
  <c r="AL1372" i="9"/>
  <c r="AL1373" i="9"/>
  <c r="AL1374" i="9"/>
  <c r="AL1375" i="9"/>
  <c r="AL1376" i="9"/>
  <c r="AL1377" i="9"/>
  <c r="AL1378" i="9"/>
  <c r="AL1379" i="9"/>
  <c r="AL1380" i="9"/>
  <c r="AL1381" i="9"/>
  <c r="AL1382" i="9"/>
  <c r="AL1383" i="9"/>
  <c r="AL1384" i="9"/>
  <c r="AL1385" i="9"/>
  <c r="AL1386" i="9"/>
  <c r="AL1387" i="9"/>
  <c r="AL1388" i="9"/>
  <c r="AL1389" i="9"/>
  <c r="AL1390" i="9"/>
  <c r="AL1391" i="9"/>
  <c r="AL1392" i="9"/>
  <c r="AL1393" i="9"/>
  <c r="AL1394" i="9"/>
  <c r="AL1395" i="9"/>
  <c r="AL1396" i="9"/>
  <c r="AL1397" i="9"/>
  <c r="AL1398" i="9"/>
  <c r="AL1399" i="9"/>
  <c r="AL1400" i="9"/>
  <c r="AL1401" i="9"/>
  <c r="AL1402" i="9"/>
  <c r="AL1403" i="9"/>
  <c r="AL1404" i="9"/>
  <c r="AL1405" i="9"/>
  <c r="AL1406" i="9"/>
  <c r="AL1407" i="9"/>
  <c r="AL1408" i="9"/>
  <c r="AL1409" i="9"/>
  <c r="AL1410" i="9"/>
  <c r="AL1411" i="9"/>
  <c r="AL1412" i="9"/>
  <c r="AL1413" i="9"/>
  <c r="AL1414" i="9"/>
  <c r="AL1415" i="9"/>
  <c r="AL1416" i="9"/>
  <c r="AL1417" i="9"/>
  <c r="AL1418" i="9"/>
  <c r="AL1419" i="9"/>
  <c r="AL1420" i="9"/>
  <c r="AL1421" i="9"/>
  <c r="AL1422" i="9"/>
  <c r="AL1423" i="9"/>
  <c r="AL1424" i="9"/>
  <c r="AL1425" i="9"/>
  <c r="AL1426" i="9"/>
  <c r="AL1427" i="9"/>
  <c r="AL1428" i="9"/>
  <c r="AL1429" i="9"/>
  <c r="AL1430" i="9"/>
  <c r="AL1431" i="9"/>
  <c r="AL1432" i="9"/>
  <c r="AL1433" i="9"/>
  <c r="AL1434" i="9"/>
  <c r="AL1435" i="9"/>
  <c r="AL1436" i="9"/>
  <c r="AL1437" i="9"/>
  <c r="AL1438" i="9"/>
  <c r="AL1439" i="9"/>
  <c r="AL1440" i="9"/>
  <c r="AL1441" i="9"/>
  <c r="AL1442" i="9"/>
  <c r="AL1443" i="9"/>
  <c r="AL1444" i="9"/>
  <c r="AL1445" i="9"/>
  <c r="AL1446" i="9"/>
  <c r="AL1447" i="9"/>
  <c r="AL1448" i="9"/>
  <c r="AL1449" i="9"/>
  <c r="AL1450" i="9"/>
  <c r="AL1451" i="9"/>
  <c r="AL1452" i="9"/>
  <c r="AL1453" i="9"/>
  <c r="AL1454" i="9"/>
  <c r="AL1455" i="9"/>
  <c r="AL1456" i="9"/>
  <c r="AL1457" i="9"/>
  <c r="AL1458" i="9"/>
  <c r="AL1459" i="9"/>
  <c r="AL1460" i="9"/>
  <c r="AL1461" i="9"/>
  <c r="AL1462" i="9"/>
  <c r="AL1463" i="9"/>
  <c r="AL1464" i="9"/>
  <c r="AL1465" i="9"/>
  <c r="AL1466" i="9"/>
  <c r="AL1467" i="9"/>
  <c r="AL1468" i="9"/>
  <c r="AL1469" i="9"/>
  <c r="AL1470" i="9"/>
  <c r="AL1471" i="9"/>
  <c r="AL1472" i="9"/>
  <c r="AL1473" i="9"/>
  <c r="AL1474" i="9"/>
  <c r="AL1475" i="9"/>
  <c r="AL1476" i="9"/>
  <c r="AL1477" i="9"/>
  <c r="AL1478" i="9"/>
  <c r="AL1479" i="9"/>
  <c r="AL1480" i="9"/>
  <c r="AL1481" i="9"/>
  <c r="AL1482" i="9"/>
  <c r="AL1483" i="9"/>
  <c r="AL1484" i="9"/>
  <c r="AL1485" i="9"/>
  <c r="AL1486" i="9"/>
  <c r="AL1487" i="9"/>
  <c r="AL1488" i="9"/>
  <c r="AL1489" i="9"/>
  <c r="AL1490" i="9"/>
  <c r="AL1491" i="9"/>
  <c r="AL1492" i="9"/>
  <c r="AL1493" i="9"/>
  <c r="AL1494" i="9"/>
  <c r="AL1495" i="9"/>
  <c r="AL1496" i="9"/>
  <c r="AL1497" i="9"/>
  <c r="AL1498" i="9"/>
  <c r="AL1499" i="9"/>
  <c r="AL1500" i="9"/>
  <c r="AL1501" i="9"/>
  <c r="AL1502" i="9"/>
  <c r="AL1503" i="9"/>
  <c r="AL1504" i="9"/>
  <c r="AL1505" i="9"/>
  <c r="AL1506" i="9"/>
  <c r="AL1507" i="9"/>
  <c r="AL1508" i="9"/>
  <c r="AL1509" i="9"/>
  <c r="AL1510" i="9"/>
  <c r="AL1511" i="9"/>
  <c r="AL1512" i="9"/>
  <c r="AL1513" i="9"/>
  <c r="AL1514" i="9"/>
  <c r="AL1515" i="9"/>
  <c r="AL1516" i="9"/>
  <c r="AL1517" i="9"/>
  <c r="AL1518" i="9"/>
  <c r="AL1519" i="9"/>
  <c r="AL1520" i="9"/>
  <c r="AL1521" i="9"/>
  <c r="AL1522" i="9"/>
  <c r="AL1523" i="9"/>
  <c r="AL1524" i="9"/>
  <c r="AL1525" i="9"/>
  <c r="AL1526" i="9"/>
  <c r="AL1527" i="9"/>
  <c r="AL1528" i="9"/>
  <c r="AL1529" i="9"/>
  <c r="AL1530" i="9"/>
  <c r="AL1531" i="9"/>
  <c r="AL1532" i="9"/>
  <c r="AL1533" i="9"/>
  <c r="AL1534" i="9"/>
  <c r="AL1535" i="9"/>
  <c r="AL1536" i="9"/>
  <c r="AL1537" i="9"/>
  <c r="AL1538" i="9"/>
  <c r="AL1539" i="9"/>
  <c r="AL1540" i="9"/>
  <c r="AL1541" i="9"/>
  <c r="AL1542" i="9"/>
  <c r="AL1543" i="9"/>
  <c r="AL1544" i="9"/>
  <c r="AL1545" i="9"/>
  <c r="AL1546" i="9"/>
  <c r="AL1547" i="9"/>
  <c r="AL1548" i="9"/>
  <c r="AL1549" i="9"/>
  <c r="AL1550" i="9"/>
  <c r="AL1551" i="9"/>
  <c r="AL1552" i="9"/>
  <c r="AL1553" i="9"/>
  <c r="AL1554" i="9"/>
  <c r="AL1555" i="9"/>
  <c r="AL1556" i="9"/>
  <c r="AL1557" i="9"/>
  <c r="AL1558" i="9"/>
  <c r="AL1559" i="9"/>
  <c r="AL1560" i="9"/>
  <c r="AL1561" i="9"/>
  <c r="AL1562" i="9"/>
  <c r="AL1563" i="9"/>
  <c r="AL1564" i="9"/>
  <c r="AL1565" i="9"/>
  <c r="AL1566" i="9"/>
  <c r="AL1567" i="9"/>
  <c r="AL1568" i="9"/>
  <c r="AL1569" i="9"/>
  <c r="AL1570" i="9"/>
  <c r="AL1571" i="9"/>
  <c r="AL1572" i="9"/>
  <c r="AL1573" i="9"/>
  <c r="AL1574" i="9"/>
  <c r="AL1575" i="9"/>
  <c r="AL1576" i="9"/>
  <c r="AL1577" i="9"/>
  <c r="AL1578" i="9"/>
  <c r="AL1579" i="9"/>
  <c r="AL1580" i="9"/>
  <c r="AL1581" i="9"/>
  <c r="AL1582" i="9"/>
  <c r="AL1583" i="9"/>
  <c r="AL1584" i="9"/>
  <c r="AL1585" i="9"/>
  <c r="AL1586" i="9"/>
  <c r="AL1587" i="9"/>
  <c r="AL1588" i="9"/>
  <c r="AL1589" i="9"/>
  <c r="AL1590" i="9"/>
  <c r="AL1591" i="9"/>
  <c r="AL1592" i="9"/>
  <c r="AL1593" i="9"/>
  <c r="AL1594" i="9"/>
  <c r="AL1595" i="9"/>
  <c r="AL1596" i="9"/>
  <c r="AL1597" i="9"/>
  <c r="AL1598" i="9"/>
  <c r="AL1599" i="9"/>
  <c r="AL1600" i="9"/>
  <c r="AL1601" i="9"/>
  <c r="AL1602" i="9"/>
  <c r="AL1603" i="9"/>
  <c r="AL1604" i="9"/>
  <c r="AL1605" i="9"/>
  <c r="AL1606" i="9"/>
  <c r="AL1607" i="9"/>
  <c r="AL1608" i="9"/>
  <c r="AL1609" i="9"/>
  <c r="AL1610" i="9"/>
  <c r="AL1611" i="9"/>
  <c r="AL1612" i="9"/>
  <c r="AL1613" i="9"/>
  <c r="AL1614" i="9"/>
  <c r="AL1615" i="9"/>
  <c r="AL1616" i="9"/>
  <c r="AL1617" i="9"/>
  <c r="AL1618" i="9"/>
  <c r="AL1619" i="9"/>
  <c r="AL1620" i="9"/>
  <c r="AL1621" i="9"/>
  <c r="AL1622" i="9"/>
  <c r="AL1623" i="9"/>
  <c r="AL1624" i="9"/>
  <c r="AL1625" i="9"/>
  <c r="AL1626" i="9"/>
  <c r="AL1627" i="9"/>
  <c r="AL1628" i="9"/>
  <c r="AL1629" i="9"/>
  <c r="AL1630" i="9"/>
  <c r="AL1631" i="9"/>
  <c r="AL1632" i="9"/>
  <c r="AL1633" i="9"/>
  <c r="AL1634" i="9"/>
  <c r="AL1635" i="9"/>
  <c r="AL1636" i="9"/>
  <c r="AL1637" i="9"/>
  <c r="AL1638" i="9"/>
  <c r="AL1639" i="9"/>
  <c r="AL1640" i="9"/>
  <c r="AL1641" i="9"/>
  <c r="AL1642" i="9"/>
  <c r="AL1643" i="9"/>
  <c r="AL1644" i="9"/>
  <c r="AL1645" i="9"/>
  <c r="AL1646" i="9"/>
  <c r="AL1647" i="9"/>
  <c r="AL1648" i="9"/>
  <c r="AL1649" i="9"/>
  <c r="AL1650" i="9"/>
  <c r="AL1651" i="9"/>
  <c r="AL1652" i="9"/>
  <c r="AL1653" i="9"/>
  <c r="AL1654" i="9"/>
  <c r="AL1655" i="9"/>
  <c r="AL1656" i="9"/>
  <c r="AL1657" i="9"/>
  <c r="AL1658" i="9"/>
  <c r="AL1659" i="9"/>
  <c r="AL1660" i="9"/>
  <c r="AL1661" i="9"/>
  <c r="AL1662" i="9"/>
  <c r="AL1663" i="9"/>
  <c r="AL1664" i="9"/>
  <c r="AL1665" i="9"/>
  <c r="AL1666" i="9"/>
  <c r="AL1667" i="9"/>
  <c r="AL1668" i="9"/>
  <c r="AL1669" i="9"/>
  <c r="AL1670" i="9"/>
  <c r="AL1671" i="9"/>
  <c r="AL1672" i="9"/>
  <c r="AL1673" i="9"/>
  <c r="AL1674" i="9"/>
  <c r="AL1675" i="9"/>
  <c r="AL1676" i="9"/>
  <c r="AL1677" i="9"/>
  <c r="AL1678" i="9"/>
  <c r="AL1679" i="9"/>
  <c r="AL1680" i="9"/>
  <c r="AL1681" i="9"/>
  <c r="AL1682" i="9"/>
  <c r="AL1683" i="9"/>
  <c r="AL1684" i="9"/>
  <c r="AL1685" i="9"/>
  <c r="AL1686" i="9"/>
  <c r="AL1687" i="9"/>
  <c r="AL1688" i="9"/>
  <c r="AL1689" i="9"/>
  <c r="AL1690" i="9"/>
  <c r="AL1691" i="9"/>
  <c r="AL1692" i="9"/>
  <c r="AL1693" i="9"/>
  <c r="AL1694" i="9"/>
  <c r="AL1695" i="9"/>
  <c r="AL1696" i="9"/>
  <c r="AL1697" i="9"/>
  <c r="AL1698" i="9"/>
  <c r="AL1699" i="9"/>
  <c r="AL1700" i="9"/>
  <c r="AL1701" i="9"/>
  <c r="AL1702" i="9"/>
  <c r="AL1703" i="9"/>
  <c r="AL1704" i="9"/>
  <c r="AL1705" i="9"/>
  <c r="AL1706" i="9"/>
  <c r="AL1707" i="9"/>
  <c r="AL1708" i="9"/>
  <c r="AL1709" i="9"/>
  <c r="AL1710" i="9"/>
  <c r="AL1711" i="9"/>
  <c r="AL1712" i="9"/>
  <c r="AL1713" i="9"/>
  <c r="AL1714" i="9"/>
  <c r="AL1715" i="9"/>
  <c r="AL1716" i="9"/>
  <c r="AL1717" i="9"/>
  <c r="AL1718" i="9"/>
  <c r="AL1719" i="9"/>
  <c r="AL1720" i="9"/>
  <c r="AL1721" i="9"/>
  <c r="AL1722" i="9"/>
  <c r="AL1723" i="9"/>
  <c r="AL1724" i="9"/>
  <c r="AL1725" i="9"/>
  <c r="AL1726" i="9"/>
  <c r="AL1727" i="9"/>
  <c r="AL1728" i="9"/>
  <c r="AL1729" i="9"/>
  <c r="AL1730" i="9"/>
  <c r="AL1731" i="9"/>
  <c r="AL1732" i="9"/>
  <c r="AL1733" i="9"/>
  <c r="AL1734" i="9"/>
  <c r="AL1735" i="9"/>
  <c r="AL1736" i="9"/>
  <c r="AL1737" i="9"/>
  <c r="AL1738" i="9"/>
  <c r="AL1739" i="9"/>
  <c r="AL1740" i="9"/>
  <c r="AL1741" i="9"/>
  <c r="AL1742" i="9"/>
  <c r="AL1743" i="9"/>
  <c r="AL1744" i="9"/>
  <c r="AL1745" i="9"/>
  <c r="AL1746" i="9"/>
  <c r="AL1747" i="9"/>
  <c r="AL1748" i="9"/>
  <c r="AL1749" i="9"/>
  <c r="AL1750" i="9"/>
  <c r="AL1751" i="9"/>
  <c r="AL1752" i="9"/>
  <c r="AL1753" i="9"/>
  <c r="AL1754" i="9"/>
  <c r="AL1755" i="9"/>
  <c r="AL1756" i="9"/>
  <c r="AL1757" i="9"/>
  <c r="AL1758" i="9"/>
  <c r="AL1759" i="9"/>
  <c r="AL1760" i="9"/>
  <c r="AL1761" i="9"/>
  <c r="AL1762" i="9"/>
  <c r="AL1763" i="9"/>
  <c r="AL1764" i="9"/>
  <c r="AL1765" i="9"/>
  <c r="AL1766" i="9"/>
  <c r="AL1767" i="9"/>
  <c r="AL1768" i="9"/>
  <c r="AL1769" i="9"/>
  <c r="AL1770" i="9"/>
  <c r="AL1771" i="9"/>
  <c r="AL1772" i="9"/>
  <c r="AL1773" i="9"/>
  <c r="AL1774" i="9"/>
  <c r="AL1775" i="9"/>
  <c r="AL1776" i="9"/>
  <c r="AL1777" i="9"/>
  <c r="AL1778" i="9"/>
  <c r="AL1779" i="9"/>
  <c r="AL1780" i="9"/>
  <c r="AL1781" i="9"/>
  <c r="AL1782" i="9"/>
  <c r="AL1783" i="9"/>
  <c r="AL1784" i="9"/>
  <c r="AL1785" i="9"/>
  <c r="AL1786" i="9"/>
  <c r="AL1787" i="9"/>
  <c r="AL1788" i="9"/>
  <c r="AL1789" i="9"/>
  <c r="AL1790" i="9"/>
  <c r="AL1791" i="9"/>
  <c r="AL1792" i="9"/>
  <c r="AL1793" i="9"/>
  <c r="AL1794" i="9"/>
  <c r="AL1795" i="9"/>
  <c r="AL1796" i="9"/>
  <c r="AL1797" i="9"/>
  <c r="AL1798" i="9"/>
  <c r="AL1799" i="9"/>
  <c r="AL1800" i="9"/>
  <c r="AL1801" i="9"/>
  <c r="AL1802" i="9"/>
  <c r="AL1803" i="9"/>
  <c r="AL1804" i="9"/>
  <c r="AL1805" i="9"/>
  <c r="AL1806" i="9"/>
  <c r="AL1807" i="9"/>
  <c r="AL1808" i="9"/>
  <c r="AL1809" i="9"/>
  <c r="AL1810" i="9"/>
  <c r="AL1811" i="9"/>
  <c r="AL1812" i="9"/>
  <c r="AL1813" i="9"/>
  <c r="AL1814" i="9"/>
  <c r="AL1815" i="9"/>
  <c r="AL1816" i="9"/>
  <c r="AL1817" i="9"/>
  <c r="AL1818" i="9"/>
  <c r="AL1819" i="9"/>
  <c r="AL1820" i="9"/>
  <c r="AL1821" i="9"/>
  <c r="AL1822" i="9"/>
  <c r="AL1823" i="9"/>
  <c r="AL1824" i="9"/>
  <c r="AL1825" i="9"/>
  <c r="AL1826" i="9"/>
  <c r="AL1827" i="9"/>
  <c r="AL1828" i="9"/>
  <c r="AL1829" i="9"/>
  <c r="AL1830" i="9"/>
  <c r="AL1831" i="9"/>
  <c r="AL1832" i="9"/>
  <c r="AL1833" i="9"/>
  <c r="AL1834" i="9"/>
  <c r="AL1835" i="9"/>
  <c r="AL1836" i="9"/>
  <c r="AL1837" i="9"/>
  <c r="AL1838" i="9"/>
  <c r="AL1839" i="9"/>
  <c r="AL1840" i="9"/>
  <c r="AL1841" i="9"/>
  <c r="AL1842" i="9"/>
  <c r="AL1843" i="9"/>
  <c r="AL1844" i="9"/>
  <c r="AL1845" i="9"/>
  <c r="AL2" i="9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2" i="9"/>
  <c r="Q1" i="9"/>
  <c r="Q179" i="1" l="1"/>
  <c r="Q391" i="1"/>
  <c r="A3" i="1" l="1"/>
  <c r="B3" i="1"/>
  <c r="C3" i="1"/>
  <c r="D3" i="1"/>
  <c r="E3" i="1"/>
  <c r="F3" i="1"/>
  <c r="G3" i="1"/>
  <c r="H3" i="1"/>
  <c r="I3" i="1"/>
  <c r="J3" i="1"/>
  <c r="K3" i="1"/>
  <c r="L3" i="1"/>
  <c r="M3" i="1"/>
  <c r="Q3" i="1"/>
  <c r="R3" i="1"/>
  <c r="T3" i="1"/>
  <c r="U3" i="1"/>
  <c r="V3" i="1" s="1"/>
  <c r="W3" i="1"/>
  <c r="X3" i="1"/>
  <c r="Y3" i="1"/>
  <c r="AA3" i="1"/>
  <c r="AB3" i="1"/>
  <c r="AC3" i="1"/>
  <c r="AG3" i="1"/>
  <c r="AH3" i="1"/>
  <c r="AI3" i="1"/>
  <c r="AJ3" i="1"/>
  <c r="AK3" i="1"/>
  <c r="AM3" i="1"/>
  <c r="A4" i="1"/>
  <c r="B4" i="1"/>
  <c r="C4" i="1"/>
  <c r="D4" i="1"/>
  <c r="E4" i="1"/>
  <c r="F4" i="1"/>
  <c r="G4" i="1"/>
  <c r="H4" i="1"/>
  <c r="I4" i="1"/>
  <c r="J4" i="1"/>
  <c r="K4" i="1"/>
  <c r="L4" i="1"/>
  <c r="M4" i="1"/>
  <c r="Q4" i="1"/>
  <c r="R4" i="1"/>
  <c r="T4" i="1"/>
  <c r="U4" i="1"/>
  <c r="V4" i="1" s="1"/>
  <c r="W4" i="1"/>
  <c r="X4" i="1"/>
  <c r="Y4" i="1"/>
  <c r="AA4" i="1"/>
  <c r="AB4" i="1"/>
  <c r="AC4" i="1"/>
  <c r="AG4" i="1"/>
  <c r="AH4" i="1"/>
  <c r="AI4" i="1"/>
  <c r="AJ4" i="1"/>
  <c r="AK4" i="1"/>
  <c r="AM4" i="1"/>
  <c r="A5" i="1"/>
  <c r="B5" i="1"/>
  <c r="C5" i="1"/>
  <c r="D5" i="1"/>
  <c r="E5" i="1"/>
  <c r="F5" i="1"/>
  <c r="G5" i="1"/>
  <c r="H5" i="1"/>
  <c r="I5" i="1"/>
  <c r="J5" i="1"/>
  <c r="K5" i="1"/>
  <c r="L5" i="1"/>
  <c r="M5" i="1"/>
  <c r="Q5" i="1"/>
  <c r="R5" i="1"/>
  <c r="T5" i="1"/>
  <c r="U5" i="1"/>
  <c r="V5" i="1" s="1"/>
  <c r="W5" i="1"/>
  <c r="X5" i="1"/>
  <c r="Y5" i="1"/>
  <c r="AA5" i="1"/>
  <c r="AB5" i="1"/>
  <c r="AC5" i="1"/>
  <c r="AG5" i="1"/>
  <c r="AH5" i="1"/>
  <c r="AI5" i="1"/>
  <c r="AJ5" i="1"/>
  <c r="AK5" i="1"/>
  <c r="AM5" i="1"/>
  <c r="A6" i="1"/>
  <c r="B6" i="1"/>
  <c r="C6" i="1"/>
  <c r="D6" i="1"/>
  <c r="E6" i="1"/>
  <c r="F6" i="1"/>
  <c r="G6" i="1"/>
  <c r="H6" i="1"/>
  <c r="I6" i="1"/>
  <c r="J6" i="1"/>
  <c r="K6" i="1"/>
  <c r="L6" i="1"/>
  <c r="M6" i="1"/>
  <c r="Q6" i="1"/>
  <c r="R6" i="1"/>
  <c r="T6" i="1"/>
  <c r="U6" i="1"/>
  <c r="V6" i="1" s="1"/>
  <c r="W6" i="1"/>
  <c r="X6" i="1"/>
  <c r="Y6" i="1"/>
  <c r="AA6" i="1"/>
  <c r="AB6" i="1"/>
  <c r="AC6" i="1"/>
  <c r="AG6" i="1"/>
  <c r="AH6" i="1"/>
  <c r="AI6" i="1"/>
  <c r="AJ6" i="1"/>
  <c r="AK6" i="1"/>
  <c r="AM6" i="1"/>
  <c r="A7" i="1"/>
  <c r="B7" i="1"/>
  <c r="C7" i="1"/>
  <c r="D7" i="1"/>
  <c r="E7" i="1"/>
  <c r="F7" i="1"/>
  <c r="G7" i="1"/>
  <c r="H7" i="1"/>
  <c r="I7" i="1"/>
  <c r="J7" i="1"/>
  <c r="K7" i="1"/>
  <c r="L7" i="1"/>
  <c r="M7" i="1"/>
  <c r="Q7" i="1"/>
  <c r="R7" i="1"/>
  <c r="T7" i="1"/>
  <c r="U7" i="1"/>
  <c r="V7" i="1" s="1"/>
  <c r="W7" i="1"/>
  <c r="X7" i="1"/>
  <c r="Y7" i="1"/>
  <c r="AA7" i="1"/>
  <c r="AB7" i="1"/>
  <c r="AC7" i="1"/>
  <c r="AE7" i="1" s="1"/>
  <c r="AG7" i="1"/>
  <c r="AH7" i="1"/>
  <c r="AI7" i="1"/>
  <c r="AJ7" i="1"/>
  <c r="AK7" i="1"/>
  <c r="AM7" i="1"/>
  <c r="A8" i="1"/>
  <c r="B8" i="1"/>
  <c r="C8" i="1"/>
  <c r="D8" i="1"/>
  <c r="E8" i="1"/>
  <c r="F8" i="1"/>
  <c r="G8" i="1"/>
  <c r="H8" i="1"/>
  <c r="I8" i="1"/>
  <c r="J8" i="1"/>
  <c r="K8" i="1"/>
  <c r="L8" i="1"/>
  <c r="M8" i="1"/>
  <c r="Q8" i="1"/>
  <c r="R8" i="1"/>
  <c r="T8" i="1"/>
  <c r="U8" i="1"/>
  <c r="V8" i="1" s="1"/>
  <c r="W8" i="1"/>
  <c r="X8" i="1"/>
  <c r="Y8" i="1"/>
  <c r="AA8" i="1"/>
  <c r="AB8" i="1"/>
  <c r="AC8" i="1"/>
  <c r="AG8" i="1"/>
  <c r="AH8" i="1"/>
  <c r="AI8" i="1"/>
  <c r="AJ8" i="1"/>
  <c r="AK8" i="1"/>
  <c r="AM8" i="1"/>
  <c r="A9" i="1"/>
  <c r="B9" i="1"/>
  <c r="C9" i="1"/>
  <c r="D9" i="1"/>
  <c r="E9" i="1"/>
  <c r="F9" i="1"/>
  <c r="G9" i="1"/>
  <c r="H9" i="1"/>
  <c r="I9" i="1"/>
  <c r="J9" i="1"/>
  <c r="K9" i="1"/>
  <c r="L9" i="1"/>
  <c r="M9" i="1"/>
  <c r="Q9" i="1"/>
  <c r="R9" i="1"/>
  <c r="T9" i="1"/>
  <c r="U9" i="1"/>
  <c r="V9" i="1" s="1"/>
  <c r="W9" i="1"/>
  <c r="X9" i="1"/>
  <c r="Y9" i="1"/>
  <c r="AA9" i="1"/>
  <c r="AB9" i="1"/>
  <c r="AC9" i="1"/>
  <c r="AG9" i="1"/>
  <c r="AH9" i="1"/>
  <c r="AI9" i="1"/>
  <c r="AJ9" i="1"/>
  <c r="AK9" i="1"/>
  <c r="AM9" i="1"/>
  <c r="A10" i="1"/>
  <c r="B10" i="1"/>
  <c r="C10" i="1"/>
  <c r="D10" i="1"/>
  <c r="E10" i="1"/>
  <c r="F10" i="1"/>
  <c r="G10" i="1"/>
  <c r="H10" i="1"/>
  <c r="I10" i="1"/>
  <c r="J10" i="1"/>
  <c r="K10" i="1"/>
  <c r="L10" i="1"/>
  <c r="M10" i="1"/>
  <c r="Q10" i="1"/>
  <c r="R10" i="1"/>
  <c r="T10" i="1"/>
  <c r="U10" i="1"/>
  <c r="V10" i="1" s="1"/>
  <c r="W10" i="1"/>
  <c r="X10" i="1"/>
  <c r="Y10" i="1"/>
  <c r="AA10" i="1"/>
  <c r="AB10" i="1"/>
  <c r="AC10" i="1"/>
  <c r="AG10" i="1"/>
  <c r="AH10" i="1"/>
  <c r="AI10" i="1"/>
  <c r="AJ10" i="1"/>
  <c r="AK10" i="1"/>
  <c r="AM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Q11" i="1"/>
  <c r="R11" i="1"/>
  <c r="T11" i="1"/>
  <c r="U11" i="1"/>
  <c r="V11" i="1" s="1"/>
  <c r="W11" i="1"/>
  <c r="X11" i="1"/>
  <c r="Y11" i="1"/>
  <c r="AA11" i="1"/>
  <c r="AB11" i="1"/>
  <c r="AC11" i="1"/>
  <c r="AG11" i="1"/>
  <c r="AH11" i="1"/>
  <c r="AI11" i="1"/>
  <c r="AJ11" i="1"/>
  <c r="AK11" i="1"/>
  <c r="AM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Q12" i="1"/>
  <c r="R12" i="1"/>
  <c r="T12" i="1"/>
  <c r="U12" i="1"/>
  <c r="V12" i="1" s="1"/>
  <c r="W12" i="1"/>
  <c r="X12" i="1"/>
  <c r="Y12" i="1"/>
  <c r="AA12" i="1"/>
  <c r="AB12" i="1"/>
  <c r="AC12" i="1"/>
  <c r="AG12" i="1"/>
  <c r="AH12" i="1"/>
  <c r="AI12" i="1"/>
  <c r="AJ12" i="1"/>
  <c r="AK12" i="1"/>
  <c r="AM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Q13" i="1"/>
  <c r="R13" i="1"/>
  <c r="T13" i="1"/>
  <c r="U13" i="1"/>
  <c r="V13" i="1" s="1"/>
  <c r="W13" i="1"/>
  <c r="X13" i="1"/>
  <c r="Y13" i="1"/>
  <c r="AA13" i="1"/>
  <c r="AB13" i="1"/>
  <c r="AC13" i="1"/>
  <c r="AG13" i="1"/>
  <c r="AH13" i="1"/>
  <c r="AI13" i="1"/>
  <c r="AJ13" i="1"/>
  <c r="AK13" i="1"/>
  <c r="AM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Q14" i="1"/>
  <c r="R14" i="1"/>
  <c r="T14" i="1"/>
  <c r="U14" i="1"/>
  <c r="V14" i="1" s="1"/>
  <c r="W14" i="1"/>
  <c r="X14" i="1"/>
  <c r="Y14" i="1"/>
  <c r="AA14" i="1"/>
  <c r="AB14" i="1"/>
  <c r="AC14" i="1"/>
  <c r="AG14" i="1"/>
  <c r="AH14" i="1"/>
  <c r="AI14" i="1"/>
  <c r="AJ14" i="1"/>
  <c r="AK14" i="1"/>
  <c r="AM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Q15" i="1"/>
  <c r="R15" i="1"/>
  <c r="T15" i="1"/>
  <c r="U15" i="1"/>
  <c r="V15" i="1" s="1"/>
  <c r="W15" i="1"/>
  <c r="X15" i="1"/>
  <c r="Y15" i="1"/>
  <c r="AA15" i="1"/>
  <c r="AB15" i="1"/>
  <c r="AC15" i="1"/>
  <c r="AE15" i="1" s="1"/>
  <c r="AG15" i="1"/>
  <c r="AH15" i="1"/>
  <c r="AI15" i="1"/>
  <c r="AJ15" i="1"/>
  <c r="AK15" i="1"/>
  <c r="AM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Q16" i="1"/>
  <c r="R16" i="1"/>
  <c r="T16" i="1"/>
  <c r="U16" i="1"/>
  <c r="V16" i="1" s="1"/>
  <c r="W16" i="1"/>
  <c r="X16" i="1"/>
  <c r="Y16" i="1"/>
  <c r="AA16" i="1"/>
  <c r="AB16" i="1"/>
  <c r="AC16" i="1"/>
  <c r="AG16" i="1"/>
  <c r="AH16" i="1"/>
  <c r="AI16" i="1"/>
  <c r="AJ16" i="1"/>
  <c r="AK16" i="1"/>
  <c r="AM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Q17" i="1"/>
  <c r="R17" i="1"/>
  <c r="T17" i="1"/>
  <c r="U17" i="1"/>
  <c r="V17" i="1" s="1"/>
  <c r="W17" i="1"/>
  <c r="X17" i="1"/>
  <c r="Y17" i="1"/>
  <c r="AA17" i="1"/>
  <c r="AB17" i="1"/>
  <c r="AC17" i="1"/>
  <c r="AG17" i="1"/>
  <c r="AH17" i="1"/>
  <c r="AI17" i="1"/>
  <c r="AJ17" i="1"/>
  <c r="AK17" i="1"/>
  <c r="AM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Q18" i="1"/>
  <c r="R18" i="1"/>
  <c r="T18" i="1"/>
  <c r="U18" i="1"/>
  <c r="V18" i="1" s="1"/>
  <c r="W18" i="1"/>
  <c r="X18" i="1"/>
  <c r="Y18" i="1"/>
  <c r="AA18" i="1"/>
  <c r="AB18" i="1"/>
  <c r="AC18" i="1"/>
  <c r="AG18" i="1"/>
  <c r="AH18" i="1"/>
  <c r="AI18" i="1"/>
  <c r="AJ18" i="1"/>
  <c r="AK18" i="1"/>
  <c r="AM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Q19" i="1"/>
  <c r="R19" i="1"/>
  <c r="T19" i="1"/>
  <c r="U19" i="1"/>
  <c r="V19" i="1" s="1"/>
  <c r="W19" i="1"/>
  <c r="X19" i="1"/>
  <c r="Y19" i="1"/>
  <c r="AA19" i="1"/>
  <c r="AB19" i="1"/>
  <c r="AC19" i="1"/>
  <c r="AG19" i="1"/>
  <c r="AH19" i="1"/>
  <c r="AI19" i="1"/>
  <c r="AJ19" i="1"/>
  <c r="AK19" i="1"/>
  <c r="AM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Q20" i="1"/>
  <c r="R20" i="1"/>
  <c r="T20" i="1"/>
  <c r="U20" i="1"/>
  <c r="V20" i="1" s="1"/>
  <c r="W20" i="1"/>
  <c r="X20" i="1"/>
  <c r="Y20" i="1"/>
  <c r="AA20" i="1"/>
  <c r="AB20" i="1"/>
  <c r="AC20" i="1"/>
  <c r="AG20" i="1"/>
  <c r="AH20" i="1"/>
  <c r="AI20" i="1"/>
  <c r="AJ20" i="1"/>
  <c r="AK20" i="1"/>
  <c r="AM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Q21" i="1"/>
  <c r="R21" i="1"/>
  <c r="T21" i="1"/>
  <c r="U21" i="1"/>
  <c r="V21" i="1" s="1"/>
  <c r="W21" i="1"/>
  <c r="X21" i="1"/>
  <c r="Y21" i="1"/>
  <c r="AA21" i="1"/>
  <c r="AB21" i="1"/>
  <c r="AC21" i="1"/>
  <c r="AG21" i="1"/>
  <c r="AH21" i="1"/>
  <c r="AI21" i="1"/>
  <c r="AJ21" i="1"/>
  <c r="AK21" i="1"/>
  <c r="AM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Q22" i="1"/>
  <c r="R22" i="1"/>
  <c r="T22" i="1"/>
  <c r="U22" i="1"/>
  <c r="V22" i="1" s="1"/>
  <c r="W22" i="1"/>
  <c r="X22" i="1"/>
  <c r="Y22" i="1"/>
  <c r="AA22" i="1"/>
  <c r="AB22" i="1"/>
  <c r="AC22" i="1"/>
  <c r="AD22" i="1" s="1"/>
  <c r="AG22" i="1"/>
  <c r="AH22" i="1"/>
  <c r="AI22" i="1"/>
  <c r="AJ22" i="1"/>
  <c r="AK22" i="1"/>
  <c r="AM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Q23" i="1"/>
  <c r="R23" i="1"/>
  <c r="T23" i="1"/>
  <c r="U23" i="1"/>
  <c r="V23" i="1" s="1"/>
  <c r="W23" i="1"/>
  <c r="X23" i="1"/>
  <c r="Y23" i="1"/>
  <c r="AA23" i="1"/>
  <c r="AB23" i="1"/>
  <c r="AC23" i="1"/>
  <c r="AE23" i="1" s="1"/>
  <c r="AG23" i="1"/>
  <c r="AH23" i="1"/>
  <c r="AI23" i="1"/>
  <c r="AJ23" i="1"/>
  <c r="AK23" i="1"/>
  <c r="AM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Q24" i="1"/>
  <c r="R24" i="1"/>
  <c r="T24" i="1"/>
  <c r="U24" i="1"/>
  <c r="V24" i="1" s="1"/>
  <c r="W24" i="1"/>
  <c r="X24" i="1"/>
  <c r="Y24" i="1"/>
  <c r="AA24" i="1"/>
  <c r="AB24" i="1"/>
  <c r="AC24" i="1"/>
  <c r="AG24" i="1"/>
  <c r="AH24" i="1"/>
  <c r="AI24" i="1"/>
  <c r="AJ24" i="1"/>
  <c r="AK24" i="1"/>
  <c r="AM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Q25" i="1"/>
  <c r="R25" i="1"/>
  <c r="T25" i="1"/>
  <c r="U25" i="1"/>
  <c r="V25" i="1" s="1"/>
  <c r="W25" i="1"/>
  <c r="X25" i="1"/>
  <c r="Y25" i="1"/>
  <c r="AA25" i="1"/>
  <c r="AB25" i="1"/>
  <c r="AC25" i="1"/>
  <c r="AG25" i="1"/>
  <c r="AH25" i="1"/>
  <c r="AI25" i="1"/>
  <c r="AJ25" i="1"/>
  <c r="AK25" i="1"/>
  <c r="AM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Q26" i="1"/>
  <c r="R26" i="1"/>
  <c r="T26" i="1"/>
  <c r="U26" i="1"/>
  <c r="V26" i="1" s="1"/>
  <c r="W26" i="1"/>
  <c r="X26" i="1"/>
  <c r="Y26" i="1"/>
  <c r="AA26" i="1"/>
  <c r="AB26" i="1"/>
  <c r="AC26" i="1"/>
  <c r="AG26" i="1"/>
  <c r="AH26" i="1"/>
  <c r="AI26" i="1"/>
  <c r="AJ26" i="1"/>
  <c r="AK26" i="1"/>
  <c r="AM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Q27" i="1"/>
  <c r="R27" i="1"/>
  <c r="T27" i="1"/>
  <c r="U27" i="1"/>
  <c r="V27" i="1" s="1"/>
  <c r="W27" i="1"/>
  <c r="X27" i="1"/>
  <c r="Y27" i="1"/>
  <c r="AA27" i="1"/>
  <c r="AB27" i="1"/>
  <c r="AC27" i="1"/>
  <c r="AG27" i="1"/>
  <c r="AH27" i="1"/>
  <c r="AI27" i="1"/>
  <c r="AJ27" i="1"/>
  <c r="AK27" i="1"/>
  <c r="AM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Q28" i="1"/>
  <c r="R28" i="1"/>
  <c r="T28" i="1"/>
  <c r="U28" i="1"/>
  <c r="V28" i="1" s="1"/>
  <c r="W28" i="1"/>
  <c r="X28" i="1"/>
  <c r="Y28" i="1"/>
  <c r="AA28" i="1"/>
  <c r="AB28" i="1"/>
  <c r="AC28" i="1"/>
  <c r="AG28" i="1"/>
  <c r="AH28" i="1"/>
  <c r="AI28" i="1"/>
  <c r="AJ28" i="1"/>
  <c r="AK28" i="1"/>
  <c r="AM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Q29" i="1"/>
  <c r="R29" i="1"/>
  <c r="T29" i="1"/>
  <c r="U29" i="1"/>
  <c r="V29" i="1" s="1"/>
  <c r="W29" i="1"/>
  <c r="X29" i="1"/>
  <c r="Y29" i="1"/>
  <c r="AA29" i="1"/>
  <c r="AB29" i="1"/>
  <c r="AC29" i="1"/>
  <c r="AG29" i="1"/>
  <c r="AH29" i="1"/>
  <c r="AI29" i="1"/>
  <c r="AJ29" i="1"/>
  <c r="AK29" i="1"/>
  <c r="AM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Q30" i="1"/>
  <c r="R30" i="1"/>
  <c r="T30" i="1"/>
  <c r="U30" i="1"/>
  <c r="V30" i="1" s="1"/>
  <c r="W30" i="1"/>
  <c r="X30" i="1"/>
  <c r="Y30" i="1"/>
  <c r="AA30" i="1"/>
  <c r="AB30" i="1"/>
  <c r="AC30" i="1"/>
  <c r="AG30" i="1"/>
  <c r="AH30" i="1"/>
  <c r="AI30" i="1"/>
  <c r="AJ30" i="1"/>
  <c r="AK30" i="1"/>
  <c r="AM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Q31" i="1"/>
  <c r="R31" i="1"/>
  <c r="T31" i="1"/>
  <c r="U31" i="1"/>
  <c r="V31" i="1" s="1"/>
  <c r="W31" i="1"/>
  <c r="X31" i="1"/>
  <c r="Y31" i="1"/>
  <c r="AA31" i="1"/>
  <c r="AB31" i="1"/>
  <c r="AC31" i="1"/>
  <c r="AE31" i="1" s="1"/>
  <c r="AG31" i="1"/>
  <c r="AH31" i="1"/>
  <c r="AI31" i="1"/>
  <c r="AJ31" i="1"/>
  <c r="AK31" i="1"/>
  <c r="AM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Q32" i="1"/>
  <c r="R32" i="1"/>
  <c r="T32" i="1"/>
  <c r="U32" i="1"/>
  <c r="V32" i="1" s="1"/>
  <c r="W32" i="1"/>
  <c r="X32" i="1"/>
  <c r="Y32" i="1"/>
  <c r="AA32" i="1"/>
  <c r="AB32" i="1"/>
  <c r="AC32" i="1"/>
  <c r="AG32" i="1"/>
  <c r="AH32" i="1"/>
  <c r="AI32" i="1"/>
  <c r="AJ32" i="1"/>
  <c r="AK32" i="1"/>
  <c r="AM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Q33" i="1"/>
  <c r="R33" i="1"/>
  <c r="T33" i="1"/>
  <c r="U33" i="1"/>
  <c r="V33" i="1" s="1"/>
  <c r="W33" i="1"/>
  <c r="X33" i="1"/>
  <c r="Y33" i="1"/>
  <c r="AA33" i="1"/>
  <c r="AB33" i="1"/>
  <c r="AC33" i="1"/>
  <c r="AG33" i="1"/>
  <c r="AH33" i="1"/>
  <c r="AI33" i="1"/>
  <c r="AJ33" i="1"/>
  <c r="AK33" i="1"/>
  <c r="AM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Q34" i="1"/>
  <c r="R34" i="1"/>
  <c r="T34" i="1"/>
  <c r="U34" i="1"/>
  <c r="V34" i="1" s="1"/>
  <c r="W34" i="1"/>
  <c r="X34" i="1"/>
  <c r="Y34" i="1"/>
  <c r="AA34" i="1"/>
  <c r="AB34" i="1"/>
  <c r="AC34" i="1"/>
  <c r="AG34" i="1"/>
  <c r="AH34" i="1"/>
  <c r="AI34" i="1"/>
  <c r="AJ34" i="1"/>
  <c r="AK34" i="1"/>
  <c r="AM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Q35" i="1"/>
  <c r="R35" i="1"/>
  <c r="T35" i="1"/>
  <c r="U35" i="1"/>
  <c r="V35" i="1" s="1"/>
  <c r="W35" i="1"/>
  <c r="X35" i="1"/>
  <c r="Y35" i="1"/>
  <c r="AA35" i="1"/>
  <c r="AB35" i="1"/>
  <c r="AC35" i="1"/>
  <c r="AG35" i="1"/>
  <c r="AH35" i="1"/>
  <c r="AI35" i="1"/>
  <c r="AJ35" i="1"/>
  <c r="AK35" i="1"/>
  <c r="AM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Q36" i="1"/>
  <c r="R36" i="1"/>
  <c r="T36" i="1"/>
  <c r="U36" i="1"/>
  <c r="V36" i="1" s="1"/>
  <c r="W36" i="1"/>
  <c r="X36" i="1"/>
  <c r="Y36" i="1"/>
  <c r="AA36" i="1"/>
  <c r="AB36" i="1"/>
  <c r="AC36" i="1"/>
  <c r="AG36" i="1"/>
  <c r="AH36" i="1"/>
  <c r="AI36" i="1"/>
  <c r="AJ36" i="1"/>
  <c r="AK36" i="1"/>
  <c r="AM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Q37" i="1"/>
  <c r="R37" i="1"/>
  <c r="T37" i="1"/>
  <c r="U37" i="1"/>
  <c r="V37" i="1" s="1"/>
  <c r="W37" i="1"/>
  <c r="X37" i="1"/>
  <c r="Y37" i="1"/>
  <c r="AA37" i="1"/>
  <c r="AB37" i="1"/>
  <c r="AC37" i="1"/>
  <c r="AE37" i="1" s="1"/>
  <c r="AG37" i="1"/>
  <c r="AH37" i="1"/>
  <c r="AI37" i="1"/>
  <c r="AJ37" i="1"/>
  <c r="AK37" i="1"/>
  <c r="AM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Q38" i="1"/>
  <c r="R38" i="1"/>
  <c r="T38" i="1"/>
  <c r="U38" i="1"/>
  <c r="V38" i="1" s="1"/>
  <c r="W38" i="1"/>
  <c r="X38" i="1"/>
  <c r="Y38" i="1"/>
  <c r="AA38" i="1"/>
  <c r="AB38" i="1"/>
  <c r="AC38" i="1"/>
  <c r="AE38" i="1" s="1"/>
  <c r="AG38" i="1"/>
  <c r="AH38" i="1"/>
  <c r="AI38" i="1"/>
  <c r="AJ38" i="1"/>
  <c r="AK38" i="1"/>
  <c r="AM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Q39" i="1"/>
  <c r="R39" i="1"/>
  <c r="T39" i="1"/>
  <c r="U39" i="1"/>
  <c r="V39" i="1" s="1"/>
  <c r="W39" i="1"/>
  <c r="X39" i="1"/>
  <c r="Y39" i="1"/>
  <c r="AA39" i="1"/>
  <c r="AB39" i="1"/>
  <c r="AC39" i="1"/>
  <c r="AE39" i="1" s="1"/>
  <c r="AG39" i="1"/>
  <c r="AH39" i="1"/>
  <c r="AI39" i="1"/>
  <c r="AJ39" i="1"/>
  <c r="AK39" i="1"/>
  <c r="AM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Q40" i="1"/>
  <c r="R40" i="1"/>
  <c r="T40" i="1"/>
  <c r="U40" i="1"/>
  <c r="V40" i="1" s="1"/>
  <c r="W40" i="1"/>
  <c r="X40" i="1"/>
  <c r="Y40" i="1"/>
  <c r="AA40" i="1"/>
  <c r="AB40" i="1"/>
  <c r="AC40" i="1"/>
  <c r="AG40" i="1"/>
  <c r="AH40" i="1"/>
  <c r="AI40" i="1"/>
  <c r="AJ40" i="1"/>
  <c r="AK40" i="1"/>
  <c r="AM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Q41" i="1"/>
  <c r="R41" i="1"/>
  <c r="T41" i="1"/>
  <c r="U41" i="1"/>
  <c r="V41" i="1" s="1"/>
  <c r="W41" i="1"/>
  <c r="X41" i="1"/>
  <c r="Y41" i="1"/>
  <c r="AA41" i="1"/>
  <c r="AB41" i="1"/>
  <c r="AC41" i="1"/>
  <c r="AE41" i="1" s="1"/>
  <c r="AG41" i="1"/>
  <c r="AH41" i="1"/>
  <c r="AI41" i="1"/>
  <c r="AJ41" i="1"/>
  <c r="AK41" i="1"/>
  <c r="AM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Q42" i="1"/>
  <c r="R42" i="1"/>
  <c r="T42" i="1"/>
  <c r="U42" i="1"/>
  <c r="V42" i="1" s="1"/>
  <c r="W42" i="1"/>
  <c r="X42" i="1"/>
  <c r="Y42" i="1"/>
  <c r="AA42" i="1"/>
  <c r="AB42" i="1"/>
  <c r="AC42" i="1"/>
  <c r="AG42" i="1"/>
  <c r="AH42" i="1"/>
  <c r="AI42" i="1"/>
  <c r="AJ42" i="1"/>
  <c r="AK42" i="1"/>
  <c r="AM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Q43" i="1"/>
  <c r="R43" i="1"/>
  <c r="T43" i="1"/>
  <c r="U43" i="1"/>
  <c r="V43" i="1" s="1"/>
  <c r="W43" i="1"/>
  <c r="X43" i="1"/>
  <c r="Y43" i="1"/>
  <c r="AA43" i="1"/>
  <c r="AB43" i="1"/>
  <c r="AC43" i="1"/>
  <c r="AE43" i="1" s="1"/>
  <c r="AG43" i="1"/>
  <c r="AH43" i="1"/>
  <c r="AI43" i="1"/>
  <c r="AJ43" i="1"/>
  <c r="AK43" i="1"/>
  <c r="AM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Q44" i="1"/>
  <c r="R44" i="1"/>
  <c r="T44" i="1"/>
  <c r="U44" i="1"/>
  <c r="V44" i="1" s="1"/>
  <c r="W44" i="1"/>
  <c r="X44" i="1"/>
  <c r="Y44" i="1"/>
  <c r="AA44" i="1"/>
  <c r="AB44" i="1"/>
  <c r="AC44" i="1"/>
  <c r="AE44" i="1" s="1"/>
  <c r="AG44" i="1"/>
  <c r="AH44" i="1"/>
  <c r="AI44" i="1"/>
  <c r="AJ44" i="1"/>
  <c r="AK44" i="1"/>
  <c r="AM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Q45" i="1"/>
  <c r="R45" i="1"/>
  <c r="T45" i="1"/>
  <c r="U45" i="1"/>
  <c r="V45" i="1" s="1"/>
  <c r="W45" i="1"/>
  <c r="X45" i="1"/>
  <c r="Y45" i="1"/>
  <c r="AA45" i="1"/>
  <c r="AB45" i="1"/>
  <c r="AC45" i="1"/>
  <c r="AE45" i="1" s="1"/>
  <c r="AG45" i="1"/>
  <c r="AH45" i="1"/>
  <c r="AI45" i="1"/>
  <c r="AJ45" i="1"/>
  <c r="AK45" i="1"/>
  <c r="AM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Q46" i="1"/>
  <c r="R46" i="1"/>
  <c r="T46" i="1"/>
  <c r="U46" i="1"/>
  <c r="V46" i="1" s="1"/>
  <c r="W46" i="1"/>
  <c r="X46" i="1"/>
  <c r="Y46" i="1"/>
  <c r="AA46" i="1"/>
  <c r="AB46" i="1"/>
  <c r="AC46" i="1"/>
  <c r="AG46" i="1"/>
  <c r="AH46" i="1"/>
  <c r="AI46" i="1"/>
  <c r="AJ46" i="1"/>
  <c r="AK46" i="1"/>
  <c r="AM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Q47" i="1"/>
  <c r="R47" i="1"/>
  <c r="T47" i="1"/>
  <c r="U47" i="1"/>
  <c r="V47" i="1" s="1"/>
  <c r="W47" i="1"/>
  <c r="X47" i="1"/>
  <c r="Y47" i="1"/>
  <c r="AA47" i="1"/>
  <c r="AB47" i="1"/>
  <c r="AC47" i="1"/>
  <c r="AE47" i="1" s="1"/>
  <c r="AG47" i="1"/>
  <c r="AH47" i="1"/>
  <c r="AI47" i="1"/>
  <c r="AJ47" i="1"/>
  <c r="AK47" i="1"/>
  <c r="AM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Q48" i="1"/>
  <c r="R48" i="1"/>
  <c r="T48" i="1"/>
  <c r="U48" i="1"/>
  <c r="V48" i="1" s="1"/>
  <c r="W48" i="1"/>
  <c r="X48" i="1"/>
  <c r="Y48" i="1"/>
  <c r="AA48" i="1"/>
  <c r="AB48" i="1"/>
  <c r="AC48" i="1"/>
  <c r="AG48" i="1"/>
  <c r="AH48" i="1"/>
  <c r="AI48" i="1"/>
  <c r="AJ48" i="1"/>
  <c r="AK48" i="1"/>
  <c r="AM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Q49" i="1"/>
  <c r="R49" i="1"/>
  <c r="T49" i="1"/>
  <c r="U49" i="1"/>
  <c r="V49" i="1" s="1"/>
  <c r="W49" i="1"/>
  <c r="X49" i="1"/>
  <c r="Y49" i="1"/>
  <c r="AA49" i="1"/>
  <c r="AB49" i="1"/>
  <c r="AC49" i="1"/>
  <c r="AE49" i="1" s="1"/>
  <c r="AG49" i="1"/>
  <c r="AH49" i="1"/>
  <c r="AI49" i="1"/>
  <c r="AJ49" i="1"/>
  <c r="AK49" i="1"/>
  <c r="AM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Q50" i="1"/>
  <c r="R50" i="1"/>
  <c r="T50" i="1"/>
  <c r="U50" i="1"/>
  <c r="V50" i="1" s="1"/>
  <c r="W50" i="1"/>
  <c r="X50" i="1"/>
  <c r="Y50" i="1"/>
  <c r="AA50" i="1"/>
  <c r="AB50" i="1"/>
  <c r="AC50" i="1"/>
  <c r="AE50" i="1" s="1"/>
  <c r="AG50" i="1"/>
  <c r="AH50" i="1"/>
  <c r="AI50" i="1"/>
  <c r="AJ50" i="1"/>
  <c r="AK50" i="1"/>
  <c r="AM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Q51" i="1"/>
  <c r="R51" i="1"/>
  <c r="T51" i="1"/>
  <c r="U51" i="1"/>
  <c r="V51" i="1" s="1"/>
  <c r="W51" i="1"/>
  <c r="X51" i="1"/>
  <c r="Y51" i="1"/>
  <c r="AA51" i="1"/>
  <c r="AB51" i="1"/>
  <c r="AC51" i="1"/>
  <c r="AE51" i="1" s="1"/>
  <c r="AG51" i="1"/>
  <c r="AH51" i="1"/>
  <c r="AI51" i="1"/>
  <c r="AJ51" i="1"/>
  <c r="AK51" i="1"/>
  <c r="AM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Q52" i="1"/>
  <c r="R52" i="1"/>
  <c r="T52" i="1"/>
  <c r="U52" i="1"/>
  <c r="V52" i="1" s="1"/>
  <c r="W52" i="1"/>
  <c r="X52" i="1"/>
  <c r="Y52" i="1"/>
  <c r="AA52" i="1"/>
  <c r="AB52" i="1"/>
  <c r="AC52" i="1"/>
  <c r="AG52" i="1"/>
  <c r="AH52" i="1"/>
  <c r="AI52" i="1"/>
  <c r="AJ52" i="1"/>
  <c r="AK52" i="1"/>
  <c r="AM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Q53" i="1"/>
  <c r="R53" i="1"/>
  <c r="T53" i="1"/>
  <c r="U53" i="1"/>
  <c r="V53" i="1" s="1"/>
  <c r="W53" i="1"/>
  <c r="X53" i="1"/>
  <c r="Y53" i="1"/>
  <c r="AA53" i="1"/>
  <c r="AB53" i="1"/>
  <c r="AC53" i="1"/>
  <c r="AE53" i="1" s="1"/>
  <c r="AG53" i="1"/>
  <c r="AH53" i="1"/>
  <c r="AI53" i="1"/>
  <c r="AJ53" i="1"/>
  <c r="AK53" i="1"/>
  <c r="AM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Q54" i="1"/>
  <c r="R54" i="1"/>
  <c r="T54" i="1"/>
  <c r="U54" i="1"/>
  <c r="V54" i="1" s="1"/>
  <c r="W54" i="1"/>
  <c r="X54" i="1"/>
  <c r="Y54" i="1"/>
  <c r="AA54" i="1"/>
  <c r="AB54" i="1"/>
  <c r="AC54" i="1"/>
  <c r="AG54" i="1"/>
  <c r="AH54" i="1"/>
  <c r="AI54" i="1"/>
  <c r="AJ54" i="1"/>
  <c r="AK54" i="1"/>
  <c r="AM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Q55" i="1"/>
  <c r="R55" i="1"/>
  <c r="T55" i="1"/>
  <c r="U55" i="1"/>
  <c r="V55" i="1" s="1"/>
  <c r="W55" i="1"/>
  <c r="X55" i="1"/>
  <c r="Y55" i="1"/>
  <c r="AA55" i="1"/>
  <c r="AB55" i="1"/>
  <c r="AC55" i="1"/>
  <c r="AG55" i="1"/>
  <c r="AH55" i="1"/>
  <c r="AI55" i="1"/>
  <c r="AJ55" i="1"/>
  <c r="AK55" i="1"/>
  <c r="AM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Q56" i="1"/>
  <c r="R56" i="1"/>
  <c r="T56" i="1"/>
  <c r="U56" i="1"/>
  <c r="V56" i="1" s="1"/>
  <c r="W56" i="1"/>
  <c r="X56" i="1"/>
  <c r="Y56" i="1"/>
  <c r="AA56" i="1"/>
  <c r="AB56" i="1"/>
  <c r="AC56" i="1"/>
  <c r="AG56" i="1"/>
  <c r="AH56" i="1"/>
  <c r="AI56" i="1"/>
  <c r="AJ56" i="1"/>
  <c r="AK56" i="1"/>
  <c r="AM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Q57" i="1"/>
  <c r="R57" i="1"/>
  <c r="T57" i="1"/>
  <c r="U57" i="1"/>
  <c r="V57" i="1" s="1"/>
  <c r="W57" i="1"/>
  <c r="X57" i="1"/>
  <c r="Y57" i="1"/>
  <c r="AA57" i="1"/>
  <c r="AB57" i="1"/>
  <c r="AC57" i="1"/>
  <c r="AE57" i="1" s="1"/>
  <c r="AG57" i="1"/>
  <c r="AH57" i="1"/>
  <c r="AI57" i="1"/>
  <c r="AJ57" i="1"/>
  <c r="AK57" i="1"/>
  <c r="AM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Q58" i="1"/>
  <c r="R58" i="1"/>
  <c r="T58" i="1"/>
  <c r="U58" i="1"/>
  <c r="V58" i="1" s="1"/>
  <c r="W58" i="1"/>
  <c r="X58" i="1"/>
  <c r="Y58" i="1"/>
  <c r="AA58" i="1"/>
  <c r="AB58" i="1"/>
  <c r="AC58" i="1"/>
  <c r="AG58" i="1"/>
  <c r="AH58" i="1"/>
  <c r="AI58" i="1"/>
  <c r="AJ58" i="1"/>
  <c r="AK58" i="1"/>
  <c r="AM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Q59" i="1"/>
  <c r="R59" i="1"/>
  <c r="T59" i="1"/>
  <c r="U59" i="1"/>
  <c r="V59" i="1" s="1"/>
  <c r="W59" i="1"/>
  <c r="X59" i="1"/>
  <c r="Y59" i="1"/>
  <c r="AA59" i="1"/>
  <c r="AB59" i="1"/>
  <c r="AC59" i="1"/>
  <c r="AD59" i="1" s="1"/>
  <c r="AG59" i="1"/>
  <c r="AH59" i="1"/>
  <c r="AI59" i="1"/>
  <c r="AJ59" i="1"/>
  <c r="AK59" i="1"/>
  <c r="AM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Q60" i="1"/>
  <c r="R60" i="1"/>
  <c r="T60" i="1"/>
  <c r="U60" i="1"/>
  <c r="V60" i="1" s="1"/>
  <c r="W60" i="1"/>
  <c r="X60" i="1"/>
  <c r="Y60" i="1"/>
  <c r="AA60" i="1"/>
  <c r="AB60" i="1"/>
  <c r="AC60" i="1"/>
  <c r="AG60" i="1"/>
  <c r="AH60" i="1"/>
  <c r="AI60" i="1"/>
  <c r="AJ60" i="1"/>
  <c r="AK60" i="1"/>
  <c r="AM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Q61" i="1"/>
  <c r="R61" i="1"/>
  <c r="T61" i="1"/>
  <c r="U61" i="1"/>
  <c r="V61" i="1" s="1"/>
  <c r="W61" i="1"/>
  <c r="X61" i="1"/>
  <c r="Y61" i="1"/>
  <c r="AA61" i="1"/>
  <c r="AB61" i="1"/>
  <c r="AC61" i="1"/>
  <c r="AE61" i="1" s="1"/>
  <c r="AG61" i="1"/>
  <c r="AH61" i="1"/>
  <c r="AI61" i="1"/>
  <c r="AJ61" i="1"/>
  <c r="AK61" i="1"/>
  <c r="AM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Q62" i="1"/>
  <c r="R62" i="1"/>
  <c r="T62" i="1"/>
  <c r="U62" i="1"/>
  <c r="V62" i="1" s="1"/>
  <c r="W62" i="1"/>
  <c r="X62" i="1"/>
  <c r="Y62" i="1"/>
  <c r="AA62" i="1"/>
  <c r="AB62" i="1"/>
  <c r="AC62" i="1"/>
  <c r="AG62" i="1"/>
  <c r="AH62" i="1"/>
  <c r="AI62" i="1"/>
  <c r="AJ62" i="1"/>
  <c r="AK62" i="1"/>
  <c r="AM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Q63" i="1"/>
  <c r="R63" i="1"/>
  <c r="T63" i="1"/>
  <c r="U63" i="1"/>
  <c r="V63" i="1" s="1"/>
  <c r="W63" i="1"/>
  <c r="X63" i="1"/>
  <c r="Y63" i="1"/>
  <c r="AA63" i="1"/>
  <c r="AB63" i="1"/>
  <c r="AC63" i="1"/>
  <c r="AG63" i="1"/>
  <c r="AH63" i="1"/>
  <c r="AI63" i="1"/>
  <c r="AJ63" i="1"/>
  <c r="AK63" i="1"/>
  <c r="AM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Q64" i="1"/>
  <c r="R64" i="1"/>
  <c r="T64" i="1"/>
  <c r="U64" i="1"/>
  <c r="V64" i="1" s="1"/>
  <c r="W64" i="1"/>
  <c r="X64" i="1"/>
  <c r="Y64" i="1"/>
  <c r="AA64" i="1"/>
  <c r="AB64" i="1"/>
  <c r="AC64" i="1"/>
  <c r="AG64" i="1"/>
  <c r="AH64" i="1"/>
  <c r="AI64" i="1"/>
  <c r="AJ64" i="1"/>
  <c r="AK64" i="1"/>
  <c r="AM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Q65" i="1"/>
  <c r="R65" i="1"/>
  <c r="T65" i="1"/>
  <c r="U65" i="1"/>
  <c r="V65" i="1" s="1"/>
  <c r="W65" i="1"/>
  <c r="X65" i="1"/>
  <c r="Y65" i="1"/>
  <c r="AA65" i="1"/>
  <c r="AB65" i="1"/>
  <c r="AC65" i="1"/>
  <c r="AD65" i="1" s="1"/>
  <c r="AG65" i="1"/>
  <c r="AH65" i="1"/>
  <c r="AI65" i="1"/>
  <c r="AJ65" i="1"/>
  <c r="AK65" i="1"/>
  <c r="AM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Q66" i="1"/>
  <c r="R66" i="1"/>
  <c r="T66" i="1"/>
  <c r="U66" i="1"/>
  <c r="V66" i="1" s="1"/>
  <c r="W66" i="1"/>
  <c r="X66" i="1"/>
  <c r="Y66" i="1"/>
  <c r="AA66" i="1"/>
  <c r="AB66" i="1"/>
  <c r="AC66" i="1"/>
  <c r="AD66" i="1" s="1"/>
  <c r="AG66" i="1"/>
  <c r="AH66" i="1"/>
  <c r="AI66" i="1"/>
  <c r="AJ66" i="1"/>
  <c r="AK66" i="1"/>
  <c r="AM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Q67" i="1"/>
  <c r="R67" i="1"/>
  <c r="T67" i="1"/>
  <c r="U67" i="1"/>
  <c r="V67" i="1" s="1"/>
  <c r="W67" i="1"/>
  <c r="X67" i="1"/>
  <c r="Y67" i="1"/>
  <c r="AA67" i="1"/>
  <c r="AB67" i="1"/>
  <c r="AC67" i="1"/>
  <c r="AE67" i="1" s="1"/>
  <c r="AG67" i="1"/>
  <c r="AH67" i="1"/>
  <c r="AI67" i="1"/>
  <c r="AJ67" i="1"/>
  <c r="AK67" i="1"/>
  <c r="AM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Q68" i="1"/>
  <c r="R68" i="1"/>
  <c r="T68" i="1"/>
  <c r="U68" i="1"/>
  <c r="V68" i="1" s="1"/>
  <c r="W68" i="1"/>
  <c r="X68" i="1"/>
  <c r="Y68" i="1"/>
  <c r="AA68" i="1"/>
  <c r="AB68" i="1"/>
  <c r="AC68" i="1"/>
  <c r="AG68" i="1"/>
  <c r="AH68" i="1"/>
  <c r="AI68" i="1"/>
  <c r="AJ68" i="1"/>
  <c r="AK68" i="1"/>
  <c r="AM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Q69" i="1"/>
  <c r="R69" i="1"/>
  <c r="T69" i="1"/>
  <c r="U69" i="1"/>
  <c r="V69" i="1" s="1"/>
  <c r="W69" i="1"/>
  <c r="X69" i="1"/>
  <c r="Y69" i="1"/>
  <c r="AA69" i="1"/>
  <c r="AB69" i="1"/>
  <c r="AC69" i="1"/>
  <c r="AE69" i="1" s="1"/>
  <c r="AG69" i="1"/>
  <c r="AH69" i="1"/>
  <c r="AI69" i="1"/>
  <c r="AJ69" i="1"/>
  <c r="AK69" i="1"/>
  <c r="AM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Q70" i="1"/>
  <c r="R70" i="1"/>
  <c r="T70" i="1"/>
  <c r="U70" i="1"/>
  <c r="V70" i="1" s="1"/>
  <c r="W70" i="1"/>
  <c r="X70" i="1"/>
  <c r="Y70" i="1"/>
  <c r="AA70" i="1"/>
  <c r="AB70" i="1"/>
  <c r="AC70" i="1"/>
  <c r="AD70" i="1" s="1"/>
  <c r="AG70" i="1"/>
  <c r="AH70" i="1"/>
  <c r="AI70" i="1"/>
  <c r="AJ70" i="1"/>
  <c r="AK70" i="1"/>
  <c r="AM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Q71" i="1"/>
  <c r="R71" i="1"/>
  <c r="T71" i="1"/>
  <c r="U71" i="1"/>
  <c r="V71" i="1" s="1"/>
  <c r="W71" i="1"/>
  <c r="X71" i="1"/>
  <c r="Y71" i="1"/>
  <c r="AA71" i="1"/>
  <c r="AB71" i="1"/>
  <c r="AC71" i="1"/>
  <c r="AE71" i="1" s="1"/>
  <c r="AG71" i="1"/>
  <c r="AH71" i="1"/>
  <c r="AI71" i="1"/>
  <c r="AJ71" i="1"/>
  <c r="AK71" i="1"/>
  <c r="AM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Q72" i="1"/>
  <c r="R72" i="1"/>
  <c r="T72" i="1"/>
  <c r="U72" i="1"/>
  <c r="V72" i="1" s="1"/>
  <c r="W72" i="1"/>
  <c r="X72" i="1"/>
  <c r="Y72" i="1"/>
  <c r="AA72" i="1"/>
  <c r="AB72" i="1"/>
  <c r="AC72" i="1"/>
  <c r="AG72" i="1"/>
  <c r="AH72" i="1"/>
  <c r="AI72" i="1"/>
  <c r="AJ72" i="1"/>
  <c r="AK72" i="1"/>
  <c r="AM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Q73" i="1"/>
  <c r="R73" i="1"/>
  <c r="T73" i="1"/>
  <c r="U73" i="1"/>
  <c r="V73" i="1" s="1"/>
  <c r="W73" i="1"/>
  <c r="X73" i="1"/>
  <c r="Y73" i="1"/>
  <c r="AA73" i="1"/>
  <c r="AB73" i="1"/>
  <c r="AC73" i="1"/>
  <c r="AE73" i="1" s="1"/>
  <c r="AG73" i="1"/>
  <c r="AH73" i="1"/>
  <c r="AI73" i="1"/>
  <c r="AJ73" i="1"/>
  <c r="AK73" i="1"/>
  <c r="AM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Q74" i="1"/>
  <c r="R74" i="1"/>
  <c r="T74" i="1"/>
  <c r="U74" i="1"/>
  <c r="V74" i="1" s="1"/>
  <c r="W74" i="1"/>
  <c r="X74" i="1"/>
  <c r="Y74" i="1"/>
  <c r="AA74" i="1"/>
  <c r="AB74" i="1"/>
  <c r="AC74" i="1"/>
  <c r="AE74" i="1" s="1"/>
  <c r="AG74" i="1"/>
  <c r="AH74" i="1"/>
  <c r="AI74" i="1"/>
  <c r="AJ74" i="1"/>
  <c r="AK74" i="1"/>
  <c r="AM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Q75" i="1"/>
  <c r="R75" i="1"/>
  <c r="T75" i="1"/>
  <c r="U75" i="1"/>
  <c r="V75" i="1" s="1"/>
  <c r="W75" i="1"/>
  <c r="X75" i="1"/>
  <c r="Y75" i="1"/>
  <c r="AA75" i="1"/>
  <c r="AB75" i="1"/>
  <c r="AC75" i="1"/>
  <c r="AE75" i="1" s="1"/>
  <c r="AG75" i="1"/>
  <c r="AH75" i="1"/>
  <c r="AI75" i="1"/>
  <c r="AJ75" i="1"/>
  <c r="AK75" i="1"/>
  <c r="AM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Q76" i="1"/>
  <c r="R76" i="1"/>
  <c r="T76" i="1"/>
  <c r="U76" i="1"/>
  <c r="V76" i="1" s="1"/>
  <c r="W76" i="1"/>
  <c r="X76" i="1"/>
  <c r="Y76" i="1"/>
  <c r="AA76" i="1"/>
  <c r="AB76" i="1"/>
  <c r="AC76" i="1"/>
  <c r="AG76" i="1"/>
  <c r="AH76" i="1"/>
  <c r="AI76" i="1"/>
  <c r="AJ76" i="1"/>
  <c r="AK76" i="1"/>
  <c r="AM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Q77" i="1"/>
  <c r="R77" i="1"/>
  <c r="T77" i="1"/>
  <c r="U77" i="1"/>
  <c r="V77" i="1" s="1"/>
  <c r="W77" i="1"/>
  <c r="X77" i="1"/>
  <c r="Y77" i="1"/>
  <c r="AA77" i="1"/>
  <c r="AB77" i="1"/>
  <c r="AC77" i="1"/>
  <c r="AE77" i="1" s="1"/>
  <c r="AG77" i="1"/>
  <c r="AH77" i="1"/>
  <c r="AI77" i="1"/>
  <c r="AJ77" i="1"/>
  <c r="AK77" i="1"/>
  <c r="AM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Q78" i="1"/>
  <c r="R78" i="1"/>
  <c r="T78" i="1"/>
  <c r="U78" i="1"/>
  <c r="V78" i="1" s="1"/>
  <c r="W78" i="1"/>
  <c r="X78" i="1"/>
  <c r="Y78" i="1"/>
  <c r="AA78" i="1"/>
  <c r="AB78" i="1"/>
  <c r="AC78" i="1"/>
  <c r="AG78" i="1"/>
  <c r="AH78" i="1"/>
  <c r="AI78" i="1"/>
  <c r="AJ78" i="1"/>
  <c r="AK78" i="1"/>
  <c r="AM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Q79" i="1"/>
  <c r="R79" i="1"/>
  <c r="T79" i="1"/>
  <c r="U79" i="1"/>
  <c r="V79" i="1" s="1"/>
  <c r="W79" i="1"/>
  <c r="X79" i="1"/>
  <c r="Y79" i="1"/>
  <c r="AA79" i="1"/>
  <c r="AB79" i="1"/>
  <c r="AC79" i="1"/>
  <c r="AE79" i="1" s="1"/>
  <c r="AG79" i="1"/>
  <c r="AH79" i="1"/>
  <c r="AI79" i="1"/>
  <c r="AJ79" i="1"/>
  <c r="AK79" i="1"/>
  <c r="AM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Q80" i="1"/>
  <c r="R80" i="1"/>
  <c r="T80" i="1"/>
  <c r="U80" i="1"/>
  <c r="V80" i="1" s="1"/>
  <c r="W80" i="1"/>
  <c r="X80" i="1"/>
  <c r="Y80" i="1"/>
  <c r="AA80" i="1"/>
  <c r="AB80" i="1"/>
  <c r="AC80" i="1"/>
  <c r="AE80" i="1" s="1"/>
  <c r="AG80" i="1"/>
  <c r="AH80" i="1"/>
  <c r="AI80" i="1"/>
  <c r="AJ80" i="1"/>
  <c r="AK80" i="1"/>
  <c r="AM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Q81" i="1"/>
  <c r="R81" i="1"/>
  <c r="T81" i="1"/>
  <c r="U81" i="1"/>
  <c r="V81" i="1" s="1"/>
  <c r="W81" i="1"/>
  <c r="X81" i="1"/>
  <c r="Y81" i="1"/>
  <c r="AA81" i="1"/>
  <c r="AB81" i="1"/>
  <c r="AC81" i="1"/>
  <c r="AE81" i="1" s="1"/>
  <c r="AG81" i="1"/>
  <c r="AH81" i="1"/>
  <c r="AI81" i="1"/>
  <c r="AJ81" i="1"/>
  <c r="AK81" i="1"/>
  <c r="AM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Q82" i="1"/>
  <c r="R82" i="1"/>
  <c r="T82" i="1"/>
  <c r="U82" i="1"/>
  <c r="V82" i="1" s="1"/>
  <c r="W82" i="1"/>
  <c r="X82" i="1"/>
  <c r="Y82" i="1"/>
  <c r="AA82" i="1"/>
  <c r="AB82" i="1"/>
  <c r="AC82" i="1"/>
  <c r="AG82" i="1"/>
  <c r="AH82" i="1"/>
  <c r="AI82" i="1"/>
  <c r="AJ82" i="1"/>
  <c r="AK82" i="1"/>
  <c r="AM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Q83" i="1"/>
  <c r="R83" i="1"/>
  <c r="T83" i="1"/>
  <c r="U83" i="1"/>
  <c r="V83" i="1" s="1"/>
  <c r="W83" i="1"/>
  <c r="X83" i="1"/>
  <c r="Y83" i="1"/>
  <c r="AA83" i="1"/>
  <c r="AB83" i="1"/>
  <c r="AC83" i="1"/>
  <c r="AD83" i="1" s="1"/>
  <c r="AG83" i="1"/>
  <c r="AH83" i="1"/>
  <c r="AI83" i="1"/>
  <c r="AJ83" i="1"/>
  <c r="AK83" i="1"/>
  <c r="AM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Q84" i="1"/>
  <c r="R84" i="1"/>
  <c r="T84" i="1"/>
  <c r="U84" i="1"/>
  <c r="V84" i="1" s="1"/>
  <c r="W84" i="1"/>
  <c r="X84" i="1"/>
  <c r="Y84" i="1"/>
  <c r="AA84" i="1"/>
  <c r="AB84" i="1"/>
  <c r="AC84" i="1"/>
  <c r="AE84" i="1" s="1"/>
  <c r="AG84" i="1"/>
  <c r="AH84" i="1"/>
  <c r="AI84" i="1"/>
  <c r="AJ84" i="1"/>
  <c r="AK84" i="1"/>
  <c r="AM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Q85" i="1"/>
  <c r="R85" i="1"/>
  <c r="T85" i="1"/>
  <c r="U85" i="1"/>
  <c r="V85" i="1" s="1"/>
  <c r="W85" i="1"/>
  <c r="X85" i="1"/>
  <c r="Y85" i="1"/>
  <c r="AA85" i="1"/>
  <c r="AB85" i="1"/>
  <c r="AC85" i="1"/>
  <c r="AE85" i="1" s="1"/>
  <c r="AG85" i="1"/>
  <c r="AH85" i="1"/>
  <c r="AI85" i="1"/>
  <c r="AJ85" i="1"/>
  <c r="AK85" i="1"/>
  <c r="AM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Q86" i="1"/>
  <c r="R86" i="1"/>
  <c r="T86" i="1"/>
  <c r="U86" i="1"/>
  <c r="V86" i="1" s="1"/>
  <c r="W86" i="1"/>
  <c r="X86" i="1"/>
  <c r="Y86" i="1"/>
  <c r="AA86" i="1"/>
  <c r="AB86" i="1"/>
  <c r="AC86" i="1"/>
  <c r="AG86" i="1"/>
  <c r="AH86" i="1"/>
  <c r="AI86" i="1"/>
  <c r="AJ86" i="1"/>
  <c r="AK86" i="1"/>
  <c r="AM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Q87" i="1"/>
  <c r="R87" i="1"/>
  <c r="T87" i="1"/>
  <c r="U87" i="1"/>
  <c r="V87" i="1" s="1"/>
  <c r="W87" i="1"/>
  <c r="X87" i="1"/>
  <c r="Y87" i="1"/>
  <c r="AA87" i="1"/>
  <c r="AB87" i="1"/>
  <c r="AC87" i="1"/>
  <c r="AG87" i="1"/>
  <c r="AH87" i="1"/>
  <c r="AI87" i="1"/>
  <c r="AJ87" i="1"/>
  <c r="AK87" i="1"/>
  <c r="AM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Q88" i="1"/>
  <c r="R88" i="1"/>
  <c r="T88" i="1"/>
  <c r="U88" i="1"/>
  <c r="V88" i="1" s="1"/>
  <c r="W88" i="1"/>
  <c r="X88" i="1"/>
  <c r="Y88" i="1"/>
  <c r="AA88" i="1"/>
  <c r="AB88" i="1"/>
  <c r="AC88" i="1"/>
  <c r="AE88" i="1" s="1"/>
  <c r="AG88" i="1"/>
  <c r="AH88" i="1"/>
  <c r="AI88" i="1"/>
  <c r="AJ88" i="1"/>
  <c r="AK88" i="1"/>
  <c r="AM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Q89" i="1"/>
  <c r="R89" i="1"/>
  <c r="T89" i="1"/>
  <c r="U89" i="1"/>
  <c r="V89" i="1" s="1"/>
  <c r="W89" i="1"/>
  <c r="X89" i="1"/>
  <c r="Y89" i="1"/>
  <c r="AA89" i="1"/>
  <c r="AB89" i="1"/>
  <c r="AC89" i="1"/>
  <c r="AD89" i="1" s="1"/>
  <c r="AG89" i="1"/>
  <c r="AH89" i="1"/>
  <c r="AI89" i="1"/>
  <c r="AJ89" i="1"/>
  <c r="AK89" i="1"/>
  <c r="AM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Q90" i="1"/>
  <c r="R90" i="1"/>
  <c r="T90" i="1"/>
  <c r="U90" i="1"/>
  <c r="V90" i="1" s="1"/>
  <c r="W90" i="1"/>
  <c r="X90" i="1"/>
  <c r="Y90" i="1"/>
  <c r="AA90" i="1"/>
  <c r="AB90" i="1"/>
  <c r="AC90" i="1"/>
  <c r="AG90" i="1"/>
  <c r="AH90" i="1"/>
  <c r="AI90" i="1"/>
  <c r="AJ90" i="1"/>
  <c r="AK90" i="1"/>
  <c r="AM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Q91" i="1"/>
  <c r="R91" i="1"/>
  <c r="T91" i="1"/>
  <c r="U91" i="1"/>
  <c r="V91" i="1" s="1"/>
  <c r="W91" i="1"/>
  <c r="X91" i="1"/>
  <c r="Y91" i="1"/>
  <c r="AA91" i="1"/>
  <c r="AB91" i="1"/>
  <c r="AC91" i="1"/>
  <c r="AG91" i="1"/>
  <c r="AH91" i="1"/>
  <c r="AI91" i="1"/>
  <c r="AJ91" i="1"/>
  <c r="AK91" i="1"/>
  <c r="AM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Q92" i="1"/>
  <c r="R92" i="1"/>
  <c r="T92" i="1"/>
  <c r="U92" i="1"/>
  <c r="V92" i="1" s="1"/>
  <c r="W92" i="1"/>
  <c r="X92" i="1"/>
  <c r="Y92" i="1"/>
  <c r="AA92" i="1"/>
  <c r="AB92" i="1"/>
  <c r="AC92" i="1"/>
  <c r="AD92" i="1" s="1"/>
  <c r="AG92" i="1"/>
  <c r="AH92" i="1"/>
  <c r="AI92" i="1"/>
  <c r="AJ92" i="1"/>
  <c r="AK92" i="1"/>
  <c r="AM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Q93" i="1"/>
  <c r="R93" i="1"/>
  <c r="T93" i="1"/>
  <c r="U93" i="1"/>
  <c r="V93" i="1" s="1"/>
  <c r="W93" i="1"/>
  <c r="X93" i="1"/>
  <c r="Y93" i="1"/>
  <c r="AA93" i="1"/>
  <c r="AB93" i="1"/>
  <c r="AC93" i="1"/>
  <c r="AG93" i="1"/>
  <c r="AH93" i="1"/>
  <c r="AI93" i="1"/>
  <c r="AJ93" i="1"/>
  <c r="AK93" i="1"/>
  <c r="AM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Q94" i="1"/>
  <c r="R94" i="1"/>
  <c r="T94" i="1"/>
  <c r="U94" i="1"/>
  <c r="V94" i="1" s="1"/>
  <c r="W94" i="1"/>
  <c r="X94" i="1"/>
  <c r="Y94" i="1"/>
  <c r="AA94" i="1"/>
  <c r="AB94" i="1"/>
  <c r="AC94" i="1"/>
  <c r="AG94" i="1"/>
  <c r="AH94" i="1"/>
  <c r="AI94" i="1"/>
  <c r="AJ94" i="1"/>
  <c r="AK94" i="1"/>
  <c r="AM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Q95" i="1"/>
  <c r="R95" i="1"/>
  <c r="T95" i="1"/>
  <c r="U95" i="1"/>
  <c r="V95" i="1" s="1"/>
  <c r="W95" i="1"/>
  <c r="X95" i="1"/>
  <c r="Y95" i="1"/>
  <c r="AA95" i="1"/>
  <c r="AB95" i="1"/>
  <c r="AC95" i="1"/>
  <c r="AG95" i="1"/>
  <c r="AH95" i="1"/>
  <c r="AI95" i="1"/>
  <c r="AJ95" i="1"/>
  <c r="AK95" i="1"/>
  <c r="AM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Q96" i="1"/>
  <c r="R96" i="1"/>
  <c r="T96" i="1"/>
  <c r="U96" i="1"/>
  <c r="V96" i="1" s="1"/>
  <c r="W96" i="1"/>
  <c r="X96" i="1"/>
  <c r="Y96" i="1"/>
  <c r="AA96" i="1"/>
  <c r="AB96" i="1"/>
  <c r="AC96" i="1"/>
  <c r="AE96" i="1" s="1"/>
  <c r="AG96" i="1"/>
  <c r="AH96" i="1"/>
  <c r="AI96" i="1"/>
  <c r="AJ96" i="1"/>
  <c r="AK96" i="1"/>
  <c r="AM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Q97" i="1"/>
  <c r="R97" i="1"/>
  <c r="T97" i="1"/>
  <c r="U97" i="1"/>
  <c r="V97" i="1" s="1"/>
  <c r="W97" i="1"/>
  <c r="X97" i="1"/>
  <c r="Y97" i="1"/>
  <c r="AA97" i="1"/>
  <c r="AB97" i="1"/>
  <c r="AC97" i="1"/>
  <c r="AE97" i="1" s="1"/>
  <c r="AG97" i="1"/>
  <c r="AH97" i="1"/>
  <c r="AI97" i="1"/>
  <c r="AJ97" i="1"/>
  <c r="AK97" i="1"/>
  <c r="AM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Q98" i="1"/>
  <c r="R98" i="1"/>
  <c r="T98" i="1"/>
  <c r="U98" i="1"/>
  <c r="V98" i="1" s="1"/>
  <c r="W98" i="1"/>
  <c r="X98" i="1"/>
  <c r="Y98" i="1"/>
  <c r="AA98" i="1"/>
  <c r="AB98" i="1"/>
  <c r="AC98" i="1"/>
  <c r="AG98" i="1"/>
  <c r="AH98" i="1"/>
  <c r="AI98" i="1"/>
  <c r="AJ98" i="1"/>
  <c r="AK98" i="1"/>
  <c r="AM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Q99" i="1"/>
  <c r="R99" i="1"/>
  <c r="T99" i="1"/>
  <c r="U99" i="1"/>
  <c r="V99" i="1" s="1"/>
  <c r="W99" i="1"/>
  <c r="X99" i="1"/>
  <c r="Y99" i="1"/>
  <c r="AA99" i="1"/>
  <c r="AB99" i="1"/>
  <c r="AC99" i="1"/>
  <c r="AG99" i="1"/>
  <c r="AH99" i="1"/>
  <c r="AI99" i="1"/>
  <c r="AJ99" i="1"/>
  <c r="AK99" i="1"/>
  <c r="AM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Q100" i="1"/>
  <c r="R100" i="1"/>
  <c r="T100" i="1"/>
  <c r="U100" i="1"/>
  <c r="V100" i="1" s="1"/>
  <c r="W100" i="1"/>
  <c r="X100" i="1"/>
  <c r="Y100" i="1"/>
  <c r="AA100" i="1"/>
  <c r="AB100" i="1"/>
  <c r="AC100" i="1"/>
  <c r="AE100" i="1" s="1"/>
  <c r="AG100" i="1"/>
  <c r="AH100" i="1"/>
  <c r="AI100" i="1"/>
  <c r="AJ100" i="1"/>
  <c r="AK100" i="1"/>
  <c r="AM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Q101" i="1"/>
  <c r="R101" i="1"/>
  <c r="T101" i="1"/>
  <c r="U101" i="1"/>
  <c r="V101" i="1" s="1"/>
  <c r="W101" i="1"/>
  <c r="X101" i="1"/>
  <c r="Y101" i="1"/>
  <c r="AA101" i="1"/>
  <c r="AB101" i="1"/>
  <c r="AC101" i="1"/>
  <c r="AE101" i="1" s="1"/>
  <c r="AG101" i="1"/>
  <c r="AH101" i="1"/>
  <c r="AI101" i="1"/>
  <c r="AJ101" i="1"/>
  <c r="AK101" i="1"/>
  <c r="AM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Q102" i="1"/>
  <c r="R102" i="1"/>
  <c r="T102" i="1"/>
  <c r="U102" i="1"/>
  <c r="V102" i="1" s="1"/>
  <c r="W102" i="1"/>
  <c r="X102" i="1"/>
  <c r="Y102" i="1"/>
  <c r="AA102" i="1"/>
  <c r="AB102" i="1"/>
  <c r="AC102" i="1"/>
  <c r="AG102" i="1"/>
  <c r="AH102" i="1"/>
  <c r="AI102" i="1"/>
  <c r="AJ102" i="1"/>
  <c r="AK102" i="1"/>
  <c r="AM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Q103" i="1"/>
  <c r="R103" i="1"/>
  <c r="T103" i="1"/>
  <c r="U103" i="1"/>
  <c r="V103" i="1" s="1"/>
  <c r="W103" i="1"/>
  <c r="X103" i="1"/>
  <c r="Y103" i="1"/>
  <c r="AA103" i="1"/>
  <c r="AB103" i="1"/>
  <c r="AC103" i="1"/>
  <c r="AG103" i="1"/>
  <c r="AH103" i="1"/>
  <c r="AI103" i="1"/>
  <c r="AJ103" i="1"/>
  <c r="AK103" i="1"/>
  <c r="AM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Q104" i="1"/>
  <c r="R104" i="1"/>
  <c r="T104" i="1"/>
  <c r="U104" i="1"/>
  <c r="V104" i="1" s="1"/>
  <c r="W104" i="1"/>
  <c r="X104" i="1"/>
  <c r="Y104" i="1"/>
  <c r="AA104" i="1"/>
  <c r="AB104" i="1"/>
  <c r="AC104" i="1"/>
  <c r="AE104" i="1" s="1"/>
  <c r="AG104" i="1"/>
  <c r="AH104" i="1"/>
  <c r="AI104" i="1"/>
  <c r="AJ104" i="1"/>
  <c r="AK104" i="1"/>
  <c r="AM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Q105" i="1"/>
  <c r="R105" i="1"/>
  <c r="T105" i="1"/>
  <c r="U105" i="1"/>
  <c r="V105" i="1" s="1"/>
  <c r="W105" i="1"/>
  <c r="X105" i="1"/>
  <c r="Y105" i="1"/>
  <c r="AA105" i="1"/>
  <c r="AB105" i="1"/>
  <c r="AC105" i="1"/>
  <c r="AE105" i="1" s="1"/>
  <c r="AG105" i="1"/>
  <c r="AH105" i="1"/>
  <c r="AI105" i="1"/>
  <c r="AJ105" i="1"/>
  <c r="AK105" i="1"/>
  <c r="AM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Q106" i="1"/>
  <c r="R106" i="1"/>
  <c r="T106" i="1"/>
  <c r="U106" i="1"/>
  <c r="V106" i="1" s="1"/>
  <c r="W106" i="1"/>
  <c r="X106" i="1"/>
  <c r="Y106" i="1"/>
  <c r="AA106" i="1"/>
  <c r="AB106" i="1"/>
  <c r="AC106" i="1"/>
  <c r="AE106" i="1" s="1"/>
  <c r="AG106" i="1"/>
  <c r="AH106" i="1"/>
  <c r="AI106" i="1"/>
  <c r="AJ106" i="1"/>
  <c r="AK106" i="1"/>
  <c r="AM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Q107" i="1"/>
  <c r="R107" i="1"/>
  <c r="T107" i="1"/>
  <c r="U107" i="1"/>
  <c r="V107" i="1" s="1"/>
  <c r="W107" i="1"/>
  <c r="X107" i="1"/>
  <c r="Y107" i="1"/>
  <c r="AA107" i="1"/>
  <c r="AB107" i="1"/>
  <c r="AC107" i="1"/>
  <c r="AG107" i="1"/>
  <c r="AH107" i="1"/>
  <c r="AI107" i="1"/>
  <c r="AJ107" i="1"/>
  <c r="AK107" i="1"/>
  <c r="AM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Q108" i="1"/>
  <c r="R108" i="1"/>
  <c r="T108" i="1"/>
  <c r="U108" i="1"/>
  <c r="V108" i="1" s="1"/>
  <c r="W108" i="1"/>
  <c r="X108" i="1"/>
  <c r="Y108" i="1"/>
  <c r="AA108" i="1"/>
  <c r="AB108" i="1"/>
  <c r="AC108" i="1"/>
  <c r="AE108" i="1" s="1"/>
  <c r="AG108" i="1"/>
  <c r="AH108" i="1"/>
  <c r="AI108" i="1"/>
  <c r="AJ108" i="1"/>
  <c r="AK108" i="1"/>
  <c r="AM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Q109" i="1"/>
  <c r="R109" i="1"/>
  <c r="T109" i="1"/>
  <c r="U109" i="1"/>
  <c r="V109" i="1" s="1"/>
  <c r="W109" i="1"/>
  <c r="X109" i="1"/>
  <c r="Y109" i="1"/>
  <c r="AA109" i="1"/>
  <c r="AB109" i="1"/>
  <c r="AC109" i="1"/>
  <c r="AG109" i="1"/>
  <c r="AH109" i="1"/>
  <c r="AI109" i="1"/>
  <c r="AJ109" i="1"/>
  <c r="AK109" i="1"/>
  <c r="AM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Q110" i="1"/>
  <c r="R110" i="1"/>
  <c r="T110" i="1"/>
  <c r="U110" i="1"/>
  <c r="V110" i="1" s="1"/>
  <c r="W110" i="1"/>
  <c r="X110" i="1"/>
  <c r="Y110" i="1"/>
  <c r="AA110" i="1"/>
  <c r="AB110" i="1"/>
  <c r="AC110" i="1"/>
  <c r="AE110" i="1" s="1"/>
  <c r="AG110" i="1"/>
  <c r="AH110" i="1"/>
  <c r="AI110" i="1"/>
  <c r="AJ110" i="1"/>
  <c r="AK110" i="1"/>
  <c r="AM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Q111" i="1"/>
  <c r="R111" i="1"/>
  <c r="T111" i="1"/>
  <c r="U111" i="1"/>
  <c r="V111" i="1" s="1"/>
  <c r="W111" i="1"/>
  <c r="X111" i="1"/>
  <c r="Y111" i="1"/>
  <c r="AA111" i="1"/>
  <c r="AB111" i="1"/>
  <c r="AC111" i="1"/>
  <c r="AG111" i="1"/>
  <c r="AH111" i="1"/>
  <c r="AI111" i="1"/>
  <c r="AJ111" i="1"/>
  <c r="AK111" i="1"/>
  <c r="AM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Q112" i="1"/>
  <c r="R112" i="1"/>
  <c r="T112" i="1"/>
  <c r="U112" i="1"/>
  <c r="V112" i="1" s="1"/>
  <c r="W112" i="1"/>
  <c r="X112" i="1"/>
  <c r="Y112" i="1"/>
  <c r="AA112" i="1"/>
  <c r="AB112" i="1"/>
  <c r="AC112" i="1"/>
  <c r="AE112" i="1" s="1"/>
  <c r="AG112" i="1"/>
  <c r="AH112" i="1"/>
  <c r="AI112" i="1"/>
  <c r="AJ112" i="1"/>
  <c r="AK112" i="1"/>
  <c r="AM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Q113" i="1"/>
  <c r="R113" i="1"/>
  <c r="T113" i="1"/>
  <c r="U113" i="1"/>
  <c r="V113" i="1" s="1"/>
  <c r="W113" i="1"/>
  <c r="X113" i="1"/>
  <c r="Y113" i="1"/>
  <c r="AA113" i="1"/>
  <c r="AB113" i="1"/>
  <c r="AC113" i="1"/>
  <c r="AE113" i="1" s="1"/>
  <c r="AG113" i="1"/>
  <c r="AH113" i="1"/>
  <c r="AI113" i="1"/>
  <c r="AJ113" i="1"/>
  <c r="AK113" i="1"/>
  <c r="AM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Q114" i="1"/>
  <c r="R114" i="1"/>
  <c r="T114" i="1"/>
  <c r="U114" i="1"/>
  <c r="V114" i="1" s="1"/>
  <c r="W114" i="1"/>
  <c r="X114" i="1"/>
  <c r="Y114" i="1"/>
  <c r="AA114" i="1"/>
  <c r="AB114" i="1"/>
  <c r="AC114" i="1"/>
  <c r="AE114" i="1" s="1"/>
  <c r="AG114" i="1"/>
  <c r="AH114" i="1"/>
  <c r="AI114" i="1"/>
  <c r="AJ114" i="1"/>
  <c r="AK114" i="1"/>
  <c r="AM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Q115" i="1"/>
  <c r="R115" i="1"/>
  <c r="T115" i="1"/>
  <c r="U115" i="1"/>
  <c r="V115" i="1" s="1"/>
  <c r="W115" i="1"/>
  <c r="X115" i="1"/>
  <c r="Y115" i="1"/>
  <c r="AA115" i="1"/>
  <c r="AB115" i="1"/>
  <c r="AC115" i="1"/>
  <c r="AG115" i="1"/>
  <c r="AH115" i="1"/>
  <c r="AI115" i="1"/>
  <c r="AJ115" i="1"/>
  <c r="AK115" i="1"/>
  <c r="AM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Q116" i="1"/>
  <c r="R116" i="1"/>
  <c r="T116" i="1"/>
  <c r="U116" i="1"/>
  <c r="V116" i="1" s="1"/>
  <c r="W116" i="1"/>
  <c r="X116" i="1"/>
  <c r="Y116" i="1"/>
  <c r="AA116" i="1"/>
  <c r="AB116" i="1"/>
  <c r="AC116" i="1"/>
  <c r="AE116" i="1" s="1"/>
  <c r="AG116" i="1"/>
  <c r="AH116" i="1"/>
  <c r="AI116" i="1"/>
  <c r="AJ116" i="1"/>
  <c r="AK116" i="1"/>
  <c r="AM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Q117" i="1"/>
  <c r="R117" i="1"/>
  <c r="T117" i="1"/>
  <c r="U117" i="1"/>
  <c r="V117" i="1" s="1"/>
  <c r="W117" i="1"/>
  <c r="X117" i="1"/>
  <c r="Y117" i="1"/>
  <c r="AA117" i="1"/>
  <c r="AB117" i="1"/>
  <c r="AC117" i="1"/>
  <c r="AE117" i="1" s="1"/>
  <c r="AG117" i="1"/>
  <c r="AH117" i="1"/>
  <c r="AI117" i="1"/>
  <c r="AJ117" i="1"/>
  <c r="AK117" i="1"/>
  <c r="AM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Q118" i="1"/>
  <c r="R118" i="1"/>
  <c r="T118" i="1"/>
  <c r="U118" i="1"/>
  <c r="V118" i="1" s="1"/>
  <c r="W118" i="1"/>
  <c r="X118" i="1"/>
  <c r="Y118" i="1"/>
  <c r="AA118" i="1"/>
  <c r="AB118" i="1"/>
  <c r="AC118" i="1"/>
  <c r="AE118" i="1" s="1"/>
  <c r="AG118" i="1"/>
  <c r="AH118" i="1"/>
  <c r="AI118" i="1"/>
  <c r="AJ118" i="1"/>
  <c r="AK118" i="1"/>
  <c r="AM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Q119" i="1"/>
  <c r="R119" i="1"/>
  <c r="T119" i="1"/>
  <c r="U119" i="1"/>
  <c r="V119" i="1" s="1"/>
  <c r="W119" i="1"/>
  <c r="X119" i="1"/>
  <c r="Y119" i="1"/>
  <c r="AA119" i="1"/>
  <c r="AB119" i="1"/>
  <c r="AC119" i="1"/>
  <c r="AG119" i="1"/>
  <c r="AH119" i="1"/>
  <c r="AI119" i="1"/>
  <c r="AJ119" i="1"/>
  <c r="AK119" i="1"/>
  <c r="AM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Q120" i="1"/>
  <c r="R120" i="1"/>
  <c r="T120" i="1"/>
  <c r="U120" i="1"/>
  <c r="V120" i="1" s="1"/>
  <c r="W120" i="1"/>
  <c r="X120" i="1"/>
  <c r="Y120" i="1"/>
  <c r="AA120" i="1"/>
  <c r="AB120" i="1"/>
  <c r="AC120" i="1"/>
  <c r="AE120" i="1" s="1"/>
  <c r="AG120" i="1"/>
  <c r="AH120" i="1"/>
  <c r="AI120" i="1"/>
  <c r="AJ120" i="1"/>
  <c r="AK120" i="1"/>
  <c r="AM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Q121" i="1"/>
  <c r="R121" i="1"/>
  <c r="T121" i="1"/>
  <c r="U121" i="1"/>
  <c r="V121" i="1" s="1"/>
  <c r="W121" i="1"/>
  <c r="X121" i="1"/>
  <c r="Y121" i="1"/>
  <c r="AA121" i="1"/>
  <c r="AB121" i="1"/>
  <c r="AC121" i="1"/>
  <c r="AG121" i="1"/>
  <c r="AH121" i="1"/>
  <c r="AI121" i="1"/>
  <c r="AJ121" i="1"/>
  <c r="AK121" i="1"/>
  <c r="AM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Q122" i="1"/>
  <c r="R122" i="1"/>
  <c r="T122" i="1"/>
  <c r="U122" i="1"/>
  <c r="V122" i="1" s="1"/>
  <c r="W122" i="1"/>
  <c r="X122" i="1"/>
  <c r="Y122" i="1"/>
  <c r="AA122" i="1"/>
  <c r="AB122" i="1"/>
  <c r="AC122" i="1"/>
  <c r="AE122" i="1" s="1"/>
  <c r="AG122" i="1"/>
  <c r="AH122" i="1"/>
  <c r="AI122" i="1"/>
  <c r="AJ122" i="1"/>
  <c r="AK122" i="1"/>
  <c r="AM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Q123" i="1"/>
  <c r="R123" i="1"/>
  <c r="T123" i="1"/>
  <c r="U123" i="1"/>
  <c r="V123" i="1" s="1"/>
  <c r="W123" i="1"/>
  <c r="X123" i="1"/>
  <c r="Y123" i="1"/>
  <c r="AA123" i="1"/>
  <c r="AB123" i="1"/>
  <c r="AC123" i="1"/>
  <c r="AG123" i="1"/>
  <c r="AH123" i="1"/>
  <c r="AI123" i="1"/>
  <c r="AJ123" i="1"/>
  <c r="AK123" i="1"/>
  <c r="AM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Q124" i="1"/>
  <c r="R124" i="1"/>
  <c r="T124" i="1"/>
  <c r="U124" i="1"/>
  <c r="V124" i="1" s="1"/>
  <c r="W124" i="1"/>
  <c r="X124" i="1"/>
  <c r="Y124" i="1"/>
  <c r="AA124" i="1"/>
  <c r="AB124" i="1"/>
  <c r="AC124" i="1"/>
  <c r="AE124" i="1" s="1"/>
  <c r="AG124" i="1"/>
  <c r="AH124" i="1"/>
  <c r="AI124" i="1"/>
  <c r="AJ124" i="1"/>
  <c r="AK124" i="1"/>
  <c r="AM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Q125" i="1"/>
  <c r="R125" i="1"/>
  <c r="T125" i="1"/>
  <c r="U125" i="1"/>
  <c r="V125" i="1" s="1"/>
  <c r="W125" i="1"/>
  <c r="X125" i="1"/>
  <c r="Y125" i="1"/>
  <c r="AA125" i="1"/>
  <c r="AB125" i="1"/>
  <c r="AC125" i="1"/>
  <c r="AE125" i="1" s="1"/>
  <c r="AG125" i="1"/>
  <c r="AH125" i="1"/>
  <c r="AI125" i="1"/>
  <c r="AJ125" i="1"/>
  <c r="AK125" i="1"/>
  <c r="AM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Q126" i="1"/>
  <c r="R126" i="1"/>
  <c r="T126" i="1"/>
  <c r="U126" i="1"/>
  <c r="V126" i="1" s="1"/>
  <c r="W126" i="1"/>
  <c r="X126" i="1"/>
  <c r="Y126" i="1"/>
  <c r="AA126" i="1"/>
  <c r="AB126" i="1"/>
  <c r="AC126" i="1"/>
  <c r="AE126" i="1" s="1"/>
  <c r="AG126" i="1"/>
  <c r="AH126" i="1"/>
  <c r="AI126" i="1"/>
  <c r="AJ126" i="1"/>
  <c r="AK126" i="1"/>
  <c r="AM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Q127" i="1"/>
  <c r="R127" i="1"/>
  <c r="T127" i="1"/>
  <c r="U127" i="1"/>
  <c r="V127" i="1" s="1"/>
  <c r="W127" i="1"/>
  <c r="X127" i="1"/>
  <c r="Y127" i="1"/>
  <c r="AA127" i="1"/>
  <c r="AB127" i="1"/>
  <c r="AC127" i="1"/>
  <c r="AG127" i="1"/>
  <c r="AH127" i="1"/>
  <c r="AI127" i="1"/>
  <c r="AJ127" i="1"/>
  <c r="AK127" i="1"/>
  <c r="AM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Q128" i="1"/>
  <c r="R128" i="1"/>
  <c r="T128" i="1"/>
  <c r="U128" i="1"/>
  <c r="V128" i="1" s="1"/>
  <c r="W128" i="1"/>
  <c r="X128" i="1"/>
  <c r="Y128" i="1"/>
  <c r="AA128" i="1"/>
  <c r="AB128" i="1"/>
  <c r="AC128" i="1"/>
  <c r="AE128" i="1" s="1"/>
  <c r="AG128" i="1"/>
  <c r="AH128" i="1"/>
  <c r="AI128" i="1"/>
  <c r="AJ128" i="1"/>
  <c r="AK128" i="1"/>
  <c r="AM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Q129" i="1"/>
  <c r="R129" i="1"/>
  <c r="T129" i="1"/>
  <c r="U129" i="1"/>
  <c r="V129" i="1" s="1"/>
  <c r="W129" i="1"/>
  <c r="X129" i="1"/>
  <c r="Y129" i="1"/>
  <c r="AA129" i="1"/>
  <c r="AB129" i="1"/>
  <c r="AC129" i="1"/>
  <c r="AG129" i="1"/>
  <c r="AH129" i="1"/>
  <c r="AI129" i="1"/>
  <c r="AJ129" i="1"/>
  <c r="AK129" i="1"/>
  <c r="AM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Q130" i="1"/>
  <c r="R130" i="1"/>
  <c r="T130" i="1"/>
  <c r="U130" i="1"/>
  <c r="V130" i="1" s="1"/>
  <c r="W130" i="1"/>
  <c r="X130" i="1"/>
  <c r="Y130" i="1"/>
  <c r="AA130" i="1"/>
  <c r="AB130" i="1"/>
  <c r="AC130" i="1"/>
  <c r="AE130" i="1" s="1"/>
  <c r="AG130" i="1"/>
  <c r="AH130" i="1"/>
  <c r="AI130" i="1"/>
  <c r="AJ130" i="1"/>
  <c r="AK130" i="1"/>
  <c r="AM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Q131" i="1"/>
  <c r="R131" i="1"/>
  <c r="T131" i="1"/>
  <c r="U131" i="1"/>
  <c r="V131" i="1" s="1"/>
  <c r="W131" i="1"/>
  <c r="X131" i="1"/>
  <c r="Y131" i="1"/>
  <c r="AA131" i="1"/>
  <c r="AB131" i="1"/>
  <c r="AC131" i="1"/>
  <c r="AG131" i="1"/>
  <c r="AH131" i="1"/>
  <c r="AI131" i="1"/>
  <c r="AJ131" i="1"/>
  <c r="AK131" i="1"/>
  <c r="AM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Q132" i="1"/>
  <c r="R132" i="1"/>
  <c r="T132" i="1"/>
  <c r="U132" i="1"/>
  <c r="V132" i="1" s="1"/>
  <c r="W132" i="1"/>
  <c r="X132" i="1"/>
  <c r="Y132" i="1"/>
  <c r="AA132" i="1"/>
  <c r="AB132" i="1"/>
  <c r="AC132" i="1"/>
  <c r="AE132" i="1" s="1"/>
  <c r="AG132" i="1"/>
  <c r="AH132" i="1"/>
  <c r="AI132" i="1"/>
  <c r="AJ132" i="1"/>
  <c r="AK132" i="1"/>
  <c r="AM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Q133" i="1"/>
  <c r="R133" i="1"/>
  <c r="T133" i="1"/>
  <c r="U133" i="1"/>
  <c r="V133" i="1" s="1"/>
  <c r="W133" i="1"/>
  <c r="X133" i="1"/>
  <c r="Y133" i="1"/>
  <c r="AA133" i="1"/>
  <c r="AB133" i="1"/>
  <c r="AC133" i="1"/>
  <c r="AE133" i="1" s="1"/>
  <c r="AG133" i="1"/>
  <c r="AH133" i="1"/>
  <c r="AI133" i="1"/>
  <c r="AJ133" i="1"/>
  <c r="AK133" i="1"/>
  <c r="AM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Q134" i="1"/>
  <c r="R134" i="1"/>
  <c r="T134" i="1"/>
  <c r="U134" i="1"/>
  <c r="V134" i="1" s="1"/>
  <c r="W134" i="1"/>
  <c r="X134" i="1"/>
  <c r="Y134" i="1"/>
  <c r="AA134" i="1"/>
  <c r="AB134" i="1"/>
  <c r="AC134" i="1"/>
  <c r="AE134" i="1" s="1"/>
  <c r="AG134" i="1"/>
  <c r="AH134" i="1"/>
  <c r="AI134" i="1"/>
  <c r="AJ134" i="1"/>
  <c r="AK134" i="1"/>
  <c r="AM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Q135" i="1"/>
  <c r="R135" i="1"/>
  <c r="T135" i="1"/>
  <c r="U135" i="1"/>
  <c r="V135" i="1" s="1"/>
  <c r="W135" i="1"/>
  <c r="X135" i="1"/>
  <c r="Y135" i="1"/>
  <c r="AA135" i="1"/>
  <c r="AB135" i="1"/>
  <c r="AC135" i="1"/>
  <c r="AG135" i="1"/>
  <c r="AH135" i="1"/>
  <c r="AI135" i="1"/>
  <c r="AJ135" i="1"/>
  <c r="AK135" i="1"/>
  <c r="AM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Q136" i="1"/>
  <c r="R136" i="1"/>
  <c r="T136" i="1"/>
  <c r="U136" i="1"/>
  <c r="V136" i="1" s="1"/>
  <c r="W136" i="1"/>
  <c r="X136" i="1"/>
  <c r="Y136" i="1"/>
  <c r="AA136" i="1"/>
  <c r="AB136" i="1"/>
  <c r="AC136" i="1"/>
  <c r="AE136" i="1" s="1"/>
  <c r="AG136" i="1"/>
  <c r="AH136" i="1"/>
  <c r="AI136" i="1"/>
  <c r="AJ136" i="1"/>
  <c r="AK136" i="1"/>
  <c r="AM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Q137" i="1"/>
  <c r="R137" i="1"/>
  <c r="T137" i="1"/>
  <c r="U137" i="1"/>
  <c r="V137" i="1" s="1"/>
  <c r="W137" i="1"/>
  <c r="X137" i="1"/>
  <c r="Y137" i="1"/>
  <c r="AA137" i="1"/>
  <c r="AB137" i="1"/>
  <c r="AC137" i="1"/>
  <c r="AG137" i="1"/>
  <c r="AH137" i="1"/>
  <c r="AI137" i="1"/>
  <c r="AJ137" i="1"/>
  <c r="AK137" i="1"/>
  <c r="AM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Q138" i="1"/>
  <c r="R138" i="1"/>
  <c r="T138" i="1"/>
  <c r="U138" i="1"/>
  <c r="V138" i="1" s="1"/>
  <c r="W138" i="1"/>
  <c r="X138" i="1"/>
  <c r="Y138" i="1"/>
  <c r="AA138" i="1"/>
  <c r="AB138" i="1"/>
  <c r="AC138" i="1"/>
  <c r="AE138" i="1" s="1"/>
  <c r="AG138" i="1"/>
  <c r="AH138" i="1"/>
  <c r="AI138" i="1"/>
  <c r="AJ138" i="1"/>
  <c r="AK138" i="1"/>
  <c r="AM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Q139" i="1"/>
  <c r="R139" i="1"/>
  <c r="T139" i="1"/>
  <c r="U139" i="1"/>
  <c r="V139" i="1" s="1"/>
  <c r="W139" i="1"/>
  <c r="X139" i="1"/>
  <c r="Y139" i="1"/>
  <c r="AA139" i="1"/>
  <c r="AB139" i="1"/>
  <c r="AC139" i="1"/>
  <c r="AG139" i="1"/>
  <c r="AH139" i="1"/>
  <c r="AI139" i="1"/>
  <c r="AJ139" i="1"/>
  <c r="AK139" i="1"/>
  <c r="AM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Q140" i="1"/>
  <c r="R140" i="1"/>
  <c r="T140" i="1"/>
  <c r="U140" i="1"/>
  <c r="V140" i="1" s="1"/>
  <c r="W140" i="1"/>
  <c r="X140" i="1"/>
  <c r="Y140" i="1"/>
  <c r="AA140" i="1"/>
  <c r="AB140" i="1"/>
  <c r="AC140" i="1"/>
  <c r="AG140" i="1"/>
  <c r="AH140" i="1"/>
  <c r="AI140" i="1"/>
  <c r="AJ140" i="1"/>
  <c r="AK140" i="1"/>
  <c r="AM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Q141" i="1"/>
  <c r="R141" i="1"/>
  <c r="T141" i="1"/>
  <c r="U141" i="1"/>
  <c r="V141" i="1" s="1"/>
  <c r="W141" i="1"/>
  <c r="X141" i="1"/>
  <c r="Y141" i="1"/>
  <c r="AA141" i="1"/>
  <c r="AB141" i="1"/>
  <c r="AC141" i="1"/>
  <c r="AE141" i="1" s="1"/>
  <c r="AG141" i="1"/>
  <c r="AH141" i="1"/>
  <c r="AI141" i="1"/>
  <c r="AJ141" i="1"/>
  <c r="AK141" i="1"/>
  <c r="AM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Q142" i="1"/>
  <c r="R142" i="1"/>
  <c r="T142" i="1"/>
  <c r="U142" i="1"/>
  <c r="V142" i="1" s="1"/>
  <c r="W142" i="1"/>
  <c r="X142" i="1"/>
  <c r="Y142" i="1"/>
  <c r="AA142" i="1"/>
  <c r="AB142" i="1"/>
  <c r="AC142" i="1"/>
  <c r="AG142" i="1"/>
  <c r="AH142" i="1"/>
  <c r="AI142" i="1"/>
  <c r="AJ142" i="1"/>
  <c r="AK142" i="1"/>
  <c r="AM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Q143" i="1"/>
  <c r="R143" i="1"/>
  <c r="T143" i="1"/>
  <c r="U143" i="1"/>
  <c r="V143" i="1" s="1"/>
  <c r="W143" i="1"/>
  <c r="X143" i="1"/>
  <c r="Y143" i="1"/>
  <c r="AA143" i="1"/>
  <c r="AB143" i="1"/>
  <c r="AC143" i="1"/>
  <c r="AE143" i="1" s="1"/>
  <c r="AG143" i="1"/>
  <c r="AH143" i="1"/>
  <c r="AI143" i="1"/>
  <c r="AJ143" i="1"/>
  <c r="AK143" i="1"/>
  <c r="AM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Q144" i="1"/>
  <c r="R144" i="1"/>
  <c r="T144" i="1"/>
  <c r="U144" i="1"/>
  <c r="V144" i="1" s="1"/>
  <c r="W144" i="1"/>
  <c r="X144" i="1"/>
  <c r="Y144" i="1"/>
  <c r="AA144" i="1"/>
  <c r="AB144" i="1"/>
  <c r="AC144" i="1"/>
  <c r="AG144" i="1"/>
  <c r="AH144" i="1"/>
  <c r="AI144" i="1"/>
  <c r="AJ144" i="1"/>
  <c r="AK144" i="1"/>
  <c r="AM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Q145" i="1"/>
  <c r="R145" i="1"/>
  <c r="T145" i="1"/>
  <c r="U145" i="1"/>
  <c r="V145" i="1" s="1"/>
  <c r="W145" i="1"/>
  <c r="X145" i="1"/>
  <c r="Y145" i="1"/>
  <c r="AA145" i="1"/>
  <c r="AB145" i="1"/>
  <c r="AC145" i="1"/>
  <c r="AE145" i="1" s="1"/>
  <c r="AG145" i="1"/>
  <c r="AH145" i="1"/>
  <c r="AI145" i="1"/>
  <c r="AJ145" i="1"/>
  <c r="AK145" i="1"/>
  <c r="AM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Q146" i="1"/>
  <c r="R146" i="1"/>
  <c r="T146" i="1"/>
  <c r="U146" i="1"/>
  <c r="V146" i="1" s="1"/>
  <c r="W146" i="1"/>
  <c r="X146" i="1"/>
  <c r="Y146" i="1"/>
  <c r="AA146" i="1"/>
  <c r="AB146" i="1"/>
  <c r="AC146" i="1"/>
  <c r="AE146" i="1" s="1"/>
  <c r="AG146" i="1"/>
  <c r="AH146" i="1"/>
  <c r="AI146" i="1"/>
  <c r="AJ146" i="1"/>
  <c r="AK146" i="1"/>
  <c r="AM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Q147" i="1"/>
  <c r="R147" i="1"/>
  <c r="T147" i="1"/>
  <c r="U147" i="1"/>
  <c r="V147" i="1" s="1"/>
  <c r="W147" i="1"/>
  <c r="X147" i="1"/>
  <c r="Y147" i="1"/>
  <c r="AA147" i="1"/>
  <c r="AB147" i="1"/>
  <c r="AC147" i="1"/>
  <c r="AE147" i="1" s="1"/>
  <c r="AG147" i="1"/>
  <c r="AH147" i="1"/>
  <c r="AI147" i="1"/>
  <c r="AJ147" i="1"/>
  <c r="AK147" i="1"/>
  <c r="AM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Q148" i="1"/>
  <c r="R148" i="1"/>
  <c r="T148" i="1"/>
  <c r="U148" i="1"/>
  <c r="V148" i="1" s="1"/>
  <c r="W148" i="1"/>
  <c r="X148" i="1"/>
  <c r="Y148" i="1"/>
  <c r="AA148" i="1"/>
  <c r="AB148" i="1"/>
  <c r="AC148" i="1"/>
  <c r="AG148" i="1"/>
  <c r="AH148" i="1"/>
  <c r="AI148" i="1"/>
  <c r="AJ148" i="1"/>
  <c r="AK148" i="1"/>
  <c r="AM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Q149" i="1"/>
  <c r="R149" i="1"/>
  <c r="T149" i="1"/>
  <c r="U149" i="1"/>
  <c r="V149" i="1" s="1"/>
  <c r="W149" i="1"/>
  <c r="X149" i="1"/>
  <c r="Y149" i="1"/>
  <c r="AA149" i="1"/>
  <c r="AB149" i="1"/>
  <c r="AC149" i="1"/>
  <c r="AE149" i="1" s="1"/>
  <c r="AG149" i="1"/>
  <c r="AH149" i="1"/>
  <c r="AI149" i="1"/>
  <c r="AJ149" i="1"/>
  <c r="AK149" i="1"/>
  <c r="AM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Q150" i="1"/>
  <c r="R150" i="1"/>
  <c r="T150" i="1"/>
  <c r="U150" i="1"/>
  <c r="V150" i="1" s="1"/>
  <c r="W150" i="1"/>
  <c r="X150" i="1"/>
  <c r="Y150" i="1"/>
  <c r="AA150" i="1"/>
  <c r="AB150" i="1"/>
  <c r="AC150" i="1"/>
  <c r="AG150" i="1"/>
  <c r="AH150" i="1"/>
  <c r="AI150" i="1"/>
  <c r="AJ150" i="1"/>
  <c r="AK150" i="1"/>
  <c r="AM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Q151" i="1"/>
  <c r="R151" i="1"/>
  <c r="T151" i="1"/>
  <c r="U151" i="1"/>
  <c r="V151" i="1" s="1"/>
  <c r="W151" i="1"/>
  <c r="X151" i="1"/>
  <c r="Y151" i="1"/>
  <c r="AA151" i="1"/>
  <c r="AB151" i="1"/>
  <c r="AC151" i="1"/>
  <c r="AE151" i="1" s="1"/>
  <c r="AG151" i="1"/>
  <c r="AH151" i="1"/>
  <c r="AI151" i="1"/>
  <c r="AJ151" i="1"/>
  <c r="AK151" i="1"/>
  <c r="AM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Q152" i="1"/>
  <c r="R152" i="1"/>
  <c r="T152" i="1"/>
  <c r="U152" i="1"/>
  <c r="V152" i="1" s="1"/>
  <c r="W152" i="1"/>
  <c r="X152" i="1"/>
  <c r="Y152" i="1"/>
  <c r="AA152" i="1"/>
  <c r="AB152" i="1"/>
  <c r="AC152" i="1"/>
  <c r="AG152" i="1"/>
  <c r="AH152" i="1"/>
  <c r="AI152" i="1"/>
  <c r="AJ152" i="1"/>
  <c r="AK152" i="1"/>
  <c r="AM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Q153" i="1"/>
  <c r="R153" i="1"/>
  <c r="T153" i="1"/>
  <c r="U153" i="1"/>
  <c r="V153" i="1" s="1"/>
  <c r="W153" i="1"/>
  <c r="X153" i="1"/>
  <c r="Y153" i="1"/>
  <c r="AA153" i="1"/>
  <c r="AB153" i="1"/>
  <c r="AC153" i="1"/>
  <c r="AE153" i="1" s="1"/>
  <c r="AG153" i="1"/>
  <c r="AH153" i="1"/>
  <c r="AI153" i="1"/>
  <c r="AJ153" i="1"/>
  <c r="AK153" i="1"/>
  <c r="AM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Q154" i="1"/>
  <c r="R154" i="1"/>
  <c r="T154" i="1"/>
  <c r="U154" i="1"/>
  <c r="V154" i="1" s="1"/>
  <c r="W154" i="1"/>
  <c r="X154" i="1"/>
  <c r="Y154" i="1"/>
  <c r="AA154" i="1"/>
  <c r="AB154" i="1"/>
  <c r="AC154" i="1"/>
  <c r="AE154" i="1" s="1"/>
  <c r="AG154" i="1"/>
  <c r="AH154" i="1"/>
  <c r="AI154" i="1"/>
  <c r="AJ154" i="1"/>
  <c r="AK154" i="1"/>
  <c r="AM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Q155" i="1"/>
  <c r="R155" i="1"/>
  <c r="T155" i="1"/>
  <c r="U155" i="1"/>
  <c r="V155" i="1" s="1"/>
  <c r="W155" i="1"/>
  <c r="X155" i="1"/>
  <c r="Y155" i="1"/>
  <c r="AA155" i="1"/>
  <c r="AB155" i="1"/>
  <c r="AC155" i="1"/>
  <c r="AE155" i="1" s="1"/>
  <c r="AG155" i="1"/>
  <c r="AH155" i="1"/>
  <c r="AI155" i="1"/>
  <c r="AJ155" i="1"/>
  <c r="AK155" i="1"/>
  <c r="AM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Q156" i="1"/>
  <c r="R156" i="1"/>
  <c r="T156" i="1"/>
  <c r="U156" i="1"/>
  <c r="V156" i="1" s="1"/>
  <c r="W156" i="1"/>
  <c r="X156" i="1"/>
  <c r="Y156" i="1"/>
  <c r="AA156" i="1"/>
  <c r="AB156" i="1"/>
  <c r="AC156" i="1"/>
  <c r="AG156" i="1"/>
  <c r="AH156" i="1"/>
  <c r="AI156" i="1"/>
  <c r="AJ156" i="1"/>
  <c r="AK156" i="1"/>
  <c r="AM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Q157" i="1"/>
  <c r="R157" i="1"/>
  <c r="T157" i="1"/>
  <c r="U157" i="1"/>
  <c r="V157" i="1" s="1"/>
  <c r="W157" i="1"/>
  <c r="X157" i="1"/>
  <c r="Y157" i="1"/>
  <c r="AA157" i="1"/>
  <c r="AB157" i="1"/>
  <c r="AC157" i="1"/>
  <c r="AE157" i="1" s="1"/>
  <c r="AG157" i="1"/>
  <c r="AH157" i="1"/>
  <c r="AI157" i="1"/>
  <c r="AJ157" i="1"/>
  <c r="AK157" i="1"/>
  <c r="AM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Q158" i="1"/>
  <c r="R158" i="1"/>
  <c r="T158" i="1"/>
  <c r="U158" i="1"/>
  <c r="V158" i="1" s="1"/>
  <c r="W158" i="1"/>
  <c r="X158" i="1"/>
  <c r="Y158" i="1"/>
  <c r="AA158" i="1"/>
  <c r="AB158" i="1"/>
  <c r="AC158" i="1"/>
  <c r="AG158" i="1"/>
  <c r="AH158" i="1"/>
  <c r="AI158" i="1"/>
  <c r="AJ158" i="1"/>
  <c r="AK158" i="1"/>
  <c r="AM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Q159" i="1"/>
  <c r="R159" i="1"/>
  <c r="T159" i="1"/>
  <c r="U159" i="1"/>
  <c r="V159" i="1" s="1"/>
  <c r="W159" i="1"/>
  <c r="X159" i="1"/>
  <c r="Y159" i="1"/>
  <c r="AA159" i="1"/>
  <c r="AB159" i="1"/>
  <c r="AC159" i="1"/>
  <c r="AD159" i="1" s="1"/>
  <c r="AG159" i="1"/>
  <c r="AH159" i="1"/>
  <c r="AI159" i="1"/>
  <c r="AJ159" i="1"/>
  <c r="AK159" i="1"/>
  <c r="AM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Q160" i="1"/>
  <c r="R160" i="1"/>
  <c r="T160" i="1"/>
  <c r="U160" i="1"/>
  <c r="V160" i="1" s="1"/>
  <c r="W160" i="1"/>
  <c r="X160" i="1"/>
  <c r="Y160" i="1"/>
  <c r="AA160" i="1"/>
  <c r="AB160" i="1"/>
  <c r="AC160" i="1"/>
  <c r="AG160" i="1"/>
  <c r="AH160" i="1"/>
  <c r="AI160" i="1"/>
  <c r="AJ160" i="1"/>
  <c r="AK160" i="1"/>
  <c r="AM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Q161" i="1"/>
  <c r="R161" i="1"/>
  <c r="T161" i="1"/>
  <c r="U161" i="1"/>
  <c r="V161" i="1" s="1"/>
  <c r="W161" i="1"/>
  <c r="X161" i="1"/>
  <c r="Y161" i="1"/>
  <c r="AA161" i="1"/>
  <c r="AB161" i="1"/>
  <c r="AC161" i="1"/>
  <c r="AE161" i="1" s="1"/>
  <c r="AG161" i="1"/>
  <c r="AH161" i="1"/>
  <c r="AI161" i="1"/>
  <c r="AJ161" i="1"/>
  <c r="AK161" i="1"/>
  <c r="AM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Q162" i="1"/>
  <c r="R162" i="1"/>
  <c r="T162" i="1"/>
  <c r="U162" i="1"/>
  <c r="V162" i="1" s="1"/>
  <c r="W162" i="1"/>
  <c r="X162" i="1"/>
  <c r="Y162" i="1"/>
  <c r="AA162" i="1"/>
  <c r="AB162" i="1"/>
  <c r="AC162" i="1"/>
  <c r="AG162" i="1"/>
  <c r="AH162" i="1"/>
  <c r="AI162" i="1"/>
  <c r="AJ162" i="1"/>
  <c r="AK162" i="1"/>
  <c r="AM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Q163" i="1"/>
  <c r="R163" i="1"/>
  <c r="T163" i="1"/>
  <c r="U163" i="1"/>
  <c r="V163" i="1" s="1"/>
  <c r="W163" i="1"/>
  <c r="X163" i="1"/>
  <c r="Y163" i="1"/>
  <c r="AA163" i="1"/>
  <c r="AB163" i="1"/>
  <c r="AC163" i="1"/>
  <c r="AE163" i="1" s="1"/>
  <c r="AG163" i="1"/>
  <c r="AH163" i="1"/>
  <c r="AI163" i="1"/>
  <c r="AJ163" i="1"/>
  <c r="AK163" i="1"/>
  <c r="AM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Q164" i="1"/>
  <c r="R164" i="1"/>
  <c r="T164" i="1"/>
  <c r="U164" i="1"/>
  <c r="V164" i="1" s="1"/>
  <c r="W164" i="1"/>
  <c r="X164" i="1"/>
  <c r="Y164" i="1"/>
  <c r="AA164" i="1"/>
  <c r="AB164" i="1"/>
  <c r="AC164" i="1"/>
  <c r="AG164" i="1"/>
  <c r="AH164" i="1"/>
  <c r="AI164" i="1"/>
  <c r="AJ164" i="1"/>
  <c r="AK164" i="1"/>
  <c r="AM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Q165" i="1"/>
  <c r="R165" i="1"/>
  <c r="T165" i="1"/>
  <c r="U165" i="1"/>
  <c r="V165" i="1" s="1"/>
  <c r="W165" i="1"/>
  <c r="X165" i="1"/>
  <c r="Y165" i="1"/>
  <c r="AA165" i="1"/>
  <c r="AB165" i="1"/>
  <c r="AC165" i="1"/>
  <c r="AE165" i="1" s="1"/>
  <c r="AG165" i="1"/>
  <c r="AH165" i="1"/>
  <c r="AI165" i="1"/>
  <c r="AJ165" i="1"/>
  <c r="AK165" i="1"/>
  <c r="AM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Q166" i="1"/>
  <c r="R166" i="1"/>
  <c r="T166" i="1"/>
  <c r="U166" i="1"/>
  <c r="V166" i="1" s="1"/>
  <c r="W166" i="1"/>
  <c r="X166" i="1"/>
  <c r="Y166" i="1"/>
  <c r="AA166" i="1"/>
  <c r="AB166" i="1"/>
  <c r="AC166" i="1"/>
  <c r="AE166" i="1" s="1"/>
  <c r="AG166" i="1"/>
  <c r="AH166" i="1"/>
  <c r="AI166" i="1"/>
  <c r="AJ166" i="1"/>
  <c r="AK166" i="1"/>
  <c r="AM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Q167" i="1"/>
  <c r="R167" i="1"/>
  <c r="T167" i="1"/>
  <c r="U167" i="1"/>
  <c r="V167" i="1" s="1"/>
  <c r="W167" i="1"/>
  <c r="X167" i="1"/>
  <c r="Y167" i="1"/>
  <c r="AA167" i="1"/>
  <c r="AB167" i="1"/>
  <c r="AC167" i="1"/>
  <c r="AE167" i="1" s="1"/>
  <c r="AG167" i="1"/>
  <c r="AH167" i="1"/>
  <c r="AI167" i="1"/>
  <c r="AJ167" i="1"/>
  <c r="AK167" i="1"/>
  <c r="AM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Q168" i="1"/>
  <c r="R168" i="1"/>
  <c r="T168" i="1"/>
  <c r="U168" i="1"/>
  <c r="V168" i="1" s="1"/>
  <c r="W168" i="1"/>
  <c r="X168" i="1"/>
  <c r="Y168" i="1"/>
  <c r="AA168" i="1"/>
  <c r="AB168" i="1"/>
  <c r="AC168" i="1"/>
  <c r="AG168" i="1"/>
  <c r="AH168" i="1"/>
  <c r="AI168" i="1"/>
  <c r="AJ168" i="1"/>
  <c r="AK168" i="1"/>
  <c r="AM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Q169" i="1"/>
  <c r="R169" i="1"/>
  <c r="T169" i="1"/>
  <c r="U169" i="1"/>
  <c r="V169" i="1" s="1"/>
  <c r="W169" i="1"/>
  <c r="X169" i="1"/>
  <c r="Y169" i="1"/>
  <c r="AA169" i="1"/>
  <c r="AB169" i="1"/>
  <c r="AC169" i="1"/>
  <c r="AE169" i="1" s="1"/>
  <c r="AG169" i="1"/>
  <c r="AH169" i="1"/>
  <c r="AI169" i="1"/>
  <c r="AJ169" i="1"/>
  <c r="AK169" i="1"/>
  <c r="AM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Q170" i="1"/>
  <c r="R170" i="1"/>
  <c r="T170" i="1"/>
  <c r="U170" i="1"/>
  <c r="V170" i="1" s="1"/>
  <c r="W170" i="1"/>
  <c r="X170" i="1"/>
  <c r="Y170" i="1"/>
  <c r="AA170" i="1"/>
  <c r="AB170" i="1"/>
  <c r="AC170" i="1"/>
  <c r="AE170" i="1" s="1"/>
  <c r="AG170" i="1"/>
  <c r="AH170" i="1"/>
  <c r="AI170" i="1"/>
  <c r="AJ170" i="1"/>
  <c r="AK170" i="1"/>
  <c r="AM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Q171" i="1"/>
  <c r="R171" i="1"/>
  <c r="T171" i="1"/>
  <c r="U171" i="1"/>
  <c r="V171" i="1" s="1"/>
  <c r="W171" i="1"/>
  <c r="X171" i="1"/>
  <c r="Y171" i="1"/>
  <c r="AA171" i="1"/>
  <c r="AB171" i="1"/>
  <c r="AC171" i="1"/>
  <c r="AE171" i="1" s="1"/>
  <c r="AG171" i="1"/>
  <c r="AH171" i="1"/>
  <c r="AI171" i="1"/>
  <c r="AJ171" i="1"/>
  <c r="AK171" i="1"/>
  <c r="AM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Q172" i="1"/>
  <c r="R172" i="1"/>
  <c r="T172" i="1"/>
  <c r="U172" i="1"/>
  <c r="V172" i="1" s="1"/>
  <c r="W172" i="1"/>
  <c r="X172" i="1"/>
  <c r="Y172" i="1"/>
  <c r="AA172" i="1"/>
  <c r="AB172" i="1"/>
  <c r="AC172" i="1"/>
  <c r="AG172" i="1"/>
  <c r="AH172" i="1"/>
  <c r="AI172" i="1"/>
  <c r="AJ172" i="1"/>
  <c r="AK172" i="1"/>
  <c r="AM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Q173" i="1"/>
  <c r="R173" i="1"/>
  <c r="T173" i="1"/>
  <c r="U173" i="1"/>
  <c r="V173" i="1" s="1"/>
  <c r="W173" i="1"/>
  <c r="X173" i="1"/>
  <c r="Y173" i="1"/>
  <c r="AA173" i="1"/>
  <c r="AB173" i="1"/>
  <c r="AC173" i="1"/>
  <c r="AE173" i="1" s="1"/>
  <c r="AG173" i="1"/>
  <c r="AH173" i="1"/>
  <c r="AI173" i="1"/>
  <c r="AJ173" i="1"/>
  <c r="AK173" i="1"/>
  <c r="AM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Q174" i="1"/>
  <c r="R174" i="1"/>
  <c r="T174" i="1"/>
  <c r="U174" i="1"/>
  <c r="V174" i="1" s="1"/>
  <c r="W174" i="1"/>
  <c r="X174" i="1"/>
  <c r="Y174" i="1"/>
  <c r="AA174" i="1"/>
  <c r="AB174" i="1"/>
  <c r="AC174" i="1"/>
  <c r="AE174" i="1" s="1"/>
  <c r="AG174" i="1"/>
  <c r="AH174" i="1"/>
  <c r="AI174" i="1"/>
  <c r="AJ174" i="1"/>
  <c r="AK174" i="1"/>
  <c r="AM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Q175" i="1"/>
  <c r="R175" i="1"/>
  <c r="T175" i="1"/>
  <c r="U175" i="1"/>
  <c r="V175" i="1" s="1"/>
  <c r="W175" i="1"/>
  <c r="X175" i="1"/>
  <c r="Y175" i="1"/>
  <c r="AA175" i="1"/>
  <c r="AB175" i="1"/>
  <c r="AC175" i="1"/>
  <c r="AE175" i="1" s="1"/>
  <c r="AG175" i="1"/>
  <c r="AH175" i="1"/>
  <c r="AI175" i="1"/>
  <c r="AJ175" i="1"/>
  <c r="AK175" i="1"/>
  <c r="AM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Q176" i="1"/>
  <c r="R176" i="1"/>
  <c r="T176" i="1"/>
  <c r="U176" i="1"/>
  <c r="V176" i="1" s="1"/>
  <c r="W176" i="1"/>
  <c r="X176" i="1"/>
  <c r="Y176" i="1"/>
  <c r="AA176" i="1"/>
  <c r="AB176" i="1"/>
  <c r="AC176" i="1"/>
  <c r="AG176" i="1"/>
  <c r="AH176" i="1"/>
  <c r="AI176" i="1"/>
  <c r="AJ176" i="1"/>
  <c r="AK176" i="1"/>
  <c r="AM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Q177" i="1"/>
  <c r="R177" i="1"/>
  <c r="T177" i="1"/>
  <c r="U177" i="1"/>
  <c r="V177" i="1" s="1"/>
  <c r="W177" i="1"/>
  <c r="X177" i="1"/>
  <c r="Y177" i="1"/>
  <c r="AA177" i="1"/>
  <c r="AB177" i="1"/>
  <c r="AC177" i="1"/>
  <c r="AE177" i="1" s="1"/>
  <c r="AG177" i="1"/>
  <c r="AH177" i="1"/>
  <c r="AI177" i="1"/>
  <c r="AJ177" i="1"/>
  <c r="AK177" i="1"/>
  <c r="AM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Q178" i="1"/>
  <c r="R178" i="1"/>
  <c r="T178" i="1"/>
  <c r="U178" i="1"/>
  <c r="V178" i="1" s="1"/>
  <c r="W178" i="1"/>
  <c r="X178" i="1"/>
  <c r="Y178" i="1"/>
  <c r="AA178" i="1"/>
  <c r="AB178" i="1"/>
  <c r="AC178" i="1"/>
  <c r="AG178" i="1"/>
  <c r="AH178" i="1"/>
  <c r="AI178" i="1"/>
  <c r="AJ178" i="1"/>
  <c r="AK178" i="1"/>
  <c r="AM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R179" i="1"/>
  <c r="S179" i="1" s="1"/>
  <c r="T179" i="1"/>
  <c r="U179" i="1"/>
  <c r="V179" i="1" s="1"/>
  <c r="W179" i="1"/>
  <c r="X179" i="1"/>
  <c r="Y179" i="1"/>
  <c r="AA179" i="1"/>
  <c r="AB179" i="1"/>
  <c r="AC179" i="1"/>
  <c r="AE179" i="1" s="1"/>
  <c r="AG179" i="1"/>
  <c r="AH179" i="1"/>
  <c r="AI179" i="1"/>
  <c r="AJ179" i="1"/>
  <c r="AK179" i="1"/>
  <c r="AM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Q180" i="1"/>
  <c r="R180" i="1"/>
  <c r="T180" i="1"/>
  <c r="U180" i="1"/>
  <c r="V180" i="1" s="1"/>
  <c r="W180" i="1"/>
  <c r="X180" i="1"/>
  <c r="Y180" i="1"/>
  <c r="AA180" i="1"/>
  <c r="AB180" i="1"/>
  <c r="AC180" i="1"/>
  <c r="AG180" i="1"/>
  <c r="AH180" i="1"/>
  <c r="AI180" i="1"/>
  <c r="AJ180" i="1"/>
  <c r="AK180" i="1"/>
  <c r="AM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Q181" i="1"/>
  <c r="R181" i="1"/>
  <c r="T181" i="1"/>
  <c r="U181" i="1"/>
  <c r="V181" i="1" s="1"/>
  <c r="W181" i="1"/>
  <c r="X181" i="1"/>
  <c r="Y181" i="1"/>
  <c r="AA181" i="1"/>
  <c r="AB181" i="1"/>
  <c r="AC181" i="1"/>
  <c r="AE181" i="1" s="1"/>
  <c r="AG181" i="1"/>
  <c r="AH181" i="1"/>
  <c r="AI181" i="1"/>
  <c r="AJ181" i="1"/>
  <c r="AK181" i="1"/>
  <c r="AM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Q182" i="1"/>
  <c r="R182" i="1"/>
  <c r="T182" i="1"/>
  <c r="U182" i="1"/>
  <c r="V182" i="1" s="1"/>
  <c r="W182" i="1"/>
  <c r="X182" i="1"/>
  <c r="Y182" i="1"/>
  <c r="AA182" i="1"/>
  <c r="AB182" i="1"/>
  <c r="AC182" i="1"/>
  <c r="AG182" i="1"/>
  <c r="AH182" i="1"/>
  <c r="AI182" i="1"/>
  <c r="AJ182" i="1"/>
  <c r="AK182" i="1"/>
  <c r="AM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Q183" i="1"/>
  <c r="R183" i="1"/>
  <c r="T183" i="1"/>
  <c r="U183" i="1"/>
  <c r="V183" i="1" s="1"/>
  <c r="W183" i="1"/>
  <c r="X183" i="1"/>
  <c r="Y183" i="1"/>
  <c r="AA183" i="1"/>
  <c r="AB183" i="1"/>
  <c r="AC183" i="1"/>
  <c r="AE183" i="1" s="1"/>
  <c r="AG183" i="1"/>
  <c r="AH183" i="1"/>
  <c r="AI183" i="1"/>
  <c r="AJ183" i="1"/>
  <c r="AK183" i="1"/>
  <c r="AM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Q184" i="1"/>
  <c r="R184" i="1"/>
  <c r="T184" i="1"/>
  <c r="U184" i="1"/>
  <c r="V184" i="1" s="1"/>
  <c r="W184" i="1"/>
  <c r="X184" i="1"/>
  <c r="Y184" i="1"/>
  <c r="AA184" i="1"/>
  <c r="AB184" i="1"/>
  <c r="AC184" i="1"/>
  <c r="AG184" i="1"/>
  <c r="AH184" i="1"/>
  <c r="AI184" i="1"/>
  <c r="AJ184" i="1"/>
  <c r="AK184" i="1"/>
  <c r="AM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Q185" i="1"/>
  <c r="R185" i="1"/>
  <c r="T185" i="1"/>
  <c r="U185" i="1"/>
  <c r="V185" i="1" s="1"/>
  <c r="W185" i="1"/>
  <c r="X185" i="1"/>
  <c r="Y185" i="1"/>
  <c r="AA185" i="1"/>
  <c r="AB185" i="1"/>
  <c r="AC185" i="1"/>
  <c r="AE185" i="1" s="1"/>
  <c r="AG185" i="1"/>
  <c r="AH185" i="1"/>
  <c r="AI185" i="1"/>
  <c r="AJ185" i="1"/>
  <c r="AK185" i="1"/>
  <c r="AM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Q186" i="1"/>
  <c r="R186" i="1"/>
  <c r="T186" i="1"/>
  <c r="U186" i="1"/>
  <c r="V186" i="1" s="1"/>
  <c r="W186" i="1"/>
  <c r="X186" i="1"/>
  <c r="Y186" i="1"/>
  <c r="AA186" i="1"/>
  <c r="AB186" i="1"/>
  <c r="AC186" i="1"/>
  <c r="AE186" i="1" s="1"/>
  <c r="AG186" i="1"/>
  <c r="AH186" i="1"/>
  <c r="AI186" i="1"/>
  <c r="AJ186" i="1"/>
  <c r="AK186" i="1"/>
  <c r="AM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Q187" i="1"/>
  <c r="R187" i="1"/>
  <c r="T187" i="1"/>
  <c r="U187" i="1"/>
  <c r="V187" i="1" s="1"/>
  <c r="W187" i="1"/>
  <c r="X187" i="1"/>
  <c r="Y187" i="1"/>
  <c r="AA187" i="1"/>
  <c r="AB187" i="1"/>
  <c r="AC187" i="1"/>
  <c r="AE187" i="1" s="1"/>
  <c r="AG187" i="1"/>
  <c r="AH187" i="1"/>
  <c r="AI187" i="1"/>
  <c r="AJ187" i="1"/>
  <c r="AK187" i="1"/>
  <c r="AM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Q188" i="1"/>
  <c r="R188" i="1"/>
  <c r="T188" i="1"/>
  <c r="U188" i="1"/>
  <c r="V188" i="1" s="1"/>
  <c r="W188" i="1"/>
  <c r="X188" i="1"/>
  <c r="Y188" i="1"/>
  <c r="AA188" i="1"/>
  <c r="AB188" i="1"/>
  <c r="AC188" i="1"/>
  <c r="AG188" i="1"/>
  <c r="AH188" i="1"/>
  <c r="AI188" i="1"/>
  <c r="AJ188" i="1"/>
  <c r="AK188" i="1"/>
  <c r="AM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Q189" i="1"/>
  <c r="R189" i="1"/>
  <c r="T189" i="1"/>
  <c r="U189" i="1"/>
  <c r="V189" i="1" s="1"/>
  <c r="W189" i="1"/>
  <c r="X189" i="1"/>
  <c r="Y189" i="1"/>
  <c r="AA189" i="1"/>
  <c r="AB189" i="1"/>
  <c r="AC189" i="1"/>
  <c r="AE189" i="1" s="1"/>
  <c r="AG189" i="1"/>
  <c r="AH189" i="1"/>
  <c r="AI189" i="1"/>
  <c r="AJ189" i="1"/>
  <c r="AK189" i="1"/>
  <c r="AM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Q190" i="1"/>
  <c r="R190" i="1"/>
  <c r="T190" i="1"/>
  <c r="U190" i="1"/>
  <c r="V190" i="1" s="1"/>
  <c r="W190" i="1"/>
  <c r="X190" i="1"/>
  <c r="Y190" i="1"/>
  <c r="AA190" i="1"/>
  <c r="AB190" i="1"/>
  <c r="AC190" i="1"/>
  <c r="AG190" i="1"/>
  <c r="AH190" i="1"/>
  <c r="AI190" i="1"/>
  <c r="AJ190" i="1"/>
  <c r="AK190" i="1"/>
  <c r="AM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Q191" i="1"/>
  <c r="R191" i="1"/>
  <c r="T191" i="1"/>
  <c r="U191" i="1"/>
  <c r="V191" i="1" s="1"/>
  <c r="W191" i="1"/>
  <c r="X191" i="1"/>
  <c r="Y191" i="1"/>
  <c r="AA191" i="1"/>
  <c r="AB191" i="1"/>
  <c r="AC191" i="1"/>
  <c r="AG191" i="1"/>
  <c r="AH191" i="1"/>
  <c r="AI191" i="1"/>
  <c r="AJ191" i="1"/>
  <c r="AK191" i="1"/>
  <c r="AM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Q192" i="1"/>
  <c r="R192" i="1"/>
  <c r="T192" i="1"/>
  <c r="U192" i="1"/>
  <c r="V192" i="1" s="1"/>
  <c r="W192" i="1"/>
  <c r="X192" i="1"/>
  <c r="Y192" i="1"/>
  <c r="AA192" i="1"/>
  <c r="AB192" i="1"/>
  <c r="AC192" i="1"/>
  <c r="AG192" i="1"/>
  <c r="AH192" i="1"/>
  <c r="AI192" i="1"/>
  <c r="AJ192" i="1"/>
  <c r="AK192" i="1"/>
  <c r="AM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Q193" i="1"/>
  <c r="R193" i="1"/>
  <c r="T193" i="1"/>
  <c r="U193" i="1"/>
  <c r="V193" i="1" s="1"/>
  <c r="W193" i="1"/>
  <c r="X193" i="1"/>
  <c r="Y193" i="1"/>
  <c r="AA193" i="1"/>
  <c r="AB193" i="1"/>
  <c r="AC193" i="1"/>
  <c r="AE193" i="1" s="1"/>
  <c r="AG193" i="1"/>
  <c r="AH193" i="1"/>
  <c r="AI193" i="1"/>
  <c r="AJ193" i="1"/>
  <c r="AK193" i="1"/>
  <c r="AM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Q194" i="1"/>
  <c r="R194" i="1"/>
  <c r="T194" i="1"/>
  <c r="U194" i="1"/>
  <c r="V194" i="1" s="1"/>
  <c r="W194" i="1"/>
  <c r="X194" i="1"/>
  <c r="Y194" i="1"/>
  <c r="AA194" i="1"/>
  <c r="AB194" i="1"/>
  <c r="AC194" i="1"/>
  <c r="AG194" i="1"/>
  <c r="AH194" i="1"/>
  <c r="AI194" i="1"/>
  <c r="AJ194" i="1"/>
  <c r="AK194" i="1"/>
  <c r="AM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Q195" i="1"/>
  <c r="R195" i="1"/>
  <c r="T195" i="1"/>
  <c r="U195" i="1"/>
  <c r="V195" i="1" s="1"/>
  <c r="W195" i="1"/>
  <c r="X195" i="1"/>
  <c r="Y195" i="1"/>
  <c r="AA195" i="1"/>
  <c r="AB195" i="1"/>
  <c r="AC195" i="1"/>
  <c r="AE195" i="1" s="1"/>
  <c r="AG195" i="1"/>
  <c r="AH195" i="1"/>
  <c r="AI195" i="1"/>
  <c r="AJ195" i="1"/>
  <c r="AK195" i="1"/>
  <c r="AM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Q196" i="1"/>
  <c r="R196" i="1"/>
  <c r="T196" i="1"/>
  <c r="U196" i="1"/>
  <c r="V196" i="1" s="1"/>
  <c r="W196" i="1"/>
  <c r="X196" i="1"/>
  <c r="Y196" i="1"/>
  <c r="AA196" i="1"/>
  <c r="AB196" i="1"/>
  <c r="AC196" i="1"/>
  <c r="AG196" i="1"/>
  <c r="AH196" i="1"/>
  <c r="AI196" i="1"/>
  <c r="AJ196" i="1"/>
  <c r="AK196" i="1"/>
  <c r="AM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Q197" i="1"/>
  <c r="R197" i="1"/>
  <c r="T197" i="1"/>
  <c r="U197" i="1"/>
  <c r="V197" i="1" s="1"/>
  <c r="W197" i="1"/>
  <c r="X197" i="1"/>
  <c r="Y197" i="1"/>
  <c r="AA197" i="1"/>
  <c r="AB197" i="1"/>
  <c r="AC197" i="1"/>
  <c r="AE197" i="1" s="1"/>
  <c r="AG197" i="1"/>
  <c r="AH197" i="1"/>
  <c r="AI197" i="1"/>
  <c r="AJ197" i="1"/>
  <c r="AK197" i="1"/>
  <c r="AM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Q198" i="1"/>
  <c r="R198" i="1"/>
  <c r="T198" i="1"/>
  <c r="U198" i="1"/>
  <c r="V198" i="1" s="1"/>
  <c r="W198" i="1"/>
  <c r="X198" i="1"/>
  <c r="Y198" i="1"/>
  <c r="AA198" i="1"/>
  <c r="AB198" i="1"/>
  <c r="AC198" i="1"/>
  <c r="AE198" i="1" s="1"/>
  <c r="AG198" i="1"/>
  <c r="AH198" i="1"/>
  <c r="AI198" i="1"/>
  <c r="AJ198" i="1"/>
  <c r="AK198" i="1"/>
  <c r="AM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Q199" i="1"/>
  <c r="R199" i="1"/>
  <c r="T199" i="1"/>
  <c r="U199" i="1"/>
  <c r="V199" i="1" s="1"/>
  <c r="W199" i="1"/>
  <c r="X199" i="1"/>
  <c r="Y199" i="1"/>
  <c r="AA199" i="1"/>
  <c r="AB199" i="1"/>
  <c r="AC199" i="1"/>
  <c r="AG199" i="1"/>
  <c r="AH199" i="1"/>
  <c r="AI199" i="1"/>
  <c r="AJ199" i="1"/>
  <c r="AK199" i="1"/>
  <c r="AM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Q200" i="1"/>
  <c r="R200" i="1"/>
  <c r="T200" i="1"/>
  <c r="U200" i="1"/>
  <c r="V200" i="1" s="1"/>
  <c r="W200" i="1"/>
  <c r="X200" i="1"/>
  <c r="Y200" i="1"/>
  <c r="AA200" i="1"/>
  <c r="AB200" i="1"/>
  <c r="AC200" i="1"/>
  <c r="AG200" i="1"/>
  <c r="AH200" i="1"/>
  <c r="AI200" i="1"/>
  <c r="AJ200" i="1"/>
  <c r="AK200" i="1"/>
  <c r="AM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Q201" i="1"/>
  <c r="R201" i="1"/>
  <c r="T201" i="1"/>
  <c r="U201" i="1"/>
  <c r="V201" i="1" s="1"/>
  <c r="W201" i="1"/>
  <c r="X201" i="1"/>
  <c r="Y201" i="1"/>
  <c r="AA201" i="1"/>
  <c r="AB201" i="1"/>
  <c r="AC201" i="1"/>
  <c r="AE201" i="1" s="1"/>
  <c r="AG201" i="1"/>
  <c r="AH201" i="1"/>
  <c r="AI201" i="1"/>
  <c r="AJ201" i="1"/>
  <c r="AK201" i="1"/>
  <c r="AM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Q202" i="1"/>
  <c r="R202" i="1"/>
  <c r="T202" i="1"/>
  <c r="U202" i="1"/>
  <c r="V202" i="1" s="1"/>
  <c r="W202" i="1"/>
  <c r="X202" i="1"/>
  <c r="Y202" i="1"/>
  <c r="AA202" i="1"/>
  <c r="AB202" i="1"/>
  <c r="AC202" i="1"/>
  <c r="AE202" i="1" s="1"/>
  <c r="AG202" i="1"/>
  <c r="AH202" i="1"/>
  <c r="AI202" i="1"/>
  <c r="AJ202" i="1"/>
  <c r="AK202" i="1"/>
  <c r="AM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Q203" i="1"/>
  <c r="R203" i="1"/>
  <c r="T203" i="1"/>
  <c r="U203" i="1"/>
  <c r="V203" i="1" s="1"/>
  <c r="W203" i="1"/>
  <c r="X203" i="1"/>
  <c r="Y203" i="1"/>
  <c r="AA203" i="1"/>
  <c r="AB203" i="1"/>
  <c r="AC203" i="1"/>
  <c r="AE203" i="1" s="1"/>
  <c r="AG203" i="1"/>
  <c r="AH203" i="1"/>
  <c r="AI203" i="1"/>
  <c r="AJ203" i="1"/>
  <c r="AK203" i="1"/>
  <c r="AM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Q204" i="1"/>
  <c r="R204" i="1"/>
  <c r="T204" i="1"/>
  <c r="U204" i="1"/>
  <c r="V204" i="1" s="1"/>
  <c r="W204" i="1"/>
  <c r="X204" i="1"/>
  <c r="Y204" i="1"/>
  <c r="AA204" i="1"/>
  <c r="AB204" i="1"/>
  <c r="AC204" i="1"/>
  <c r="AG204" i="1"/>
  <c r="AH204" i="1"/>
  <c r="AI204" i="1"/>
  <c r="AJ204" i="1"/>
  <c r="AK204" i="1"/>
  <c r="AM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Q205" i="1"/>
  <c r="R205" i="1"/>
  <c r="T205" i="1"/>
  <c r="U205" i="1"/>
  <c r="V205" i="1" s="1"/>
  <c r="W205" i="1"/>
  <c r="X205" i="1"/>
  <c r="Y205" i="1"/>
  <c r="AA205" i="1"/>
  <c r="AB205" i="1"/>
  <c r="AC205" i="1"/>
  <c r="AE205" i="1" s="1"/>
  <c r="AG205" i="1"/>
  <c r="AH205" i="1"/>
  <c r="AI205" i="1"/>
  <c r="AJ205" i="1"/>
  <c r="AK205" i="1"/>
  <c r="AM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Q206" i="1"/>
  <c r="R206" i="1"/>
  <c r="T206" i="1"/>
  <c r="U206" i="1"/>
  <c r="V206" i="1" s="1"/>
  <c r="W206" i="1"/>
  <c r="X206" i="1"/>
  <c r="Y206" i="1"/>
  <c r="AA206" i="1"/>
  <c r="AB206" i="1"/>
  <c r="AC206" i="1"/>
  <c r="AG206" i="1"/>
  <c r="AH206" i="1"/>
  <c r="AI206" i="1"/>
  <c r="AJ206" i="1"/>
  <c r="AK206" i="1"/>
  <c r="AM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Q207" i="1"/>
  <c r="R207" i="1"/>
  <c r="T207" i="1"/>
  <c r="U207" i="1"/>
  <c r="V207" i="1" s="1"/>
  <c r="W207" i="1"/>
  <c r="X207" i="1"/>
  <c r="Y207" i="1"/>
  <c r="AA207" i="1"/>
  <c r="AB207" i="1"/>
  <c r="AC207" i="1"/>
  <c r="AE207" i="1" s="1"/>
  <c r="AG207" i="1"/>
  <c r="AH207" i="1"/>
  <c r="AI207" i="1"/>
  <c r="AJ207" i="1"/>
  <c r="AK207" i="1"/>
  <c r="AM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Q208" i="1"/>
  <c r="R208" i="1"/>
  <c r="T208" i="1"/>
  <c r="U208" i="1"/>
  <c r="V208" i="1" s="1"/>
  <c r="W208" i="1"/>
  <c r="X208" i="1"/>
  <c r="Y208" i="1"/>
  <c r="AA208" i="1"/>
  <c r="AB208" i="1"/>
  <c r="AC208" i="1"/>
  <c r="AG208" i="1"/>
  <c r="AH208" i="1"/>
  <c r="AI208" i="1"/>
  <c r="AJ208" i="1"/>
  <c r="AK208" i="1"/>
  <c r="AM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Q209" i="1"/>
  <c r="R209" i="1"/>
  <c r="T209" i="1"/>
  <c r="U209" i="1"/>
  <c r="V209" i="1" s="1"/>
  <c r="W209" i="1"/>
  <c r="X209" i="1"/>
  <c r="Y209" i="1"/>
  <c r="AA209" i="1"/>
  <c r="AB209" i="1"/>
  <c r="AC209" i="1"/>
  <c r="AE209" i="1" s="1"/>
  <c r="AG209" i="1"/>
  <c r="AH209" i="1"/>
  <c r="AI209" i="1"/>
  <c r="AJ209" i="1"/>
  <c r="AK209" i="1"/>
  <c r="AM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Q210" i="1"/>
  <c r="R210" i="1"/>
  <c r="T210" i="1"/>
  <c r="U210" i="1"/>
  <c r="V210" i="1" s="1"/>
  <c r="W210" i="1"/>
  <c r="X210" i="1"/>
  <c r="Y210" i="1"/>
  <c r="AA210" i="1"/>
  <c r="AB210" i="1"/>
  <c r="AC210" i="1"/>
  <c r="AD210" i="1" s="1"/>
  <c r="AG210" i="1"/>
  <c r="AH210" i="1"/>
  <c r="AI210" i="1"/>
  <c r="AJ210" i="1"/>
  <c r="AK210" i="1"/>
  <c r="AM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Q211" i="1"/>
  <c r="R211" i="1"/>
  <c r="T211" i="1"/>
  <c r="U211" i="1"/>
  <c r="V211" i="1" s="1"/>
  <c r="W211" i="1"/>
  <c r="X211" i="1"/>
  <c r="Y211" i="1"/>
  <c r="AA211" i="1"/>
  <c r="AB211" i="1"/>
  <c r="AC211" i="1"/>
  <c r="AE211" i="1" s="1"/>
  <c r="AG211" i="1"/>
  <c r="AH211" i="1"/>
  <c r="AI211" i="1"/>
  <c r="AJ211" i="1"/>
  <c r="AK211" i="1"/>
  <c r="AM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Q212" i="1"/>
  <c r="R212" i="1"/>
  <c r="T212" i="1"/>
  <c r="U212" i="1"/>
  <c r="V212" i="1" s="1"/>
  <c r="W212" i="1"/>
  <c r="X212" i="1"/>
  <c r="Y212" i="1"/>
  <c r="AA212" i="1"/>
  <c r="AB212" i="1"/>
  <c r="AC212" i="1"/>
  <c r="AG212" i="1"/>
  <c r="AH212" i="1"/>
  <c r="AI212" i="1"/>
  <c r="AJ212" i="1"/>
  <c r="AK212" i="1"/>
  <c r="AM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Q213" i="1"/>
  <c r="R213" i="1"/>
  <c r="T213" i="1"/>
  <c r="U213" i="1"/>
  <c r="V213" i="1" s="1"/>
  <c r="W213" i="1"/>
  <c r="X213" i="1"/>
  <c r="Y213" i="1"/>
  <c r="AA213" i="1"/>
  <c r="AB213" i="1"/>
  <c r="AC213" i="1"/>
  <c r="AG213" i="1"/>
  <c r="AH213" i="1"/>
  <c r="AI213" i="1"/>
  <c r="AJ213" i="1"/>
  <c r="AK213" i="1"/>
  <c r="AM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Q214" i="1"/>
  <c r="R214" i="1"/>
  <c r="T214" i="1"/>
  <c r="U214" i="1"/>
  <c r="V214" i="1" s="1"/>
  <c r="W214" i="1"/>
  <c r="X214" i="1"/>
  <c r="Y214" i="1"/>
  <c r="AA214" i="1"/>
  <c r="AB214" i="1"/>
  <c r="AC214" i="1"/>
  <c r="AE214" i="1" s="1"/>
  <c r="AG214" i="1"/>
  <c r="AH214" i="1"/>
  <c r="AI214" i="1"/>
  <c r="AJ214" i="1"/>
  <c r="AK214" i="1"/>
  <c r="AM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Q215" i="1"/>
  <c r="R215" i="1"/>
  <c r="T215" i="1"/>
  <c r="U215" i="1"/>
  <c r="V215" i="1" s="1"/>
  <c r="W215" i="1"/>
  <c r="X215" i="1"/>
  <c r="Y215" i="1"/>
  <c r="AA215" i="1"/>
  <c r="AB215" i="1"/>
  <c r="AC215" i="1"/>
  <c r="AE215" i="1" s="1"/>
  <c r="AG215" i="1"/>
  <c r="AH215" i="1"/>
  <c r="AI215" i="1"/>
  <c r="AJ215" i="1"/>
  <c r="AK215" i="1"/>
  <c r="AM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Q216" i="1"/>
  <c r="R216" i="1"/>
  <c r="T216" i="1"/>
  <c r="U216" i="1"/>
  <c r="V216" i="1" s="1"/>
  <c r="W216" i="1"/>
  <c r="X216" i="1"/>
  <c r="Y216" i="1"/>
  <c r="AA216" i="1"/>
  <c r="AB216" i="1"/>
  <c r="AC216" i="1"/>
  <c r="AE216" i="1" s="1"/>
  <c r="AG216" i="1"/>
  <c r="AH216" i="1"/>
  <c r="AI216" i="1"/>
  <c r="AJ216" i="1"/>
  <c r="AK216" i="1"/>
  <c r="AM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Q217" i="1"/>
  <c r="R217" i="1"/>
  <c r="T217" i="1"/>
  <c r="U217" i="1"/>
  <c r="V217" i="1" s="1"/>
  <c r="W217" i="1"/>
  <c r="X217" i="1"/>
  <c r="Y217" i="1"/>
  <c r="AA217" i="1"/>
  <c r="AB217" i="1"/>
  <c r="AC217" i="1"/>
  <c r="AG217" i="1"/>
  <c r="AH217" i="1"/>
  <c r="AI217" i="1"/>
  <c r="AJ217" i="1"/>
  <c r="AK217" i="1"/>
  <c r="AM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Q218" i="1"/>
  <c r="R218" i="1"/>
  <c r="T218" i="1"/>
  <c r="U218" i="1"/>
  <c r="V218" i="1" s="1"/>
  <c r="W218" i="1"/>
  <c r="X218" i="1"/>
  <c r="Y218" i="1"/>
  <c r="AA218" i="1"/>
  <c r="AB218" i="1"/>
  <c r="AC218" i="1"/>
  <c r="AE218" i="1" s="1"/>
  <c r="AG218" i="1"/>
  <c r="AH218" i="1"/>
  <c r="AI218" i="1"/>
  <c r="AJ218" i="1"/>
  <c r="AK218" i="1"/>
  <c r="AM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Q219" i="1"/>
  <c r="R219" i="1"/>
  <c r="T219" i="1"/>
  <c r="U219" i="1"/>
  <c r="V219" i="1" s="1"/>
  <c r="W219" i="1"/>
  <c r="X219" i="1"/>
  <c r="Y219" i="1"/>
  <c r="AA219" i="1"/>
  <c r="AB219" i="1"/>
  <c r="AC219" i="1"/>
  <c r="AE219" i="1" s="1"/>
  <c r="AG219" i="1"/>
  <c r="AH219" i="1"/>
  <c r="AI219" i="1"/>
  <c r="AJ219" i="1"/>
  <c r="AK219" i="1"/>
  <c r="AM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Q220" i="1"/>
  <c r="R220" i="1"/>
  <c r="T220" i="1"/>
  <c r="U220" i="1"/>
  <c r="V220" i="1" s="1"/>
  <c r="W220" i="1"/>
  <c r="X220" i="1"/>
  <c r="Y220" i="1"/>
  <c r="AA220" i="1"/>
  <c r="AB220" i="1"/>
  <c r="AC220" i="1"/>
  <c r="AE220" i="1" s="1"/>
  <c r="AG220" i="1"/>
  <c r="AH220" i="1"/>
  <c r="AI220" i="1"/>
  <c r="AJ220" i="1"/>
  <c r="AK220" i="1"/>
  <c r="AM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Q221" i="1"/>
  <c r="R221" i="1"/>
  <c r="T221" i="1"/>
  <c r="U221" i="1"/>
  <c r="V221" i="1" s="1"/>
  <c r="W221" i="1"/>
  <c r="X221" i="1"/>
  <c r="Y221" i="1"/>
  <c r="AA221" i="1"/>
  <c r="AB221" i="1"/>
  <c r="AC221" i="1"/>
  <c r="AG221" i="1"/>
  <c r="AH221" i="1"/>
  <c r="AI221" i="1"/>
  <c r="AJ221" i="1"/>
  <c r="AK221" i="1"/>
  <c r="AM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Q222" i="1"/>
  <c r="R222" i="1"/>
  <c r="T222" i="1"/>
  <c r="U222" i="1"/>
  <c r="V222" i="1" s="1"/>
  <c r="W222" i="1"/>
  <c r="X222" i="1"/>
  <c r="Y222" i="1"/>
  <c r="AA222" i="1"/>
  <c r="AB222" i="1"/>
  <c r="AC222" i="1"/>
  <c r="AE222" i="1" s="1"/>
  <c r="AG222" i="1"/>
  <c r="AH222" i="1"/>
  <c r="AI222" i="1"/>
  <c r="AJ222" i="1"/>
  <c r="AK222" i="1"/>
  <c r="AM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Q223" i="1"/>
  <c r="R223" i="1"/>
  <c r="T223" i="1"/>
  <c r="U223" i="1"/>
  <c r="V223" i="1" s="1"/>
  <c r="W223" i="1"/>
  <c r="X223" i="1"/>
  <c r="Y223" i="1"/>
  <c r="AA223" i="1"/>
  <c r="AB223" i="1"/>
  <c r="AC223" i="1"/>
  <c r="AG223" i="1"/>
  <c r="AH223" i="1"/>
  <c r="AI223" i="1"/>
  <c r="AJ223" i="1"/>
  <c r="AK223" i="1"/>
  <c r="AM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Q224" i="1"/>
  <c r="R224" i="1"/>
  <c r="T224" i="1"/>
  <c r="U224" i="1"/>
  <c r="V224" i="1" s="1"/>
  <c r="W224" i="1"/>
  <c r="X224" i="1"/>
  <c r="Y224" i="1"/>
  <c r="AA224" i="1"/>
  <c r="AB224" i="1"/>
  <c r="AC224" i="1"/>
  <c r="AE224" i="1" s="1"/>
  <c r="AG224" i="1"/>
  <c r="AH224" i="1"/>
  <c r="AI224" i="1"/>
  <c r="AJ224" i="1"/>
  <c r="AK224" i="1"/>
  <c r="AM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Q225" i="1"/>
  <c r="R225" i="1"/>
  <c r="T225" i="1"/>
  <c r="U225" i="1"/>
  <c r="V225" i="1" s="1"/>
  <c r="W225" i="1"/>
  <c r="X225" i="1"/>
  <c r="Y225" i="1"/>
  <c r="AA225" i="1"/>
  <c r="AB225" i="1"/>
  <c r="AC225" i="1"/>
  <c r="AG225" i="1"/>
  <c r="AH225" i="1"/>
  <c r="AI225" i="1"/>
  <c r="AJ225" i="1"/>
  <c r="AK225" i="1"/>
  <c r="AM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Q226" i="1"/>
  <c r="R226" i="1"/>
  <c r="T226" i="1"/>
  <c r="U226" i="1"/>
  <c r="V226" i="1" s="1"/>
  <c r="W226" i="1"/>
  <c r="X226" i="1"/>
  <c r="Y226" i="1"/>
  <c r="AA226" i="1"/>
  <c r="AB226" i="1"/>
  <c r="AC226" i="1"/>
  <c r="AE226" i="1" s="1"/>
  <c r="AG226" i="1"/>
  <c r="AH226" i="1"/>
  <c r="AI226" i="1"/>
  <c r="AJ226" i="1"/>
  <c r="AK226" i="1"/>
  <c r="AM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Q227" i="1"/>
  <c r="R227" i="1"/>
  <c r="T227" i="1"/>
  <c r="U227" i="1"/>
  <c r="V227" i="1" s="1"/>
  <c r="W227" i="1"/>
  <c r="X227" i="1"/>
  <c r="Y227" i="1"/>
  <c r="AA227" i="1"/>
  <c r="AB227" i="1"/>
  <c r="AC227" i="1"/>
  <c r="AE227" i="1" s="1"/>
  <c r="AG227" i="1"/>
  <c r="AH227" i="1"/>
  <c r="AI227" i="1"/>
  <c r="AJ227" i="1"/>
  <c r="AK227" i="1"/>
  <c r="AM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Q228" i="1"/>
  <c r="R228" i="1"/>
  <c r="T228" i="1"/>
  <c r="U228" i="1"/>
  <c r="V228" i="1" s="1"/>
  <c r="W228" i="1"/>
  <c r="X228" i="1"/>
  <c r="Y228" i="1"/>
  <c r="AA228" i="1"/>
  <c r="AB228" i="1"/>
  <c r="AC228" i="1"/>
  <c r="AE228" i="1" s="1"/>
  <c r="AG228" i="1"/>
  <c r="AH228" i="1"/>
  <c r="AI228" i="1"/>
  <c r="AJ228" i="1"/>
  <c r="AK228" i="1"/>
  <c r="AM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Q229" i="1"/>
  <c r="R229" i="1"/>
  <c r="T229" i="1"/>
  <c r="U229" i="1"/>
  <c r="V229" i="1" s="1"/>
  <c r="W229" i="1"/>
  <c r="X229" i="1"/>
  <c r="Y229" i="1"/>
  <c r="AA229" i="1"/>
  <c r="AB229" i="1"/>
  <c r="AC229" i="1"/>
  <c r="AG229" i="1"/>
  <c r="AH229" i="1"/>
  <c r="AI229" i="1"/>
  <c r="AJ229" i="1"/>
  <c r="AK229" i="1"/>
  <c r="AM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Q230" i="1"/>
  <c r="R230" i="1"/>
  <c r="T230" i="1"/>
  <c r="U230" i="1"/>
  <c r="V230" i="1" s="1"/>
  <c r="W230" i="1"/>
  <c r="X230" i="1"/>
  <c r="Y230" i="1"/>
  <c r="AA230" i="1"/>
  <c r="AB230" i="1"/>
  <c r="AC230" i="1"/>
  <c r="AE230" i="1" s="1"/>
  <c r="AG230" i="1"/>
  <c r="AH230" i="1"/>
  <c r="AI230" i="1"/>
  <c r="AJ230" i="1"/>
  <c r="AK230" i="1"/>
  <c r="AM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Q231" i="1"/>
  <c r="R231" i="1"/>
  <c r="T231" i="1"/>
  <c r="U231" i="1"/>
  <c r="V231" i="1" s="1"/>
  <c r="W231" i="1"/>
  <c r="X231" i="1"/>
  <c r="Y231" i="1"/>
  <c r="AA231" i="1"/>
  <c r="AB231" i="1"/>
  <c r="AC231" i="1"/>
  <c r="AE231" i="1" s="1"/>
  <c r="AG231" i="1"/>
  <c r="AH231" i="1"/>
  <c r="AI231" i="1"/>
  <c r="AJ231" i="1"/>
  <c r="AK231" i="1"/>
  <c r="AM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Q232" i="1"/>
  <c r="R232" i="1"/>
  <c r="T232" i="1"/>
  <c r="U232" i="1"/>
  <c r="V232" i="1" s="1"/>
  <c r="W232" i="1"/>
  <c r="X232" i="1"/>
  <c r="Y232" i="1"/>
  <c r="AA232" i="1"/>
  <c r="AB232" i="1"/>
  <c r="AC232" i="1"/>
  <c r="AE232" i="1" s="1"/>
  <c r="AG232" i="1"/>
  <c r="AH232" i="1"/>
  <c r="AI232" i="1"/>
  <c r="AJ232" i="1"/>
  <c r="AK232" i="1"/>
  <c r="AM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Q233" i="1"/>
  <c r="R233" i="1"/>
  <c r="T233" i="1"/>
  <c r="U233" i="1"/>
  <c r="V233" i="1" s="1"/>
  <c r="W233" i="1"/>
  <c r="X233" i="1"/>
  <c r="Y233" i="1"/>
  <c r="AA233" i="1"/>
  <c r="AB233" i="1"/>
  <c r="AC233" i="1"/>
  <c r="AG233" i="1"/>
  <c r="AH233" i="1"/>
  <c r="AI233" i="1"/>
  <c r="AJ233" i="1"/>
  <c r="AK233" i="1"/>
  <c r="AM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Q234" i="1"/>
  <c r="R234" i="1"/>
  <c r="T234" i="1"/>
  <c r="U234" i="1"/>
  <c r="V234" i="1" s="1"/>
  <c r="W234" i="1"/>
  <c r="X234" i="1"/>
  <c r="Y234" i="1"/>
  <c r="AA234" i="1"/>
  <c r="AB234" i="1"/>
  <c r="AC234" i="1"/>
  <c r="AE234" i="1" s="1"/>
  <c r="AG234" i="1"/>
  <c r="AH234" i="1"/>
  <c r="AI234" i="1"/>
  <c r="AJ234" i="1"/>
  <c r="AK234" i="1"/>
  <c r="AM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Q235" i="1"/>
  <c r="R235" i="1"/>
  <c r="T235" i="1"/>
  <c r="U235" i="1"/>
  <c r="V235" i="1" s="1"/>
  <c r="W235" i="1"/>
  <c r="X235" i="1"/>
  <c r="Y235" i="1"/>
  <c r="AA235" i="1"/>
  <c r="AB235" i="1"/>
  <c r="AC235" i="1"/>
  <c r="AE235" i="1" s="1"/>
  <c r="AG235" i="1"/>
  <c r="AH235" i="1"/>
  <c r="AI235" i="1"/>
  <c r="AJ235" i="1"/>
  <c r="AK235" i="1"/>
  <c r="AM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Q236" i="1"/>
  <c r="R236" i="1"/>
  <c r="T236" i="1"/>
  <c r="U236" i="1"/>
  <c r="V236" i="1" s="1"/>
  <c r="W236" i="1"/>
  <c r="X236" i="1"/>
  <c r="Y236" i="1"/>
  <c r="AA236" i="1"/>
  <c r="AB236" i="1"/>
  <c r="AC236" i="1"/>
  <c r="AE236" i="1" s="1"/>
  <c r="AG236" i="1"/>
  <c r="AH236" i="1"/>
  <c r="AI236" i="1"/>
  <c r="AJ236" i="1"/>
  <c r="AK236" i="1"/>
  <c r="AM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Q237" i="1"/>
  <c r="R237" i="1"/>
  <c r="T237" i="1"/>
  <c r="U237" i="1"/>
  <c r="V237" i="1" s="1"/>
  <c r="W237" i="1"/>
  <c r="X237" i="1"/>
  <c r="Y237" i="1"/>
  <c r="AA237" i="1"/>
  <c r="AB237" i="1"/>
  <c r="AC237" i="1"/>
  <c r="AG237" i="1"/>
  <c r="AH237" i="1"/>
  <c r="AI237" i="1"/>
  <c r="AJ237" i="1"/>
  <c r="AK237" i="1"/>
  <c r="AM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Q238" i="1"/>
  <c r="R238" i="1"/>
  <c r="T238" i="1"/>
  <c r="U238" i="1"/>
  <c r="V238" i="1" s="1"/>
  <c r="W238" i="1"/>
  <c r="X238" i="1"/>
  <c r="Y238" i="1"/>
  <c r="AA238" i="1"/>
  <c r="AB238" i="1"/>
  <c r="AC238" i="1"/>
  <c r="AE238" i="1" s="1"/>
  <c r="AG238" i="1"/>
  <c r="AH238" i="1"/>
  <c r="AI238" i="1"/>
  <c r="AJ238" i="1"/>
  <c r="AK238" i="1"/>
  <c r="AM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Q239" i="1"/>
  <c r="R239" i="1"/>
  <c r="T239" i="1"/>
  <c r="U239" i="1"/>
  <c r="V239" i="1" s="1"/>
  <c r="W239" i="1"/>
  <c r="X239" i="1"/>
  <c r="Y239" i="1"/>
  <c r="AA239" i="1"/>
  <c r="AB239" i="1"/>
  <c r="AC239" i="1"/>
  <c r="AE239" i="1" s="1"/>
  <c r="AG239" i="1"/>
  <c r="AH239" i="1"/>
  <c r="AI239" i="1"/>
  <c r="AJ239" i="1"/>
  <c r="AK239" i="1"/>
  <c r="AM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Q240" i="1"/>
  <c r="R240" i="1"/>
  <c r="T240" i="1"/>
  <c r="U240" i="1"/>
  <c r="V240" i="1" s="1"/>
  <c r="W240" i="1"/>
  <c r="X240" i="1"/>
  <c r="Y240" i="1"/>
  <c r="AA240" i="1"/>
  <c r="AB240" i="1"/>
  <c r="AC240" i="1"/>
  <c r="AE240" i="1" s="1"/>
  <c r="AG240" i="1"/>
  <c r="AH240" i="1"/>
  <c r="AI240" i="1"/>
  <c r="AJ240" i="1"/>
  <c r="AK240" i="1"/>
  <c r="AM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Q241" i="1"/>
  <c r="R241" i="1"/>
  <c r="T241" i="1"/>
  <c r="U241" i="1"/>
  <c r="V241" i="1" s="1"/>
  <c r="W241" i="1"/>
  <c r="X241" i="1"/>
  <c r="Y241" i="1"/>
  <c r="AA241" i="1"/>
  <c r="AB241" i="1"/>
  <c r="AC241" i="1"/>
  <c r="AG241" i="1"/>
  <c r="AH241" i="1"/>
  <c r="AI241" i="1"/>
  <c r="AJ241" i="1"/>
  <c r="AK241" i="1"/>
  <c r="AM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Q242" i="1"/>
  <c r="R242" i="1"/>
  <c r="T242" i="1"/>
  <c r="U242" i="1"/>
  <c r="V242" i="1" s="1"/>
  <c r="W242" i="1"/>
  <c r="X242" i="1"/>
  <c r="Y242" i="1"/>
  <c r="AA242" i="1"/>
  <c r="AB242" i="1"/>
  <c r="AC242" i="1"/>
  <c r="AE242" i="1" s="1"/>
  <c r="AG242" i="1"/>
  <c r="AH242" i="1"/>
  <c r="AI242" i="1"/>
  <c r="AJ242" i="1"/>
  <c r="AK242" i="1"/>
  <c r="AM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Q243" i="1"/>
  <c r="R243" i="1"/>
  <c r="T243" i="1"/>
  <c r="U243" i="1"/>
  <c r="V243" i="1" s="1"/>
  <c r="W243" i="1"/>
  <c r="X243" i="1"/>
  <c r="Y243" i="1"/>
  <c r="AA243" i="1"/>
  <c r="AB243" i="1"/>
  <c r="AC243" i="1"/>
  <c r="AE243" i="1" s="1"/>
  <c r="AG243" i="1"/>
  <c r="AH243" i="1"/>
  <c r="AI243" i="1"/>
  <c r="AJ243" i="1"/>
  <c r="AK243" i="1"/>
  <c r="AM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Q244" i="1"/>
  <c r="R244" i="1"/>
  <c r="T244" i="1"/>
  <c r="U244" i="1"/>
  <c r="V244" i="1" s="1"/>
  <c r="W244" i="1"/>
  <c r="X244" i="1"/>
  <c r="Y244" i="1"/>
  <c r="AA244" i="1"/>
  <c r="AB244" i="1"/>
  <c r="AC244" i="1"/>
  <c r="AE244" i="1" s="1"/>
  <c r="AG244" i="1"/>
  <c r="AH244" i="1"/>
  <c r="AI244" i="1"/>
  <c r="AJ244" i="1"/>
  <c r="AK244" i="1"/>
  <c r="AM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Q245" i="1"/>
  <c r="R245" i="1"/>
  <c r="T245" i="1"/>
  <c r="U245" i="1"/>
  <c r="V245" i="1" s="1"/>
  <c r="W245" i="1"/>
  <c r="X245" i="1"/>
  <c r="Y245" i="1"/>
  <c r="AA245" i="1"/>
  <c r="AB245" i="1"/>
  <c r="AC245" i="1"/>
  <c r="AG245" i="1"/>
  <c r="AH245" i="1"/>
  <c r="AI245" i="1"/>
  <c r="AJ245" i="1"/>
  <c r="AK245" i="1"/>
  <c r="AM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Q246" i="1"/>
  <c r="R246" i="1"/>
  <c r="T246" i="1"/>
  <c r="U246" i="1"/>
  <c r="V246" i="1" s="1"/>
  <c r="W246" i="1"/>
  <c r="X246" i="1"/>
  <c r="Y246" i="1"/>
  <c r="AA246" i="1"/>
  <c r="AB246" i="1"/>
  <c r="AC246" i="1"/>
  <c r="AE246" i="1" s="1"/>
  <c r="AG246" i="1"/>
  <c r="AH246" i="1"/>
  <c r="AI246" i="1"/>
  <c r="AJ246" i="1"/>
  <c r="AK246" i="1"/>
  <c r="AM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Q247" i="1"/>
  <c r="R247" i="1"/>
  <c r="T247" i="1"/>
  <c r="U247" i="1"/>
  <c r="V247" i="1" s="1"/>
  <c r="W247" i="1"/>
  <c r="X247" i="1"/>
  <c r="Y247" i="1"/>
  <c r="AA247" i="1"/>
  <c r="AB247" i="1"/>
  <c r="AC247" i="1"/>
  <c r="AG247" i="1"/>
  <c r="AH247" i="1"/>
  <c r="AI247" i="1"/>
  <c r="AJ247" i="1"/>
  <c r="AK247" i="1"/>
  <c r="AM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Q248" i="1"/>
  <c r="R248" i="1"/>
  <c r="T248" i="1"/>
  <c r="U248" i="1"/>
  <c r="V248" i="1" s="1"/>
  <c r="W248" i="1"/>
  <c r="X248" i="1"/>
  <c r="Y248" i="1"/>
  <c r="AA248" i="1"/>
  <c r="AB248" i="1"/>
  <c r="AC248" i="1"/>
  <c r="AG248" i="1"/>
  <c r="AH248" i="1"/>
  <c r="AI248" i="1"/>
  <c r="AJ248" i="1"/>
  <c r="AK248" i="1"/>
  <c r="AM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Q249" i="1"/>
  <c r="R249" i="1"/>
  <c r="T249" i="1"/>
  <c r="U249" i="1"/>
  <c r="V249" i="1" s="1"/>
  <c r="W249" i="1"/>
  <c r="X249" i="1"/>
  <c r="Y249" i="1"/>
  <c r="AA249" i="1"/>
  <c r="AB249" i="1"/>
  <c r="AC249" i="1"/>
  <c r="AG249" i="1"/>
  <c r="AH249" i="1"/>
  <c r="AI249" i="1"/>
  <c r="AJ249" i="1"/>
  <c r="AK249" i="1"/>
  <c r="AM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Q250" i="1"/>
  <c r="R250" i="1"/>
  <c r="T250" i="1"/>
  <c r="U250" i="1"/>
  <c r="V250" i="1" s="1"/>
  <c r="W250" i="1"/>
  <c r="X250" i="1"/>
  <c r="Y250" i="1"/>
  <c r="AA250" i="1"/>
  <c r="AB250" i="1"/>
  <c r="AC250" i="1"/>
  <c r="AE250" i="1" s="1"/>
  <c r="AG250" i="1"/>
  <c r="AH250" i="1"/>
  <c r="AI250" i="1"/>
  <c r="AJ250" i="1"/>
  <c r="AK250" i="1"/>
  <c r="AM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Q251" i="1"/>
  <c r="R251" i="1"/>
  <c r="T251" i="1"/>
  <c r="U251" i="1"/>
  <c r="V251" i="1" s="1"/>
  <c r="W251" i="1"/>
  <c r="X251" i="1"/>
  <c r="Y251" i="1"/>
  <c r="AA251" i="1"/>
  <c r="AB251" i="1"/>
  <c r="AC251" i="1"/>
  <c r="AE251" i="1" s="1"/>
  <c r="AG251" i="1"/>
  <c r="AH251" i="1"/>
  <c r="AI251" i="1"/>
  <c r="AJ251" i="1"/>
  <c r="AK251" i="1"/>
  <c r="AM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Q252" i="1"/>
  <c r="R252" i="1"/>
  <c r="T252" i="1"/>
  <c r="U252" i="1"/>
  <c r="V252" i="1" s="1"/>
  <c r="W252" i="1"/>
  <c r="X252" i="1"/>
  <c r="Y252" i="1"/>
  <c r="AA252" i="1"/>
  <c r="AB252" i="1"/>
  <c r="AC252" i="1"/>
  <c r="AE252" i="1" s="1"/>
  <c r="AG252" i="1"/>
  <c r="AH252" i="1"/>
  <c r="AI252" i="1"/>
  <c r="AJ252" i="1"/>
  <c r="AK252" i="1"/>
  <c r="AM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Q253" i="1"/>
  <c r="R253" i="1"/>
  <c r="T253" i="1"/>
  <c r="U253" i="1"/>
  <c r="V253" i="1" s="1"/>
  <c r="W253" i="1"/>
  <c r="X253" i="1"/>
  <c r="Y253" i="1"/>
  <c r="AA253" i="1"/>
  <c r="AB253" i="1"/>
  <c r="AC253" i="1"/>
  <c r="AG253" i="1"/>
  <c r="AH253" i="1"/>
  <c r="AI253" i="1"/>
  <c r="AJ253" i="1"/>
  <c r="AK253" i="1"/>
  <c r="AM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Q254" i="1"/>
  <c r="R254" i="1"/>
  <c r="T254" i="1"/>
  <c r="U254" i="1"/>
  <c r="V254" i="1" s="1"/>
  <c r="W254" i="1"/>
  <c r="X254" i="1"/>
  <c r="Y254" i="1"/>
  <c r="AA254" i="1"/>
  <c r="AB254" i="1"/>
  <c r="AC254" i="1"/>
  <c r="AE254" i="1" s="1"/>
  <c r="AG254" i="1"/>
  <c r="AH254" i="1"/>
  <c r="AI254" i="1"/>
  <c r="AJ254" i="1"/>
  <c r="AK254" i="1"/>
  <c r="AM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Q255" i="1"/>
  <c r="R255" i="1"/>
  <c r="T255" i="1"/>
  <c r="U255" i="1"/>
  <c r="V255" i="1" s="1"/>
  <c r="W255" i="1"/>
  <c r="X255" i="1"/>
  <c r="Y255" i="1"/>
  <c r="AA255" i="1"/>
  <c r="AB255" i="1"/>
  <c r="AC255" i="1"/>
  <c r="AD255" i="1" s="1"/>
  <c r="AG255" i="1"/>
  <c r="AH255" i="1"/>
  <c r="AI255" i="1"/>
  <c r="AJ255" i="1"/>
  <c r="AK255" i="1"/>
  <c r="AM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Q256" i="1"/>
  <c r="R256" i="1"/>
  <c r="T256" i="1"/>
  <c r="U256" i="1"/>
  <c r="V256" i="1" s="1"/>
  <c r="W256" i="1"/>
  <c r="X256" i="1"/>
  <c r="Y256" i="1"/>
  <c r="AA256" i="1"/>
  <c r="AB256" i="1"/>
  <c r="AC256" i="1"/>
  <c r="AE256" i="1" s="1"/>
  <c r="AG256" i="1"/>
  <c r="AH256" i="1"/>
  <c r="AI256" i="1"/>
  <c r="AJ256" i="1"/>
  <c r="AK256" i="1"/>
  <c r="AM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Q257" i="1"/>
  <c r="R257" i="1"/>
  <c r="T257" i="1"/>
  <c r="U257" i="1"/>
  <c r="V257" i="1" s="1"/>
  <c r="W257" i="1"/>
  <c r="X257" i="1"/>
  <c r="Y257" i="1"/>
  <c r="AA257" i="1"/>
  <c r="AB257" i="1"/>
  <c r="AC257" i="1"/>
  <c r="AG257" i="1"/>
  <c r="AH257" i="1"/>
  <c r="AI257" i="1"/>
  <c r="AJ257" i="1"/>
  <c r="AK257" i="1"/>
  <c r="AM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Q258" i="1"/>
  <c r="R258" i="1"/>
  <c r="T258" i="1"/>
  <c r="U258" i="1"/>
  <c r="V258" i="1" s="1"/>
  <c r="W258" i="1"/>
  <c r="X258" i="1"/>
  <c r="Y258" i="1"/>
  <c r="AA258" i="1"/>
  <c r="AB258" i="1"/>
  <c r="AC258" i="1"/>
  <c r="AE258" i="1" s="1"/>
  <c r="AG258" i="1"/>
  <c r="AH258" i="1"/>
  <c r="AI258" i="1"/>
  <c r="AJ258" i="1"/>
  <c r="AK258" i="1"/>
  <c r="AM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Q259" i="1"/>
  <c r="R259" i="1"/>
  <c r="T259" i="1"/>
  <c r="U259" i="1"/>
  <c r="V259" i="1" s="1"/>
  <c r="W259" i="1"/>
  <c r="X259" i="1"/>
  <c r="Y259" i="1"/>
  <c r="AA259" i="1"/>
  <c r="AB259" i="1"/>
  <c r="AC259" i="1"/>
  <c r="AE259" i="1" s="1"/>
  <c r="AG259" i="1"/>
  <c r="AH259" i="1"/>
  <c r="AI259" i="1"/>
  <c r="AJ259" i="1"/>
  <c r="AK259" i="1"/>
  <c r="AM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Q260" i="1"/>
  <c r="R260" i="1"/>
  <c r="T260" i="1"/>
  <c r="U260" i="1"/>
  <c r="V260" i="1" s="1"/>
  <c r="W260" i="1"/>
  <c r="X260" i="1"/>
  <c r="Y260" i="1"/>
  <c r="AA260" i="1"/>
  <c r="AB260" i="1"/>
  <c r="AC260" i="1"/>
  <c r="AG260" i="1"/>
  <c r="AH260" i="1"/>
  <c r="AI260" i="1"/>
  <c r="AJ260" i="1"/>
  <c r="AK260" i="1"/>
  <c r="AM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Q261" i="1"/>
  <c r="R261" i="1"/>
  <c r="T261" i="1"/>
  <c r="U261" i="1"/>
  <c r="V261" i="1" s="1"/>
  <c r="W261" i="1"/>
  <c r="X261" i="1"/>
  <c r="Y261" i="1"/>
  <c r="AA261" i="1"/>
  <c r="AB261" i="1"/>
  <c r="AC261" i="1"/>
  <c r="AG261" i="1"/>
  <c r="AH261" i="1"/>
  <c r="AI261" i="1"/>
  <c r="AJ261" i="1"/>
  <c r="AK261" i="1"/>
  <c r="AM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Q262" i="1"/>
  <c r="R262" i="1"/>
  <c r="T262" i="1"/>
  <c r="U262" i="1"/>
  <c r="V262" i="1" s="1"/>
  <c r="W262" i="1"/>
  <c r="X262" i="1"/>
  <c r="Y262" i="1"/>
  <c r="AA262" i="1"/>
  <c r="AB262" i="1"/>
  <c r="AC262" i="1"/>
  <c r="AE262" i="1" s="1"/>
  <c r="AG262" i="1"/>
  <c r="AH262" i="1"/>
  <c r="AI262" i="1"/>
  <c r="AJ262" i="1"/>
  <c r="AK262" i="1"/>
  <c r="AM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Q263" i="1"/>
  <c r="R263" i="1"/>
  <c r="T263" i="1"/>
  <c r="U263" i="1"/>
  <c r="V263" i="1" s="1"/>
  <c r="W263" i="1"/>
  <c r="X263" i="1"/>
  <c r="Y263" i="1"/>
  <c r="AA263" i="1"/>
  <c r="AB263" i="1"/>
  <c r="AC263" i="1"/>
  <c r="AG263" i="1"/>
  <c r="AH263" i="1"/>
  <c r="AI263" i="1"/>
  <c r="AJ263" i="1"/>
  <c r="AK263" i="1"/>
  <c r="AM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Q264" i="1"/>
  <c r="R264" i="1"/>
  <c r="T264" i="1"/>
  <c r="U264" i="1"/>
  <c r="V264" i="1" s="1"/>
  <c r="W264" i="1"/>
  <c r="X264" i="1"/>
  <c r="Y264" i="1"/>
  <c r="AA264" i="1"/>
  <c r="AB264" i="1"/>
  <c r="AC264" i="1"/>
  <c r="AE264" i="1" s="1"/>
  <c r="AG264" i="1"/>
  <c r="AH264" i="1"/>
  <c r="AI264" i="1"/>
  <c r="AJ264" i="1"/>
  <c r="AK264" i="1"/>
  <c r="AM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Q265" i="1"/>
  <c r="R265" i="1"/>
  <c r="T265" i="1"/>
  <c r="U265" i="1"/>
  <c r="V265" i="1" s="1"/>
  <c r="W265" i="1"/>
  <c r="X265" i="1"/>
  <c r="Y265" i="1"/>
  <c r="AA265" i="1"/>
  <c r="AB265" i="1"/>
  <c r="AC265" i="1"/>
  <c r="AG265" i="1"/>
  <c r="AH265" i="1"/>
  <c r="AI265" i="1"/>
  <c r="AJ265" i="1"/>
  <c r="AK265" i="1"/>
  <c r="AM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Q266" i="1"/>
  <c r="R266" i="1"/>
  <c r="T266" i="1"/>
  <c r="U266" i="1"/>
  <c r="V266" i="1" s="1"/>
  <c r="W266" i="1"/>
  <c r="X266" i="1"/>
  <c r="Y266" i="1"/>
  <c r="AA266" i="1"/>
  <c r="AB266" i="1"/>
  <c r="AC266" i="1"/>
  <c r="AE266" i="1" s="1"/>
  <c r="AG266" i="1"/>
  <c r="AH266" i="1"/>
  <c r="AI266" i="1"/>
  <c r="AJ266" i="1"/>
  <c r="AK266" i="1"/>
  <c r="AM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Q267" i="1"/>
  <c r="R267" i="1"/>
  <c r="T267" i="1"/>
  <c r="U267" i="1"/>
  <c r="V267" i="1" s="1"/>
  <c r="W267" i="1"/>
  <c r="X267" i="1"/>
  <c r="Y267" i="1"/>
  <c r="AA267" i="1"/>
  <c r="AB267" i="1"/>
  <c r="AC267" i="1"/>
  <c r="AE267" i="1" s="1"/>
  <c r="AG267" i="1"/>
  <c r="AH267" i="1"/>
  <c r="AI267" i="1"/>
  <c r="AJ267" i="1"/>
  <c r="AK267" i="1"/>
  <c r="AM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Q268" i="1"/>
  <c r="R268" i="1"/>
  <c r="T268" i="1"/>
  <c r="U268" i="1"/>
  <c r="V268" i="1" s="1"/>
  <c r="W268" i="1"/>
  <c r="X268" i="1"/>
  <c r="Y268" i="1"/>
  <c r="AA268" i="1"/>
  <c r="AB268" i="1"/>
  <c r="AC268" i="1"/>
  <c r="AE268" i="1" s="1"/>
  <c r="AG268" i="1"/>
  <c r="AH268" i="1"/>
  <c r="AI268" i="1"/>
  <c r="AJ268" i="1"/>
  <c r="AK268" i="1"/>
  <c r="AM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Q269" i="1"/>
  <c r="R269" i="1"/>
  <c r="T269" i="1"/>
  <c r="U269" i="1"/>
  <c r="V269" i="1" s="1"/>
  <c r="W269" i="1"/>
  <c r="X269" i="1"/>
  <c r="Y269" i="1"/>
  <c r="AA269" i="1"/>
  <c r="AB269" i="1"/>
  <c r="AC269" i="1"/>
  <c r="AG269" i="1"/>
  <c r="AH269" i="1"/>
  <c r="AI269" i="1"/>
  <c r="AJ269" i="1"/>
  <c r="AK269" i="1"/>
  <c r="AM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Q270" i="1"/>
  <c r="R270" i="1"/>
  <c r="T270" i="1"/>
  <c r="U270" i="1"/>
  <c r="V270" i="1" s="1"/>
  <c r="W270" i="1"/>
  <c r="X270" i="1"/>
  <c r="Y270" i="1"/>
  <c r="AA270" i="1"/>
  <c r="AB270" i="1"/>
  <c r="AC270" i="1"/>
  <c r="AE270" i="1" s="1"/>
  <c r="AG270" i="1"/>
  <c r="AH270" i="1"/>
  <c r="AI270" i="1"/>
  <c r="AJ270" i="1"/>
  <c r="AK270" i="1"/>
  <c r="AM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Q271" i="1"/>
  <c r="R271" i="1"/>
  <c r="T271" i="1"/>
  <c r="U271" i="1"/>
  <c r="V271" i="1" s="1"/>
  <c r="W271" i="1"/>
  <c r="X271" i="1"/>
  <c r="Y271" i="1"/>
  <c r="AA271" i="1"/>
  <c r="AB271" i="1"/>
  <c r="AC271" i="1"/>
  <c r="AG271" i="1"/>
  <c r="AH271" i="1"/>
  <c r="AI271" i="1"/>
  <c r="AJ271" i="1"/>
  <c r="AK271" i="1"/>
  <c r="AM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Q272" i="1"/>
  <c r="R272" i="1"/>
  <c r="T272" i="1"/>
  <c r="U272" i="1"/>
  <c r="V272" i="1" s="1"/>
  <c r="W272" i="1"/>
  <c r="X272" i="1"/>
  <c r="Y272" i="1"/>
  <c r="AA272" i="1"/>
  <c r="AB272" i="1"/>
  <c r="AC272" i="1"/>
  <c r="AG272" i="1"/>
  <c r="AH272" i="1"/>
  <c r="AI272" i="1"/>
  <c r="AJ272" i="1"/>
  <c r="AK272" i="1"/>
  <c r="AM272" i="1"/>
  <c r="A273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Q273" i="1"/>
  <c r="R273" i="1"/>
  <c r="T273" i="1"/>
  <c r="U273" i="1"/>
  <c r="V273" i="1" s="1"/>
  <c r="W273" i="1"/>
  <c r="X273" i="1"/>
  <c r="Y273" i="1"/>
  <c r="AA273" i="1"/>
  <c r="AB273" i="1"/>
  <c r="AC273" i="1"/>
  <c r="AE273" i="1" s="1"/>
  <c r="AG273" i="1"/>
  <c r="AH273" i="1"/>
  <c r="AI273" i="1"/>
  <c r="AJ273" i="1"/>
  <c r="AK273" i="1"/>
  <c r="AM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Q274" i="1"/>
  <c r="R274" i="1"/>
  <c r="T274" i="1"/>
  <c r="U274" i="1"/>
  <c r="V274" i="1" s="1"/>
  <c r="W274" i="1"/>
  <c r="X274" i="1"/>
  <c r="Y274" i="1"/>
  <c r="AA274" i="1"/>
  <c r="AB274" i="1"/>
  <c r="AC274" i="1"/>
  <c r="AG274" i="1"/>
  <c r="AH274" i="1"/>
  <c r="AI274" i="1"/>
  <c r="AJ274" i="1"/>
  <c r="AK274" i="1"/>
  <c r="AM274" i="1"/>
  <c r="A275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Q275" i="1"/>
  <c r="R275" i="1"/>
  <c r="T275" i="1"/>
  <c r="U275" i="1"/>
  <c r="V275" i="1" s="1"/>
  <c r="W275" i="1"/>
  <c r="X275" i="1"/>
  <c r="Y275" i="1"/>
  <c r="AA275" i="1"/>
  <c r="AB275" i="1"/>
  <c r="AC275" i="1"/>
  <c r="AE275" i="1" s="1"/>
  <c r="AG275" i="1"/>
  <c r="AH275" i="1"/>
  <c r="AI275" i="1"/>
  <c r="AJ275" i="1"/>
  <c r="AK275" i="1"/>
  <c r="AM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Q276" i="1"/>
  <c r="R276" i="1"/>
  <c r="T276" i="1"/>
  <c r="U276" i="1"/>
  <c r="V276" i="1" s="1"/>
  <c r="W276" i="1"/>
  <c r="X276" i="1"/>
  <c r="Y276" i="1"/>
  <c r="AA276" i="1"/>
  <c r="AB276" i="1"/>
  <c r="AC276" i="1"/>
  <c r="AD276" i="1" s="1"/>
  <c r="AG276" i="1"/>
  <c r="AH276" i="1"/>
  <c r="AI276" i="1"/>
  <c r="AJ276" i="1"/>
  <c r="AK276" i="1"/>
  <c r="AM276" i="1"/>
  <c r="A277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Q277" i="1"/>
  <c r="R277" i="1"/>
  <c r="T277" i="1"/>
  <c r="U277" i="1"/>
  <c r="V277" i="1" s="1"/>
  <c r="W277" i="1"/>
  <c r="X277" i="1"/>
  <c r="Y277" i="1"/>
  <c r="AA277" i="1"/>
  <c r="AB277" i="1"/>
  <c r="AC277" i="1"/>
  <c r="AE277" i="1" s="1"/>
  <c r="AG277" i="1"/>
  <c r="AH277" i="1"/>
  <c r="AI277" i="1"/>
  <c r="AJ277" i="1"/>
  <c r="AK277" i="1"/>
  <c r="AM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Q278" i="1"/>
  <c r="R278" i="1"/>
  <c r="T278" i="1"/>
  <c r="U278" i="1"/>
  <c r="V278" i="1" s="1"/>
  <c r="W278" i="1"/>
  <c r="X278" i="1"/>
  <c r="Y278" i="1"/>
  <c r="AA278" i="1"/>
  <c r="AB278" i="1"/>
  <c r="AC278" i="1"/>
  <c r="AG278" i="1"/>
  <c r="AH278" i="1"/>
  <c r="AI278" i="1"/>
  <c r="AJ278" i="1"/>
  <c r="AK278" i="1"/>
  <c r="AM278" i="1"/>
  <c r="A279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Q279" i="1"/>
  <c r="R279" i="1"/>
  <c r="T279" i="1"/>
  <c r="U279" i="1"/>
  <c r="V279" i="1" s="1"/>
  <c r="W279" i="1"/>
  <c r="X279" i="1"/>
  <c r="Y279" i="1"/>
  <c r="AA279" i="1"/>
  <c r="AB279" i="1"/>
  <c r="AC279" i="1"/>
  <c r="AE279" i="1" s="1"/>
  <c r="AG279" i="1"/>
  <c r="AH279" i="1"/>
  <c r="AI279" i="1"/>
  <c r="AJ279" i="1"/>
  <c r="AK279" i="1"/>
  <c r="AM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Q280" i="1"/>
  <c r="R280" i="1"/>
  <c r="T280" i="1"/>
  <c r="U280" i="1"/>
  <c r="V280" i="1" s="1"/>
  <c r="W280" i="1"/>
  <c r="X280" i="1"/>
  <c r="Y280" i="1"/>
  <c r="AA280" i="1"/>
  <c r="AB280" i="1"/>
  <c r="AC280" i="1"/>
  <c r="AE280" i="1" s="1"/>
  <c r="AG280" i="1"/>
  <c r="AH280" i="1"/>
  <c r="AI280" i="1"/>
  <c r="AJ280" i="1"/>
  <c r="AK280" i="1"/>
  <c r="AM280" i="1"/>
  <c r="A281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Q281" i="1"/>
  <c r="R281" i="1"/>
  <c r="T281" i="1"/>
  <c r="U281" i="1"/>
  <c r="V281" i="1" s="1"/>
  <c r="W281" i="1"/>
  <c r="X281" i="1"/>
  <c r="Y281" i="1"/>
  <c r="AA281" i="1"/>
  <c r="AB281" i="1"/>
  <c r="AC281" i="1"/>
  <c r="AE281" i="1" s="1"/>
  <c r="AG281" i="1"/>
  <c r="AH281" i="1"/>
  <c r="AI281" i="1"/>
  <c r="AJ281" i="1"/>
  <c r="AK281" i="1"/>
  <c r="AM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Q282" i="1"/>
  <c r="R282" i="1"/>
  <c r="T282" i="1"/>
  <c r="U282" i="1"/>
  <c r="V282" i="1" s="1"/>
  <c r="W282" i="1"/>
  <c r="X282" i="1"/>
  <c r="Y282" i="1"/>
  <c r="AA282" i="1"/>
  <c r="AB282" i="1"/>
  <c r="AC282" i="1"/>
  <c r="AG282" i="1"/>
  <c r="AH282" i="1"/>
  <c r="AI282" i="1"/>
  <c r="AJ282" i="1"/>
  <c r="AK282" i="1"/>
  <c r="AM282" i="1"/>
  <c r="A283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Q283" i="1"/>
  <c r="R283" i="1"/>
  <c r="T283" i="1"/>
  <c r="U283" i="1"/>
  <c r="V283" i="1" s="1"/>
  <c r="W283" i="1"/>
  <c r="X283" i="1"/>
  <c r="Y283" i="1"/>
  <c r="AA283" i="1"/>
  <c r="AB283" i="1"/>
  <c r="AC283" i="1"/>
  <c r="AE283" i="1" s="1"/>
  <c r="AG283" i="1"/>
  <c r="AH283" i="1"/>
  <c r="AI283" i="1"/>
  <c r="AJ283" i="1"/>
  <c r="AK283" i="1"/>
  <c r="AM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Q284" i="1"/>
  <c r="R284" i="1"/>
  <c r="T284" i="1"/>
  <c r="U284" i="1"/>
  <c r="V284" i="1" s="1"/>
  <c r="W284" i="1"/>
  <c r="X284" i="1"/>
  <c r="Y284" i="1"/>
  <c r="AA284" i="1"/>
  <c r="AB284" i="1"/>
  <c r="AC284" i="1"/>
  <c r="AE284" i="1" s="1"/>
  <c r="AG284" i="1"/>
  <c r="AH284" i="1"/>
  <c r="AI284" i="1"/>
  <c r="AJ284" i="1"/>
  <c r="AK284" i="1"/>
  <c r="AM284" i="1"/>
  <c r="A285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Q285" i="1"/>
  <c r="R285" i="1"/>
  <c r="T285" i="1"/>
  <c r="U285" i="1"/>
  <c r="V285" i="1" s="1"/>
  <c r="W285" i="1"/>
  <c r="X285" i="1"/>
  <c r="Y285" i="1"/>
  <c r="AA285" i="1"/>
  <c r="AB285" i="1"/>
  <c r="AC285" i="1"/>
  <c r="AE285" i="1" s="1"/>
  <c r="AG285" i="1"/>
  <c r="AH285" i="1"/>
  <c r="AI285" i="1"/>
  <c r="AJ285" i="1"/>
  <c r="AK285" i="1"/>
  <c r="AM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Q286" i="1"/>
  <c r="R286" i="1"/>
  <c r="T286" i="1"/>
  <c r="U286" i="1"/>
  <c r="V286" i="1" s="1"/>
  <c r="W286" i="1"/>
  <c r="X286" i="1"/>
  <c r="Y286" i="1"/>
  <c r="AA286" i="1"/>
  <c r="AB286" i="1"/>
  <c r="AC286" i="1"/>
  <c r="AG286" i="1"/>
  <c r="AH286" i="1"/>
  <c r="AI286" i="1"/>
  <c r="AJ286" i="1"/>
  <c r="AK286" i="1"/>
  <c r="AM286" i="1"/>
  <c r="A287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Q287" i="1"/>
  <c r="R287" i="1"/>
  <c r="T287" i="1"/>
  <c r="U287" i="1"/>
  <c r="V287" i="1" s="1"/>
  <c r="W287" i="1"/>
  <c r="X287" i="1"/>
  <c r="Y287" i="1"/>
  <c r="AA287" i="1"/>
  <c r="AB287" i="1"/>
  <c r="AC287" i="1"/>
  <c r="AE287" i="1" s="1"/>
  <c r="AG287" i="1"/>
  <c r="AH287" i="1"/>
  <c r="AI287" i="1"/>
  <c r="AJ287" i="1"/>
  <c r="AK287" i="1"/>
  <c r="AM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Q288" i="1"/>
  <c r="R288" i="1"/>
  <c r="T288" i="1"/>
  <c r="U288" i="1"/>
  <c r="V288" i="1" s="1"/>
  <c r="W288" i="1"/>
  <c r="X288" i="1"/>
  <c r="Y288" i="1"/>
  <c r="AA288" i="1"/>
  <c r="AB288" i="1"/>
  <c r="AC288" i="1"/>
  <c r="AE288" i="1" s="1"/>
  <c r="AG288" i="1"/>
  <c r="AH288" i="1"/>
  <c r="AI288" i="1"/>
  <c r="AJ288" i="1"/>
  <c r="AK288" i="1"/>
  <c r="AM288" i="1"/>
  <c r="A289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Q289" i="1"/>
  <c r="R289" i="1"/>
  <c r="T289" i="1"/>
  <c r="U289" i="1"/>
  <c r="V289" i="1" s="1"/>
  <c r="W289" i="1"/>
  <c r="X289" i="1"/>
  <c r="Y289" i="1"/>
  <c r="AA289" i="1"/>
  <c r="AB289" i="1"/>
  <c r="AC289" i="1"/>
  <c r="AE289" i="1" s="1"/>
  <c r="AG289" i="1"/>
  <c r="AH289" i="1"/>
  <c r="AI289" i="1"/>
  <c r="AJ289" i="1"/>
  <c r="AK289" i="1"/>
  <c r="AM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Q290" i="1"/>
  <c r="R290" i="1"/>
  <c r="T290" i="1"/>
  <c r="U290" i="1"/>
  <c r="V290" i="1" s="1"/>
  <c r="W290" i="1"/>
  <c r="X290" i="1"/>
  <c r="Y290" i="1"/>
  <c r="AA290" i="1"/>
  <c r="AB290" i="1"/>
  <c r="AC290" i="1"/>
  <c r="AG290" i="1"/>
  <c r="AH290" i="1"/>
  <c r="AI290" i="1"/>
  <c r="AJ290" i="1"/>
  <c r="AK290" i="1"/>
  <c r="AM290" i="1"/>
  <c r="A291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Q291" i="1"/>
  <c r="R291" i="1"/>
  <c r="T291" i="1"/>
  <c r="U291" i="1"/>
  <c r="V291" i="1" s="1"/>
  <c r="W291" i="1"/>
  <c r="X291" i="1"/>
  <c r="Y291" i="1"/>
  <c r="AA291" i="1"/>
  <c r="AB291" i="1"/>
  <c r="AC291" i="1"/>
  <c r="AE291" i="1" s="1"/>
  <c r="AG291" i="1"/>
  <c r="AH291" i="1"/>
  <c r="AI291" i="1"/>
  <c r="AJ291" i="1"/>
  <c r="AK291" i="1"/>
  <c r="AM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Q292" i="1"/>
  <c r="R292" i="1"/>
  <c r="T292" i="1"/>
  <c r="U292" i="1"/>
  <c r="V292" i="1" s="1"/>
  <c r="W292" i="1"/>
  <c r="X292" i="1"/>
  <c r="Y292" i="1"/>
  <c r="AA292" i="1"/>
  <c r="AB292" i="1"/>
  <c r="AC292" i="1"/>
  <c r="AE292" i="1" s="1"/>
  <c r="AG292" i="1"/>
  <c r="AH292" i="1"/>
  <c r="AI292" i="1"/>
  <c r="AJ292" i="1"/>
  <c r="AK292" i="1"/>
  <c r="AM292" i="1"/>
  <c r="A293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Q293" i="1"/>
  <c r="R293" i="1"/>
  <c r="T293" i="1"/>
  <c r="U293" i="1"/>
  <c r="V293" i="1" s="1"/>
  <c r="W293" i="1"/>
  <c r="X293" i="1"/>
  <c r="Y293" i="1"/>
  <c r="AA293" i="1"/>
  <c r="AB293" i="1"/>
  <c r="AC293" i="1"/>
  <c r="AE293" i="1" s="1"/>
  <c r="AG293" i="1"/>
  <c r="AH293" i="1"/>
  <c r="AI293" i="1"/>
  <c r="AJ293" i="1"/>
  <c r="AK293" i="1"/>
  <c r="AM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Q294" i="1"/>
  <c r="R294" i="1"/>
  <c r="T294" i="1"/>
  <c r="U294" i="1"/>
  <c r="V294" i="1" s="1"/>
  <c r="W294" i="1"/>
  <c r="X294" i="1"/>
  <c r="Y294" i="1"/>
  <c r="AA294" i="1"/>
  <c r="AB294" i="1"/>
  <c r="AC294" i="1"/>
  <c r="AG294" i="1"/>
  <c r="AH294" i="1"/>
  <c r="AI294" i="1"/>
  <c r="AJ294" i="1"/>
  <c r="AK294" i="1"/>
  <c r="AM294" i="1"/>
  <c r="A295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Q295" i="1"/>
  <c r="R295" i="1"/>
  <c r="T295" i="1"/>
  <c r="U295" i="1"/>
  <c r="V295" i="1" s="1"/>
  <c r="W295" i="1"/>
  <c r="X295" i="1"/>
  <c r="Y295" i="1"/>
  <c r="AA295" i="1"/>
  <c r="AB295" i="1"/>
  <c r="AC295" i="1"/>
  <c r="AE295" i="1" s="1"/>
  <c r="AG295" i="1"/>
  <c r="AH295" i="1"/>
  <c r="AI295" i="1"/>
  <c r="AJ295" i="1"/>
  <c r="AK295" i="1"/>
  <c r="AM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Q296" i="1"/>
  <c r="R296" i="1"/>
  <c r="T296" i="1"/>
  <c r="U296" i="1"/>
  <c r="V296" i="1" s="1"/>
  <c r="W296" i="1"/>
  <c r="X296" i="1"/>
  <c r="Y296" i="1"/>
  <c r="AA296" i="1"/>
  <c r="AB296" i="1"/>
  <c r="AC296" i="1"/>
  <c r="AE296" i="1" s="1"/>
  <c r="AG296" i="1"/>
  <c r="AH296" i="1"/>
  <c r="AI296" i="1"/>
  <c r="AJ296" i="1"/>
  <c r="AK296" i="1"/>
  <c r="AM296" i="1"/>
  <c r="A297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Q297" i="1"/>
  <c r="R297" i="1"/>
  <c r="T297" i="1"/>
  <c r="U297" i="1"/>
  <c r="V297" i="1" s="1"/>
  <c r="W297" i="1"/>
  <c r="X297" i="1"/>
  <c r="Y297" i="1"/>
  <c r="AA297" i="1"/>
  <c r="AB297" i="1"/>
  <c r="AC297" i="1"/>
  <c r="AE297" i="1" s="1"/>
  <c r="AG297" i="1"/>
  <c r="AH297" i="1"/>
  <c r="AI297" i="1"/>
  <c r="AJ297" i="1"/>
  <c r="AK297" i="1"/>
  <c r="AM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Q298" i="1"/>
  <c r="R298" i="1"/>
  <c r="T298" i="1"/>
  <c r="U298" i="1"/>
  <c r="V298" i="1" s="1"/>
  <c r="W298" i="1"/>
  <c r="X298" i="1"/>
  <c r="Y298" i="1"/>
  <c r="AA298" i="1"/>
  <c r="AB298" i="1"/>
  <c r="AC298" i="1"/>
  <c r="AG298" i="1"/>
  <c r="AH298" i="1"/>
  <c r="AI298" i="1"/>
  <c r="AJ298" i="1"/>
  <c r="AK298" i="1"/>
  <c r="AM298" i="1"/>
  <c r="A299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Q299" i="1"/>
  <c r="R299" i="1"/>
  <c r="T299" i="1"/>
  <c r="U299" i="1"/>
  <c r="V299" i="1" s="1"/>
  <c r="W299" i="1"/>
  <c r="X299" i="1"/>
  <c r="Y299" i="1"/>
  <c r="AA299" i="1"/>
  <c r="AB299" i="1"/>
  <c r="AC299" i="1"/>
  <c r="AE299" i="1" s="1"/>
  <c r="AG299" i="1"/>
  <c r="AH299" i="1"/>
  <c r="AI299" i="1"/>
  <c r="AJ299" i="1"/>
  <c r="AK299" i="1"/>
  <c r="AM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Q300" i="1"/>
  <c r="R300" i="1"/>
  <c r="T300" i="1"/>
  <c r="U300" i="1"/>
  <c r="V300" i="1" s="1"/>
  <c r="W300" i="1"/>
  <c r="X300" i="1"/>
  <c r="Y300" i="1"/>
  <c r="AA300" i="1"/>
  <c r="AB300" i="1"/>
  <c r="AC300" i="1"/>
  <c r="AE300" i="1" s="1"/>
  <c r="AG300" i="1"/>
  <c r="AH300" i="1"/>
  <c r="AI300" i="1"/>
  <c r="AJ300" i="1"/>
  <c r="AK300" i="1"/>
  <c r="AM300" i="1"/>
  <c r="A301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Q301" i="1"/>
  <c r="R301" i="1"/>
  <c r="T301" i="1"/>
  <c r="U301" i="1"/>
  <c r="V301" i="1" s="1"/>
  <c r="W301" i="1"/>
  <c r="X301" i="1"/>
  <c r="Y301" i="1"/>
  <c r="AA301" i="1"/>
  <c r="AB301" i="1"/>
  <c r="AC301" i="1"/>
  <c r="AE301" i="1" s="1"/>
  <c r="AG301" i="1"/>
  <c r="AH301" i="1"/>
  <c r="AI301" i="1"/>
  <c r="AJ301" i="1"/>
  <c r="AK301" i="1"/>
  <c r="AM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Q302" i="1"/>
  <c r="R302" i="1"/>
  <c r="T302" i="1"/>
  <c r="U302" i="1"/>
  <c r="V302" i="1" s="1"/>
  <c r="W302" i="1"/>
  <c r="X302" i="1"/>
  <c r="Y302" i="1"/>
  <c r="AA302" i="1"/>
  <c r="AB302" i="1"/>
  <c r="AC302" i="1"/>
  <c r="AG302" i="1"/>
  <c r="AH302" i="1"/>
  <c r="AI302" i="1"/>
  <c r="AJ302" i="1"/>
  <c r="AK302" i="1"/>
  <c r="AM302" i="1"/>
  <c r="A303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Q303" i="1"/>
  <c r="R303" i="1"/>
  <c r="T303" i="1"/>
  <c r="U303" i="1"/>
  <c r="V303" i="1" s="1"/>
  <c r="W303" i="1"/>
  <c r="X303" i="1"/>
  <c r="Y303" i="1"/>
  <c r="AA303" i="1"/>
  <c r="AB303" i="1"/>
  <c r="AC303" i="1"/>
  <c r="AE303" i="1" s="1"/>
  <c r="AG303" i="1"/>
  <c r="AH303" i="1"/>
  <c r="AI303" i="1"/>
  <c r="AJ303" i="1"/>
  <c r="AK303" i="1"/>
  <c r="AM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Q304" i="1"/>
  <c r="R304" i="1"/>
  <c r="T304" i="1"/>
  <c r="U304" i="1"/>
  <c r="V304" i="1" s="1"/>
  <c r="W304" i="1"/>
  <c r="X304" i="1"/>
  <c r="Y304" i="1"/>
  <c r="AA304" i="1"/>
  <c r="AB304" i="1"/>
  <c r="AC304" i="1"/>
  <c r="AG304" i="1"/>
  <c r="AH304" i="1"/>
  <c r="AI304" i="1"/>
  <c r="AJ304" i="1"/>
  <c r="AK304" i="1"/>
  <c r="AM304" i="1"/>
  <c r="A305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Q305" i="1"/>
  <c r="R305" i="1"/>
  <c r="T305" i="1"/>
  <c r="U305" i="1"/>
  <c r="V305" i="1" s="1"/>
  <c r="W305" i="1"/>
  <c r="X305" i="1"/>
  <c r="Y305" i="1"/>
  <c r="AA305" i="1"/>
  <c r="AB305" i="1"/>
  <c r="AC305" i="1"/>
  <c r="AE305" i="1" s="1"/>
  <c r="AG305" i="1"/>
  <c r="AH305" i="1"/>
  <c r="AI305" i="1"/>
  <c r="AJ305" i="1"/>
  <c r="AK305" i="1"/>
  <c r="AM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Q306" i="1"/>
  <c r="R306" i="1"/>
  <c r="T306" i="1"/>
  <c r="U306" i="1"/>
  <c r="V306" i="1" s="1"/>
  <c r="W306" i="1"/>
  <c r="X306" i="1"/>
  <c r="Y306" i="1"/>
  <c r="AA306" i="1"/>
  <c r="AB306" i="1"/>
  <c r="AC306" i="1"/>
  <c r="AG306" i="1"/>
  <c r="AH306" i="1"/>
  <c r="AI306" i="1"/>
  <c r="AJ306" i="1"/>
  <c r="AK306" i="1"/>
  <c r="AM306" i="1"/>
  <c r="A307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Q307" i="1"/>
  <c r="R307" i="1"/>
  <c r="T307" i="1"/>
  <c r="U307" i="1"/>
  <c r="V307" i="1" s="1"/>
  <c r="W307" i="1"/>
  <c r="X307" i="1"/>
  <c r="Y307" i="1"/>
  <c r="AA307" i="1"/>
  <c r="AB307" i="1"/>
  <c r="AC307" i="1"/>
  <c r="AG307" i="1"/>
  <c r="AH307" i="1"/>
  <c r="AI307" i="1"/>
  <c r="AJ307" i="1"/>
  <c r="AK307" i="1"/>
  <c r="AM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Q308" i="1"/>
  <c r="R308" i="1"/>
  <c r="T308" i="1"/>
  <c r="U308" i="1"/>
  <c r="V308" i="1" s="1"/>
  <c r="W308" i="1"/>
  <c r="X308" i="1"/>
  <c r="Y308" i="1"/>
  <c r="AA308" i="1"/>
  <c r="AB308" i="1"/>
  <c r="AC308" i="1"/>
  <c r="AG308" i="1"/>
  <c r="AH308" i="1"/>
  <c r="AI308" i="1"/>
  <c r="AJ308" i="1"/>
  <c r="AK308" i="1"/>
  <c r="AM308" i="1"/>
  <c r="A309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Q309" i="1"/>
  <c r="R309" i="1"/>
  <c r="T309" i="1"/>
  <c r="U309" i="1"/>
  <c r="V309" i="1" s="1"/>
  <c r="W309" i="1"/>
  <c r="X309" i="1"/>
  <c r="Y309" i="1"/>
  <c r="AA309" i="1"/>
  <c r="AB309" i="1"/>
  <c r="AC309" i="1"/>
  <c r="AE309" i="1" s="1"/>
  <c r="AG309" i="1"/>
  <c r="AH309" i="1"/>
  <c r="AI309" i="1"/>
  <c r="AJ309" i="1"/>
  <c r="AK309" i="1"/>
  <c r="AM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Q310" i="1"/>
  <c r="R310" i="1"/>
  <c r="T310" i="1"/>
  <c r="U310" i="1"/>
  <c r="V310" i="1" s="1"/>
  <c r="W310" i="1"/>
  <c r="X310" i="1"/>
  <c r="Y310" i="1"/>
  <c r="AA310" i="1"/>
  <c r="AB310" i="1"/>
  <c r="AC310" i="1"/>
  <c r="AE310" i="1" s="1"/>
  <c r="AG310" i="1"/>
  <c r="AH310" i="1"/>
  <c r="AI310" i="1"/>
  <c r="AJ310" i="1"/>
  <c r="AK310" i="1"/>
  <c r="AM310" i="1"/>
  <c r="A311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Q311" i="1"/>
  <c r="R311" i="1"/>
  <c r="T311" i="1"/>
  <c r="U311" i="1"/>
  <c r="V311" i="1" s="1"/>
  <c r="W311" i="1"/>
  <c r="X311" i="1"/>
  <c r="Y311" i="1"/>
  <c r="AA311" i="1"/>
  <c r="AB311" i="1"/>
  <c r="AC311" i="1"/>
  <c r="AE311" i="1" s="1"/>
  <c r="AG311" i="1"/>
  <c r="AH311" i="1"/>
  <c r="AI311" i="1"/>
  <c r="AJ311" i="1"/>
  <c r="AK311" i="1"/>
  <c r="AM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Q312" i="1"/>
  <c r="R312" i="1"/>
  <c r="T312" i="1"/>
  <c r="U312" i="1"/>
  <c r="V312" i="1" s="1"/>
  <c r="W312" i="1"/>
  <c r="X312" i="1"/>
  <c r="Y312" i="1"/>
  <c r="AA312" i="1"/>
  <c r="AB312" i="1"/>
  <c r="AC312" i="1"/>
  <c r="AG312" i="1"/>
  <c r="AH312" i="1"/>
  <c r="AI312" i="1"/>
  <c r="AJ312" i="1"/>
  <c r="AK312" i="1"/>
  <c r="AM312" i="1"/>
  <c r="A313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Q313" i="1"/>
  <c r="R313" i="1"/>
  <c r="T313" i="1"/>
  <c r="U313" i="1"/>
  <c r="V313" i="1" s="1"/>
  <c r="W313" i="1"/>
  <c r="X313" i="1"/>
  <c r="Y313" i="1"/>
  <c r="AA313" i="1"/>
  <c r="AB313" i="1"/>
  <c r="AC313" i="1"/>
  <c r="AE313" i="1" s="1"/>
  <c r="AG313" i="1"/>
  <c r="AH313" i="1"/>
  <c r="AI313" i="1"/>
  <c r="AJ313" i="1"/>
  <c r="AK313" i="1"/>
  <c r="AM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Q314" i="1"/>
  <c r="R314" i="1"/>
  <c r="T314" i="1"/>
  <c r="U314" i="1"/>
  <c r="V314" i="1" s="1"/>
  <c r="W314" i="1"/>
  <c r="X314" i="1"/>
  <c r="Y314" i="1"/>
  <c r="AA314" i="1"/>
  <c r="AB314" i="1"/>
  <c r="AC314" i="1"/>
  <c r="AG314" i="1"/>
  <c r="AH314" i="1"/>
  <c r="AI314" i="1"/>
  <c r="AJ314" i="1"/>
  <c r="AK314" i="1"/>
  <c r="AM314" i="1"/>
  <c r="A315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Q315" i="1"/>
  <c r="R315" i="1"/>
  <c r="T315" i="1"/>
  <c r="U315" i="1"/>
  <c r="V315" i="1" s="1"/>
  <c r="W315" i="1"/>
  <c r="X315" i="1"/>
  <c r="Y315" i="1"/>
  <c r="AA315" i="1"/>
  <c r="AB315" i="1"/>
  <c r="AC315" i="1"/>
  <c r="AE315" i="1" s="1"/>
  <c r="AG315" i="1"/>
  <c r="AH315" i="1"/>
  <c r="AI315" i="1"/>
  <c r="AJ315" i="1"/>
  <c r="AK315" i="1"/>
  <c r="AM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Q316" i="1"/>
  <c r="R316" i="1"/>
  <c r="T316" i="1"/>
  <c r="U316" i="1"/>
  <c r="V316" i="1" s="1"/>
  <c r="W316" i="1"/>
  <c r="X316" i="1"/>
  <c r="Y316" i="1"/>
  <c r="AA316" i="1"/>
  <c r="AB316" i="1"/>
  <c r="AC316" i="1"/>
  <c r="AG316" i="1"/>
  <c r="AH316" i="1"/>
  <c r="AI316" i="1"/>
  <c r="AJ316" i="1"/>
  <c r="AK316" i="1"/>
  <c r="AM316" i="1"/>
  <c r="A317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Q317" i="1"/>
  <c r="R317" i="1"/>
  <c r="T317" i="1"/>
  <c r="U317" i="1"/>
  <c r="V317" i="1" s="1"/>
  <c r="W317" i="1"/>
  <c r="X317" i="1"/>
  <c r="Y317" i="1"/>
  <c r="AA317" i="1"/>
  <c r="AB317" i="1"/>
  <c r="AC317" i="1"/>
  <c r="AE317" i="1" s="1"/>
  <c r="AG317" i="1"/>
  <c r="AH317" i="1"/>
  <c r="AI317" i="1"/>
  <c r="AJ317" i="1"/>
  <c r="AK317" i="1"/>
  <c r="AM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Q318" i="1"/>
  <c r="R318" i="1"/>
  <c r="T318" i="1"/>
  <c r="U318" i="1"/>
  <c r="V318" i="1" s="1"/>
  <c r="W318" i="1"/>
  <c r="X318" i="1"/>
  <c r="Y318" i="1"/>
  <c r="AA318" i="1"/>
  <c r="AB318" i="1"/>
  <c r="AC318" i="1"/>
  <c r="AG318" i="1"/>
  <c r="AH318" i="1"/>
  <c r="AI318" i="1"/>
  <c r="AJ318" i="1"/>
  <c r="AK318" i="1"/>
  <c r="AM318" i="1"/>
  <c r="A319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Q319" i="1"/>
  <c r="R319" i="1"/>
  <c r="T319" i="1"/>
  <c r="U319" i="1"/>
  <c r="V319" i="1" s="1"/>
  <c r="W319" i="1"/>
  <c r="X319" i="1"/>
  <c r="Y319" i="1"/>
  <c r="AA319" i="1"/>
  <c r="AB319" i="1"/>
  <c r="AC319" i="1"/>
  <c r="AE319" i="1" s="1"/>
  <c r="AG319" i="1"/>
  <c r="AH319" i="1"/>
  <c r="AI319" i="1"/>
  <c r="AJ319" i="1"/>
  <c r="AK319" i="1"/>
  <c r="AM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Q320" i="1"/>
  <c r="R320" i="1"/>
  <c r="T320" i="1"/>
  <c r="U320" i="1"/>
  <c r="V320" i="1" s="1"/>
  <c r="W320" i="1"/>
  <c r="X320" i="1"/>
  <c r="Y320" i="1"/>
  <c r="AA320" i="1"/>
  <c r="AB320" i="1"/>
  <c r="AC320" i="1"/>
  <c r="AG320" i="1"/>
  <c r="AH320" i="1"/>
  <c r="AI320" i="1"/>
  <c r="AJ320" i="1"/>
  <c r="AK320" i="1"/>
  <c r="AM320" i="1"/>
  <c r="A321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Q321" i="1"/>
  <c r="R321" i="1"/>
  <c r="T321" i="1"/>
  <c r="U321" i="1"/>
  <c r="V321" i="1" s="1"/>
  <c r="W321" i="1"/>
  <c r="X321" i="1"/>
  <c r="Y321" i="1"/>
  <c r="AA321" i="1"/>
  <c r="AB321" i="1"/>
  <c r="AC321" i="1"/>
  <c r="AE321" i="1" s="1"/>
  <c r="AG321" i="1"/>
  <c r="AH321" i="1"/>
  <c r="AI321" i="1"/>
  <c r="AJ321" i="1"/>
  <c r="AK321" i="1"/>
  <c r="AM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Q322" i="1"/>
  <c r="R322" i="1"/>
  <c r="T322" i="1"/>
  <c r="U322" i="1"/>
  <c r="V322" i="1" s="1"/>
  <c r="W322" i="1"/>
  <c r="X322" i="1"/>
  <c r="Y322" i="1"/>
  <c r="AA322" i="1"/>
  <c r="AB322" i="1"/>
  <c r="AC322" i="1"/>
  <c r="AG322" i="1"/>
  <c r="AH322" i="1"/>
  <c r="AI322" i="1"/>
  <c r="AJ322" i="1"/>
  <c r="AK322" i="1"/>
  <c r="AM322" i="1"/>
  <c r="A323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Q323" i="1"/>
  <c r="R323" i="1"/>
  <c r="T323" i="1"/>
  <c r="U323" i="1"/>
  <c r="V323" i="1" s="1"/>
  <c r="W323" i="1"/>
  <c r="X323" i="1"/>
  <c r="Y323" i="1"/>
  <c r="AA323" i="1"/>
  <c r="AB323" i="1"/>
  <c r="AC323" i="1"/>
  <c r="AG323" i="1"/>
  <c r="AH323" i="1"/>
  <c r="AI323" i="1"/>
  <c r="AJ323" i="1"/>
  <c r="AK323" i="1"/>
  <c r="AM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Q324" i="1"/>
  <c r="R324" i="1"/>
  <c r="T324" i="1"/>
  <c r="U324" i="1"/>
  <c r="V324" i="1" s="1"/>
  <c r="W324" i="1"/>
  <c r="X324" i="1"/>
  <c r="Y324" i="1"/>
  <c r="AA324" i="1"/>
  <c r="AB324" i="1"/>
  <c r="AC324" i="1"/>
  <c r="AG324" i="1"/>
  <c r="AH324" i="1"/>
  <c r="AI324" i="1"/>
  <c r="AJ324" i="1"/>
  <c r="AK324" i="1"/>
  <c r="AM324" i="1"/>
  <c r="A325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Q325" i="1"/>
  <c r="R325" i="1"/>
  <c r="T325" i="1"/>
  <c r="U325" i="1"/>
  <c r="V325" i="1" s="1"/>
  <c r="W325" i="1"/>
  <c r="X325" i="1"/>
  <c r="Y325" i="1"/>
  <c r="AA325" i="1"/>
  <c r="AB325" i="1"/>
  <c r="AC325" i="1"/>
  <c r="AE325" i="1" s="1"/>
  <c r="AG325" i="1"/>
  <c r="AH325" i="1"/>
  <c r="AI325" i="1"/>
  <c r="AJ325" i="1"/>
  <c r="AK325" i="1"/>
  <c r="AM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Q326" i="1"/>
  <c r="R326" i="1"/>
  <c r="T326" i="1"/>
  <c r="U326" i="1"/>
  <c r="V326" i="1" s="1"/>
  <c r="W326" i="1"/>
  <c r="X326" i="1"/>
  <c r="Y326" i="1"/>
  <c r="AA326" i="1"/>
  <c r="AB326" i="1"/>
  <c r="AC326" i="1"/>
  <c r="AG326" i="1"/>
  <c r="AH326" i="1"/>
  <c r="AI326" i="1"/>
  <c r="AJ326" i="1"/>
  <c r="AK326" i="1"/>
  <c r="AM326" i="1"/>
  <c r="A327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Q327" i="1"/>
  <c r="R327" i="1"/>
  <c r="T327" i="1"/>
  <c r="U327" i="1"/>
  <c r="V327" i="1" s="1"/>
  <c r="W327" i="1"/>
  <c r="X327" i="1"/>
  <c r="Y327" i="1"/>
  <c r="AA327" i="1"/>
  <c r="AB327" i="1"/>
  <c r="AC327" i="1"/>
  <c r="AE327" i="1" s="1"/>
  <c r="AG327" i="1"/>
  <c r="AH327" i="1"/>
  <c r="AI327" i="1"/>
  <c r="AJ327" i="1"/>
  <c r="AK327" i="1"/>
  <c r="AM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Q328" i="1"/>
  <c r="R328" i="1"/>
  <c r="T328" i="1"/>
  <c r="U328" i="1"/>
  <c r="V328" i="1" s="1"/>
  <c r="W328" i="1"/>
  <c r="X328" i="1"/>
  <c r="Y328" i="1"/>
  <c r="AA328" i="1"/>
  <c r="AB328" i="1"/>
  <c r="AC328" i="1"/>
  <c r="AE328" i="1" s="1"/>
  <c r="AG328" i="1"/>
  <c r="AH328" i="1"/>
  <c r="AI328" i="1"/>
  <c r="AJ328" i="1"/>
  <c r="AK328" i="1"/>
  <c r="AM328" i="1"/>
  <c r="A329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Q329" i="1"/>
  <c r="R329" i="1"/>
  <c r="T329" i="1"/>
  <c r="U329" i="1"/>
  <c r="V329" i="1" s="1"/>
  <c r="W329" i="1"/>
  <c r="X329" i="1"/>
  <c r="Y329" i="1"/>
  <c r="AA329" i="1"/>
  <c r="AB329" i="1"/>
  <c r="AC329" i="1"/>
  <c r="AE329" i="1" s="1"/>
  <c r="AG329" i="1"/>
  <c r="AH329" i="1"/>
  <c r="AI329" i="1"/>
  <c r="AJ329" i="1"/>
  <c r="AK329" i="1"/>
  <c r="AM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Q330" i="1"/>
  <c r="R330" i="1"/>
  <c r="T330" i="1"/>
  <c r="U330" i="1"/>
  <c r="V330" i="1" s="1"/>
  <c r="W330" i="1"/>
  <c r="X330" i="1"/>
  <c r="Y330" i="1"/>
  <c r="AA330" i="1"/>
  <c r="AB330" i="1"/>
  <c r="AC330" i="1"/>
  <c r="AE330" i="1" s="1"/>
  <c r="AG330" i="1"/>
  <c r="AH330" i="1"/>
  <c r="AI330" i="1"/>
  <c r="AJ330" i="1"/>
  <c r="AK330" i="1"/>
  <c r="AM330" i="1"/>
  <c r="A331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Q331" i="1"/>
  <c r="R331" i="1"/>
  <c r="T331" i="1"/>
  <c r="U331" i="1"/>
  <c r="V331" i="1" s="1"/>
  <c r="W331" i="1"/>
  <c r="X331" i="1"/>
  <c r="Y331" i="1"/>
  <c r="AA331" i="1"/>
  <c r="AB331" i="1"/>
  <c r="AC331" i="1"/>
  <c r="AG331" i="1"/>
  <c r="AH331" i="1"/>
  <c r="AI331" i="1"/>
  <c r="AJ331" i="1"/>
  <c r="AK331" i="1"/>
  <c r="AM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Q332" i="1"/>
  <c r="R332" i="1"/>
  <c r="T332" i="1"/>
  <c r="U332" i="1"/>
  <c r="V332" i="1" s="1"/>
  <c r="W332" i="1"/>
  <c r="X332" i="1"/>
  <c r="Y332" i="1"/>
  <c r="AA332" i="1"/>
  <c r="AB332" i="1"/>
  <c r="AC332" i="1"/>
  <c r="AE332" i="1" s="1"/>
  <c r="AG332" i="1"/>
  <c r="AH332" i="1"/>
  <c r="AI332" i="1"/>
  <c r="AJ332" i="1"/>
  <c r="AK332" i="1"/>
  <c r="AM332" i="1"/>
  <c r="A333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Q333" i="1"/>
  <c r="R333" i="1"/>
  <c r="T333" i="1"/>
  <c r="U333" i="1"/>
  <c r="V333" i="1" s="1"/>
  <c r="W333" i="1"/>
  <c r="X333" i="1"/>
  <c r="Y333" i="1"/>
  <c r="AA333" i="1"/>
  <c r="AB333" i="1"/>
  <c r="AC333" i="1"/>
  <c r="AG333" i="1"/>
  <c r="AH333" i="1"/>
  <c r="AI333" i="1"/>
  <c r="AJ333" i="1"/>
  <c r="AK333" i="1"/>
  <c r="AM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Q334" i="1"/>
  <c r="R334" i="1"/>
  <c r="T334" i="1"/>
  <c r="U334" i="1"/>
  <c r="V334" i="1" s="1"/>
  <c r="W334" i="1"/>
  <c r="X334" i="1"/>
  <c r="Y334" i="1"/>
  <c r="AA334" i="1"/>
  <c r="AB334" i="1"/>
  <c r="AC334" i="1"/>
  <c r="AG334" i="1"/>
  <c r="AH334" i="1"/>
  <c r="AI334" i="1"/>
  <c r="AJ334" i="1"/>
  <c r="AK334" i="1"/>
  <c r="AM334" i="1"/>
  <c r="A335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Q335" i="1"/>
  <c r="R335" i="1"/>
  <c r="T335" i="1"/>
  <c r="U335" i="1"/>
  <c r="V335" i="1" s="1"/>
  <c r="W335" i="1"/>
  <c r="X335" i="1"/>
  <c r="Y335" i="1"/>
  <c r="AA335" i="1"/>
  <c r="AB335" i="1"/>
  <c r="AC335" i="1"/>
  <c r="AG335" i="1"/>
  <c r="AH335" i="1"/>
  <c r="AI335" i="1"/>
  <c r="AJ335" i="1"/>
  <c r="AK335" i="1"/>
  <c r="AM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Q336" i="1"/>
  <c r="R336" i="1"/>
  <c r="T336" i="1"/>
  <c r="U336" i="1"/>
  <c r="V336" i="1" s="1"/>
  <c r="W336" i="1"/>
  <c r="X336" i="1"/>
  <c r="Y336" i="1"/>
  <c r="AA336" i="1"/>
  <c r="AB336" i="1"/>
  <c r="AC336" i="1"/>
  <c r="AE336" i="1" s="1"/>
  <c r="AG336" i="1"/>
  <c r="AH336" i="1"/>
  <c r="AI336" i="1"/>
  <c r="AJ336" i="1"/>
  <c r="AK336" i="1"/>
  <c r="AM336" i="1"/>
  <c r="A337" i="1"/>
  <c r="B337" i="1"/>
  <c r="C337" i="1"/>
  <c r="D337" i="1"/>
  <c r="E337" i="1"/>
  <c r="F337" i="1"/>
  <c r="G337" i="1"/>
  <c r="H337" i="1"/>
  <c r="I337" i="1"/>
  <c r="J337" i="1"/>
  <c r="K337" i="1"/>
  <c r="L337" i="1"/>
  <c r="M337" i="1"/>
  <c r="Q337" i="1"/>
  <c r="R337" i="1"/>
  <c r="T337" i="1"/>
  <c r="U337" i="1"/>
  <c r="V337" i="1" s="1"/>
  <c r="W337" i="1"/>
  <c r="X337" i="1"/>
  <c r="Y337" i="1"/>
  <c r="AA337" i="1"/>
  <c r="AB337" i="1"/>
  <c r="AC337" i="1"/>
  <c r="AE337" i="1" s="1"/>
  <c r="AG337" i="1"/>
  <c r="AH337" i="1"/>
  <c r="AI337" i="1"/>
  <c r="AJ337" i="1"/>
  <c r="AK337" i="1"/>
  <c r="AM337" i="1"/>
  <c r="A338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Q338" i="1"/>
  <c r="R338" i="1"/>
  <c r="T338" i="1"/>
  <c r="U338" i="1"/>
  <c r="V338" i="1" s="1"/>
  <c r="W338" i="1"/>
  <c r="X338" i="1"/>
  <c r="Y338" i="1"/>
  <c r="AA338" i="1"/>
  <c r="AB338" i="1"/>
  <c r="AC338" i="1"/>
  <c r="AE338" i="1" s="1"/>
  <c r="AG338" i="1"/>
  <c r="AH338" i="1"/>
  <c r="AI338" i="1"/>
  <c r="AJ338" i="1"/>
  <c r="AK338" i="1"/>
  <c r="AM338" i="1"/>
  <c r="A339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Q339" i="1"/>
  <c r="R339" i="1"/>
  <c r="T339" i="1"/>
  <c r="U339" i="1"/>
  <c r="V339" i="1" s="1"/>
  <c r="W339" i="1"/>
  <c r="X339" i="1"/>
  <c r="Y339" i="1"/>
  <c r="AA339" i="1"/>
  <c r="AB339" i="1"/>
  <c r="AC339" i="1"/>
  <c r="AG339" i="1"/>
  <c r="AH339" i="1"/>
  <c r="AI339" i="1"/>
  <c r="AJ339" i="1"/>
  <c r="AK339" i="1"/>
  <c r="AM339" i="1"/>
  <c r="A340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Q340" i="1"/>
  <c r="R340" i="1"/>
  <c r="T340" i="1"/>
  <c r="U340" i="1"/>
  <c r="V340" i="1" s="1"/>
  <c r="W340" i="1"/>
  <c r="X340" i="1"/>
  <c r="Y340" i="1"/>
  <c r="AA340" i="1"/>
  <c r="AB340" i="1"/>
  <c r="AC340" i="1"/>
  <c r="AE340" i="1" s="1"/>
  <c r="AG340" i="1"/>
  <c r="AH340" i="1"/>
  <c r="AI340" i="1"/>
  <c r="AJ340" i="1"/>
  <c r="AK340" i="1"/>
  <c r="AM340" i="1"/>
  <c r="A341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Q341" i="1"/>
  <c r="R341" i="1"/>
  <c r="T341" i="1"/>
  <c r="U341" i="1"/>
  <c r="V341" i="1" s="1"/>
  <c r="W341" i="1"/>
  <c r="X341" i="1"/>
  <c r="Y341" i="1"/>
  <c r="AA341" i="1"/>
  <c r="AB341" i="1"/>
  <c r="AC341" i="1"/>
  <c r="AG341" i="1"/>
  <c r="AH341" i="1"/>
  <c r="AI341" i="1"/>
  <c r="AJ341" i="1"/>
  <c r="AK341" i="1"/>
  <c r="AM341" i="1"/>
  <c r="A342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Q342" i="1"/>
  <c r="R342" i="1"/>
  <c r="T342" i="1"/>
  <c r="U342" i="1"/>
  <c r="V342" i="1" s="1"/>
  <c r="W342" i="1"/>
  <c r="X342" i="1"/>
  <c r="Y342" i="1"/>
  <c r="AA342" i="1"/>
  <c r="AB342" i="1"/>
  <c r="AC342" i="1"/>
  <c r="AG342" i="1"/>
  <c r="AH342" i="1"/>
  <c r="AI342" i="1"/>
  <c r="AJ342" i="1"/>
  <c r="AK342" i="1"/>
  <c r="AM342" i="1"/>
  <c r="A343" i="1"/>
  <c r="B343" i="1"/>
  <c r="C343" i="1"/>
  <c r="D343" i="1"/>
  <c r="E343" i="1"/>
  <c r="F343" i="1"/>
  <c r="G343" i="1"/>
  <c r="H343" i="1"/>
  <c r="I343" i="1"/>
  <c r="J343" i="1"/>
  <c r="K343" i="1"/>
  <c r="L343" i="1"/>
  <c r="M343" i="1"/>
  <c r="Q343" i="1"/>
  <c r="R343" i="1"/>
  <c r="T343" i="1"/>
  <c r="U343" i="1"/>
  <c r="V343" i="1" s="1"/>
  <c r="W343" i="1"/>
  <c r="X343" i="1"/>
  <c r="Y343" i="1"/>
  <c r="AA343" i="1"/>
  <c r="AB343" i="1"/>
  <c r="AC343" i="1"/>
  <c r="AG343" i="1"/>
  <c r="AH343" i="1"/>
  <c r="AI343" i="1"/>
  <c r="AJ343" i="1"/>
  <c r="AK343" i="1"/>
  <c r="AM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Q344" i="1"/>
  <c r="R344" i="1"/>
  <c r="T344" i="1"/>
  <c r="U344" i="1"/>
  <c r="V344" i="1" s="1"/>
  <c r="W344" i="1"/>
  <c r="X344" i="1"/>
  <c r="Y344" i="1"/>
  <c r="AA344" i="1"/>
  <c r="AB344" i="1"/>
  <c r="AC344" i="1"/>
  <c r="AE344" i="1" s="1"/>
  <c r="AG344" i="1"/>
  <c r="AH344" i="1"/>
  <c r="AI344" i="1"/>
  <c r="AJ344" i="1"/>
  <c r="AK344" i="1"/>
  <c r="AM344" i="1"/>
  <c r="A345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Q345" i="1"/>
  <c r="R345" i="1"/>
  <c r="T345" i="1"/>
  <c r="U345" i="1"/>
  <c r="V345" i="1" s="1"/>
  <c r="W345" i="1"/>
  <c r="X345" i="1"/>
  <c r="Y345" i="1"/>
  <c r="AA345" i="1"/>
  <c r="AB345" i="1"/>
  <c r="AC345" i="1"/>
  <c r="AE345" i="1" s="1"/>
  <c r="AG345" i="1"/>
  <c r="AH345" i="1"/>
  <c r="AI345" i="1"/>
  <c r="AJ345" i="1"/>
  <c r="AK345" i="1"/>
  <c r="AM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Q346" i="1"/>
  <c r="R346" i="1"/>
  <c r="T346" i="1"/>
  <c r="U346" i="1"/>
  <c r="V346" i="1" s="1"/>
  <c r="W346" i="1"/>
  <c r="X346" i="1"/>
  <c r="Y346" i="1"/>
  <c r="AA346" i="1"/>
  <c r="AB346" i="1"/>
  <c r="AC346" i="1"/>
  <c r="AE346" i="1" s="1"/>
  <c r="AG346" i="1"/>
  <c r="AH346" i="1"/>
  <c r="AI346" i="1"/>
  <c r="AJ346" i="1"/>
  <c r="AK346" i="1"/>
  <c r="AM346" i="1"/>
  <c r="A347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Q347" i="1"/>
  <c r="R347" i="1"/>
  <c r="T347" i="1"/>
  <c r="U347" i="1"/>
  <c r="V347" i="1" s="1"/>
  <c r="W347" i="1"/>
  <c r="X347" i="1"/>
  <c r="Y347" i="1"/>
  <c r="AA347" i="1"/>
  <c r="AB347" i="1"/>
  <c r="AC347" i="1"/>
  <c r="AG347" i="1"/>
  <c r="AH347" i="1"/>
  <c r="AI347" i="1"/>
  <c r="AJ347" i="1"/>
  <c r="AK347" i="1"/>
  <c r="AM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Q348" i="1"/>
  <c r="R348" i="1"/>
  <c r="T348" i="1"/>
  <c r="U348" i="1"/>
  <c r="V348" i="1" s="1"/>
  <c r="W348" i="1"/>
  <c r="X348" i="1"/>
  <c r="Y348" i="1"/>
  <c r="AA348" i="1"/>
  <c r="AB348" i="1"/>
  <c r="AC348" i="1"/>
  <c r="AE348" i="1" s="1"/>
  <c r="AG348" i="1"/>
  <c r="AH348" i="1"/>
  <c r="AI348" i="1"/>
  <c r="AJ348" i="1"/>
  <c r="AK348" i="1"/>
  <c r="AM348" i="1"/>
  <c r="A349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Q349" i="1"/>
  <c r="R349" i="1"/>
  <c r="T349" i="1"/>
  <c r="U349" i="1"/>
  <c r="V349" i="1" s="1"/>
  <c r="W349" i="1"/>
  <c r="X349" i="1"/>
  <c r="Y349" i="1"/>
  <c r="AA349" i="1"/>
  <c r="AB349" i="1"/>
  <c r="AC349" i="1"/>
  <c r="AG349" i="1"/>
  <c r="AH349" i="1"/>
  <c r="AI349" i="1"/>
  <c r="AJ349" i="1"/>
  <c r="AK349" i="1"/>
  <c r="AM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Q350" i="1"/>
  <c r="R350" i="1"/>
  <c r="T350" i="1"/>
  <c r="U350" i="1"/>
  <c r="V350" i="1" s="1"/>
  <c r="W350" i="1"/>
  <c r="X350" i="1"/>
  <c r="Y350" i="1"/>
  <c r="AA350" i="1"/>
  <c r="AB350" i="1"/>
  <c r="AC350" i="1"/>
  <c r="AG350" i="1"/>
  <c r="AH350" i="1"/>
  <c r="AI350" i="1"/>
  <c r="AJ350" i="1"/>
  <c r="AK350" i="1"/>
  <c r="AM350" i="1"/>
  <c r="A351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Q351" i="1"/>
  <c r="R351" i="1"/>
  <c r="T351" i="1"/>
  <c r="U351" i="1"/>
  <c r="V351" i="1" s="1"/>
  <c r="W351" i="1"/>
  <c r="X351" i="1"/>
  <c r="Y351" i="1"/>
  <c r="AA351" i="1"/>
  <c r="AB351" i="1"/>
  <c r="AC351" i="1"/>
  <c r="AG351" i="1"/>
  <c r="AH351" i="1"/>
  <c r="AI351" i="1"/>
  <c r="AJ351" i="1"/>
  <c r="AK351" i="1"/>
  <c r="AM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Q352" i="1"/>
  <c r="R352" i="1"/>
  <c r="T352" i="1"/>
  <c r="U352" i="1"/>
  <c r="V352" i="1" s="1"/>
  <c r="W352" i="1"/>
  <c r="X352" i="1"/>
  <c r="Y352" i="1"/>
  <c r="AA352" i="1"/>
  <c r="AB352" i="1"/>
  <c r="AC352" i="1"/>
  <c r="AE352" i="1" s="1"/>
  <c r="AG352" i="1"/>
  <c r="AH352" i="1"/>
  <c r="AI352" i="1"/>
  <c r="AJ352" i="1"/>
  <c r="AK352" i="1"/>
  <c r="AM352" i="1"/>
  <c r="A353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Q353" i="1"/>
  <c r="R353" i="1"/>
  <c r="T353" i="1"/>
  <c r="U353" i="1"/>
  <c r="V353" i="1" s="1"/>
  <c r="W353" i="1"/>
  <c r="X353" i="1"/>
  <c r="Y353" i="1"/>
  <c r="AA353" i="1"/>
  <c r="AB353" i="1"/>
  <c r="AC353" i="1"/>
  <c r="AE353" i="1" s="1"/>
  <c r="AG353" i="1"/>
  <c r="AH353" i="1"/>
  <c r="AI353" i="1"/>
  <c r="AJ353" i="1"/>
  <c r="AK353" i="1"/>
  <c r="AM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Q354" i="1"/>
  <c r="R354" i="1"/>
  <c r="T354" i="1"/>
  <c r="U354" i="1"/>
  <c r="V354" i="1" s="1"/>
  <c r="W354" i="1"/>
  <c r="X354" i="1"/>
  <c r="Y354" i="1"/>
  <c r="AA354" i="1"/>
  <c r="AB354" i="1"/>
  <c r="AC354" i="1"/>
  <c r="AE354" i="1" s="1"/>
  <c r="AG354" i="1"/>
  <c r="AH354" i="1"/>
  <c r="AI354" i="1"/>
  <c r="AJ354" i="1"/>
  <c r="AK354" i="1"/>
  <c r="AM354" i="1"/>
  <c r="A355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Q355" i="1"/>
  <c r="R355" i="1"/>
  <c r="T355" i="1"/>
  <c r="U355" i="1"/>
  <c r="V355" i="1" s="1"/>
  <c r="W355" i="1"/>
  <c r="X355" i="1"/>
  <c r="Y355" i="1"/>
  <c r="AA355" i="1"/>
  <c r="AB355" i="1"/>
  <c r="AC355" i="1"/>
  <c r="AG355" i="1"/>
  <c r="AH355" i="1"/>
  <c r="AI355" i="1"/>
  <c r="AJ355" i="1"/>
  <c r="AK355" i="1"/>
  <c r="AM355" i="1"/>
  <c r="A356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Q356" i="1"/>
  <c r="R356" i="1"/>
  <c r="T356" i="1"/>
  <c r="U356" i="1"/>
  <c r="V356" i="1" s="1"/>
  <c r="W356" i="1"/>
  <c r="X356" i="1"/>
  <c r="Y356" i="1"/>
  <c r="AA356" i="1"/>
  <c r="AB356" i="1"/>
  <c r="AC356" i="1"/>
  <c r="AE356" i="1" s="1"/>
  <c r="AG356" i="1"/>
  <c r="AH356" i="1"/>
  <c r="AI356" i="1"/>
  <c r="AJ356" i="1"/>
  <c r="AK356" i="1"/>
  <c r="AM356" i="1"/>
  <c r="A357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Q357" i="1"/>
  <c r="R357" i="1"/>
  <c r="T357" i="1"/>
  <c r="U357" i="1"/>
  <c r="V357" i="1" s="1"/>
  <c r="W357" i="1"/>
  <c r="X357" i="1"/>
  <c r="Y357" i="1"/>
  <c r="AA357" i="1"/>
  <c r="AB357" i="1"/>
  <c r="AC357" i="1"/>
  <c r="AG357" i="1"/>
  <c r="AH357" i="1"/>
  <c r="AI357" i="1"/>
  <c r="AJ357" i="1"/>
  <c r="AK357" i="1"/>
  <c r="AM357" i="1"/>
  <c r="A358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Q358" i="1"/>
  <c r="R358" i="1"/>
  <c r="T358" i="1"/>
  <c r="U358" i="1"/>
  <c r="V358" i="1" s="1"/>
  <c r="W358" i="1"/>
  <c r="X358" i="1"/>
  <c r="Y358" i="1"/>
  <c r="AA358" i="1"/>
  <c r="AB358" i="1"/>
  <c r="AC358" i="1"/>
  <c r="AG358" i="1"/>
  <c r="AH358" i="1"/>
  <c r="AI358" i="1"/>
  <c r="AJ358" i="1"/>
  <c r="AK358" i="1"/>
  <c r="AM358" i="1"/>
  <c r="A359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Q359" i="1"/>
  <c r="R359" i="1"/>
  <c r="T359" i="1"/>
  <c r="U359" i="1"/>
  <c r="V359" i="1" s="1"/>
  <c r="W359" i="1"/>
  <c r="X359" i="1"/>
  <c r="Y359" i="1"/>
  <c r="AA359" i="1"/>
  <c r="AB359" i="1"/>
  <c r="AC359" i="1"/>
  <c r="AG359" i="1"/>
  <c r="AH359" i="1"/>
  <c r="AI359" i="1"/>
  <c r="AJ359" i="1"/>
  <c r="AK359" i="1"/>
  <c r="AM359" i="1"/>
  <c r="A360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Q360" i="1"/>
  <c r="R360" i="1"/>
  <c r="T360" i="1"/>
  <c r="U360" i="1"/>
  <c r="V360" i="1" s="1"/>
  <c r="W360" i="1"/>
  <c r="X360" i="1"/>
  <c r="Y360" i="1"/>
  <c r="AA360" i="1"/>
  <c r="AB360" i="1"/>
  <c r="AC360" i="1"/>
  <c r="AE360" i="1" s="1"/>
  <c r="AG360" i="1"/>
  <c r="AH360" i="1"/>
  <c r="AI360" i="1"/>
  <c r="AJ360" i="1"/>
  <c r="AK360" i="1"/>
  <c r="AM360" i="1"/>
  <c r="A361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Q361" i="1"/>
  <c r="R361" i="1"/>
  <c r="T361" i="1"/>
  <c r="U361" i="1"/>
  <c r="V361" i="1" s="1"/>
  <c r="W361" i="1"/>
  <c r="X361" i="1"/>
  <c r="Y361" i="1"/>
  <c r="AA361" i="1"/>
  <c r="AB361" i="1"/>
  <c r="AC361" i="1"/>
  <c r="AE361" i="1" s="1"/>
  <c r="AG361" i="1"/>
  <c r="AH361" i="1"/>
  <c r="AI361" i="1"/>
  <c r="AJ361" i="1"/>
  <c r="AK361" i="1"/>
  <c r="AM361" i="1"/>
  <c r="A362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Q362" i="1"/>
  <c r="R362" i="1"/>
  <c r="T362" i="1"/>
  <c r="U362" i="1"/>
  <c r="V362" i="1" s="1"/>
  <c r="W362" i="1"/>
  <c r="X362" i="1"/>
  <c r="Y362" i="1"/>
  <c r="AA362" i="1"/>
  <c r="AB362" i="1"/>
  <c r="AC362" i="1"/>
  <c r="AE362" i="1" s="1"/>
  <c r="AG362" i="1"/>
  <c r="AH362" i="1"/>
  <c r="AI362" i="1"/>
  <c r="AJ362" i="1"/>
  <c r="AK362" i="1"/>
  <c r="AM362" i="1"/>
  <c r="A363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Q363" i="1"/>
  <c r="R363" i="1"/>
  <c r="T363" i="1"/>
  <c r="U363" i="1"/>
  <c r="V363" i="1" s="1"/>
  <c r="W363" i="1"/>
  <c r="X363" i="1"/>
  <c r="Y363" i="1"/>
  <c r="AA363" i="1"/>
  <c r="AB363" i="1"/>
  <c r="AC363" i="1"/>
  <c r="AG363" i="1"/>
  <c r="AH363" i="1"/>
  <c r="AI363" i="1"/>
  <c r="AJ363" i="1"/>
  <c r="AK363" i="1"/>
  <c r="AM363" i="1"/>
  <c r="A364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Q364" i="1"/>
  <c r="R364" i="1"/>
  <c r="T364" i="1"/>
  <c r="U364" i="1"/>
  <c r="V364" i="1" s="1"/>
  <c r="W364" i="1"/>
  <c r="X364" i="1"/>
  <c r="Y364" i="1"/>
  <c r="AA364" i="1"/>
  <c r="AB364" i="1"/>
  <c r="AC364" i="1"/>
  <c r="AE364" i="1" s="1"/>
  <c r="AG364" i="1"/>
  <c r="AH364" i="1"/>
  <c r="AI364" i="1"/>
  <c r="AJ364" i="1"/>
  <c r="AK364" i="1"/>
  <c r="AM364" i="1"/>
  <c r="A365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Q365" i="1"/>
  <c r="R365" i="1"/>
  <c r="T365" i="1"/>
  <c r="U365" i="1"/>
  <c r="V365" i="1" s="1"/>
  <c r="W365" i="1"/>
  <c r="X365" i="1"/>
  <c r="Y365" i="1"/>
  <c r="AA365" i="1"/>
  <c r="AB365" i="1"/>
  <c r="AC365" i="1"/>
  <c r="AG365" i="1"/>
  <c r="AH365" i="1"/>
  <c r="AI365" i="1"/>
  <c r="AJ365" i="1"/>
  <c r="AK365" i="1"/>
  <c r="AM365" i="1"/>
  <c r="A366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Q366" i="1"/>
  <c r="R366" i="1"/>
  <c r="T366" i="1"/>
  <c r="U366" i="1"/>
  <c r="V366" i="1" s="1"/>
  <c r="W366" i="1"/>
  <c r="X366" i="1"/>
  <c r="Y366" i="1"/>
  <c r="AA366" i="1"/>
  <c r="AB366" i="1"/>
  <c r="AC366" i="1"/>
  <c r="AD366" i="1" s="1"/>
  <c r="AG366" i="1"/>
  <c r="AH366" i="1"/>
  <c r="AI366" i="1"/>
  <c r="AJ366" i="1"/>
  <c r="AK366" i="1"/>
  <c r="AM366" i="1"/>
  <c r="A367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Q367" i="1"/>
  <c r="R367" i="1"/>
  <c r="T367" i="1"/>
  <c r="U367" i="1"/>
  <c r="V367" i="1" s="1"/>
  <c r="W367" i="1"/>
  <c r="X367" i="1"/>
  <c r="Y367" i="1"/>
  <c r="AA367" i="1"/>
  <c r="AB367" i="1"/>
  <c r="AC367" i="1"/>
  <c r="AG367" i="1"/>
  <c r="AH367" i="1"/>
  <c r="AI367" i="1"/>
  <c r="AJ367" i="1"/>
  <c r="AK367" i="1"/>
  <c r="AM367" i="1"/>
  <c r="A368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Q368" i="1"/>
  <c r="R368" i="1"/>
  <c r="T368" i="1"/>
  <c r="U368" i="1"/>
  <c r="V368" i="1" s="1"/>
  <c r="W368" i="1"/>
  <c r="X368" i="1"/>
  <c r="Y368" i="1"/>
  <c r="AA368" i="1"/>
  <c r="AB368" i="1"/>
  <c r="AC368" i="1"/>
  <c r="AE368" i="1" s="1"/>
  <c r="AG368" i="1"/>
  <c r="AH368" i="1"/>
  <c r="AI368" i="1"/>
  <c r="AJ368" i="1"/>
  <c r="AK368" i="1"/>
  <c r="AM368" i="1"/>
  <c r="A369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Q369" i="1"/>
  <c r="R369" i="1"/>
  <c r="T369" i="1"/>
  <c r="U369" i="1"/>
  <c r="V369" i="1" s="1"/>
  <c r="W369" i="1"/>
  <c r="X369" i="1"/>
  <c r="Y369" i="1"/>
  <c r="AA369" i="1"/>
  <c r="AB369" i="1"/>
  <c r="AC369" i="1"/>
  <c r="AE369" i="1" s="1"/>
  <c r="AG369" i="1"/>
  <c r="AH369" i="1"/>
  <c r="AI369" i="1"/>
  <c r="AJ369" i="1"/>
  <c r="AK369" i="1"/>
  <c r="AM369" i="1"/>
  <c r="A370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Q370" i="1"/>
  <c r="R370" i="1"/>
  <c r="T370" i="1"/>
  <c r="U370" i="1"/>
  <c r="V370" i="1" s="1"/>
  <c r="W370" i="1"/>
  <c r="X370" i="1"/>
  <c r="Y370" i="1"/>
  <c r="AA370" i="1"/>
  <c r="AB370" i="1"/>
  <c r="AC370" i="1"/>
  <c r="AG370" i="1"/>
  <c r="AH370" i="1"/>
  <c r="AI370" i="1"/>
  <c r="AJ370" i="1"/>
  <c r="AK370" i="1"/>
  <c r="AM370" i="1"/>
  <c r="A371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Q371" i="1"/>
  <c r="R371" i="1"/>
  <c r="T371" i="1"/>
  <c r="U371" i="1"/>
  <c r="V371" i="1" s="1"/>
  <c r="W371" i="1"/>
  <c r="X371" i="1"/>
  <c r="Y371" i="1"/>
  <c r="AA371" i="1"/>
  <c r="AB371" i="1"/>
  <c r="AC371" i="1"/>
  <c r="AG371" i="1"/>
  <c r="AH371" i="1"/>
  <c r="AI371" i="1"/>
  <c r="AJ371" i="1"/>
  <c r="AK371" i="1"/>
  <c r="AM371" i="1"/>
  <c r="A372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Q372" i="1"/>
  <c r="R372" i="1"/>
  <c r="T372" i="1"/>
  <c r="U372" i="1"/>
  <c r="V372" i="1" s="1"/>
  <c r="W372" i="1"/>
  <c r="X372" i="1"/>
  <c r="Y372" i="1"/>
  <c r="AA372" i="1"/>
  <c r="AB372" i="1"/>
  <c r="AC372" i="1"/>
  <c r="AE372" i="1" s="1"/>
  <c r="AG372" i="1"/>
  <c r="AH372" i="1"/>
  <c r="AI372" i="1"/>
  <c r="AJ372" i="1"/>
  <c r="AK372" i="1"/>
  <c r="AM372" i="1"/>
  <c r="A373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Q373" i="1"/>
  <c r="R373" i="1"/>
  <c r="T373" i="1"/>
  <c r="U373" i="1"/>
  <c r="V373" i="1" s="1"/>
  <c r="W373" i="1"/>
  <c r="X373" i="1"/>
  <c r="Y373" i="1"/>
  <c r="AA373" i="1"/>
  <c r="AB373" i="1"/>
  <c r="AC373" i="1"/>
  <c r="AG373" i="1"/>
  <c r="AH373" i="1"/>
  <c r="AI373" i="1"/>
  <c r="AJ373" i="1"/>
  <c r="AK373" i="1"/>
  <c r="AM373" i="1"/>
  <c r="A374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Q374" i="1"/>
  <c r="R374" i="1"/>
  <c r="T374" i="1"/>
  <c r="U374" i="1"/>
  <c r="V374" i="1" s="1"/>
  <c r="W374" i="1"/>
  <c r="X374" i="1"/>
  <c r="Y374" i="1"/>
  <c r="AA374" i="1"/>
  <c r="AB374" i="1"/>
  <c r="AC374" i="1"/>
  <c r="AE374" i="1" s="1"/>
  <c r="AG374" i="1"/>
  <c r="AH374" i="1"/>
  <c r="AI374" i="1"/>
  <c r="AJ374" i="1"/>
  <c r="AK374" i="1"/>
  <c r="AM374" i="1"/>
  <c r="A375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Q375" i="1"/>
  <c r="R375" i="1"/>
  <c r="T375" i="1"/>
  <c r="U375" i="1"/>
  <c r="V375" i="1" s="1"/>
  <c r="W375" i="1"/>
  <c r="X375" i="1"/>
  <c r="Y375" i="1"/>
  <c r="AA375" i="1"/>
  <c r="AB375" i="1"/>
  <c r="AC375" i="1"/>
  <c r="AG375" i="1"/>
  <c r="AH375" i="1"/>
  <c r="AI375" i="1"/>
  <c r="AJ375" i="1"/>
  <c r="AK375" i="1"/>
  <c r="AM375" i="1"/>
  <c r="A376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Q376" i="1"/>
  <c r="R376" i="1"/>
  <c r="T376" i="1"/>
  <c r="U376" i="1"/>
  <c r="V376" i="1" s="1"/>
  <c r="W376" i="1"/>
  <c r="X376" i="1"/>
  <c r="Y376" i="1"/>
  <c r="AA376" i="1"/>
  <c r="AB376" i="1"/>
  <c r="AC376" i="1"/>
  <c r="AE376" i="1" s="1"/>
  <c r="AG376" i="1"/>
  <c r="AH376" i="1"/>
  <c r="AI376" i="1"/>
  <c r="AJ376" i="1"/>
  <c r="AK376" i="1"/>
  <c r="AM376" i="1"/>
  <c r="A377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Q377" i="1"/>
  <c r="R377" i="1"/>
  <c r="T377" i="1"/>
  <c r="U377" i="1"/>
  <c r="V377" i="1" s="1"/>
  <c r="W377" i="1"/>
  <c r="X377" i="1"/>
  <c r="Y377" i="1"/>
  <c r="AA377" i="1"/>
  <c r="AB377" i="1"/>
  <c r="AC377" i="1"/>
  <c r="AE377" i="1" s="1"/>
  <c r="AG377" i="1"/>
  <c r="AH377" i="1"/>
  <c r="AI377" i="1"/>
  <c r="AJ377" i="1"/>
  <c r="AK377" i="1"/>
  <c r="AM377" i="1"/>
  <c r="A378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Q378" i="1"/>
  <c r="R378" i="1"/>
  <c r="T378" i="1"/>
  <c r="U378" i="1"/>
  <c r="V378" i="1" s="1"/>
  <c r="W378" i="1"/>
  <c r="X378" i="1"/>
  <c r="Y378" i="1"/>
  <c r="AA378" i="1"/>
  <c r="AB378" i="1"/>
  <c r="AC378" i="1"/>
  <c r="AE378" i="1" s="1"/>
  <c r="AG378" i="1"/>
  <c r="AH378" i="1"/>
  <c r="AI378" i="1"/>
  <c r="AJ378" i="1"/>
  <c r="AK378" i="1"/>
  <c r="AM378" i="1"/>
  <c r="A379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Q379" i="1"/>
  <c r="R379" i="1"/>
  <c r="T379" i="1"/>
  <c r="U379" i="1"/>
  <c r="V379" i="1" s="1"/>
  <c r="W379" i="1"/>
  <c r="X379" i="1"/>
  <c r="Y379" i="1"/>
  <c r="AA379" i="1"/>
  <c r="AB379" i="1"/>
  <c r="AC379" i="1"/>
  <c r="AG379" i="1"/>
  <c r="AH379" i="1"/>
  <c r="AI379" i="1"/>
  <c r="AJ379" i="1"/>
  <c r="AK379" i="1"/>
  <c r="AM379" i="1"/>
  <c r="A380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Q380" i="1"/>
  <c r="R380" i="1"/>
  <c r="T380" i="1"/>
  <c r="U380" i="1"/>
  <c r="V380" i="1" s="1"/>
  <c r="W380" i="1"/>
  <c r="X380" i="1"/>
  <c r="Y380" i="1"/>
  <c r="AA380" i="1"/>
  <c r="AB380" i="1"/>
  <c r="AC380" i="1"/>
  <c r="AE380" i="1" s="1"/>
  <c r="AG380" i="1"/>
  <c r="AH380" i="1"/>
  <c r="AI380" i="1"/>
  <c r="AJ380" i="1"/>
  <c r="AK380" i="1"/>
  <c r="AM380" i="1"/>
  <c r="A381" i="1"/>
  <c r="B381" i="1"/>
  <c r="C381" i="1"/>
  <c r="D381" i="1"/>
  <c r="E381" i="1"/>
  <c r="F381" i="1"/>
  <c r="G381" i="1"/>
  <c r="H381" i="1"/>
  <c r="I381" i="1"/>
  <c r="J381" i="1"/>
  <c r="K381" i="1"/>
  <c r="L381" i="1"/>
  <c r="M381" i="1"/>
  <c r="Q381" i="1"/>
  <c r="R381" i="1"/>
  <c r="T381" i="1"/>
  <c r="U381" i="1"/>
  <c r="V381" i="1" s="1"/>
  <c r="W381" i="1"/>
  <c r="X381" i="1"/>
  <c r="Y381" i="1"/>
  <c r="AA381" i="1"/>
  <c r="AB381" i="1"/>
  <c r="AC381" i="1"/>
  <c r="AG381" i="1"/>
  <c r="AH381" i="1"/>
  <c r="AI381" i="1"/>
  <c r="AJ381" i="1"/>
  <c r="AK381" i="1"/>
  <c r="AM381" i="1"/>
  <c r="A382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Q382" i="1"/>
  <c r="R382" i="1"/>
  <c r="T382" i="1"/>
  <c r="U382" i="1"/>
  <c r="V382" i="1" s="1"/>
  <c r="W382" i="1"/>
  <c r="X382" i="1"/>
  <c r="Y382" i="1"/>
  <c r="AA382" i="1"/>
  <c r="AB382" i="1"/>
  <c r="AC382" i="1"/>
  <c r="AG382" i="1"/>
  <c r="AH382" i="1"/>
  <c r="AI382" i="1"/>
  <c r="AJ382" i="1"/>
  <c r="AK382" i="1"/>
  <c r="AM382" i="1"/>
  <c r="A383" i="1"/>
  <c r="B383" i="1"/>
  <c r="C383" i="1"/>
  <c r="D383" i="1"/>
  <c r="E383" i="1"/>
  <c r="F383" i="1"/>
  <c r="G383" i="1"/>
  <c r="H383" i="1"/>
  <c r="I383" i="1"/>
  <c r="J383" i="1"/>
  <c r="K383" i="1"/>
  <c r="L383" i="1"/>
  <c r="M383" i="1"/>
  <c r="Q383" i="1"/>
  <c r="R383" i="1"/>
  <c r="T383" i="1"/>
  <c r="U383" i="1"/>
  <c r="V383" i="1" s="1"/>
  <c r="W383" i="1"/>
  <c r="X383" i="1"/>
  <c r="Y383" i="1"/>
  <c r="AA383" i="1"/>
  <c r="AB383" i="1"/>
  <c r="AC383" i="1"/>
  <c r="AG383" i="1"/>
  <c r="AH383" i="1"/>
  <c r="AI383" i="1"/>
  <c r="AJ383" i="1"/>
  <c r="AK383" i="1"/>
  <c r="AM383" i="1"/>
  <c r="A384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Q384" i="1"/>
  <c r="R384" i="1"/>
  <c r="T384" i="1"/>
  <c r="U384" i="1"/>
  <c r="V384" i="1" s="1"/>
  <c r="W384" i="1"/>
  <c r="X384" i="1"/>
  <c r="Y384" i="1"/>
  <c r="AA384" i="1"/>
  <c r="AB384" i="1"/>
  <c r="AC384" i="1"/>
  <c r="AE384" i="1" s="1"/>
  <c r="AG384" i="1"/>
  <c r="AH384" i="1"/>
  <c r="AI384" i="1"/>
  <c r="AJ384" i="1"/>
  <c r="AK384" i="1"/>
  <c r="AM384" i="1"/>
  <c r="A385" i="1"/>
  <c r="B385" i="1"/>
  <c r="C385" i="1"/>
  <c r="D385" i="1"/>
  <c r="E385" i="1"/>
  <c r="F385" i="1"/>
  <c r="G385" i="1"/>
  <c r="H385" i="1"/>
  <c r="I385" i="1"/>
  <c r="J385" i="1"/>
  <c r="K385" i="1"/>
  <c r="L385" i="1"/>
  <c r="M385" i="1"/>
  <c r="Q385" i="1"/>
  <c r="R385" i="1"/>
  <c r="T385" i="1"/>
  <c r="U385" i="1"/>
  <c r="V385" i="1" s="1"/>
  <c r="W385" i="1"/>
  <c r="X385" i="1"/>
  <c r="Y385" i="1"/>
  <c r="AA385" i="1"/>
  <c r="AB385" i="1"/>
  <c r="AC385" i="1"/>
  <c r="AG385" i="1"/>
  <c r="AH385" i="1"/>
  <c r="AI385" i="1"/>
  <c r="AJ385" i="1"/>
  <c r="AK385" i="1"/>
  <c r="AM385" i="1"/>
  <c r="A386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Q386" i="1"/>
  <c r="R386" i="1"/>
  <c r="T386" i="1"/>
  <c r="U386" i="1"/>
  <c r="V386" i="1" s="1"/>
  <c r="W386" i="1"/>
  <c r="X386" i="1"/>
  <c r="Y386" i="1"/>
  <c r="AA386" i="1"/>
  <c r="AB386" i="1"/>
  <c r="AC386" i="1"/>
  <c r="AD386" i="1" s="1"/>
  <c r="AG386" i="1"/>
  <c r="AH386" i="1"/>
  <c r="AI386" i="1"/>
  <c r="AJ386" i="1"/>
  <c r="AK386" i="1"/>
  <c r="AM386" i="1"/>
  <c r="A387" i="1"/>
  <c r="B387" i="1"/>
  <c r="C387" i="1"/>
  <c r="D387" i="1"/>
  <c r="E387" i="1"/>
  <c r="F387" i="1"/>
  <c r="G387" i="1"/>
  <c r="H387" i="1"/>
  <c r="I387" i="1"/>
  <c r="J387" i="1"/>
  <c r="K387" i="1"/>
  <c r="L387" i="1"/>
  <c r="M387" i="1"/>
  <c r="Q387" i="1"/>
  <c r="R387" i="1"/>
  <c r="T387" i="1"/>
  <c r="U387" i="1"/>
  <c r="V387" i="1" s="1"/>
  <c r="W387" i="1"/>
  <c r="X387" i="1"/>
  <c r="Y387" i="1"/>
  <c r="AA387" i="1"/>
  <c r="AB387" i="1"/>
  <c r="AC387" i="1"/>
  <c r="AG387" i="1"/>
  <c r="AH387" i="1"/>
  <c r="AI387" i="1"/>
  <c r="AJ387" i="1"/>
  <c r="AK387" i="1"/>
  <c r="AM387" i="1"/>
  <c r="A388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Q388" i="1"/>
  <c r="R388" i="1"/>
  <c r="T388" i="1"/>
  <c r="U388" i="1"/>
  <c r="V388" i="1" s="1"/>
  <c r="W388" i="1"/>
  <c r="X388" i="1"/>
  <c r="Y388" i="1"/>
  <c r="AA388" i="1"/>
  <c r="AB388" i="1"/>
  <c r="AC388" i="1"/>
  <c r="AE388" i="1" s="1"/>
  <c r="AG388" i="1"/>
  <c r="AH388" i="1"/>
  <c r="AI388" i="1"/>
  <c r="AJ388" i="1"/>
  <c r="AK388" i="1"/>
  <c r="AM388" i="1"/>
  <c r="A389" i="1"/>
  <c r="B389" i="1"/>
  <c r="C389" i="1"/>
  <c r="D389" i="1"/>
  <c r="E389" i="1"/>
  <c r="F389" i="1"/>
  <c r="G389" i="1"/>
  <c r="H389" i="1"/>
  <c r="I389" i="1"/>
  <c r="J389" i="1"/>
  <c r="K389" i="1"/>
  <c r="L389" i="1"/>
  <c r="M389" i="1"/>
  <c r="Q389" i="1"/>
  <c r="R389" i="1"/>
  <c r="T389" i="1"/>
  <c r="U389" i="1"/>
  <c r="V389" i="1" s="1"/>
  <c r="W389" i="1"/>
  <c r="X389" i="1"/>
  <c r="Y389" i="1"/>
  <c r="AA389" i="1"/>
  <c r="AB389" i="1"/>
  <c r="AC389" i="1"/>
  <c r="AE389" i="1" s="1"/>
  <c r="AG389" i="1"/>
  <c r="AH389" i="1"/>
  <c r="AI389" i="1"/>
  <c r="AJ389" i="1"/>
  <c r="AK389" i="1"/>
  <c r="AM389" i="1"/>
  <c r="A390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Q390" i="1"/>
  <c r="R390" i="1"/>
  <c r="T390" i="1"/>
  <c r="U390" i="1"/>
  <c r="V390" i="1" s="1"/>
  <c r="W390" i="1"/>
  <c r="X390" i="1"/>
  <c r="Y390" i="1"/>
  <c r="AA390" i="1"/>
  <c r="AB390" i="1"/>
  <c r="AC390" i="1"/>
  <c r="AE390" i="1" s="1"/>
  <c r="AG390" i="1"/>
  <c r="AH390" i="1"/>
  <c r="AI390" i="1"/>
  <c r="AJ390" i="1"/>
  <c r="AK390" i="1"/>
  <c r="AM390" i="1"/>
  <c r="A391" i="1"/>
  <c r="B391" i="1"/>
  <c r="C391" i="1"/>
  <c r="D391" i="1"/>
  <c r="E391" i="1"/>
  <c r="F391" i="1"/>
  <c r="G391" i="1"/>
  <c r="H391" i="1"/>
  <c r="I391" i="1"/>
  <c r="J391" i="1"/>
  <c r="K391" i="1"/>
  <c r="L391" i="1"/>
  <c r="M391" i="1"/>
  <c r="R391" i="1"/>
  <c r="S391" i="1" s="1"/>
  <c r="T391" i="1"/>
  <c r="U391" i="1"/>
  <c r="V391" i="1" s="1"/>
  <c r="W391" i="1"/>
  <c r="X391" i="1"/>
  <c r="Y391" i="1"/>
  <c r="AA391" i="1"/>
  <c r="AB391" i="1"/>
  <c r="AC391" i="1"/>
  <c r="AG391" i="1"/>
  <c r="AH391" i="1"/>
  <c r="AI391" i="1"/>
  <c r="AJ391" i="1"/>
  <c r="AK391" i="1"/>
  <c r="AM391" i="1"/>
  <c r="A392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Q392" i="1"/>
  <c r="R392" i="1"/>
  <c r="T392" i="1"/>
  <c r="U392" i="1"/>
  <c r="V392" i="1" s="1"/>
  <c r="W392" i="1"/>
  <c r="X392" i="1"/>
  <c r="Y392" i="1"/>
  <c r="AA392" i="1"/>
  <c r="AB392" i="1"/>
  <c r="AC392" i="1"/>
  <c r="AE392" i="1" s="1"/>
  <c r="AG392" i="1"/>
  <c r="AH392" i="1"/>
  <c r="AI392" i="1"/>
  <c r="AJ392" i="1"/>
  <c r="AK392" i="1"/>
  <c r="AM392" i="1"/>
  <c r="A393" i="1"/>
  <c r="B393" i="1"/>
  <c r="C393" i="1"/>
  <c r="D393" i="1"/>
  <c r="E393" i="1"/>
  <c r="F393" i="1"/>
  <c r="G393" i="1"/>
  <c r="H393" i="1"/>
  <c r="I393" i="1"/>
  <c r="J393" i="1"/>
  <c r="K393" i="1"/>
  <c r="L393" i="1"/>
  <c r="M393" i="1"/>
  <c r="Q393" i="1"/>
  <c r="R393" i="1"/>
  <c r="T393" i="1"/>
  <c r="U393" i="1"/>
  <c r="V393" i="1" s="1"/>
  <c r="W393" i="1"/>
  <c r="X393" i="1"/>
  <c r="Y393" i="1"/>
  <c r="AA393" i="1"/>
  <c r="AB393" i="1"/>
  <c r="AC393" i="1"/>
  <c r="AE393" i="1" s="1"/>
  <c r="AG393" i="1"/>
  <c r="AH393" i="1"/>
  <c r="AI393" i="1"/>
  <c r="AJ393" i="1"/>
  <c r="AK393" i="1"/>
  <c r="AM393" i="1"/>
  <c r="A394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Q394" i="1"/>
  <c r="R394" i="1"/>
  <c r="T394" i="1"/>
  <c r="U394" i="1"/>
  <c r="V394" i="1" s="1"/>
  <c r="W394" i="1"/>
  <c r="X394" i="1"/>
  <c r="Y394" i="1"/>
  <c r="AA394" i="1"/>
  <c r="AB394" i="1"/>
  <c r="AC394" i="1"/>
  <c r="AG394" i="1"/>
  <c r="AH394" i="1"/>
  <c r="AI394" i="1"/>
  <c r="AJ394" i="1"/>
  <c r="AK394" i="1"/>
  <c r="AM394" i="1"/>
  <c r="A395" i="1"/>
  <c r="B395" i="1"/>
  <c r="C395" i="1"/>
  <c r="D395" i="1"/>
  <c r="E395" i="1"/>
  <c r="F395" i="1"/>
  <c r="G395" i="1"/>
  <c r="H395" i="1"/>
  <c r="I395" i="1"/>
  <c r="J395" i="1"/>
  <c r="K395" i="1"/>
  <c r="L395" i="1"/>
  <c r="M395" i="1"/>
  <c r="Q395" i="1"/>
  <c r="R395" i="1"/>
  <c r="T395" i="1"/>
  <c r="U395" i="1"/>
  <c r="V395" i="1" s="1"/>
  <c r="W395" i="1"/>
  <c r="X395" i="1"/>
  <c r="Y395" i="1"/>
  <c r="AA395" i="1"/>
  <c r="AB395" i="1"/>
  <c r="AC395" i="1"/>
  <c r="AG395" i="1"/>
  <c r="AH395" i="1"/>
  <c r="AI395" i="1"/>
  <c r="AJ395" i="1"/>
  <c r="AK395" i="1"/>
  <c r="AM395" i="1"/>
  <c r="A396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Q396" i="1"/>
  <c r="R396" i="1"/>
  <c r="T396" i="1"/>
  <c r="U396" i="1"/>
  <c r="V396" i="1" s="1"/>
  <c r="W396" i="1"/>
  <c r="X396" i="1"/>
  <c r="Y396" i="1"/>
  <c r="AA396" i="1"/>
  <c r="AB396" i="1"/>
  <c r="AC396" i="1"/>
  <c r="AE396" i="1" s="1"/>
  <c r="AG396" i="1"/>
  <c r="AH396" i="1"/>
  <c r="AI396" i="1"/>
  <c r="AJ396" i="1"/>
  <c r="AK396" i="1"/>
  <c r="AM396" i="1"/>
  <c r="A397" i="1"/>
  <c r="B397" i="1"/>
  <c r="C397" i="1"/>
  <c r="D397" i="1"/>
  <c r="E397" i="1"/>
  <c r="F397" i="1"/>
  <c r="G397" i="1"/>
  <c r="H397" i="1"/>
  <c r="I397" i="1"/>
  <c r="J397" i="1"/>
  <c r="K397" i="1"/>
  <c r="L397" i="1"/>
  <c r="M397" i="1"/>
  <c r="Q397" i="1"/>
  <c r="R397" i="1"/>
  <c r="T397" i="1"/>
  <c r="U397" i="1"/>
  <c r="V397" i="1" s="1"/>
  <c r="W397" i="1"/>
  <c r="X397" i="1"/>
  <c r="Y397" i="1"/>
  <c r="AA397" i="1"/>
  <c r="AB397" i="1"/>
  <c r="AC397" i="1"/>
  <c r="AG397" i="1"/>
  <c r="AH397" i="1"/>
  <c r="AI397" i="1"/>
  <c r="AJ397" i="1"/>
  <c r="AK397" i="1"/>
  <c r="AM397" i="1"/>
  <c r="A398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Q398" i="1"/>
  <c r="R398" i="1"/>
  <c r="T398" i="1"/>
  <c r="U398" i="1"/>
  <c r="V398" i="1" s="1"/>
  <c r="W398" i="1"/>
  <c r="X398" i="1"/>
  <c r="Y398" i="1"/>
  <c r="AA398" i="1"/>
  <c r="AB398" i="1"/>
  <c r="AC398" i="1"/>
  <c r="AG398" i="1"/>
  <c r="AH398" i="1"/>
  <c r="AI398" i="1"/>
  <c r="AJ398" i="1"/>
  <c r="AK398" i="1"/>
  <c r="AM398" i="1"/>
  <c r="A399" i="1"/>
  <c r="B399" i="1"/>
  <c r="C399" i="1"/>
  <c r="D399" i="1"/>
  <c r="E399" i="1"/>
  <c r="F399" i="1"/>
  <c r="G399" i="1"/>
  <c r="H399" i="1"/>
  <c r="I399" i="1"/>
  <c r="J399" i="1"/>
  <c r="K399" i="1"/>
  <c r="L399" i="1"/>
  <c r="M399" i="1"/>
  <c r="Q399" i="1"/>
  <c r="R399" i="1"/>
  <c r="T399" i="1"/>
  <c r="U399" i="1"/>
  <c r="V399" i="1" s="1"/>
  <c r="W399" i="1"/>
  <c r="X399" i="1"/>
  <c r="Y399" i="1"/>
  <c r="AA399" i="1"/>
  <c r="AB399" i="1"/>
  <c r="AC399" i="1"/>
  <c r="AG399" i="1"/>
  <c r="AH399" i="1"/>
  <c r="AI399" i="1"/>
  <c r="AJ399" i="1"/>
  <c r="AK399" i="1"/>
  <c r="AM399" i="1"/>
  <c r="A400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Q400" i="1"/>
  <c r="R400" i="1"/>
  <c r="T400" i="1"/>
  <c r="U400" i="1"/>
  <c r="V400" i="1" s="1"/>
  <c r="W400" i="1"/>
  <c r="X400" i="1"/>
  <c r="Y400" i="1"/>
  <c r="AA400" i="1"/>
  <c r="AB400" i="1"/>
  <c r="AC400" i="1"/>
  <c r="AE400" i="1" s="1"/>
  <c r="AG400" i="1"/>
  <c r="AH400" i="1"/>
  <c r="AI400" i="1"/>
  <c r="AJ400" i="1"/>
  <c r="AK400" i="1"/>
  <c r="AM400" i="1"/>
  <c r="A401" i="1"/>
  <c r="B401" i="1"/>
  <c r="C401" i="1"/>
  <c r="D401" i="1"/>
  <c r="E401" i="1"/>
  <c r="F401" i="1"/>
  <c r="G401" i="1"/>
  <c r="H401" i="1"/>
  <c r="I401" i="1"/>
  <c r="J401" i="1"/>
  <c r="K401" i="1"/>
  <c r="L401" i="1"/>
  <c r="M401" i="1"/>
  <c r="Q401" i="1"/>
  <c r="R401" i="1"/>
  <c r="T401" i="1"/>
  <c r="U401" i="1"/>
  <c r="V401" i="1" s="1"/>
  <c r="W401" i="1"/>
  <c r="X401" i="1"/>
  <c r="Y401" i="1"/>
  <c r="AA401" i="1"/>
  <c r="AB401" i="1"/>
  <c r="AC401" i="1"/>
  <c r="AE401" i="1" s="1"/>
  <c r="AG401" i="1"/>
  <c r="AH401" i="1"/>
  <c r="AI401" i="1"/>
  <c r="AJ401" i="1"/>
  <c r="AK401" i="1"/>
  <c r="AM401" i="1"/>
  <c r="A402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Q402" i="1"/>
  <c r="R402" i="1"/>
  <c r="T402" i="1"/>
  <c r="U402" i="1"/>
  <c r="V402" i="1" s="1"/>
  <c r="W402" i="1"/>
  <c r="X402" i="1"/>
  <c r="Y402" i="1"/>
  <c r="AA402" i="1"/>
  <c r="AB402" i="1"/>
  <c r="AC402" i="1"/>
  <c r="AE402" i="1" s="1"/>
  <c r="AG402" i="1"/>
  <c r="AH402" i="1"/>
  <c r="AI402" i="1"/>
  <c r="AJ402" i="1"/>
  <c r="AK402" i="1"/>
  <c r="AM402" i="1"/>
  <c r="A403" i="1"/>
  <c r="B403" i="1"/>
  <c r="C403" i="1"/>
  <c r="D403" i="1"/>
  <c r="E403" i="1"/>
  <c r="F403" i="1"/>
  <c r="G403" i="1"/>
  <c r="H403" i="1"/>
  <c r="I403" i="1"/>
  <c r="J403" i="1"/>
  <c r="K403" i="1"/>
  <c r="L403" i="1"/>
  <c r="M403" i="1"/>
  <c r="Q403" i="1"/>
  <c r="R403" i="1"/>
  <c r="T403" i="1"/>
  <c r="U403" i="1"/>
  <c r="V403" i="1" s="1"/>
  <c r="W403" i="1"/>
  <c r="X403" i="1"/>
  <c r="Y403" i="1"/>
  <c r="AA403" i="1"/>
  <c r="AB403" i="1"/>
  <c r="AC403" i="1"/>
  <c r="AG403" i="1"/>
  <c r="AH403" i="1"/>
  <c r="AI403" i="1"/>
  <c r="AJ403" i="1"/>
  <c r="AK403" i="1"/>
  <c r="AM403" i="1"/>
  <c r="A404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Q404" i="1"/>
  <c r="R404" i="1"/>
  <c r="T404" i="1"/>
  <c r="U404" i="1"/>
  <c r="V404" i="1" s="1"/>
  <c r="W404" i="1"/>
  <c r="X404" i="1"/>
  <c r="Y404" i="1"/>
  <c r="AA404" i="1"/>
  <c r="AB404" i="1"/>
  <c r="AC404" i="1"/>
  <c r="AE404" i="1" s="1"/>
  <c r="AG404" i="1"/>
  <c r="AH404" i="1"/>
  <c r="AI404" i="1"/>
  <c r="AJ404" i="1"/>
  <c r="AK404" i="1"/>
  <c r="AM404" i="1"/>
  <c r="A405" i="1"/>
  <c r="B405" i="1"/>
  <c r="C405" i="1"/>
  <c r="D405" i="1"/>
  <c r="E405" i="1"/>
  <c r="F405" i="1"/>
  <c r="G405" i="1"/>
  <c r="H405" i="1"/>
  <c r="I405" i="1"/>
  <c r="J405" i="1"/>
  <c r="K405" i="1"/>
  <c r="L405" i="1"/>
  <c r="M405" i="1"/>
  <c r="Q405" i="1"/>
  <c r="R405" i="1"/>
  <c r="T405" i="1"/>
  <c r="U405" i="1"/>
  <c r="V405" i="1" s="1"/>
  <c r="W405" i="1"/>
  <c r="X405" i="1"/>
  <c r="Y405" i="1"/>
  <c r="AA405" i="1"/>
  <c r="AB405" i="1"/>
  <c r="AC405" i="1"/>
  <c r="AG405" i="1"/>
  <c r="AH405" i="1"/>
  <c r="AI405" i="1"/>
  <c r="AJ405" i="1"/>
  <c r="AK405" i="1"/>
  <c r="AM405" i="1"/>
  <c r="A406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Q406" i="1"/>
  <c r="R406" i="1"/>
  <c r="T406" i="1"/>
  <c r="U406" i="1"/>
  <c r="V406" i="1" s="1"/>
  <c r="W406" i="1"/>
  <c r="X406" i="1"/>
  <c r="Y406" i="1"/>
  <c r="AA406" i="1"/>
  <c r="AB406" i="1"/>
  <c r="AC406" i="1"/>
  <c r="AE406" i="1" s="1"/>
  <c r="AG406" i="1"/>
  <c r="AH406" i="1"/>
  <c r="AI406" i="1"/>
  <c r="AJ406" i="1"/>
  <c r="AK406" i="1"/>
  <c r="AM406" i="1"/>
  <c r="A407" i="1"/>
  <c r="B407" i="1"/>
  <c r="C407" i="1"/>
  <c r="D407" i="1"/>
  <c r="E407" i="1"/>
  <c r="F407" i="1"/>
  <c r="G407" i="1"/>
  <c r="H407" i="1"/>
  <c r="I407" i="1"/>
  <c r="J407" i="1"/>
  <c r="K407" i="1"/>
  <c r="L407" i="1"/>
  <c r="M407" i="1"/>
  <c r="Q407" i="1"/>
  <c r="R407" i="1"/>
  <c r="T407" i="1"/>
  <c r="U407" i="1"/>
  <c r="V407" i="1" s="1"/>
  <c r="W407" i="1"/>
  <c r="X407" i="1"/>
  <c r="Y407" i="1"/>
  <c r="AA407" i="1"/>
  <c r="AB407" i="1"/>
  <c r="AC407" i="1"/>
  <c r="AG407" i="1"/>
  <c r="AH407" i="1"/>
  <c r="AI407" i="1"/>
  <c r="AJ407" i="1"/>
  <c r="AK407" i="1"/>
  <c r="AM407" i="1"/>
  <c r="A408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Q408" i="1"/>
  <c r="R408" i="1"/>
  <c r="T408" i="1"/>
  <c r="U408" i="1"/>
  <c r="V408" i="1" s="1"/>
  <c r="W408" i="1"/>
  <c r="X408" i="1"/>
  <c r="Y408" i="1"/>
  <c r="AA408" i="1"/>
  <c r="AB408" i="1"/>
  <c r="AC408" i="1"/>
  <c r="AE408" i="1" s="1"/>
  <c r="AG408" i="1"/>
  <c r="AH408" i="1"/>
  <c r="AI408" i="1"/>
  <c r="AJ408" i="1"/>
  <c r="AK408" i="1"/>
  <c r="AM408" i="1"/>
  <c r="A409" i="1"/>
  <c r="B409" i="1"/>
  <c r="C409" i="1"/>
  <c r="D409" i="1"/>
  <c r="E409" i="1"/>
  <c r="F409" i="1"/>
  <c r="G409" i="1"/>
  <c r="H409" i="1"/>
  <c r="I409" i="1"/>
  <c r="J409" i="1"/>
  <c r="K409" i="1"/>
  <c r="L409" i="1"/>
  <c r="M409" i="1"/>
  <c r="Q409" i="1"/>
  <c r="R409" i="1"/>
  <c r="T409" i="1"/>
  <c r="U409" i="1"/>
  <c r="V409" i="1" s="1"/>
  <c r="W409" i="1"/>
  <c r="X409" i="1"/>
  <c r="Y409" i="1"/>
  <c r="AA409" i="1"/>
  <c r="AB409" i="1"/>
  <c r="AC409" i="1"/>
  <c r="AE409" i="1" s="1"/>
  <c r="AG409" i="1"/>
  <c r="AH409" i="1"/>
  <c r="AI409" i="1"/>
  <c r="AJ409" i="1"/>
  <c r="AK409" i="1"/>
  <c r="AM409" i="1"/>
  <c r="A410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Q410" i="1"/>
  <c r="R410" i="1"/>
  <c r="T410" i="1"/>
  <c r="U410" i="1"/>
  <c r="V410" i="1" s="1"/>
  <c r="W410" i="1"/>
  <c r="X410" i="1"/>
  <c r="Y410" i="1"/>
  <c r="AA410" i="1"/>
  <c r="AB410" i="1"/>
  <c r="AC410" i="1"/>
  <c r="AE410" i="1" s="1"/>
  <c r="AG410" i="1"/>
  <c r="AH410" i="1"/>
  <c r="AI410" i="1"/>
  <c r="AJ410" i="1"/>
  <c r="AK410" i="1"/>
  <c r="AM410" i="1"/>
  <c r="A411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Q411" i="1"/>
  <c r="R411" i="1"/>
  <c r="T411" i="1"/>
  <c r="U411" i="1"/>
  <c r="V411" i="1" s="1"/>
  <c r="W411" i="1"/>
  <c r="X411" i="1"/>
  <c r="Y411" i="1"/>
  <c r="AA411" i="1"/>
  <c r="AB411" i="1"/>
  <c r="AC411" i="1"/>
  <c r="AG411" i="1"/>
  <c r="AH411" i="1"/>
  <c r="AI411" i="1"/>
  <c r="AJ411" i="1"/>
  <c r="AK411" i="1"/>
  <c r="AM411" i="1"/>
  <c r="A412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Q412" i="1"/>
  <c r="R412" i="1"/>
  <c r="T412" i="1"/>
  <c r="U412" i="1"/>
  <c r="V412" i="1" s="1"/>
  <c r="W412" i="1"/>
  <c r="X412" i="1"/>
  <c r="Y412" i="1"/>
  <c r="AA412" i="1"/>
  <c r="AB412" i="1"/>
  <c r="AC412" i="1"/>
  <c r="AG412" i="1"/>
  <c r="AH412" i="1"/>
  <c r="AI412" i="1"/>
  <c r="AJ412" i="1"/>
  <c r="AK412" i="1"/>
  <c r="AM412" i="1"/>
  <c r="A413" i="1"/>
  <c r="B413" i="1"/>
  <c r="C413" i="1"/>
  <c r="D413" i="1"/>
  <c r="E413" i="1"/>
  <c r="F413" i="1"/>
  <c r="G413" i="1"/>
  <c r="H413" i="1"/>
  <c r="I413" i="1"/>
  <c r="J413" i="1"/>
  <c r="K413" i="1"/>
  <c r="L413" i="1"/>
  <c r="M413" i="1"/>
  <c r="Q413" i="1"/>
  <c r="R413" i="1"/>
  <c r="T413" i="1"/>
  <c r="U413" i="1"/>
  <c r="V413" i="1" s="1"/>
  <c r="W413" i="1"/>
  <c r="X413" i="1"/>
  <c r="Y413" i="1"/>
  <c r="AA413" i="1"/>
  <c r="AB413" i="1"/>
  <c r="AC413" i="1"/>
  <c r="AE413" i="1" s="1"/>
  <c r="AG413" i="1"/>
  <c r="AH413" i="1"/>
  <c r="AI413" i="1"/>
  <c r="AJ413" i="1"/>
  <c r="AK413" i="1"/>
  <c r="AM413" i="1"/>
  <c r="A414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Q414" i="1"/>
  <c r="R414" i="1"/>
  <c r="T414" i="1"/>
  <c r="U414" i="1"/>
  <c r="V414" i="1" s="1"/>
  <c r="W414" i="1"/>
  <c r="X414" i="1"/>
  <c r="Y414" i="1"/>
  <c r="AA414" i="1"/>
  <c r="AB414" i="1"/>
  <c r="AC414" i="1"/>
  <c r="AE414" i="1" s="1"/>
  <c r="AG414" i="1"/>
  <c r="AH414" i="1"/>
  <c r="AI414" i="1"/>
  <c r="AJ414" i="1"/>
  <c r="AK414" i="1"/>
  <c r="AM414" i="1"/>
  <c r="A415" i="1"/>
  <c r="B415" i="1"/>
  <c r="C415" i="1"/>
  <c r="D415" i="1"/>
  <c r="E415" i="1"/>
  <c r="F415" i="1"/>
  <c r="G415" i="1"/>
  <c r="H415" i="1"/>
  <c r="I415" i="1"/>
  <c r="J415" i="1"/>
  <c r="K415" i="1"/>
  <c r="L415" i="1"/>
  <c r="M415" i="1"/>
  <c r="Q415" i="1"/>
  <c r="R415" i="1"/>
  <c r="T415" i="1"/>
  <c r="U415" i="1"/>
  <c r="V415" i="1" s="1"/>
  <c r="W415" i="1"/>
  <c r="X415" i="1"/>
  <c r="Y415" i="1"/>
  <c r="AA415" i="1"/>
  <c r="AB415" i="1"/>
  <c r="AC415" i="1"/>
  <c r="AG415" i="1"/>
  <c r="AH415" i="1"/>
  <c r="AI415" i="1"/>
  <c r="AJ415" i="1"/>
  <c r="AK415" i="1"/>
  <c r="AM415" i="1"/>
  <c r="A416" i="1"/>
  <c r="B416" i="1"/>
  <c r="C416" i="1"/>
  <c r="D416" i="1"/>
  <c r="E416" i="1"/>
  <c r="F416" i="1"/>
  <c r="G416" i="1"/>
  <c r="H416" i="1"/>
  <c r="I416" i="1"/>
  <c r="J416" i="1"/>
  <c r="K416" i="1"/>
  <c r="L416" i="1"/>
  <c r="M416" i="1"/>
  <c r="Q416" i="1"/>
  <c r="R416" i="1"/>
  <c r="T416" i="1"/>
  <c r="U416" i="1"/>
  <c r="V416" i="1" s="1"/>
  <c r="W416" i="1"/>
  <c r="X416" i="1"/>
  <c r="Y416" i="1"/>
  <c r="AA416" i="1"/>
  <c r="AB416" i="1"/>
  <c r="AC416" i="1"/>
  <c r="AD416" i="1" s="1"/>
  <c r="AG416" i="1"/>
  <c r="AH416" i="1"/>
  <c r="AI416" i="1"/>
  <c r="AJ416" i="1"/>
  <c r="AK416" i="1"/>
  <c r="AM416" i="1"/>
  <c r="A417" i="1"/>
  <c r="B417" i="1"/>
  <c r="C417" i="1"/>
  <c r="D417" i="1"/>
  <c r="E417" i="1"/>
  <c r="F417" i="1"/>
  <c r="G417" i="1"/>
  <c r="H417" i="1"/>
  <c r="I417" i="1"/>
  <c r="J417" i="1"/>
  <c r="K417" i="1"/>
  <c r="L417" i="1"/>
  <c r="M417" i="1"/>
  <c r="Q417" i="1"/>
  <c r="R417" i="1"/>
  <c r="T417" i="1"/>
  <c r="U417" i="1"/>
  <c r="V417" i="1" s="1"/>
  <c r="W417" i="1"/>
  <c r="X417" i="1"/>
  <c r="Y417" i="1"/>
  <c r="AA417" i="1"/>
  <c r="AB417" i="1"/>
  <c r="AC417" i="1"/>
  <c r="AE417" i="1" s="1"/>
  <c r="AG417" i="1"/>
  <c r="AH417" i="1"/>
  <c r="AI417" i="1"/>
  <c r="AJ417" i="1"/>
  <c r="AK417" i="1"/>
  <c r="AM417" i="1"/>
  <c r="A418" i="1"/>
  <c r="B418" i="1"/>
  <c r="C418" i="1"/>
  <c r="D418" i="1"/>
  <c r="E418" i="1"/>
  <c r="F418" i="1"/>
  <c r="G418" i="1"/>
  <c r="H418" i="1"/>
  <c r="I418" i="1"/>
  <c r="J418" i="1"/>
  <c r="K418" i="1"/>
  <c r="L418" i="1"/>
  <c r="M418" i="1"/>
  <c r="Q418" i="1"/>
  <c r="R418" i="1"/>
  <c r="T418" i="1"/>
  <c r="U418" i="1"/>
  <c r="V418" i="1" s="1"/>
  <c r="W418" i="1"/>
  <c r="X418" i="1"/>
  <c r="Y418" i="1"/>
  <c r="AA418" i="1"/>
  <c r="AB418" i="1"/>
  <c r="AC418" i="1"/>
  <c r="AE418" i="1" s="1"/>
  <c r="AG418" i="1"/>
  <c r="AH418" i="1"/>
  <c r="AI418" i="1"/>
  <c r="AJ418" i="1"/>
  <c r="AK418" i="1"/>
  <c r="AM418" i="1"/>
  <c r="A419" i="1"/>
  <c r="B419" i="1"/>
  <c r="C419" i="1"/>
  <c r="D419" i="1"/>
  <c r="E419" i="1"/>
  <c r="F419" i="1"/>
  <c r="G419" i="1"/>
  <c r="H419" i="1"/>
  <c r="I419" i="1"/>
  <c r="J419" i="1"/>
  <c r="K419" i="1"/>
  <c r="L419" i="1"/>
  <c r="M419" i="1"/>
  <c r="Q419" i="1"/>
  <c r="R419" i="1"/>
  <c r="T419" i="1"/>
  <c r="U419" i="1"/>
  <c r="V419" i="1" s="1"/>
  <c r="W419" i="1"/>
  <c r="X419" i="1"/>
  <c r="Y419" i="1"/>
  <c r="AA419" i="1"/>
  <c r="AB419" i="1"/>
  <c r="AC419" i="1"/>
  <c r="AG419" i="1"/>
  <c r="AH419" i="1"/>
  <c r="AI419" i="1"/>
  <c r="AJ419" i="1"/>
  <c r="AK419" i="1"/>
  <c r="AM419" i="1"/>
  <c r="A420" i="1"/>
  <c r="B420" i="1"/>
  <c r="C420" i="1"/>
  <c r="D420" i="1"/>
  <c r="E420" i="1"/>
  <c r="F420" i="1"/>
  <c r="G420" i="1"/>
  <c r="H420" i="1"/>
  <c r="I420" i="1"/>
  <c r="J420" i="1"/>
  <c r="K420" i="1"/>
  <c r="L420" i="1"/>
  <c r="M420" i="1"/>
  <c r="Q420" i="1"/>
  <c r="R420" i="1"/>
  <c r="T420" i="1"/>
  <c r="U420" i="1"/>
  <c r="V420" i="1" s="1"/>
  <c r="W420" i="1"/>
  <c r="X420" i="1"/>
  <c r="Y420" i="1"/>
  <c r="AA420" i="1"/>
  <c r="AB420" i="1"/>
  <c r="AC420" i="1"/>
  <c r="AG420" i="1"/>
  <c r="AH420" i="1"/>
  <c r="AI420" i="1"/>
  <c r="AJ420" i="1"/>
  <c r="AK420" i="1"/>
  <c r="AM420" i="1"/>
  <c r="A421" i="1"/>
  <c r="B421" i="1"/>
  <c r="C421" i="1"/>
  <c r="D421" i="1"/>
  <c r="E421" i="1"/>
  <c r="F421" i="1"/>
  <c r="G421" i="1"/>
  <c r="H421" i="1"/>
  <c r="I421" i="1"/>
  <c r="J421" i="1"/>
  <c r="K421" i="1"/>
  <c r="L421" i="1"/>
  <c r="M421" i="1"/>
  <c r="Q421" i="1"/>
  <c r="R421" i="1"/>
  <c r="T421" i="1"/>
  <c r="U421" i="1"/>
  <c r="V421" i="1" s="1"/>
  <c r="W421" i="1"/>
  <c r="X421" i="1"/>
  <c r="Y421" i="1"/>
  <c r="AA421" i="1"/>
  <c r="AB421" i="1"/>
  <c r="AC421" i="1"/>
  <c r="AE421" i="1" s="1"/>
  <c r="AG421" i="1"/>
  <c r="AH421" i="1"/>
  <c r="AI421" i="1"/>
  <c r="AJ421" i="1"/>
  <c r="AK421" i="1"/>
  <c r="AM421" i="1"/>
  <c r="A422" i="1"/>
  <c r="B422" i="1"/>
  <c r="C422" i="1"/>
  <c r="D422" i="1"/>
  <c r="E422" i="1"/>
  <c r="F422" i="1"/>
  <c r="G422" i="1"/>
  <c r="H422" i="1"/>
  <c r="I422" i="1"/>
  <c r="J422" i="1"/>
  <c r="K422" i="1"/>
  <c r="L422" i="1"/>
  <c r="M422" i="1"/>
  <c r="Q422" i="1"/>
  <c r="R422" i="1"/>
  <c r="T422" i="1"/>
  <c r="U422" i="1"/>
  <c r="V422" i="1" s="1"/>
  <c r="W422" i="1"/>
  <c r="X422" i="1"/>
  <c r="Y422" i="1"/>
  <c r="AA422" i="1"/>
  <c r="AB422" i="1"/>
  <c r="AC422" i="1"/>
  <c r="AE422" i="1" s="1"/>
  <c r="AG422" i="1"/>
  <c r="AH422" i="1"/>
  <c r="AI422" i="1"/>
  <c r="AJ422" i="1"/>
  <c r="AK422" i="1"/>
  <c r="AM422" i="1"/>
  <c r="A423" i="1"/>
  <c r="B423" i="1"/>
  <c r="C423" i="1"/>
  <c r="D423" i="1"/>
  <c r="E423" i="1"/>
  <c r="F423" i="1"/>
  <c r="G423" i="1"/>
  <c r="H423" i="1"/>
  <c r="I423" i="1"/>
  <c r="J423" i="1"/>
  <c r="K423" i="1"/>
  <c r="L423" i="1"/>
  <c r="M423" i="1"/>
  <c r="Q423" i="1"/>
  <c r="R423" i="1"/>
  <c r="T423" i="1"/>
  <c r="U423" i="1"/>
  <c r="V423" i="1" s="1"/>
  <c r="W423" i="1"/>
  <c r="X423" i="1"/>
  <c r="Y423" i="1"/>
  <c r="AA423" i="1"/>
  <c r="AB423" i="1"/>
  <c r="AC423" i="1"/>
  <c r="AG423" i="1"/>
  <c r="AH423" i="1"/>
  <c r="AI423" i="1"/>
  <c r="AJ423" i="1"/>
  <c r="AK423" i="1"/>
  <c r="AM423" i="1"/>
  <c r="A424" i="1"/>
  <c r="B424" i="1"/>
  <c r="C424" i="1"/>
  <c r="D424" i="1"/>
  <c r="E424" i="1"/>
  <c r="F424" i="1"/>
  <c r="G424" i="1"/>
  <c r="H424" i="1"/>
  <c r="I424" i="1"/>
  <c r="J424" i="1"/>
  <c r="K424" i="1"/>
  <c r="L424" i="1"/>
  <c r="M424" i="1"/>
  <c r="Q424" i="1"/>
  <c r="R424" i="1"/>
  <c r="T424" i="1"/>
  <c r="U424" i="1"/>
  <c r="V424" i="1" s="1"/>
  <c r="W424" i="1"/>
  <c r="X424" i="1"/>
  <c r="Y424" i="1"/>
  <c r="AA424" i="1"/>
  <c r="AB424" i="1"/>
  <c r="AC424" i="1"/>
  <c r="AG424" i="1"/>
  <c r="AH424" i="1"/>
  <c r="AI424" i="1"/>
  <c r="AJ424" i="1"/>
  <c r="AK424" i="1"/>
  <c r="AM424" i="1"/>
  <c r="A425" i="1"/>
  <c r="B425" i="1"/>
  <c r="C425" i="1"/>
  <c r="D425" i="1"/>
  <c r="E425" i="1"/>
  <c r="F425" i="1"/>
  <c r="G425" i="1"/>
  <c r="H425" i="1"/>
  <c r="I425" i="1"/>
  <c r="J425" i="1"/>
  <c r="K425" i="1"/>
  <c r="L425" i="1"/>
  <c r="M425" i="1"/>
  <c r="Q425" i="1"/>
  <c r="R425" i="1"/>
  <c r="T425" i="1"/>
  <c r="U425" i="1"/>
  <c r="V425" i="1" s="1"/>
  <c r="W425" i="1"/>
  <c r="X425" i="1"/>
  <c r="Y425" i="1"/>
  <c r="AA425" i="1"/>
  <c r="AB425" i="1"/>
  <c r="AC425" i="1"/>
  <c r="AE425" i="1" s="1"/>
  <c r="AG425" i="1"/>
  <c r="AH425" i="1"/>
  <c r="AI425" i="1"/>
  <c r="AJ425" i="1"/>
  <c r="AK425" i="1"/>
  <c r="AM425" i="1"/>
  <c r="A426" i="1"/>
  <c r="B426" i="1"/>
  <c r="C426" i="1"/>
  <c r="D426" i="1"/>
  <c r="E426" i="1"/>
  <c r="F426" i="1"/>
  <c r="G426" i="1"/>
  <c r="H426" i="1"/>
  <c r="I426" i="1"/>
  <c r="J426" i="1"/>
  <c r="K426" i="1"/>
  <c r="L426" i="1"/>
  <c r="M426" i="1"/>
  <c r="Q426" i="1"/>
  <c r="R426" i="1"/>
  <c r="T426" i="1"/>
  <c r="U426" i="1"/>
  <c r="V426" i="1" s="1"/>
  <c r="W426" i="1"/>
  <c r="X426" i="1"/>
  <c r="Y426" i="1"/>
  <c r="AA426" i="1"/>
  <c r="AB426" i="1"/>
  <c r="AC426" i="1"/>
  <c r="AD426" i="1" s="1"/>
  <c r="AG426" i="1"/>
  <c r="AH426" i="1"/>
  <c r="AI426" i="1"/>
  <c r="AJ426" i="1"/>
  <c r="AK426" i="1"/>
  <c r="AM426" i="1"/>
  <c r="A427" i="1"/>
  <c r="B427" i="1"/>
  <c r="C427" i="1"/>
  <c r="D427" i="1"/>
  <c r="E427" i="1"/>
  <c r="F427" i="1"/>
  <c r="G427" i="1"/>
  <c r="H427" i="1"/>
  <c r="I427" i="1"/>
  <c r="J427" i="1"/>
  <c r="K427" i="1"/>
  <c r="L427" i="1"/>
  <c r="M427" i="1"/>
  <c r="Q427" i="1"/>
  <c r="R427" i="1"/>
  <c r="T427" i="1"/>
  <c r="U427" i="1"/>
  <c r="V427" i="1" s="1"/>
  <c r="W427" i="1"/>
  <c r="X427" i="1"/>
  <c r="Y427" i="1"/>
  <c r="AA427" i="1"/>
  <c r="AB427" i="1"/>
  <c r="AC427" i="1"/>
  <c r="AG427" i="1"/>
  <c r="AH427" i="1"/>
  <c r="AI427" i="1"/>
  <c r="AJ427" i="1"/>
  <c r="AK427" i="1"/>
  <c r="AM427" i="1"/>
  <c r="A428" i="1"/>
  <c r="B428" i="1"/>
  <c r="C428" i="1"/>
  <c r="D428" i="1"/>
  <c r="E428" i="1"/>
  <c r="F428" i="1"/>
  <c r="G428" i="1"/>
  <c r="H428" i="1"/>
  <c r="I428" i="1"/>
  <c r="J428" i="1"/>
  <c r="K428" i="1"/>
  <c r="L428" i="1"/>
  <c r="M428" i="1"/>
  <c r="Q428" i="1"/>
  <c r="R428" i="1"/>
  <c r="T428" i="1"/>
  <c r="U428" i="1"/>
  <c r="V428" i="1" s="1"/>
  <c r="W428" i="1"/>
  <c r="X428" i="1"/>
  <c r="Y428" i="1"/>
  <c r="AA428" i="1"/>
  <c r="AB428" i="1"/>
  <c r="AC428" i="1"/>
  <c r="AG428" i="1"/>
  <c r="AH428" i="1"/>
  <c r="AI428" i="1"/>
  <c r="AJ428" i="1"/>
  <c r="AK428" i="1"/>
  <c r="AM428" i="1"/>
  <c r="A429" i="1"/>
  <c r="B429" i="1"/>
  <c r="C429" i="1"/>
  <c r="D429" i="1"/>
  <c r="E429" i="1"/>
  <c r="F429" i="1"/>
  <c r="G429" i="1"/>
  <c r="H429" i="1"/>
  <c r="I429" i="1"/>
  <c r="J429" i="1"/>
  <c r="K429" i="1"/>
  <c r="L429" i="1"/>
  <c r="M429" i="1"/>
  <c r="Q429" i="1"/>
  <c r="R429" i="1"/>
  <c r="T429" i="1"/>
  <c r="U429" i="1"/>
  <c r="V429" i="1" s="1"/>
  <c r="W429" i="1"/>
  <c r="X429" i="1"/>
  <c r="Y429" i="1"/>
  <c r="AA429" i="1"/>
  <c r="AB429" i="1"/>
  <c r="AC429" i="1"/>
  <c r="AE429" i="1" s="1"/>
  <c r="AG429" i="1"/>
  <c r="AH429" i="1"/>
  <c r="AI429" i="1"/>
  <c r="AJ429" i="1"/>
  <c r="AK429" i="1"/>
  <c r="AM429" i="1"/>
  <c r="A430" i="1"/>
  <c r="B430" i="1"/>
  <c r="C430" i="1"/>
  <c r="D430" i="1"/>
  <c r="E430" i="1"/>
  <c r="F430" i="1"/>
  <c r="G430" i="1"/>
  <c r="H430" i="1"/>
  <c r="I430" i="1"/>
  <c r="J430" i="1"/>
  <c r="K430" i="1"/>
  <c r="L430" i="1"/>
  <c r="M430" i="1"/>
  <c r="Q430" i="1"/>
  <c r="R430" i="1"/>
  <c r="T430" i="1"/>
  <c r="U430" i="1"/>
  <c r="V430" i="1" s="1"/>
  <c r="W430" i="1"/>
  <c r="X430" i="1"/>
  <c r="Y430" i="1"/>
  <c r="AA430" i="1"/>
  <c r="AB430" i="1"/>
  <c r="AC430" i="1"/>
  <c r="AG430" i="1"/>
  <c r="AH430" i="1"/>
  <c r="AI430" i="1"/>
  <c r="AJ430" i="1"/>
  <c r="AK430" i="1"/>
  <c r="AM430" i="1"/>
  <c r="A431" i="1"/>
  <c r="B431" i="1"/>
  <c r="C431" i="1"/>
  <c r="D431" i="1"/>
  <c r="E431" i="1"/>
  <c r="F431" i="1"/>
  <c r="G431" i="1"/>
  <c r="H431" i="1"/>
  <c r="I431" i="1"/>
  <c r="J431" i="1"/>
  <c r="K431" i="1"/>
  <c r="L431" i="1"/>
  <c r="M431" i="1"/>
  <c r="Q431" i="1"/>
  <c r="R431" i="1"/>
  <c r="T431" i="1"/>
  <c r="U431" i="1"/>
  <c r="V431" i="1" s="1"/>
  <c r="W431" i="1"/>
  <c r="X431" i="1"/>
  <c r="Y431" i="1"/>
  <c r="AA431" i="1"/>
  <c r="AB431" i="1"/>
  <c r="AC431" i="1"/>
  <c r="AE431" i="1" s="1"/>
  <c r="AG431" i="1"/>
  <c r="AH431" i="1"/>
  <c r="AI431" i="1"/>
  <c r="AJ431" i="1"/>
  <c r="AK431" i="1"/>
  <c r="AM431" i="1"/>
  <c r="A432" i="1"/>
  <c r="B432" i="1"/>
  <c r="C432" i="1"/>
  <c r="D432" i="1"/>
  <c r="E432" i="1"/>
  <c r="F432" i="1"/>
  <c r="G432" i="1"/>
  <c r="H432" i="1"/>
  <c r="I432" i="1"/>
  <c r="J432" i="1"/>
  <c r="K432" i="1"/>
  <c r="L432" i="1"/>
  <c r="M432" i="1"/>
  <c r="Q432" i="1"/>
  <c r="R432" i="1"/>
  <c r="T432" i="1"/>
  <c r="U432" i="1"/>
  <c r="V432" i="1" s="1"/>
  <c r="W432" i="1"/>
  <c r="X432" i="1"/>
  <c r="Y432" i="1"/>
  <c r="AA432" i="1"/>
  <c r="AB432" i="1"/>
  <c r="AC432" i="1"/>
  <c r="AG432" i="1"/>
  <c r="AH432" i="1"/>
  <c r="AI432" i="1"/>
  <c r="AJ432" i="1"/>
  <c r="AK432" i="1"/>
  <c r="AM432" i="1"/>
  <c r="A433" i="1"/>
  <c r="B433" i="1"/>
  <c r="C433" i="1"/>
  <c r="D433" i="1"/>
  <c r="E433" i="1"/>
  <c r="F433" i="1"/>
  <c r="G433" i="1"/>
  <c r="H433" i="1"/>
  <c r="I433" i="1"/>
  <c r="J433" i="1"/>
  <c r="K433" i="1"/>
  <c r="L433" i="1"/>
  <c r="M433" i="1"/>
  <c r="Q433" i="1"/>
  <c r="R433" i="1"/>
  <c r="T433" i="1"/>
  <c r="U433" i="1"/>
  <c r="V433" i="1" s="1"/>
  <c r="W433" i="1"/>
  <c r="X433" i="1"/>
  <c r="Y433" i="1"/>
  <c r="AA433" i="1"/>
  <c r="AB433" i="1"/>
  <c r="AC433" i="1"/>
  <c r="AE433" i="1" s="1"/>
  <c r="AG433" i="1"/>
  <c r="AH433" i="1"/>
  <c r="AI433" i="1"/>
  <c r="AJ433" i="1"/>
  <c r="AK433" i="1"/>
  <c r="AM433" i="1"/>
  <c r="A434" i="1"/>
  <c r="B434" i="1"/>
  <c r="C434" i="1"/>
  <c r="D434" i="1"/>
  <c r="E434" i="1"/>
  <c r="F434" i="1"/>
  <c r="G434" i="1"/>
  <c r="H434" i="1"/>
  <c r="I434" i="1"/>
  <c r="J434" i="1"/>
  <c r="K434" i="1"/>
  <c r="L434" i="1"/>
  <c r="M434" i="1"/>
  <c r="Q434" i="1"/>
  <c r="R434" i="1"/>
  <c r="T434" i="1"/>
  <c r="U434" i="1"/>
  <c r="V434" i="1" s="1"/>
  <c r="W434" i="1"/>
  <c r="X434" i="1"/>
  <c r="Y434" i="1"/>
  <c r="AA434" i="1"/>
  <c r="AB434" i="1"/>
  <c r="AC434" i="1"/>
  <c r="AG434" i="1"/>
  <c r="AH434" i="1"/>
  <c r="AI434" i="1"/>
  <c r="AJ434" i="1"/>
  <c r="AK434" i="1"/>
  <c r="AM434" i="1"/>
  <c r="A435" i="1"/>
  <c r="B435" i="1"/>
  <c r="C435" i="1"/>
  <c r="D435" i="1"/>
  <c r="E435" i="1"/>
  <c r="F435" i="1"/>
  <c r="G435" i="1"/>
  <c r="H435" i="1"/>
  <c r="I435" i="1"/>
  <c r="J435" i="1"/>
  <c r="K435" i="1"/>
  <c r="L435" i="1"/>
  <c r="M435" i="1"/>
  <c r="Q435" i="1"/>
  <c r="R435" i="1"/>
  <c r="T435" i="1"/>
  <c r="U435" i="1"/>
  <c r="V435" i="1" s="1"/>
  <c r="W435" i="1"/>
  <c r="X435" i="1"/>
  <c r="Y435" i="1"/>
  <c r="AA435" i="1"/>
  <c r="AB435" i="1"/>
  <c r="AC435" i="1"/>
  <c r="AG435" i="1"/>
  <c r="AH435" i="1"/>
  <c r="AI435" i="1"/>
  <c r="AJ435" i="1"/>
  <c r="AK435" i="1"/>
  <c r="AM435" i="1"/>
  <c r="A436" i="1"/>
  <c r="B436" i="1"/>
  <c r="C436" i="1"/>
  <c r="D436" i="1"/>
  <c r="E436" i="1"/>
  <c r="F436" i="1"/>
  <c r="G436" i="1"/>
  <c r="H436" i="1"/>
  <c r="I436" i="1"/>
  <c r="J436" i="1"/>
  <c r="K436" i="1"/>
  <c r="L436" i="1"/>
  <c r="M436" i="1"/>
  <c r="Q436" i="1"/>
  <c r="R436" i="1"/>
  <c r="T436" i="1"/>
  <c r="U436" i="1"/>
  <c r="V436" i="1" s="1"/>
  <c r="W436" i="1"/>
  <c r="X436" i="1"/>
  <c r="Y436" i="1"/>
  <c r="AA436" i="1"/>
  <c r="AB436" i="1"/>
  <c r="AC436" i="1"/>
  <c r="AE436" i="1" s="1"/>
  <c r="AG436" i="1"/>
  <c r="AH436" i="1"/>
  <c r="AI436" i="1"/>
  <c r="AJ436" i="1"/>
  <c r="AK436" i="1"/>
  <c r="AM436" i="1"/>
  <c r="A437" i="1"/>
  <c r="B437" i="1"/>
  <c r="C437" i="1"/>
  <c r="D437" i="1"/>
  <c r="E437" i="1"/>
  <c r="F437" i="1"/>
  <c r="G437" i="1"/>
  <c r="H437" i="1"/>
  <c r="I437" i="1"/>
  <c r="J437" i="1"/>
  <c r="K437" i="1"/>
  <c r="L437" i="1"/>
  <c r="M437" i="1"/>
  <c r="Q437" i="1"/>
  <c r="R437" i="1"/>
  <c r="T437" i="1"/>
  <c r="U437" i="1"/>
  <c r="V437" i="1" s="1"/>
  <c r="W437" i="1"/>
  <c r="X437" i="1"/>
  <c r="Y437" i="1"/>
  <c r="AA437" i="1"/>
  <c r="AB437" i="1"/>
  <c r="AC437" i="1"/>
  <c r="AE437" i="1" s="1"/>
  <c r="AG437" i="1"/>
  <c r="AH437" i="1"/>
  <c r="AI437" i="1"/>
  <c r="AJ437" i="1"/>
  <c r="AK437" i="1"/>
  <c r="AM437" i="1"/>
  <c r="A438" i="1"/>
  <c r="B438" i="1"/>
  <c r="C438" i="1"/>
  <c r="D438" i="1"/>
  <c r="E438" i="1"/>
  <c r="F438" i="1"/>
  <c r="G438" i="1"/>
  <c r="H438" i="1"/>
  <c r="I438" i="1"/>
  <c r="J438" i="1"/>
  <c r="K438" i="1"/>
  <c r="L438" i="1"/>
  <c r="M438" i="1"/>
  <c r="Q438" i="1"/>
  <c r="R438" i="1"/>
  <c r="T438" i="1"/>
  <c r="U438" i="1"/>
  <c r="V438" i="1" s="1"/>
  <c r="W438" i="1"/>
  <c r="X438" i="1"/>
  <c r="Y438" i="1"/>
  <c r="AA438" i="1"/>
  <c r="AB438" i="1"/>
  <c r="AC438" i="1"/>
  <c r="AG438" i="1"/>
  <c r="AH438" i="1"/>
  <c r="AI438" i="1"/>
  <c r="AJ438" i="1"/>
  <c r="AK438" i="1"/>
  <c r="AM438" i="1"/>
  <c r="A439" i="1"/>
  <c r="B439" i="1"/>
  <c r="C439" i="1"/>
  <c r="D439" i="1"/>
  <c r="E439" i="1"/>
  <c r="F439" i="1"/>
  <c r="G439" i="1"/>
  <c r="H439" i="1"/>
  <c r="I439" i="1"/>
  <c r="J439" i="1"/>
  <c r="K439" i="1"/>
  <c r="L439" i="1"/>
  <c r="M439" i="1"/>
  <c r="Q439" i="1"/>
  <c r="R439" i="1"/>
  <c r="T439" i="1"/>
  <c r="U439" i="1"/>
  <c r="V439" i="1" s="1"/>
  <c r="W439" i="1"/>
  <c r="X439" i="1"/>
  <c r="Y439" i="1"/>
  <c r="AA439" i="1"/>
  <c r="AB439" i="1"/>
  <c r="AC439" i="1"/>
  <c r="AE439" i="1" s="1"/>
  <c r="AG439" i="1"/>
  <c r="AH439" i="1"/>
  <c r="AI439" i="1"/>
  <c r="AJ439" i="1"/>
  <c r="AK439" i="1"/>
  <c r="AM439" i="1"/>
  <c r="A440" i="1"/>
  <c r="B440" i="1"/>
  <c r="C440" i="1"/>
  <c r="D440" i="1"/>
  <c r="E440" i="1"/>
  <c r="F440" i="1"/>
  <c r="G440" i="1"/>
  <c r="H440" i="1"/>
  <c r="I440" i="1"/>
  <c r="J440" i="1"/>
  <c r="K440" i="1"/>
  <c r="L440" i="1"/>
  <c r="M440" i="1"/>
  <c r="Q440" i="1"/>
  <c r="R440" i="1"/>
  <c r="T440" i="1"/>
  <c r="U440" i="1"/>
  <c r="V440" i="1" s="1"/>
  <c r="W440" i="1"/>
  <c r="X440" i="1"/>
  <c r="Y440" i="1"/>
  <c r="AA440" i="1"/>
  <c r="AB440" i="1"/>
  <c r="AC440" i="1"/>
  <c r="AE440" i="1" s="1"/>
  <c r="AG440" i="1"/>
  <c r="AH440" i="1"/>
  <c r="AI440" i="1"/>
  <c r="AJ440" i="1"/>
  <c r="AK440" i="1"/>
  <c r="AM440" i="1"/>
  <c r="A441" i="1"/>
  <c r="B441" i="1"/>
  <c r="C441" i="1"/>
  <c r="D441" i="1"/>
  <c r="E441" i="1"/>
  <c r="F441" i="1"/>
  <c r="G441" i="1"/>
  <c r="H441" i="1"/>
  <c r="I441" i="1"/>
  <c r="J441" i="1"/>
  <c r="K441" i="1"/>
  <c r="L441" i="1"/>
  <c r="M441" i="1"/>
  <c r="Q441" i="1"/>
  <c r="R441" i="1"/>
  <c r="T441" i="1"/>
  <c r="U441" i="1"/>
  <c r="V441" i="1" s="1"/>
  <c r="W441" i="1"/>
  <c r="X441" i="1"/>
  <c r="Y441" i="1"/>
  <c r="AA441" i="1"/>
  <c r="AB441" i="1"/>
  <c r="AC441" i="1"/>
  <c r="AE441" i="1" s="1"/>
  <c r="AG441" i="1"/>
  <c r="AH441" i="1"/>
  <c r="AI441" i="1"/>
  <c r="AJ441" i="1"/>
  <c r="AK441" i="1"/>
  <c r="AM441" i="1"/>
  <c r="A442" i="1"/>
  <c r="B442" i="1"/>
  <c r="C442" i="1"/>
  <c r="D442" i="1"/>
  <c r="E442" i="1"/>
  <c r="F442" i="1"/>
  <c r="G442" i="1"/>
  <c r="H442" i="1"/>
  <c r="I442" i="1"/>
  <c r="J442" i="1"/>
  <c r="K442" i="1"/>
  <c r="L442" i="1"/>
  <c r="M442" i="1"/>
  <c r="Q442" i="1"/>
  <c r="R442" i="1"/>
  <c r="T442" i="1"/>
  <c r="U442" i="1"/>
  <c r="V442" i="1" s="1"/>
  <c r="W442" i="1"/>
  <c r="X442" i="1"/>
  <c r="Y442" i="1"/>
  <c r="AA442" i="1"/>
  <c r="AB442" i="1"/>
  <c r="AC442" i="1"/>
  <c r="AG442" i="1"/>
  <c r="AH442" i="1"/>
  <c r="AI442" i="1"/>
  <c r="AJ442" i="1"/>
  <c r="AK442" i="1"/>
  <c r="AM442" i="1"/>
  <c r="A443" i="1"/>
  <c r="B443" i="1"/>
  <c r="C443" i="1"/>
  <c r="D443" i="1"/>
  <c r="E443" i="1"/>
  <c r="F443" i="1"/>
  <c r="G443" i="1"/>
  <c r="H443" i="1"/>
  <c r="I443" i="1"/>
  <c r="J443" i="1"/>
  <c r="K443" i="1"/>
  <c r="L443" i="1"/>
  <c r="M443" i="1"/>
  <c r="Q443" i="1"/>
  <c r="R443" i="1"/>
  <c r="T443" i="1"/>
  <c r="U443" i="1"/>
  <c r="V443" i="1" s="1"/>
  <c r="W443" i="1"/>
  <c r="X443" i="1"/>
  <c r="Y443" i="1"/>
  <c r="AA443" i="1"/>
  <c r="AB443" i="1"/>
  <c r="AC443" i="1"/>
  <c r="AD443" i="1" s="1"/>
  <c r="AG443" i="1"/>
  <c r="AH443" i="1"/>
  <c r="AI443" i="1"/>
  <c r="AJ443" i="1"/>
  <c r="AK443" i="1"/>
  <c r="AM443" i="1"/>
  <c r="A444" i="1"/>
  <c r="B444" i="1"/>
  <c r="C444" i="1"/>
  <c r="D444" i="1"/>
  <c r="E444" i="1"/>
  <c r="F444" i="1"/>
  <c r="G444" i="1"/>
  <c r="H444" i="1"/>
  <c r="I444" i="1"/>
  <c r="J444" i="1"/>
  <c r="K444" i="1"/>
  <c r="L444" i="1"/>
  <c r="M444" i="1"/>
  <c r="Q444" i="1"/>
  <c r="R444" i="1"/>
  <c r="T444" i="1"/>
  <c r="U444" i="1"/>
  <c r="V444" i="1" s="1"/>
  <c r="W444" i="1"/>
  <c r="X444" i="1"/>
  <c r="Y444" i="1"/>
  <c r="AA444" i="1"/>
  <c r="AB444" i="1"/>
  <c r="AC444" i="1"/>
  <c r="AE444" i="1" s="1"/>
  <c r="AG444" i="1"/>
  <c r="AH444" i="1"/>
  <c r="AI444" i="1"/>
  <c r="AJ444" i="1"/>
  <c r="AK444" i="1"/>
  <c r="AM444" i="1"/>
  <c r="A445" i="1"/>
  <c r="B445" i="1"/>
  <c r="C445" i="1"/>
  <c r="D445" i="1"/>
  <c r="E445" i="1"/>
  <c r="F445" i="1"/>
  <c r="G445" i="1"/>
  <c r="H445" i="1"/>
  <c r="I445" i="1"/>
  <c r="J445" i="1"/>
  <c r="K445" i="1"/>
  <c r="L445" i="1"/>
  <c r="M445" i="1"/>
  <c r="Q445" i="1"/>
  <c r="R445" i="1"/>
  <c r="T445" i="1"/>
  <c r="U445" i="1"/>
  <c r="V445" i="1" s="1"/>
  <c r="W445" i="1"/>
  <c r="X445" i="1"/>
  <c r="Y445" i="1"/>
  <c r="AA445" i="1"/>
  <c r="AB445" i="1"/>
  <c r="AC445" i="1"/>
  <c r="AE445" i="1" s="1"/>
  <c r="AG445" i="1"/>
  <c r="AH445" i="1"/>
  <c r="AI445" i="1"/>
  <c r="AJ445" i="1"/>
  <c r="AK445" i="1"/>
  <c r="AM445" i="1"/>
  <c r="A446" i="1"/>
  <c r="B446" i="1"/>
  <c r="C446" i="1"/>
  <c r="D446" i="1"/>
  <c r="E446" i="1"/>
  <c r="F446" i="1"/>
  <c r="G446" i="1"/>
  <c r="H446" i="1"/>
  <c r="I446" i="1"/>
  <c r="J446" i="1"/>
  <c r="K446" i="1"/>
  <c r="L446" i="1"/>
  <c r="M446" i="1"/>
  <c r="Q446" i="1"/>
  <c r="R446" i="1"/>
  <c r="T446" i="1"/>
  <c r="U446" i="1"/>
  <c r="V446" i="1" s="1"/>
  <c r="W446" i="1"/>
  <c r="X446" i="1"/>
  <c r="Y446" i="1"/>
  <c r="AA446" i="1"/>
  <c r="AB446" i="1"/>
  <c r="AC446" i="1"/>
  <c r="AE446" i="1" s="1"/>
  <c r="AG446" i="1"/>
  <c r="AH446" i="1"/>
  <c r="AI446" i="1"/>
  <c r="AJ446" i="1"/>
  <c r="AK446" i="1"/>
  <c r="AM446" i="1"/>
  <c r="A447" i="1"/>
  <c r="B447" i="1"/>
  <c r="C447" i="1"/>
  <c r="D447" i="1"/>
  <c r="E447" i="1"/>
  <c r="F447" i="1"/>
  <c r="G447" i="1"/>
  <c r="H447" i="1"/>
  <c r="I447" i="1"/>
  <c r="J447" i="1"/>
  <c r="K447" i="1"/>
  <c r="L447" i="1"/>
  <c r="M447" i="1"/>
  <c r="Q447" i="1"/>
  <c r="R447" i="1"/>
  <c r="T447" i="1"/>
  <c r="U447" i="1"/>
  <c r="V447" i="1" s="1"/>
  <c r="W447" i="1"/>
  <c r="X447" i="1"/>
  <c r="Y447" i="1"/>
  <c r="AA447" i="1"/>
  <c r="AB447" i="1"/>
  <c r="AC447" i="1"/>
  <c r="AG447" i="1"/>
  <c r="AH447" i="1"/>
  <c r="AI447" i="1"/>
  <c r="AJ447" i="1"/>
  <c r="AK447" i="1"/>
  <c r="AM447" i="1"/>
  <c r="A448" i="1"/>
  <c r="B448" i="1"/>
  <c r="C448" i="1"/>
  <c r="D448" i="1"/>
  <c r="E448" i="1"/>
  <c r="F448" i="1"/>
  <c r="G448" i="1"/>
  <c r="H448" i="1"/>
  <c r="I448" i="1"/>
  <c r="J448" i="1"/>
  <c r="K448" i="1"/>
  <c r="L448" i="1"/>
  <c r="M448" i="1"/>
  <c r="Q448" i="1"/>
  <c r="R448" i="1"/>
  <c r="T448" i="1"/>
  <c r="U448" i="1"/>
  <c r="V448" i="1" s="1"/>
  <c r="W448" i="1"/>
  <c r="X448" i="1"/>
  <c r="Y448" i="1"/>
  <c r="AA448" i="1"/>
  <c r="AB448" i="1"/>
  <c r="AC448" i="1"/>
  <c r="AE448" i="1" s="1"/>
  <c r="AG448" i="1"/>
  <c r="AH448" i="1"/>
  <c r="AI448" i="1"/>
  <c r="AJ448" i="1"/>
  <c r="AK448" i="1"/>
  <c r="AM448" i="1"/>
  <c r="A449" i="1"/>
  <c r="B449" i="1"/>
  <c r="C449" i="1"/>
  <c r="D449" i="1"/>
  <c r="E449" i="1"/>
  <c r="F449" i="1"/>
  <c r="G449" i="1"/>
  <c r="H449" i="1"/>
  <c r="I449" i="1"/>
  <c r="J449" i="1"/>
  <c r="K449" i="1"/>
  <c r="L449" i="1"/>
  <c r="M449" i="1"/>
  <c r="Q449" i="1"/>
  <c r="R449" i="1"/>
  <c r="T449" i="1"/>
  <c r="U449" i="1"/>
  <c r="V449" i="1" s="1"/>
  <c r="W449" i="1"/>
  <c r="X449" i="1"/>
  <c r="Y449" i="1"/>
  <c r="AA449" i="1"/>
  <c r="AB449" i="1"/>
  <c r="AC449" i="1"/>
  <c r="AE449" i="1" s="1"/>
  <c r="AG449" i="1"/>
  <c r="AH449" i="1"/>
  <c r="AI449" i="1"/>
  <c r="AJ449" i="1"/>
  <c r="AK449" i="1"/>
  <c r="AM449" i="1"/>
  <c r="A450" i="1"/>
  <c r="B450" i="1"/>
  <c r="C450" i="1"/>
  <c r="D450" i="1"/>
  <c r="E450" i="1"/>
  <c r="F450" i="1"/>
  <c r="G450" i="1"/>
  <c r="H450" i="1"/>
  <c r="I450" i="1"/>
  <c r="J450" i="1"/>
  <c r="K450" i="1"/>
  <c r="L450" i="1"/>
  <c r="M450" i="1"/>
  <c r="Q450" i="1"/>
  <c r="R450" i="1"/>
  <c r="T450" i="1"/>
  <c r="U450" i="1"/>
  <c r="V450" i="1" s="1"/>
  <c r="W450" i="1"/>
  <c r="X450" i="1"/>
  <c r="Y450" i="1"/>
  <c r="AA450" i="1"/>
  <c r="AB450" i="1"/>
  <c r="AC450" i="1"/>
  <c r="AE450" i="1" s="1"/>
  <c r="AG450" i="1"/>
  <c r="AH450" i="1"/>
  <c r="AI450" i="1"/>
  <c r="AJ450" i="1"/>
  <c r="AK450" i="1"/>
  <c r="AM450" i="1"/>
  <c r="A451" i="1"/>
  <c r="B451" i="1"/>
  <c r="C451" i="1"/>
  <c r="D451" i="1"/>
  <c r="E451" i="1"/>
  <c r="F451" i="1"/>
  <c r="G451" i="1"/>
  <c r="H451" i="1"/>
  <c r="I451" i="1"/>
  <c r="J451" i="1"/>
  <c r="K451" i="1"/>
  <c r="L451" i="1"/>
  <c r="M451" i="1"/>
  <c r="Q451" i="1"/>
  <c r="R451" i="1"/>
  <c r="T451" i="1"/>
  <c r="U451" i="1"/>
  <c r="V451" i="1" s="1"/>
  <c r="W451" i="1"/>
  <c r="X451" i="1"/>
  <c r="Y451" i="1"/>
  <c r="AA451" i="1"/>
  <c r="AB451" i="1"/>
  <c r="AC451" i="1"/>
  <c r="AG451" i="1"/>
  <c r="AH451" i="1"/>
  <c r="AI451" i="1"/>
  <c r="AJ451" i="1"/>
  <c r="AK451" i="1"/>
  <c r="AM451" i="1"/>
  <c r="A452" i="1"/>
  <c r="B452" i="1"/>
  <c r="C452" i="1"/>
  <c r="D452" i="1"/>
  <c r="E452" i="1"/>
  <c r="F452" i="1"/>
  <c r="G452" i="1"/>
  <c r="H452" i="1"/>
  <c r="I452" i="1"/>
  <c r="J452" i="1"/>
  <c r="K452" i="1"/>
  <c r="L452" i="1"/>
  <c r="M452" i="1"/>
  <c r="Q452" i="1"/>
  <c r="R452" i="1"/>
  <c r="T452" i="1"/>
  <c r="U452" i="1"/>
  <c r="V452" i="1" s="1"/>
  <c r="W452" i="1"/>
  <c r="X452" i="1"/>
  <c r="Y452" i="1"/>
  <c r="AA452" i="1"/>
  <c r="AB452" i="1"/>
  <c r="AC452" i="1"/>
  <c r="AE452" i="1" s="1"/>
  <c r="AG452" i="1"/>
  <c r="AH452" i="1"/>
  <c r="AI452" i="1"/>
  <c r="AJ452" i="1"/>
  <c r="AK452" i="1"/>
  <c r="AM452" i="1"/>
  <c r="A453" i="1"/>
  <c r="B453" i="1"/>
  <c r="C453" i="1"/>
  <c r="D453" i="1"/>
  <c r="E453" i="1"/>
  <c r="F453" i="1"/>
  <c r="G453" i="1"/>
  <c r="H453" i="1"/>
  <c r="I453" i="1"/>
  <c r="J453" i="1"/>
  <c r="K453" i="1"/>
  <c r="L453" i="1"/>
  <c r="M453" i="1"/>
  <c r="Q453" i="1"/>
  <c r="R453" i="1"/>
  <c r="T453" i="1"/>
  <c r="U453" i="1"/>
  <c r="V453" i="1" s="1"/>
  <c r="W453" i="1"/>
  <c r="X453" i="1"/>
  <c r="Y453" i="1"/>
  <c r="AA453" i="1"/>
  <c r="AB453" i="1"/>
  <c r="AC453" i="1"/>
  <c r="AG453" i="1"/>
  <c r="AH453" i="1"/>
  <c r="AI453" i="1"/>
  <c r="AJ453" i="1"/>
  <c r="AK453" i="1"/>
  <c r="AM453" i="1"/>
  <c r="A454" i="1"/>
  <c r="B454" i="1"/>
  <c r="C454" i="1"/>
  <c r="D454" i="1"/>
  <c r="E454" i="1"/>
  <c r="F454" i="1"/>
  <c r="G454" i="1"/>
  <c r="H454" i="1"/>
  <c r="I454" i="1"/>
  <c r="J454" i="1"/>
  <c r="K454" i="1"/>
  <c r="L454" i="1"/>
  <c r="M454" i="1"/>
  <c r="Q454" i="1"/>
  <c r="R454" i="1"/>
  <c r="T454" i="1"/>
  <c r="U454" i="1"/>
  <c r="V454" i="1" s="1"/>
  <c r="W454" i="1"/>
  <c r="X454" i="1"/>
  <c r="Y454" i="1"/>
  <c r="AA454" i="1"/>
  <c r="AB454" i="1"/>
  <c r="AC454" i="1"/>
  <c r="AE454" i="1" s="1"/>
  <c r="AG454" i="1"/>
  <c r="AH454" i="1"/>
  <c r="AI454" i="1"/>
  <c r="AJ454" i="1"/>
  <c r="AK454" i="1"/>
  <c r="AM454" i="1"/>
  <c r="A455" i="1"/>
  <c r="B455" i="1"/>
  <c r="C455" i="1"/>
  <c r="D455" i="1"/>
  <c r="E455" i="1"/>
  <c r="F455" i="1"/>
  <c r="G455" i="1"/>
  <c r="H455" i="1"/>
  <c r="I455" i="1"/>
  <c r="J455" i="1"/>
  <c r="K455" i="1"/>
  <c r="L455" i="1"/>
  <c r="M455" i="1"/>
  <c r="Q455" i="1"/>
  <c r="R455" i="1"/>
  <c r="T455" i="1"/>
  <c r="U455" i="1"/>
  <c r="V455" i="1" s="1"/>
  <c r="W455" i="1"/>
  <c r="X455" i="1"/>
  <c r="Y455" i="1"/>
  <c r="AA455" i="1"/>
  <c r="AB455" i="1"/>
  <c r="AC455" i="1"/>
  <c r="AG455" i="1"/>
  <c r="AH455" i="1"/>
  <c r="AI455" i="1"/>
  <c r="AJ455" i="1"/>
  <c r="AK455" i="1"/>
  <c r="AM455" i="1"/>
  <c r="A456" i="1"/>
  <c r="B456" i="1"/>
  <c r="C456" i="1"/>
  <c r="D456" i="1"/>
  <c r="E456" i="1"/>
  <c r="F456" i="1"/>
  <c r="G456" i="1"/>
  <c r="H456" i="1"/>
  <c r="I456" i="1"/>
  <c r="J456" i="1"/>
  <c r="K456" i="1"/>
  <c r="L456" i="1"/>
  <c r="M456" i="1"/>
  <c r="Q456" i="1"/>
  <c r="R456" i="1"/>
  <c r="T456" i="1"/>
  <c r="U456" i="1"/>
  <c r="V456" i="1" s="1"/>
  <c r="W456" i="1"/>
  <c r="X456" i="1"/>
  <c r="Y456" i="1"/>
  <c r="AA456" i="1"/>
  <c r="AB456" i="1"/>
  <c r="AC456" i="1"/>
  <c r="AE456" i="1" s="1"/>
  <c r="AG456" i="1"/>
  <c r="AH456" i="1"/>
  <c r="AI456" i="1"/>
  <c r="AJ456" i="1"/>
  <c r="AK456" i="1"/>
  <c r="AM456" i="1"/>
  <c r="A457" i="1"/>
  <c r="B457" i="1"/>
  <c r="C457" i="1"/>
  <c r="D457" i="1"/>
  <c r="E457" i="1"/>
  <c r="F457" i="1"/>
  <c r="G457" i="1"/>
  <c r="H457" i="1"/>
  <c r="I457" i="1"/>
  <c r="J457" i="1"/>
  <c r="K457" i="1"/>
  <c r="L457" i="1"/>
  <c r="M457" i="1"/>
  <c r="Q457" i="1"/>
  <c r="R457" i="1"/>
  <c r="T457" i="1"/>
  <c r="U457" i="1"/>
  <c r="V457" i="1" s="1"/>
  <c r="W457" i="1"/>
  <c r="X457" i="1"/>
  <c r="Y457" i="1"/>
  <c r="AA457" i="1"/>
  <c r="AB457" i="1"/>
  <c r="AC457" i="1"/>
  <c r="AD457" i="1" s="1"/>
  <c r="AG457" i="1"/>
  <c r="AH457" i="1"/>
  <c r="AI457" i="1"/>
  <c r="AJ457" i="1"/>
  <c r="AK457" i="1"/>
  <c r="AM457" i="1"/>
  <c r="A458" i="1"/>
  <c r="B458" i="1"/>
  <c r="C458" i="1"/>
  <c r="D458" i="1"/>
  <c r="E458" i="1"/>
  <c r="F458" i="1"/>
  <c r="G458" i="1"/>
  <c r="H458" i="1"/>
  <c r="I458" i="1"/>
  <c r="J458" i="1"/>
  <c r="K458" i="1"/>
  <c r="L458" i="1"/>
  <c r="M458" i="1"/>
  <c r="Q458" i="1"/>
  <c r="R458" i="1"/>
  <c r="T458" i="1"/>
  <c r="U458" i="1"/>
  <c r="V458" i="1" s="1"/>
  <c r="W458" i="1"/>
  <c r="X458" i="1"/>
  <c r="Y458" i="1"/>
  <c r="AA458" i="1"/>
  <c r="AB458" i="1"/>
  <c r="AC458" i="1"/>
  <c r="AG458" i="1"/>
  <c r="AH458" i="1"/>
  <c r="AI458" i="1"/>
  <c r="AJ458" i="1"/>
  <c r="AK458" i="1"/>
  <c r="AM458" i="1"/>
  <c r="A459" i="1"/>
  <c r="B459" i="1"/>
  <c r="C459" i="1"/>
  <c r="D459" i="1"/>
  <c r="E459" i="1"/>
  <c r="F459" i="1"/>
  <c r="G459" i="1"/>
  <c r="H459" i="1"/>
  <c r="I459" i="1"/>
  <c r="J459" i="1"/>
  <c r="K459" i="1"/>
  <c r="L459" i="1"/>
  <c r="M459" i="1"/>
  <c r="Q459" i="1"/>
  <c r="R459" i="1"/>
  <c r="T459" i="1"/>
  <c r="U459" i="1"/>
  <c r="V459" i="1" s="1"/>
  <c r="W459" i="1"/>
  <c r="X459" i="1"/>
  <c r="Y459" i="1"/>
  <c r="AA459" i="1"/>
  <c r="AB459" i="1"/>
  <c r="AC459" i="1"/>
  <c r="AG459" i="1"/>
  <c r="AH459" i="1"/>
  <c r="AI459" i="1"/>
  <c r="AJ459" i="1"/>
  <c r="AK459" i="1"/>
  <c r="AM459" i="1"/>
  <c r="A460" i="1"/>
  <c r="B460" i="1"/>
  <c r="C460" i="1"/>
  <c r="D460" i="1"/>
  <c r="E460" i="1"/>
  <c r="F460" i="1"/>
  <c r="G460" i="1"/>
  <c r="H460" i="1"/>
  <c r="I460" i="1"/>
  <c r="J460" i="1"/>
  <c r="K460" i="1"/>
  <c r="L460" i="1"/>
  <c r="M460" i="1"/>
  <c r="Q460" i="1"/>
  <c r="R460" i="1"/>
  <c r="T460" i="1"/>
  <c r="U460" i="1"/>
  <c r="V460" i="1" s="1"/>
  <c r="W460" i="1"/>
  <c r="X460" i="1"/>
  <c r="Y460" i="1"/>
  <c r="AA460" i="1"/>
  <c r="AB460" i="1"/>
  <c r="AC460" i="1"/>
  <c r="AE460" i="1" s="1"/>
  <c r="AG460" i="1"/>
  <c r="AH460" i="1"/>
  <c r="AI460" i="1"/>
  <c r="AJ460" i="1"/>
  <c r="AK460" i="1"/>
  <c r="AM460" i="1"/>
  <c r="A461" i="1"/>
  <c r="B461" i="1"/>
  <c r="C461" i="1"/>
  <c r="D461" i="1"/>
  <c r="E461" i="1"/>
  <c r="F461" i="1"/>
  <c r="G461" i="1"/>
  <c r="H461" i="1"/>
  <c r="I461" i="1"/>
  <c r="J461" i="1"/>
  <c r="K461" i="1"/>
  <c r="L461" i="1"/>
  <c r="M461" i="1"/>
  <c r="Q461" i="1"/>
  <c r="R461" i="1"/>
  <c r="T461" i="1"/>
  <c r="U461" i="1"/>
  <c r="V461" i="1" s="1"/>
  <c r="W461" i="1"/>
  <c r="X461" i="1"/>
  <c r="Y461" i="1"/>
  <c r="AA461" i="1"/>
  <c r="AB461" i="1"/>
  <c r="AC461" i="1"/>
  <c r="AE461" i="1" s="1"/>
  <c r="AG461" i="1"/>
  <c r="AH461" i="1"/>
  <c r="AI461" i="1"/>
  <c r="AJ461" i="1"/>
  <c r="AK461" i="1"/>
  <c r="AM461" i="1"/>
  <c r="A462" i="1"/>
  <c r="B462" i="1"/>
  <c r="C462" i="1"/>
  <c r="D462" i="1"/>
  <c r="E462" i="1"/>
  <c r="F462" i="1"/>
  <c r="G462" i="1"/>
  <c r="H462" i="1"/>
  <c r="I462" i="1"/>
  <c r="J462" i="1"/>
  <c r="K462" i="1"/>
  <c r="L462" i="1"/>
  <c r="M462" i="1"/>
  <c r="Q462" i="1"/>
  <c r="R462" i="1"/>
  <c r="T462" i="1"/>
  <c r="U462" i="1"/>
  <c r="V462" i="1" s="1"/>
  <c r="W462" i="1"/>
  <c r="X462" i="1"/>
  <c r="Y462" i="1"/>
  <c r="AA462" i="1"/>
  <c r="AB462" i="1"/>
  <c r="AC462" i="1"/>
  <c r="AE462" i="1" s="1"/>
  <c r="AG462" i="1"/>
  <c r="AH462" i="1"/>
  <c r="AI462" i="1"/>
  <c r="AJ462" i="1"/>
  <c r="AK462" i="1"/>
  <c r="AM462" i="1"/>
  <c r="A463" i="1"/>
  <c r="B463" i="1"/>
  <c r="C463" i="1"/>
  <c r="D463" i="1"/>
  <c r="E463" i="1"/>
  <c r="F463" i="1"/>
  <c r="G463" i="1"/>
  <c r="H463" i="1"/>
  <c r="I463" i="1"/>
  <c r="J463" i="1"/>
  <c r="K463" i="1"/>
  <c r="L463" i="1"/>
  <c r="M463" i="1"/>
  <c r="Q463" i="1"/>
  <c r="R463" i="1"/>
  <c r="T463" i="1"/>
  <c r="U463" i="1"/>
  <c r="V463" i="1" s="1"/>
  <c r="W463" i="1"/>
  <c r="X463" i="1"/>
  <c r="Y463" i="1"/>
  <c r="AA463" i="1"/>
  <c r="AB463" i="1"/>
  <c r="AC463" i="1"/>
  <c r="AE463" i="1" s="1"/>
  <c r="AG463" i="1"/>
  <c r="AH463" i="1"/>
  <c r="AI463" i="1"/>
  <c r="AJ463" i="1"/>
  <c r="AK463" i="1"/>
  <c r="AM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Q464" i="1"/>
  <c r="R464" i="1"/>
  <c r="T464" i="1"/>
  <c r="U464" i="1"/>
  <c r="V464" i="1" s="1"/>
  <c r="W464" i="1"/>
  <c r="X464" i="1"/>
  <c r="Y464" i="1"/>
  <c r="AA464" i="1"/>
  <c r="AB464" i="1"/>
  <c r="AC464" i="1"/>
  <c r="AG464" i="1"/>
  <c r="AH464" i="1"/>
  <c r="AI464" i="1"/>
  <c r="AJ464" i="1"/>
  <c r="AK464" i="1"/>
  <c r="AM464" i="1"/>
  <c r="A465" i="1"/>
  <c r="B465" i="1"/>
  <c r="C465" i="1"/>
  <c r="D465" i="1"/>
  <c r="E465" i="1"/>
  <c r="F465" i="1"/>
  <c r="G465" i="1"/>
  <c r="H465" i="1"/>
  <c r="I465" i="1"/>
  <c r="J465" i="1"/>
  <c r="K465" i="1"/>
  <c r="L465" i="1"/>
  <c r="M465" i="1"/>
  <c r="Q465" i="1"/>
  <c r="R465" i="1"/>
  <c r="T465" i="1"/>
  <c r="U465" i="1"/>
  <c r="V465" i="1" s="1"/>
  <c r="W465" i="1"/>
  <c r="X465" i="1"/>
  <c r="Y465" i="1"/>
  <c r="AA465" i="1"/>
  <c r="AB465" i="1"/>
  <c r="AC465" i="1"/>
  <c r="AG465" i="1"/>
  <c r="AH465" i="1"/>
  <c r="AI465" i="1"/>
  <c r="AJ465" i="1"/>
  <c r="AK465" i="1"/>
  <c r="AM465" i="1"/>
  <c r="A466" i="1"/>
  <c r="B466" i="1"/>
  <c r="C466" i="1"/>
  <c r="D466" i="1"/>
  <c r="E466" i="1"/>
  <c r="F466" i="1"/>
  <c r="G466" i="1"/>
  <c r="H466" i="1"/>
  <c r="I466" i="1"/>
  <c r="J466" i="1"/>
  <c r="K466" i="1"/>
  <c r="L466" i="1"/>
  <c r="M466" i="1"/>
  <c r="Q466" i="1"/>
  <c r="R466" i="1"/>
  <c r="T466" i="1"/>
  <c r="U466" i="1"/>
  <c r="V466" i="1" s="1"/>
  <c r="W466" i="1"/>
  <c r="X466" i="1"/>
  <c r="Y466" i="1"/>
  <c r="AA466" i="1"/>
  <c r="AB466" i="1"/>
  <c r="AC466" i="1"/>
  <c r="AE466" i="1" s="1"/>
  <c r="AG466" i="1"/>
  <c r="AH466" i="1"/>
  <c r="AI466" i="1"/>
  <c r="AJ466" i="1"/>
  <c r="AK466" i="1"/>
  <c r="AM466" i="1"/>
  <c r="A467" i="1"/>
  <c r="B467" i="1"/>
  <c r="C467" i="1"/>
  <c r="D467" i="1"/>
  <c r="E467" i="1"/>
  <c r="F467" i="1"/>
  <c r="G467" i="1"/>
  <c r="H467" i="1"/>
  <c r="I467" i="1"/>
  <c r="J467" i="1"/>
  <c r="K467" i="1"/>
  <c r="L467" i="1"/>
  <c r="M467" i="1"/>
  <c r="Q467" i="1"/>
  <c r="R467" i="1"/>
  <c r="T467" i="1"/>
  <c r="U467" i="1"/>
  <c r="V467" i="1" s="1"/>
  <c r="W467" i="1"/>
  <c r="X467" i="1"/>
  <c r="Y467" i="1"/>
  <c r="AA467" i="1"/>
  <c r="AB467" i="1"/>
  <c r="AC467" i="1"/>
  <c r="AG467" i="1"/>
  <c r="AH467" i="1"/>
  <c r="AI467" i="1"/>
  <c r="AJ467" i="1"/>
  <c r="AK467" i="1"/>
  <c r="AM467" i="1"/>
  <c r="A468" i="1"/>
  <c r="B468" i="1"/>
  <c r="C468" i="1"/>
  <c r="D468" i="1"/>
  <c r="E468" i="1"/>
  <c r="F468" i="1"/>
  <c r="G468" i="1"/>
  <c r="H468" i="1"/>
  <c r="I468" i="1"/>
  <c r="J468" i="1"/>
  <c r="K468" i="1"/>
  <c r="L468" i="1"/>
  <c r="M468" i="1"/>
  <c r="Q468" i="1"/>
  <c r="R468" i="1"/>
  <c r="T468" i="1"/>
  <c r="U468" i="1"/>
  <c r="V468" i="1" s="1"/>
  <c r="W468" i="1"/>
  <c r="X468" i="1"/>
  <c r="Y468" i="1"/>
  <c r="AA468" i="1"/>
  <c r="AB468" i="1"/>
  <c r="AC468" i="1"/>
  <c r="AG468" i="1"/>
  <c r="AH468" i="1"/>
  <c r="AI468" i="1"/>
  <c r="AJ468" i="1"/>
  <c r="AK468" i="1"/>
  <c r="AM468" i="1"/>
  <c r="A469" i="1"/>
  <c r="B469" i="1"/>
  <c r="C469" i="1"/>
  <c r="D469" i="1"/>
  <c r="E469" i="1"/>
  <c r="F469" i="1"/>
  <c r="G469" i="1"/>
  <c r="H469" i="1"/>
  <c r="I469" i="1"/>
  <c r="J469" i="1"/>
  <c r="K469" i="1"/>
  <c r="L469" i="1"/>
  <c r="M469" i="1"/>
  <c r="Q469" i="1"/>
  <c r="R469" i="1"/>
  <c r="T469" i="1"/>
  <c r="U469" i="1"/>
  <c r="V469" i="1" s="1"/>
  <c r="W469" i="1"/>
  <c r="X469" i="1"/>
  <c r="Y469" i="1"/>
  <c r="AA469" i="1"/>
  <c r="AB469" i="1"/>
  <c r="AC469" i="1"/>
  <c r="AG469" i="1"/>
  <c r="AH469" i="1"/>
  <c r="AI469" i="1"/>
  <c r="AJ469" i="1"/>
  <c r="AK469" i="1"/>
  <c r="AM469" i="1"/>
  <c r="A470" i="1"/>
  <c r="B470" i="1"/>
  <c r="C470" i="1"/>
  <c r="D470" i="1"/>
  <c r="E470" i="1"/>
  <c r="F470" i="1"/>
  <c r="G470" i="1"/>
  <c r="H470" i="1"/>
  <c r="I470" i="1"/>
  <c r="J470" i="1"/>
  <c r="K470" i="1"/>
  <c r="L470" i="1"/>
  <c r="M470" i="1"/>
  <c r="Q470" i="1"/>
  <c r="R470" i="1"/>
  <c r="T470" i="1"/>
  <c r="U470" i="1"/>
  <c r="V470" i="1" s="1"/>
  <c r="W470" i="1"/>
  <c r="X470" i="1"/>
  <c r="Y470" i="1"/>
  <c r="AA470" i="1"/>
  <c r="AB470" i="1"/>
  <c r="AC470" i="1"/>
  <c r="AG470" i="1"/>
  <c r="AH470" i="1"/>
  <c r="AI470" i="1"/>
  <c r="AJ470" i="1"/>
  <c r="AK470" i="1"/>
  <c r="AM470" i="1"/>
  <c r="A471" i="1"/>
  <c r="B471" i="1"/>
  <c r="C471" i="1"/>
  <c r="D471" i="1"/>
  <c r="E471" i="1"/>
  <c r="F471" i="1"/>
  <c r="G471" i="1"/>
  <c r="H471" i="1"/>
  <c r="I471" i="1"/>
  <c r="J471" i="1"/>
  <c r="K471" i="1"/>
  <c r="L471" i="1"/>
  <c r="M471" i="1"/>
  <c r="Q471" i="1"/>
  <c r="R471" i="1"/>
  <c r="T471" i="1"/>
  <c r="U471" i="1"/>
  <c r="V471" i="1" s="1"/>
  <c r="W471" i="1"/>
  <c r="X471" i="1"/>
  <c r="Y471" i="1"/>
  <c r="AA471" i="1"/>
  <c r="AB471" i="1"/>
  <c r="AC471" i="1"/>
  <c r="AG471" i="1"/>
  <c r="AH471" i="1"/>
  <c r="AI471" i="1"/>
  <c r="AJ471" i="1"/>
  <c r="AK471" i="1"/>
  <c r="AM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Q472" i="1"/>
  <c r="R472" i="1"/>
  <c r="T472" i="1"/>
  <c r="U472" i="1"/>
  <c r="V472" i="1" s="1"/>
  <c r="W472" i="1"/>
  <c r="X472" i="1"/>
  <c r="Y472" i="1"/>
  <c r="AA472" i="1"/>
  <c r="AB472" i="1"/>
  <c r="AC472" i="1"/>
  <c r="AG472" i="1"/>
  <c r="AH472" i="1"/>
  <c r="AI472" i="1"/>
  <c r="AJ472" i="1"/>
  <c r="AK472" i="1"/>
  <c r="AM472" i="1"/>
  <c r="A473" i="1"/>
  <c r="B473" i="1"/>
  <c r="C473" i="1"/>
  <c r="D473" i="1"/>
  <c r="E473" i="1"/>
  <c r="F473" i="1"/>
  <c r="G473" i="1"/>
  <c r="H473" i="1"/>
  <c r="I473" i="1"/>
  <c r="J473" i="1"/>
  <c r="K473" i="1"/>
  <c r="L473" i="1"/>
  <c r="M473" i="1"/>
  <c r="Q473" i="1"/>
  <c r="R473" i="1"/>
  <c r="T473" i="1"/>
  <c r="U473" i="1"/>
  <c r="V473" i="1" s="1"/>
  <c r="W473" i="1"/>
  <c r="X473" i="1"/>
  <c r="Y473" i="1"/>
  <c r="AA473" i="1"/>
  <c r="AB473" i="1"/>
  <c r="AC473" i="1"/>
  <c r="AG473" i="1"/>
  <c r="AH473" i="1"/>
  <c r="AI473" i="1"/>
  <c r="AJ473" i="1"/>
  <c r="AK473" i="1"/>
  <c r="AM473" i="1"/>
  <c r="A474" i="1"/>
  <c r="B474" i="1"/>
  <c r="C474" i="1"/>
  <c r="D474" i="1"/>
  <c r="E474" i="1"/>
  <c r="F474" i="1"/>
  <c r="G474" i="1"/>
  <c r="H474" i="1"/>
  <c r="I474" i="1"/>
  <c r="J474" i="1"/>
  <c r="K474" i="1"/>
  <c r="L474" i="1"/>
  <c r="M474" i="1"/>
  <c r="Q474" i="1"/>
  <c r="R474" i="1"/>
  <c r="T474" i="1"/>
  <c r="U474" i="1"/>
  <c r="V474" i="1" s="1"/>
  <c r="W474" i="1"/>
  <c r="X474" i="1"/>
  <c r="Y474" i="1"/>
  <c r="AA474" i="1"/>
  <c r="AB474" i="1"/>
  <c r="AC474" i="1"/>
  <c r="AE474" i="1" s="1"/>
  <c r="AG474" i="1"/>
  <c r="AH474" i="1"/>
  <c r="AI474" i="1"/>
  <c r="AJ474" i="1"/>
  <c r="AK474" i="1"/>
  <c r="AM474" i="1"/>
  <c r="A475" i="1"/>
  <c r="B475" i="1"/>
  <c r="C475" i="1"/>
  <c r="D475" i="1"/>
  <c r="E475" i="1"/>
  <c r="F475" i="1"/>
  <c r="G475" i="1"/>
  <c r="H475" i="1"/>
  <c r="I475" i="1"/>
  <c r="J475" i="1"/>
  <c r="K475" i="1"/>
  <c r="L475" i="1"/>
  <c r="M475" i="1"/>
  <c r="Q475" i="1"/>
  <c r="R475" i="1"/>
  <c r="T475" i="1"/>
  <c r="U475" i="1"/>
  <c r="V475" i="1" s="1"/>
  <c r="W475" i="1"/>
  <c r="X475" i="1"/>
  <c r="Y475" i="1"/>
  <c r="AA475" i="1"/>
  <c r="AB475" i="1"/>
  <c r="AC475" i="1"/>
  <c r="AG475" i="1"/>
  <c r="AH475" i="1"/>
  <c r="AI475" i="1"/>
  <c r="AJ475" i="1"/>
  <c r="AK475" i="1"/>
  <c r="AM475" i="1"/>
  <c r="A476" i="1"/>
  <c r="B476" i="1"/>
  <c r="C476" i="1"/>
  <c r="D476" i="1"/>
  <c r="E476" i="1"/>
  <c r="F476" i="1"/>
  <c r="G476" i="1"/>
  <c r="H476" i="1"/>
  <c r="I476" i="1"/>
  <c r="J476" i="1"/>
  <c r="K476" i="1"/>
  <c r="L476" i="1"/>
  <c r="M476" i="1"/>
  <c r="Q476" i="1"/>
  <c r="R476" i="1"/>
  <c r="T476" i="1"/>
  <c r="U476" i="1"/>
  <c r="V476" i="1" s="1"/>
  <c r="W476" i="1"/>
  <c r="X476" i="1"/>
  <c r="Y476" i="1"/>
  <c r="AA476" i="1"/>
  <c r="AB476" i="1"/>
  <c r="AC476" i="1"/>
  <c r="AG476" i="1"/>
  <c r="AH476" i="1"/>
  <c r="AI476" i="1"/>
  <c r="AJ476" i="1"/>
  <c r="AK476" i="1"/>
  <c r="AM476" i="1"/>
  <c r="A477" i="1"/>
  <c r="B477" i="1"/>
  <c r="C477" i="1"/>
  <c r="D477" i="1"/>
  <c r="E477" i="1"/>
  <c r="F477" i="1"/>
  <c r="G477" i="1"/>
  <c r="H477" i="1"/>
  <c r="I477" i="1"/>
  <c r="J477" i="1"/>
  <c r="K477" i="1"/>
  <c r="L477" i="1"/>
  <c r="M477" i="1"/>
  <c r="Q477" i="1"/>
  <c r="R477" i="1"/>
  <c r="T477" i="1"/>
  <c r="U477" i="1"/>
  <c r="V477" i="1" s="1"/>
  <c r="W477" i="1"/>
  <c r="X477" i="1"/>
  <c r="Y477" i="1"/>
  <c r="AA477" i="1"/>
  <c r="AB477" i="1"/>
  <c r="AC477" i="1"/>
  <c r="AG477" i="1"/>
  <c r="AH477" i="1"/>
  <c r="AI477" i="1"/>
  <c r="AJ477" i="1"/>
  <c r="AK477" i="1"/>
  <c r="AM477" i="1"/>
  <c r="A478" i="1"/>
  <c r="B478" i="1"/>
  <c r="C478" i="1"/>
  <c r="D478" i="1"/>
  <c r="E478" i="1"/>
  <c r="F478" i="1"/>
  <c r="G478" i="1"/>
  <c r="H478" i="1"/>
  <c r="I478" i="1"/>
  <c r="J478" i="1"/>
  <c r="K478" i="1"/>
  <c r="L478" i="1"/>
  <c r="M478" i="1"/>
  <c r="Q478" i="1"/>
  <c r="R478" i="1"/>
  <c r="T478" i="1"/>
  <c r="U478" i="1"/>
  <c r="V478" i="1" s="1"/>
  <c r="W478" i="1"/>
  <c r="X478" i="1"/>
  <c r="Y478" i="1"/>
  <c r="AA478" i="1"/>
  <c r="AB478" i="1"/>
  <c r="AC478" i="1"/>
  <c r="AE478" i="1" s="1"/>
  <c r="AG478" i="1"/>
  <c r="AH478" i="1"/>
  <c r="AI478" i="1"/>
  <c r="AJ478" i="1"/>
  <c r="AK478" i="1"/>
  <c r="AM478" i="1"/>
  <c r="A479" i="1"/>
  <c r="B479" i="1"/>
  <c r="C479" i="1"/>
  <c r="D479" i="1"/>
  <c r="E479" i="1"/>
  <c r="F479" i="1"/>
  <c r="G479" i="1"/>
  <c r="H479" i="1"/>
  <c r="I479" i="1"/>
  <c r="J479" i="1"/>
  <c r="K479" i="1"/>
  <c r="L479" i="1"/>
  <c r="M479" i="1"/>
  <c r="Q479" i="1"/>
  <c r="R479" i="1"/>
  <c r="T479" i="1"/>
  <c r="U479" i="1"/>
  <c r="V479" i="1" s="1"/>
  <c r="W479" i="1"/>
  <c r="X479" i="1"/>
  <c r="Y479" i="1"/>
  <c r="AA479" i="1"/>
  <c r="AB479" i="1"/>
  <c r="AC479" i="1"/>
  <c r="AE479" i="1" s="1"/>
  <c r="AG479" i="1"/>
  <c r="AH479" i="1"/>
  <c r="AI479" i="1"/>
  <c r="AJ479" i="1"/>
  <c r="AK479" i="1"/>
  <c r="AM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Q480" i="1"/>
  <c r="R480" i="1"/>
  <c r="T480" i="1"/>
  <c r="U480" i="1"/>
  <c r="V480" i="1" s="1"/>
  <c r="W480" i="1"/>
  <c r="X480" i="1"/>
  <c r="Y480" i="1"/>
  <c r="AA480" i="1"/>
  <c r="AB480" i="1"/>
  <c r="AC480" i="1"/>
  <c r="AG480" i="1"/>
  <c r="AH480" i="1"/>
  <c r="AI480" i="1"/>
  <c r="AJ480" i="1"/>
  <c r="AK480" i="1"/>
  <c r="AM480" i="1"/>
  <c r="A481" i="1"/>
  <c r="B481" i="1"/>
  <c r="C481" i="1"/>
  <c r="D481" i="1"/>
  <c r="E481" i="1"/>
  <c r="F481" i="1"/>
  <c r="G481" i="1"/>
  <c r="H481" i="1"/>
  <c r="I481" i="1"/>
  <c r="J481" i="1"/>
  <c r="K481" i="1"/>
  <c r="L481" i="1"/>
  <c r="M481" i="1"/>
  <c r="Q481" i="1"/>
  <c r="R481" i="1"/>
  <c r="T481" i="1"/>
  <c r="U481" i="1"/>
  <c r="V481" i="1" s="1"/>
  <c r="W481" i="1"/>
  <c r="X481" i="1"/>
  <c r="Y481" i="1"/>
  <c r="AA481" i="1"/>
  <c r="AB481" i="1"/>
  <c r="AC481" i="1"/>
  <c r="AG481" i="1"/>
  <c r="AH481" i="1"/>
  <c r="AI481" i="1"/>
  <c r="AJ481" i="1"/>
  <c r="AK481" i="1"/>
  <c r="AM481" i="1"/>
  <c r="A482" i="1"/>
  <c r="B482" i="1"/>
  <c r="C482" i="1"/>
  <c r="D482" i="1"/>
  <c r="E482" i="1"/>
  <c r="F482" i="1"/>
  <c r="G482" i="1"/>
  <c r="H482" i="1"/>
  <c r="I482" i="1"/>
  <c r="J482" i="1"/>
  <c r="K482" i="1"/>
  <c r="L482" i="1"/>
  <c r="M482" i="1"/>
  <c r="Q482" i="1"/>
  <c r="R482" i="1"/>
  <c r="T482" i="1"/>
  <c r="U482" i="1"/>
  <c r="V482" i="1" s="1"/>
  <c r="W482" i="1"/>
  <c r="X482" i="1"/>
  <c r="Y482" i="1"/>
  <c r="AA482" i="1"/>
  <c r="AB482" i="1"/>
  <c r="AC482" i="1"/>
  <c r="AE482" i="1" s="1"/>
  <c r="AG482" i="1"/>
  <c r="AH482" i="1"/>
  <c r="AI482" i="1"/>
  <c r="AJ482" i="1"/>
  <c r="AK482" i="1"/>
  <c r="AM482" i="1"/>
  <c r="A483" i="1"/>
  <c r="B483" i="1"/>
  <c r="C483" i="1"/>
  <c r="D483" i="1"/>
  <c r="E483" i="1"/>
  <c r="F483" i="1"/>
  <c r="G483" i="1"/>
  <c r="H483" i="1"/>
  <c r="I483" i="1"/>
  <c r="J483" i="1"/>
  <c r="K483" i="1"/>
  <c r="L483" i="1"/>
  <c r="M483" i="1"/>
  <c r="Q483" i="1"/>
  <c r="R483" i="1"/>
  <c r="T483" i="1"/>
  <c r="U483" i="1"/>
  <c r="V483" i="1" s="1"/>
  <c r="W483" i="1"/>
  <c r="X483" i="1"/>
  <c r="Y483" i="1"/>
  <c r="AA483" i="1"/>
  <c r="AB483" i="1"/>
  <c r="AC483" i="1"/>
  <c r="AE483" i="1" s="1"/>
  <c r="AG483" i="1"/>
  <c r="AH483" i="1"/>
  <c r="AI483" i="1"/>
  <c r="AJ483" i="1"/>
  <c r="AK483" i="1"/>
  <c r="AM483" i="1"/>
  <c r="A484" i="1"/>
  <c r="B484" i="1"/>
  <c r="C484" i="1"/>
  <c r="D484" i="1"/>
  <c r="E484" i="1"/>
  <c r="F484" i="1"/>
  <c r="G484" i="1"/>
  <c r="H484" i="1"/>
  <c r="I484" i="1"/>
  <c r="J484" i="1"/>
  <c r="K484" i="1"/>
  <c r="L484" i="1"/>
  <c r="M484" i="1"/>
  <c r="Q484" i="1"/>
  <c r="R484" i="1"/>
  <c r="T484" i="1"/>
  <c r="U484" i="1"/>
  <c r="V484" i="1" s="1"/>
  <c r="W484" i="1"/>
  <c r="X484" i="1"/>
  <c r="Y484" i="1"/>
  <c r="AA484" i="1"/>
  <c r="AB484" i="1"/>
  <c r="AC484" i="1"/>
  <c r="AG484" i="1"/>
  <c r="AH484" i="1"/>
  <c r="AI484" i="1"/>
  <c r="AJ484" i="1"/>
  <c r="AK484" i="1"/>
  <c r="AM484" i="1"/>
  <c r="A485" i="1"/>
  <c r="B485" i="1"/>
  <c r="C485" i="1"/>
  <c r="D485" i="1"/>
  <c r="E485" i="1"/>
  <c r="F485" i="1"/>
  <c r="G485" i="1"/>
  <c r="H485" i="1"/>
  <c r="I485" i="1"/>
  <c r="J485" i="1"/>
  <c r="K485" i="1"/>
  <c r="L485" i="1"/>
  <c r="M485" i="1"/>
  <c r="Q485" i="1"/>
  <c r="R485" i="1"/>
  <c r="T485" i="1"/>
  <c r="U485" i="1"/>
  <c r="V485" i="1" s="1"/>
  <c r="W485" i="1"/>
  <c r="X485" i="1"/>
  <c r="Y485" i="1"/>
  <c r="AA485" i="1"/>
  <c r="AB485" i="1"/>
  <c r="AC485" i="1"/>
  <c r="AG485" i="1"/>
  <c r="AH485" i="1"/>
  <c r="AI485" i="1"/>
  <c r="AJ485" i="1"/>
  <c r="AK485" i="1"/>
  <c r="AM485" i="1"/>
  <c r="A486" i="1"/>
  <c r="B486" i="1"/>
  <c r="C486" i="1"/>
  <c r="D486" i="1"/>
  <c r="E486" i="1"/>
  <c r="F486" i="1"/>
  <c r="G486" i="1"/>
  <c r="H486" i="1"/>
  <c r="I486" i="1"/>
  <c r="J486" i="1"/>
  <c r="K486" i="1"/>
  <c r="L486" i="1"/>
  <c r="M486" i="1"/>
  <c r="Q486" i="1"/>
  <c r="R486" i="1"/>
  <c r="T486" i="1"/>
  <c r="U486" i="1"/>
  <c r="V486" i="1" s="1"/>
  <c r="W486" i="1"/>
  <c r="X486" i="1"/>
  <c r="Y486" i="1"/>
  <c r="AA486" i="1"/>
  <c r="AB486" i="1"/>
  <c r="AC486" i="1"/>
  <c r="AE486" i="1" s="1"/>
  <c r="AG486" i="1"/>
  <c r="AH486" i="1"/>
  <c r="AI486" i="1"/>
  <c r="AJ486" i="1"/>
  <c r="AK486" i="1"/>
  <c r="AM486" i="1"/>
  <c r="A487" i="1"/>
  <c r="B487" i="1"/>
  <c r="C487" i="1"/>
  <c r="D487" i="1"/>
  <c r="E487" i="1"/>
  <c r="F487" i="1"/>
  <c r="G487" i="1"/>
  <c r="H487" i="1"/>
  <c r="I487" i="1"/>
  <c r="J487" i="1"/>
  <c r="K487" i="1"/>
  <c r="L487" i="1"/>
  <c r="M487" i="1"/>
  <c r="Q487" i="1"/>
  <c r="R487" i="1"/>
  <c r="T487" i="1"/>
  <c r="U487" i="1"/>
  <c r="V487" i="1" s="1"/>
  <c r="W487" i="1"/>
  <c r="X487" i="1"/>
  <c r="Y487" i="1"/>
  <c r="AA487" i="1"/>
  <c r="AB487" i="1"/>
  <c r="AC487" i="1"/>
  <c r="AE487" i="1" s="1"/>
  <c r="AG487" i="1"/>
  <c r="AH487" i="1"/>
  <c r="AI487" i="1"/>
  <c r="AJ487" i="1"/>
  <c r="AK487" i="1"/>
  <c r="AM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Q488" i="1"/>
  <c r="R488" i="1"/>
  <c r="T488" i="1"/>
  <c r="U488" i="1"/>
  <c r="V488" i="1" s="1"/>
  <c r="W488" i="1"/>
  <c r="X488" i="1"/>
  <c r="Y488" i="1"/>
  <c r="AA488" i="1"/>
  <c r="AB488" i="1"/>
  <c r="AC488" i="1"/>
  <c r="AG488" i="1"/>
  <c r="AH488" i="1"/>
  <c r="AI488" i="1"/>
  <c r="AJ488" i="1"/>
  <c r="AK488" i="1"/>
  <c r="AM488" i="1"/>
  <c r="A489" i="1"/>
  <c r="B489" i="1"/>
  <c r="C489" i="1"/>
  <c r="D489" i="1"/>
  <c r="E489" i="1"/>
  <c r="F489" i="1"/>
  <c r="G489" i="1"/>
  <c r="H489" i="1"/>
  <c r="I489" i="1"/>
  <c r="J489" i="1"/>
  <c r="K489" i="1"/>
  <c r="L489" i="1"/>
  <c r="M489" i="1"/>
  <c r="Q489" i="1"/>
  <c r="R489" i="1"/>
  <c r="T489" i="1"/>
  <c r="U489" i="1"/>
  <c r="V489" i="1" s="1"/>
  <c r="W489" i="1"/>
  <c r="X489" i="1"/>
  <c r="Y489" i="1"/>
  <c r="AA489" i="1"/>
  <c r="AB489" i="1"/>
  <c r="AC489" i="1"/>
  <c r="AE489" i="1" s="1"/>
  <c r="AG489" i="1"/>
  <c r="AH489" i="1"/>
  <c r="AI489" i="1"/>
  <c r="AJ489" i="1"/>
  <c r="AK489" i="1"/>
  <c r="AM489" i="1"/>
  <c r="A490" i="1"/>
  <c r="B490" i="1"/>
  <c r="C490" i="1"/>
  <c r="D490" i="1"/>
  <c r="E490" i="1"/>
  <c r="F490" i="1"/>
  <c r="G490" i="1"/>
  <c r="H490" i="1"/>
  <c r="I490" i="1"/>
  <c r="J490" i="1"/>
  <c r="K490" i="1"/>
  <c r="L490" i="1"/>
  <c r="M490" i="1"/>
  <c r="Q490" i="1"/>
  <c r="R490" i="1"/>
  <c r="T490" i="1"/>
  <c r="U490" i="1"/>
  <c r="V490" i="1" s="1"/>
  <c r="W490" i="1"/>
  <c r="X490" i="1"/>
  <c r="Y490" i="1"/>
  <c r="AA490" i="1"/>
  <c r="AB490" i="1"/>
  <c r="AC490" i="1"/>
  <c r="AE490" i="1" s="1"/>
  <c r="AG490" i="1"/>
  <c r="AH490" i="1"/>
  <c r="AI490" i="1"/>
  <c r="AJ490" i="1"/>
  <c r="AK490" i="1"/>
  <c r="AM490" i="1"/>
  <c r="A491" i="1"/>
  <c r="B491" i="1"/>
  <c r="C491" i="1"/>
  <c r="D491" i="1"/>
  <c r="E491" i="1"/>
  <c r="F491" i="1"/>
  <c r="G491" i="1"/>
  <c r="H491" i="1"/>
  <c r="I491" i="1"/>
  <c r="J491" i="1"/>
  <c r="K491" i="1"/>
  <c r="L491" i="1"/>
  <c r="M491" i="1"/>
  <c r="Q491" i="1"/>
  <c r="R491" i="1"/>
  <c r="T491" i="1"/>
  <c r="U491" i="1"/>
  <c r="V491" i="1" s="1"/>
  <c r="W491" i="1"/>
  <c r="X491" i="1"/>
  <c r="Y491" i="1"/>
  <c r="AA491" i="1"/>
  <c r="AB491" i="1"/>
  <c r="AC491" i="1"/>
  <c r="AE491" i="1" s="1"/>
  <c r="AG491" i="1"/>
  <c r="AH491" i="1"/>
  <c r="AI491" i="1"/>
  <c r="AJ491" i="1"/>
  <c r="AK491" i="1"/>
  <c r="AM491" i="1"/>
  <c r="A492" i="1"/>
  <c r="B492" i="1"/>
  <c r="C492" i="1"/>
  <c r="D492" i="1"/>
  <c r="E492" i="1"/>
  <c r="F492" i="1"/>
  <c r="G492" i="1"/>
  <c r="H492" i="1"/>
  <c r="I492" i="1"/>
  <c r="J492" i="1"/>
  <c r="K492" i="1"/>
  <c r="L492" i="1"/>
  <c r="M492" i="1"/>
  <c r="Q492" i="1"/>
  <c r="R492" i="1"/>
  <c r="T492" i="1"/>
  <c r="U492" i="1"/>
  <c r="V492" i="1" s="1"/>
  <c r="W492" i="1"/>
  <c r="X492" i="1"/>
  <c r="Y492" i="1"/>
  <c r="AA492" i="1"/>
  <c r="AB492" i="1"/>
  <c r="AC492" i="1"/>
  <c r="AG492" i="1"/>
  <c r="AH492" i="1"/>
  <c r="AI492" i="1"/>
  <c r="AJ492" i="1"/>
  <c r="AK492" i="1"/>
  <c r="AM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Q493" i="1"/>
  <c r="R493" i="1"/>
  <c r="T493" i="1"/>
  <c r="U493" i="1"/>
  <c r="V493" i="1" s="1"/>
  <c r="W493" i="1"/>
  <c r="X493" i="1"/>
  <c r="Y493" i="1"/>
  <c r="AA493" i="1"/>
  <c r="AB493" i="1"/>
  <c r="AC493" i="1"/>
  <c r="AE493" i="1" s="1"/>
  <c r="AG493" i="1"/>
  <c r="AH493" i="1"/>
  <c r="AI493" i="1"/>
  <c r="AJ493" i="1"/>
  <c r="AK493" i="1"/>
  <c r="AM493" i="1"/>
  <c r="A494" i="1"/>
  <c r="B494" i="1"/>
  <c r="C494" i="1"/>
  <c r="D494" i="1"/>
  <c r="E494" i="1"/>
  <c r="F494" i="1"/>
  <c r="G494" i="1"/>
  <c r="H494" i="1"/>
  <c r="I494" i="1"/>
  <c r="J494" i="1"/>
  <c r="K494" i="1"/>
  <c r="L494" i="1"/>
  <c r="M494" i="1"/>
  <c r="Q494" i="1"/>
  <c r="R494" i="1"/>
  <c r="T494" i="1"/>
  <c r="U494" i="1"/>
  <c r="V494" i="1" s="1"/>
  <c r="W494" i="1"/>
  <c r="X494" i="1"/>
  <c r="Y494" i="1"/>
  <c r="AA494" i="1"/>
  <c r="AB494" i="1"/>
  <c r="AC494" i="1"/>
  <c r="AE494" i="1" s="1"/>
  <c r="AG494" i="1"/>
  <c r="AH494" i="1"/>
  <c r="AI494" i="1"/>
  <c r="AJ494" i="1"/>
  <c r="AK494" i="1"/>
  <c r="AM494" i="1"/>
  <c r="A495" i="1"/>
  <c r="B495" i="1"/>
  <c r="C495" i="1"/>
  <c r="D495" i="1"/>
  <c r="E495" i="1"/>
  <c r="F495" i="1"/>
  <c r="G495" i="1"/>
  <c r="H495" i="1"/>
  <c r="I495" i="1"/>
  <c r="J495" i="1"/>
  <c r="K495" i="1"/>
  <c r="L495" i="1"/>
  <c r="M495" i="1"/>
  <c r="Q495" i="1"/>
  <c r="R495" i="1"/>
  <c r="T495" i="1"/>
  <c r="U495" i="1"/>
  <c r="V495" i="1" s="1"/>
  <c r="W495" i="1"/>
  <c r="X495" i="1"/>
  <c r="Y495" i="1"/>
  <c r="AA495" i="1"/>
  <c r="AB495" i="1"/>
  <c r="AC495" i="1"/>
  <c r="AE495" i="1" s="1"/>
  <c r="AG495" i="1"/>
  <c r="AH495" i="1"/>
  <c r="AI495" i="1"/>
  <c r="AJ495" i="1"/>
  <c r="AK495" i="1"/>
  <c r="AM495" i="1"/>
  <c r="A496" i="1"/>
  <c r="B496" i="1"/>
  <c r="C496" i="1"/>
  <c r="D496" i="1"/>
  <c r="E496" i="1"/>
  <c r="F496" i="1"/>
  <c r="G496" i="1"/>
  <c r="H496" i="1"/>
  <c r="I496" i="1"/>
  <c r="J496" i="1"/>
  <c r="K496" i="1"/>
  <c r="L496" i="1"/>
  <c r="M496" i="1"/>
  <c r="Q496" i="1"/>
  <c r="R496" i="1"/>
  <c r="T496" i="1"/>
  <c r="U496" i="1"/>
  <c r="V496" i="1" s="1"/>
  <c r="W496" i="1"/>
  <c r="X496" i="1"/>
  <c r="Y496" i="1"/>
  <c r="AA496" i="1"/>
  <c r="AB496" i="1"/>
  <c r="AC496" i="1"/>
  <c r="AG496" i="1"/>
  <c r="AH496" i="1"/>
  <c r="AI496" i="1"/>
  <c r="AJ496" i="1"/>
  <c r="AK496" i="1"/>
  <c r="AM496" i="1"/>
  <c r="A497" i="1"/>
  <c r="B497" i="1"/>
  <c r="C497" i="1"/>
  <c r="D497" i="1"/>
  <c r="E497" i="1"/>
  <c r="F497" i="1"/>
  <c r="G497" i="1"/>
  <c r="H497" i="1"/>
  <c r="I497" i="1"/>
  <c r="J497" i="1"/>
  <c r="K497" i="1"/>
  <c r="L497" i="1"/>
  <c r="M497" i="1"/>
  <c r="Q497" i="1"/>
  <c r="R497" i="1"/>
  <c r="T497" i="1"/>
  <c r="U497" i="1"/>
  <c r="V497" i="1" s="1"/>
  <c r="W497" i="1"/>
  <c r="X497" i="1"/>
  <c r="Y497" i="1"/>
  <c r="AA497" i="1"/>
  <c r="AB497" i="1"/>
  <c r="AC497" i="1"/>
  <c r="AG497" i="1"/>
  <c r="AH497" i="1"/>
  <c r="AI497" i="1"/>
  <c r="AJ497" i="1"/>
  <c r="AK497" i="1"/>
  <c r="AM497" i="1"/>
  <c r="A498" i="1"/>
  <c r="B498" i="1"/>
  <c r="C498" i="1"/>
  <c r="D498" i="1"/>
  <c r="E498" i="1"/>
  <c r="F498" i="1"/>
  <c r="G498" i="1"/>
  <c r="H498" i="1"/>
  <c r="I498" i="1"/>
  <c r="J498" i="1"/>
  <c r="K498" i="1"/>
  <c r="L498" i="1"/>
  <c r="M498" i="1"/>
  <c r="Q498" i="1"/>
  <c r="R498" i="1"/>
  <c r="T498" i="1"/>
  <c r="U498" i="1"/>
  <c r="V498" i="1" s="1"/>
  <c r="W498" i="1"/>
  <c r="X498" i="1"/>
  <c r="Y498" i="1"/>
  <c r="AA498" i="1"/>
  <c r="AB498" i="1"/>
  <c r="AC498" i="1"/>
  <c r="AE498" i="1" s="1"/>
  <c r="AG498" i="1"/>
  <c r="AH498" i="1"/>
  <c r="AI498" i="1"/>
  <c r="AJ498" i="1"/>
  <c r="AK498" i="1"/>
  <c r="AM498" i="1"/>
  <c r="A499" i="1"/>
  <c r="B499" i="1"/>
  <c r="C499" i="1"/>
  <c r="D499" i="1"/>
  <c r="E499" i="1"/>
  <c r="F499" i="1"/>
  <c r="G499" i="1"/>
  <c r="H499" i="1"/>
  <c r="I499" i="1"/>
  <c r="J499" i="1"/>
  <c r="K499" i="1"/>
  <c r="L499" i="1"/>
  <c r="M499" i="1"/>
  <c r="Q499" i="1"/>
  <c r="R499" i="1"/>
  <c r="T499" i="1"/>
  <c r="U499" i="1"/>
  <c r="V499" i="1" s="1"/>
  <c r="W499" i="1"/>
  <c r="X499" i="1"/>
  <c r="Y499" i="1"/>
  <c r="AA499" i="1"/>
  <c r="AB499" i="1"/>
  <c r="AC499" i="1"/>
  <c r="AE499" i="1" s="1"/>
  <c r="AG499" i="1"/>
  <c r="AH499" i="1"/>
  <c r="AI499" i="1"/>
  <c r="AJ499" i="1"/>
  <c r="AK499" i="1"/>
  <c r="AM499" i="1"/>
  <c r="A500" i="1"/>
  <c r="B500" i="1"/>
  <c r="C500" i="1"/>
  <c r="D500" i="1"/>
  <c r="E500" i="1"/>
  <c r="F500" i="1"/>
  <c r="G500" i="1"/>
  <c r="H500" i="1"/>
  <c r="I500" i="1"/>
  <c r="J500" i="1"/>
  <c r="K500" i="1"/>
  <c r="L500" i="1"/>
  <c r="M500" i="1"/>
  <c r="Q500" i="1"/>
  <c r="R500" i="1"/>
  <c r="T500" i="1"/>
  <c r="U500" i="1"/>
  <c r="V500" i="1" s="1"/>
  <c r="W500" i="1"/>
  <c r="X500" i="1"/>
  <c r="Y500" i="1"/>
  <c r="AA500" i="1"/>
  <c r="AB500" i="1"/>
  <c r="AC500" i="1"/>
  <c r="AG500" i="1"/>
  <c r="AH500" i="1"/>
  <c r="AI500" i="1"/>
  <c r="AJ500" i="1"/>
  <c r="AK500" i="1"/>
  <c r="AM500" i="1"/>
  <c r="A501" i="1"/>
  <c r="B501" i="1"/>
  <c r="C501" i="1"/>
  <c r="D501" i="1"/>
  <c r="E501" i="1"/>
  <c r="F501" i="1"/>
  <c r="G501" i="1"/>
  <c r="H501" i="1"/>
  <c r="I501" i="1"/>
  <c r="J501" i="1"/>
  <c r="K501" i="1"/>
  <c r="L501" i="1"/>
  <c r="M501" i="1"/>
  <c r="Q501" i="1"/>
  <c r="R501" i="1"/>
  <c r="T501" i="1"/>
  <c r="U501" i="1"/>
  <c r="V501" i="1" s="1"/>
  <c r="W501" i="1"/>
  <c r="X501" i="1"/>
  <c r="Y501" i="1"/>
  <c r="AA501" i="1"/>
  <c r="AB501" i="1"/>
  <c r="AC501" i="1"/>
  <c r="AE501" i="1" s="1"/>
  <c r="AG501" i="1"/>
  <c r="AH501" i="1"/>
  <c r="AI501" i="1"/>
  <c r="AJ501" i="1"/>
  <c r="AK501" i="1"/>
  <c r="AM501" i="1"/>
  <c r="A502" i="1"/>
  <c r="B502" i="1"/>
  <c r="C502" i="1"/>
  <c r="D502" i="1"/>
  <c r="E502" i="1"/>
  <c r="F502" i="1"/>
  <c r="G502" i="1"/>
  <c r="H502" i="1"/>
  <c r="I502" i="1"/>
  <c r="J502" i="1"/>
  <c r="K502" i="1"/>
  <c r="L502" i="1"/>
  <c r="M502" i="1"/>
  <c r="Q502" i="1"/>
  <c r="R502" i="1"/>
  <c r="T502" i="1"/>
  <c r="U502" i="1"/>
  <c r="V502" i="1" s="1"/>
  <c r="W502" i="1"/>
  <c r="X502" i="1"/>
  <c r="Y502" i="1"/>
  <c r="AA502" i="1"/>
  <c r="AB502" i="1"/>
  <c r="AC502" i="1"/>
  <c r="AE502" i="1" s="1"/>
  <c r="AG502" i="1"/>
  <c r="AH502" i="1"/>
  <c r="AI502" i="1"/>
  <c r="AJ502" i="1"/>
  <c r="AK502" i="1"/>
  <c r="AM502" i="1"/>
  <c r="A503" i="1"/>
  <c r="B503" i="1"/>
  <c r="C503" i="1"/>
  <c r="D503" i="1"/>
  <c r="E503" i="1"/>
  <c r="F503" i="1"/>
  <c r="G503" i="1"/>
  <c r="H503" i="1"/>
  <c r="I503" i="1"/>
  <c r="J503" i="1"/>
  <c r="K503" i="1"/>
  <c r="L503" i="1"/>
  <c r="M503" i="1"/>
  <c r="Q503" i="1"/>
  <c r="R503" i="1"/>
  <c r="T503" i="1"/>
  <c r="U503" i="1"/>
  <c r="V503" i="1" s="1"/>
  <c r="W503" i="1"/>
  <c r="X503" i="1"/>
  <c r="Y503" i="1"/>
  <c r="AA503" i="1"/>
  <c r="AB503" i="1"/>
  <c r="AC503" i="1"/>
  <c r="AE503" i="1" s="1"/>
  <c r="AG503" i="1"/>
  <c r="AH503" i="1"/>
  <c r="AI503" i="1"/>
  <c r="AJ503" i="1"/>
  <c r="AK503" i="1"/>
  <c r="AM503" i="1"/>
  <c r="A504" i="1"/>
  <c r="B504" i="1"/>
  <c r="C504" i="1"/>
  <c r="D504" i="1"/>
  <c r="E504" i="1"/>
  <c r="F504" i="1"/>
  <c r="G504" i="1"/>
  <c r="H504" i="1"/>
  <c r="I504" i="1"/>
  <c r="J504" i="1"/>
  <c r="K504" i="1"/>
  <c r="L504" i="1"/>
  <c r="M504" i="1"/>
  <c r="Q504" i="1"/>
  <c r="R504" i="1"/>
  <c r="T504" i="1"/>
  <c r="U504" i="1"/>
  <c r="V504" i="1" s="1"/>
  <c r="W504" i="1"/>
  <c r="X504" i="1"/>
  <c r="Y504" i="1"/>
  <c r="AA504" i="1"/>
  <c r="AB504" i="1"/>
  <c r="AC504" i="1"/>
  <c r="AG504" i="1"/>
  <c r="AH504" i="1"/>
  <c r="AI504" i="1"/>
  <c r="AJ504" i="1"/>
  <c r="AK504" i="1"/>
  <c r="AM504" i="1"/>
  <c r="A505" i="1"/>
  <c r="B505" i="1"/>
  <c r="C505" i="1"/>
  <c r="D505" i="1"/>
  <c r="E505" i="1"/>
  <c r="F505" i="1"/>
  <c r="G505" i="1"/>
  <c r="H505" i="1"/>
  <c r="I505" i="1"/>
  <c r="J505" i="1"/>
  <c r="K505" i="1"/>
  <c r="L505" i="1"/>
  <c r="M505" i="1"/>
  <c r="Q505" i="1"/>
  <c r="R505" i="1"/>
  <c r="T505" i="1"/>
  <c r="U505" i="1"/>
  <c r="V505" i="1" s="1"/>
  <c r="W505" i="1"/>
  <c r="X505" i="1"/>
  <c r="Y505" i="1"/>
  <c r="AA505" i="1"/>
  <c r="AB505" i="1"/>
  <c r="AC505" i="1"/>
  <c r="AE505" i="1" s="1"/>
  <c r="AG505" i="1"/>
  <c r="AH505" i="1"/>
  <c r="AI505" i="1"/>
  <c r="AJ505" i="1"/>
  <c r="AK505" i="1"/>
  <c r="AM505" i="1"/>
  <c r="A506" i="1"/>
  <c r="B506" i="1"/>
  <c r="C506" i="1"/>
  <c r="D506" i="1"/>
  <c r="E506" i="1"/>
  <c r="F506" i="1"/>
  <c r="G506" i="1"/>
  <c r="H506" i="1"/>
  <c r="I506" i="1"/>
  <c r="J506" i="1"/>
  <c r="K506" i="1"/>
  <c r="L506" i="1"/>
  <c r="M506" i="1"/>
  <c r="Q506" i="1"/>
  <c r="R506" i="1"/>
  <c r="T506" i="1"/>
  <c r="U506" i="1"/>
  <c r="V506" i="1" s="1"/>
  <c r="W506" i="1"/>
  <c r="X506" i="1"/>
  <c r="Y506" i="1"/>
  <c r="AA506" i="1"/>
  <c r="AB506" i="1"/>
  <c r="AC506" i="1"/>
  <c r="AE506" i="1" s="1"/>
  <c r="AG506" i="1"/>
  <c r="AH506" i="1"/>
  <c r="AI506" i="1"/>
  <c r="AJ506" i="1"/>
  <c r="AK506" i="1"/>
  <c r="AM506" i="1"/>
  <c r="A507" i="1"/>
  <c r="B507" i="1"/>
  <c r="C507" i="1"/>
  <c r="D507" i="1"/>
  <c r="E507" i="1"/>
  <c r="F507" i="1"/>
  <c r="G507" i="1"/>
  <c r="H507" i="1"/>
  <c r="I507" i="1"/>
  <c r="J507" i="1"/>
  <c r="K507" i="1"/>
  <c r="L507" i="1"/>
  <c r="M507" i="1"/>
  <c r="Q507" i="1"/>
  <c r="R507" i="1"/>
  <c r="T507" i="1"/>
  <c r="U507" i="1"/>
  <c r="V507" i="1" s="1"/>
  <c r="W507" i="1"/>
  <c r="X507" i="1"/>
  <c r="Y507" i="1"/>
  <c r="AA507" i="1"/>
  <c r="AB507" i="1"/>
  <c r="AC507" i="1"/>
  <c r="AE507" i="1" s="1"/>
  <c r="AG507" i="1"/>
  <c r="AH507" i="1"/>
  <c r="AI507" i="1"/>
  <c r="AJ507" i="1"/>
  <c r="AK507" i="1"/>
  <c r="AM507" i="1"/>
  <c r="A508" i="1"/>
  <c r="B508" i="1"/>
  <c r="C508" i="1"/>
  <c r="D508" i="1"/>
  <c r="E508" i="1"/>
  <c r="F508" i="1"/>
  <c r="G508" i="1"/>
  <c r="H508" i="1"/>
  <c r="I508" i="1"/>
  <c r="J508" i="1"/>
  <c r="K508" i="1"/>
  <c r="L508" i="1"/>
  <c r="M508" i="1"/>
  <c r="Q508" i="1"/>
  <c r="R508" i="1"/>
  <c r="T508" i="1"/>
  <c r="U508" i="1"/>
  <c r="V508" i="1" s="1"/>
  <c r="W508" i="1"/>
  <c r="X508" i="1"/>
  <c r="Y508" i="1"/>
  <c r="AA508" i="1"/>
  <c r="AB508" i="1"/>
  <c r="AC508" i="1"/>
  <c r="AG508" i="1"/>
  <c r="AH508" i="1"/>
  <c r="AI508" i="1"/>
  <c r="AJ508" i="1"/>
  <c r="AK508" i="1"/>
  <c r="AM508" i="1"/>
  <c r="A509" i="1"/>
  <c r="B509" i="1"/>
  <c r="C509" i="1"/>
  <c r="D509" i="1"/>
  <c r="E509" i="1"/>
  <c r="F509" i="1"/>
  <c r="G509" i="1"/>
  <c r="H509" i="1"/>
  <c r="I509" i="1"/>
  <c r="J509" i="1"/>
  <c r="K509" i="1"/>
  <c r="L509" i="1"/>
  <c r="M509" i="1"/>
  <c r="Q509" i="1"/>
  <c r="R509" i="1"/>
  <c r="T509" i="1"/>
  <c r="U509" i="1"/>
  <c r="V509" i="1" s="1"/>
  <c r="W509" i="1"/>
  <c r="X509" i="1"/>
  <c r="Y509" i="1"/>
  <c r="AA509" i="1"/>
  <c r="AB509" i="1"/>
  <c r="AC509" i="1"/>
  <c r="AE509" i="1" s="1"/>
  <c r="AG509" i="1"/>
  <c r="AH509" i="1"/>
  <c r="AI509" i="1"/>
  <c r="AJ509" i="1"/>
  <c r="AK509" i="1"/>
  <c r="AM509" i="1"/>
  <c r="A510" i="1"/>
  <c r="B510" i="1"/>
  <c r="C510" i="1"/>
  <c r="D510" i="1"/>
  <c r="E510" i="1"/>
  <c r="F510" i="1"/>
  <c r="G510" i="1"/>
  <c r="H510" i="1"/>
  <c r="I510" i="1"/>
  <c r="J510" i="1"/>
  <c r="K510" i="1"/>
  <c r="L510" i="1"/>
  <c r="M510" i="1"/>
  <c r="Q510" i="1"/>
  <c r="R510" i="1"/>
  <c r="T510" i="1"/>
  <c r="U510" i="1"/>
  <c r="V510" i="1" s="1"/>
  <c r="W510" i="1"/>
  <c r="X510" i="1"/>
  <c r="Y510" i="1"/>
  <c r="AA510" i="1"/>
  <c r="AB510" i="1"/>
  <c r="AC510" i="1"/>
  <c r="AE510" i="1" s="1"/>
  <c r="AG510" i="1"/>
  <c r="AH510" i="1"/>
  <c r="AI510" i="1"/>
  <c r="AJ510" i="1"/>
  <c r="AK510" i="1"/>
  <c r="AM510" i="1"/>
  <c r="A511" i="1"/>
  <c r="B511" i="1"/>
  <c r="C511" i="1"/>
  <c r="D511" i="1"/>
  <c r="E511" i="1"/>
  <c r="F511" i="1"/>
  <c r="G511" i="1"/>
  <c r="H511" i="1"/>
  <c r="I511" i="1"/>
  <c r="J511" i="1"/>
  <c r="K511" i="1"/>
  <c r="L511" i="1"/>
  <c r="M511" i="1"/>
  <c r="Q511" i="1"/>
  <c r="R511" i="1"/>
  <c r="T511" i="1"/>
  <c r="U511" i="1"/>
  <c r="V511" i="1" s="1"/>
  <c r="W511" i="1"/>
  <c r="X511" i="1"/>
  <c r="Y511" i="1"/>
  <c r="AA511" i="1"/>
  <c r="AB511" i="1"/>
  <c r="AC511" i="1"/>
  <c r="AE511" i="1" s="1"/>
  <c r="AG511" i="1"/>
  <c r="AH511" i="1"/>
  <c r="AI511" i="1"/>
  <c r="AJ511" i="1"/>
  <c r="AK511" i="1"/>
  <c r="AM511" i="1"/>
  <c r="A512" i="1"/>
  <c r="B512" i="1"/>
  <c r="C512" i="1"/>
  <c r="D512" i="1"/>
  <c r="E512" i="1"/>
  <c r="F512" i="1"/>
  <c r="G512" i="1"/>
  <c r="H512" i="1"/>
  <c r="I512" i="1"/>
  <c r="J512" i="1"/>
  <c r="K512" i="1"/>
  <c r="L512" i="1"/>
  <c r="M512" i="1"/>
  <c r="Q512" i="1"/>
  <c r="R512" i="1"/>
  <c r="T512" i="1"/>
  <c r="U512" i="1"/>
  <c r="V512" i="1" s="1"/>
  <c r="W512" i="1"/>
  <c r="X512" i="1"/>
  <c r="Y512" i="1"/>
  <c r="AA512" i="1"/>
  <c r="AB512" i="1"/>
  <c r="AC512" i="1"/>
  <c r="AG512" i="1"/>
  <c r="AH512" i="1"/>
  <c r="AI512" i="1"/>
  <c r="AJ512" i="1"/>
  <c r="AK512" i="1"/>
  <c r="AM512" i="1"/>
  <c r="A513" i="1"/>
  <c r="B513" i="1"/>
  <c r="C513" i="1"/>
  <c r="D513" i="1"/>
  <c r="E513" i="1"/>
  <c r="F513" i="1"/>
  <c r="G513" i="1"/>
  <c r="H513" i="1"/>
  <c r="I513" i="1"/>
  <c r="J513" i="1"/>
  <c r="K513" i="1"/>
  <c r="L513" i="1"/>
  <c r="M513" i="1"/>
  <c r="Q513" i="1"/>
  <c r="R513" i="1"/>
  <c r="T513" i="1"/>
  <c r="U513" i="1"/>
  <c r="V513" i="1" s="1"/>
  <c r="W513" i="1"/>
  <c r="X513" i="1"/>
  <c r="Y513" i="1"/>
  <c r="AA513" i="1"/>
  <c r="AB513" i="1"/>
  <c r="AC513" i="1"/>
  <c r="AE513" i="1" s="1"/>
  <c r="AG513" i="1"/>
  <c r="AH513" i="1"/>
  <c r="AI513" i="1"/>
  <c r="AJ513" i="1"/>
  <c r="AK513" i="1"/>
  <c r="AM513" i="1"/>
  <c r="A514" i="1"/>
  <c r="B514" i="1"/>
  <c r="C514" i="1"/>
  <c r="D514" i="1"/>
  <c r="E514" i="1"/>
  <c r="F514" i="1"/>
  <c r="G514" i="1"/>
  <c r="H514" i="1"/>
  <c r="I514" i="1"/>
  <c r="J514" i="1"/>
  <c r="K514" i="1"/>
  <c r="L514" i="1"/>
  <c r="M514" i="1"/>
  <c r="Q514" i="1"/>
  <c r="R514" i="1"/>
  <c r="T514" i="1"/>
  <c r="U514" i="1"/>
  <c r="V514" i="1" s="1"/>
  <c r="W514" i="1"/>
  <c r="X514" i="1"/>
  <c r="Y514" i="1"/>
  <c r="AA514" i="1"/>
  <c r="AB514" i="1"/>
  <c r="AC514" i="1"/>
  <c r="AE514" i="1" s="1"/>
  <c r="AG514" i="1"/>
  <c r="AH514" i="1"/>
  <c r="AI514" i="1"/>
  <c r="AJ514" i="1"/>
  <c r="AK514" i="1"/>
  <c r="AM514" i="1"/>
  <c r="A515" i="1"/>
  <c r="B515" i="1"/>
  <c r="C515" i="1"/>
  <c r="D515" i="1"/>
  <c r="E515" i="1"/>
  <c r="F515" i="1"/>
  <c r="G515" i="1"/>
  <c r="H515" i="1"/>
  <c r="I515" i="1"/>
  <c r="J515" i="1"/>
  <c r="K515" i="1"/>
  <c r="L515" i="1"/>
  <c r="M515" i="1"/>
  <c r="Q515" i="1"/>
  <c r="R515" i="1"/>
  <c r="T515" i="1"/>
  <c r="U515" i="1"/>
  <c r="V515" i="1" s="1"/>
  <c r="W515" i="1"/>
  <c r="X515" i="1"/>
  <c r="Y515" i="1"/>
  <c r="AA515" i="1"/>
  <c r="AB515" i="1"/>
  <c r="AC515" i="1"/>
  <c r="AE515" i="1" s="1"/>
  <c r="AG515" i="1"/>
  <c r="AH515" i="1"/>
  <c r="AI515" i="1"/>
  <c r="AJ515" i="1"/>
  <c r="AK515" i="1"/>
  <c r="AM515" i="1"/>
  <c r="A516" i="1"/>
  <c r="B516" i="1"/>
  <c r="C516" i="1"/>
  <c r="D516" i="1"/>
  <c r="E516" i="1"/>
  <c r="F516" i="1"/>
  <c r="G516" i="1"/>
  <c r="H516" i="1"/>
  <c r="I516" i="1"/>
  <c r="J516" i="1"/>
  <c r="K516" i="1"/>
  <c r="L516" i="1"/>
  <c r="M516" i="1"/>
  <c r="Q516" i="1"/>
  <c r="R516" i="1"/>
  <c r="T516" i="1"/>
  <c r="U516" i="1"/>
  <c r="V516" i="1" s="1"/>
  <c r="W516" i="1"/>
  <c r="X516" i="1"/>
  <c r="Y516" i="1"/>
  <c r="AA516" i="1"/>
  <c r="AB516" i="1"/>
  <c r="AC516" i="1"/>
  <c r="AG516" i="1"/>
  <c r="AH516" i="1"/>
  <c r="AI516" i="1"/>
  <c r="AJ516" i="1"/>
  <c r="AK516" i="1"/>
  <c r="AM516" i="1"/>
  <c r="A517" i="1"/>
  <c r="B517" i="1"/>
  <c r="C517" i="1"/>
  <c r="D517" i="1"/>
  <c r="E517" i="1"/>
  <c r="F517" i="1"/>
  <c r="G517" i="1"/>
  <c r="H517" i="1"/>
  <c r="I517" i="1"/>
  <c r="J517" i="1"/>
  <c r="K517" i="1"/>
  <c r="L517" i="1"/>
  <c r="M517" i="1"/>
  <c r="Q517" i="1"/>
  <c r="R517" i="1"/>
  <c r="T517" i="1"/>
  <c r="U517" i="1"/>
  <c r="V517" i="1" s="1"/>
  <c r="W517" i="1"/>
  <c r="X517" i="1"/>
  <c r="Y517" i="1"/>
  <c r="AA517" i="1"/>
  <c r="AB517" i="1"/>
  <c r="AC517" i="1"/>
  <c r="AE517" i="1" s="1"/>
  <c r="AG517" i="1"/>
  <c r="AH517" i="1"/>
  <c r="AI517" i="1"/>
  <c r="AJ517" i="1"/>
  <c r="AK517" i="1"/>
  <c r="AM517" i="1"/>
  <c r="A518" i="1"/>
  <c r="B518" i="1"/>
  <c r="C518" i="1"/>
  <c r="D518" i="1"/>
  <c r="E518" i="1"/>
  <c r="F518" i="1"/>
  <c r="G518" i="1"/>
  <c r="H518" i="1"/>
  <c r="I518" i="1"/>
  <c r="J518" i="1"/>
  <c r="K518" i="1"/>
  <c r="L518" i="1"/>
  <c r="M518" i="1"/>
  <c r="Q518" i="1"/>
  <c r="R518" i="1"/>
  <c r="T518" i="1"/>
  <c r="U518" i="1"/>
  <c r="V518" i="1" s="1"/>
  <c r="W518" i="1"/>
  <c r="X518" i="1"/>
  <c r="Y518" i="1"/>
  <c r="AA518" i="1"/>
  <c r="AB518" i="1"/>
  <c r="AC518" i="1"/>
  <c r="AE518" i="1" s="1"/>
  <c r="AG518" i="1"/>
  <c r="AH518" i="1"/>
  <c r="AI518" i="1"/>
  <c r="AJ518" i="1"/>
  <c r="AK518" i="1"/>
  <c r="AM518" i="1"/>
  <c r="A519" i="1"/>
  <c r="B519" i="1"/>
  <c r="C519" i="1"/>
  <c r="D519" i="1"/>
  <c r="E519" i="1"/>
  <c r="F519" i="1"/>
  <c r="G519" i="1"/>
  <c r="H519" i="1"/>
  <c r="I519" i="1"/>
  <c r="J519" i="1"/>
  <c r="K519" i="1"/>
  <c r="L519" i="1"/>
  <c r="M519" i="1"/>
  <c r="Q519" i="1"/>
  <c r="R519" i="1"/>
  <c r="T519" i="1"/>
  <c r="U519" i="1"/>
  <c r="V519" i="1" s="1"/>
  <c r="W519" i="1"/>
  <c r="X519" i="1"/>
  <c r="Y519" i="1"/>
  <c r="AA519" i="1"/>
  <c r="AB519" i="1"/>
  <c r="AC519" i="1"/>
  <c r="AE519" i="1" s="1"/>
  <c r="AG519" i="1"/>
  <c r="AH519" i="1"/>
  <c r="AI519" i="1"/>
  <c r="AJ519" i="1"/>
  <c r="AK519" i="1"/>
  <c r="AM519" i="1"/>
  <c r="A520" i="1"/>
  <c r="B520" i="1"/>
  <c r="C520" i="1"/>
  <c r="D520" i="1"/>
  <c r="E520" i="1"/>
  <c r="F520" i="1"/>
  <c r="G520" i="1"/>
  <c r="H520" i="1"/>
  <c r="I520" i="1"/>
  <c r="J520" i="1"/>
  <c r="K520" i="1"/>
  <c r="L520" i="1"/>
  <c r="M520" i="1"/>
  <c r="Q520" i="1"/>
  <c r="R520" i="1"/>
  <c r="T520" i="1"/>
  <c r="U520" i="1"/>
  <c r="V520" i="1" s="1"/>
  <c r="W520" i="1"/>
  <c r="X520" i="1"/>
  <c r="Y520" i="1"/>
  <c r="AA520" i="1"/>
  <c r="AB520" i="1"/>
  <c r="AC520" i="1"/>
  <c r="AG520" i="1"/>
  <c r="AH520" i="1"/>
  <c r="AI520" i="1"/>
  <c r="AJ520" i="1"/>
  <c r="AK520" i="1"/>
  <c r="AM520" i="1"/>
  <c r="A521" i="1"/>
  <c r="B521" i="1"/>
  <c r="C521" i="1"/>
  <c r="D521" i="1"/>
  <c r="E521" i="1"/>
  <c r="F521" i="1"/>
  <c r="G521" i="1"/>
  <c r="H521" i="1"/>
  <c r="I521" i="1"/>
  <c r="J521" i="1"/>
  <c r="K521" i="1"/>
  <c r="L521" i="1"/>
  <c r="M521" i="1"/>
  <c r="Q521" i="1"/>
  <c r="R521" i="1"/>
  <c r="T521" i="1"/>
  <c r="U521" i="1"/>
  <c r="V521" i="1" s="1"/>
  <c r="W521" i="1"/>
  <c r="X521" i="1"/>
  <c r="Y521" i="1"/>
  <c r="AA521" i="1"/>
  <c r="AB521" i="1"/>
  <c r="AC521" i="1"/>
  <c r="AE521" i="1" s="1"/>
  <c r="AG521" i="1"/>
  <c r="AH521" i="1"/>
  <c r="AI521" i="1"/>
  <c r="AJ521" i="1"/>
  <c r="AK521" i="1"/>
  <c r="AM521" i="1"/>
  <c r="A522" i="1"/>
  <c r="B522" i="1"/>
  <c r="C522" i="1"/>
  <c r="D522" i="1"/>
  <c r="E522" i="1"/>
  <c r="F522" i="1"/>
  <c r="G522" i="1"/>
  <c r="H522" i="1"/>
  <c r="I522" i="1"/>
  <c r="J522" i="1"/>
  <c r="K522" i="1"/>
  <c r="L522" i="1"/>
  <c r="M522" i="1"/>
  <c r="Q522" i="1"/>
  <c r="R522" i="1"/>
  <c r="T522" i="1"/>
  <c r="U522" i="1"/>
  <c r="V522" i="1" s="1"/>
  <c r="W522" i="1"/>
  <c r="X522" i="1"/>
  <c r="Y522" i="1"/>
  <c r="AA522" i="1"/>
  <c r="AB522" i="1"/>
  <c r="AC522" i="1"/>
  <c r="AE522" i="1" s="1"/>
  <c r="AG522" i="1"/>
  <c r="AH522" i="1"/>
  <c r="AI522" i="1"/>
  <c r="AJ522" i="1"/>
  <c r="AK522" i="1"/>
  <c r="AM522" i="1"/>
  <c r="A523" i="1"/>
  <c r="B523" i="1"/>
  <c r="C523" i="1"/>
  <c r="D523" i="1"/>
  <c r="E523" i="1"/>
  <c r="F523" i="1"/>
  <c r="G523" i="1"/>
  <c r="H523" i="1"/>
  <c r="I523" i="1"/>
  <c r="J523" i="1"/>
  <c r="K523" i="1"/>
  <c r="L523" i="1"/>
  <c r="M523" i="1"/>
  <c r="Q523" i="1"/>
  <c r="R523" i="1"/>
  <c r="T523" i="1"/>
  <c r="U523" i="1"/>
  <c r="V523" i="1" s="1"/>
  <c r="W523" i="1"/>
  <c r="X523" i="1"/>
  <c r="Y523" i="1"/>
  <c r="AA523" i="1"/>
  <c r="AB523" i="1"/>
  <c r="AC523" i="1"/>
  <c r="AE523" i="1" s="1"/>
  <c r="AG523" i="1"/>
  <c r="AH523" i="1"/>
  <c r="AI523" i="1"/>
  <c r="AJ523" i="1"/>
  <c r="AK523" i="1"/>
  <c r="AM523" i="1"/>
  <c r="A524" i="1"/>
  <c r="B524" i="1"/>
  <c r="C524" i="1"/>
  <c r="D524" i="1"/>
  <c r="E524" i="1"/>
  <c r="F524" i="1"/>
  <c r="G524" i="1"/>
  <c r="H524" i="1"/>
  <c r="I524" i="1"/>
  <c r="J524" i="1"/>
  <c r="K524" i="1"/>
  <c r="L524" i="1"/>
  <c r="M524" i="1"/>
  <c r="Q524" i="1"/>
  <c r="R524" i="1"/>
  <c r="T524" i="1"/>
  <c r="U524" i="1"/>
  <c r="V524" i="1" s="1"/>
  <c r="W524" i="1"/>
  <c r="X524" i="1"/>
  <c r="Y524" i="1"/>
  <c r="AA524" i="1"/>
  <c r="AB524" i="1"/>
  <c r="AC524" i="1"/>
  <c r="AG524" i="1"/>
  <c r="AH524" i="1"/>
  <c r="AI524" i="1"/>
  <c r="AJ524" i="1"/>
  <c r="AK524" i="1"/>
  <c r="AM524" i="1"/>
  <c r="A525" i="1"/>
  <c r="B525" i="1"/>
  <c r="C525" i="1"/>
  <c r="D525" i="1"/>
  <c r="E525" i="1"/>
  <c r="F525" i="1"/>
  <c r="G525" i="1"/>
  <c r="H525" i="1"/>
  <c r="I525" i="1"/>
  <c r="J525" i="1"/>
  <c r="K525" i="1"/>
  <c r="L525" i="1"/>
  <c r="M525" i="1"/>
  <c r="Q525" i="1"/>
  <c r="R525" i="1"/>
  <c r="T525" i="1"/>
  <c r="U525" i="1"/>
  <c r="V525" i="1" s="1"/>
  <c r="W525" i="1"/>
  <c r="X525" i="1"/>
  <c r="Y525" i="1"/>
  <c r="AA525" i="1"/>
  <c r="AB525" i="1"/>
  <c r="AC525" i="1"/>
  <c r="AE525" i="1" s="1"/>
  <c r="AG525" i="1"/>
  <c r="AH525" i="1"/>
  <c r="AI525" i="1"/>
  <c r="AJ525" i="1"/>
  <c r="AK525" i="1"/>
  <c r="AM525" i="1"/>
  <c r="A526" i="1"/>
  <c r="B526" i="1"/>
  <c r="C526" i="1"/>
  <c r="D526" i="1"/>
  <c r="E526" i="1"/>
  <c r="F526" i="1"/>
  <c r="G526" i="1"/>
  <c r="H526" i="1"/>
  <c r="I526" i="1"/>
  <c r="J526" i="1"/>
  <c r="K526" i="1"/>
  <c r="L526" i="1"/>
  <c r="M526" i="1"/>
  <c r="Q526" i="1"/>
  <c r="R526" i="1"/>
  <c r="T526" i="1"/>
  <c r="U526" i="1"/>
  <c r="V526" i="1" s="1"/>
  <c r="W526" i="1"/>
  <c r="X526" i="1"/>
  <c r="Y526" i="1"/>
  <c r="AA526" i="1"/>
  <c r="AB526" i="1"/>
  <c r="AC526" i="1"/>
  <c r="AE526" i="1" s="1"/>
  <c r="AG526" i="1"/>
  <c r="AH526" i="1"/>
  <c r="AI526" i="1"/>
  <c r="AJ526" i="1"/>
  <c r="AK526" i="1"/>
  <c r="AM526" i="1"/>
  <c r="A527" i="1"/>
  <c r="B527" i="1"/>
  <c r="C527" i="1"/>
  <c r="D527" i="1"/>
  <c r="E527" i="1"/>
  <c r="F527" i="1"/>
  <c r="G527" i="1"/>
  <c r="H527" i="1"/>
  <c r="I527" i="1"/>
  <c r="J527" i="1"/>
  <c r="K527" i="1"/>
  <c r="L527" i="1"/>
  <c r="M527" i="1"/>
  <c r="Q527" i="1"/>
  <c r="R527" i="1"/>
  <c r="T527" i="1"/>
  <c r="U527" i="1"/>
  <c r="V527" i="1" s="1"/>
  <c r="W527" i="1"/>
  <c r="X527" i="1"/>
  <c r="Y527" i="1"/>
  <c r="AA527" i="1"/>
  <c r="AB527" i="1"/>
  <c r="AC527" i="1"/>
  <c r="AG527" i="1"/>
  <c r="AH527" i="1"/>
  <c r="AI527" i="1"/>
  <c r="AJ527" i="1"/>
  <c r="AK527" i="1"/>
  <c r="AM527" i="1"/>
  <c r="A528" i="1"/>
  <c r="B528" i="1"/>
  <c r="C528" i="1"/>
  <c r="D528" i="1"/>
  <c r="E528" i="1"/>
  <c r="F528" i="1"/>
  <c r="G528" i="1"/>
  <c r="H528" i="1"/>
  <c r="I528" i="1"/>
  <c r="J528" i="1"/>
  <c r="K528" i="1"/>
  <c r="L528" i="1"/>
  <c r="M528" i="1"/>
  <c r="Q528" i="1"/>
  <c r="R528" i="1"/>
  <c r="T528" i="1"/>
  <c r="U528" i="1"/>
  <c r="V528" i="1" s="1"/>
  <c r="W528" i="1"/>
  <c r="X528" i="1"/>
  <c r="Y528" i="1"/>
  <c r="AA528" i="1"/>
  <c r="AB528" i="1"/>
  <c r="AC528" i="1"/>
  <c r="AE528" i="1" s="1"/>
  <c r="AG528" i="1"/>
  <c r="AH528" i="1"/>
  <c r="AI528" i="1"/>
  <c r="AJ528" i="1"/>
  <c r="AK528" i="1"/>
  <c r="AM528" i="1"/>
  <c r="A529" i="1"/>
  <c r="B529" i="1"/>
  <c r="C529" i="1"/>
  <c r="D529" i="1"/>
  <c r="E529" i="1"/>
  <c r="F529" i="1"/>
  <c r="G529" i="1"/>
  <c r="H529" i="1"/>
  <c r="I529" i="1"/>
  <c r="J529" i="1"/>
  <c r="K529" i="1"/>
  <c r="L529" i="1"/>
  <c r="M529" i="1"/>
  <c r="Q529" i="1"/>
  <c r="R529" i="1"/>
  <c r="T529" i="1"/>
  <c r="U529" i="1"/>
  <c r="V529" i="1" s="1"/>
  <c r="W529" i="1"/>
  <c r="X529" i="1"/>
  <c r="Y529" i="1"/>
  <c r="AA529" i="1"/>
  <c r="AB529" i="1"/>
  <c r="AC529" i="1"/>
  <c r="AG529" i="1"/>
  <c r="AH529" i="1"/>
  <c r="AI529" i="1"/>
  <c r="AJ529" i="1"/>
  <c r="AK529" i="1"/>
  <c r="AM529" i="1"/>
  <c r="A530" i="1"/>
  <c r="B530" i="1"/>
  <c r="C530" i="1"/>
  <c r="D530" i="1"/>
  <c r="E530" i="1"/>
  <c r="F530" i="1"/>
  <c r="G530" i="1"/>
  <c r="H530" i="1"/>
  <c r="I530" i="1"/>
  <c r="J530" i="1"/>
  <c r="K530" i="1"/>
  <c r="L530" i="1"/>
  <c r="M530" i="1"/>
  <c r="Q530" i="1"/>
  <c r="R530" i="1"/>
  <c r="T530" i="1"/>
  <c r="U530" i="1"/>
  <c r="V530" i="1" s="1"/>
  <c r="W530" i="1"/>
  <c r="X530" i="1"/>
  <c r="Y530" i="1"/>
  <c r="AA530" i="1"/>
  <c r="AB530" i="1"/>
  <c r="AC530" i="1"/>
  <c r="AE530" i="1" s="1"/>
  <c r="AG530" i="1"/>
  <c r="AH530" i="1"/>
  <c r="AI530" i="1"/>
  <c r="AJ530" i="1"/>
  <c r="AK530" i="1"/>
  <c r="AM530" i="1"/>
  <c r="A531" i="1"/>
  <c r="B531" i="1"/>
  <c r="C531" i="1"/>
  <c r="D531" i="1"/>
  <c r="E531" i="1"/>
  <c r="F531" i="1"/>
  <c r="G531" i="1"/>
  <c r="H531" i="1"/>
  <c r="I531" i="1"/>
  <c r="J531" i="1"/>
  <c r="K531" i="1"/>
  <c r="L531" i="1"/>
  <c r="M531" i="1"/>
  <c r="Q531" i="1"/>
  <c r="R531" i="1"/>
  <c r="T531" i="1"/>
  <c r="U531" i="1"/>
  <c r="V531" i="1" s="1"/>
  <c r="W531" i="1"/>
  <c r="X531" i="1"/>
  <c r="Y531" i="1"/>
  <c r="AA531" i="1"/>
  <c r="AB531" i="1"/>
  <c r="AC531" i="1"/>
  <c r="AG531" i="1"/>
  <c r="AH531" i="1"/>
  <c r="AI531" i="1"/>
  <c r="AJ531" i="1"/>
  <c r="AK531" i="1"/>
  <c r="AM531" i="1"/>
  <c r="A532" i="1"/>
  <c r="B532" i="1"/>
  <c r="C532" i="1"/>
  <c r="D532" i="1"/>
  <c r="E532" i="1"/>
  <c r="F532" i="1"/>
  <c r="G532" i="1"/>
  <c r="H532" i="1"/>
  <c r="I532" i="1"/>
  <c r="J532" i="1"/>
  <c r="K532" i="1"/>
  <c r="L532" i="1"/>
  <c r="M532" i="1"/>
  <c r="Q532" i="1"/>
  <c r="R532" i="1"/>
  <c r="T532" i="1"/>
  <c r="U532" i="1"/>
  <c r="V532" i="1" s="1"/>
  <c r="W532" i="1"/>
  <c r="X532" i="1"/>
  <c r="Y532" i="1"/>
  <c r="AA532" i="1"/>
  <c r="AB532" i="1"/>
  <c r="AC532" i="1"/>
  <c r="AE532" i="1" s="1"/>
  <c r="AG532" i="1"/>
  <c r="AH532" i="1"/>
  <c r="AI532" i="1"/>
  <c r="AJ532" i="1"/>
  <c r="AK532" i="1"/>
  <c r="AM532" i="1"/>
  <c r="A533" i="1"/>
  <c r="B533" i="1"/>
  <c r="C533" i="1"/>
  <c r="D533" i="1"/>
  <c r="E533" i="1"/>
  <c r="F533" i="1"/>
  <c r="G533" i="1"/>
  <c r="H533" i="1"/>
  <c r="I533" i="1"/>
  <c r="J533" i="1"/>
  <c r="K533" i="1"/>
  <c r="L533" i="1"/>
  <c r="M533" i="1"/>
  <c r="Q533" i="1"/>
  <c r="R533" i="1"/>
  <c r="T533" i="1"/>
  <c r="U533" i="1"/>
  <c r="V533" i="1" s="1"/>
  <c r="W533" i="1"/>
  <c r="X533" i="1"/>
  <c r="Y533" i="1"/>
  <c r="AA533" i="1"/>
  <c r="AB533" i="1"/>
  <c r="AC533" i="1"/>
  <c r="AG533" i="1"/>
  <c r="AH533" i="1"/>
  <c r="AI533" i="1"/>
  <c r="AJ533" i="1"/>
  <c r="AK533" i="1"/>
  <c r="AM533" i="1"/>
  <c r="A534" i="1"/>
  <c r="B534" i="1"/>
  <c r="C534" i="1"/>
  <c r="D534" i="1"/>
  <c r="E534" i="1"/>
  <c r="F534" i="1"/>
  <c r="G534" i="1"/>
  <c r="H534" i="1"/>
  <c r="I534" i="1"/>
  <c r="J534" i="1"/>
  <c r="K534" i="1"/>
  <c r="L534" i="1"/>
  <c r="M534" i="1"/>
  <c r="Q534" i="1"/>
  <c r="R534" i="1"/>
  <c r="T534" i="1"/>
  <c r="U534" i="1"/>
  <c r="V534" i="1" s="1"/>
  <c r="W534" i="1"/>
  <c r="X534" i="1"/>
  <c r="Y534" i="1"/>
  <c r="AA534" i="1"/>
  <c r="AB534" i="1"/>
  <c r="AC534" i="1"/>
  <c r="AG534" i="1"/>
  <c r="AH534" i="1"/>
  <c r="AI534" i="1"/>
  <c r="AJ534" i="1"/>
  <c r="AK534" i="1"/>
  <c r="AM534" i="1"/>
  <c r="A535" i="1"/>
  <c r="B535" i="1"/>
  <c r="C535" i="1"/>
  <c r="D535" i="1"/>
  <c r="E535" i="1"/>
  <c r="F535" i="1"/>
  <c r="G535" i="1"/>
  <c r="H535" i="1"/>
  <c r="I535" i="1"/>
  <c r="J535" i="1"/>
  <c r="K535" i="1"/>
  <c r="L535" i="1"/>
  <c r="M535" i="1"/>
  <c r="Q535" i="1"/>
  <c r="R535" i="1"/>
  <c r="T535" i="1"/>
  <c r="U535" i="1"/>
  <c r="V535" i="1" s="1"/>
  <c r="W535" i="1"/>
  <c r="X535" i="1"/>
  <c r="Y535" i="1"/>
  <c r="AA535" i="1"/>
  <c r="AB535" i="1"/>
  <c r="AC535" i="1"/>
  <c r="AE535" i="1" s="1"/>
  <c r="AG535" i="1"/>
  <c r="AH535" i="1"/>
  <c r="AI535" i="1"/>
  <c r="AJ535" i="1"/>
  <c r="AK535" i="1"/>
  <c r="AM535" i="1"/>
  <c r="A536" i="1"/>
  <c r="B536" i="1"/>
  <c r="C536" i="1"/>
  <c r="D536" i="1"/>
  <c r="E536" i="1"/>
  <c r="F536" i="1"/>
  <c r="G536" i="1"/>
  <c r="H536" i="1"/>
  <c r="I536" i="1"/>
  <c r="J536" i="1"/>
  <c r="K536" i="1"/>
  <c r="L536" i="1"/>
  <c r="M536" i="1"/>
  <c r="Q536" i="1"/>
  <c r="R536" i="1"/>
  <c r="T536" i="1"/>
  <c r="U536" i="1"/>
  <c r="V536" i="1" s="1"/>
  <c r="W536" i="1"/>
  <c r="X536" i="1"/>
  <c r="Y536" i="1"/>
  <c r="AA536" i="1"/>
  <c r="AB536" i="1"/>
  <c r="AC536" i="1"/>
  <c r="AE536" i="1" s="1"/>
  <c r="AG536" i="1"/>
  <c r="AH536" i="1"/>
  <c r="AI536" i="1"/>
  <c r="AJ536" i="1"/>
  <c r="AK536" i="1"/>
  <c r="AM536" i="1"/>
  <c r="A537" i="1"/>
  <c r="B537" i="1"/>
  <c r="C537" i="1"/>
  <c r="D537" i="1"/>
  <c r="E537" i="1"/>
  <c r="F537" i="1"/>
  <c r="G537" i="1"/>
  <c r="H537" i="1"/>
  <c r="I537" i="1"/>
  <c r="J537" i="1"/>
  <c r="K537" i="1"/>
  <c r="L537" i="1"/>
  <c r="M537" i="1"/>
  <c r="Q537" i="1"/>
  <c r="R537" i="1"/>
  <c r="T537" i="1"/>
  <c r="U537" i="1"/>
  <c r="V537" i="1" s="1"/>
  <c r="W537" i="1"/>
  <c r="X537" i="1"/>
  <c r="Y537" i="1"/>
  <c r="AA537" i="1"/>
  <c r="AB537" i="1"/>
  <c r="AC537" i="1"/>
  <c r="AE537" i="1" s="1"/>
  <c r="AG537" i="1"/>
  <c r="AH537" i="1"/>
  <c r="AI537" i="1"/>
  <c r="AJ537" i="1"/>
  <c r="AK537" i="1"/>
  <c r="AM537" i="1"/>
  <c r="A538" i="1"/>
  <c r="B538" i="1"/>
  <c r="C538" i="1"/>
  <c r="D538" i="1"/>
  <c r="E538" i="1"/>
  <c r="F538" i="1"/>
  <c r="G538" i="1"/>
  <c r="H538" i="1"/>
  <c r="I538" i="1"/>
  <c r="J538" i="1"/>
  <c r="K538" i="1"/>
  <c r="L538" i="1"/>
  <c r="M538" i="1"/>
  <c r="Q538" i="1"/>
  <c r="R538" i="1"/>
  <c r="T538" i="1"/>
  <c r="U538" i="1"/>
  <c r="V538" i="1" s="1"/>
  <c r="W538" i="1"/>
  <c r="X538" i="1"/>
  <c r="Y538" i="1"/>
  <c r="AA538" i="1"/>
  <c r="AB538" i="1"/>
  <c r="AC538" i="1"/>
  <c r="AE538" i="1" s="1"/>
  <c r="AG538" i="1"/>
  <c r="AH538" i="1"/>
  <c r="AI538" i="1"/>
  <c r="AJ538" i="1"/>
  <c r="AK538" i="1"/>
  <c r="AM538" i="1"/>
  <c r="A539" i="1"/>
  <c r="B539" i="1"/>
  <c r="C539" i="1"/>
  <c r="D539" i="1"/>
  <c r="E539" i="1"/>
  <c r="F539" i="1"/>
  <c r="G539" i="1"/>
  <c r="H539" i="1"/>
  <c r="I539" i="1"/>
  <c r="J539" i="1"/>
  <c r="K539" i="1"/>
  <c r="L539" i="1"/>
  <c r="M539" i="1"/>
  <c r="Q539" i="1"/>
  <c r="R539" i="1"/>
  <c r="T539" i="1"/>
  <c r="U539" i="1"/>
  <c r="V539" i="1" s="1"/>
  <c r="W539" i="1"/>
  <c r="X539" i="1"/>
  <c r="Y539" i="1"/>
  <c r="AA539" i="1"/>
  <c r="AB539" i="1"/>
  <c r="AC539" i="1"/>
  <c r="AE539" i="1" s="1"/>
  <c r="AG539" i="1"/>
  <c r="AH539" i="1"/>
  <c r="AI539" i="1"/>
  <c r="AJ539" i="1"/>
  <c r="AK539" i="1"/>
  <c r="AM539" i="1"/>
  <c r="A540" i="1"/>
  <c r="B540" i="1"/>
  <c r="C540" i="1"/>
  <c r="D540" i="1"/>
  <c r="E540" i="1"/>
  <c r="F540" i="1"/>
  <c r="G540" i="1"/>
  <c r="H540" i="1"/>
  <c r="I540" i="1"/>
  <c r="J540" i="1"/>
  <c r="K540" i="1"/>
  <c r="L540" i="1"/>
  <c r="M540" i="1"/>
  <c r="Q540" i="1"/>
  <c r="R540" i="1"/>
  <c r="T540" i="1"/>
  <c r="U540" i="1"/>
  <c r="V540" i="1" s="1"/>
  <c r="W540" i="1"/>
  <c r="X540" i="1"/>
  <c r="Y540" i="1"/>
  <c r="AA540" i="1"/>
  <c r="AB540" i="1"/>
  <c r="AC540" i="1"/>
  <c r="AE540" i="1" s="1"/>
  <c r="AG540" i="1"/>
  <c r="AH540" i="1"/>
  <c r="AI540" i="1"/>
  <c r="AJ540" i="1"/>
  <c r="AK540" i="1"/>
  <c r="AM540" i="1"/>
  <c r="A541" i="1"/>
  <c r="B541" i="1"/>
  <c r="C541" i="1"/>
  <c r="D541" i="1"/>
  <c r="E541" i="1"/>
  <c r="F541" i="1"/>
  <c r="G541" i="1"/>
  <c r="H541" i="1"/>
  <c r="I541" i="1"/>
  <c r="J541" i="1"/>
  <c r="K541" i="1"/>
  <c r="L541" i="1"/>
  <c r="M541" i="1"/>
  <c r="Q541" i="1"/>
  <c r="R541" i="1"/>
  <c r="T541" i="1"/>
  <c r="U541" i="1"/>
  <c r="V541" i="1" s="1"/>
  <c r="W541" i="1"/>
  <c r="X541" i="1"/>
  <c r="Y541" i="1"/>
  <c r="AA541" i="1"/>
  <c r="AB541" i="1"/>
  <c r="AC541" i="1"/>
  <c r="AE541" i="1" s="1"/>
  <c r="AG541" i="1"/>
  <c r="AH541" i="1"/>
  <c r="AI541" i="1"/>
  <c r="AJ541" i="1"/>
  <c r="AK541" i="1"/>
  <c r="AM541" i="1"/>
  <c r="A542" i="1"/>
  <c r="B542" i="1"/>
  <c r="C542" i="1"/>
  <c r="D542" i="1"/>
  <c r="E542" i="1"/>
  <c r="F542" i="1"/>
  <c r="G542" i="1"/>
  <c r="H542" i="1"/>
  <c r="I542" i="1"/>
  <c r="J542" i="1"/>
  <c r="K542" i="1"/>
  <c r="L542" i="1"/>
  <c r="M542" i="1"/>
  <c r="Q542" i="1"/>
  <c r="R542" i="1"/>
  <c r="T542" i="1"/>
  <c r="U542" i="1"/>
  <c r="V542" i="1" s="1"/>
  <c r="W542" i="1"/>
  <c r="X542" i="1"/>
  <c r="Y542" i="1"/>
  <c r="AA542" i="1"/>
  <c r="AB542" i="1"/>
  <c r="AC542" i="1"/>
  <c r="AG542" i="1"/>
  <c r="AH542" i="1"/>
  <c r="AI542" i="1"/>
  <c r="AJ542" i="1"/>
  <c r="AK542" i="1"/>
  <c r="AM542" i="1"/>
  <c r="A543" i="1"/>
  <c r="B543" i="1"/>
  <c r="C543" i="1"/>
  <c r="D543" i="1"/>
  <c r="E543" i="1"/>
  <c r="F543" i="1"/>
  <c r="G543" i="1"/>
  <c r="H543" i="1"/>
  <c r="I543" i="1"/>
  <c r="J543" i="1"/>
  <c r="K543" i="1"/>
  <c r="L543" i="1"/>
  <c r="M543" i="1"/>
  <c r="Q543" i="1"/>
  <c r="R543" i="1"/>
  <c r="T543" i="1"/>
  <c r="U543" i="1"/>
  <c r="V543" i="1" s="1"/>
  <c r="W543" i="1"/>
  <c r="X543" i="1"/>
  <c r="Y543" i="1"/>
  <c r="AA543" i="1"/>
  <c r="AB543" i="1"/>
  <c r="AC543" i="1"/>
  <c r="AE543" i="1" s="1"/>
  <c r="AG543" i="1"/>
  <c r="AH543" i="1"/>
  <c r="AI543" i="1"/>
  <c r="AJ543" i="1"/>
  <c r="AK543" i="1"/>
  <c r="AM543" i="1"/>
  <c r="A544" i="1"/>
  <c r="B544" i="1"/>
  <c r="C544" i="1"/>
  <c r="D544" i="1"/>
  <c r="E544" i="1"/>
  <c r="F544" i="1"/>
  <c r="G544" i="1"/>
  <c r="H544" i="1"/>
  <c r="I544" i="1"/>
  <c r="J544" i="1"/>
  <c r="K544" i="1"/>
  <c r="L544" i="1"/>
  <c r="M544" i="1"/>
  <c r="Q544" i="1"/>
  <c r="R544" i="1"/>
  <c r="T544" i="1"/>
  <c r="U544" i="1"/>
  <c r="V544" i="1" s="1"/>
  <c r="W544" i="1"/>
  <c r="X544" i="1"/>
  <c r="Y544" i="1"/>
  <c r="AA544" i="1"/>
  <c r="AB544" i="1"/>
  <c r="AC544" i="1"/>
  <c r="AE544" i="1" s="1"/>
  <c r="AG544" i="1"/>
  <c r="AH544" i="1"/>
  <c r="AI544" i="1"/>
  <c r="AJ544" i="1"/>
  <c r="AK544" i="1"/>
  <c r="AM544" i="1"/>
  <c r="A545" i="1"/>
  <c r="B545" i="1"/>
  <c r="C545" i="1"/>
  <c r="D545" i="1"/>
  <c r="E545" i="1"/>
  <c r="F545" i="1"/>
  <c r="G545" i="1"/>
  <c r="H545" i="1"/>
  <c r="I545" i="1"/>
  <c r="J545" i="1"/>
  <c r="K545" i="1"/>
  <c r="L545" i="1"/>
  <c r="M545" i="1"/>
  <c r="Q545" i="1"/>
  <c r="R545" i="1"/>
  <c r="T545" i="1"/>
  <c r="U545" i="1"/>
  <c r="V545" i="1" s="1"/>
  <c r="W545" i="1"/>
  <c r="X545" i="1"/>
  <c r="Y545" i="1"/>
  <c r="AA545" i="1"/>
  <c r="AB545" i="1"/>
  <c r="AC545" i="1"/>
  <c r="AE545" i="1" s="1"/>
  <c r="AG545" i="1"/>
  <c r="AH545" i="1"/>
  <c r="AI545" i="1"/>
  <c r="AJ545" i="1"/>
  <c r="AK545" i="1"/>
  <c r="AM545" i="1"/>
  <c r="A546" i="1"/>
  <c r="B546" i="1"/>
  <c r="C546" i="1"/>
  <c r="D546" i="1"/>
  <c r="E546" i="1"/>
  <c r="F546" i="1"/>
  <c r="G546" i="1"/>
  <c r="H546" i="1"/>
  <c r="I546" i="1"/>
  <c r="J546" i="1"/>
  <c r="K546" i="1"/>
  <c r="L546" i="1"/>
  <c r="M546" i="1"/>
  <c r="Q546" i="1"/>
  <c r="R546" i="1"/>
  <c r="T546" i="1"/>
  <c r="U546" i="1"/>
  <c r="V546" i="1" s="1"/>
  <c r="W546" i="1"/>
  <c r="X546" i="1"/>
  <c r="Y546" i="1"/>
  <c r="AA546" i="1"/>
  <c r="AB546" i="1"/>
  <c r="AC546" i="1"/>
  <c r="AD546" i="1" s="1"/>
  <c r="AG546" i="1"/>
  <c r="AH546" i="1"/>
  <c r="AI546" i="1"/>
  <c r="AJ546" i="1"/>
  <c r="AK546" i="1"/>
  <c r="AM546" i="1"/>
  <c r="A547" i="1"/>
  <c r="B547" i="1"/>
  <c r="C547" i="1"/>
  <c r="D547" i="1"/>
  <c r="E547" i="1"/>
  <c r="F547" i="1"/>
  <c r="G547" i="1"/>
  <c r="H547" i="1"/>
  <c r="I547" i="1"/>
  <c r="J547" i="1"/>
  <c r="K547" i="1"/>
  <c r="L547" i="1"/>
  <c r="M547" i="1"/>
  <c r="Q547" i="1"/>
  <c r="R547" i="1"/>
  <c r="T547" i="1"/>
  <c r="U547" i="1"/>
  <c r="V547" i="1" s="1"/>
  <c r="W547" i="1"/>
  <c r="X547" i="1"/>
  <c r="Y547" i="1"/>
  <c r="AA547" i="1"/>
  <c r="AB547" i="1"/>
  <c r="AC547" i="1"/>
  <c r="AE547" i="1" s="1"/>
  <c r="AG547" i="1"/>
  <c r="AH547" i="1"/>
  <c r="AI547" i="1"/>
  <c r="AJ547" i="1"/>
  <c r="AK547" i="1"/>
  <c r="AM547" i="1"/>
  <c r="A548" i="1"/>
  <c r="B548" i="1"/>
  <c r="C548" i="1"/>
  <c r="D548" i="1"/>
  <c r="E548" i="1"/>
  <c r="F548" i="1"/>
  <c r="G548" i="1"/>
  <c r="H548" i="1"/>
  <c r="I548" i="1"/>
  <c r="J548" i="1"/>
  <c r="K548" i="1"/>
  <c r="L548" i="1"/>
  <c r="M548" i="1"/>
  <c r="Q548" i="1"/>
  <c r="R548" i="1"/>
  <c r="T548" i="1"/>
  <c r="U548" i="1"/>
  <c r="V548" i="1" s="1"/>
  <c r="W548" i="1"/>
  <c r="X548" i="1"/>
  <c r="Y548" i="1"/>
  <c r="AA548" i="1"/>
  <c r="AB548" i="1"/>
  <c r="AC548" i="1"/>
  <c r="AE548" i="1" s="1"/>
  <c r="AG548" i="1"/>
  <c r="AH548" i="1"/>
  <c r="AI548" i="1"/>
  <c r="AJ548" i="1"/>
  <c r="AK548" i="1"/>
  <c r="AM548" i="1"/>
  <c r="A549" i="1"/>
  <c r="B549" i="1"/>
  <c r="C549" i="1"/>
  <c r="D549" i="1"/>
  <c r="E549" i="1"/>
  <c r="F549" i="1"/>
  <c r="G549" i="1"/>
  <c r="H549" i="1"/>
  <c r="I549" i="1"/>
  <c r="J549" i="1"/>
  <c r="K549" i="1"/>
  <c r="L549" i="1"/>
  <c r="M549" i="1"/>
  <c r="Q549" i="1"/>
  <c r="R549" i="1"/>
  <c r="T549" i="1"/>
  <c r="U549" i="1"/>
  <c r="V549" i="1" s="1"/>
  <c r="W549" i="1"/>
  <c r="X549" i="1"/>
  <c r="Y549" i="1"/>
  <c r="AA549" i="1"/>
  <c r="AB549" i="1"/>
  <c r="AC549" i="1"/>
  <c r="AE549" i="1" s="1"/>
  <c r="AG549" i="1"/>
  <c r="AH549" i="1"/>
  <c r="AI549" i="1"/>
  <c r="AJ549" i="1"/>
  <c r="AK549" i="1"/>
  <c r="AM549" i="1"/>
  <c r="A550" i="1"/>
  <c r="B550" i="1"/>
  <c r="C550" i="1"/>
  <c r="D550" i="1"/>
  <c r="E550" i="1"/>
  <c r="F550" i="1"/>
  <c r="G550" i="1"/>
  <c r="H550" i="1"/>
  <c r="I550" i="1"/>
  <c r="J550" i="1"/>
  <c r="K550" i="1"/>
  <c r="L550" i="1"/>
  <c r="M550" i="1"/>
  <c r="Q550" i="1"/>
  <c r="R550" i="1"/>
  <c r="T550" i="1"/>
  <c r="U550" i="1"/>
  <c r="V550" i="1" s="1"/>
  <c r="W550" i="1"/>
  <c r="X550" i="1"/>
  <c r="Y550" i="1"/>
  <c r="AA550" i="1"/>
  <c r="AB550" i="1"/>
  <c r="AC550" i="1"/>
  <c r="AD550" i="1" s="1"/>
  <c r="AG550" i="1"/>
  <c r="AH550" i="1"/>
  <c r="AI550" i="1"/>
  <c r="AJ550" i="1"/>
  <c r="AK550" i="1"/>
  <c r="AM550" i="1"/>
  <c r="A551" i="1"/>
  <c r="B551" i="1"/>
  <c r="C551" i="1"/>
  <c r="D551" i="1"/>
  <c r="E551" i="1"/>
  <c r="F551" i="1"/>
  <c r="G551" i="1"/>
  <c r="H551" i="1"/>
  <c r="I551" i="1"/>
  <c r="J551" i="1"/>
  <c r="K551" i="1"/>
  <c r="L551" i="1"/>
  <c r="M551" i="1"/>
  <c r="Q551" i="1"/>
  <c r="R551" i="1"/>
  <c r="T551" i="1"/>
  <c r="U551" i="1"/>
  <c r="V551" i="1" s="1"/>
  <c r="W551" i="1"/>
  <c r="X551" i="1"/>
  <c r="Y551" i="1"/>
  <c r="AA551" i="1"/>
  <c r="AB551" i="1"/>
  <c r="AC551" i="1"/>
  <c r="AE551" i="1" s="1"/>
  <c r="AG551" i="1"/>
  <c r="AH551" i="1"/>
  <c r="AI551" i="1"/>
  <c r="AJ551" i="1"/>
  <c r="AK551" i="1"/>
  <c r="AM551" i="1"/>
  <c r="A552" i="1"/>
  <c r="B552" i="1"/>
  <c r="C552" i="1"/>
  <c r="D552" i="1"/>
  <c r="E552" i="1"/>
  <c r="F552" i="1"/>
  <c r="G552" i="1"/>
  <c r="H552" i="1"/>
  <c r="I552" i="1"/>
  <c r="J552" i="1"/>
  <c r="K552" i="1"/>
  <c r="L552" i="1"/>
  <c r="M552" i="1"/>
  <c r="Q552" i="1"/>
  <c r="R552" i="1"/>
  <c r="T552" i="1"/>
  <c r="U552" i="1"/>
  <c r="V552" i="1" s="1"/>
  <c r="W552" i="1"/>
  <c r="X552" i="1"/>
  <c r="Y552" i="1"/>
  <c r="AA552" i="1"/>
  <c r="AB552" i="1"/>
  <c r="AC552" i="1"/>
  <c r="AE552" i="1" s="1"/>
  <c r="AG552" i="1"/>
  <c r="AH552" i="1"/>
  <c r="AI552" i="1"/>
  <c r="AJ552" i="1"/>
  <c r="AK552" i="1"/>
  <c r="AM552" i="1"/>
  <c r="A553" i="1"/>
  <c r="B553" i="1"/>
  <c r="C553" i="1"/>
  <c r="D553" i="1"/>
  <c r="E553" i="1"/>
  <c r="F553" i="1"/>
  <c r="G553" i="1"/>
  <c r="H553" i="1"/>
  <c r="I553" i="1"/>
  <c r="J553" i="1"/>
  <c r="K553" i="1"/>
  <c r="L553" i="1"/>
  <c r="M553" i="1"/>
  <c r="Q553" i="1"/>
  <c r="R553" i="1"/>
  <c r="T553" i="1"/>
  <c r="U553" i="1"/>
  <c r="V553" i="1" s="1"/>
  <c r="W553" i="1"/>
  <c r="X553" i="1"/>
  <c r="Y553" i="1"/>
  <c r="AA553" i="1"/>
  <c r="AB553" i="1"/>
  <c r="AC553" i="1"/>
  <c r="AE553" i="1" s="1"/>
  <c r="AG553" i="1"/>
  <c r="AH553" i="1"/>
  <c r="AI553" i="1"/>
  <c r="AJ553" i="1"/>
  <c r="AK553" i="1"/>
  <c r="AM553" i="1"/>
  <c r="A554" i="1"/>
  <c r="B554" i="1"/>
  <c r="C554" i="1"/>
  <c r="D554" i="1"/>
  <c r="E554" i="1"/>
  <c r="F554" i="1"/>
  <c r="G554" i="1"/>
  <c r="H554" i="1"/>
  <c r="I554" i="1"/>
  <c r="J554" i="1"/>
  <c r="K554" i="1"/>
  <c r="L554" i="1"/>
  <c r="M554" i="1"/>
  <c r="Q554" i="1"/>
  <c r="R554" i="1"/>
  <c r="T554" i="1"/>
  <c r="U554" i="1"/>
  <c r="V554" i="1" s="1"/>
  <c r="W554" i="1"/>
  <c r="X554" i="1"/>
  <c r="Y554" i="1"/>
  <c r="AA554" i="1"/>
  <c r="AB554" i="1"/>
  <c r="AC554" i="1"/>
  <c r="AG554" i="1"/>
  <c r="AH554" i="1"/>
  <c r="AI554" i="1"/>
  <c r="AJ554" i="1"/>
  <c r="AK554" i="1"/>
  <c r="AM554" i="1"/>
  <c r="A555" i="1"/>
  <c r="B555" i="1"/>
  <c r="C555" i="1"/>
  <c r="D555" i="1"/>
  <c r="E555" i="1"/>
  <c r="F555" i="1"/>
  <c r="G555" i="1"/>
  <c r="H555" i="1"/>
  <c r="I555" i="1"/>
  <c r="J555" i="1"/>
  <c r="K555" i="1"/>
  <c r="L555" i="1"/>
  <c r="M555" i="1"/>
  <c r="Q555" i="1"/>
  <c r="R555" i="1"/>
  <c r="T555" i="1"/>
  <c r="U555" i="1"/>
  <c r="V555" i="1" s="1"/>
  <c r="W555" i="1"/>
  <c r="X555" i="1"/>
  <c r="Y555" i="1"/>
  <c r="AA555" i="1"/>
  <c r="AB555" i="1"/>
  <c r="AC555" i="1"/>
  <c r="AE555" i="1" s="1"/>
  <c r="AG555" i="1"/>
  <c r="AH555" i="1"/>
  <c r="AI555" i="1"/>
  <c r="AJ555" i="1"/>
  <c r="AK555" i="1"/>
  <c r="AM555" i="1"/>
  <c r="A556" i="1"/>
  <c r="B556" i="1"/>
  <c r="C556" i="1"/>
  <c r="D556" i="1"/>
  <c r="E556" i="1"/>
  <c r="F556" i="1"/>
  <c r="G556" i="1"/>
  <c r="H556" i="1"/>
  <c r="I556" i="1"/>
  <c r="J556" i="1"/>
  <c r="K556" i="1"/>
  <c r="L556" i="1"/>
  <c r="M556" i="1"/>
  <c r="Q556" i="1"/>
  <c r="R556" i="1"/>
  <c r="T556" i="1"/>
  <c r="U556" i="1"/>
  <c r="V556" i="1" s="1"/>
  <c r="W556" i="1"/>
  <c r="X556" i="1"/>
  <c r="Y556" i="1"/>
  <c r="AA556" i="1"/>
  <c r="AB556" i="1"/>
  <c r="AC556" i="1"/>
  <c r="AE556" i="1" s="1"/>
  <c r="AG556" i="1"/>
  <c r="AH556" i="1"/>
  <c r="AI556" i="1"/>
  <c r="AJ556" i="1"/>
  <c r="AK556" i="1"/>
  <c r="AM556" i="1"/>
  <c r="A557" i="1"/>
  <c r="B557" i="1"/>
  <c r="C557" i="1"/>
  <c r="D557" i="1"/>
  <c r="E557" i="1"/>
  <c r="F557" i="1"/>
  <c r="G557" i="1"/>
  <c r="H557" i="1"/>
  <c r="I557" i="1"/>
  <c r="J557" i="1"/>
  <c r="K557" i="1"/>
  <c r="L557" i="1"/>
  <c r="M557" i="1"/>
  <c r="Q557" i="1"/>
  <c r="R557" i="1"/>
  <c r="T557" i="1"/>
  <c r="U557" i="1"/>
  <c r="V557" i="1" s="1"/>
  <c r="W557" i="1"/>
  <c r="X557" i="1"/>
  <c r="Y557" i="1"/>
  <c r="AA557" i="1"/>
  <c r="AB557" i="1"/>
  <c r="AC557" i="1"/>
  <c r="AE557" i="1" s="1"/>
  <c r="AG557" i="1"/>
  <c r="AH557" i="1"/>
  <c r="AI557" i="1"/>
  <c r="AJ557" i="1"/>
  <c r="AK557" i="1"/>
  <c r="AM557" i="1"/>
  <c r="A558" i="1"/>
  <c r="B558" i="1"/>
  <c r="C558" i="1"/>
  <c r="D558" i="1"/>
  <c r="E558" i="1"/>
  <c r="F558" i="1"/>
  <c r="G558" i="1"/>
  <c r="H558" i="1"/>
  <c r="I558" i="1"/>
  <c r="J558" i="1"/>
  <c r="K558" i="1"/>
  <c r="L558" i="1"/>
  <c r="M558" i="1"/>
  <c r="Q558" i="1"/>
  <c r="R558" i="1"/>
  <c r="T558" i="1"/>
  <c r="U558" i="1"/>
  <c r="V558" i="1" s="1"/>
  <c r="W558" i="1"/>
  <c r="X558" i="1"/>
  <c r="Y558" i="1"/>
  <c r="AA558" i="1"/>
  <c r="AB558" i="1"/>
  <c r="AC558" i="1"/>
  <c r="AD558" i="1" s="1"/>
  <c r="AG558" i="1"/>
  <c r="AH558" i="1"/>
  <c r="AI558" i="1"/>
  <c r="AJ558" i="1"/>
  <c r="AK558" i="1"/>
  <c r="AM558" i="1"/>
  <c r="A559" i="1"/>
  <c r="B559" i="1"/>
  <c r="C559" i="1"/>
  <c r="D559" i="1"/>
  <c r="E559" i="1"/>
  <c r="F559" i="1"/>
  <c r="G559" i="1"/>
  <c r="H559" i="1"/>
  <c r="I559" i="1"/>
  <c r="J559" i="1"/>
  <c r="K559" i="1"/>
  <c r="L559" i="1"/>
  <c r="M559" i="1"/>
  <c r="Q559" i="1"/>
  <c r="R559" i="1"/>
  <c r="T559" i="1"/>
  <c r="U559" i="1"/>
  <c r="V559" i="1" s="1"/>
  <c r="W559" i="1"/>
  <c r="X559" i="1"/>
  <c r="Y559" i="1"/>
  <c r="AA559" i="1"/>
  <c r="AB559" i="1"/>
  <c r="AC559" i="1"/>
  <c r="AE559" i="1" s="1"/>
  <c r="AG559" i="1"/>
  <c r="AH559" i="1"/>
  <c r="AI559" i="1"/>
  <c r="AJ559" i="1"/>
  <c r="AK559" i="1"/>
  <c r="AM559" i="1"/>
  <c r="A560" i="1"/>
  <c r="B560" i="1"/>
  <c r="C560" i="1"/>
  <c r="D560" i="1"/>
  <c r="E560" i="1"/>
  <c r="F560" i="1"/>
  <c r="G560" i="1"/>
  <c r="H560" i="1"/>
  <c r="I560" i="1"/>
  <c r="J560" i="1"/>
  <c r="K560" i="1"/>
  <c r="L560" i="1"/>
  <c r="M560" i="1"/>
  <c r="Q560" i="1"/>
  <c r="R560" i="1"/>
  <c r="T560" i="1"/>
  <c r="U560" i="1"/>
  <c r="V560" i="1" s="1"/>
  <c r="W560" i="1"/>
  <c r="X560" i="1"/>
  <c r="Y560" i="1"/>
  <c r="AA560" i="1"/>
  <c r="AB560" i="1"/>
  <c r="AC560" i="1"/>
  <c r="AE560" i="1" s="1"/>
  <c r="AG560" i="1"/>
  <c r="AH560" i="1"/>
  <c r="AI560" i="1"/>
  <c r="AJ560" i="1"/>
  <c r="AK560" i="1"/>
  <c r="AM560" i="1"/>
  <c r="A561" i="1"/>
  <c r="B561" i="1"/>
  <c r="C561" i="1"/>
  <c r="D561" i="1"/>
  <c r="E561" i="1"/>
  <c r="F561" i="1"/>
  <c r="G561" i="1"/>
  <c r="H561" i="1"/>
  <c r="I561" i="1"/>
  <c r="J561" i="1"/>
  <c r="K561" i="1"/>
  <c r="L561" i="1"/>
  <c r="M561" i="1"/>
  <c r="Q561" i="1"/>
  <c r="R561" i="1"/>
  <c r="T561" i="1"/>
  <c r="U561" i="1"/>
  <c r="V561" i="1" s="1"/>
  <c r="W561" i="1"/>
  <c r="X561" i="1"/>
  <c r="Y561" i="1"/>
  <c r="AA561" i="1"/>
  <c r="AB561" i="1"/>
  <c r="AC561" i="1"/>
  <c r="AE561" i="1" s="1"/>
  <c r="AG561" i="1"/>
  <c r="AH561" i="1"/>
  <c r="AI561" i="1"/>
  <c r="AJ561" i="1"/>
  <c r="AK561" i="1"/>
  <c r="AM561" i="1"/>
  <c r="A562" i="1"/>
  <c r="B562" i="1"/>
  <c r="C562" i="1"/>
  <c r="D562" i="1"/>
  <c r="E562" i="1"/>
  <c r="F562" i="1"/>
  <c r="G562" i="1"/>
  <c r="H562" i="1"/>
  <c r="I562" i="1"/>
  <c r="J562" i="1"/>
  <c r="K562" i="1"/>
  <c r="L562" i="1"/>
  <c r="M562" i="1"/>
  <c r="Q562" i="1"/>
  <c r="R562" i="1"/>
  <c r="T562" i="1"/>
  <c r="U562" i="1"/>
  <c r="V562" i="1" s="1"/>
  <c r="W562" i="1"/>
  <c r="X562" i="1"/>
  <c r="Y562" i="1"/>
  <c r="AA562" i="1"/>
  <c r="AB562" i="1"/>
  <c r="AC562" i="1"/>
  <c r="AG562" i="1"/>
  <c r="AH562" i="1"/>
  <c r="AI562" i="1"/>
  <c r="AJ562" i="1"/>
  <c r="AK562" i="1"/>
  <c r="AM562" i="1"/>
  <c r="A563" i="1"/>
  <c r="B563" i="1"/>
  <c r="C563" i="1"/>
  <c r="D563" i="1"/>
  <c r="E563" i="1"/>
  <c r="F563" i="1"/>
  <c r="G563" i="1"/>
  <c r="H563" i="1"/>
  <c r="I563" i="1"/>
  <c r="J563" i="1"/>
  <c r="K563" i="1"/>
  <c r="L563" i="1"/>
  <c r="M563" i="1"/>
  <c r="Q563" i="1"/>
  <c r="R563" i="1"/>
  <c r="T563" i="1"/>
  <c r="U563" i="1"/>
  <c r="V563" i="1" s="1"/>
  <c r="W563" i="1"/>
  <c r="X563" i="1"/>
  <c r="Y563" i="1"/>
  <c r="AA563" i="1"/>
  <c r="AB563" i="1"/>
  <c r="AC563" i="1"/>
  <c r="AD563" i="1" s="1"/>
  <c r="AG563" i="1"/>
  <c r="AH563" i="1"/>
  <c r="AI563" i="1"/>
  <c r="AJ563" i="1"/>
  <c r="AK563" i="1"/>
  <c r="AM563" i="1"/>
  <c r="A564" i="1"/>
  <c r="B564" i="1"/>
  <c r="C564" i="1"/>
  <c r="D564" i="1"/>
  <c r="E564" i="1"/>
  <c r="F564" i="1"/>
  <c r="G564" i="1"/>
  <c r="H564" i="1"/>
  <c r="I564" i="1"/>
  <c r="J564" i="1"/>
  <c r="K564" i="1"/>
  <c r="L564" i="1"/>
  <c r="M564" i="1"/>
  <c r="Q564" i="1"/>
  <c r="R564" i="1"/>
  <c r="T564" i="1"/>
  <c r="U564" i="1"/>
  <c r="V564" i="1" s="1"/>
  <c r="W564" i="1"/>
  <c r="X564" i="1"/>
  <c r="Y564" i="1"/>
  <c r="AA564" i="1"/>
  <c r="AB564" i="1"/>
  <c r="AC564" i="1"/>
  <c r="AE564" i="1" s="1"/>
  <c r="AG564" i="1"/>
  <c r="AH564" i="1"/>
  <c r="AI564" i="1"/>
  <c r="AJ564" i="1"/>
  <c r="AK564" i="1"/>
  <c r="AM564" i="1"/>
  <c r="A565" i="1"/>
  <c r="B565" i="1"/>
  <c r="C565" i="1"/>
  <c r="D565" i="1"/>
  <c r="E565" i="1"/>
  <c r="F565" i="1"/>
  <c r="G565" i="1"/>
  <c r="H565" i="1"/>
  <c r="I565" i="1"/>
  <c r="J565" i="1"/>
  <c r="K565" i="1"/>
  <c r="L565" i="1"/>
  <c r="M565" i="1"/>
  <c r="Q565" i="1"/>
  <c r="R565" i="1"/>
  <c r="T565" i="1"/>
  <c r="U565" i="1"/>
  <c r="V565" i="1" s="1"/>
  <c r="W565" i="1"/>
  <c r="X565" i="1"/>
  <c r="Y565" i="1"/>
  <c r="AA565" i="1"/>
  <c r="AB565" i="1"/>
  <c r="AC565" i="1"/>
  <c r="AE565" i="1" s="1"/>
  <c r="AG565" i="1"/>
  <c r="AH565" i="1"/>
  <c r="AI565" i="1"/>
  <c r="AJ565" i="1"/>
  <c r="AK565" i="1"/>
  <c r="AM565" i="1"/>
  <c r="A566" i="1"/>
  <c r="B566" i="1"/>
  <c r="C566" i="1"/>
  <c r="D566" i="1"/>
  <c r="E566" i="1"/>
  <c r="F566" i="1"/>
  <c r="G566" i="1"/>
  <c r="H566" i="1"/>
  <c r="I566" i="1"/>
  <c r="J566" i="1"/>
  <c r="K566" i="1"/>
  <c r="L566" i="1"/>
  <c r="M566" i="1"/>
  <c r="Q566" i="1"/>
  <c r="R566" i="1"/>
  <c r="T566" i="1"/>
  <c r="U566" i="1"/>
  <c r="V566" i="1" s="1"/>
  <c r="W566" i="1"/>
  <c r="X566" i="1"/>
  <c r="Y566" i="1"/>
  <c r="AA566" i="1"/>
  <c r="AB566" i="1"/>
  <c r="AC566" i="1"/>
  <c r="AE566" i="1" s="1"/>
  <c r="AG566" i="1"/>
  <c r="AH566" i="1"/>
  <c r="AI566" i="1"/>
  <c r="AJ566" i="1"/>
  <c r="AK566" i="1"/>
  <c r="AM566" i="1"/>
  <c r="A567" i="1"/>
  <c r="B567" i="1"/>
  <c r="C567" i="1"/>
  <c r="D567" i="1"/>
  <c r="E567" i="1"/>
  <c r="F567" i="1"/>
  <c r="G567" i="1"/>
  <c r="H567" i="1"/>
  <c r="I567" i="1"/>
  <c r="J567" i="1"/>
  <c r="K567" i="1"/>
  <c r="L567" i="1"/>
  <c r="M567" i="1"/>
  <c r="Q567" i="1"/>
  <c r="R567" i="1"/>
  <c r="T567" i="1"/>
  <c r="U567" i="1"/>
  <c r="V567" i="1" s="1"/>
  <c r="W567" i="1"/>
  <c r="X567" i="1"/>
  <c r="Y567" i="1"/>
  <c r="AA567" i="1"/>
  <c r="AB567" i="1"/>
  <c r="AC567" i="1"/>
  <c r="AE567" i="1" s="1"/>
  <c r="AG567" i="1"/>
  <c r="AH567" i="1"/>
  <c r="AI567" i="1"/>
  <c r="AJ567" i="1"/>
  <c r="AK567" i="1"/>
  <c r="AM567" i="1"/>
  <c r="A568" i="1"/>
  <c r="B568" i="1"/>
  <c r="C568" i="1"/>
  <c r="D568" i="1"/>
  <c r="E568" i="1"/>
  <c r="F568" i="1"/>
  <c r="G568" i="1"/>
  <c r="H568" i="1"/>
  <c r="I568" i="1"/>
  <c r="J568" i="1"/>
  <c r="K568" i="1"/>
  <c r="L568" i="1"/>
  <c r="M568" i="1"/>
  <c r="Q568" i="1"/>
  <c r="R568" i="1"/>
  <c r="T568" i="1"/>
  <c r="U568" i="1"/>
  <c r="V568" i="1" s="1"/>
  <c r="W568" i="1"/>
  <c r="X568" i="1"/>
  <c r="Y568" i="1"/>
  <c r="AA568" i="1"/>
  <c r="AB568" i="1"/>
  <c r="AC568" i="1"/>
  <c r="AE568" i="1" s="1"/>
  <c r="AG568" i="1"/>
  <c r="AH568" i="1"/>
  <c r="AI568" i="1"/>
  <c r="AJ568" i="1"/>
  <c r="AK568" i="1"/>
  <c r="AM568" i="1"/>
  <c r="A569" i="1"/>
  <c r="B569" i="1"/>
  <c r="C569" i="1"/>
  <c r="D569" i="1"/>
  <c r="E569" i="1"/>
  <c r="F569" i="1"/>
  <c r="G569" i="1"/>
  <c r="H569" i="1"/>
  <c r="I569" i="1"/>
  <c r="J569" i="1"/>
  <c r="K569" i="1"/>
  <c r="L569" i="1"/>
  <c r="M569" i="1"/>
  <c r="Q569" i="1"/>
  <c r="R569" i="1"/>
  <c r="T569" i="1"/>
  <c r="U569" i="1"/>
  <c r="V569" i="1" s="1"/>
  <c r="W569" i="1"/>
  <c r="X569" i="1"/>
  <c r="Y569" i="1"/>
  <c r="AA569" i="1"/>
  <c r="AB569" i="1"/>
  <c r="AC569" i="1"/>
  <c r="AE569" i="1" s="1"/>
  <c r="AG569" i="1"/>
  <c r="AH569" i="1"/>
  <c r="AI569" i="1"/>
  <c r="AJ569" i="1"/>
  <c r="AK569" i="1"/>
  <c r="AM569" i="1"/>
  <c r="A570" i="1"/>
  <c r="B570" i="1"/>
  <c r="C570" i="1"/>
  <c r="D570" i="1"/>
  <c r="E570" i="1"/>
  <c r="F570" i="1"/>
  <c r="G570" i="1"/>
  <c r="H570" i="1"/>
  <c r="I570" i="1"/>
  <c r="J570" i="1"/>
  <c r="K570" i="1"/>
  <c r="L570" i="1"/>
  <c r="M570" i="1"/>
  <c r="Q570" i="1"/>
  <c r="R570" i="1"/>
  <c r="T570" i="1"/>
  <c r="U570" i="1"/>
  <c r="V570" i="1" s="1"/>
  <c r="W570" i="1"/>
  <c r="X570" i="1"/>
  <c r="Y570" i="1"/>
  <c r="AA570" i="1"/>
  <c r="AB570" i="1"/>
  <c r="AC570" i="1"/>
  <c r="AE570" i="1" s="1"/>
  <c r="AG570" i="1"/>
  <c r="AH570" i="1"/>
  <c r="AI570" i="1"/>
  <c r="AJ570" i="1"/>
  <c r="AK570" i="1"/>
  <c r="AM570" i="1"/>
  <c r="A571" i="1"/>
  <c r="B571" i="1"/>
  <c r="C571" i="1"/>
  <c r="D571" i="1"/>
  <c r="E571" i="1"/>
  <c r="F571" i="1"/>
  <c r="G571" i="1"/>
  <c r="H571" i="1"/>
  <c r="I571" i="1"/>
  <c r="J571" i="1"/>
  <c r="K571" i="1"/>
  <c r="L571" i="1"/>
  <c r="M571" i="1"/>
  <c r="Q571" i="1"/>
  <c r="R571" i="1"/>
  <c r="T571" i="1"/>
  <c r="U571" i="1"/>
  <c r="V571" i="1" s="1"/>
  <c r="W571" i="1"/>
  <c r="X571" i="1"/>
  <c r="Y571" i="1"/>
  <c r="AA571" i="1"/>
  <c r="AB571" i="1"/>
  <c r="AC571" i="1"/>
  <c r="AE571" i="1" s="1"/>
  <c r="AG571" i="1"/>
  <c r="AH571" i="1"/>
  <c r="AI571" i="1"/>
  <c r="AJ571" i="1"/>
  <c r="AK571" i="1"/>
  <c r="AM571" i="1"/>
  <c r="A572" i="1"/>
  <c r="B572" i="1"/>
  <c r="C572" i="1"/>
  <c r="D572" i="1"/>
  <c r="E572" i="1"/>
  <c r="F572" i="1"/>
  <c r="G572" i="1"/>
  <c r="H572" i="1"/>
  <c r="I572" i="1"/>
  <c r="J572" i="1"/>
  <c r="K572" i="1"/>
  <c r="L572" i="1"/>
  <c r="M572" i="1"/>
  <c r="Q572" i="1"/>
  <c r="R572" i="1"/>
  <c r="T572" i="1"/>
  <c r="U572" i="1"/>
  <c r="V572" i="1" s="1"/>
  <c r="W572" i="1"/>
  <c r="X572" i="1"/>
  <c r="Y572" i="1"/>
  <c r="AA572" i="1"/>
  <c r="AB572" i="1"/>
  <c r="AC572" i="1"/>
  <c r="AE572" i="1" s="1"/>
  <c r="AG572" i="1"/>
  <c r="AH572" i="1"/>
  <c r="AI572" i="1"/>
  <c r="AJ572" i="1"/>
  <c r="AK572" i="1"/>
  <c r="AM572" i="1"/>
  <c r="A573" i="1"/>
  <c r="B573" i="1"/>
  <c r="C573" i="1"/>
  <c r="D573" i="1"/>
  <c r="E573" i="1"/>
  <c r="F573" i="1"/>
  <c r="G573" i="1"/>
  <c r="H573" i="1"/>
  <c r="I573" i="1"/>
  <c r="J573" i="1"/>
  <c r="K573" i="1"/>
  <c r="L573" i="1"/>
  <c r="M573" i="1"/>
  <c r="Q573" i="1"/>
  <c r="R573" i="1"/>
  <c r="T573" i="1"/>
  <c r="U573" i="1"/>
  <c r="V573" i="1" s="1"/>
  <c r="W573" i="1"/>
  <c r="X573" i="1"/>
  <c r="Y573" i="1"/>
  <c r="AA573" i="1"/>
  <c r="AB573" i="1"/>
  <c r="AC573" i="1"/>
  <c r="AE573" i="1" s="1"/>
  <c r="AG573" i="1"/>
  <c r="AH573" i="1"/>
  <c r="AI573" i="1"/>
  <c r="AJ573" i="1"/>
  <c r="AK573" i="1"/>
  <c r="AM573" i="1"/>
  <c r="A574" i="1"/>
  <c r="B574" i="1"/>
  <c r="C574" i="1"/>
  <c r="D574" i="1"/>
  <c r="E574" i="1"/>
  <c r="F574" i="1"/>
  <c r="G574" i="1"/>
  <c r="H574" i="1"/>
  <c r="I574" i="1"/>
  <c r="J574" i="1"/>
  <c r="K574" i="1"/>
  <c r="L574" i="1"/>
  <c r="M574" i="1"/>
  <c r="Q574" i="1"/>
  <c r="R574" i="1"/>
  <c r="T574" i="1"/>
  <c r="U574" i="1"/>
  <c r="V574" i="1" s="1"/>
  <c r="W574" i="1"/>
  <c r="X574" i="1"/>
  <c r="Y574" i="1"/>
  <c r="AA574" i="1"/>
  <c r="AB574" i="1"/>
  <c r="AC574" i="1"/>
  <c r="AG574" i="1"/>
  <c r="AH574" i="1"/>
  <c r="AI574" i="1"/>
  <c r="AJ574" i="1"/>
  <c r="AK574" i="1"/>
  <c r="AM574" i="1"/>
  <c r="A575" i="1"/>
  <c r="B575" i="1"/>
  <c r="C575" i="1"/>
  <c r="D575" i="1"/>
  <c r="E575" i="1"/>
  <c r="F575" i="1"/>
  <c r="G575" i="1"/>
  <c r="H575" i="1"/>
  <c r="I575" i="1"/>
  <c r="J575" i="1"/>
  <c r="K575" i="1"/>
  <c r="L575" i="1"/>
  <c r="M575" i="1"/>
  <c r="Q575" i="1"/>
  <c r="R575" i="1"/>
  <c r="T575" i="1"/>
  <c r="U575" i="1"/>
  <c r="V575" i="1" s="1"/>
  <c r="W575" i="1"/>
  <c r="X575" i="1"/>
  <c r="Y575" i="1"/>
  <c r="AA575" i="1"/>
  <c r="AB575" i="1"/>
  <c r="AC575" i="1"/>
  <c r="AE575" i="1" s="1"/>
  <c r="AG575" i="1"/>
  <c r="AH575" i="1"/>
  <c r="AI575" i="1"/>
  <c r="AJ575" i="1"/>
  <c r="AK575" i="1"/>
  <c r="AM575" i="1"/>
  <c r="A576" i="1"/>
  <c r="B576" i="1"/>
  <c r="C576" i="1"/>
  <c r="D576" i="1"/>
  <c r="E576" i="1"/>
  <c r="F576" i="1"/>
  <c r="G576" i="1"/>
  <c r="H576" i="1"/>
  <c r="I576" i="1"/>
  <c r="J576" i="1"/>
  <c r="K576" i="1"/>
  <c r="L576" i="1"/>
  <c r="M576" i="1"/>
  <c r="Q576" i="1"/>
  <c r="R576" i="1"/>
  <c r="T576" i="1"/>
  <c r="U576" i="1"/>
  <c r="V576" i="1" s="1"/>
  <c r="W576" i="1"/>
  <c r="X576" i="1"/>
  <c r="Y576" i="1"/>
  <c r="AA576" i="1"/>
  <c r="AB576" i="1"/>
  <c r="AC576" i="1"/>
  <c r="AE576" i="1" s="1"/>
  <c r="AG576" i="1"/>
  <c r="AH576" i="1"/>
  <c r="AI576" i="1"/>
  <c r="AJ576" i="1"/>
  <c r="AK576" i="1"/>
  <c r="AM576" i="1"/>
  <c r="A577" i="1"/>
  <c r="B577" i="1"/>
  <c r="C577" i="1"/>
  <c r="D577" i="1"/>
  <c r="E577" i="1"/>
  <c r="F577" i="1"/>
  <c r="G577" i="1"/>
  <c r="H577" i="1"/>
  <c r="I577" i="1"/>
  <c r="J577" i="1"/>
  <c r="K577" i="1"/>
  <c r="L577" i="1"/>
  <c r="M577" i="1"/>
  <c r="Q577" i="1"/>
  <c r="R577" i="1"/>
  <c r="T577" i="1"/>
  <c r="U577" i="1"/>
  <c r="V577" i="1" s="1"/>
  <c r="W577" i="1"/>
  <c r="X577" i="1"/>
  <c r="Y577" i="1"/>
  <c r="AA577" i="1"/>
  <c r="AB577" i="1"/>
  <c r="AC577" i="1"/>
  <c r="AE577" i="1" s="1"/>
  <c r="AG577" i="1"/>
  <c r="AH577" i="1"/>
  <c r="AI577" i="1"/>
  <c r="AJ577" i="1"/>
  <c r="AK577" i="1"/>
  <c r="AM577" i="1"/>
  <c r="A578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Q578" i="1"/>
  <c r="R578" i="1"/>
  <c r="T578" i="1"/>
  <c r="U578" i="1"/>
  <c r="V578" i="1" s="1"/>
  <c r="W578" i="1"/>
  <c r="X578" i="1"/>
  <c r="Y578" i="1"/>
  <c r="AA578" i="1"/>
  <c r="AB578" i="1"/>
  <c r="AC578" i="1"/>
  <c r="AE578" i="1" s="1"/>
  <c r="AG578" i="1"/>
  <c r="AH578" i="1"/>
  <c r="AI578" i="1"/>
  <c r="AJ578" i="1"/>
  <c r="AK578" i="1"/>
  <c r="AM578" i="1"/>
  <c r="A579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Q579" i="1"/>
  <c r="R579" i="1"/>
  <c r="T579" i="1"/>
  <c r="U579" i="1"/>
  <c r="V579" i="1" s="1"/>
  <c r="W579" i="1"/>
  <c r="X579" i="1"/>
  <c r="Y579" i="1"/>
  <c r="AA579" i="1"/>
  <c r="AB579" i="1"/>
  <c r="AC579" i="1"/>
  <c r="AE579" i="1" s="1"/>
  <c r="AG579" i="1"/>
  <c r="AH579" i="1"/>
  <c r="AI579" i="1"/>
  <c r="AJ579" i="1"/>
  <c r="AK579" i="1"/>
  <c r="AM579" i="1"/>
  <c r="A580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Q580" i="1"/>
  <c r="R580" i="1"/>
  <c r="T580" i="1"/>
  <c r="U580" i="1"/>
  <c r="V580" i="1" s="1"/>
  <c r="W580" i="1"/>
  <c r="X580" i="1"/>
  <c r="Y580" i="1"/>
  <c r="AA580" i="1"/>
  <c r="AB580" i="1"/>
  <c r="AC580" i="1"/>
  <c r="AE580" i="1" s="1"/>
  <c r="AG580" i="1"/>
  <c r="AH580" i="1"/>
  <c r="AI580" i="1"/>
  <c r="AJ580" i="1"/>
  <c r="AK580" i="1"/>
  <c r="AM580" i="1"/>
  <c r="A581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Q581" i="1"/>
  <c r="R581" i="1"/>
  <c r="T581" i="1"/>
  <c r="U581" i="1"/>
  <c r="V581" i="1" s="1"/>
  <c r="W581" i="1"/>
  <c r="X581" i="1"/>
  <c r="Y581" i="1"/>
  <c r="AA581" i="1"/>
  <c r="AB581" i="1"/>
  <c r="AC581" i="1"/>
  <c r="AE581" i="1" s="1"/>
  <c r="AG581" i="1"/>
  <c r="AH581" i="1"/>
  <c r="AI581" i="1"/>
  <c r="AJ581" i="1"/>
  <c r="AK581" i="1"/>
  <c r="AM581" i="1"/>
  <c r="A582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Q582" i="1"/>
  <c r="R582" i="1"/>
  <c r="T582" i="1"/>
  <c r="U582" i="1"/>
  <c r="V582" i="1" s="1"/>
  <c r="W582" i="1"/>
  <c r="X582" i="1"/>
  <c r="Y582" i="1"/>
  <c r="AA582" i="1"/>
  <c r="AB582" i="1"/>
  <c r="AC582" i="1"/>
  <c r="AD582" i="1" s="1"/>
  <c r="AG582" i="1"/>
  <c r="AH582" i="1"/>
  <c r="AI582" i="1"/>
  <c r="AJ582" i="1"/>
  <c r="AK582" i="1"/>
  <c r="AM582" i="1"/>
  <c r="A583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Q583" i="1"/>
  <c r="R583" i="1"/>
  <c r="T583" i="1"/>
  <c r="U583" i="1"/>
  <c r="V583" i="1" s="1"/>
  <c r="W583" i="1"/>
  <c r="X583" i="1"/>
  <c r="Y583" i="1"/>
  <c r="AA583" i="1"/>
  <c r="AB583" i="1"/>
  <c r="AC583" i="1"/>
  <c r="AG583" i="1"/>
  <c r="AH583" i="1"/>
  <c r="AI583" i="1"/>
  <c r="AJ583" i="1"/>
  <c r="AK583" i="1"/>
  <c r="AM583" i="1"/>
  <c r="A584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Q584" i="1"/>
  <c r="R584" i="1"/>
  <c r="T584" i="1"/>
  <c r="U584" i="1"/>
  <c r="V584" i="1" s="1"/>
  <c r="W584" i="1"/>
  <c r="X584" i="1"/>
  <c r="Y584" i="1"/>
  <c r="AA584" i="1"/>
  <c r="AB584" i="1"/>
  <c r="AC584" i="1"/>
  <c r="AE584" i="1" s="1"/>
  <c r="AG584" i="1"/>
  <c r="AH584" i="1"/>
  <c r="AI584" i="1"/>
  <c r="AJ584" i="1"/>
  <c r="AK584" i="1"/>
  <c r="AM584" i="1"/>
  <c r="A585" i="1"/>
  <c r="B585" i="1"/>
  <c r="C585" i="1"/>
  <c r="D585" i="1"/>
  <c r="E585" i="1"/>
  <c r="F585" i="1"/>
  <c r="G585" i="1"/>
  <c r="H585" i="1"/>
  <c r="I585" i="1"/>
  <c r="J585" i="1"/>
  <c r="K585" i="1"/>
  <c r="L585" i="1"/>
  <c r="M585" i="1"/>
  <c r="Q585" i="1"/>
  <c r="R585" i="1"/>
  <c r="T585" i="1"/>
  <c r="U585" i="1"/>
  <c r="V585" i="1" s="1"/>
  <c r="W585" i="1"/>
  <c r="X585" i="1"/>
  <c r="Y585" i="1"/>
  <c r="AA585" i="1"/>
  <c r="AB585" i="1"/>
  <c r="AC585" i="1"/>
  <c r="AE585" i="1" s="1"/>
  <c r="AG585" i="1"/>
  <c r="AH585" i="1"/>
  <c r="AI585" i="1"/>
  <c r="AJ585" i="1"/>
  <c r="AK585" i="1"/>
  <c r="AM585" i="1"/>
  <c r="A586" i="1"/>
  <c r="B586" i="1"/>
  <c r="C586" i="1"/>
  <c r="D586" i="1"/>
  <c r="E586" i="1"/>
  <c r="F586" i="1"/>
  <c r="G586" i="1"/>
  <c r="H586" i="1"/>
  <c r="I586" i="1"/>
  <c r="J586" i="1"/>
  <c r="K586" i="1"/>
  <c r="L586" i="1"/>
  <c r="M586" i="1"/>
  <c r="Q586" i="1"/>
  <c r="R586" i="1"/>
  <c r="T586" i="1"/>
  <c r="U586" i="1"/>
  <c r="V586" i="1" s="1"/>
  <c r="W586" i="1"/>
  <c r="X586" i="1"/>
  <c r="Y586" i="1"/>
  <c r="AA586" i="1"/>
  <c r="AB586" i="1"/>
  <c r="AC586" i="1"/>
  <c r="AD586" i="1" s="1"/>
  <c r="AG586" i="1"/>
  <c r="AH586" i="1"/>
  <c r="AI586" i="1"/>
  <c r="AJ586" i="1"/>
  <c r="AK586" i="1"/>
  <c r="AM586" i="1"/>
  <c r="A587" i="1"/>
  <c r="B587" i="1"/>
  <c r="C587" i="1"/>
  <c r="D587" i="1"/>
  <c r="E587" i="1"/>
  <c r="F587" i="1"/>
  <c r="G587" i="1"/>
  <c r="H587" i="1"/>
  <c r="I587" i="1"/>
  <c r="J587" i="1"/>
  <c r="K587" i="1"/>
  <c r="L587" i="1"/>
  <c r="M587" i="1"/>
  <c r="Q587" i="1"/>
  <c r="R587" i="1"/>
  <c r="T587" i="1"/>
  <c r="U587" i="1"/>
  <c r="V587" i="1" s="1"/>
  <c r="W587" i="1"/>
  <c r="X587" i="1"/>
  <c r="Y587" i="1"/>
  <c r="AA587" i="1"/>
  <c r="AB587" i="1"/>
  <c r="AC587" i="1"/>
  <c r="AE587" i="1" s="1"/>
  <c r="AG587" i="1"/>
  <c r="AH587" i="1"/>
  <c r="AI587" i="1"/>
  <c r="AJ587" i="1"/>
  <c r="AK587" i="1"/>
  <c r="AM587" i="1"/>
  <c r="A588" i="1"/>
  <c r="B588" i="1"/>
  <c r="C588" i="1"/>
  <c r="D588" i="1"/>
  <c r="E588" i="1"/>
  <c r="F588" i="1"/>
  <c r="G588" i="1"/>
  <c r="H588" i="1"/>
  <c r="I588" i="1"/>
  <c r="J588" i="1"/>
  <c r="K588" i="1"/>
  <c r="L588" i="1"/>
  <c r="M588" i="1"/>
  <c r="Q588" i="1"/>
  <c r="R588" i="1"/>
  <c r="T588" i="1"/>
  <c r="U588" i="1"/>
  <c r="V588" i="1" s="1"/>
  <c r="W588" i="1"/>
  <c r="X588" i="1"/>
  <c r="Y588" i="1"/>
  <c r="AA588" i="1"/>
  <c r="AB588" i="1"/>
  <c r="AC588" i="1"/>
  <c r="AE588" i="1" s="1"/>
  <c r="AG588" i="1"/>
  <c r="AH588" i="1"/>
  <c r="AI588" i="1"/>
  <c r="AJ588" i="1"/>
  <c r="AK588" i="1"/>
  <c r="AM588" i="1"/>
  <c r="A589" i="1"/>
  <c r="B589" i="1"/>
  <c r="C589" i="1"/>
  <c r="D589" i="1"/>
  <c r="E589" i="1"/>
  <c r="F589" i="1"/>
  <c r="G589" i="1"/>
  <c r="H589" i="1"/>
  <c r="I589" i="1"/>
  <c r="J589" i="1"/>
  <c r="K589" i="1"/>
  <c r="L589" i="1"/>
  <c r="M589" i="1"/>
  <c r="Q589" i="1"/>
  <c r="R589" i="1"/>
  <c r="T589" i="1"/>
  <c r="U589" i="1"/>
  <c r="V589" i="1" s="1"/>
  <c r="W589" i="1"/>
  <c r="X589" i="1"/>
  <c r="Y589" i="1"/>
  <c r="AA589" i="1"/>
  <c r="AB589" i="1"/>
  <c r="AC589" i="1"/>
  <c r="AE589" i="1" s="1"/>
  <c r="AG589" i="1"/>
  <c r="AH589" i="1"/>
  <c r="AI589" i="1"/>
  <c r="AJ589" i="1"/>
  <c r="AK589" i="1"/>
  <c r="AM589" i="1"/>
  <c r="A590" i="1"/>
  <c r="B590" i="1"/>
  <c r="C590" i="1"/>
  <c r="D590" i="1"/>
  <c r="E590" i="1"/>
  <c r="F590" i="1"/>
  <c r="G590" i="1"/>
  <c r="H590" i="1"/>
  <c r="I590" i="1"/>
  <c r="J590" i="1"/>
  <c r="K590" i="1"/>
  <c r="L590" i="1"/>
  <c r="M590" i="1"/>
  <c r="Q590" i="1"/>
  <c r="R590" i="1"/>
  <c r="T590" i="1"/>
  <c r="U590" i="1"/>
  <c r="V590" i="1" s="1"/>
  <c r="W590" i="1"/>
  <c r="X590" i="1"/>
  <c r="Y590" i="1"/>
  <c r="AA590" i="1"/>
  <c r="AB590" i="1"/>
  <c r="AC590" i="1"/>
  <c r="AG590" i="1"/>
  <c r="AH590" i="1"/>
  <c r="AI590" i="1"/>
  <c r="AJ590" i="1"/>
  <c r="AK590" i="1"/>
  <c r="AM590" i="1"/>
  <c r="A591" i="1"/>
  <c r="B591" i="1"/>
  <c r="C591" i="1"/>
  <c r="D591" i="1"/>
  <c r="E591" i="1"/>
  <c r="F591" i="1"/>
  <c r="G591" i="1"/>
  <c r="H591" i="1"/>
  <c r="I591" i="1"/>
  <c r="J591" i="1"/>
  <c r="K591" i="1"/>
  <c r="L591" i="1"/>
  <c r="M591" i="1"/>
  <c r="Q591" i="1"/>
  <c r="R591" i="1"/>
  <c r="T591" i="1"/>
  <c r="U591" i="1"/>
  <c r="V591" i="1" s="1"/>
  <c r="W591" i="1"/>
  <c r="X591" i="1"/>
  <c r="Y591" i="1"/>
  <c r="AA591" i="1"/>
  <c r="AB591" i="1"/>
  <c r="AC591" i="1"/>
  <c r="AE591" i="1" s="1"/>
  <c r="AG591" i="1"/>
  <c r="AH591" i="1"/>
  <c r="AI591" i="1"/>
  <c r="AJ591" i="1"/>
  <c r="AK591" i="1"/>
  <c r="AM591" i="1"/>
  <c r="A592" i="1"/>
  <c r="B592" i="1"/>
  <c r="C592" i="1"/>
  <c r="D592" i="1"/>
  <c r="E592" i="1"/>
  <c r="F592" i="1"/>
  <c r="G592" i="1"/>
  <c r="H592" i="1"/>
  <c r="I592" i="1"/>
  <c r="J592" i="1"/>
  <c r="K592" i="1"/>
  <c r="L592" i="1"/>
  <c r="M592" i="1"/>
  <c r="Q592" i="1"/>
  <c r="R592" i="1"/>
  <c r="T592" i="1"/>
  <c r="U592" i="1"/>
  <c r="V592" i="1" s="1"/>
  <c r="W592" i="1"/>
  <c r="X592" i="1"/>
  <c r="Y592" i="1"/>
  <c r="AA592" i="1"/>
  <c r="AB592" i="1"/>
  <c r="AC592" i="1"/>
  <c r="AE592" i="1" s="1"/>
  <c r="AG592" i="1"/>
  <c r="AH592" i="1"/>
  <c r="AI592" i="1"/>
  <c r="AJ592" i="1"/>
  <c r="AK592" i="1"/>
  <c r="AM592" i="1"/>
  <c r="A593" i="1"/>
  <c r="B593" i="1"/>
  <c r="C593" i="1"/>
  <c r="D593" i="1"/>
  <c r="E593" i="1"/>
  <c r="F593" i="1"/>
  <c r="G593" i="1"/>
  <c r="H593" i="1"/>
  <c r="I593" i="1"/>
  <c r="J593" i="1"/>
  <c r="K593" i="1"/>
  <c r="L593" i="1"/>
  <c r="M593" i="1"/>
  <c r="Q593" i="1"/>
  <c r="R593" i="1"/>
  <c r="T593" i="1"/>
  <c r="U593" i="1"/>
  <c r="V593" i="1" s="1"/>
  <c r="W593" i="1"/>
  <c r="X593" i="1"/>
  <c r="Y593" i="1"/>
  <c r="AA593" i="1"/>
  <c r="AB593" i="1"/>
  <c r="AC593" i="1"/>
  <c r="AG593" i="1"/>
  <c r="AH593" i="1"/>
  <c r="AI593" i="1"/>
  <c r="AJ593" i="1"/>
  <c r="AK593" i="1"/>
  <c r="AM593" i="1"/>
  <c r="A594" i="1"/>
  <c r="B594" i="1"/>
  <c r="C594" i="1"/>
  <c r="D594" i="1"/>
  <c r="E594" i="1"/>
  <c r="F594" i="1"/>
  <c r="G594" i="1"/>
  <c r="H594" i="1"/>
  <c r="I594" i="1"/>
  <c r="J594" i="1"/>
  <c r="K594" i="1"/>
  <c r="L594" i="1"/>
  <c r="M594" i="1"/>
  <c r="Q594" i="1"/>
  <c r="R594" i="1"/>
  <c r="T594" i="1"/>
  <c r="U594" i="1"/>
  <c r="V594" i="1" s="1"/>
  <c r="W594" i="1"/>
  <c r="X594" i="1"/>
  <c r="Y594" i="1"/>
  <c r="AA594" i="1"/>
  <c r="AB594" i="1"/>
  <c r="AC594" i="1"/>
  <c r="AG594" i="1"/>
  <c r="AH594" i="1"/>
  <c r="AI594" i="1"/>
  <c r="AJ594" i="1"/>
  <c r="AK594" i="1"/>
  <c r="AM594" i="1"/>
  <c r="A595" i="1"/>
  <c r="B595" i="1"/>
  <c r="C595" i="1"/>
  <c r="D595" i="1"/>
  <c r="E595" i="1"/>
  <c r="F595" i="1"/>
  <c r="G595" i="1"/>
  <c r="H595" i="1"/>
  <c r="I595" i="1"/>
  <c r="J595" i="1"/>
  <c r="K595" i="1"/>
  <c r="L595" i="1"/>
  <c r="M595" i="1"/>
  <c r="Q595" i="1"/>
  <c r="R595" i="1"/>
  <c r="T595" i="1"/>
  <c r="U595" i="1"/>
  <c r="V595" i="1" s="1"/>
  <c r="W595" i="1"/>
  <c r="X595" i="1"/>
  <c r="Y595" i="1"/>
  <c r="AA595" i="1"/>
  <c r="AB595" i="1"/>
  <c r="AC595" i="1"/>
  <c r="AE595" i="1" s="1"/>
  <c r="AG595" i="1"/>
  <c r="AH595" i="1"/>
  <c r="AI595" i="1"/>
  <c r="AJ595" i="1"/>
  <c r="AK595" i="1"/>
  <c r="AM595" i="1"/>
  <c r="A596" i="1"/>
  <c r="B596" i="1"/>
  <c r="C596" i="1"/>
  <c r="D596" i="1"/>
  <c r="E596" i="1"/>
  <c r="F596" i="1"/>
  <c r="G596" i="1"/>
  <c r="H596" i="1"/>
  <c r="I596" i="1"/>
  <c r="J596" i="1"/>
  <c r="K596" i="1"/>
  <c r="L596" i="1"/>
  <c r="M596" i="1"/>
  <c r="Q596" i="1"/>
  <c r="R596" i="1"/>
  <c r="T596" i="1"/>
  <c r="U596" i="1"/>
  <c r="V596" i="1" s="1"/>
  <c r="W596" i="1"/>
  <c r="X596" i="1"/>
  <c r="Y596" i="1"/>
  <c r="AA596" i="1"/>
  <c r="AB596" i="1"/>
  <c r="AC596" i="1"/>
  <c r="AE596" i="1" s="1"/>
  <c r="AG596" i="1"/>
  <c r="AH596" i="1"/>
  <c r="AI596" i="1"/>
  <c r="AJ596" i="1"/>
  <c r="AK596" i="1"/>
  <c r="AM596" i="1"/>
  <c r="A597" i="1"/>
  <c r="B597" i="1"/>
  <c r="C597" i="1"/>
  <c r="D597" i="1"/>
  <c r="E597" i="1"/>
  <c r="F597" i="1"/>
  <c r="G597" i="1"/>
  <c r="H597" i="1"/>
  <c r="I597" i="1"/>
  <c r="J597" i="1"/>
  <c r="K597" i="1"/>
  <c r="L597" i="1"/>
  <c r="M597" i="1"/>
  <c r="Q597" i="1"/>
  <c r="R597" i="1"/>
  <c r="T597" i="1"/>
  <c r="U597" i="1"/>
  <c r="V597" i="1" s="1"/>
  <c r="W597" i="1"/>
  <c r="X597" i="1"/>
  <c r="Y597" i="1"/>
  <c r="AA597" i="1"/>
  <c r="AB597" i="1"/>
  <c r="AC597" i="1"/>
  <c r="AG597" i="1"/>
  <c r="AH597" i="1"/>
  <c r="AI597" i="1"/>
  <c r="AJ597" i="1"/>
  <c r="AK597" i="1"/>
  <c r="AM597" i="1"/>
  <c r="A598" i="1"/>
  <c r="B598" i="1"/>
  <c r="C598" i="1"/>
  <c r="D598" i="1"/>
  <c r="E598" i="1"/>
  <c r="F598" i="1"/>
  <c r="G598" i="1"/>
  <c r="H598" i="1"/>
  <c r="I598" i="1"/>
  <c r="J598" i="1"/>
  <c r="K598" i="1"/>
  <c r="L598" i="1"/>
  <c r="M598" i="1"/>
  <c r="Q598" i="1"/>
  <c r="R598" i="1"/>
  <c r="T598" i="1"/>
  <c r="U598" i="1"/>
  <c r="V598" i="1" s="1"/>
  <c r="W598" i="1"/>
  <c r="X598" i="1"/>
  <c r="Y598" i="1"/>
  <c r="AA598" i="1"/>
  <c r="AB598" i="1"/>
  <c r="AC598" i="1"/>
  <c r="AG598" i="1"/>
  <c r="AH598" i="1"/>
  <c r="AI598" i="1"/>
  <c r="AJ598" i="1"/>
  <c r="AK598" i="1"/>
  <c r="AM598" i="1"/>
  <c r="A599" i="1"/>
  <c r="B599" i="1"/>
  <c r="C599" i="1"/>
  <c r="D599" i="1"/>
  <c r="E599" i="1"/>
  <c r="F599" i="1"/>
  <c r="G599" i="1"/>
  <c r="H599" i="1"/>
  <c r="I599" i="1"/>
  <c r="J599" i="1"/>
  <c r="K599" i="1"/>
  <c r="L599" i="1"/>
  <c r="M599" i="1"/>
  <c r="Q599" i="1"/>
  <c r="R599" i="1"/>
  <c r="T599" i="1"/>
  <c r="U599" i="1"/>
  <c r="V599" i="1" s="1"/>
  <c r="W599" i="1"/>
  <c r="X599" i="1"/>
  <c r="Y599" i="1"/>
  <c r="AA599" i="1"/>
  <c r="AB599" i="1"/>
  <c r="AC599" i="1"/>
  <c r="AE599" i="1" s="1"/>
  <c r="AG599" i="1"/>
  <c r="AH599" i="1"/>
  <c r="AI599" i="1"/>
  <c r="AJ599" i="1"/>
  <c r="AK599" i="1"/>
  <c r="AM599" i="1"/>
  <c r="A600" i="1"/>
  <c r="B600" i="1"/>
  <c r="C600" i="1"/>
  <c r="D600" i="1"/>
  <c r="E600" i="1"/>
  <c r="F600" i="1"/>
  <c r="G600" i="1"/>
  <c r="H600" i="1"/>
  <c r="I600" i="1"/>
  <c r="J600" i="1"/>
  <c r="K600" i="1"/>
  <c r="L600" i="1"/>
  <c r="M600" i="1"/>
  <c r="Q600" i="1"/>
  <c r="R600" i="1"/>
  <c r="T600" i="1"/>
  <c r="U600" i="1"/>
  <c r="V600" i="1" s="1"/>
  <c r="W600" i="1"/>
  <c r="X600" i="1"/>
  <c r="Y600" i="1"/>
  <c r="AA600" i="1"/>
  <c r="AB600" i="1"/>
  <c r="AC600" i="1"/>
  <c r="AE600" i="1" s="1"/>
  <c r="AG600" i="1"/>
  <c r="AH600" i="1"/>
  <c r="AI600" i="1"/>
  <c r="AJ600" i="1"/>
  <c r="AK600" i="1"/>
  <c r="AM600" i="1"/>
  <c r="A601" i="1"/>
  <c r="B601" i="1"/>
  <c r="C601" i="1"/>
  <c r="D601" i="1"/>
  <c r="E601" i="1"/>
  <c r="F601" i="1"/>
  <c r="G601" i="1"/>
  <c r="H601" i="1"/>
  <c r="I601" i="1"/>
  <c r="J601" i="1"/>
  <c r="K601" i="1"/>
  <c r="L601" i="1"/>
  <c r="M601" i="1"/>
  <c r="Q601" i="1"/>
  <c r="R601" i="1"/>
  <c r="T601" i="1"/>
  <c r="U601" i="1"/>
  <c r="V601" i="1" s="1"/>
  <c r="W601" i="1"/>
  <c r="X601" i="1"/>
  <c r="Y601" i="1"/>
  <c r="AA601" i="1"/>
  <c r="AB601" i="1"/>
  <c r="AC601" i="1"/>
  <c r="AG601" i="1"/>
  <c r="AH601" i="1"/>
  <c r="AI601" i="1"/>
  <c r="AJ601" i="1"/>
  <c r="AK601" i="1"/>
  <c r="AM601" i="1"/>
  <c r="A602" i="1"/>
  <c r="B602" i="1"/>
  <c r="C602" i="1"/>
  <c r="D602" i="1"/>
  <c r="E602" i="1"/>
  <c r="F602" i="1"/>
  <c r="G602" i="1"/>
  <c r="H602" i="1"/>
  <c r="I602" i="1"/>
  <c r="J602" i="1"/>
  <c r="K602" i="1"/>
  <c r="L602" i="1"/>
  <c r="M602" i="1"/>
  <c r="Q602" i="1"/>
  <c r="R602" i="1"/>
  <c r="T602" i="1"/>
  <c r="U602" i="1"/>
  <c r="V602" i="1" s="1"/>
  <c r="W602" i="1"/>
  <c r="X602" i="1"/>
  <c r="Y602" i="1"/>
  <c r="AA602" i="1"/>
  <c r="AB602" i="1"/>
  <c r="AC602" i="1"/>
  <c r="AE602" i="1" s="1"/>
  <c r="AG602" i="1"/>
  <c r="AH602" i="1"/>
  <c r="AI602" i="1"/>
  <c r="AJ602" i="1"/>
  <c r="AK602" i="1"/>
  <c r="AM602" i="1"/>
  <c r="A603" i="1"/>
  <c r="B603" i="1"/>
  <c r="C603" i="1"/>
  <c r="D603" i="1"/>
  <c r="E603" i="1"/>
  <c r="F603" i="1"/>
  <c r="G603" i="1"/>
  <c r="H603" i="1"/>
  <c r="I603" i="1"/>
  <c r="J603" i="1"/>
  <c r="K603" i="1"/>
  <c r="L603" i="1"/>
  <c r="M603" i="1"/>
  <c r="Q603" i="1"/>
  <c r="R603" i="1"/>
  <c r="T603" i="1"/>
  <c r="U603" i="1"/>
  <c r="V603" i="1" s="1"/>
  <c r="W603" i="1"/>
  <c r="X603" i="1"/>
  <c r="Y603" i="1"/>
  <c r="AA603" i="1"/>
  <c r="AB603" i="1"/>
  <c r="AC603" i="1"/>
  <c r="AG603" i="1"/>
  <c r="AH603" i="1"/>
  <c r="AI603" i="1"/>
  <c r="AJ603" i="1"/>
  <c r="AK603" i="1"/>
  <c r="AM603" i="1"/>
  <c r="A604" i="1"/>
  <c r="B604" i="1"/>
  <c r="C604" i="1"/>
  <c r="D604" i="1"/>
  <c r="E604" i="1"/>
  <c r="F604" i="1"/>
  <c r="G604" i="1"/>
  <c r="H604" i="1"/>
  <c r="I604" i="1"/>
  <c r="J604" i="1"/>
  <c r="K604" i="1"/>
  <c r="L604" i="1"/>
  <c r="M604" i="1"/>
  <c r="Q604" i="1"/>
  <c r="R604" i="1"/>
  <c r="T604" i="1"/>
  <c r="U604" i="1"/>
  <c r="V604" i="1" s="1"/>
  <c r="W604" i="1"/>
  <c r="X604" i="1"/>
  <c r="Y604" i="1"/>
  <c r="AA604" i="1"/>
  <c r="AB604" i="1"/>
  <c r="AC604" i="1"/>
  <c r="AE604" i="1" s="1"/>
  <c r="AG604" i="1"/>
  <c r="AH604" i="1"/>
  <c r="AI604" i="1"/>
  <c r="AJ604" i="1"/>
  <c r="AK604" i="1"/>
  <c r="AM604" i="1"/>
  <c r="A605" i="1"/>
  <c r="B605" i="1"/>
  <c r="C605" i="1"/>
  <c r="D605" i="1"/>
  <c r="E605" i="1"/>
  <c r="F605" i="1"/>
  <c r="G605" i="1"/>
  <c r="H605" i="1"/>
  <c r="I605" i="1"/>
  <c r="J605" i="1"/>
  <c r="K605" i="1"/>
  <c r="L605" i="1"/>
  <c r="M605" i="1"/>
  <c r="Q605" i="1"/>
  <c r="R605" i="1"/>
  <c r="T605" i="1"/>
  <c r="U605" i="1"/>
  <c r="V605" i="1" s="1"/>
  <c r="W605" i="1"/>
  <c r="X605" i="1"/>
  <c r="Y605" i="1"/>
  <c r="AA605" i="1"/>
  <c r="AB605" i="1"/>
  <c r="AC605" i="1"/>
  <c r="AE605" i="1" s="1"/>
  <c r="AG605" i="1"/>
  <c r="AH605" i="1"/>
  <c r="AI605" i="1"/>
  <c r="AJ605" i="1"/>
  <c r="AK605" i="1"/>
  <c r="AM605" i="1"/>
  <c r="A606" i="1"/>
  <c r="B606" i="1"/>
  <c r="C606" i="1"/>
  <c r="D606" i="1"/>
  <c r="E606" i="1"/>
  <c r="F606" i="1"/>
  <c r="G606" i="1"/>
  <c r="H606" i="1"/>
  <c r="I606" i="1"/>
  <c r="J606" i="1"/>
  <c r="K606" i="1"/>
  <c r="L606" i="1"/>
  <c r="M606" i="1"/>
  <c r="Q606" i="1"/>
  <c r="R606" i="1"/>
  <c r="T606" i="1"/>
  <c r="U606" i="1"/>
  <c r="V606" i="1" s="1"/>
  <c r="W606" i="1"/>
  <c r="X606" i="1"/>
  <c r="Y606" i="1"/>
  <c r="AA606" i="1"/>
  <c r="AB606" i="1"/>
  <c r="AC606" i="1"/>
  <c r="AE606" i="1" s="1"/>
  <c r="AG606" i="1"/>
  <c r="AH606" i="1"/>
  <c r="AI606" i="1"/>
  <c r="AJ606" i="1"/>
  <c r="AK606" i="1"/>
  <c r="AM606" i="1"/>
  <c r="A607" i="1"/>
  <c r="B607" i="1"/>
  <c r="C607" i="1"/>
  <c r="D607" i="1"/>
  <c r="E607" i="1"/>
  <c r="F607" i="1"/>
  <c r="G607" i="1"/>
  <c r="H607" i="1"/>
  <c r="I607" i="1"/>
  <c r="J607" i="1"/>
  <c r="K607" i="1"/>
  <c r="L607" i="1"/>
  <c r="M607" i="1"/>
  <c r="Q607" i="1"/>
  <c r="R607" i="1"/>
  <c r="T607" i="1"/>
  <c r="U607" i="1"/>
  <c r="V607" i="1" s="1"/>
  <c r="W607" i="1"/>
  <c r="X607" i="1"/>
  <c r="Y607" i="1"/>
  <c r="AA607" i="1"/>
  <c r="AB607" i="1"/>
  <c r="AC607" i="1"/>
  <c r="AG607" i="1"/>
  <c r="AH607" i="1"/>
  <c r="AI607" i="1"/>
  <c r="AJ607" i="1"/>
  <c r="AK607" i="1"/>
  <c r="AM607" i="1"/>
  <c r="A608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Q608" i="1"/>
  <c r="R608" i="1"/>
  <c r="T608" i="1"/>
  <c r="U608" i="1"/>
  <c r="V608" i="1" s="1"/>
  <c r="W608" i="1"/>
  <c r="X608" i="1"/>
  <c r="Y608" i="1"/>
  <c r="AA608" i="1"/>
  <c r="AB608" i="1"/>
  <c r="AC608" i="1"/>
  <c r="AE608" i="1" s="1"/>
  <c r="AG608" i="1"/>
  <c r="AH608" i="1"/>
  <c r="AI608" i="1"/>
  <c r="AJ608" i="1"/>
  <c r="AK608" i="1"/>
  <c r="AM608" i="1"/>
  <c r="A609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Q609" i="1"/>
  <c r="R609" i="1"/>
  <c r="T609" i="1"/>
  <c r="U609" i="1"/>
  <c r="V609" i="1" s="1"/>
  <c r="W609" i="1"/>
  <c r="X609" i="1"/>
  <c r="Y609" i="1"/>
  <c r="AA609" i="1"/>
  <c r="AB609" i="1"/>
  <c r="AC609" i="1"/>
  <c r="AG609" i="1"/>
  <c r="AH609" i="1"/>
  <c r="AI609" i="1"/>
  <c r="AJ609" i="1"/>
  <c r="AK609" i="1"/>
  <c r="AM609" i="1"/>
  <c r="A610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Q610" i="1"/>
  <c r="R610" i="1"/>
  <c r="T610" i="1"/>
  <c r="U610" i="1"/>
  <c r="V610" i="1" s="1"/>
  <c r="W610" i="1"/>
  <c r="X610" i="1"/>
  <c r="Y610" i="1"/>
  <c r="AA610" i="1"/>
  <c r="AB610" i="1"/>
  <c r="AC610" i="1"/>
  <c r="AE610" i="1" s="1"/>
  <c r="AG610" i="1"/>
  <c r="AH610" i="1"/>
  <c r="AI610" i="1"/>
  <c r="AJ610" i="1"/>
  <c r="AK610" i="1"/>
  <c r="AM610" i="1"/>
  <c r="A611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Q611" i="1"/>
  <c r="R611" i="1"/>
  <c r="T611" i="1"/>
  <c r="U611" i="1"/>
  <c r="V611" i="1" s="1"/>
  <c r="W611" i="1"/>
  <c r="X611" i="1"/>
  <c r="Y611" i="1"/>
  <c r="AA611" i="1"/>
  <c r="AB611" i="1"/>
  <c r="AC611" i="1"/>
  <c r="AG611" i="1"/>
  <c r="AH611" i="1"/>
  <c r="AI611" i="1"/>
  <c r="AJ611" i="1"/>
  <c r="AK611" i="1"/>
  <c r="AM611" i="1"/>
  <c r="A612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Q612" i="1"/>
  <c r="R612" i="1"/>
  <c r="T612" i="1"/>
  <c r="U612" i="1"/>
  <c r="V612" i="1" s="1"/>
  <c r="W612" i="1"/>
  <c r="X612" i="1"/>
  <c r="Y612" i="1"/>
  <c r="AA612" i="1"/>
  <c r="AB612" i="1"/>
  <c r="AC612" i="1"/>
  <c r="AE612" i="1" s="1"/>
  <c r="AG612" i="1"/>
  <c r="AH612" i="1"/>
  <c r="AI612" i="1"/>
  <c r="AJ612" i="1"/>
  <c r="AK612" i="1"/>
  <c r="AM612" i="1"/>
  <c r="A613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Q613" i="1"/>
  <c r="R613" i="1"/>
  <c r="T613" i="1"/>
  <c r="U613" i="1"/>
  <c r="V613" i="1" s="1"/>
  <c r="W613" i="1"/>
  <c r="X613" i="1"/>
  <c r="Y613" i="1"/>
  <c r="AA613" i="1"/>
  <c r="AB613" i="1"/>
  <c r="AC613" i="1"/>
  <c r="AE613" i="1" s="1"/>
  <c r="AG613" i="1"/>
  <c r="AH613" i="1"/>
  <c r="AI613" i="1"/>
  <c r="AJ613" i="1"/>
  <c r="AK613" i="1"/>
  <c r="AM613" i="1"/>
  <c r="A614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Q614" i="1"/>
  <c r="R614" i="1"/>
  <c r="T614" i="1"/>
  <c r="U614" i="1"/>
  <c r="V614" i="1" s="1"/>
  <c r="W614" i="1"/>
  <c r="X614" i="1"/>
  <c r="Y614" i="1"/>
  <c r="AA614" i="1"/>
  <c r="AB614" i="1"/>
  <c r="AC614" i="1"/>
  <c r="AG614" i="1"/>
  <c r="AH614" i="1"/>
  <c r="AI614" i="1"/>
  <c r="AJ614" i="1"/>
  <c r="AK614" i="1"/>
  <c r="AM614" i="1"/>
  <c r="A615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Q615" i="1"/>
  <c r="R615" i="1"/>
  <c r="T615" i="1"/>
  <c r="U615" i="1"/>
  <c r="V615" i="1" s="1"/>
  <c r="W615" i="1"/>
  <c r="X615" i="1"/>
  <c r="Y615" i="1"/>
  <c r="AA615" i="1"/>
  <c r="AB615" i="1"/>
  <c r="AC615" i="1"/>
  <c r="AG615" i="1"/>
  <c r="AH615" i="1"/>
  <c r="AI615" i="1"/>
  <c r="AJ615" i="1"/>
  <c r="AK615" i="1"/>
  <c r="AM615" i="1"/>
  <c r="A616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Q616" i="1"/>
  <c r="R616" i="1"/>
  <c r="T616" i="1"/>
  <c r="U616" i="1"/>
  <c r="V616" i="1" s="1"/>
  <c r="W616" i="1"/>
  <c r="X616" i="1"/>
  <c r="Y616" i="1"/>
  <c r="AA616" i="1"/>
  <c r="AB616" i="1"/>
  <c r="AC616" i="1"/>
  <c r="AE616" i="1" s="1"/>
  <c r="AG616" i="1"/>
  <c r="AH616" i="1"/>
  <c r="AI616" i="1"/>
  <c r="AJ616" i="1"/>
  <c r="AK616" i="1"/>
  <c r="AM616" i="1"/>
  <c r="A617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Q617" i="1"/>
  <c r="R617" i="1"/>
  <c r="T617" i="1"/>
  <c r="U617" i="1"/>
  <c r="V617" i="1" s="1"/>
  <c r="W617" i="1"/>
  <c r="X617" i="1"/>
  <c r="Y617" i="1"/>
  <c r="AA617" i="1"/>
  <c r="AB617" i="1"/>
  <c r="AC617" i="1"/>
  <c r="AG617" i="1"/>
  <c r="AH617" i="1"/>
  <c r="AI617" i="1"/>
  <c r="AJ617" i="1"/>
  <c r="AK617" i="1"/>
  <c r="AM617" i="1"/>
  <c r="A618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Q618" i="1"/>
  <c r="R618" i="1"/>
  <c r="T618" i="1"/>
  <c r="U618" i="1"/>
  <c r="V618" i="1" s="1"/>
  <c r="W618" i="1"/>
  <c r="X618" i="1"/>
  <c r="Y618" i="1"/>
  <c r="AA618" i="1"/>
  <c r="AB618" i="1"/>
  <c r="AC618" i="1"/>
  <c r="AG618" i="1"/>
  <c r="AH618" i="1"/>
  <c r="AI618" i="1"/>
  <c r="AJ618" i="1"/>
  <c r="AK618" i="1"/>
  <c r="AM618" i="1"/>
  <c r="A619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Q619" i="1"/>
  <c r="R619" i="1"/>
  <c r="T619" i="1"/>
  <c r="U619" i="1"/>
  <c r="V619" i="1" s="1"/>
  <c r="W619" i="1"/>
  <c r="X619" i="1"/>
  <c r="Y619" i="1"/>
  <c r="AA619" i="1"/>
  <c r="AB619" i="1"/>
  <c r="AC619" i="1"/>
  <c r="AG619" i="1"/>
  <c r="AH619" i="1"/>
  <c r="AI619" i="1"/>
  <c r="AJ619" i="1"/>
  <c r="AK619" i="1"/>
  <c r="AM619" i="1"/>
  <c r="A620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Q620" i="1"/>
  <c r="R620" i="1"/>
  <c r="T620" i="1"/>
  <c r="U620" i="1"/>
  <c r="V620" i="1" s="1"/>
  <c r="W620" i="1"/>
  <c r="X620" i="1"/>
  <c r="Y620" i="1"/>
  <c r="AA620" i="1"/>
  <c r="AB620" i="1"/>
  <c r="AC620" i="1"/>
  <c r="AE620" i="1" s="1"/>
  <c r="AG620" i="1"/>
  <c r="AH620" i="1"/>
  <c r="AI620" i="1"/>
  <c r="AJ620" i="1"/>
  <c r="AK620" i="1"/>
  <c r="AM620" i="1"/>
  <c r="A621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Q621" i="1"/>
  <c r="R621" i="1"/>
  <c r="T621" i="1"/>
  <c r="U621" i="1"/>
  <c r="V621" i="1" s="1"/>
  <c r="W621" i="1"/>
  <c r="X621" i="1"/>
  <c r="Y621" i="1"/>
  <c r="AA621" i="1"/>
  <c r="AB621" i="1"/>
  <c r="AC621" i="1"/>
  <c r="AD621" i="1" s="1"/>
  <c r="AG621" i="1"/>
  <c r="AH621" i="1"/>
  <c r="AI621" i="1"/>
  <c r="AJ621" i="1"/>
  <c r="AK621" i="1"/>
  <c r="AM621" i="1"/>
  <c r="A622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Q622" i="1"/>
  <c r="R622" i="1"/>
  <c r="T622" i="1"/>
  <c r="U622" i="1"/>
  <c r="V622" i="1" s="1"/>
  <c r="W622" i="1"/>
  <c r="X622" i="1"/>
  <c r="Y622" i="1"/>
  <c r="AA622" i="1"/>
  <c r="AB622" i="1"/>
  <c r="AC622" i="1"/>
  <c r="AE622" i="1" s="1"/>
  <c r="AG622" i="1"/>
  <c r="AH622" i="1"/>
  <c r="AI622" i="1"/>
  <c r="AJ622" i="1"/>
  <c r="AK622" i="1"/>
  <c r="AM622" i="1"/>
  <c r="A623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Q623" i="1"/>
  <c r="R623" i="1"/>
  <c r="T623" i="1"/>
  <c r="U623" i="1"/>
  <c r="V623" i="1" s="1"/>
  <c r="W623" i="1"/>
  <c r="X623" i="1"/>
  <c r="Y623" i="1"/>
  <c r="AA623" i="1"/>
  <c r="AB623" i="1"/>
  <c r="AC623" i="1"/>
  <c r="AG623" i="1"/>
  <c r="AH623" i="1"/>
  <c r="AI623" i="1"/>
  <c r="AJ623" i="1"/>
  <c r="AK623" i="1"/>
  <c r="AM623" i="1"/>
  <c r="A624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Q624" i="1"/>
  <c r="R624" i="1"/>
  <c r="T624" i="1"/>
  <c r="U624" i="1"/>
  <c r="V624" i="1" s="1"/>
  <c r="W624" i="1"/>
  <c r="X624" i="1"/>
  <c r="Y624" i="1"/>
  <c r="AA624" i="1"/>
  <c r="AB624" i="1"/>
  <c r="AC624" i="1"/>
  <c r="AE624" i="1" s="1"/>
  <c r="AG624" i="1"/>
  <c r="AH624" i="1"/>
  <c r="AI624" i="1"/>
  <c r="AJ624" i="1"/>
  <c r="AK624" i="1"/>
  <c r="AM624" i="1"/>
  <c r="A625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Q625" i="1"/>
  <c r="R625" i="1"/>
  <c r="T625" i="1"/>
  <c r="U625" i="1"/>
  <c r="V625" i="1" s="1"/>
  <c r="W625" i="1"/>
  <c r="X625" i="1"/>
  <c r="Y625" i="1"/>
  <c r="AA625" i="1"/>
  <c r="AB625" i="1"/>
  <c r="AC625" i="1"/>
  <c r="AG625" i="1"/>
  <c r="AH625" i="1"/>
  <c r="AI625" i="1"/>
  <c r="AJ625" i="1"/>
  <c r="AK625" i="1"/>
  <c r="AM625" i="1"/>
  <c r="A626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Q626" i="1"/>
  <c r="R626" i="1"/>
  <c r="T626" i="1"/>
  <c r="U626" i="1"/>
  <c r="V626" i="1" s="1"/>
  <c r="W626" i="1"/>
  <c r="X626" i="1"/>
  <c r="Y626" i="1"/>
  <c r="AA626" i="1"/>
  <c r="AB626" i="1"/>
  <c r="AC626" i="1"/>
  <c r="AE626" i="1" s="1"/>
  <c r="AG626" i="1"/>
  <c r="AH626" i="1"/>
  <c r="AI626" i="1"/>
  <c r="AJ626" i="1"/>
  <c r="AK626" i="1"/>
  <c r="AM626" i="1"/>
  <c r="A627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Q627" i="1"/>
  <c r="R627" i="1"/>
  <c r="T627" i="1"/>
  <c r="U627" i="1"/>
  <c r="V627" i="1" s="1"/>
  <c r="W627" i="1"/>
  <c r="X627" i="1"/>
  <c r="Y627" i="1"/>
  <c r="AA627" i="1"/>
  <c r="AB627" i="1"/>
  <c r="AC627" i="1"/>
  <c r="AG627" i="1"/>
  <c r="AH627" i="1"/>
  <c r="AI627" i="1"/>
  <c r="AJ627" i="1"/>
  <c r="AK627" i="1"/>
  <c r="AM627" i="1"/>
  <c r="A628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Q628" i="1"/>
  <c r="R628" i="1"/>
  <c r="T628" i="1"/>
  <c r="U628" i="1"/>
  <c r="V628" i="1" s="1"/>
  <c r="W628" i="1"/>
  <c r="X628" i="1"/>
  <c r="Y628" i="1"/>
  <c r="AA628" i="1"/>
  <c r="AB628" i="1"/>
  <c r="AC628" i="1"/>
  <c r="AE628" i="1" s="1"/>
  <c r="AG628" i="1"/>
  <c r="AH628" i="1"/>
  <c r="AI628" i="1"/>
  <c r="AJ628" i="1"/>
  <c r="AK628" i="1"/>
  <c r="AM628" i="1"/>
  <c r="A629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Q629" i="1"/>
  <c r="R629" i="1"/>
  <c r="T629" i="1"/>
  <c r="U629" i="1"/>
  <c r="V629" i="1" s="1"/>
  <c r="W629" i="1"/>
  <c r="X629" i="1"/>
  <c r="Y629" i="1"/>
  <c r="AA629" i="1"/>
  <c r="AB629" i="1"/>
  <c r="AC629" i="1"/>
  <c r="AG629" i="1"/>
  <c r="AH629" i="1"/>
  <c r="AI629" i="1"/>
  <c r="AJ629" i="1"/>
  <c r="AK629" i="1"/>
  <c r="AM629" i="1"/>
  <c r="A630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Q630" i="1"/>
  <c r="R630" i="1"/>
  <c r="T630" i="1"/>
  <c r="U630" i="1"/>
  <c r="V630" i="1" s="1"/>
  <c r="W630" i="1"/>
  <c r="X630" i="1"/>
  <c r="Y630" i="1"/>
  <c r="AA630" i="1"/>
  <c r="AB630" i="1"/>
  <c r="AC630" i="1"/>
  <c r="AE630" i="1" s="1"/>
  <c r="AG630" i="1"/>
  <c r="AH630" i="1"/>
  <c r="AI630" i="1"/>
  <c r="AJ630" i="1"/>
  <c r="AK630" i="1"/>
  <c r="AM630" i="1"/>
  <c r="A631" i="1"/>
  <c r="B631" i="1"/>
  <c r="C631" i="1"/>
  <c r="D631" i="1"/>
  <c r="E631" i="1"/>
  <c r="F631" i="1"/>
  <c r="G631" i="1"/>
  <c r="H631" i="1"/>
  <c r="I631" i="1"/>
  <c r="J631" i="1"/>
  <c r="K631" i="1"/>
  <c r="L631" i="1"/>
  <c r="M631" i="1"/>
  <c r="Q631" i="1"/>
  <c r="R631" i="1"/>
  <c r="T631" i="1"/>
  <c r="U631" i="1"/>
  <c r="V631" i="1" s="1"/>
  <c r="W631" i="1"/>
  <c r="X631" i="1"/>
  <c r="Y631" i="1"/>
  <c r="AA631" i="1"/>
  <c r="AB631" i="1"/>
  <c r="AC631" i="1"/>
  <c r="AG631" i="1"/>
  <c r="AH631" i="1"/>
  <c r="AI631" i="1"/>
  <c r="AJ631" i="1"/>
  <c r="AK631" i="1"/>
  <c r="AM631" i="1"/>
  <c r="A632" i="1"/>
  <c r="B632" i="1"/>
  <c r="C632" i="1"/>
  <c r="D632" i="1"/>
  <c r="E632" i="1"/>
  <c r="F632" i="1"/>
  <c r="G632" i="1"/>
  <c r="H632" i="1"/>
  <c r="I632" i="1"/>
  <c r="J632" i="1"/>
  <c r="K632" i="1"/>
  <c r="L632" i="1"/>
  <c r="M632" i="1"/>
  <c r="Q632" i="1"/>
  <c r="R632" i="1"/>
  <c r="T632" i="1"/>
  <c r="U632" i="1"/>
  <c r="V632" i="1" s="1"/>
  <c r="W632" i="1"/>
  <c r="X632" i="1"/>
  <c r="Y632" i="1"/>
  <c r="AA632" i="1"/>
  <c r="AB632" i="1"/>
  <c r="AC632" i="1"/>
  <c r="AE632" i="1" s="1"/>
  <c r="AG632" i="1"/>
  <c r="AH632" i="1"/>
  <c r="AI632" i="1"/>
  <c r="AJ632" i="1"/>
  <c r="AK632" i="1"/>
  <c r="AM632" i="1"/>
  <c r="A633" i="1"/>
  <c r="B633" i="1"/>
  <c r="C633" i="1"/>
  <c r="D633" i="1"/>
  <c r="E633" i="1"/>
  <c r="F633" i="1"/>
  <c r="G633" i="1"/>
  <c r="H633" i="1"/>
  <c r="I633" i="1"/>
  <c r="J633" i="1"/>
  <c r="K633" i="1"/>
  <c r="L633" i="1"/>
  <c r="M633" i="1"/>
  <c r="Q633" i="1"/>
  <c r="R633" i="1"/>
  <c r="T633" i="1"/>
  <c r="U633" i="1"/>
  <c r="V633" i="1" s="1"/>
  <c r="W633" i="1"/>
  <c r="X633" i="1"/>
  <c r="Y633" i="1"/>
  <c r="AA633" i="1"/>
  <c r="AB633" i="1"/>
  <c r="AC633" i="1"/>
  <c r="AG633" i="1"/>
  <c r="AH633" i="1"/>
  <c r="AI633" i="1"/>
  <c r="AJ633" i="1"/>
  <c r="AK633" i="1"/>
  <c r="AM633" i="1"/>
  <c r="A634" i="1"/>
  <c r="B634" i="1"/>
  <c r="C634" i="1"/>
  <c r="D634" i="1"/>
  <c r="E634" i="1"/>
  <c r="F634" i="1"/>
  <c r="G634" i="1"/>
  <c r="H634" i="1"/>
  <c r="I634" i="1"/>
  <c r="J634" i="1"/>
  <c r="K634" i="1"/>
  <c r="L634" i="1"/>
  <c r="M634" i="1"/>
  <c r="Q634" i="1"/>
  <c r="R634" i="1"/>
  <c r="T634" i="1"/>
  <c r="U634" i="1"/>
  <c r="V634" i="1" s="1"/>
  <c r="W634" i="1"/>
  <c r="X634" i="1"/>
  <c r="Y634" i="1"/>
  <c r="AA634" i="1"/>
  <c r="AB634" i="1"/>
  <c r="AC634" i="1"/>
  <c r="AE634" i="1" s="1"/>
  <c r="AG634" i="1"/>
  <c r="AH634" i="1"/>
  <c r="AI634" i="1"/>
  <c r="AJ634" i="1"/>
  <c r="AK634" i="1"/>
  <c r="AM634" i="1"/>
  <c r="A635" i="1"/>
  <c r="B635" i="1"/>
  <c r="C635" i="1"/>
  <c r="D635" i="1"/>
  <c r="E635" i="1"/>
  <c r="F635" i="1"/>
  <c r="G635" i="1"/>
  <c r="H635" i="1"/>
  <c r="I635" i="1"/>
  <c r="J635" i="1"/>
  <c r="K635" i="1"/>
  <c r="L635" i="1"/>
  <c r="M635" i="1"/>
  <c r="Q635" i="1"/>
  <c r="R635" i="1"/>
  <c r="T635" i="1"/>
  <c r="U635" i="1"/>
  <c r="V635" i="1" s="1"/>
  <c r="W635" i="1"/>
  <c r="X635" i="1"/>
  <c r="Y635" i="1"/>
  <c r="AA635" i="1"/>
  <c r="AB635" i="1"/>
  <c r="AC635" i="1"/>
  <c r="AG635" i="1"/>
  <c r="AH635" i="1"/>
  <c r="AI635" i="1"/>
  <c r="AJ635" i="1"/>
  <c r="AK635" i="1"/>
  <c r="AM635" i="1"/>
  <c r="A636" i="1"/>
  <c r="B636" i="1"/>
  <c r="C636" i="1"/>
  <c r="D636" i="1"/>
  <c r="E636" i="1"/>
  <c r="F636" i="1"/>
  <c r="G636" i="1"/>
  <c r="H636" i="1"/>
  <c r="I636" i="1"/>
  <c r="J636" i="1"/>
  <c r="K636" i="1"/>
  <c r="L636" i="1"/>
  <c r="M636" i="1"/>
  <c r="Q636" i="1"/>
  <c r="R636" i="1"/>
  <c r="T636" i="1"/>
  <c r="U636" i="1"/>
  <c r="V636" i="1" s="1"/>
  <c r="W636" i="1"/>
  <c r="X636" i="1"/>
  <c r="Y636" i="1"/>
  <c r="AA636" i="1"/>
  <c r="AB636" i="1"/>
  <c r="AC636" i="1"/>
  <c r="AE636" i="1" s="1"/>
  <c r="AG636" i="1"/>
  <c r="AH636" i="1"/>
  <c r="AI636" i="1"/>
  <c r="AJ636" i="1"/>
  <c r="AK636" i="1"/>
  <c r="AM636" i="1"/>
  <c r="A637" i="1"/>
  <c r="B637" i="1"/>
  <c r="C637" i="1"/>
  <c r="D637" i="1"/>
  <c r="E637" i="1"/>
  <c r="F637" i="1"/>
  <c r="G637" i="1"/>
  <c r="H637" i="1"/>
  <c r="I637" i="1"/>
  <c r="J637" i="1"/>
  <c r="K637" i="1"/>
  <c r="L637" i="1"/>
  <c r="M637" i="1"/>
  <c r="Q637" i="1"/>
  <c r="R637" i="1"/>
  <c r="T637" i="1"/>
  <c r="U637" i="1"/>
  <c r="V637" i="1" s="1"/>
  <c r="W637" i="1"/>
  <c r="X637" i="1"/>
  <c r="Y637" i="1"/>
  <c r="AA637" i="1"/>
  <c r="AB637" i="1"/>
  <c r="AC637" i="1"/>
  <c r="AE637" i="1" s="1"/>
  <c r="AG637" i="1"/>
  <c r="AH637" i="1"/>
  <c r="AI637" i="1"/>
  <c r="AJ637" i="1"/>
  <c r="AK637" i="1"/>
  <c r="AM637" i="1"/>
  <c r="A638" i="1"/>
  <c r="B638" i="1"/>
  <c r="C638" i="1"/>
  <c r="D638" i="1"/>
  <c r="E638" i="1"/>
  <c r="F638" i="1"/>
  <c r="G638" i="1"/>
  <c r="H638" i="1"/>
  <c r="I638" i="1"/>
  <c r="J638" i="1"/>
  <c r="K638" i="1"/>
  <c r="L638" i="1"/>
  <c r="M638" i="1"/>
  <c r="Q638" i="1"/>
  <c r="R638" i="1"/>
  <c r="T638" i="1"/>
  <c r="U638" i="1"/>
  <c r="V638" i="1" s="1"/>
  <c r="W638" i="1"/>
  <c r="X638" i="1"/>
  <c r="Y638" i="1"/>
  <c r="AA638" i="1"/>
  <c r="AB638" i="1"/>
  <c r="AC638" i="1"/>
  <c r="AE638" i="1" s="1"/>
  <c r="AG638" i="1"/>
  <c r="AH638" i="1"/>
  <c r="AI638" i="1"/>
  <c r="AJ638" i="1"/>
  <c r="AK638" i="1"/>
  <c r="AM638" i="1"/>
  <c r="A639" i="1"/>
  <c r="B639" i="1"/>
  <c r="C639" i="1"/>
  <c r="D639" i="1"/>
  <c r="E639" i="1"/>
  <c r="F639" i="1"/>
  <c r="G639" i="1"/>
  <c r="H639" i="1"/>
  <c r="I639" i="1"/>
  <c r="J639" i="1"/>
  <c r="K639" i="1"/>
  <c r="L639" i="1"/>
  <c r="M639" i="1"/>
  <c r="Q639" i="1"/>
  <c r="R639" i="1"/>
  <c r="T639" i="1"/>
  <c r="U639" i="1"/>
  <c r="V639" i="1" s="1"/>
  <c r="W639" i="1"/>
  <c r="X639" i="1"/>
  <c r="Y639" i="1"/>
  <c r="AA639" i="1"/>
  <c r="AB639" i="1"/>
  <c r="AC639" i="1"/>
  <c r="AG639" i="1"/>
  <c r="AH639" i="1"/>
  <c r="AI639" i="1"/>
  <c r="AJ639" i="1"/>
  <c r="AK639" i="1"/>
  <c r="AM639" i="1"/>
  <c r="A640" i="1"/>
  <c r="B640" i="1"/>
  <c r="C640" i="1"/>
  <c r="D640" i="1"/>
  <c r="E640" i="1"/>
  <c r="F640" i="1"/>
  <c r="G640" i="1"/>
  <c r="H640" i="1"/>
  <c r="I640" i="1"/>
  <c r="J640" i="1"/>
  <c r="K640" i="1"/>
  <c r="L640" i="1"/>
  <c r="M640" i="1"/>
  <c r="Q640" i="1"/>
  <c r="R640" i="1"/>
  <c r="T640" i="1"/>
  <c r="U640" i="1"/>
  <c r="V640" i="1" s="1"/>
  <c r="W640" i="1"/>
  <c r="X640" i="1"/>
  <c r="Y640" i="1"/>
  <c r="AA640" i="1"/>
  <c r="AB640" i="1"/>
  <c r="AC640" i="1"/>
  <c r="AE640" i="1" s="1"/>
  <c r="AG640" i="1"/>
  <c r="AH640" i="1"/>
  <c r="AI640" i="1"/>
  <c r="AJ640" i="1"/>
  <c r="AK640" i="1"/>
  <c r="AM640" i="1"/>
  <c r="A641" i="1"/>
  <c r="B641" i="1"/>
  <c r="C641" i="1"/>
  <c r="D641" i="1"/>
  <c r="E641" i="1"/>
  <c r="F641" i="1"/>
  <c r="G641" i="1"/>
  <c r="H641" i="1"/>
  <c r="I641" i="1"/>
  <c r="J641" i="1"/>
  <c r="K641" i="1"/>
  <c r="L641" i="1"/>
  <c r="M641" i="1"/>
  <c r="Q641" i="1"/>
  <c r="R641" i="1"/>
  <c r="T641" i="1"/>
  <c r="U641" i="1"/>
  <c r="V641" i="1" s="1"/>
  <c r="W641" i="1"/>
  <c r="X641" i="1"/>
  <c r="Y641" i="1"/>
  <c r="AA641" i="1"/>
  <c r="AB641" i="1"/>
  <c r="AC641" i="1"/>
  <c r="AD641" i="1" s="1"/>
  <c r="AG641" i="1"/>
  <c r="AH641" i="1"/>
  <c r="AI641" i="1"/>
  <c r="AJ641" i="1"/>
  <c r="AK641" i="1"/>
  <c r="AM641" i="1"/>
  <c r="A642" i="1"/>
  <c r="B642" i="1"/>
  <c r="C642" i="1"/>
  <c r="D642" i="1"/>
  <c r="E642" i="1"/>
  <c r="F642" i="1"/>
  <c r="G642" i="1"/>
  <c r="H642" i="1"/>
  <c r="I642" i="1"/>
  <c r="J642" i="1"/>
  <c r="K642" i="1"/>
  <c r="L642" i="1"/>
  <c r="M642" i="1"/>
  <c r="Q642" i="1"/>
  <c r="R642" i="1"/>
  <c r="T642" i="1"/>
  <c r="U642" i="1"/>
  <c r="V642" i="1" s="1"/>
  <c r="W642" i="1"/>
  <c r="X642" i="1"/>
  <c r="Y642" i="1"/>
  <c r="AA642" i="1"/>
  <c r="AB642" i="1"/>
  <c r="AC642" i="1"/>
  <c r="AE642" i="1" s="1"/>
  <c r="AG642" i="1"/>
  <c r="AH642" i="1"/>
  <c r="AI642" i="1"/>
  <c r="AJ642" i="1"/>
  <c r="AK642" i="1"/>
  <c r="AM642" i="1"/>
  <c r="A643" i="1"/>
  <c r="B643" i="1"/>
  <c r="C643" i="1"/>
  <c r="D643" i="1"/>
  <c r="E643" i="1"/>
  <c r="F643" i="1"/>
  <c r="G643" i="1"/>
  <c r="H643" i="1"/>
  <c r="I643" i="1"/>
  <c r="J643" i="1"/>
  <c r="K643" i="1"/>
  <c r="L643" i="1"/>
  <c r="M643" i="1"/>
  <c r="Q643" i="1"/>
  <c r="R643" i="1"/>
  <c r="T643" i="1"/>
  <c r="U643" i="1"/>
  <c r="V643" i="1" s="1"/>
  <c r="W643" i="1"/>
  <c r="X643" i="1"/>
  <c r="Y643" i="1"/>
  <c r="AA643" i="1"/>
  <c r="AB643" i="1"/>
  <c r="AC643" i="1"/>
  <c r="AD643" i="1" s="1"/>
  <c r="AG643" i="1"/>
  <c r="AH643" i="1"/>
  <c r="AI643" i="1"/>
  <c r="AJ643" i="1"/>
  <c r="AK643" i="1"/>
  <c r="AM643" i="1"/>
  <c r="A644" i="1"/>
  <c r="B644" i="1"/>
  <c r="C644" i="1"/>
  <c r="D644" i="1"/>
  <c r="E644" i="1"/>
  <c r="F644" i="1"/>
  <c r="G644" i="1"/>
  <c r="H644" i="1"/>
  <c r="I644" i="1"/>
  <c r="J644" i="1"/>
  <c r="K644" i="1"/>
  <c r="L644" i="1"/>
  <c r="M644" i="1"/>
  <c r="Q644" i="1"/>
  <c r="R644" i="1"/>
  <c r="T644" i="1"/>
  <c r="U644" i="1"/>
  <c r="V644" i="1" s="1"/>
  <c r="W644" i="1"/>
  <c r="X644" i="1"/>
  <c r="Y644" i="1"/>
  <c r="AA644" i="1"/>
  <c r="AB644" i="1"/>
  <c r="AC644" i="1"/>
  <c r="AE644" i="1" s="1"/>
  <c r="AG644" i="1"/>
  <c r="AH644" i="1"/>
  <c r="AI644" i="1"/>
  <c r="AJ644" i="1"/>
  <c r="AK644" i="1"/>
  <c r="AM644" i="1"/>
  <c r="A645" i="1"/>
  <c r="B645" i="1"/>
  <c r="C645" i="1"/>
  <c r="D645" i="1"/>
  <c r="E645" i="1"/>
  <c r="F645" i="1"/>
  <c r="G645" i="1"/>
  <c r="H645" i="1"/>
  <c r="I645" i="1"/>
  <c r="J645" i="1"/>
  <c r="K645" i="1"/>
  <c r="L645" i="1"/>
  <c r="M645" i="1"/>
  <c r="Q645" i="1"/>
  <c r="R645" i="1"/>
  <c r="T645" i="1"/>
  <c r="U645" i="1"/>
  <c r="V645" i="1" s="1"/>
  <c r="W645" i="1"/>
  <c r="X645" i="1"/>
  <c r="Y645" i="1"/>
  <c r="AA645" i="1"/>
  <c r="AB645" i="1"/>
  <c r="AC645" i="1"/>
  <c r="AG645" i="1"/>
  <c r="AH645" i="1"/>
  <c r="AI645" i="1"/>
  <c r="AJ645" i="1"/>
  <c r="AK645" i="1"/>
  <c r="AM645" i="1"/>
  <c r="A646" i="1"/>
  <c r="B646" i="1"/>
  <c r="C646" i="1"/>
  <c r="D646" i="1"/>
  <c r="E646" i="1"/>
  <c r="F646" i="1"/>
  <c r="G646" i="1"/>
  <c r="H646" i="1"/>
  <c r="I646" i="1"/>
  <c r="J646" i="1"/>
  <c r="K646" i="1"/>
  <c r="L646" i="1"/>
  <c r="M646" i="1"/>
  <c r="Q646" i="1"/>
  <c r="R646" i="1"/>
  <c r="T646" i="1"/>
  <c r="U646" i="1"/>
  <c r="V646" i="1" s="1"/>
  <c r="W646" i="1"/>
  <c r="X646" i="1"/>
  <c r="Y646" i="1"/>
  <c r="AA646" i="1"/>
  <c r="AB646" i="1"/>
  <c r="AC646" i="1"/>
  <c r="AG646" i="1"/>
  <c r="AH646" i="1"/>
  <c r="AI646" i="1"/>
  <c r="AJ646" i="1"/>
  <c r="AK646" i="1"/>
  <c r="AM646" i="1"/>
  <c r="A647" i="1"/>
  <c r="B647" i="1"/>
  <c r="C647" i="1"/>
  <c r="D647" i="1"/>
  <c r="E647" i="1"/>
  <c r="F647" i="1"/>
  <c r="G647" i="1"/>
  <c r="H647" i="1"/>
  <c r="I647" i="1"/>
  <c r="J647" i="1"/>
  <c r="K647" i="1"/>
  <c r="L647" i="1"/>
  <c r="M647" i="1"/>
  <c r="Q647" i="1"/>
  <c r="R647" i="1"/>
  <c r="T647" i="1"/>
  <c r="U647" i="1"/>
  <c r="V647" i="1" s="1"/>
  <c r="W647" i="1"/>
  <c r="X647" i="1"/>
  <c r="Y647" i="1"/>
  <c r="AA647" i="1"/>
  <c r="AB647" i="1"/>
  <c r="AC647" i="1"/>
  <c r="AD647" i="1" s="1"/>
  <c r="AG647" i="1"/>
  <c r="AH647" i="1"/>
  <c r="AI647" i="1"/>
  <c r="AJ647" i="1"/>
  <c r="AK647" i="1"/>
  <c r="AM647" i="1"/>
  <c r="A648" i="1"/>
  <c r="B648" i="1"/>
  <c r="C648" i="1"/>
  <c r="D648" i="1"/>
  <c r="E648" i="1"/>
  <c r="F648" i="1"/>
  <c r="G648" i="1"/>
  <c r="H648" i="1"/>
  <c r="I648" i="1"/>
  <c r="J648" i="1"/>
  <c r="K648" i="1"/>
  <c r="L648" i="1"/>
  <c r="M648" i="1"/>
  <c r="Q648" i="1"/>
  <c r="R648" i="1"/>
  <c r="T648" i="1"/>
  <c r="U648" i="1"/>
  <c r="V648" i="1" s="1"/>
  <c r="W648" i="1"/>
  <c r="X648" i="1"/>
  <c r="Y648" i="1"/>
  <c r="AA648" i="1"/>
  <c r="AB648" i="1"/>
  <c r="AC648" i="1"/>
  <c r="AE648" i="1" s="1"/>
  <c r="AG648" i="1"/>
  <c r="AH648" i="1"/>
  <c r="AI648" i="1"/>
  <c r="AJ648" i="1"/>
  <c r="AK648" i="1"/>
  <c r="AM648" i="1"/>
  <c r="A649" i="1"/>
  <c r="B649" i="1"/>
  <c r="C649" i="1"/>
  <c r="D649" i="1"/>
  <c r="E649" i="1"/>
  <c r="F649" i="1"/>
  <c r="G649" i="1"/>
  <c r="H649" i="1"/>
  <c r="I649" i="1"/>
  <c r="J649" i="1"/>
  <c r="K649" i="1"/>
  <c r="L649" i="1"/>
  <c r="M649" i="1"/>
  <c r="Q649" i="1"/>
  <c r="R649" i="1"/>
  <c r="T649" i="1"/>
  <c r="U649" i="1"/>
  <c r="V649" i="1" s="1"/>
  <c r="W649" i="1"/>
  <c r="X649" i="1"/>
  <c r="Y649" i="1"/>
  <c r="AA649" i="1"/>
  <c r="AB649" i="1"/>
  <c r="AC649" i="1"/>
  <c r="AE649" i="1" s="1"/>
  <c r="AG649" i="1"/>
  <c r="AH649" i="1"/>
  <c r="AI649" i="1"/>
  <c r="AJ649" i="1"/>
  <c r="AK649" i="1"/>
  <c r="AM649" i="1"/>
  <c r="A650" i="1"/>
  <c r="B650" i="1"/>
  <c r="C650" i="1"/>
  <c r="D650" i="1"/>
  <c r="E650" i="1"/>
  <c r="F650" i="1"/>
  <c r="G650" i="1"/>
  <c r="H650" i="1"/>
  <c r="I650" i="1"/>
  <c r="J650" i="1"/>
  <c r="K650" i="1"/>
  <c r="L650" i="1"/>
  <c r="M650" i="1"/>
  <c r="Q650" i="1"/>
  <c r="R650" i="1"/>
  <c r="T650" i="1"/>
  <c r="U650" i="1"/>
  <c r="V650" i="1" s="1"/>
  <c r="W650" i="1"/>
  <c r="X650" i="1"/>
  <c r="Y650" i="1"/>
  <c r="AA650" i="1"/>
  <c r="AB650" i="1"/>
  <c r="AC650" i="1"/>
  <c r="AD650" i="1" s="1"/>
  <c r="AG650" i="1"/>
  <c r="AH650" i="1"/>
  <c r="AI650" i="1"/>
  <c r="AJ650" i="1"/>
  <c r="AK650" i="1"/>
  <c r="AM650" i="1"/>
  <c r="A651" i="1"/>
  <c r="B651" i="1"/>
  <c r="C651" i="1"/>
  <c r="D651" i="1"/>
  <c r="E651" i="1"/>
  <c r="F651" i="1"/>
  <c r="G651" i="1"/>
  <c r="H651" i="1"/>
  <c r="I651" i="1"/>
  <c r="J651" i="1"/>
  <c r="K651" i="1"/>
  <c r="L651" i="1"/>
  <c r="M651" i="1"/>
  <c r="Q651" i="1"/>
  <c r="R651" i="1"/>
  <c r="T651" i="1"/>
  <c r="U651" i="1"/>
  <c r="V651" i="1" s="1"/>
  <c r="W651" i="1"/>
  <c r="X651" i="1"/>
  <c r="Y651" i="1"/>
  <c r="AA651" i="1"/>
  <c r="AB651" i="1"/>
  <c r="AC651" i="1"/>
  <c r="AG651" i="1"/>
  <c r="AH651" i="1"/>
  <c r="AI651" i="1"/>
  <c r="AJ651" i="1"/>
  <c r="AK651" i="1"/>
  <c r="AM651" i="1"/>
  <c r="A652" i="1"/>
  <c r="B652" i="1"/>
  <c r="C652" i="1"/>
  <c r="D652" i="1"/>
  <c r="E652" i="1"/>
  <c r="F652" i="1"/>
  <c r="G652" i="1"/>
  <c r="H652" i="1"/>
  <c r="I652" i="1"/>
  <c r="J652" i="1"/>
  <c r="K652" i="1"/>
  <c r="L652" i="1"/>
  <c r="M652" i="1"/>
  <c r="Q652" i="1"/>
  <c r="R652" i="1"/>
  <c r="T652" i="1"/>
  <c r="U652" i="1"/>
  <c r="V652" i="1" s="1"/>
  <c r="W652" i="1"/>
  <c r="X652" i="1"/>
  <c r="Y652" i="1"/>
  <c r="AA652" i="1"/>
  <c r="AB652" i="1"/>
  <c r="AC652" i="1"/>
  <c r="AE652" i="1" s="1"/>
  <c r="AG652" i="1"/>
  <c r="AH652" i="1"/>
  <c r="AI652" i="1"/>
  <c r="AJ652" i="1"/>
  <c r="AK652" i="1"/>
  <c r="AM652" i="1"/>
  <c r="A653" i="1"/>
  <c r="B653" i="1"/>
  <c r="C653" i="1"/>
  <c r="D653" i="1"/>
  <c r="E653" i="1"/>
  <c r="F653" i="1"/>
  <c r="G653" i="1"/>
  <c r="H653" i="1"/>
  <c r="I653" i="1"/>
  <c r="J653" i="1"/>
  <c r="K653" i="1"/>
  <c r="L653" i="1"/>
  <c r="M653" i="1"/>
  <c r="Q653" i="1"/>
  <c r="R653" i="1"/>
  <c r="T653" i="1"/>
  <c r="U653" i="1"/>
  <c r="V653" i="1" s="1"/>
  <c r="W653" i="1"/>
  <c r="X653" i="1"/>
  <c r="Y653" i="1"/>
  <c r="AA653" i="1"/>
  <c r="AB653" i="1"/>
  <c r="AC653" i="1"/>
  <c r="AG653" i="1"/>
  <c r="AH653" i="1"/>
  <c r="AI653" i="1"/>
  <c r="AJ653" i="1"/>
  <c r="AK653" i="1"/>
  <c r="AM653" i="1"/>
  <c r="A654" i="1"/>
  <c r="B654" i="1"/>
  <c r="C654" i="1"/>
  <c r="D654" i="1"/>
  <c r="E654" i="1"/>
  <c r="F654" i="1"/>
  <c r="G654" i="1"/>
  <c r="H654" i="1"/>
  <c r="I654" i="1"/>
  <c r="J654" i="1"/>
  <c r="K654" i="1"/>
  <c r="L654" i="1"/>
  <c r="M654" i="1"/>
  <c r="Q654" i="1"/>
  <c r="R654" i="1"/>
  <c r="T654" i="1"/>
  <c r="U654" i="1"/>
  <c r="V654" i="1" s="1"/>
  <c r="W654" i="1"/>
  <c r="X654" i="1"/>
  <c r="Y654" i="1"/>
  <c r="AA654" i="1"/>
  <c r="AB654" i="1"/>
  <c r="AC654" i="1"/>
  <c r="AG654" i="1"/>
  <c r="AH654" i="1"/>
  <c r="AI654" i="1"/>
  <c r="AJ654" i="1"/>
  <c r="AK654" i="1"/>
  <c r="AM654" i="1"/>
  <c r="A655" i="1"/>
  <c r="B655" i="1"/>
  <c r="C655" i="1"/>
  <c r="D655" i="1"/>
  <c r="E655" i="1"/>
  <c r="F655" i="1"/>
  <c r="G655" i="1"/>
  <c r="H655" i="1"/>
  <c r="I655" i="1"/>
  <c r="J655" i="1"/>
  <c r="K655" i="1"/>
  <c r="L655" i="1"/>
  <c r="M655" i="1"/>
  <c r="Q655" i="1"/>
  <c r="R655" i="1"/>
  <c r="T655" i="1"/>
  <c r="U655" i="1"/>
  <c r="V655" i="1" s="1"/>
  <c r="W655" i="1"/>
  <c r="X655" i="1"/>
  <c r="Y655" i="1"/>
  <c r="AA655" i="1"/>
  <c r="AB655" i="1"/>
  <c r="AC655" i="1"/>
  <c r="AG655" i="1"/>
  <c r="AH655" i="1"/>
  <c r="AI655" i="1"/>
  <c r="AJ655" i="1"/>
  <c r="AK655" i="1"/>
  <c r="AM655" i="1"/>
  <c r="A656" i="1"/>
  <c r="B656" i="1"/>
  <c r="C656" i="1"/>
  <c r="D656" i="1"/>
  <c r="E656" i="1"/>
  <c r="F656" i="1"/>
  <c r="G656" i="1"/>
  <c r="H656" i="1"/>
  <c r="I656" i="1"/>
  <c r="J656" i="1"/>
  <c r="K656" i="1"/>
  <c r="L656" i="1"/>
  <c r="M656" i="1"/>
  <c r="Q656" i="1"/>
  <c r="R656" i="1"/>
  <c r="T656" i="1"/>
  <c r="U656" i="1"/>
  <c r="V656" i="1" s="1"/>
  <c r="W656" i="1"/>
  <c r="X656" i="1"/>
  <c r="Y656" i="1"/>
  <c r="AA656" i="1"/>
  <c r="AB656" i="1"/>
  <c r="AC656" i="1"/>
  <c r="AE656" i="1" s="1"/>
  <c r="AG656" i="1"/>
  <c r="AH656" i="1"/>
  <c r="AI656" i="1"/>
  <c r="AJ656" i="1"/>
  <c r="AK656" i="1"/>
  <c r="AM656" i="1"/>
  <c r="A657" i="1"/>
  <c r="B657" i="1"/>
  <c r="C657" i="1"/>
  <c r="D657" i="1"/>
  <c r="E657" i="1"/>
  <c r="F657" i="1"/>
  <c r="G657" i="1"/>
  <c r="H657" i="1"/>
  <c r="I657" i="1"/>
  <c r="J657" i="1"/>
  <c r="K657" i="1"/>
  <c r="L657" i="1"/>
  <c r="M657" i="1"/>
  <c r="Q657" i="1"/>
  <c r="R657" i="1"/>
  <c r="T657" i="1"/>
  <c r="U657" i="1"/>
  <c r="V657" i="1" s="1"/>
  <c r="W657" i="1"/>
  <c r="X657" i="1"/>
  <c r="Y657" i="1"/>
  <c r="AA657" i="1"/>
  <c r="AB657" i="1"/>
  <c r="AC657" i="1"/>
  <c r="AG657" i="1"/>
  <c r="AH657" i="1"/>
  <c r="AI657" i="1"/>
  <c r="AJ657" i="1"/>
  <c r="AK657" i="1"/>
  <c r="AM657" i="1"/>
  <c r="A658" i="1"/>
  <c r="B658" i="1"/>
  <c r="C658" i="1"/>
  <c r="D658" i="1"/>
  <c r="E658" i="1"/>
  <c r="F658" i="1"/>
  <c r="G658" i="1"/>
  <c r="H658" i="1"/>
  <c r="I658" i="1"/>
  <c r="J658" i="1"/>
  <c r="K658" i="1"/>
  <c r="L658" i="1"/>
  <c r="M658" i="1"/>
  <c r="Q658" i="1"/>
  <c r="R658" i="1"/>
  <c r="T658" i="1"/>
  <c r="U658" i="1"/>
  <c r="V658" i="1" s="1"/>
  <c r="W658" i="1"/>
  <c r="X658" i="1"/>
  <c r="Y658" i="1"/>
  <c r="AA658" i="1"/>
  <c r="AB658" i="1"/>
  <c r="AC658" i="1"/>
  <c r="AE658" i="1" s="1"/>
  <c r="AG658" i="1"/>
  <c r="AH658" i="1"/>
  <c r="AI658" i="1"/>
  <c r="AJ658" i="1"/>
  <c r="AK658" i="1"/>
  <c r="AM658" i="1"/>
  <c r="A659" i="1"/>
  <c r="B659" i="1"/>
  <c r="C659" i="1"/>
  <c r="D659" i="1"/>
  <c r="E659" i="1"/>
  <c r="F659" i="1"/>
  <c r="G659" i="1"/>
  <c r="H659" i="1"/>
  <c r="I659" i="1"/>
  <c r="J659" i="1"/>
  <c r="K659" i="1"/>
  <c r="L659" i="1"/>
  <c r="M659" i="1"/>
  <c r="Q659" i="1"/>
  <c r="R659" i="1"/>
  <c r="T659" i="1"/>
  <c r="U659" i="1"/>
  <c r="V659" i="1" s="1"/>
  <c r="W659" i="1"/>
  <c r="X659" i="1"/>
  <c r="Y659" i="1"/>
  <c r="AA659" i="1"/>
  <c r="AB659" i="1"/>
  <c r="AC659" i="1"/>
  <c r="AG659" i="1"/>
  <c r="AH659" i="1"/>
  <c r="AI659" i="1"/>
  <c r="AJ659" i="1"/>
  <c r="AK659" i="1"/>
  <c r="AM659" i="1"/>
  <c r="A660" i="1"/>
  <c r="B660" i="1"/>
  <c r="C660" i="1"/>
  <c r="D660" i="1"/>
  <c r="E660" i="1"/>
  <c r="F660" i="1"/>
  <c r="G660" i="1"/>
  <c r="H660" i="1"/>
  <c r="I660" i="1"/>
  <c r="J660" i="1"/>
  <c r="K660" i="1"/>
  <c r="L660" i="1"/>
  <c r="M660" i="1"/>
  <c r="Q660" i="1"/>
  <c r="R660" i="1"/>
  <c r="T660" i="1"/>
  <c r="U660" i="1"/>
  <c r="V660" i="1" s="1"/>
  <c r="W660" i="1"/>
  <c r="X660" i="1"/>
  <c r="Y660" i="1"/>
  <c r="AA660" i="1"/>
  <c r="AB660" i="1"/>
  <c r="AC660" i="1"/>
  <c r="AE660" i="1" s="1"/>
  <c r="AG660" i="1"/>
  <c r="AH660" i="1"/>
  <c r="AI660" i="1"/>
  <c r="AJ660" i="1"/>
  <c r="AK660" i="1"/>
  <c r="AM660" i="1"/>
  <c r="A661" i="1"/>
  <c r="B661" i="1"/>
  <c r="C661" i="1"/>
  <c r="D661" i="1"/>
  <c r="E661" i="1"/>
  <c r="F661" i="1"/>
  <c r="G661" i="1"/>
  <c r="H661" i="1"/>
  <c r="I661" i="1"/>
  <c r="J661" i="1"/>
  <c r="K661" i="1"/>
  <c r="L661" i="1"/>
  <c r="M661" i="1"/>
  <c r="Q661" i="1"/>
  <c r="R661" i="1"/>
  <c r="T661" i="1"/>
  <c r="U661" i="1"/>
  <c r="V661" i="1" s="1"/>
  <c r="W661" i="1"/>
  <c r="X661" i="1"/>
  <c r="Y661" i="1"/>
  <c r="AA661" i="1"/>
  <c r="AB661" i="1"/>
  <c r="AC661" i="1"/>
  <c r="AE661" i="1" s="1"/>
  <c r="AG661" i="1"/>
  <c r="AH661" i="1"/>
  <c r="AI661" i="1"/>
  <c r="AJ661" i="1"/>
  <c r="AK661" i="1"/>
  <c r="AM661" i="1"/>
  <c r="A662" i="1"/>
  <c r="B662" i="1"/>
  <c r="C662" i="1"/>
  <c r="D662" i="1"/>
  <c r="E662" i="1"/>
  <c r="F662" i="1"/>
  <c r="G662" i="1"/>
  <c r="H662" i="1"/>
  <c r="I662" i="1"/>
  <c r="J662" i="1"/>
  <c r="K662" i="1"/>
  <c r="L662" i="1"/>
  <c r="M662" i="1"/>
  <c r="Q662" i="1"/>
  <c r="R662" i="1"/>
  <c r="T662" i="1"/>
  <c r="U662" i="1"/>
  <c r="V662" i="1" s="1"/>
  <c r="W662" i="1"/>
  <c r="X662" i="1"/>
  <c r="Y662" i="1"/>
  <c r="AA662" i="1"/>
  <c r="AB662" i="1"/>
  <c r="AC662" i="1"/>
  <c r="AE662" i="1" s="1"/>
  <c r="AG662" i="1"/>
  <c r="AH662" i="1"/>
  <c r="AI662" i="1"/>
  <c r="AJ662" i="1"/>
  <c r="AK662" i="1"/>
  <c r="AM662" i="1"/>
  <c r="A663" i="1"/>
  <c r="B663" i="1"/>
  <c r="C663" i="1"/>
  <c r="D663" i="1"/>
  <c r="E663" i="1"/>
  <c r="F663" i="1"/>
  <c r="G663" i="1"/>
  <c r="H663" i="1"/>
  <c r="I663" i="1"/>
  <c r="J663" i="1"/>
  <c r="K663" i="1"/>
  <c r="L663" i="1"/>
  <c r="M663" i="1"/>
  <c r="Q663" i="1"/>
  <c r="R663" i="1"/>
  <c r="T663" i="1"/>
  <c r="U663" i="1"/>
  <c r="V663" i="1" s="1"/>
  <c r="W663" i="1"/>
  <c r="X663" i="1"/>
  <c r="Y663" i="1"/>
  <c r="AA663" i="1"/>
  <c r="AB663" i="1"/>
  <c r="AC663" i="1"/>
  <c r="AG663" i="1"/>
  <c r="AH663" i="1"/>
  <c r="AI663" i="1"/>
  <c r="AJ663" i="1"/>
  <c r="AK663" i="1"/>
  <c r="AM663" i="1"/>
  <c r="A664" i="1"/>
  <c r="B664" i="1"/>
  <c r="C664" i="1"/>
  <c r="D664" i="1"/>
  <c r="E664" i="1"/>
  <c r="F664" i="1"/>
  <c r="G664" i="1"/>
  <c r="H664" i="1"/>
  <c r="I664" i="1"/>
  <c r="J664" i="1"/>
  <c r="K664" i="1"/>
  <c r="L664" i="1"/>
  <c r="M664" i="1"/>
  <c r="Q664" i="1"/>
  <c r="R664" i="1"/>
  <c r="T664" i="1"/>
  <c r="U664" i="1"/>
  <c r="V664" i="1" s="1"/>
  <c r="W664" i="1"/>
  <c r="X664" i="1"/>
  <c r="Y664" i="1"/>
  <c r="AA664" i="1"/>
  <c r="AB664" i="1"/>
  <c r="AC664" i="1"/>
  <c r="AG664" i="1"/>
  <c r="AH664" i="1"/>
  <c r="AI664" i="1"/>
  <c r="AJ664" i="1"/>
  <c r="AK664" i="1"/>
  <c r="AM664" i="1"/>
  <c r="A665" i="1"/>
  <c r="B665" i="1"/>
  <c r="C665" i="1"/>
  <c r="D665" i="1"/>
  <c r="E665" i="1"/>
  <c r="F665" i="1"/>
  <c r="G665" i="1"/>
  <c r="H665" i="1"/>
  <c r="I665" i="1"/>
  <c r="J665" i="1"/>
  <c r="K665" i="1"/>
  <c r="L665" i="1"/>
  <c r="M665" i="1"/>
  <c r="Q665" i="1"/>
  <c r="R665" i="1"/>
  <c r="T665" i="1"/>
  <c r="U665" i="1"/>
  <c r="V665" i="1" s="1"/>
  <c r="W665" i="1"/>
  <c r="X665" i="1"/>
  <c r="Y665" i="1"/>
  <c r="AA665" i="1"/>
  <c r="AB665" i="1"/>
  <c r="AC665" i="1"/>
  <c r="AE665" i="1" s="1"/>
  <c r="AG665" i="1"/>
  <c r="AH665" i="1"/>
  <c r="AI665" i="1"/>
  <c r="AJ665" i="1"/>
  <c r="AK665" i="1"/>
  <c r="AM665" i="1"/>
  <c r="A666" i="1"/>
  <c r="B666" i="1"/>
  <c r="C666" i="1"/>
  <c r="D666" i="1"/>
  <c r="E666" i="1"/>
  <c r="F666" i="1"/>
  <c r="G666" i="1"/>
  <c r="H666" i="1"/>
  <c r="I666" i="1"/>
  <c r="J666" i="1"/>
  <c r="K666" i="1"/>
  <c r="L666" i="1"/>
  <c r="M666" i="1"/>
  <c r="Q666" i="1"/>
  <c r="R666" i="1"/>
  <c r="T666" i="1"/>
  <c r="U666" i="1"/>
  <c r="V666" i="1" s="1"/>
  <c r="W666" i="1"/>
  <c r="X666" i="1"/>
  <c r="Y666" i="1"/>
  <c r="AA666" i="1"/>
  <c r="AB666" i="1"/>
  <c r="AC666" i="1"/>
  <c r="AE666" i="1" s="1"/>
  <c r="AG666" i="1"/>
  <c r="AH666" i="1"/>
  <c r="AI666" i="1"/>
  <c r="AJ666" i="1"/>
  <c r="AK666" i="1"/>
  <c r="AM666" i="1"/>
  <c r="A667" i="1"/>
  <c r="B667" i="1"/>
  <c r="C667" i="1"/>
  <c r="D667" i="1"/>
  <c r="E667" i="1"/>
  <c r="F667" i="1"/>
  <c r="G667" i="1"/>
  <c r="H667" i="1"/>
  <c r="I667" i="1"/>
  <c r="J667" i="1"/>
  <c r="K667" i="1"/>
  <c r="L667" i="1"/>
  <c r="M667" i="1"/>
  <c r="Q667" i="1"/>
  <c r="R667" i="1"/>
  <c r="T667" i="1"/>
  <c r="U667" i="1"/>
  <c r="V667" i="1" s="1"/>
  <c r="W667" i="1"/>
  <c r="X667" i="1"/>
  <c r="Y667" i="1"/>
  <c r="AA667" i="1"/>
  <c r="AB667" i="1"/>
  <c r="AC667" i="1"/>
  <c r="AG667" i="1"/>
  <c r="AH667" i="1"/>
  <c r="AI667" i="1"/>
  <c r="AJ667" i="1"/>
  <c r="AK667" i="1"/>
  <c r="AM667" i="1"/>
  <c r="A668" i="1"/>
  <c r="B668" i="1"/>
  <c r="C668" i="1"/>
  <c r="D668" i="1"/>
  <c r="E668" i="1"/>
  <c r="F668" i="1"/>
  <c r="G668" i="1"/>
  <c r="H668" i="1"/>
  <c r="I668" i="1"/>
  <c r="J668" i="1"/>
  <c r="K668" i="1"/>
  <c r="L668" i="1"/>
  <c r="M668" i="1"/>
  <c r="Q668" i="1"/>
  <c r="R668" i="1"/>
  <c r="T668" i="1"/>
  <c r="U668" i="1"/>
  <c r="V668" i="1" s="1"/>
  <c r="W668" i="1"/>
  <c r="X668" i="1"/>
  <c r="Y668" i="1"/>
  <c r="AA668" i="1"/>
  <c r="AB668" i="1"/>
  <c r="AC668" i="1"/>
  <c r="AE668" i="1" s="1"/>
  <c r="AG668" i="1"/>
  <c r="AH668" i="1"/>
  <c r="AI668" i="1"/>
  <c r="AJ668" i="1"/>
  <c r="AK668" i="1"/>
  <c r="AM668" i="1"/>
  <c r="A669" i="1"/>
  <c r="B669" i="1"/>
  <c r="C669" i="1"/>
  <c r="D669" i="1"/>
  <c r="E669" i="1"/>
  <c r="F669" i="1"/>
  <c r="G669" i="1"/>
  <c r="H669" i="1"/>
  <c r="I669" i="1"/>
  <c r="J669" i="1"/>
  <c r="K669" i="1"/>
  <c r="L669" i="1"/>
  <c r="M669" i="1"/>
  <c r="Q669" i="1"/>
  <c r="R669" i="1"/>
  <c r="T669" i="1"/>
  <c r="U669" i="1"/>
  <c r="V669" i="1" s="1"/>
  <c r="W669" i="1"/>
  <c r="X669" i="1"/>
  <c r="Y669" i="1"/>
  <c r="AA669" i="1"/>
  <c r="AB669" i="1"/>
  <c r="AC669" i="1"/>
  <c r="AG669" i="1"/>
  <c r="AH669" i="1"/>
  <c r="AI669" i="1"/>
  <c r="AJ669" i="1"/>
  <c r="AK669" i="1"/>
  <c r="AM669" i="1"/>
  <c r="A670" i="1"/>
  <c r="B670" i="1"/>
  <c r="C670" i="1"/>
  <c r="D670" i="1"/>
  <c r="E670" i="1"/>
  <c r="F670" i="1"/>
  <c r="G670" i="1"/>
  <c r="H670" i="1"/>
  <c r="I670" i="1"/>
  <c r="J670" i="1"/>
  <c r="K670" i="1"/>
  <c r="L670" i="1"/>
  <c r="M670" i="1"/>
  <c r="Q670" i="1"/>
  <c r="R670" i="1"/>
  <c r="T670" i="1"/>
  <c r="U670" i="1"/>
  <c r="V670" i="1" s="1"/>
  <c r="W670" i="1"/>
  <c r="X670" i="1"/>
  <c r="Y670" i="1"/>
  <c r="AA670" i="1"/>
  <c r="AB670" i="1"/>
  <c r="AC670" i="1"/>
  <c r="AG670" i="1"/>
  <c r="AH670" i="1"/>
  <c r="AI670" i="1"/>
  <c r="AJ670" i="1"/>
  <c r="AK670" i="1"/>
  <c r="AM670" i="1"/>
  <c r="A671" i="1"/>
  <c r="B671" i="1"/>
  <c r="C671" i="1"/>
  <c r="D671" i="1"/>
  <c r="E671" i="1"/>
  <c r="F671" i="1"/>
  <c r="G671" i="1"/>
  <c r="H671" i="1"/>
  <c r="I671" i="1"/>
  <c r="J671" i="1"/>
  <c r="K671" i="1"/>
  <c r="L671" i="1"/>
  <c r="M671" i="1"/>
  <c r="Q671" i="1"/>
  <c r="R671" i="1"/>
  <c r="T671" i="1"/>
  <c r="U671" i="1"/>
  <c r="V671" i="1" s="1"/>
  <c r="W671" i="1"/>
  <c r="X671" i="1"/>
  <c r="Y671" i="1"/>
  <c r="AA671" i="1"/>
  <c r="AB671" i="1"/>
  <c r="AC671" i="1"/>
  <c r="AG671" i="1"/>
  <c r="AH671" i="1"/>
  <c r="AI671" i="1"/>
  <c r="AJ671" i="1"/>
  <c r="AK671" i="1"/>
  <c r="AM671" i="1"/>
  <c r="A672" i="1"/>
  <c r="B672" i="1"/>
  <c r="C672" i="1"/>
  <c r="D672" i="1"/>
  <c r="E672" i="1"/>
  <c r="F672" i="1"/>
  <c r="G672" i="1"/>
  <c r="H672" i="1"/>
  <c r="I672" i="1"/>
  <c r="J672" i="1"/>
  <c r="K672" i="1"/>
  <c r="L672" i="1"/>
  <c r="M672" i="1"/>
  <c r="Q672" i="1"/>
  <c r="R672" i="1"/>
  <c r="T672" i="1"/>
  <c r="U672" i="1"/>
  <c r="V672" i="1" s="1"/>
  <c r="W672" i="1"/>
  <c r="X672" i="1"/>
  <c r="Y672" i="1"/>
  <c r="AA672" i="1"/>
  <c r="AB672" i="1"/>
  <c r="AC672" i="1"/>
  <c r="AE672" i="1" s="1"/>
  <c r="AG672" i="1"/>
  <c r="AH672" i="1"/>
  <c r="AI672" i="1"/>
  <c r="AJ672" i="1"/>
  <c r="AK672" i="1"/>
  <c r="AM672" i="1"/>
  <c r="A673" i="1"/>
  <c r="B673" i="1"/>
  <c r="C673" i="1"/>
  <c r="D673" i="1"/>
  <c r="E673" i="1"/>
  <c r="F673" i="1"/>
  <c r="G673" i="1"/>
  <c r="H673" i="1"/>
  <c r="I673" i="1"/>
  <c r="J673" i="1"/>
  <c r="K673" i="1"/>
  <c r="L673" i="1"/>
  <c r="M673" i="1"/>
  <c r="Q673" i="1"/>
  <c r="R673" i="1"/>
  <c r="T673" i="1"/>
  <c r="U673" i="1"/>
  <c r="V673" i="1" s="1"/>
  <c r="W673" i="1"/>
  <c r="X673" i="1"/>
  <c r="Y673" i="1"/>
  <c r="AA673" i="1"/>
  <c r="AB673" i="1"/>
  <c r="AC673" i="1"/>
  <c r="AE673" i="1" s="1"/>
  <c r="AG673" i="1"/>
  <c r="AH673" i="1"/>
  <c r="AI673" i="1"/>
  <c r="AJ673" i="1"/>
  <c r="AK673" i="1"/>
  <c r="AM673" i="1"/>
  <c r="A674" i="1"/>
  <c r="B674" i="1"/>
  <c r="C674" i="1"/>
  <c r="D674" i="1"/>
  <c r="E674" i="1"/>
  <c r="F674" i="1"/>
  <c r="G674" i="1"/>
  <c r="H674" i="1"/>
  <c r="I674" i="1"/>
  <c r="J674" i="1"/>
  <c r="K674" i="1"/>
  <c r="L674" i="1"/>
  <c r="M674" i="1"/>
  <c r="Q674" i="1"/>
  <c r="R674" i="1"/>
  <c r="T674" i="1"/>
  <c r="U674" i="1"/>
  <c r="V674" i="1" s="1"/>
  <c r="W674" i="1"/>
  <c r="X674" i="1"/>
  <c r="Y674" i="1"/>
  <c r="AA674" i="1"/>
  <c r="AB674" i="1"/>
  <c r="AC674" i="1"/>
  <c r="AE674" i="1" s="1"/>
  <c r="AG674" i="1"/>
  <c r="AH674" i="1"/>
  <c r="AI674" i="1"/>
  <c r="AJ674" i="1"/>
  <c r="AK674" i="1"/>
  <c r="AM674" i="1"/>
  <c r="A675" i="1"/>
  <c r="B675" i="1"/>
  <c r="C675" i="1"/>
  <c r="D675" i="1"/>
  <c r="E675" i="1"/>
  <c r="F675" i="1"/>
  <c r="G675" i="1"/>
  <c r="H675" i="1"/>
  <c r="I675" i="1"/>
  <c r="J675" i="1"/>
  <c r="K675" i="1"/>
  <c r="L675" i="1"/>
  <c r="M675" i="1"/>
  <c r="Q675" i="1"/>
  <c r="R675" i="1"/>
  <c r="T675" i="1"/>
  <c r="U675" i="1"/>
  <c r="V675" i="1" s="1"/>
  <c r="W675" i="1"/>
  <c r="X675" i="1"/>
  <c r="Y675" i="1"/>
  <c r="AA675" i="1"/>
  <c r="AB675" i="1"/>
  <c r="AC675" i="1"/>
  <c r="AG675" i="1"/>
  <c r="AH675" i="1"/>
  <c r="AI675" i="1"/>
  <c r="AJ675" i="1"/>
  <c r="AK675" i="1"/>
  <c r="AM675" i="1"/>
  <c r="A676" i="1"/>
  <c r="B676" i="1"/>
  <c r="C676" i="1"/>
  <c r="D676" i="1"/>
  <c r="E676" i="1"/>
  <c r="F676" i="1"/>
  <c r="G676" i="1"/>
  <c r="H676" i="1"/>
  <c r="I676" i="1"/>
  <c r="J676" i="1"/>
  <c r="K676" i="1"/>
  <c r="L676" i="1"/>
  <c r="M676" i="1"/>
  <c r="Q676" i="1"/>
  <c r="R676" i="1"/>
  <c r="T676" i="1"/>
  <c r="U676" i="1"/>
  <c r="V676" i="1" s="1"/>
  <c r="W676" i="1"/>
  <c r="X676" i="1"/>
  <c r="Y676" i="1"/>
  <c r="AA676" i="1"/>
  <c r="AB676" i="1"/>
  <c r="AC676" i="1"/>
  <c r="AE676" i="1" s="1"/>
  <c r="AG676" i="1"/>
  <c r="AH676" i="1"/>
  <c r="AI676" i="1"/>
  <c r="AJ676" i="1"/>
  <c r="AK676" i="1"/>
  <c r="AM676" i="1"/>
  <c r="A677" i="1"/>
  <c r="B677" i="1"/>
  <c r="C677" i="1"/>
  <c r="D677" i="1"/>
  <c r="E677" i="1"/>
  <c r="F677" i="1"/>
  <c r="G677" i="1"/>
  <c r="H677" i="1"/>
  <c r="I677" i="1"/>
  <c r="J677" i="1"/>
  <c r="K677" i="1"/>
  <c r="L677" i="1"/>
  <c r="M677" i="1"/>
  <c r="Q677" i="1"/>
  <c r="R677" i="1"/>
  <c r="T677" i="1"/>
  <c r="U677" i="1"/>
  <c r="V677" i="1" s="1"/>
  <c r="W677" i="1"/>
  <c r="X677" i="1"/>
  <c r="Y677" i="1"/>
  <c r="AA677" i="1"/>
  <c r="AB677" i="1"/>
  <c r="AC677" i="1"/>
  <c r="AG677" i="1"/>
  <c r="AH677" i="1"/>
  <c r="AI677" i="1"/>
  <c r="AJ677" i="1"/>
  <c r="AK677" i="1"/>
  <c r="AM677" i="1"/>
  <c r="A678" i="1"/>
  <c r="B678" i="1"/>
  <c r="C678" i="1"/>
  <c r="D678" i="1"/>
  <c r="E678" i="1"/>
  <c r="F678" i="1"/>
  <c r="G678" i="1"/>
  <c r="H678" i="1"/>
  <c r="I678" i="1"/>
  <c r="J678" i="1"/>
  <c r="K678" i="1"/>
  <c r="L678" i="1"/>
  <c r="M678" i="1"/>
  <c r="Q678" i="1"/>
  <c r="R678" i="1"/>
  <c r="T678" i="1"/>
  <c r="U678" i="1"/>
  <c r="V678" i="1" s="1"/>
  <c r="W678" i="1"/>
  <c r="X678" i="1"/>
  <c r="Y678" i="1"/>
  <c r="AA678" i="1"/>
  <c r="AB678" i="1"/>
  <c r="AC678" i="1"/>
  <c r="AE678" i="1" s="1"/>
  <c r="AG678" i="1"/>
  <c r="AH678" i="1"/>
  <c r="AI678" i="1"/>
  <c r="AJ678" i="1"/>
  <c r="AK678" i="1"/>
  <c r="AM678" i="1"/>
  <c r="A679" i="1"/>
  <c r="B679" i="1"/>
  <c r="C679" i="1"/>
  <c r="D679" i="1"/>
  <c r="E679" i="1"/>
  <c r="F679" i="1"/>
  <c r="G679" i="1"/>
  <c r="H679" i="1"/>
  <c r="I679" i="1"/>
  <c r="J679" i="1"/>
  <c r="K679" i="1"/>
  <c r="L679" i="1"/>
  <c r="M679" i="1"/>
  <c r="Q679" i="1"/>
  <c r="R679" i="1"/>
  <c r="T679" i="1"/>
  <c r="U679" i="1"/>
  <c r="V679" i="1" s="1"/>
  <c r="W679" i="1"/>
  <c r="X679" i="1"/>
  <c r="Y679" i="1"/>
  <c r="AA679" i="1"/>
  <c r="AB679" i="1"/>
  <c r="AC679" i="1"/>
  <c r="AG679" i="1"/>
  <c r="AH679" i="1"/>
  <c r="AI679" i="1"/>
  <c r="AJ679" i="1"/>
  <c r="AK679" i="1"/>
  <c r="AM679" i="1"/>
  <c r="A680" i="1"/>
  <c r="B680" i="1"/>
  <c r="C680" i="1"/>
  <c r="D680" i="1"/>
  <c r="E680" i="1"/>
  <c r="F680" i="1"/>
  <c r="G680" i="1"/>
  <c r="H680" i="1"/>
  <c r="I680" i="1"/>
  <c r="J680" i="1"/>
  <c r="K680" i="1"/>
  <c r="L680" i="1"/>
  <c r="M680" i="1"/>
  <c r="Q680" i="1"/>
  <c r="R680" i="1"/>
  <c r="T680" i="1"/>
  <c r="U680" i="1"/>
  <c r="V680" i="1" s="1"/>
  <c r="W680" i="1"/>
  <c r="X680" i="1"/>
  <c r="Y680" i="1"/>
  <c r="AA680" i="1"/>
  <c r="AB680" i="1"/>
  <c r="AC680" i="1"/>
  <c r="AE680" i="1" s="1"/>
  <c r="AG680" i="1"/>
  <c r="AH680" i="1"/>
  <c r="AI680" i="1"/>
  <c r="AJ680" i="1"/>
  <c r="AK680" i="1"/>
  <c r="AM680" i="1"/>
  <c r="A681" i="1"/>
  <c r="B681" i="1"/>
  <c r="C681" i="1"/>
  <c r="D681" i="1"/>
  <c r="E681" i="1"/>
  <c r="F681" i="1"/>
  <c r="G681" i="1"/>
  <c r="H681" i="1"/>
  <c r="I681" i="1"/>
  <c r="J681" i="1"/>
  <c r="K681" i="1"/>
  <c r="L681" i="1"/>
  <c r="M681" i="1"/>
  <c r="Q681" i="1"/>
  <c r="R681" i="1"/>
  <c r="T681" i="1"/>
  <c r="U681" i="1"/>
  <c r="V681" i="1" s="1"/>
  <c r="W681" i="1"/>
  <c r="X681" i="1"/>
  <c r="Y681" i="1"/>
  <c r="AA681" i="1"/>
  <c r="AB681" i="1"/>
  <c r="AC681" i="1"/>
  <c r="AG681" i="1"/>
  <c r="AH681" i="1"/>
  <c r="AI681" i="1"/>
  <c r="AJ681" i="1"/>
  <c r="AK681" i="1"/>
  <c r="AM681" i="1"/>
  <c r="A682" i="1"/>
  <c r="B682" i="1"/>
  <c r="C682" i="1"/>
  <c r="D682" i="1"/>
  <c r="E682" i="1"/>
  <c r="F682" i="1"/>
  <c r="G682" i="1"/>
  <c r="H682" i="1"/>
  <c r="I682" i="1"/>
  <c r="J682" i="1"/>
  <c r="K682" i="1"/>
  <c r="L682" i="1"/>
  <c r="M682" i="1"/>
  <c r="Q682" i="1"/>
  <c r="R682" i="1"/>
  <c r="T682" i="1"/>
  <c r="U682" i="1"/>
  <c r="V682" i="1" s="1"/>
  <c r="W682" i="1"/>
  <c r="X682" i="1"/>
  <c r="Y682" i="1"/>
  <c r="AA682" i="1"/>
  <c r="AB682" i="1"/>
  <c r="AC682" i="1"/>
  <c r="AG682" i="1"/>
  <c r="AH682" i="1"/>
  <c r="AI682" i="1"/>
  <c r="AJ682" i="1"/>
  <c r="AK682" i="1"/>
  <c r="AM682" i="1"/>
  <c r="A683" i="1"/>
  <c r="B683" i="1"/>
  <c r="C683" i="1"/>
  <c r="D683" i="1"/>
  <c r="E683" i="1"/>
  <c r="F683" i="1"/>
  <c r="G683" i="1"/>
  <c r="H683" i="1"/>
  <c r="I683" i="1"/>
  <c r="J683" i="1"/>
  <c r="K683" i="1"/>
  <c r="L683" i="1"/>
  <c r="M683" i="1"/>
  <c r="Q683" i="1"/>
  <c r="R683" i="1"/>
  <c r="T683" i="1"/>
  <c r="U683" i="1"/>
  <c r="V683" i="1" s="1"/>
  <c r="W683" i="1"/>
  <c r="X683" i="1"/>
  <c r="Y683" i="1"/>
  <c r="AA683" i="1"/>
  <c r="AB683" i="1"/>
  <c r="AC683" i="1"/>
  <c r="AE683" i="1" s="1"/>
  <c r="AG683" i="1"/>
  <c r="AH683" i="1"/>
  <c r="AI683" i="1"/>
  <c r="AJ683" i="1"/>
  <c r="AK683" i="1"/>
  <c r="AM683" i="1"/>
  <c r="A684" i="1"/>
  <c r="B684" i="1"/>
  <c r="C684" i="1"/>
  <c r="D684" i="1"/>
  <c r="E684" i="1"/>
  <c r="F684" i="1"/>
  <c r="G684" i="1"/>
  <c r="H684" i="1"/>
  <c r="I684" i="1"/>
  <c r="J684" i="1"/>
  <c r="K684" i="1"/>
  <c r="L684" i="1"/>
  <c r="M684" i="1"/>
  <c r="Q684" i="1"/>
  <c r="R684" i="1"/>
  <c r="T684" i="1"/>
  <c r="U684" i="1"/>
  <c r="V684" i="1" s="1"/>
  <c r="W684" i="1"/>
  <c r="X684" i="1"/>
  <c r="Y684" i="1"/>
  <c r="AA684" i="1"/>
  <c r="AB684" i="1"/>
  <c r="AC684" i="1"/>
  <c r="AE684" i="1" s="1"/>
  <c r="AG684" i="1"/>
  <c r="AH684" i="1"/>
  <c r="AI684" i="1"/>
  <c r="AJ684" i="1"/>
  <c r="AK684" i="1"/>
  <c r="AM684" i="1"/>
  <c r="A685" i="1"/>
  <c r="B685" i="1"/>
  <c r="C685" i="1"/>
  <c r="D685" i="1"/>
  <c r="E685" i="1"/>
  <c r="F685" i="1"/>
  <c r="G685" i="1"/>
  <c r="H685" i="1"/>
  <c r="I685" i="1"/>
  <c r="J685" i="1"/>
  <c r="K685" i="1"/>
  <c r="L685" i="1"/>
  <c r="M685" i="1"/>
  <c r="Q685" i="1"/>
  <c r="R685" i="1"/>
  <c r="T685" i="1"/>
  <c r="U685" i="1"/>
  <c r="V685" i="1" s="1"/>
  <c r="W685" i="1"/>
  <c r="X685" i="1"/>
  <c r="Y685" i="1"/>
  <c r="AA685" i="1"/>
  <c r="AB685" i="1"/>
  <c r="AC685" i="1"/>
  <c r="AE685" i="1" s="1"/>
  <c r="AG685" i="1"/>
  <c r="AH685" i="1"/>
  <c r="AI685" i="1"/>
  <c r="AJ685" i="1"/>
  <c r="AK685" i="1"/>
  <c r="AM685" i="1"/>
  <c r="A686" i="1"/>
  <c r="B686" i="1"/>
  <c r="C686" i="1"/>
  <c r="D686" i="1"/>
  <c r="E686" i="1"/>
  <c r="F686" i="1"/>
  <c r="G686" i="1"/>
  <c r="H686" i="1"/>
  <c r="I686" i="1"/>
  <c r="J686" i="1"/>
  <c r="K686" i="1"/>
  <c r="L686" i="1"/>
  <c r="M686" i="1"/>
  <c r="Q686" i="1"/>
  <c r="R686" i="1"/>
  <c r="T686" i="1"/>
  <c r="U686" i="1"/>
  <c r="V686" i="1" s="1"/>
  <c r="W686" i="1"/>
  <c r="X686" i="1"/>
  <c r="Y686" i="1"/>
  <c r="AA686" i="1"/>
  <c r="AB686" i="1"/>
  <c r="AC686" i="1"/>
  <c r="AE686" i="1" s="1"/>
  <c r="AG686" i="1"/>
  <c r="AH686" i="1"/>
  <c r="AI686" i="1"/>
  <c r="AJ686" i="1"/>
  <c r="AK686" i="1"/>
  <c r="AM686" i="1"/>
  <c r="A687" i="1"/>
  <c r="B687" i="1"/>
  <c r="C687" i="1"/>
  <c r="D687" i="1"/>
  <c r="E687" i="1"/>
  <c r="F687" i="1"/>
  <c r="G687" i="1"/>
  <c r="H687" i="1"/>
  <c r="I687" i="1"/>
  <c r="J687" i="1"/>
  <c r="K687" i="1"/>
  <c r="L687" i="1"/>
  <c r="M687" i="1"/>
  <c r="Q687" i="1"/>
  <c r="R687" i="1"/>
  <c r="T687" i="1"/>
  <c r="U687" i="1"/>
  <c r="V687" i="1" s="1"/>
  <c r="W687" i="1"/>
  <c r="X687" i="1"/>
  <c r="Y687" i="1"/>
  <c r="AA687" i="1"/>
  <c r="AB687" i="1"/>
  <c r="AC687" i="1"/>
  <c r="AE687" i="1" s="1"/>
  <c r="AG687" i="1"/>
  <c r="AH687" i="1"/>
  <c r="AI687" i="1"/>
  <c r="AJ687" i="1"/>
  <c r="AK687" i="1"/>
  <c r="AM687" i="1"/>
  <c r="A688" i="1"/>
  <c r="B688" i="1"/>
  <c r="C688" i="1"/>
  <c r="D688" i="1"/>
  <c r="E688" i="1"/>
  <c r="F688" i="1"/>
  <c r="G688" i="1"/>
  <c r="H688" i="1"/>
  <c r="I688" i="1"/>
  <c r="J688" i="1"/>
  <c r="K688" i="1"/>
  <c r="L688" i="1"/>
  <c r="M688" i="1"/>
  <c r="Q688" i="1"/>
  <c r="R688" i="1"/>
  <c r="T688" i="1"/>
  <c r="U688" i="1"/>
  <c r="V688" i="1" s="1"/>
  <c r="W688" i="1"/>
  <c r="X688" i="1"/>
  <c r="Y688" i="1"/>
  <c r="AA688" i="1"/>
  <c r="AB688" i="1"/>
  <c r="AC688" i="1"/>
  <c r="AE688" i="1" s="1"/>
  <c r="AG688" i="1"/>
  <c r="AH688" i="1"/>
  <c r="AI688" i="1"/>
  <c r="AJ688" i="1"/>
  <c r="AK688" i="1"/>
  <c r="AM688" i="1"/>
  <c r="A689" i="1"/>
  <c r="B689" i="1"/>
  <c r="C689" i="1"/>
  <c r="D689" i="1"/>
  <c r="E689" i="1"/>
  <c r="F689" i="1"/>
  <c r="G689" i="1"/>
  <c r="H689" i="1"/>
  <c r="I689" i="1"/>
  <c r="J689" i="1"/>
  <c r="K689" i="1"/>
  <c r="L689" i="1"/>
  <c r="M689" i="1"/>
  <c r="Q689" i="1"/>
  <c r="R689" i="1"/>
  <c r="T689" i="1"/>
  <c r="U689" i="1"/>
  <c r="V689" i="1" s="1"/>
  <c r="W689" i="1"/>
  <c r="X689" i="1"/>
  <c r="Y689" i="1"/>
  <c r="AA689" i="1"/>
  <c r="AB689" i="1"/>
  <c r="AC689" i="1"/>
  <c r="AE689" i="1" s="1"/>
  <c r="AG689" i="1"/>
  <c r="AH689" i="1"/>
  <c r="AI689" i="1"/>
  <c r="AJ689" i="1"/>
  <c r="AK689" i="1"/>
  <c r="AM689" i="1"/>
  <c r="A690" i="1"/>
  <c r="B690" i="1"/>
  <c r="C690" i="1"/>
  <c r="D690" i="1"/>
  <c r="E690" i="1"/>
  <c r="F690" i="1"/>
  <c r="G690" i="1"/>
  <c r="H690" i="1"/>
  <c r="I690" i="1"/>
  <c r="J690" i="1"/>
  <c r="K690" i="1"/>
  <c r="L690" i="1"/>
  <c r="M690" i="1"/>
  <c r="Q690" i="1"/>
  <c r="R690" i="1"/>
  <c r="T690" i="1"/>
  <c r="U690" i="1"/>
  <c r="V690" i="1" s="1"/>
  <c r="W690" i="1"/>
  <c r="X690" i="1"/>
  <c r="Y690" i="1"/>
  <c r="AA690" i="1"/>
  <c r="AB690" i="1"/>
  <c r="AC690" i="1"/>
  <c r="AE690" i="1" s="1"/>
  <c r="AG690" i="1"/>
  <c r="AH690" i="1"/>
  <c r="AI690" i="1"/>
  <c r="AJ690" i="1"/>
  <c r="AK690" i="1"/>
  <c r="AM690" i="1"/>
  <c r="A691" i="1"/>
  <c r="B691" i="1"/>
  <c r="C691" i="1"/>
  <c r="D691" i="1"/>
  <c r="E691" i="1"/>
  <c r="F691" i="1"/>
  <c r="G691" i="1"/>
  <c r="H691" i="1"/>
  <c r="I691" i="1"/>
  <c r="J691" i="1"/>
  <c r="K691" i="1"/>
  <c r="L691" i="1"/>
  <c r="M691" i="1"/>
  <c r="Q691" i="1"/>
  <c r="R691" i="1"/>
  <c r="T691" i="1"/>
  <c r="U691" i="1"/>
  <c r="V691" i="1" s="1"/>
  <c r="W691" i="1"/>
  <c r="X691" i="1"/>
  <c r="Y691" i="1"/>
  <c r="AA691" i="1"/>
  <c r="AB691" i="1"/>
  <c r="AC691" i="1"/>
  <c r="AE691" i="1" s="1"/>
  <c r="AG691" i="1"/>
  <c r="AH691" i="1"/>
  <c r="AI691" i="1"/>
  <c r="AJ691" i="1"/>
  <c r="AK691" i="1"/>
  <c r="AM691" i="1"/>
  <c r="A692" i="1"/>
  <c r="B692" i="1"/>
  <c r="C692" i="1"/>
  <c r="D692" i="1"/>
  <c r="E692" i="1"/>
  <c r="F692" i="1"/>
  <c r="G692" i="1"/>
  <c r="H692" i="1"/>
  <c r="I692" i="1"/>
  <c r="J692" i="1"/>
  <c r="K692" i="1"/>
  <c r="L692" i="1"/>
  <c r="M692" i="1"/>
  <c r="Q692" i="1"/>
  <c r="R692" i="1"/>
  <c r="T692" i="1"/>
  <c r="U692" i="1"/>
  <c r="V692" i="1" s="1"/>
  <c r="W692" i="1"/>
  <c r="X692" i="1"/>
  <c r="Y692" i="1"/>
  <c r="AA692" i="1"/>
  <c r="AB692" i="1"/>
  <c r="AC692" i="1"/>
  <c r="AE692" i="1" s="1"/>
  <c r="AG692" i="1"/>
  <c r="AH692" i="1"/>
  <c r="AI692" i="1"/>
  <c r="AJ692" i="1"/>
  <c r="AK692" i="1"/>
  <c r="AM692" i="1"/>
  <c r="A693" i="1"/>
  <c r="B693" i="1"/>
  <c r="C693" i="1"/>
  <c r="D693" i="1"/>
  <c r="E693" i="1"/>
  <c r="F693" i="1"/>
  <c r="G693" i="1"/>
  <c r="H693" i="1"/>
  <c r="I693" i="1"/>
  <c r="J693" i="1"/>
  <c r="K693" i="1"/>
  <c r="L693" i="1"/>
  <c r="M693" i="1"/>
  <c r="Q693" i="1"/>
  <c r="R693" i="1"/>
  <c r="T693" i="1"/>
  <c r="U693" i="1"/>
  <c r="V693" i="1" s="1"/>
  <c r="W693" i="1"/>
  <c r="X693" i="1"/>
  <c r="Y693" i="1"/>
  <c r="AA693" i="1"/>
  <c r="AB693" i="1"/>
  <c r="AC693" i="1"/>
  <c r="AE693" i="1" s="1"/>
  <c r="AG693" i="1"/>
  <c r="AH693" i="1"/>
  <c r="AI693" i="1"/>
  <c r="AJ693" i="1"/>
  <c r="AK693" i="1"/>
  <c r="AM693" i="1"/>
  <c r="A694" i="1"/>
  <c r="B694" i="1"/>
  <c r="C694" i="1"/>
  <c r="D694" i="1"/>
  <c r="E694" i="1"/>
  <c r="F694" i="1"/>
  <c r="G694" i="1"/>
  <c r="H694" i="1"/>
  <c r="I694" i="1"/>
  <c r="J694" i="1"/>
  <c r="K694" i="1"/>
  <c r="L694" i="1"/>
  <c r="M694" i="1"/>
  <c r="Q694" i="1"/>
  <c r="R694" i="1"/>
  <c r="T694" i="1"/>
  <c r="U694" i="1"/>
  <c r="V694" i="1" s="1"/>
  <c r="W694" i="1"/>
  <c r="X694" i="1"/>
  <c r="Y694" i="1"/>
  <c r="AA694" i="1"/>
  <c r="AB694" i="1"/>
  <c r="AC694" i="1"/>
  <c r="AE694" i="1" s="1"/>
  <c r="AG694" i="1"/>
  <c r="AH694" i="1"/>
  <c r="AI694" i="1"/>
  <c r="AJ694" i="1"/>
  <c r="AK694" i="1"/>
  <c r="AM694" i="1"/>
  <c r="A695" i="1"/>
  <c r="B695" i="1"/>
  <c r="C695" i="1"/>
  <c r="D695" i="1"/>
  <c r="E695" i="1"/>
  <c r="F695" i="1"/>
  <c r="G695" i="1"/>
  <c r="H695" i="1"/>
  <c r="I695" i="1"/>
  <c r="J695" i="1"/>
  <c r="K695" i="1"/>
  <c r="L695" i="1"/>
  <c r="M695" i="1"/>
  <c r="Q695" i="1"/>
  <c r="R695" i="1"/>
  <c r="T695" i="1"/>
  <c r="U695" i="1"/>
  <c r="V695" i="1" s="1"/>
  <c r="W695" i="1"/>
  <c r="X695" i="1"/>
  <c r="Y695" i="1"/>
  <c r="AA695" i="1"/>
  <c r="AB695" i="1"/>
  <c r="AC695" i="1"/>
  <c r="AE695" i="1" s="1"/>
  <c r="AG695" i="1"/>
  <c r="AH695" i="1"/>
  <c r="AI695" i="1"/>
  <c r="AJ695" i="1"/>
  <c r="AK695" i="1"/>
  <c r="AM695" i="1"/>
  <c r="A696" i="1"/>
  <c r="B696" i="1"/>
  <c r="C696" i="1"/>
  <c r="D696" i="1"/>
  <c r="E696" i="1"/>
  <c r="F696" i="1"/>
  <c r="G696" i="1"/>
  <c r="H696" i="1"/>
  <c r="I696" i="1"/>
  <c r="J696" i="1"/>
  <c r="K696" i="1"/>
  <c r="L696" i="1"/>
  <c r="M696" i="1"/>
  <c r="Q696" i="1"/>
  <c r="R696" i="1"/>
  <c r="T696" i="1"/>
  <c r="U696" i="1"/>
  <c r="V696" i="1" s="1"/>
  <c r="W696" i="1"/>
  <c r="X696" i="1"/>
  <c r="Y696" i="1"/>
  <c r="AA696" i="1"/>
  <c r="AB696" i="1"/>
  <c r="AC696" i="1"/>
  <c r="AE696" i="1" s="1"/>
  <c r="AG696" i="1"/>
  <c r="AH696" i="1"/>
  <c r="AI696" i="1"/>
  <c r="AJ696" i="1"/>
  <c r="AK696" i="1"/>
  <c r="AM696" i="1"/>
  <c r="A697" i="1"/>
  <c r="B697" i="1"/>
  <c r="C697" i="1"/>
  <c r="D697" i="1"/>
  <c r="E697" i="1"/>
  <c r="F697" i="1"/>
  <c r="G697" i="1"/>
  <c r="H697" i="1"/>
  <c r="I697" i="1"/>
  <c r="J697" i="1"/>
  <c r="K697" i="1"/>
  <c r="L697" i="1"/>
  <c r="M697" i="1"/>
  <c r="Q697" i="1"/>
  <c r="R697" i="1"/>
  <c r="T697" i="1"/>
  <c r="U697" i="1"/>
  <c r="V697" i="1" s="1"/>
  <c r="W697" i="1"/>
  <c r="X697" i="1"/>
  <c r="Y697" i="1"/>
  <c r="AA697" i="1"/>
  <c r="AB697" i="1"/>
  <c r="AC697" i="1"/>
  <c r="AE697" i="1" s="1"/>
  <c r="AG697" i="1"/>
  <c r="AH697" i="1"/>
  <c r="AI697" i="1"/>
  <c r="AJ697" i="1"/>
  <c r="AK697" i="1"/>
  <c r="AM697" i="1"/>
  <c r="A698" i="1"/>
  <c r="B698" i="1"/>
  <c r="C698" i="1"/>
  <c r="D698" i="1"/>
  <c r="E698" i="1"/>
  <c r="F698" i="1"/>
  <c r="G698" i="1"/>
  <c r="H698" i="1"/>
  <c r="I698" i="1"/>
  <c r="J698" i="1"/>
  <c r="K698" i="1"/>
  <c r="L698" i="1"/>
  <c r="M698" i="1"/>
  <c r="Q698" i="1"/>
  <c r="R698" i="1"/>
  <c r="T698" i="1"/>
  <c r="U698" i="1"/>
  <c r="V698" i="1" s="1"/>
  <c r="W698" i="1"/>
  <c r="X698" i="1"/>
  <c r="Y698" i="1"/>
  <c r="AA698" i="1"/>
  <c r="AB698" i="1"/>
  <c r="AC698" i="1"/>
  <c r="AE698" i="1" s="1"/>
  <c r="AG698" i="1"/>
  <c r="AH698" i="1"/>
  <c r="AI698" i="1"/>
  <c r="AJ698" i="1"/>
  <c r="AK698" i="1"/>
  <c r="AM698" i="1"/>
  <c r="A699" i="1"/>
  <c r="B699" i="1"/>
  <c r="C699" i="1"/>
  <c r="D699" i="1"/>
  <c r="E699" i="1"/>
  <c r="F699" i="1"/>
  <c r="G699" i="1"/>
  <c r="H699" i="1"/>
  <c r="I699" i="1"/>
  <c r="J699" i="1"/>
  <c r="K699" i="1"/>
  <c r="L699" i="1"/>
  <c r="M699" i="1"/>
  <c r="Q699" i="1"/>
  <c r="R699" i="1"/>
  <c r="T699" i="1"/>
  <c r="U699" i="1"/>
  <c r="V699" i="1" s="1"/>
  <c r="W699" i="1"/>
  <c r="X699" i="1"/>
  <c r="Y699" i="1"/>
  <c r="AA699" i="1"/>
  <c r="AB699" i="1"/>
  <c r="AC699" i="1"/>
  <c r="AE699" i="1" s="1"/>
  <c r="AG699" i="1"/>
  <c r="AH699" i="1"/>
  <c r="AI699" i="1"/>
  <c r="AJ699" i="1"/>
  <c r="AK699" i="1"/>
  <c r="AM699" i="1"/>
  <c r="A700" i="1"/>
  <c r="B700" i="1"/>
  <c r="C700" i="1"/>
  <c r="D700" i="1"/>
  <c r="E700" i="1"/>
  <c r="F700" i="1"/>
  <c r="G700" i="1"/>
  <c r="H700" i="1"/>
  <c r="I700" i="1"/>
  <c r="J700" i="1"/>
  <c r="K700" i="1"/>
  <c r="L700" i="1"/>
  <c r="M700" i="1"/>
  <c r="Q700" i="1"/>
  <c r="R700" i="1"/>
  <c r="T700" i="1"/>
  <c r="U700" i="1"/>
  <c r="V700" i="1" s="1"/>
  <c r="W700" i="1"/>
  <c r="X700" i="1"/>
  <c r="Y700" i="1"/>
  <c r="AA700" i="1"/>
  <c r="AB700" i="1"/>
  <c r="AC700" i="1"/>
  <c r="AE700" i="1" s="1"/>
  <c r="AG700" i="1"/>
  <c r="AH700" i="1"/>
  <c r="AI700" i="1"/>
  <c r="AJ700" i="1"/>
  <c r="AK700" i="1"/>
  <c r="AM700" i="1"/>
  <c r="A701" i="1"/>
  <c r="B701" i="1"/>
  <c r="C701" i="1"/>
  <c r="D701" i="1"/>
  <c r="E701" i="1"/>
  <c r="F701" i="1"/>
  <c r="G701" i="1"/>
  <c r="H701" i="1"/>
  <c r="I701" i="1"/>
  <c r="J701" i="1"/>
  <c r="K701" i="1"/>
  <c r="L701" i="1"/>
  <c r="M701" i="1"/>
  <c r="Q701" i="1"/>
  <c r="R701" i="1"/>
  <c r="T701" i="1"/>
  <c r="U701" i="1"/>
  <c r="V701" i="1" s="1"/>
  <c r="W701" i="1"/>
  <c r="X701" i="1"/>
  <c r="Y701" i="1"/>
  <c r="AA701" i="1"/>
  <c r="AB701" i="1"/>
  <c r="AC701" i="1"/>
  <c r="AE701" i="1" s="1"/>
  <c r="AG701" i="1"/>
  <c r="AH701" i="1"/>
  <c r="AI701" i="1"/>
  <c r="AJ701" i="1"/>
  <c r="AK701" i="1"/>
  <c r="AM701" i="1"/>
  <c r="A702" i="1"/>
  <c r="B702" i="1"/>
  <c r="C702" i="1"/>
  <c r="D702" i="1"/>
  <c r="E702" i="1"/>
  <c r="F702" i="1"/>
  <c r="G702" i="1"/>
  <c r="H702" i="1"/>
  <c r="I702" i="1"/>
  <c r="J702" i="1"/>
  <c r="K702" i="1"/>
  <c r="L702" i="1"/>
  <c r="M702" i="1"/>
  <c r="Q702" i="1"/>
  <c r="R702" i="1"/>
  <c r="T702" i="1"/>
  <c r="U702" i="1"/>
  <c r="V702" i="1" s="1"/>
  <c r="W702" i="1"/>
  <c r="X702" i="1"/>
  <c r="Y702" i="1"/>
  <c r="AA702" i="1"/>
  <c r="AB702" i="1"/>
  <c r="AC702" i="1"/>
  <c r="AE702" i="1" s="1"/>
  <c r="AG702" i="1"/>
  <c r="AH702" i="1"/>
  <c r="AI702" i="1"/>
  <c r="AJ702" i="1"/>
  <c r="AK702" i="1"/>
  <c r="AM702" i="1"/>
  <c r="A703" i="1"/>
  <c r="B703" i="1"/>
  <c r="C703" i="1"/>
  <c r="D703" i="1"/>
  <c r="E703" i="1"/>
  <c r="F703" i="1"/>
  <c r="G703" i="1"/>
  <c r="H703" i="1"/>
  <c r="I703" i="1"/>
  <c r="J703" i="1"/>
  <c r="K703" i="1"/>
  <c r="L703" i="1"/>
  <c r="M703" i="1"/>
  <c r="Q703" i="1"/>
  <c r="R703" i="1"/>
  <c r="T703" i="1"/>
  <c r="U703" i="1"/>
  <c r="V703" i="1" s="1"/>
  <c r="W703" i="1"/>
  <c r="X703" i="1"/>
  <c r="Y703" i="1"/>
  <c r="AA703" i="1"/>
  <c r="AB703" i="1"/>
  <c r="AC703" i="1"/>
  <c r="AE703" i="1" s="1"/>
  <c r="AG703" i="1"/>
  <c r="AH703" i="1"/>
  <c r="AI703" i="1"/>
  <c r="AJ703" i="1"/>
  <c r="AK703" i="1"/>
  <c r="AM703" i="1"/>
  <c r="A704" i="1"/>
  <c r="B704" i="1"/>
  <c r="C704" i="1"/>
  <c r="D704" i="1"/>
  <c r="E704" i="1"/>
  <c r="F704" i="1"/>
  <c r="G704" i="1"/>
  <c r="H704" i="1"/>
  <c r="I704" i="1"/>
  <c r="J704" i="1"/>
  <c r="K704" i="1"/>
  <c r="L704" i="1"/>
  <c r="M704" i="1"/>
  <c r="Q704" i="1"/>
  <c r="R704" i="1"/>
  <c r="T704" i="1"/>
  <c r="U704" i="1"/>
  <c r="V704" i="1" s="1"/>
  <c r="W704" i="1"/>
  <c r="X704" i="1"/>
  <c r="Y704" i="1"/>
  <c r="AA704" i="1"/>
  <c r="AB704" i="1"/>
  <c r="AC704" i="1"/>
  <c r="AE704" i="1" s="1"/>
  <c r="AG704" i="1"/>
  <c r="AH704" i="1"/>
  <c r="AI704" i="1"/>
  <c r="AJ704" i="1"/>
  <c r="AK704" i="1"/>
  <c r="AM704" i="1"/>
  <c r="A705" i="1"/>
  <c r="B705" i="1"/>
  <c r="C705" i="1"/>
  <c r="D705" i="1"/>
  <c r="E705" i="1"/>
  <c r="F705" i="1"/>
  <c r="G705" i="1"/>
  <c r="H705" i="1"/>
  <c r="I705" i="1"/>
  <c r="J705" i="1"/>
  <c r="K705" i="1"/>
  <c r="L705" i="1"/>
  <c r="M705" i="1"/>
  <c r="Q705" i="1"/>
  <c r="R705" i="1"/>
  <c r="T705" i="1"/>
  <c r="U705" i="1"/>
  <c r="V705" i="1" s="1"/>
  <c r="W705" i="1"/>
  <c r="X705" i="1"/>
  <c r="Y705" i="1"/>
  <c r="AA705" i="1"/>
  <c r="AB705" i="1"/>
  <c r="AC705" i="1"/>
  <c r="AE705" i="1" s="1"/>
  <c r="AG705" i="1"/>
  <c r="AH705" i="1"/>
  <c r="AI705" i="1"/>
  <c r="AJ705" i="1"/>
  <c r="AK705" i="1"/>
  <c r="AM705" i="1"/>
  <c r="A706" i="1"/>
  <c r="B706" i="1"/>
  <c r="C706" i="1"/>
  <c r="D706" i="1"/>
  <c r="E706" i="1"/>
  <c r="F706" i="1"/>
  <c r="G706" i="1"/>
  <c r="H706" i="1"/>
  <c r="I706" i="1"/>
  <c r="J706" i="1"/>
  <c r="K706" i="1"/>
  <c r="L706" i="1"/>
  <c r="M706" i="1"/>
  <c r="Q706" i="1"/>
  <c r="R706" i="1"/>
  <c r="T706" i="1"/>
  <c r="U706" i="1"/>
  <c r="V706" i="1" s="1"/>
  <c r="W706" i="1"/>
  <c r="X706" i="1"/>
  <c r="Y706" i="1"/>
  <c r="AA706" i="1"/>
  <c r="AB706" i="1"/>
  <c r="AC706" i="1"/>
  <c r="AE706" i="1" s="1"/>
  <c r="AG706" i="1"/>
  <c r="AH706" i="1"/>
  <c r="AI706" i="1"/>
  <c r="AJ706" i="1"/>
  <c r="AK706" i="1"/>
  <c r="AM706" i="1"/>
  <c r="A707" i="1"/>
  <c r="B707" i="1"/>
  <c r="C707" i="1"/>
  <c r="D707" i="1"/>
  <c r="E707" i="1"/>
  <c r="F707" i="1"/>
  <c r="G707" i="1"/>
  <c r="H707" i="1"/>
  <c r="I707" i="1"/>
  <c r="J707" i="1"/>
  <c r="K707" i="1"/>
  <c r="L707" i="1"/>
  <c r="M707" i="1"/>
  <c r="Q707" i="1"/>
  <c r="R707" i="1"/>
  <c r="T707" i="1"/>
  <c r="U707" i="1"/>
  <c r="V707" i="1" s="1"/>
  <c r="W707" i="1"/>
  <c r="X707" i="1"/>
  <c r="Y707" i="1"/>
  <c r="AA707" i="1"/>
  <c r="AB707" i="1"/>
  <c r="AC707" i="1"/>
  <c r="AE707" i="1" s="1"/>
  <c r="AG707" i="1"/>
  <c r="AH707" i="1"/>
  <c r="AI707" i="1"/>
  <c r="AJ707" i="1"/>
  <c r="AK707" i="1"/>
  <c r="AM707" i="1"/>
  <c r="A708" i="1"/>
  <c r="B708" i="1"/>
  <c r="C708" i="1"/>
  <c r="D708" i="1"/>
  <c r="E708" i="1"/>
  <c r="F708" i="1"/>
  <c r="G708" i="1"/>
  <c r="H708" i="1"/>
  <c r="I708" i="1"/>
  <c r="J708" i="1"/>
  <c r="K708" i="1"/>
  <c r="L708" i="1"/>
  <c r="M708" i="1"/>
  <c r="Q708" i="1"/>
  <c r="R708" i="1"/>
  <c r="T708" i="1"/>
  <c r="U708" i="1"/>
  <c r="V708" i="1" s="1"/>
  <c r="W708" i="1"/>
  <c r="X708" i="1"/>
  <c r="Y708" i="1"/>
  <c r="AA708" i="1"/>
  <c r="AB708" i="1"/>
  <c r="AC708" i="1"/>
  <c r="AE708" i="1" s="1"/>
  <c r="AG708" i="1"/>
  <c r="AH708" i="1"/>
  <c r="AI708" i="1"/>
  <c r="AJ708" i="1"/>
  <c r="AK708" i="1"/>
  <c r="AM708" i="1"/>
  <c r="A709" i="1"/>
  <c r="B709" i="1"/>
  <c r="C709" i="1"/>
  <c r="D709" i="1"/>
  <c r="E709" i="1"/>
  <c r="F709" i="1"/>
  <c r="G709" i="1"/>
  <c r="H709" i="1"/>
  <c r="I709" i="1"/>
  <c r="J709" i="1"/>
  <c r="K709" i="1"/>
  <c r="L709" i="1"/>
  <c r="M709" i="1"/>
  <c r="Q709" i="1"/>
  <c r="R709" i="1"/>
  <c r="T709" i="1"/>
  <c r="U709" i="1"/>
  <c r="V709" i="1" s="1"/>
  <c r="W709" i="1"/>
  <c r="X709" i="1"/>
  <c r="Y709" i="1"/>
  <c r="AA709" i="1"/>
  <c r="AB709" i="1"/>
  <c r="AC709" i="1"/>
  <c r="AE709" i="1" s="1"/>
  <c r="AG709" i="1"/>
  <c r="AH709" i="1"/>
  <c r="AI709" i="1"/>
  <c r="AJ709" i="1"/>
  <c r="AK709" i="1"/>
  <c r="AM709" i="1"/>
  <c r="A710" i="1"/>
  <c r="B710" i="1"/>
  <c r="C710" i="1"/>
  <c r="D710" i="1"/>
  <c r="E710" i="1"/>
  <c r="F710" i="1"/>
  <c r="G710" i="1"/>
  <c r="H710" i="1"/>
  <c r="I710" i="1"/>
  <c r="J710" i="1"/>
  <c r="K710" i="1"/>
  <c r="L710" i="1"/>
  <c r="M710" i="1"/>
  <c r="Q710" i="1"/>
  <c r="R710" i="1"/>
  <c r="T710" i="1"/>
  <c r="U710" i="1"/>
  <c r="V710" i="1" s="1"/>
  <c r="W710" i="1"/>
  <c r="X710" i="1"/>
  <c r="Y710" i="1"/>
  <c r="AA710" i="1"/>
  <c r="AB710" i="1"/>
  <c r="AC710" i="1"/>
  <c r="AE710" i="1" s="1"/>
  <c r="AG710" i="1"/>
  <c r="AH710" i="1"/>
  <c r="AI710" i="1"/>
  <c r="AJ710" i="1"/>
  <c r="AK710" i="1"/>
  <c r="AM710" i="1"/>
  <c r="A711" i="1"/>
  <c r="B711" i="1"/>
  <c r="C711" i="1"/>
  <c r="D711" i="1"/>
  <c r="E711" i="1"/>
  <c r="F711" i="1"/>
  <c r="G711" i="1"/>
  <c r="H711" i="1"/>
  <c r="I711" i="1"/>
  <c r="J711" i="1"/>
  <c r="K711" i="1"/>
  <c r="L711" i="1"/>
  <c r="M711" i="1"/>
  <c r="Q711" i="1"/>
  <c r="R711" i="1"/>
  <c r="T711" i="1"/>
  <c r="U711" i="1"/>
  <c r="V711" i="1" s="1"/>
  <c r="W711" i="1"/>
  <c r="X711" i="1"/>
  <c r="Y711" i="1"/>
  <c r="AA711" i="1"/>
  <c r="AB711" i="1"/>
  <c r="AC711" i="1"/>
  <c r="AE711" i="1" s="1"/>
  <c r="AG711" i="1"/>
  <c r="AH711" i="1"/>
  <c r="AI711" i="1"/>
  <c r="AJ711" i="1"/>
  <c r="AK711" i="1"/>
  <c r="AM711" i="1"/>
  <c r="A712" i="1"/>
  <c r="B712" i="1"/>
  <c r="C712" i="1"/>
  <c r="D712" i="1"/>
  <c r="E712" i="1"/>
  <c r="F712" i="1"/>
  <c r="G712" i="1"/>
  <c r="H712" i="1"/>
  <c r="I712" i="1"/>
  <c r="J712" i="1"/>
  <c r="K712" i="1"/>
  <c r="L712" i="1"/>
  <c r="M712" i="1"/>
  <c r="Q712" i="1"/>
  <c r="R712" i="1"/>
  <c r="T712" i="1"/>
  <c r="U712" i="1"/>
  <c r="V712" i="1" s="1"/>
  <c r="W712" i="1"/>
  <c r="X712" i="1"/>
  <c r="Y712" i="1"/>
  <c r="AA712" i="1"/>
  <c r="AB712" i="1"/>
  <c r="AC712" i="1"/>
  <c r="AE712" i="1" s="1"/>
  <c r="AG712" i="1"/>
  <c r="AH712" i="1"/>
  <c r="AI712" i="1"/>
  <c r="AJ712" i="1"/>
  <c r="AK712" i="1"/>
  <c r="AM712" i="1"/>
  <c r="A713" i="1"/>
  <c r="B713" i="1"/>
  <c r="C713" i="1"/>
  <c r="D713" i="1"/>
  <c r="E713" i="1"/>
  <c r="F713" i="1"/>
  <c r="G713" i="1"/>
  <c r="H713" i="1"/>
  <c r="I713" i="1"/>
  <c r="J713" i="1"/>
  <c r="K713" i="1"/>
  <c r="L713" i="1"/>
  <c r="M713" i="1"/>
  <c r="Q713" i="1"/>
  <c r="R713" i="1"/>
  <c r="T713" i="1"/>
  <c r="U713" i="1"/>
  <c r="V713" i="1" s="1"/>
  <c r="W713" i="1"/>
  <c r="X713" i="1"/>
  <c r="Y713" i="1"/>
  <c r="AA713" i="1"/>
  <c r="AB713" i="1"/>
  <c r="AC713" i="1"/>
  <c r="AE713" i="1" s="1"/>
  <c r="AG713" i="1"/>
  <c r="AH713" i="1"/>
  <c r="AI713" i="1"/>
  <c r="AJ713" i="1"/>
  <c r="AK713" i="1"/>
  <c r="AM713" i="1"/>
  <c r="A714" i="1"/>
  <c r="B714" i="1"/>
  <c r="C714" i="1"/>
  <c r="D714" i="1"/>
  <c r="E714" i="1"/>
  <c r="F714" i="1"/>
  <c r="G714" i="1"/>
  <c r="H714" i="1"/>
  <c r="I714" i="1"/>
  <c r="J714" i="1"/>
  <c r="K714" i="1"/>
  <c r="L714" i="1"/>
  <c r="M714" i="1"/>
  <c r="Q714" i="1"/>
  <c r="R714" i="1"/>
  <c r="T714" i="1"/>
  <c r="U714" i="1"/>
  <c r="V714" i="1" s="1"/>
  <c r="W714" i="1"/>
  <c r="X714" i="1"/>
  <c r="Y714" i="1"/>
  <c r="AA714" i="1"/>
  <c r="AB714" i="1"/>
  <c r="AC714" i="1"/>
  <c r="AE714" i="1" s="1"/>
  <c r="AG714" i="1"/>
  <c r="AH714" i="1"/>
  <c r="AI714" i="1"/>
  <c r="AJ714" i="1"/>
  <c r="AK714" i="1"/>
  <c r="AM714" i="1"/>
  <c r="A715" i="1"/>
  <c r="B715" i="1"/>
  <c r="C715" i="1"/>
  <c r="D715" i="1"/>
  <c r="E715" i="1"/>
  <c r="F715" i="1"/>
  <c r="G715" i="1"/>
  <c r="H715" i="1"/>
  <c r="I715" i="1"/>
  <c r="J715" i="1"/>
  <c r="K715" i="1"/>
  <c r="L715" i="1"/>
  <c r="M715" i="1"/>
  <c r="Q715" i="1"/>
  <c r="R715" i="1"/>
  <c r="T715" i="1"/>
  <c r="U715" i="1"/>
  <c r="V715" i="1" s="1"/>
  <c r="W715" i="1"/>
  <c r="X715" i="1"/>
  <c r="Y715" i="1"/>
  <c r="AA715" i="1"/>
  <c r="AB715" i="1"/>
  <c r="AC715" i="1"/>
  <c r="AE715" i="1" s="1"/>
  <c r="AG715" i="1"/>
  <c r="AH715" i="1"/>
  <c r="AI715" i="1"/>
  <c r="AJ715" i="1"/>
  <c r="AK715" i="1"/>
  <c r="AM715" i="1"/>
  <c r="A716" i="1"/>
  <c r="B716" i="1"/>
  <c r="C716" i="1"/>
  <c r="D716" i="1"/>
  <c r="E716" i="1"/>
  <c r="F716" i="1"/>
  <c r="G716" i="1"/>
  <c r="H716" i="1"/>
  <c r="I716" i="1"/>
  <c r="J716" i="1"/>
  <c r="K716" i="1"/>
  <c r="L716" i="1"/>
  <c r="M716" i="1"/>
  <c r="Q716" i="1"/>
  <c r="R716" i="1"/>
  <c r="T716" i="1"/>
  <c r="U716" i="1"/>
  <c r="V716" i="1" s="1"/>
  <c r="W716" i="1"/>
  <c r="X716" i="1"/>
  <c r="Y716" i="1"/>
  <c r="AA716" i="1"/>
  <c r="AB716" i="1"/>
  <c r="AC716" i="1"/>
  <c r="AG716" i="1"/>
  <c r="AH716" i="1"/>
  <c r="AI716" i="1"/>
  <c r="AJ716" i="1"/>
  <c r="AK716" i="1"/>
  <c r="AM716" i="1"/>
  <c r="A717" i="1"/>
  <c r="B717" i="1"/>
  <c r="C717" i="1"/>
  <c r="D717" i="1"/>
  <c r="E717" i="1"/>
  <c r="F717" i="1"/>
  <c r="G717" i="1"/>
  <c r="H717" i="1"/>
  <c r="I717" i="1"/>
  <c r="J717" i="1"/>
  <c r="K717" i="1"/>
  <c r="L717" i="1"/>
  <c r="M717" i="1"/>
  <c r="Q717" i="1"/>
  <c r="R717" i="1"/>
  <c r="T717" i="1"/>
  <c r="U717" i="1"/>
  <c r="V717" i="1" s="1"/>
  <c r="W717" i="1"/>
  <c r="X717" i="1"/>
  <c r="Y717" i="1"/>
  <c r="AA717" i="1"/>
  <c r="AB717" i="1"/>
  <c r="AC717" i="1"/>
  <c r="AE717" i="1" s="1"/>
  <c r="AG717" i="1"/>
  <c r="AH717" i="1"/>
  <c r="AI717" i="1"/>
  <c r="AJ717" i="1"/>
  <c r="AK717" i="1"/>
  <c r="AM717" i="1"/>
  <c r="A718" i="1"/>
  <c r="B718" i="1"/>
  <c r="C718" i="1"/>
  <c r="D718" i="1"/>
  <c r="E718" i="1"/>
  <c r="F718" i="1"/>
  <c r="G718" i="1"/>
  <c r="H718" i="1"/>
  <c r="I718" i="1"/>
  <c r="J718" i="1"/>
  <c r="K718" i="1"/>
  <c r="L718" i="1"/>
  <c r="M718" i="1"/>
  <c r="Q718" i="1"/>
  <c r="R718" i="1"/>
  <c r="T718" i="1"/>
  <c r="U718" i="1"/>
  <c r="V718" i="1" s="1"/>
  <c r="W718" i="1"/>
  <c r="X718" i="1"/>
  <c r="Y718" i="1"/>
  <c r="AA718" i="1"/>
  <c r="AB718" i="1"/>
  <c r="AC718" i="1"/>
  <c r="AE718" i="1" s="1"/>
  <c r="AG718" i="1"/>
  <c r="AH718" i="1"/>
  <c r="AI718" i="1"/>
  <c r="AJ718" i="1"/>
  <c r="AK718" i="1"/>
  <c r="AM718" i="1"/>
  <c r="A719" i="1"/>
  <c r="B719" i="1"/>
  <c r="C719" i="1"/>
  <c r="D719" i="1"/>
  <c r="E719" i="1"/>
  <c r="F719" i="1"/>
  <c r="G719" i="1"/>
  <c r="H719" i="1"/>
  <c r="I719" i="1"/>
  <c r="J719" i="1"/>
  <c r="K719" i="1"/>
  <c r="L719" i="1"/>
  <c r="M719" i="1"/>
  <c r="Q719" i="1"/>
  <c r="R719" i="1"/>
  <c r="T719" i="1"/>
  <c r="U719" i="1"/>
  <c r="V719" i="1" s="1"/>
  <c r="W719" i="1"/>
  <c r="X719" i="1"/>
  <c r="Y719" i="1"/>
  <c r="AA719" i="1"/>
  <c r="AB719" i="1"/>
  <c r="AC719" i="1"/>
  <c r="AG719" i="1"/>
  <c r="AH719" i="1"/>
  <c r="AI719" i="1"/>
  <c r="AJ719" i="1"/>
  <c r="AK719" i="1"/>
  <c r="AM719" i="1"/>
  <c r="A720" i="1"/>
  <c r="B720" i="1"/>
  <c r="C720" i="1"/>
  <c r="D720" i="1"/>
  <c r="E720" i="1"/>
  <c r="F720" i="1"/>
  <c r="G720" i="1"/>
  <c r="H720" i="1"/>
  <c r="I720" i="1"/>
  <c r="J720" i="1"/>
  <c r="K720" i="1"/>
  <c r="L720" i="1"/>
  <c r="M720" i="1"/>
  <c r="Q720" i="1"/>
  <c r="R720" i="1"/>
  <c r="T720" i="1"/>
  <c r="U720" i="1"/>
  <c r="V720" i="1" s="1"/>
  <c r="W720" i="1"/>
  <c r="X720" i="1"/>
  <c r="Y720" i="1"/>
  <c r="AA720" i="1"/>
  <c r="AB720" i="1"/>
  <c r="AC720" i="1"/>
  <c r="AE720" i="1" s="1"/>
  <c r="AG720" i="1"/>
  <c r="AH720" i="1"/>
  <c r="AI720" i="1"/>
  <c r="AJ720" i="1"/>
  <c r="AK720" i="1"/>
  <c r="AM720" i="1"/>
  <c r="A721" i="1"/>
  <c r="B721" i="1"/>
  <c r="C721" i="1"/>
  <c r="D721" i="1"/>
  <c r="E721" i="1"/>
  <c r="F721" i="1"/>
  <c r="G721" i="1"/>
  <c r="H721" i="1"/>
  <c r="I721" i="1"/>
  <c r="J721" i="1"/>
  <c r="K721" i="1"/>
  <c r="L721" i="1"/>
  <c r="M721" i="1"/>
  <c r="Q721" i="1"/>
  <c r="R721" i="1"/>
  <c r="T721" i="1"/>
  <c r="U721" i="1"/>
  <c r="V721" i="1" s="1"/>
  <c r="W721" i="1"/>
  <c r="X721" i="1"/>
  <c r="Y721" i="1"/>
  <c r="AA721" i="1"/>
  <c r="AB721" i="1"/>
  <c r="AC721" i="1"/>
  <c r="AE721" i="1" s="1"/>
  <c r="AG721" i="1"/>
  <c r="AH721" i="1"/>
  <c r="AI721" i="1"/>
  <c r="AJ721" i="1"/>
  <c r="AK721" i="1"/>
  <c r="AM721" i="1"/>
  <c r="A722" i="1"/>
  <c r="B722" i="1"/>
  <c r="C722" i="1"/>
  <c r="D722" i="1"/>
  <c r="E722" i="1"/>
  <c r="F722" i="1"/>
  <c r="G722" i="1"/>
  <c r="H722" i="1"/>
  <c r="I722" i="1"/>
  <c r="J722" i="1"/>
  <c r="K722" i="1"/>
  <c r="L722" i="1"/>
  <c r="M722" i="1"/>
  <c r="Q722" i="1"/>
  <c r="R722" i="1"/>
  <c r="T722" i="1"/>
  <c r="U722" i="1"/>
  <c r="V722" i="1" s="1"/>
  <c r="W722" i="1"/>
  <c r="X722" i="1"/>
  <c r="Y722" i="1"/>
  <c r="AA722" i="1"/>
  <c r="AB722" i="1"/>
  <c r="AC722" i="1"/>
  <c r="AE722" i="1" s="1"/>
  <c r="AG722" i="1"/>
  <c r="AH722" i="1"/>
  <c r="AI722" i="1"/>
  <c r="AJ722" i="1"/>
  <c r="AK722" i="1"/>
  <c r="AM722" i="1"/>
  <c r="A723" i="1"/>
  <c r="B723" i="1"/>
  <c r="C723" i="1"/>
  <c r="D723" i="1"/>
  <c r="E723" i="1"/>
  <c r="F723" i="1"/>
  <c r="G723" i="1"/>
  <c r="H723" i="1"/>
  <c r="I723" i="1"/>
  <c r="J723" i="1"/>
  <c r="K723" i="1"/>
  <c r="L723" i="1"/>
  <c r="M723" i="1"/>
  <c r="Q723" i="1"/>
  <c r="R723" i="1"/>
  <c r="T723" i="1"/>
  <c r="U723" i="1"/>
  <c r="V723" i="1" s="1"/>
  <c r="W723" i="1"/>
  <c r="X723" i="1"/>
  <c r="Y723" i="1"/>
  <c r="AA723" i="1"/>
  <c r="AB723" i="1"/>
  <c r="AC723" i="1"/>
  <c r="AE723" i="1" s="1"/>
  <c r="AG723" i="1"/>
  <c r="AH723" i="1"/>
  <c r="AI723" i="1"/>
  <c r="AJ723" i="1"/>
  <c r="AK723" i="1"/>
  <c r="AM723" i="1"/>
  <c r="A724" i="1"/>
  <c r="B724" i="1"/>
  <c r="C724" i="1"/>
  <c r="D724" i="1"/>
  <c r="E724" i="1"/>
  <c r="F724" i="1"/>
  <c r="G724" i="1"/>
  <c r="H724" i="1"/>
  <c r="I724" i="1"/>
  <c r="J724" i="1"/>
  <c r="K724" i="1"/>
  <c r="L724" i="1"/>
  <c r="M724" i="1"/>
  <c r="Q724" i="1"/>
  <c r="R724" i="1"/>
  <c r="T724" i="1"/>
  <c r="U724" i="1"/>
  <c r="V724" i="1" s="1"/>
  <c r="W724" i="1"/>
  <c r="X724" i="1"/>
  <c r="Y724" i="1"/>
  <c r="AA724" i="1"/>
  <c r="AB724" i="1"/>
  <c r="AC724" i="1"/>
  <c r="AE724" i="1" s="1"/>
  <c r="AG724" i="1"/>
  <c r="AH724" i="1"/>
  <c r="AI724" i="1"/>
  <c r="AJ724" i="1"/>
  <c r="AK724" i="1"/>
  <c r="AM724" i="1"/>
  <c r="A725" i="1"/>
  <c r="B725" i="1"/>
  <c r="C725" i="1"/>
  <c r="D725" i="1"/>
  <c r="E725" i="1"/>
  <c r="F725" i="1"/>
  <c r="G725" i="1"/>
  <c r="H725" i="1"/>
  <c r="I725" i="1"/>
  <c r="J725" i="1"/>
  <c r="K725" i="1"/>
  <c r="L725" i="1"/>
  <c r="M725" i="1"/>
  <c r="Q725" i="1"/>
  <c r="R725" i="1"/>
  <c r="T725" i="1"/>
  <c r="U725" i="1"/>
  <c r="V725" i="1" s="1"/>
  <c r="W725" i="1"/>
  <c r="X725" i="1"/>
  <c r="Y725" i="1"/>
  <c r="AA725" i="1"/>
  <c r="AB725" i="1"/>
  <c r="AC725" i="1"/>
  <c r="AE725" i="1" s="1"/>
  <c r="AG725" i="1"/>
  <c r="AH725" i="1"/>
  <c r="AI725" i="1"/>
  <c r="AJ725" i="1"/>
  <c r="AK725" i="1"/>
  <c r="AM725" i="1"/>
  <c r="A726" i="1"/>
  <c r="B726" i="1"/>
  <c r="C726" i="1"/>
  <c r="D726" i="1"/>
  <c r="E726" i="1"/>
  <c r="F726" i="1"/>
  <c r="G726" i="1"/>
  <c r="H726" i="1"/>
  <c r="I726" i="1"/>
  <c r="J726" i="1"/>
  <c r="K726" i="1"/>
  <c r="L726" i="1"/>
  <c r="M726" i="1"/>
  <c r="Q726" i="1"/>
  <c r="R726" i="1"/>
  <c r="T726" i="1"/>
  <c r="U726" i="1"/>
  <c r="V726" i="1" s="1"/>
  <c r="W726" i="1"/>
  <c r="X726" i="1"/>
  <c r="Y726" i="1"/>
  <c r="AA726" i="1"/>
  <c r="AB726" i="1"/>
  <c r="AC726" i="1"/>
  <c r="AG726" i="1"/>
  <c r="AH726" i="1"/>
  <c r="AI726" i="1"/>
  <c r="AJ726" i="1"/>
  <c r="AK726" i="1"/>
  <c r="AM726" i="1"/>
  <c r="A727" i="1"/>
  <c r="B727" i="1"/>
  <c r="C727" i="1"/>
  <c r="D727" i="1"/>
  <c r="E727" i="1"/>
  <c r="F727" i="1"/>
  <c r="G727" i="1"/>
  <c r="H727" i="1"/>
  <c r="I727" i="1"/>
  <c r="J727" i="1"/>
  <c r="K727" i="1"/>
  <c r="L727" i="1"/>
  <c r="M727" i="1"/>
  <c r="Q727" i="1"/>
  <c r="R727" i="1"/>
  <c r="T727" i="1"/>
  <c r="U727" i="1"/>
  <c r="V727" i="1" s="1"/>
  <c r="W727" i="1"/>
  <c r="X727" i="1"/>
  <c r="Y727" i="1"/>
  <c r="AA727" i="1"/>
  <c r="AB727" i="1"/>
  <c r="AC727" i="1"/>
  <c r="AE727" i="1" s="1"/>
  <c r="AG727" i="1"/>
  <c r="AH727" i="1"/>
  <c r="AI727" i="1"/>
  <c r="AJ727" i="1"/>
  <c r="AK727" i="1"/>
  <c r="AM727" i="1"/>
  <c r="A728" i="1"/>
  <c r="B728" i="1"/>
  <c r="C728" i="1"/>
  <c r="D728" i="1"/>
  <c r="E728" i="1"/>
  <c r="F728" i="1"/>
  <c r="G728" i="1"/>
  <c r="H728" i="1"/>
  <c r="I728" i="1"/>
  <c r="J728" i="1"/>
  <c r="K728" i="1"/>
  <c r="L728" i="1"/>
  <c r="M728" i="1"/>
  <c r="Q728" i="1"/>
  <c r="R728" i="1"/>
  <c r="T728" i="1"/>
  <c r="U728" i="1"/>
  <c r="V728" i="1" s="1"/>
  <c r="W728" i="1"/>
  <c r="X728" i="1"/>
  <c r="Y728" i="1"/>
  <c r="AA728" i="1"/>
  <c r="AB728" i="1"/>
  <c r="AC728" i="1"/>
  <c r="AE728" i="1" s="1"/>
  <c r="AG728" i="1"/>
  <c r="AH728" i="1"/>
  <c r="AI728" i="1"/>
  <c r="AJ728" i="1"/>
  <c r="AK728" i="1"/>
  <c r="AM728" i="1"/>
  <c r="A729" i="1"/>
  <c r="B729" i="1"/>
  <c r="C729" i="1"/>
  <c r="D729" i="1"/>
  <c r="E729" i="1"/>
  <c r="F729" i="1"/>
  <c r="G729" i="1"/>
  <c r="H729" i="1"/>
  <c r="I729" i="1"/>
  <c r="J729" i="1"/>
  <c r="K729" i="1"/>
  <c r="L729" i="1"/>
  <c r="M729" i="1"/>
  <c r="Q729" i="1"/>
  <c r="R729" i="1"/>
  <c r="T729" i="1"/>
  <c r="U729" i="1"/>
  <c r="V729" i="1" s="1"/>
  <c r="W729" i="1"/>
  <c r="X729" i="1"/>
  <c r="Y729" i="1"/>
  <c r="AA729" i="1"/>
  <c r="AB729" i="1"/>
  <c r="AC729" i="1"/>
  <c r="AE729" i="1" s="1"/>
  <c r="AG729" i="1"/>
  <c r="AH729" i="1"/>
  <c r="AI729" i="1"/>
  <c r="AJ729" i="1"/>
  <c r="AK729" i="1"/>
  <c r="AM729" i="1"/>
  <c r="A730" i="1"/>
  <c r="B730" i="1"/>
  <c r="C730" i="1"/>
  <c r="D730" i="1"/>
  <c r="E730" i="1"/>
  <c r="F730" i="1"/>
  <c r="G730" i="1"/>
  <c r="H730" i="1"/>
  <c r="I730" i="1"/>
  <c r="J730" i="1"/>
  <c r="K730" i="1"/>
  <c r="L730" i="1"/>
  <c r="M730" i="1"/>
  <c r="Q730" i="1"/>
  <c r="R730" i="1"/>
  <c r="T730" i="1"/>
  <c r="U730" i="1"/>
  <c r="V730" i="1" s="1"/>
  <c r="W730" i="1"/>
  <c r="X730" i="1"/>
  <c r="Y730" i="1"/>
  <c r="AA730" i="1"/>
  <c r="AB730" i="1"/>
  <c r="AC730" i="1"/>
  <c r="AG730" i="1"/>
  <c r="AH730" i="1"/>
  <c r="AI730" i="1"/>
  <c r="AJ730" i="1"/>
  <c r="AK730" i="1"/>
  <c r="AM730" i="1"/>
  <c r="A731" i="1"/>
  <c r="B731" i="1"/>
  <c r="C731" i="1"/>
  <c r="D731" i="1"/>
  <c r="E731" i="1"/>
  <c r="F731" i="1"/>
  <c r="G731" i="1"/>
  <c r="H731" i="1"/>
  <c r="I731" i="1"/>
  <c r="J731" i="1"/>
  <c r="K731" i="1"/>
  <c r="L731" i="1"/>
  <c r="M731" i="1"/>
  <c r="Q731" i="1"/>
  <c r="R731" i="1"/>
  <c r="T731" i="1"/>
  <c r="U731" i="1"/>
  <c r="V731" i="1" s="1"/>
  <c r="W731" i="1"/>
  <c r="X731" i="1"/>
  <c r="Y731" i="1"/>
  <c r="AA731" i="1"/>
  <c r="AB731" i="1"/>
  <c r="AC731" i="1"/>
  <c r="AE731" i="1" s="1"/>
  <c r="AG731" i="1"/>
  <c r="AH731" i="1"/>
  <c r="AI731" i="1"/>
  <c r="AJ731" i="1"/>
  <c r="AK731" i="1"/>
  <c r="AM731" i="1"/>
  <c r="A732" i="1"/>
  <c r="B732" i="1"/>
  <c r="C732" i="1"/>
  <c r="D732" i="1"/>
  <c r="E732" i="1"/>
  <c r="F732" i="1"/>
  <c r="G732" i="1"/>
  <c r="H732" i="1"/>
  <c r="I732" i="1"/>
  <c r="J732" i="1"/>
  <c r="K732" i="1"/>
  <c r="L732" i="1"/>
  <c r="M732" i="1"/>
  <c r="Q732" i="1"/>
  <c r="R732" i="1"/>
  <c r="T732" i="1"/>
  <c r="U732" i="1"/>
  <c r="V732" i="1" s="1"/>
  <c r="W732" i="1"/>
  <c r="X732" i="1"/>
  <c r="Y732" i="1"/>
  <c r="AA732" i="1"/>
  <c r="AB732" i="1"/>
  <c r="AC732" i="1"/>
  <c r="AE732" i="1" s="1"/>
  <c r="AG732" i="1"/>
  <c r="AH732" i="1"/>
  <c r="AI732" i="1"/>
  <c r="AJ732" i="1"/>
  <c r="AK732" i="1"/>
  <c r="AM732" i="1"/>
  <c r="A733" i="1"/>
  <c r="B733" i="1"/>
  <c r="C733" i="1"/>
  <c r="D733" i="1"/>
  <c r="E733" i="1"/>
  <c r="F733" i="1"/>
  <c r="G733" i="1"/>
  <c r="H733" i="1"/>
  <c r="I733" i="1"/>
  <c r="J733" i="1"/>
  <c r="K733" i="1"/>
  <c r="L733" i="1"/>
  <c r="M733" i="1"/>
  <c r="Q733" i="1"/>
  <c r="R733" i="1"/>
  <c r="T733" i="1"/>
  <c r="U733" i="1"/>
  <c r="V733" i="1" s="1"/>
  <c r="W733" i="1"/>
  <c r="X733" i="1"/>
  <c r="Y733" i="1"/>
  <c r="AA733" i="1"/>
  <c r="AB733" i="1"/>
  <c r="AC733" i="1"/>
  <c r="AE733" i="1" s="1"/>
  <c r="AG733" i="1"/>
  <c r="AH733" i="1"/>
  <c r="AI733" i="1"/>
  <c r="AJ733" i="1"/>
  <c r="AK733" i="1"/>
  <c r="AM733" i="1"/>
  <c r="A734" i="1"/>
  <c r="B734" i="1"/>
  <c r="C734" i="1"/>
  <c r="D734" i="1"/>
  <c r="E734" i="1"/>
  <c r="F734" i="1"/>
  <c r="G734" i="1"/>
  <c r="H734" i="1"/>
  <c r="I734" i="1"/>
  <c r="J734" i="1"/>
  <c r="K734" i="1"/>
  <c r="L734" i="1"/>
  <c r="M734" i="1"/>
  <c r="Q734" i="1"/>
  <c r="R734" i="1"/>
  <c r="T734" i="1"/>
  <c r="U734" i="1"/>
  <c r="V734" i="1" s="1"/>
  <c r="W734" i="1"/>
  <c r="X734" i="1"/>
  <c r="Y734" i="1"/>
  <c r="AA734" i="1"/>
  <c r="AB734" i="1"/>
  <c r="AC734" i="1"/>
  <c r="AG734" i="1"/>
  <c r="AH734" i="1"/>
  <c r="AI734" i="1"/>
  <c r="AJ734" i="1"/>
  <c r="AK734" i="1"/>
  <c r="AM734" i="1"/>
  <c r="A735" i="1"/>
  <c r="B735" i="1"/>
  <c r="C735" i="1"/>
  <c r="D735" i="1"/>
  <c r="E735" i="1"/>
  <c r="F735" i="1"/>
  <c r="G735" i="1"/>
  <c r="H735" i="1"/>
  <c r="I735" i="1"/>
  <c r="J735" i="1"/>
  <c r="K735" i="1"/>
  <c r="L735" i="1"/>
  <c r="M735" i="1"/>
  <c r="Q735" i="1"/>
  <c r="R735" i="1"/>
  <c r="T735" i="1"/>
  <c r="U735" i="1"/>
  <c r="V735" i="1" s="1"/>
  <c r="W735" i="1"/>
  <c r="X735" i="1"/>
  <c r="Y735" i="1"/>
  <c r="AA735" i="1"/>
  <c r="AB735" i="1"/>
  <c r="AC735" i="1"/>
  <c r="AE735" i="1" s="1"/>
  <c r="AG735" i="1"/>
  <c r="AH735" i="1"/>
  <c r="AI735" i="1"/>
  <c r="AJ735" i="1"/>
  <c r="AK735" i="1"/>
  <c r="AM735" i="1"/>
  <c r="A736" i="1"/>
  <c r="B736" i="1"/>
  <c r="C736" i="1"/>
  <c r="D736" i="1"/>
  <c r="E736" i="1"/>
  <c r="F736" i="1"/>
  <c r="G736" i="1"/>
  <c r="H736" i="1"/>
  <c r="I736" i="1"/>
  <c r="J736" i="1"/>
  <c r="K736" i="1"/>
  <c r="L736" i="1"/>
  <c r="M736" i="1"/>
  <c r="Q736" i="1"/>
  <c r="R736" i="1"/>
  <c r="T736" i="1"/>
  <c r="U736" i="1"/>
  <c r="V736" i="1" s="1"/>
  <c r="W736" i="1"/>
  <c r="X736" i="1"/>
  <c r="Y736" i="1"/>
  <c r="AA736" i="1"/>
  <c r="AB736" i="1"/>
  <c r="AC736" i="1"/>
  <c r="AE736" i="1" s="1"/>
  <c r="AG736" i="1"/>
  <c r="AH736" i="1"/>
  <c r="AI736" i="1"/>
  <c r="AJ736" i="1"/>
  <c r="AK736" i="1"/>
  <c r="AM736" i="1"/>
  <c r="A737" i="1"/>
  <c r="B737" i="1"/>
  <c r="C737" i="1"/>
  <c r="D737" i="1"/>
  <c r="E737" i="1"/>
  <c r="F737" i="1"/>
  <c r="G737" i="1"/>
  <c r="H737" i="1"/>
  <c r="I737" i="1"/>
  <c r="J737" i="1"/>
  <c r="K737" i="1"/>
  <c r="L737" i="1"/>
  <c r="M737" i="1"/>
  <c r="Q737" i="1"/>
  <c r="R737" i="1"/>
  <c r="T737" i="1"/>
  <c r="U737" i="1"/>
  <c r="V737" i="1" s="1"/>
  <c r="W737" i="1"/>
  <c r="X737" i="1"/>
  <c r="Y737" i="1"/>
  <c r="AA737" i="1"/>
  <c r="AB737" i="1"/>
  <c r="AC737" i="1"/>
  <c r="AE737" i="1" s="1"/>
  <c r="AG737" i="1"/>
  <c r="AH737" i="1"/>
  <c r="AI737" i="1"/>
  <c r="AJ737" i="1"/>
  <c r="AK737" i="1"/>
  <c r="AM737" i="1"/>
  <c r="A738" i="1"/>
  <c r="B738" i="1"/>
  <c r="C738" i="1"/>
  <c r="D738" i="1"/>
  <c r="E738" i="1"/>
  <c r="F738" i="1"/>
  <c r="G738" i="1"/>
  <c r="H738" i="1"/>
  <c r="I738" i="1"/>
  <c r="J738" i="1"/>
  <c r="K738" i="1"/>
  <c r="L738" i="1"/>
  <c r="M738" i="1"/>
  <c r="Q738" i="1"/>
  <c r="R738" i="1"/>
  <c r="T738" i="1"/>
  <c r="U738" i="1"/>
  <c r="V738" i="1" s="1"/>
  <c r="W738" i="1"/>
  <c r="X738" i="1"/>
  <c r="Y738" i="1"/>
  <c r="AA738" i="1"/>
  <c r="AB738" i="1"/>
  <c r="AC738" i="1"/>
  <c r="AG738" i="1"/>
  <c r="AH738" i="1"/>
  <c r="AI738" i="1"/>
  <c r="AJ738" i="1"/>
  <c r="AK738" i="1"/>
  <c r="AM738" i="1"/>
  <c r="A739" i="1"/>
  <c r="B739" i="1"/>
  <c r="C739" i="1"/>
  <c r="D739" i="1"/>
  <c r="E739" i="1"/>
  <c r="F739" i="1"/>
  <c r="G739" i="1"/>
  <c r="H739" i="1"/>
  <c r="I739" i="1"/>
  <c r="J739" i="1"/>
  <c r="K739" i="1"/>
  <c r="L739" i="1"/>
  <c r="M739" i="1"/>
  <c r="Q739" i="1"/>
  <c r="R739" i="1"/>
  <c r="T739" i="1"/>
  <c r="U739" i="1"/>
  <c r="V739" i="1" s="1"/>
  <c r="W739" i="1"/>
  <c r="X739" i="1"/>
  <c r="Y739" i="1"/>
  <c r="AA739" i="1"/>
  <c r="AB739" i="1"/>
  <c r="AC739" i="1"/>
  <c r="AE739" i="1" s="1"/>
  <c r="AG739" i="1"/>
  <c r="AH739" i="1"/>
  <c r="AI739" i="1"/>
  <c r="AJ739" i="1"/>
  <c r="AK739" i="1"/>
  <c r="AM739" i="1"/>
  <c r="A740" i="1"/>
  <c r="B740" i="1"/>
  <c r="C740" i="1"/>
  <c r="D740" i="1"/>
  <c r="E740" i="1"/>
  <c r="F740" i="1"/>
  <c r="G740" i="1"/>
  <c r="H740" i="1"/>
  <c r="I740" i="1"/>
  <c r="J740" i="1"/>
  <c r="K740" i="1"/>
  <c r="L740" i="1"/>
  <c r="M740" i="1"/>
  <c r="Q740" i="1"/>
  <c r="R740" i="1"/>
  <c r="T740" i="1"/>
  <c r="U740" i="1"/>
  <c r="V740" i="1" s="1"/>
  <c r="W740" i="1"/>
  <c r="X740" i="1"/>
  <c r="Y740" i="1"/>
  <c r="AA740" i="1"/>
  <c r="AB740" i="1"/>
  <c r="AC740" i="1"/>
  <c r="AG740" i="1"/>
  <c r="AH740" i="1"/>
  <c r="AI740" i="1"/>
  <c r="AJ740" i="1"/>
  <c r="AK740" i="1"/>
  <c r="AM740" i="1"/>
  <c r="A741" i="1"/>
  <c r="B741" i="1"/>
  <c r="C741" i="1"/>
  <c r="D741" i="1"/>
  <c r="E741" i="1"/>
  <c r="F741" i="1"/>
  <c r="G741" i="1"/>
  <c r="H741" i="1"/>
  <c r="I741" i="1"/>
  <c r="J741" i="1"/>
  <c r="K741" i="1"/>
  <c r="L741" i="1"/>
  <c r="M741" i="1"/>
  <c r="Q741" i="1"/>
  <c r="R741" i="1"/>
  <c r="T741" i="1"/>
  <c r="U741" i="1"/>
  <c r="V741" i="1" s="1"/>
  <c r="W741" i="1"/>
  <c r="X741" i="1"/>
  <c r="Y741" i="1"/>
  <c r="AA741" i="1"/>
  <c r="AB741" i="1"/>
  <c r="AC741" i="1"/>
  <c r="AE741" i="1" s="1"/>
  <c r="AG741" i="1"/>
  <c r="AH741" i="1"/>
  <c r="AI741" i="1"/>
  <c r="AJ741" i="1"/>
  <c r="AK741" i="1"/>
  <c r="AM741" i="1"/>
  <c r="A742" i="1"/>
  <c r="B742" i="1"/>
  <c r="C742" i="1"/>
  <c r="D742" i="1"/>
  <c r="E742" i="1"/>
  <c r="F742" i="1"/>
  <c r="G742" i="1"/>
  <c r="H742" i="1"/>
  <c r="I742" i="1"/>
  <c r="J742" i="1"/>
  <c r="K742" i="1"/>
  <c r="L742" i="1"/>
  <c r="M742" i="1"/>
  <c r="Q742" i="1"/>
  <c r="R742" i="1"/>
  <c r="T742" i="1"/>
  <c r="U742" i="1"/>
  <c r="V742" i="1" s="1"/>
  <c r="W742" i="1"/>
  <c r="X742" i="1"/>
  <c r="Y742" i="1"/>
  <c r="AA742" i="1"/>
  <c r="AB742" i="1"/>
  <c r="AC742" i="1"/>
  <c r="AG742" i="1"/>
  <c r="AH742" i="1"/>
  <c r="AI742" i="1"/>
  <c r="AJ742" i="1"/>
  <c r="AK742" i="1"/>
  <c r="AM742" i="1"/>
  <c r="A743" i="1"/>
  <c r="B743" i="1"/>
  <c r="C743" i="1"/>
  <c r="D743" i="1"/>
  <c r="E743" i="1"/>
  <c r="F743" i="1"/>
  <c r="G743" i="1"/>
  <c r="H743" i="1"/>
  <c r="I743" i="1"/>
  <c r="J743" i="1"/>
  <c r="K743" i="1"/>
  <c r="L743" i="1"/>
  <c r="M743" i="1"/>
  <c r="Q743" i="1"/>
  <c r="R743" i="1"/>
  <c r="T743" i="1"/>
  <c r="U743" i="1"/>
  <c r="V743" i="1" s="1"/>
  <c r="W743" i="1"/>
  <c r="X743" i="1"/>
  <c r="Y743" i="1"/>
  <c r="AA743" i="1"/>
  <c r="AB743" i="1"/>
  <c r="AC743" i="1"/>
  <c r="AE743" i="1" s="1"/>
  <c r="AG743" i="1"/>
  <c r="AH743" i="1"/>
  <c r="AI743" i="1"/>
  <c r="AJ743" i="1"/>
  <c r="AK743" i="1"/>
  <c r="AM743" i="1"/>
  <c r="A744" i="1"/>
  <c r="B744" i="1"/>
  <c r="C744" i="1"/>
  <c r="D744" i="1"/>
  <c r="E744" i="1"/>
  <c r="F744" i="1"/>
  <c r="G744" i="1"/>
  <c r="H744" i="1"/>
  <c r="I744" i="1"/>
  <c r="J744" i="1"/>
  <c r="K744" i="1"/>
  <c r="L744" i="1"/>
  <c r="M744" i="1"/>
  <c r="Q744" i="1"/>
  <c r="R744" i="1"/>
  <c r="T744" i="1"/>
  <c r="U744" i="1"/>
  <c r="V744" i="1" s="1"/>
  <c r="W744" i="1"/>
  <c r="X744" i="1"/>
  <c r="Y744" i="1"/>
  <c r="AA744" i="1"/>
  <c r="AB744" i="1"/>
  <c r="AC744" i="1"/>
  <c r="AE744" i="1" s="1"/>
  <c r="AG744" i="1"/>
  <c r="AH744" i="1"/>
  <c r="AI744" i="1"/>
  <c r="AJ744" i="1"/>
  <c r="AK744" i="1"/>
  <c r="AM744" i="1"/>
  <c r="A745" i="1"/>
  <c r="B745" i="1"/>
  <c r="C745" i="1"/>
  <c r="D745" i="1"/>
  <c r="E745" i="1"/>
  <c r="F745" i="1"/>
  <c r="G745" i="1"/>
  <c r="H745" i="1"/>
  <c r="I745" i="1"/>
  <c r="J745" i="1"/>
  <c r="K745" i="1"/>
  <c r="L745" i="1"/>
  <c r="M745" i="1"/>
  <c r="Q745" i="1"/>
  <c r="R745" i="1"/>
  <c r="T745" i="1"/>
  <c r="U745" i="1"/>
  <c r="V745" i="1" s="1"/>
  <c r="W745" i="1"/>
  <c r="X745" i="1"/>
  <c r="Y745" i="1"/>
  <c r="AA745" i="1"/>
  <c r="AB745" i="1"/>
  <c r="AC745" i="1"/>
  <c r="AE745" i="1" s="1"/>
  <c r="AG745" i="1"/>
  <c r="AH745" i="1"/>
  <c r="AI745" i="1"/>
  <c r="AJ745" i="1"/>
  <c r="AK745" i="1"/>
  <c r="AM745" i="1"/>
  <c r="A746" i="1"/>
  <c r="B746" i="1"/>
  <c r="C746" i="1"/>
  <c r="D746" i="1"/>
  <c r="E746" i="1"/>
  <c r="F746" i="1"/>
  <c r="G746" i="1"/>
  <c r="H746" i="1"/>
  <c r="I746" i="1"/>
  <c r="J746" i="1"/>
  <c r="K746" i="1"/>
  <c r="L746" i="1"/>
  <c r="M746" i="1"/>
  <c r="Q746" i="1"/>
  <c r="R746" i="1"/>
  <c r="T746" i="1"/>
  <c r="U746" i="1"/>
  <c r="V746" i="1" s="1"/>
  <c r="W746" i="1"/>
  <c r="X746" i="1"/>
  <c r="Y746" i="1"/>
  <c r="AA746" i="1"/>
  <c r="AB746" i="1"/>
  <c r="AC746" i="1"/>
  <c r="AG746" i="1"/>
  <c r="AH746" i="1"/>
  <c r="AI746" i="1"/>
  <c r="AJ746" i="1"/>
  <c r="AK746" i="1"/>
  <c r="AM746" i="1"/>
  <c r="A747" i="1"/>
  <c r="B747" i="1"/>
  <c r="C747" i="1"/>
  <c r="D747" i="1"/>
  <c r="E747" i="1"/>
  <c r="F747" i="1"/>
  <c r="G747" i="1"/>
  <c r="H747" i="1"/>
  <c r="I747" i="1"/>
  <c r="J747" i="1"/>
  <c r="K747" i="1"/>
  <c r="L747" i="1"/>
  <c r="M747" i="1"/>
  <c r="Q747" i="1"/>
  <c r="R747" i="1"/>
  <c r="T747" i="1"/>
  <c r="U747" i="1"/>
  <c r="V747" i="1" s="1"/>
  <c r="W747" i="1"/>
  <c r="X747" i="1"/>
  <c r="Y747" i="1"/>
  <c r="AA747" i="1"/>
  <c r="AB747" i="1"/>
  <c r="AC747" i="1"/>
  <c r="AE747" i="1" s="1"/>
  <c r="AG747" i="1"/>
  <c r="AH747" i="1"/>
  <c r="AI747" i="1"/>
  <c r="AJ747" i="1"/>
  <c r="AK747" i="1"/>
  <c r="AM747" i="1"/>
  <c r="A748" i="1"/>
  <c r="B748" i="1"/>
  <c r="C748" i="1"/>
  <c r="D748" i="1"/>
  <c r="E748" i="1"/>
  <c r="F748" i="1"/>
  <c r="G748" i="1"/>
  <c r="H748" i="1"/>
  <c r="I748" i="1"/>
  <c r="J748" i="1"/>
  <c r="K748" i="1"/>
  <c r="L748" i="1"/>
  <c r="M748" i="1"/>
  <c r="Q748" i="1"/>
  <c r="R748" i="1"/>
  <c r="T748" i="1"/>
  <c r="U748" i="1"/>
  <c r="V748" i="1" s="1"/>
  <c r="W748" i="1"/>
  <c r="X748" i="1"/>
  <c r="Y748" i="1"/>
  <c r="AA748" i="1"/>
  <c r="AB748" i="1"/>
  <c r="AC748" i="1"/>
  <c r="AD748" i="1" s="1"/>
  <c r="AG748" i="1"/>
  <c r="AH748" i="1"/>
  <c r="AI748" i="1"/>
  <c r="AJ748" i="1"/>
  <c r="AK748" i="1"/>
  <c r="AM748" i="1"/>
  <c r="A749" i="1"/>
  <c r="B749" i="1"/>
  <c r="C749" i="1"/>
  <c r="D749" i="1"/>
  <c r="E749" i="1"/>
  <c r="F749" i="1"/>
  <c r="G749" i="1"/>
  <c r="H749" i="1"/>
  <c r="I749" i="1"/>
  <c r="J749" i="1"/>
  <c r="K749" i="1"/>
  <c r="L749" i="1"/>
  <c r="M749" i="1"/>
  <c r="Q749" i="1"/>
  <c r="R749" i="1"/>
  <c r="T749" i="1"/>
  <c r="U749" i="1"/>
  <c r="V749" i="1" s="1"/>
  <c r="W749" i="1"/>
  <c r="X749" i="1"/>
  <c r="Y749" i="1"/>
  <c r="AA749" i="1"/>
  <c r="AB749" i="1"/>
  <c r="AC749" i="1"/>
  <c r="AE749" i="1" s="1"/>
  <c r="AG749" i="1"/>
  <c r="AH749" i="1"/>
  <c r="AI749" i="1"/>
  <c r="AJ749" i="1"/>
  <c r="AK749" i="1"/>
  <c r="AM749" i="1"/>
  <c r="A750" i="1"/>
  <c r="B750" i="1"/>
  <c r="C750" i="1"/>
  <c r="D750" i="1"/>
  <c r="E750" i="1"/>
  <c r="F750" i="1"/>
  <c r="G750" i="1"/>
  <c r="H750" i="1"/>
  <c r="I750" i="1"/>
  <c r="J750" i="1"/>
  <c r="K750" i="1"/>
  <c r="L750" i="1"/>
  <c r="M750" i="1"/>
  <c r="Q750" i="1"/>
  <c r="R750" i="1"/>
  <c r="T750" i="1"/>
  <c r="U750" i="1"/>
  <c r="V750" i="1" s="1"/>
  <c r="W750" i="1"/>
  <c r="X750" i="1"/>
  <c r="Y750" i="1"/>
  <c r="AA750" i="1"/>
  <c r="AB750" i="1"/>
  <c r="AC750" i="1"/>
  <c r="AG750" i="1"/>
  <c r="AH750" i="1"/>
  <c r="AI750" i="1"/>
  <c r="AJ750" i="1"/>
  <c r="AK750" i="1"/>
  <c r="AM750" i="1"/>
  <c r="A751" i="1"/>
  <c r="B751" i="1"/>
  <c r="C751" i="1"/>
  <c r="D751" i="1"/>
  <c r="E751" i="1"/>
  <c r="F751" i="1"/>
  <c r="G751" i="1"/>
  <c r="H751" i="1"/>
  <c r="I751" i="1"/>
  <c r="J751" i="1"/>
  <c r="K751" i="1"/>
  <c r="L751" i="1"/>
  <c r="M751" i="1"/>
  <c r="Q751" i="1"/>
  <c r="R751" i="1"/>
  <c r="T751" i="1"/>
  <c r="U751" i="1"/>
  <c r="V751" i="1" s="1"/>
  <c r="W751" i="1"/>
  <c r="X751" i="1"/>
  <c r="Y751" i="1"/>
  <c r="AA751" i="1"/>
  <c r="AB751" i="1"/>
  <c r="AC751" i="1"/>
  <c r="AE751" i="1" s="1"/>
  <c r="AG751" i="1"/>
  <c r="AH751" i="1"/>
  <c r="AI751" i="1"/>
  <c r="AJ751" i="1"/>
  <c r="AK751" i="1"/>
  <c r="AM751" i="1"/>
  <c r="A752" i="1"/>
  <c r="B752" i="1"/>
  <c r="C752" i="1"/>
  <c r="D752" i="1"/>
  <c r="E752" i="1"/>
  <c r="F752" i="1"/>
  <c r="G752" i="1"/>
  <c r="H752" i="1"/>
  <c r="I752" i="1"/>
  <c r="J752" i="1"/>
  <c r="K752" i="1"/>
  <c r="L752" i="1"/>
  <c r="M752" i="1"/>
  <c r="Q752" i="1"/>
  <c r="R752" i="1"/>
  <c r="T752" i="1"/>
  <c r="U752" i="1"/>
  <c r="V752" i="1" s="1"/>
  <c r="W752" i="1"/>
  <c r="X752" i="1"/>
  <c r="Y752" i="1"/>
  <c r="AA752" i="1"/>
  <c r="AB752" i="1"/>
  <c r="AC752" i="1"/>
  <c r="AE752" i="1" s="1"/>
  <c r="AG752" i="1"/>
  <c r="AH752" i="1"/>
  <c r="AI752" i="1"/>
  <c r="AJ752" i="1"/>
  <c r="AK752" i="1"/>
  <c r="AM752" i="1"/>
  <c r="A753" i="1"/>
  <c r="B753" i="1"/>
  <c r="C753" i="1"/>
  <c r="D753" i="1"/>
  <c r="E753" i="1"/>
  <c r="F753" i="1"/>
  <c r="G753" i="1"/>
  <c r="H753" i="1"/>
  <c r="I753" i="1"/>
  <c r="J753" i="1"/>
  <c r="K753" i="1"/>
  <c r="L753" i="1"/>
  <c r="M753" i="1"/>
  <c r="Q753" i="1"/>
  <c r="R753" i="1"/>
  <c r="T753" i="1"/>
  <c r="U753" i="1"/>
  <c r="V753" i="1" s="1"/>
  <c r="W753" i="1"/>
  <c r="X753" i="1"/>
  <c r="Y753" i="1"/>
  <c r="AA753" i="1"/>
  <c r="AB753" i="1"/>
  <c r="AC753" i="1"/>
  <c r="AE753" i="1" s="1"/>
  <c r="AG753" i="1"/>
  <c r="AH753" i="1"/>
  <c r="AI753" i="1"/>
  <c r="AJ753" i="1"/>
  <c r="AK753" i="1"/>
  <c r="AM753" i="1"/>
  <c r="A754" i="1"/>
  <c r="B754" i="1"/>
  <c r="C754" i="1"/>
  <c r="D754" i="1"/>
  <c r="E754" i="1"/>
  <c r="F754" i="1"/>
  <c r="G754" i="1"/>
  <c r="H754" i="1"/>
  <c r="I754" i="1"/>
  <c r="J754" i="1"/>
  <c r="K754" i="1"/>
  <c r="L754" i="1"/>
  <c r="M754" i="1"/>
  <c r="Q754" i="1"/>
  <c r="R754" i="1"/>
  <c r="T754" i="1"/>
  <c r="U754" i="1"/>
  <c r="V754" i="1" s="1"/>
  <c r="W754" i="1"/>
  <c r="X754" i="1"/>
  <c r="Y754" i="1"/>
  <c r="AA754" i="1"/>
  <c r="AB754" i="1"/>
  <c r="AC754" i="1"/>
  <c r="AG754" i="1"/>
  <c r="AH754" i="1"/>
  <c r="AI754" i="1"/>
  <c r="AJ754" i="1"/>
  <c r="AK754" i="1"/>
  <c r="AM754" i="1"/>
  <c r="A755" i="1"/>
  <c r="B755" i="1"/>
  <c r="C755" i="1"/>
  <c r="D755" i="1"/>
  <c r="E755" i="1"/>
  <c r="F755" i="1"/>
  <c r="G755" i="1"/>
  <c r="H755" i="1"/>
  <c r="I755" i="1"/>
  <c r="J755" i="1"/>
  <c r="K755" i="1"/>
  <c r="L755" i="1"/>
  <c r="M755" i="1"/>
  <c r="Q755" i="1"/>
  <c r="R755" i="1"/>
  <c r="T755" i="1"/>
  <c r="U755" i="1"/>
  <c r="V755" i="1" s="1"/>
  <c r="W755" i="1"/>
  <c r="X755" i="1"/>
  <c r="Y755" i="1"/>
  <c r="AA755" i="1"/>
  <c r="AB755" i="1"/>
  <c r="AC755" i="1"/>
  <c r="AE755" i="1" s="1"/>
  <c r="AG755" i="1"/>
  <c r="AH755" i="1"/>
  <c r="AI755" i="1"/>
  <c r="AJ755" i="1"/>
  <c r="AK755" i="1"/>
  <c r="AM755" i="1"/>
  <c r="A756" i="1"/>
  <c r="B756" i="1"/>
  <c r="C756" i="1"/>
  <c r="D756" i="1"/>
  <c r="E756" i="1"/>
  <c r="F756" i="1"/>
  <c r="G756" i="1"/>
  <c r="H756" i="1"/>
  <c r="I756" i="1"/>
  <c r="J756" i="1"/>
  <c r="K756" i="1"/>
  <c r="L756" i="1"/>
  <c r="M756" i="1"/>
  <c r="Q756" i="1"/>
  <c r="R756" i="1"/>
  <c r="T756" i="1"/>
  <c r="U756" i="1"/>
  <c r="V756" i="1" s="1"/>
  <c r="W756" i="1"/>
  <c r="X756" i="1"/>
  <c r="Y756" i="1"/>
  <c r="AA756" i="1"/>
  <c r="AB756" i="1"/>
  <c r="AC756" i="1"/>
  <c r="AE756" i="1" s="1"/>
  <c r="AG756" i="1"/>
  <c r="AH756" i="1"/>
  <c r="AI756" i="1"/>
  <c r="AJ756" i="1"/>
  <c r="AK756" i="1"/>
  <c r="AM756" i="1"/>
  <c r="A757" i="1"/>
  <c r="B757" i="1"/>
  <c r="C757" i="1"/>
  <c r="D757" i="1"/>
  <c r="E757" i="1"/>
  <c r="F757" i="1"/>
  <c r="G757" i="1"/>
  <c r="H757" i="1"/>
  <c r="I757" i="1"/>
  <c r="J757" i="1"/>
  <c r="K757" i="1"/>
  <c r="L757" i="1"/>
  <c r="M757" i="1"/>
  <c r="Q757" i="1"/>
  <c r="R757" i="1"/>
  <c r="T757" i="1"/>
  <c r="U757" i="1"/>
  <c r="V757" i="1" s="1"/>
  <c r="W757" i="1"/>
  <c r="X757" i="1"/>
  <c r="Y757" i="1"/>
  <c r="AA757" i="1"/>
  <c r="AB757" i="1"/>
  <c r="AC757" i="1"/>
  <c r="AE757" i="1" s="1"/>
  <c r="AG757" i="1"/>
  <c r="AH757" i="1"/>
  <c r="AI757" i="1"/>
  <c r="AJ757" i="1"/>
  <c r="AK757" i="1"/>
  <c r="AM757" i="1"/>
  <c r="A758" i="1"/>
  <c r="B758" i="1"/>
  <c r="C758" i="1"/>
  <c r="D758" i="1"/>
  <c r="E758" i="1"/>
  <c r="F758" i="1"/>
  <c r="G758" i="1"/>
  <c r="H758" i="1"/>
  <c r="I758" i="1"/>
  <c r="J758" i="1"/>
  <c r="K758" i="1"/>
  <c r="L758" i="1"/>
  <c r="M758" i="1"/>
  <c r="Q758" i="1"/>
  <c r="R758" i="1"/>
  <c r="T758" i="1"/>
  <c r="U758" i="1"/>
  <c r="V758" i="1" s="1"/>
  <c r="W758" i="1"/>
  <c r="X758" i="1"/>
  <c r="Y758" i="1"/>
  <c r="AA758" i="1"/>
  <c r="AB758" i="1"/>
  <c r="AC758" i="1"/>
  <c r="AG758" i="1"/>
  <c r="AH758" i="1"/>
  <c r="AI758" i="1"/>
  <c r="AJ758" i="1"/>
  <c r="AK758" i="1"/>
  <c r="AM758" i="1"/>
  <c r="A759" i="1"/>
  <c r="B759" i="1"/>
  <c r="C759" i="1"/>
  <c r="D759" i="1"/>
  <c r="E759" i="1"/>
  <c r="F759" i="1"/>
  <c r="G759" i="1"/>
  <c r="H759" i="1"/>
  <c r="I759" i="1"/>
  <c r="J759" i="1"/>
  <c r="K759" i="1"/>
  <c r="L759" i="1"/>
  <c r="M759" i="1"/>
  <c r="Q759" i="1"/>
  <c r="R759" i="1"/>
  <c r="T759" i="1"/>
  <c r="U759" i="1"/>
  <c r="V759" i="1" s="1"/>
  <c r="W759" i="1"/>
  <c r="X759" i="1"/>
  <c r="Y759" i="1"/>
  <c r="AA759" i="1"/>
  <c r="AB759" i="1"/>
  <c r="AC759" i="1"/>
  <c r="AE759" i="1" s="1"/>
  <c r="AG759" i="1"/>
  <c r="AH759" i="1"/>
  <c r="AI759" i="1"/>
  <c r="AJ759" i="1"/>
  <c r="AK759" i="1"/>
  <c r="AM759" i="1"/>
  <c r="A760" i="1"/>
  <c r="B760" i="1"/>
  <c r="C760" i="1"/>
  <c r="D760" i="1"/>
  <c r="E760" i="1"/>
  <c r="F760" i="1"/>
  <c r="G760" i="1"/>
  <c r="H760" i="1"/>
  <c r="I760" i="1"/>
  <c r="J760" i="1"/>
  <c r="K760" i="1"/>
  <c r="L760" i="1"/>
  <c r="M760" i="1"/>
  <c r="Q760" i="1"/>
  <c r="R760" i="1"/>
  <c r="T760" i="1"/>
  <c r="U760" i="1"/>
  <c r="V760" i="1" s="1"/>
  <c r="W760" i="1"/>
  <c r="X760" i="1"/>
  <c r="Y760" i="1"/>
  <c r="AA760" i="1"/>
  <c r="AB760" i="1"/>
  <c r="AC760" i="1"/>
  <c r="AE760" i="1" s="1"/>
  <c r="AG760" i="1"/>
  <c r="AH760" i="1"/>
  <c r="AI760" i="1"/>
  <c r="AJ760" i="1"/>
  <c r="AK760" i="1"/>
  <c r="AM760" i="1"/>
  <c r="A761" i="1"/>
  <c r="B761" i="1"/>
  <c r="C761" i="1"/>
  <c r="D761" i="1"/>
  <c r="E761" i="1"/>
  <c r="F761" i="1"/>
  <c r="G761" i="1"/>
  <c r="H761" i="1"/>
  <c r="I761" i="1"/>
  <c r="J761" i="1"/>
  <c r="K761" i="1"/>
  <c r="L761" i="1"/>
  <c r="M761" i="1"/>
  <c r="Q761" i="1"/>
  <c r="R761" i="1"/>
  <c r="T761" i="1"/>
  <c r="U761" i="1"/>
  <c r="V761" i="1" s="1"/>
  <c r="W761" i="1"/>
  <c r="X761" i="1"/>
  <c r="Y761" i="1"/>
  <c r="AA761" i="1"/>
  <c r="AB761" i="1"/>
  <c r="AC761" i="1"/>
  <c r="AE761" i="1" s="1"/>
  <c r="AG761" i="1"/>
  <c r="AH761" i="1"/>
  <c r="AI761" i="1"/>
  <c r="AJ761" i="1"/>
  <c r="AK761" i="1"/>
  <c r="AM761" i="1"/>
  <c r="A762" i="1"/>
  <c r="B762" i="1"/>
  <c r="C762" i="1"/>
  <c r="D762" i="1"/>
  <c r="E762" i="1"/>
  <c r="F762" i="1"/>
  <c r="G762" i="1"/>
  <c r="H762" i="1"/>
  <c r="I762" i="1"/>
  <c r="J762" i="1"/>
  <c r="K762" i="1"/>
  <c r="L762" i="1"/>
  <c r="M762" i="1"/>
  <c r="Q762" i="1"/>
  <c r="R762" i="1"/>
  <c r="T762" i="1"/>
  <c r="U762" i="1"/>
  <c r="V762" i="1" s="1"/>
  <c r="W762" i="1"/>
  <c r="X762" i="1"/>
  <c r="Y762" i="1"/>
  <c r="AA762" i="1"/>
  <c r="AB762" i="1"/>
  <c r="AC762" i="1"/>
  <c r="AG762" i="1"/>
  <c r="AH762" i="1"/>
  <c r="AI762" i="1"/>
  <c r="AJ762" i="1"/>
  <c r="AK762" i="1"/>
  <c r="AM762" i="1"/>
  <c r="A763" i="1"/>
  <c r="B763" i="1"/>
  <c r="C763" i="1"/>
  <c r="D763" i="1"/>
  <c r="E763" i="1"/>
  <c r="F763" i="1"/>
  <c r="G763" i="1"/>
  <c r="H763" i="1"/>
  <c r="I763" i="1"/>
  <c r="J763" i="1"/>
  <c r="K763" i="1"/>
  <c r="L763" i="1"/>
  <c r="M763" i="1"/>
  <c r="Q763" i="1"/>
  <c r="R763" i="1"/>
  <c r="T763" i="1"/>
  <c r="U763" i="1"/>
  <c r="V763" i="1" s="1"/>
  <c r="W763" i="1"/>
  <c r="X763" i="1"/>
  <c r="Y763" i="1"/>
  <c r="AA763" i="1"/>
  <c r="AB763" i="1"/>
  <c r="AC763" i="1"/>
  <c r="AG763" i="1"/>
  <c r="AH763" i="1"/>
  <c r="AI763" i="1"/>
  <c r="AJ763" i="1"/>
  <c r="AK763" i="1"/>
  <c r="AM763" i="1"/>
  <c r="A764" i="1"/>
  <c r="B764" i="1"/>
  <c r="C764" i="1"/>
  <c r="D764" i="1"/>
  <c r="E764" i="1"/>
  <c r="F764" i="1"/>
  <c r="G764" i="1"/>
  <c r="H764" i="1"/>
  <c r="I764" i="1"/>
  <c r="J764" i="1"/>
  <c r="K764" i="1"/>
  <c r="L764" i="1"/>
  <c r="M764" i="1"/>
  <c r="Q764" i="1"/>
  <c r="R764" i="1"/>
  <c r="T764" i="1"/>
  <c r="U764" i="1"/>
  <c r="V764" i="1" s="1"/>
  <c r="W764" i="1"/>
  <c r="X764" i="1"/>
  <c r="Y764" i="1"/>
  <c r="AA764" i="1"/>
  <c r="AB764" i="1"/>
  <c r="AC764" i="1"/>
  <c r="AG764" i="1"/>
  <c r="AH764" i="1"/>
  <c r="AI764" i="1"/>
  <c r="AJ764" i="1"/>
  <c r="AK764" i="1"/>
  <c r="AM764" i="1"/>
  <c r="A765" i="1"/>
  <c r="B765" i="1"/>
  <c r="C765" i="1"/>
  <c r="D765" i="1"/>
  <c r="E765" i="1"/>
  <c r="F765" i="1"/>
  <c r="G765" i="1"/>
  <c r="H765" i="1"/>
  <c r="I765" i="1"/>
  <c r="J765" i="1"/>
  <c r="K765" i="1"/>
  <c r="L765" i="1"/>
  <c r="M765" i="1"/>
  <c r="Q765" i="1"/>
  <c r="R765" i="1"/>
  <c r="T765" i="1"/>
  <c r="U765" i="1"/>
  <c r="V765" i="1" s="1"/>
  <c r="W765" i="1"/>
  <c r="X765" i="1"/>
  <c r="Y765" i="1"/>
  <c r="AA765" i="1"/>
  <c r="AB765" i="1"/>
  <c r="AC765" i="1"/>
  <c r="AE765" i="1" s="1"/>
  <c r="AG765" i="1"/>
  <c r="AH765" i="1"/>
  <c r="AI765" i="1"/>
  <c r="AJ765" i="1"/>
  <c r="AK765" i="1"/>
  <c r="AM765" i="1"/>
  <c r="A766" i="1"/>
  <c r="B766" i="1"/>
  <c r="C766" i="1"/>
  <c r="D766" i="1"/>
  <c r="E766" i="1"/>
  <c r="F766" i="1"/>
  <c r="G766" i="1"/>
  <c r="H766" i="1"/>
  <c r="I766" i="1"/>
  <c r="J766" i="1"/>
  <c r="K766" i="1"/>
  <c r="L766" i="1"/>
  <c r="M766" i="1"/>
  <c r="Q766" i="1"/>
  <c r="R766" i="1"/>
  <c r="T766" i="1"/>
  <c r="U766" i="1"/>
  <c r="V766" i="1" s="1"/>
  <c r="W766" i="1"/>
  <c r="X766" i="1"/>
  <c r="Y766" i="1"/>
  <c r="AA766" i="1"/>
  <c r="AB766" i="1"/>
  <c r="AC766" i="1"/>
  <c r="AG766" i="1"/>
  <c r="AH766" i="1"/>
  <c r="AI766" i="1"/>
  <c r="AJ766" i="1"/>
  <c r="AK766" i="1"/>
  <c r="AM766" i="1"/>
  <c r="A767" i="1"/>
  <c r="B767" i="1"/>
  <c r="C767" i="1"/>
  <c r="D767" i="1"/>
  <c r="E767" i="1"/>
  <c r="F767" i="1"/>
  <c r="G767" i="1"/>
  <c r="H767" i="1"/>
  <c r="I767" i="1"/>
  <c r="J767" i="1"/>
  <c r="K767" i="1"/>
  <c r="L767" i="1"/>
  <c r="M767" i="1"/>
  <c r="Q767" i="1"/>
  <c r="R767" i="1"/>
  <c r="T767" i="1"/>
  <c r="U767" i="1"/>
  <c r="V767" i="1" s="1"/>
  <c r="W767" i="1"/>
  <c r="X767" i="1"/>
  <c r="Y767" i="1"/>
  <c r="AA767" i="1"/>
  <c r="AB767" i="1"/>
  <c r="AC767" i="1"/>
  <c r="AG767" i="1"/>
  <c r="AH767" i="1"/>
  <c r="AI767" i="1"/>
  <c r="AJ767" i="1"/>
  <c r="AK767" i="1"/>
  <c r="AM767" i="1"/>
  <c r="A768" i="1"/>
  <c r="B768" i="1"/>
  <c r="C768" i="1"/>
  <c r="D768" i="1"/>
  <c r="E768" i="1"/>
  <c r="F768" i="1"/>
  <c r="G768" i="1"/>
  <c r="H768" i="1"/>
  <c r="I768" i="1"/>
  <c r="J768" i="1"/>
  <c r="K768" i="1"/>
  <c r="L768" i="1"/>
  <c r="M768" i="1"/>
  <c r="Q768" i="1"/>
  <c r="R768" i="1"/>
  <c r="T768" i="1"/>
  <c r="U768" i="1"/>
  <c r="V768" i="1" s="1"/>
  <c r="W768" i="1"/>
  <c r="X768" i="1"/>
  <c r="Y768" i="1"/>
  <c r="AA768" i="1"/>
  <c r="AB768" i="1"/>
  <c r="AC768" i="1"/>
  <c r="AE768" i="1" s="1"/>
  <c r="AG768" i="1"/>
  <c r="AH768" i="1"/>
  <c r="AI768" i="1"/>
  <c r="AJ768" i="1"/>
  <c r="AK768" i="1"/>
  <c r="AM768" i="1"/>
  <c r="A769" i="1"/>
  <c r="B769" i="1"/>
  <c r="C769" i="1"/>
  <c r="D769" i="1"/>
  <c r="E769" i="1"/>
  <c r="F769" i="1"/>
  <c r="G769" i="1"/>
  <c r="H769" i="1"/>
  <c r="I769" i="1"/>
  <c r="J769" i="1"/>
  <c r="K769" i="1"/>
  <c r="L769" i="1"/>
  <c r="M769" i="1"/>
  <c r="Q769" i="1"/>
  <c r="R769" i="1"/>
  <c r="T769" i="1"/>
  <c r="U769" i="1"/>
  <c r="V769" i="1" s="1"/>
  <c r="W769" i="1"/>
  <c r="X769" i="1"/>
  <c r="Y769" i="1"/>
  <c r="AA769" i="1"/>
  <c r="AB769" i="1"/>
  <c r="AC769" i="1"/>
  <c r="AE769" i="1" s="1"/>
  <c r="AG769" i="1"/>
  <c r="AH769" i="1"/>
  <c r="AI769" i="1"/>
  <c r="AJ769" i="1"/>
  <c r="AK769" i="1"/>
  <c r="AM769" i="1"/>
  <c r="A770" i="1"/>
  <c r="B770" i="1"/>
  <c r="C770" i="1"/>
  <c r="D770" i="1"/>
  <c r="E770" i="1"/>
  <c r="F770" i="1"/>
  <c r="G770" i="1"/>
  <c r="H770" i="1"/>
  <c r="I770" i="1"/>
  <c r="J770" i="1"/>
  <c r="K770" i="1"/>
  <c r="L770" i="1"/>
  <c r="M770" i="1"/>
  <c r="Q770" i="1"/>
  <c r="R770" i="1"/>
  <c r="T770" i="1"/>
  <c r="U770" i="1"/>
  <c r="V770" i="1" s="1"/>
  <c r="W770" i="1"/>
  <c r="X770" i="1"/>
  <c r="Y770" i="1"/>
  <c r="AA770" i="1"/>
  <c r="AB770" i="1"/>
  <c r="AC770" i="1"/>
  <c r="AG770" i="1"/>
  <c r="AH770" i="1"/>
  <c r="AI770" i="1"/>
  <c r="AJ770" i="1"/>
  <c r="AK770" i="1"/>
  <c r="AM770" i="1"/>
  <c r="A771" i="1"/>
  <c r="B771" i="1"/>
  <c r="C771" i="1"/>
  <c r="D771" i="1"/>
  <c r="E771" i="1"/>
  <c r="F771" i="1"/>
  <c r="G771" i="1"/>
  <c r="H771" i="1"/>
  <c r="I771" i="1"/>
  <c r="J771" i="1"/>
  <c r="K771" i="1"/>
  <c r="L771" i="1"/>
  <c r="M771" i="1"/>
  <c r="Q771" i="1"/>
  <c r="R771" i="1"/>
  <c r="T771" i="1"/>
  <c r="U771" i="1"/>
  <c r="V771" i="1" s="1"/>
  <c r="W771" i="1"/>
  <c r="X771" i="1"/>
  <c r="Y771" i="1"/>
  <c r="AA771" i="1"/>
  <c r="AB771" i="1"/>
  <c r="AC771" i="1"/>
  <c r="AE771" i="1" s="1"/>
  <c r="AG771" i="1"/>
  <c r="AH771" i="1"/>
  <c r="AI771" i="1"/>
  <c r="AJ771" i="1"/>
  <c r="AK771" i="1"/>
  <c r="AM771" i="1"/>
  <c r="A772" i="1"/>
  <c r="B772" i="1"/>
  <c r="C772" i="1"/>
  <c r="D772" i="1"/>
  <c r="E772" i="1"/>
  <c r="F772" i="1"/>
  <c r="G772" i="1"/>
  <c r="H772" i="1"/>
  <c r="I772" i="1"/>
  <c r="J772" i="1"/>
  <c r="K772" i="1"/>
  <c r="L772" i="1"/>
  <c r="M772" i="1"/>
  <c r="Q772" i="1"/>
  <c r="R772" i="1"/>
  <c r="T772" i="1"/>
  <c r="U772" i="1"/>
  <c r="V772" i="1" s="1"/>
  <c r="W772" i="1"/>
  <c r="X772" i="1"/>
  <c r="Y772" i="1"/>
  <c r="AA772" i="1"/>
  <c r="AB772" i="1"/>
  <c r="AC772" i="1"/>
  <c r="AE772" i="1" s="1"/>
  <c r="AG772" i="1"/>
  <c r="AH772" i="1"/>
  <c r="AI772" i="1"/>
  <c r="AJ772" i="1"/>
  <c r="AK772" i="1"/>
  <c r="AM772" i="1"/>
  <c r="A773" i="1"/>
  <c r="B773" i="1"/>
  <c r="C773" i="1"/>
  <c r="D773" i="1"/>
  <c r="E773" i="1"/>
  <c r="F773" i="1"/>
  <c r="G773" i="1"/>
  <c r="H773" i="1"/>
  <c r="I773" i="1"/>
  <c r="J773" i="1"/>
  <c r="K773" i="1"/>
  <c r="L773" i="1"/>
  <c r="M773" i="1"/>
  <c r="Q773" i="1"/>
  <c r="R773" i="1"/>
  <c r="T773" i="1"/>
  <c r="U773" i="1"/>
  <c r="V773" i="1" s="1"/>
  <c r="W773" i="1"/>
  <c r="X773" i="1"/>
  <c r="Y773" i="1"/>
  <c r="AA773" i="1"/>
  <c r="AB773" i="1"/>
  <c r="AC773" i="1"/>
  <c r="AE773" i="1" s="1"/>
  <c r="AG773" i="1"/>
  <c r="AH773" i="1"/>
  <c r="AI773" i="1"/>
  <c r="AJ773" i="1"/>
  <c r="AK773" i="1"/>
  <c r="AM773" i="1"/>
  <c r="A774" i="1"/>
  <c r="B774" i="1"/>
  <c r="C774" i="1"/>
  <c r="D774" i="1"/>
  <c r="E774" i="1"/>
  <c r="F774" i="1"/>
  <c r="G774" i="1"/>
  <c r="H774" i="1"/>
  <c r="I774" i="1"/>
  <c r="J774" i="1"/>
  <c r="K774" i="1"/>
  <c r="L774" i="1"/>
  <c r="M774" i="1"/>
  <c r="Q774" i="1"/>
  <c r="R774" i="1"/>
  <c r="T774" i="1"/>
  <c r="U774" i="1"/>
  <c r="V774" i="1" s="1"/>
  <c r="W774" i="1"/>
  <c r="X774" i="1"/>
  <c r="Y774" i="1"/>
  <c r="AA774" i="1"/>
  <c r="AB774" i="1"/>
  <c r="AC774" i="1"/>
  <c r="AG774" i="1"/>
  <c r="AH774" i="1"/>
  <c r="AI774" i="1"/>
  <c r="AJ774" i="1"/>
  <c r="AK774" i="1"/>
  <c r="AM774" i="1"/>
  <c r="A775" i="1"/>
  <c r="B775" i="1"/>
  <c r="C775" i="1"/>
  <c r="D775" i="1"/>
  <c r="E775" i="1"/>
  <c r="F775" i="1"/>
  <c r="G775" i="1"/>
  <c r="H775" i="1"/>
  <c r="I775" i="1"/>
  <c r="J775" i="1"/>
  <c r="K775" i="1"/>
  <c r="L775" i="1"/>
  <c r="M775" i="1"/>
  <c r="Q775" i="1"/>
  <c r="R775" i="1"/>
  <c r="T775" i="1"/>
  <c r="U775" i="1"/>
  <c r="V775" i="1" s="1"/>
  <c r="W775" i="1"/>
  <c r="X775" i="1"/>
  <c r="Y775" i="1"/>
  <c r="AA775" i="1"/>
  <c r="AB775" i="1"/>
  <c r="AC775" i="1"/>
  <c r="AG775" i="1"/>
  <c r="AH775" i="1"/>
  <c r="AI775" i="1"/>
  <c r="AJ775" i="1"/>
  <c r="AK775" i="1"/>
  <c r="AM775" i="1"/>
  <c r="A776" i="1"/>
  <c r="B776" i="1"/>
  <c r="C776" i="1"/>
  <c r="D776" i="1"/>
  <c r="E776" i="1"/>
  <c r="F776" i="1"/>
  <c r="G776" i="1"/>
  <c r="H776" i="1"/>
  <c r="I776" i="1"/>
  <c r="J776" i="1"/>
  <c r="K776" i="1"/>
  <c r="L776" i="1"/>
  <c r="M776" i="1"/>
  <c r="Q776" i="1"/>
  <c r="R776" i="1"/>
  <c r="T776" i="1"/>
  <c r="U776" i="1"/>
  <c r="V776" i="1" s="1"/>
  <c r="W776" i="1"/>
  <c r="X776" i="1"/>
  <c r="Y776" i="1"/>
  <c r="AA776" i="1"/>
  <c r="AB776" i="1"/>
  <c r="AC776" i="1"/>
  <c r="AG776" i="1"/>
  <c r="AH776" i="1"/>
  <c r="AI776" i="1"/>
  <c r="AJ776" i="1"/>
  <c r="AK776" i="1"/>
  <c r="AM776" i="1"/>
  <c r="A777" i="1"/>
  <c r="B777" i="1"/>
  <c r="C777" i="1"/>
  <c r="D777" i="1"/>
  <c r="E777" i="1"/>
  <c r="F777" i="1"/>
  <c r="G777" i="1"/>
  <c r="H777" i="1"/>
  <c r="I777" i="1"/>
  <c r="J777" i="1"/>
  <c r="K777" i="1"/>
  <c r="L777" i="1"/>
  <c r="M777" i="1"/>
  <c r="Q777" i="1"/>
  <c r="R777" i="1"/>
  <c r="T777" i="1"/>
  <c r="U777" i="1"/>
  <c r="V777" i="1" s="1"/>
  <c r="W777" i="1"/>
  <c r="X777" i="1"/>
  <c r="Y777" i="1"/>
  <c r="AA777" i="1"/>
  <c r="AB777" i="1"/>
  <c r="AC777" i="1"/>
  <c r="AE777" i="1" s="1"/>
  <c r="AG777" i="1"/>
  <c r="AH777" i="1"/>
  <c r="AI777" i="1"/>
  <c r="AJ777" i="1"/>
  <c r="AK777" i="1"/>
  <c r="AM777" i="1"/>
  <c r="A778" i="1"/>
  <c r="B778" i="1"/>
  <c r="C778" i="1"/>
  <c r="D778" i="1"/>
  <c r="E778" i="1"/>
  <c r="F778" i="1"/>
  <c r="G778" i="1"/>
  <c r="H778" i="1"/>
  <c r="I778" i="1"/>
  <c r="J778" i="1"/>
  <c r="K778" i="1"/>
  <c r="L778" i="1"/>
  <c r="M778" i="1"/>
  <c r="Q778" i="1"/>
  <c r="R778" i="1"/>
  <c r="T778" i="1"/>
  <c r="U778" i="1"/>
  <c r="V778" i="1" s="1"/>
  <c r="W778" i="1"/>
  <c r="X778" i="1"/>
  <c r="Y778" i="1"/>
  <c r="AA778" i="1"/>
  <c r="AB778" i="1"/>
  <c r="AC778" i="1"/>
  <c r="AG778" i="1"/>
  <c r="AH778" i="1"/>
  <c r="AI778" i="1"/>
  <c r="AJ778" i="1"/>
  <c r="AK778" i="1"/>
  <c r="AM778" i="1"/>
  <c r="A779" i="1"/>
  <c r="B779" i="1"/>
  <c r="C779" i="1"/>
  <c r="D779" i="1"/>
  <c r="E779" i="1"/>
  <c r="F779" i="1"/>
  <c r="G779" i="1"/>
  <c r="H779" i="1"/>
  <c r="I779" i="1"/>
  <c r="J779" i="1"/>
  <c r="K779" i="1"/>
  <c r="L779" i="1"/>
  <c r="M779" i="1"/>
  <c r="Q779" i="1"/>
  <c r="R779" i="1"/>
  <c r="T779" i="1"/>
  <c r="U779" i="1"/>
  <c r="V779" i="1" s="1"/>
  <c r="W779" i="1"/>
  <c r="X779" i="1"/>
  <c r="Y779" i="1"/>
  <c r="AA779" i="1"/>
  <c r="AB779" i="1"/>
  <c r="AC779" i="1"/>
  <c r="AE779" i="1" s="1"/>
  <c r="AG779" i="1"/>
  <c r="AH779" i="1"/>
  <c r="AI779" i="1"/>
  <c r="AJ779" i="1"/>
  <c r="AK779" i="1"/>
  <c r="AM779" i="1"/>
  <c r="A780" i="1"/>
  <c r="B780" i="1"/>
  <c r="C780" i="1"/>
  <c r="D780" i="1"/>
  <c r="E780" i="1"/>
  <c r="F780" i="1"/>
  <c r="G780" i="1"/>
  <c r="H780" i="1"/>
  <c r="I780" i="1"/>
  <c r="J780" i="1"/>
  <c r="K780" i="1"/>
  <c r="L780" i="1"/>
  <c r="M780" i="1"/>
  <c r="Q780" i="1"/>
  <c r="R780" i="1"/>
  <c r="T780" i="1"/>
  <c r="U780" i="1"/>
  <c r="V780" i="1" s="1"/>
  <c r="W780" i="1"/>
  <c r="X780" i="1"/>
  <c r="Y780" i="1"/>
  <c r="AA780" i="1"/>
  <c r="AB780" i="1"/>
  <c r="AC780" i="1"/>
  <c r="AG780" i="1"/>
  <c r="AH780" i="1"/>
  <c r="AI780" i="1"/>
  <c r="AJ780" i="1"/>
  <c r="AK780" i="1"/>
  <c r="AM780" i="1"/>
  <c r="A781" i="1"/>
  <c r="B781" i="1"/>
  <c r="C781" i="1"/>
  <c r="D781" i="1"/>
  <c r="E781" i="1"/>
  <c r="F781" i="1"/>
  <c r="G781" i="1"/>
  <c r="H781" i="1"/>
  <c r="I781" i="1"/>
  <c r="J781" i="1"/>
  <c r="K781" i="1"/>
  <c r="L781" i="1"/>
  <c r="M781" i="1"/>
  <c r="Q781" i="1"/>
  <c r="R781" i="1"/>
  <c r="T781" i="1"/>
  <c r="U781" i="1"/>
  <c r="V781" i="1" s="1"/>
  <c r="W781" i="1"/>
  <c r="X781" i="1"/>
  <c r="Y781" i="1"/>
  <c r="AA781" i="1"/>
  <c r="AB781" i="1"/>
  <c r="AC781" i="1"/>
  <c r="AE781" i="1" s="1"/>
  <c r="AG781" i="1"/>
  <c r="AH781" i="1"/>
  <c r="AI781" i="1"/>
  <c r="AJ781" i="1"/>
  <c r="AK781" i="1"/>
  <c r="AM781" i="1"/>
  <c r="A782" i="1"/>
  <c r="B782" i="1"/>
  <c r="C782" i="1"/>
  <c r="D782" i="1"/>
  <c r="E782" i="1"/>
  <c r="F782" i="1"/>
  <c r="G782" i="1"/>
  <c r="H782" i="1"/>
  <c r="I782" i="1"/>
  <c r="J782" i="1"/>
  <c r="K782" i="1"/>
  <c r="L782" i="1"/>
  <c r="M782" i="1"/>
  <c r="Q782" i="1"/>
  <c r="R782" i="1"/>
  <c r="T782" i="1"/>
  <c r="U782" i="1"/>
  <c r="V782" i="1" s="1"/>
  <c r="W782" i="1"/>
  <c r="X782" i="1"/>
  <c r="Y782" i="1"/>
  <c r="AA782" i="1"/>
  <c r="AB782" i="1"/>
  <c r="AC782" i="1"/>
  <c r="AG782" i="1"/>
  <c r="AH782" i="1"/>
  <c r="AI782" i="1"/>
  <c r="AJ782" i="1"/>
  <c r="AK782" i="1"/>
  <c r="AM782" i="1"/>
  <c r="A783" i="1"/>
  <c r="B783" i="1"/>
  <c r="C783" i="1"/>
  <c r="D783" i="1"/>
  <c r="E783" i="1"/>
  <c r="F783" i="1"/>
  <c r="G783" i="1"/>
  <c r="H783" i="1"/>
  <c r="I783" i="1"/>
  <c r="J783" i="1"/>
  <c r="K783" i="1"/>
  <c r="L783" i="1"/>
  <c r="M783" i="1"/>
  <c r="Q783" i="1"/>
  <c r="R783" i="1"/>
  <c r="T783" i="1"/>
  <c r="U783" i="1"/>
  <c r="V783" i="1" s="1"/>
  <c r="W783" i="1"/>
  <c r="X783" i="1"/>
  <c r="Y783" i="1"/>
  <c r="AA783" i="1"/>
  <c r="AB783" i="1"/>
  <c r="AC783" i="1"/>
  <c r="AG783" i="1"/>
  <c r="AH783" i="1"/>
  <c r="AI783" i="1"/>
  <c r="AJ783" i="1"/>
  <c r="AK783" i="1"/>
  <c r="AM783" i="1"/>
  <c r="A784" i="1"/>
  <c r="B784" i="1"/>
  <c r="C784" i="1"/>
  <c r="D784" i="1"/>
  <c r="E784" i="1"/>
  <c r="F784" i="1"/>
  <c r="G784" i="1"/>
  <c r="H784" i="1"/>
  <c r="I784" i="1"/>
  <c r="J784" i="1"/>
  <c r="K784" i="1"/>
  <c r="L784" i="1"/>
  <c r="M784" i="1"/>
  <c r="Q784" i="1"/>
  <c r="R784" i="1"/>
  <c r="T784" i="1"/>
  <c r="U784" i="1"/>
  <c r="V784" i="1" s="1"/>
  <c r="W784" i="1"/>
  <c r="X784" i="1"/>
  <c r="Y784" i="1"/>
  <c r="AA784" i="1"/>
  <c r="AB784" i="1"/>
  <c r="AC784" i="1"/>
  <c r="AE784" i="1" s="1"/>
  <c r="AG784" i="1"/>
  <c r="AH784" i="1"/>
  <c r="AI784" i="1"/>
  <c r="AJ784" i="1"/>
  <c r="AK784" i="1"/>
  <c r="AM784" i="1"/>
  <c r="A785" i="1"/>
  <c r="B785" i="1"/>
  <c r="C785" i="1"/>
  <c r="D785" i="1"/>
  <c r="E785" i="1"/>
  <c r="F785" i="1"/>
  <c r="G785" i="1"/>
  <c r="H785" i="1"/>
  <c r="I785" i="1"/>
  <c r="J785" i="1"/>
  <c r="K785" i="1"/>
  <c r="L785" i="1"/>
  <c r="M785" i="1"/>
  <c r="Q785" i="1"/>
  <c r="R785" i="1"/>
  <c r="T785" i="1"/>
  <c r="U785" i="1"/>
  <c r="V785" i="1" s="1"/>
  <c r="W785" i="1"/>
  <c r="X785" i="1"/>
  <c r="Y785" i="1"/>
  <c r="AA785" i="1"/>
  <c r="AB785" i="1"/>
  <c r="AC785" i="1"/>
  <c r="AE785" i="1" s="1"/>
  <c r="AG785" i="1"/>
  <c r="AH785" i="1"/>
  <c r="AI785" i="1"/>
  <c r="AJ785" i="1"/>
  <c r="AK785" i="1"/>
  <c r="AM785" i="1"/>
  <c r="A786" i="1"/>
  <c r="B786" i="1"/>
  <c r="C786" i="1"/>
  <c r="D786" i="1"/>
  <c r="E786" i="1"/>
  <c r="F786" i="1"/>
  <c r="G786" i="1"/>
  <c r="H786" i="1"/>
  <c r="I786" i="1"/>
  <c r="J786" i="1"/>
  <c r="K786" i="1"/>
  <c r="L786" i="1"/>
  <c r="M786" i="1"/>
  <c r="Q786" i="1"/>
  <c r="R786" i="1"/>
  <c r="T786" i="1"/>
  <c r="U786" i="1"/>
  <c r="V786" i="1" s="1"/>
  <c r="W786" i="1"/>
  <c r="X786" i="1"/>
  <c r="Y786" i="1"/>
  <c r="AA786" i="1"/>
  <c r="AB786" i="1"/>
  <c r="AC786" i="1"/>
  <c r="AG786" i="1"/>
  <c r="AH786" i="1"/>
  <c r="AI786" i="1"/>
  <c r="AJ786" i="1"/>
  <c r="AK786" i="1"/>
  <c r="AM786" i="1"/>
  <c r="A787" i="1"/>
  <c r="B787" i="1"/>
  <c r="C787" i="1"/>
  <c r="D787" i="1"/>
  <c r="E787" i="1"/>
  <c r="F787" i="1"/>
  <c r="G787" i="1"/>
  <c r="H787" i="1"/>
  <c r="I787" i="1"/>
  <c r="J787" i="1"/>
  <c r="K787" i="1"/>
  <c r="L787" i="1"/>
  <c r="M787" i="1"/>
  <c r="Q787" i="1"/>
  <c r="R787" i="1"/>
  <c r="T787" i="1"/>
  <c r="U787" i="1"/>
  <c r="V787" i="1" s="1"/>
  <c r="W787" i="1"/>
  <c r="X787" i="1"/>
  <c r="Y787" i="1"/>
  <c r="AA787" i="1"/>
  <c r="AB787" i="1"/>
  <c r="AC787" i="1"/>
  <c r="AE787" i="1" s="1"/>
  <c r="AG787" i="1"/>
  <c r="AH787" i="1"/>
  <c r="AI787" i="1"/>
  <c r="AJ787" i="1"/>
  <c r="AK787" i="1"/>
  <c r="AM787" i="1"/>
  <c r="A788" i="1"/>
  <c r="B788" i="1"/>
  <c r="C788" i="1"/>
  <c r="D788" i="1"/>
  <c r="E788" i="1"/>
  <c r="F788" i="1"/>
  <c r="G788" i="1"/>
  <c r="H788" i="1"/>
  <c r="I788" i="1"/>
  <c r="J788" i="1"/>
  <c r="K788" i="1"/>
  <c r="L788" i="1"/>
  <c r="M788" i="1"/>
  <c r="Q788" i="1"/>
  <c r="R788" i="1"/>
  <c r="T788" i="1"/>
  <c r="U788" i="1"/>
  <c r="V788" i="1" s="1"/>
  <c r="W788" i="1"/>
  <c r="X788" i="1"/>
  <c r="Y788" i="1"/>
  <c r="AA788" i="1"/>
  <c r="AB788" i="1"/>
  <c r="AC788" i="1"/>
  <c r="AE788" i="1" s="1"/>
  <c r="AG788" i="1"/>
  <c r="AH788" i="1"/>
  <c r="AI788" i="1"/>
  <c r="AJ788" i="1"/>
  <c r="AK788" i="1"/>
  <c r="AM788" i="1"/>
  <c r="A789" i="1"/>
  <c r="B789" i="1"/>
  <c r="C789" i="1"/>
  <c r="D789" i="1"/>
  <c r="E789" i="1"/>
  <c r="F789" i="1"/>
  <c r="G789" i="1"/>
  <c r="H789" i="1"/>
  <c r="I789" i="1"/>
  <c r="J789" i="1"/>
  <c r="K789" i="1"/>
  <c r="L789" i="1"/>
  <c r="M789" i="1"/>
  <c r="Q789" i="1"/>
  <c r="R789" i="1"/>
  <c r="T789" i="1"/>
  <c r="U789" i="1"/>
  <c r="V789" i="1" s="1"/>
  <c r="W789" i="1"/>
  <c r="X789" i="1"/>
  <c r="Y789" i="1"/>
  <c r="AA789" i="1"/>
  <c r="AB789" i="1"/>
  <c r="AC789" i="1"/>
  <c r="AE789" i="1" s="1"/>
  <c r="AG789" i="1"/>
  <c r="AH789" i="1"/>
  <c r="AI789" i="1"/>
  <c r="AJ789" i="1"/>
  <c r="AK789" i="1"/>
  <c r="AM789" i="1"/>
  <c r="A790" i="1"/>
  <c r="B790" i="1"/>
  <c r="C790" i="1"/>
  <c r="D790" i="1"/>
  <c r="E790" i="1"/>
  <c r="F790" i="1"/>
  <c r="G790" i="1"/>
  <c r="H790" i="1"/>
  <c r="I790" i="1"/>
  <c r="J790" i="1"/>
  <c r="K790" i="1"/>
  <c r="L790" i="1"/>
  <c r="M790" i="1"/>
  <c r="Q790" i="1"/>
  <c r="R790" i="1"/>
  <c r="T790" i="1"/>
  <c r="U790" i="1"/>
  <c r="V790" i="1" s="1"/>
  <c r="W790" i="1"/>
  <c r="X790" i="1"/>
  <c r="Y790" i="1"/>
  <c r="AA790" i="1"/>
  <c r="AB790" i="1"/>
  <c r="AC790" i="1"/>
  <c r="AG790" i="1"/>
  <c r="AH790" i="1"/>
  <c r="AI790" i="1"/>
  <c r="AJ790" i="1"/>
  <c r="AK790" i="1"/>
  <c r="AM790" i="1"/>
  <c r="A791" i="1"/>
  <c r="B791" i="1"/>
  <c r="C791" i="1"/>
  <c r="D791" i="1"/>
  <c r="E791" i="1"/>
  <c r="F791" i="1"/>
  <c r="G791" i="1"/>
  <c r="H791" i="1"/>
  <c r="I791" i="1"/>
  <c r="J791" i="1"/>
  <c r="K791" i="1"/>
  <c r="L791" i="1"/>
  <c r="M791" i="1"/>
  <c r="Q791" i="1"/>
  <c r="R791" i="1"/>
  <c r="T791" i="1"/>
  <c r="U791" i="1"/>
  <c r="V791" i="1" s="1"/>
  <c r="W791" i="1"/>
  <c r="X791" i="1"/>
  <c r="Y791" i="1"/>
  <c r="AA791" i="1"/>
  <c r="AB791" i="1"/>
  <c r="AC791" i="1"/>
  <c r="AG791" i="1"/>
  <c r="AH791" i="1"/>
  <c r="AI791" i="1"/>
  <c r="AJ791" i="1"/>
  <c r="AK791" i="1"/>
  <c r="AM791" i="1"/>
  <c r="A792" i="1"/>
  <c r="B792" i="1"/>
  <c r="C792" i="1"/>
  <c r="D792" i="1"/>
  <c r="E792" i="1"/>
  <c r="F792" i="1"/>
  <c r="G792" i="1"/>
  <c r="H792" i="1"/>
  <c r="I792" i="1"/>
  <c r="J792" i="1"/>
  <c r="K792" i="1"/>
  <c r="L792" i="1"/>
  <c r="M792" i="1"/>
  <c r="Q792" i="1"/>
  <c r="R792" i="1"/>
  <c r="T792" i="1"/>
  <c r="U792" i="1"/>
  <c r="V792" i="1" s="1"/>
  <c r="W792" i="1"/>
  <c r="X792" i="1"/>
  <c r="Y792" i="1"/>
  <c r="AA792" i="1"/>
  <c r="AB792" i="1"/>
  <c r="AC792" i="1"/>
  <c r="AG792" i="1"/>
  <c r="AH792" i="1"/>
  <c r="AI792" i="1"/>
  <c r="AJ792" i="1"/>
  <c r="AK792" i="1"/>
  <c r="AM792" i="1"/>
  <c r="A793" i="1"/>
  <c r="B793" i="1"/>
  <c r="C793" i="1"/>
  <c r="D793" i="1"/>
  <c r="E793" i="1"/>
  <c r="F793" i="1"/>
  <c r="G793" i="1"/>
  <c r="H793" i="1"/>
  <c r="I793" i="1"/>
  <c r="J793" i="1"/>
  <c r="K793" i="1"/>
  <c r="L793" i="1"/>
  <c r="M793" i="1"/>
  <c r="Q793" i="1"/>
  <c r="R793" i="1"/>
  <c r="T793" i="1"/>
  <c r="U793" i="1"/>
  <c r="V793" i="1" s="1"/>
  <c r="W793" i="1"/>
  <c r="X793" i="1"/>
  <c r="Y793" i="1"/>
  <c r="AA793" i="1"/>
  <c r="AB793" i="1"/>
  <c r="AC793" i="1"/>
  <c r="AE793" i="1" s="1"/>
  <c r="AG793" i="1"/>
  <c r="AH793" i="1"/>
  <c r="AI793" i="1"/>
  <c r="AJ793" i="1"/>
  <c r="AK793" i="1"/>
  <c r="AM793" i="1"/>
  <c r="A794" i="1"/>
  <c r="B794" i="1"/>
  <c r="C794" i="1"/>
  <c r="D794" i="1"/>
  <c r="E794" i="1"/>
  <c r="F794" i="1"/>
  <c r="G794" i="1"/>
  <c r="H794" i="1"/>
  <c r="I794" i="1"/>
  <c r="J794" i="1"/>
  <c r="K794" i="1"/>
  <c r="L794" i="1"/>
  <c r="M794" i="1"/>
  <c r="Q794" i="1"/>
  <c r="R794" i="1"/>
  <c r="T794" i="1"/>
  <c r="U794" i="1"/>
  <c r="V794" i="1" s="1"/>
  <c r="W794" i="1"/>
  <c r="X794" i="1"/>
  <c r="Y794" i="1"/>
  <c r="AA794" i="1"/>
  <c r="AB794" i="1"/>
  <c r="AC794" i="1"/>
  <c r="AG794" i="1"/>
  <c r="AH794" i="1"/>
  <c r="AI794" i="1"/>
  <c r="AJ794" i="1"/>
  <c r="AK794" i="1"/>
  <c r="AM794" i="1"/>
  <c r="A795" i="1"/>
  <c r="B795" i="1"/>
  <c r="C795" i="1"/>
  <c r="D795" i="1"/>
  <c r="E795" i="1"/>
  <c r="F795" i="1"/>
  <c r="G795" i="1"/>
  <c r="H795" i="1"/>
  <c r="I795" i="1"/>
  <c r="J795" i="1"/>
  <c r="K795" i="1"/>
  <c r="L795" i="1"/>
  <c r="M795" i="1"/>
  <c r="Q795" i="1"/>
  <c r="R795" i="1"/>
  <c r="T795" i="1"/>
  <c r="U795" i="1"/>
  <c r="V795" i="1" s="1"/>
  <c r="W795" i="1"/>
  <c r="X795" i="1"/>
  <c r="Y795" i="1"/>
  <c r="AA795" i="1"/>
  <c r="AB795" i="1"/>
  <c r="AC795" i="1"/>
  <c r="AE795" i="1" s="1"/>
  <c r="AG795" i="1"/>
  <c r="AH795" i="1"/>
  <c r="AI795" i="1"/>
  <c r="AJ795" i="1"/>
  <c r="AK795" i="1"/>
  <c r="AM795" i="1"/>
  <c r="A796" i="1"/>
  <c r="B796" i="1"/>
  <c r="C796" i="1"/>
  <c r="D796" i="1"/>
  <c r="E796" i="1"/>
  <c r="F796" i="1"/>
  <c r="G796" i="1"/>
  <c r="H796" i="1"/>
  <c r="I796" i="1"/>
  <c r="J796" i="1"/>
  <c r="K796" i="1"/>
  <c r="L796" i="1"/>
  <c r="M796" i="1"/>
  <c r="Q796" i="1"/>
  <c r="R796" i="1"/>
  <c r="T796" i="1"/>
  <c r="U796" i="1"/>
  <c r="V796" i="1" s="1"/>
  <c r="W796" i="1"/>
  <c r="X796" i="1"/>
  <c r="Y796" i="1"/>
  <c r="AA796" i="1"/>
  <c r="AB796" i="1"/>
  <c r="AC796" i="1"/>
  <c r="AG796" i="1"/>
  <c r="AH796" i="1"/>
  <c r="AI796" i="1"/>
  <c r="AJ796" i="1"/>
  <c r="AK796" i="1"/>
  <c r="AM796" i="1"/>
  <c r="A797" i="1"/>
  <c r="B797" i="1"/>
  <c r="C797" i="1"/>
  <c r="D797" i="1"/>
  <c r="E797" i="1"/>
  <c r="F797" i="1"/>
  <c r="G797" i="1"/>
  <c r="H797" i="1"/>
  <c r="I797" i="1"/>
  <c r="J797" i="1"/>
  <c r="K797" i="1"/>
  <c r="L797" i="1"/>
  <c r="M797" i="1"/>
  <c r="Q797" i="1"/>
  <c r="R797" i="1"/>
  <c r="T797" i="1"/>
  <c r="U797" i="1"/>
  <c r="V797" i="1" s="1"/>
  <c r="W797" i="1"/>
  <c r="X797" i="1"/>
  <c r="Y797" i="1"/>
  <c r="AA797" i="1"/>
  <c r="AB797" i="1"/>
  <c r="AC797" i="1"/>
  <c r="AE797" i="1" s="1"/>
  <c r="AG797" i="1"/>
  <c r="AH797" i="1"/>
  <c r="AI797" i="1"/>
  <c r="AJ797" i="1"/>
  <c r="AK797" i="1"/>
  <c r="AM797" i="1"/>
  <c r="A798" i="1"/>
  <c r="B798" i="1"/>
  <c r="C798" i="1"/>
  <c r="D798" i="1"/>
  <c r="E798" i="1"/>
  <c r="F798" i="1"/>
  <c r="G798" i="1"/>
  <c r="H798" i="1"/>
  <c r="I798" i="1"/>
  <c r="J798" i="1"/>
  <c r="K798" i="1"/>
  <c r="L798" i="1"/>
  <c r="M798" i="1"/>
  <c r="Q798" i="1"/>
  <c r="R798" i="1"/>
  <c r="T798" i="1"/>
  <c r="U798" i="1"/>
  <c r="V798" i="1" s="1"/>
  <c r="W798" i="1"/>
  <c r="X798" i="1"/>
  <c r="Y798" i="1"/>
  <c r="AA798" i="1"/>
  <c r="AB798" i="1"/>
  <c r="AC798" i="1"/>
  <c r="AG798" i="1"/>
  <c r="AH798" i="1"/>
  <c r="AI798" i="1"/>
  <c r="AJ798" i="1"/>
  <c r="AK798" i="1"/>
  <c r="AM798" i="1"/>
  <c r="A799" i="1"/>
  <c r="B799" i="1"/>
  <c r="C799" i="1"/>
  <c r="D799" i="1"/>
  <c r="E799" i="1"/>
  <c r="F799" i="1"/>
  <c r="G799" i="1"/>
  <c r="H799" i="1"/>
  <c r="I799" i="1"/>
  <c r="J799" i="1"/>
  <c r="K799" i="1"/>
  <c r="L799" i="1"/>
  <c r="M799" i="1"/>
  <c r="Q799" i="1"/>
  <c r="R799" i="1"/>
  <c r="T799" i="1"/>
  <c r="U799" i="1"/>
  <c r="V799" i="1" s="1"/>
  <c r="W799" i="1"/>
  <c r="X799" i="1"/>
  <c r="Y799" i="1"/>
  <c r="AA799" i="1"/>
  <c r="AB799" i="1"/>
  <c r="AC799" i="1"/>
  <c r="AG799" i="1"/>
  <c r="AH799" i="1"/>
  <c r="AI799" i="1"/>
  <c r="AJ799" i="1"/>
  <c r="AK799" i="1"/>
  <c r="AM799" i="1"/>
  <c r="A800" i="1"/>
  <c r="B800" i="1"/>
  <c r="C800" i="1"/>
  <c r="D800" i="1"/>
  <c r="E800" i="1"/>
  <c r="F800" i="1"/>
  <c r="G800" i="1"/>
  <c r="H800" i="1"/>
  <c r="I800" i="1"/>
  <c r="J800" i="1"/>
  <c r="K800" i="1"/>
  <c r="L800" i="1"/>
  <c r="M800" i="1"/>
  <c r="Q800" i="1"/>
  <c r="R800" i="1"/>
  <c r="T800" i="1"/>
  <c r="U800" i="1"/>
  <c r="V800" i="1" s="1"/>
  <c r="W800" i="1"/>
  <c r="X800" i="1"/>
  <c r="Y800" i="1"/>
  <c r="AA800" i="1"/>
  <c r="AB800" i="1"/>
  <c r="AC800" i="1"/>
  <c r="AE800" i="1" s="1"/>
  <c r="AG800" i="1"/>
  <c r="AH800" i="1"/>
  <c r="AI800" i="1"/>
  <c r="AJ800" i="1"/>
  <c r="AK800" i="1"/>
  <c r="AM800" i="1"/>
  <c r="A801" i="1"/>
  <c r="B801" i="1"/>
  <c r="C801" i="1"/>
  <c r="D801" i="1"/>
  <c r="E801" i="1"/>
  <c r="F801" i="1"/>
  <c r="G801" i="1"/>
  <c r="H801" i="1"/>
  <c r="I801" i="1"/>
  <c r="J801" i="1"/>
  <c r="K801" i="1"/>
  <c r="L801" i="1"/>
  <c r="M801" i="1"/>
  <c r="Q801" i="1"/>
  <c r="R801" i="1"/>
  <c r="T801" i="1"/>
  <c r="U801" i="1"/>
  <c r="V801" i="1" s="1"/>
  <c r="W801" i="1"/>
  <c r="X801" i="1"/>
  <c r="Y801" i="1"/>
  <c r="AA801" i="1"/>
  <c r="AB801" i="1"/>
  <c r="AC801" i="1"/>
  <c r="AE801" i="1" s="1"/>
  <c r="AG801" i="1"/>
  <c r="AH801" i="1"/>
  <c r="AI801" i="1"/>
  <c r="AJ801" i="1"/>
  <c r="AK801" i="1"/>
  <c r="AM801" i="1"/>
  <c r="A802" i="1"/>
  <c r="B802" i="1"/>
  <c r="C802" i="1"/>
  <c r="D802" i="1"/>
  <c r="E802" i="1"/>
  <c r="F802" i="1"/>
  <c r="G802" i="1"/>
  <c r="H802" i="1"/>
  <c r="I802" i="1"/>
  <c r="J802" i="1"/>
  <c r="K802" i="1"/>
  <c r="L802" i="1"/>
  <c r="M802" i="1"/>
  <c r="Q802" i="1"/>
  <c r="R802" i="1"/>
  <c r="T802" i="1"/>
  <c r="U802" i="1"/>
  <c r="V802" i="1" s="1"/>
  <c r="W802" i="1"/>
  <c r="X802" i="1"/>
  <c r="Y802" i="1"/>
  <c r="AA802" i="1"/>
  <c r="AB802" i="1"/>
  <c r="AC802" i="1"/>
  <c r="AG802" i="1"/>
  <c r="AH802" i="1"/>
  <c r="AI802" i="1"/>
  <c r="AJ802" i="1"/>
  <c r="AK802" i="1"/>
  <c r="AM802" i="1"/>
  <c r="A803" i="1"/>
  <c r="B803" i="1"/>
  <c r="C803" i="1"/>
  <c r="D803" i="1"/>
  <c r="E803" i="1"/>
  <c r="F803" i="1"/>
  <c r="G803" i="1"/>
  <c r="H803" i="1"/>
  <c r="I803" i="1"/>
  <c r="J803" i="1"/>
  <c r="K803" i="1"/>
  <c r="L803" i="1"/>
  <c r="M803" i="1"/>
  <c r="Q803" i="1"/>
  <c r="R803" i="1"/>
  <c r="T803" i="1"/>
  <c r="U803" i="1"/>
  <c r="V803" i="1" s="1"/>
  <c r="W803" i="1"/>
  <c r="X803" i="1"/>
  <c r="Y803" i="1"/>
  <c r="AA803" i="1"/>
  <c r="AB803" i="1"/>
  <c r="AC803" i="1"/>
  <c r="AE803" i="1" s="1"/>
  <c r="AG803" i="1"/>
  <c r="AH803" i="1"/>
  <c r="AI803" i="1"/>
  <c r="AJ803" i="1"/>
  <c r="AK803" i="1"/>
  <c r="AM803" i="1"/>
  <c r="A804" i="1"/>
  <c r="B804" i="1"/>
  <c r="C804" i="1"/>
  <c r="D804" i="1"/>
  <c r="E804" i="1"/>
  <c r="F804" i="1"/>
  <c r="G804" i="1"/>
  <c r="H804" i="1"/>
  <c r="I804" i="1"/>
  <c r="J804" i="1"/>
  <c r="K804" i="1"/>
  <c r="L804" i="1"/>
  <c r="M804" i="1"/>
  <c r="Q804" i="1"/>
  <c r="R804" i="1"/>
  <c r="T804" i="1"/>
  <c r="U804" i="1"/>
  <c r="V804" i="1" s="1"/>
  <c r="W804" i="1"/>
  <c r="X804" i="1"/>
  <c r="Y804" i="1"/>
  <c r="AA804" i="1"/>
  <c r="AB804" i="1"/>
  <c r="AC804" i="1"/>
  <c r="AE804" i="1" s="1"/>
  <c r="AG804" i="1"/>
  <c r="AH804" i="1"/>
  <c r="AI804" i="1"/>
  <c r="AJ804" i="1"/>
  <c r="AK804" i="1"/>
  <c r="AM804" i="1"/>
  <c r="A805" i="1"/>
  <c r="B805" i="1"/>
  <c r="C805" i="1"/>
  <c r="D805" i="1"/>
  <c r="E805" i="1"/>
  <c r="F805" i="1"/>
  <c r="G805" i="1"/>
  <c r="H805" i="1"/>
  <c r="I805" i="1"/>
  <c r="J805" i="1"/>
  <c r="K805" i="1"/>
  <c r="L805" i="1"/>
  <c r="M805" i="1"/>
  <c r="Q805" i="1"/>
  <c r="R805" i="1"/>
  <c r="T805" i="1"/>
  <c r="U805" i="1"/>
  <c r="V805" i="1" s="1"/>
  <c r="W805" i="1"/>
  <c r="X805" i="1"/>
  <c r="Y805" i="1"/>
  <c r="AA805" i="1"/>
  <c r="AB805" i="1"/>
  <c r="AC805" i="1"/>
  <c r="AE805" i="1" s="1"/>
  <c r="AG805" i="1"/>
  <c r="AH805" i="1"/>
  <c r="AI805" i="1"/>
  <c r="AJ805" i="1"/>
  <c r="AK805" i="1"/>
  <c r="AM805" i="1"/>
  <c r="A806" i="1"/>
  <c r="B806" i="1"/>
  <c r="C806" i="1"/>
  <c r="D806" i="1"/>
  <c r="E806" i="1"/>
  <c r="F806" i="1"/>
  <c r="G806" i="1"/>
  <c r="H806" i="1"/>
  <c r="I806" i="1"/>
  <c r="J806" i="1"/>
  <c r="K806" i="1"/>
  <c r="L806" i="1"/>
  <c r="M806" i="1"/>
  <c r="Q806" i="1"/>
  <c r="R806" i="1"/>
  <c r="T806" i="1"/>
  <c r="U806" i="1"/>
  <c r="V806" i="1" s="1"/>
  <c r="W806" i="1"/>
  <c r="X806" i="1"/>
  <c r="Y806" i="1"/>
  <c r="AA806" i="1"/>
  <c r="AB806" i="1"/>
  <c r="AC806" i="1"/>
  <c r="AG806" i="1"/>
  <c r="AH806" i="1"/>
  <c r="AI806" i="1"/>
  <c r="AJ806" i="1"/>
  <c r="AK806" i="1"/>
  <c r="AM806" i="1"/>
  <c r="A807" i="1"/>
  <c r="B807" i="1"/>
  <c r="C807" i="1"/>
  <c r="D807" i="1"/>
  <c r="E807" i="1"/>
  <c r="F807" i="1"/>
  <c r="G807" i="1"/>
  <c r="H807" i="1"/>
  <c r="I807" i="1"/>
  <c r="J807" i="1"/>
  <c r="K807" i="1"/>
  <c r="L807" i="1"/>
  <c r="M807" i="1"/>
  <c r="Q807" i="1"/>
  <c r="R807" i="1"/>
  <c r="T807" i="1"/>
  <c r="U807" i="1"/>
  <c r="V807" i="1" s="1"/>
  <c r="W807" i="1"/>
  <c r="X807" i="1"/>
  <c r="Y807" i="1"/>
  <c r="AA807" i="1"/>
  <c r="AB807" i="1"/>
  <c r="AC807" i="1"/>
  <c r="AG807" i="1"/>
  <c r="AH807" i="1"/>
  <c r="AI807" i="1"/>
  <c r="AJ807" i="1"/>
  <c r="AK807" i="1"/>
  <c r="AM807" i="1"/>
  <c r="A808" i="1"/>
  <c r="B808" i="1"/>
  <c r="C808" i="1"/>
  <c r="D808" i="1"/>
  <c r="E808" i="1"/>
  <c r="F808" i="1"/>
  <c r="G808" i="1"/>
  <c r="H808" i="1"/>
  <c r="I808" i="1"/>
  <c r="J808" i="1"/>
  <c r="K808" i="1"/>
  <c r="L808" i="1"/>
  <c r="M808" i="1"/>
  <c r="Q808" i="1"/>
  <c r="R808" i="1"/>
  <c r="T808" i="1"/>
  <c r="U808" i="1"/>
  <c r="V808" i="1" s="1"/>
  <c r="W808" i="1"/>
  <c r="X808" i="1"/>
  <c r="Y808" i="1"/>
  <c r="AA808" i="1"/>
  <c r="AB808" i="1"/>
  <c r="AC808" i="1"/>
  <c r="AG808" i="1"/>
  <c r="AH808" i="1"/>
  <c r="AI808" i="1"/>
  <c r="AJ808" i="1"/>
  <c r="AK808" i="1"/>
  <c r="AM808" i="1"/>
  <c r="A809" i="1"/>
  <c r="B809" i="1"/>
  <c r="C809" i="1"/>
  <c r="D809" i="1"/>
  <c r="E809" i="1"/>
  <c r="F809" i="1"/>
  <c r="G809" i="1"/>
  <c r="H809" i="1"/>
  <c r="I809" i="1"/>
  <c r="J809" i="1"/>
  <c r="K809" i="1"/>
  <c r="L809" i="1"/>
  <c r="M809" i="1"/>
  <c r="Q809" i="1"/>
  <c r="R809" i="1"/>
  <c r="T809" i="1"/>
  <c r="U809" i="1"/>
  <c r="V809" i="1" s="1"/>
  <c r="W809" i="1"/>
  <c r="X809" i="1"/>
  <c r="Y809" i="1"/>
  <c r="AA809" i="1"/>
  <c r="AB809" i="1"/>
  <c r="AC809" i="1"/>
  <c r="AE809" i="1" s="1"/>
  <c r="AG809" i="1"/>
  <c r="AH809" i="1"/>
  <c r="AI809" i="1"/>
  <c r="AJ809" i="1"/>
  <c r="AK809" i="1"/>
  <c r="AM809" i="1"/>
  <c r="A810" i="1"/>
  <c r="B810" i="1"/>
  <c r="C810" i="1"/>
  <c r="D810" i="1"/>
  <c r="E810" i="1"/>
  <c r="F810" i="1"/>
  <c r="G810" i="1"/>
  <c r="H810" i="1"/>
  <c r="I810" i="1"/>
  <c r="J810" i="1"/>
  <c r="K810" i="1"/>
  <c r="L810" i="1"/>
  <c r="M810" i="1"/>
  <c r="Q810" i="1"/>
  <c r="R810" i="1"/>
  <c r="T810" i="1"/>
  <c r="U810" i="1"/>
  <c r="V810" i="1" s="1"/>
  <c r="W810" i="1"/>
  <c r="X810" i="1"/>
  <c r="Y810" i="1"/>
  <c r="AA810" i="1"/>
  <c r="AB810" i="1"/>
  <c r="AC810" i="1"/>
  <c r="AG810" i="1"/>
  <c r="AH810" i="1"/>
  <c r="AI810" i="1"/>
  <c r="AJ810" i="1"/>
  <c r="AK810" i="1"/>
  <c r="AM810" i="1"/>
  <c r="A811" i="1"/>
  <c r="B811" i="1"/>
  <c r="C811" i="1"/>
  <c r="D811" i="1"/>
  <c r="E811" i="1"/>
  <c r="F811" i="1"/>
  <c r="G811" i="1"/>
  <c r="H811" i="1"/>
  <c r="I811" i="1"/>
  <c r="J811" i="1"/>
  <c r="K811" i="1"/>
  <c r="L811" i="1"/>
  <c r="M811" i="1"/>
  <c r="Q811" i="1"/>
  <c r="R811" i="1"/>
  <c r="T811" i="1"/>
  <c r="U811" i="1"/>
  <c r="V811" i="1" s="1"/>
  <c r="W811" i="1"/>
  <c r="X811" i="1"/>
  <c r="Y811" i="1"/>
  <c r="AA811" i="1"/>
  <c r="AB811" i="1"/>
  <c r="AC811" i="1"/>
  <c r="AD811" i="1" s="1"/>
  <c r="AG811" i="1"/>
  <c r="AH811" i="1"/>
  <c r="AI811" i="1"/>
  <c r="AJ811" i="1"/>
  <c r="AK811" i="1"/>
  <c r="AM811" i="1"/>
  <c r="A812" i="1"/>
  <c r="B812" i="1"/>
  <c r="C812" i="1"/>
  <c r="D812" i="1"/>
  <c r="E812" i="1"/>
  <c r="F812" i="1"/>
  <c r="G812" i="1"/>
  <c r="H812" i="1"/>
  <c r="I812" i="1"/>
  <c r="J812" i="1"/>
  <c r="K812" i="1"/>
  <c r="L812" i="1"/>
  <c r="M812" i="1"/>
  <c r="Q812" i="1"/>
  <c r="R812" i="1"/>
  <c r="T812" i="1"/>
  <c r="U812" i="1"/>
  <c r="V812" i="1" s="1"/>
  <c r="W812" i="1"/>
  <c r="X812" i="1"/>
  <c r="Y812" i="1"/>
  <c r="AA812" i="1"/>
  <c r="AB812" i="1"/>
  <c r="AC812" i="1"/>
  <c r="AG812" i="1"/>
  <c r="AH812" i="1"/>
  <c r="AI812" i="1"/>
  <c r="AJ812" i="1"/>
  <c r="AK812" i="1"/>
  <c r="AM812" i="1"/>
  <c r="A813" i="1"/>
  <c r="B813" i="1"/>
  <c r="C813" i="1"/>
  <c r="D813" i="1"/>
  <c r="E813" i="1"/>
  <c r="F813" i="1"/>
  <c r="G813" i="1"/>
  <c r="H813" i="1"/>
  <c r="I813" i="1"/>
  <c r="J813" i="1"/>
  <c r="K813" i="1"/>
  <c r="L813" i="1"/>
  <c r="M813" i="1"/>
  <c r="Q813" i="1"/>
  <c r="R813" i="1"/>
  <c r="T813" i="1"/>
  <c r="U813" i="1"/>
  <c r="V813" i="1" s="1"/>
  <c r="W813" i="1"/>
  <c r="X813" i="1"/>
  <c r="Y813" i="1"/>
  <c r="AA813" i="1"/>
  <c r="AB813" i="1"/>
  <c r="AC813" i="1"/>
  <c r="AE813" i="1" s="1"/>
  <c r="AG813" i="1"/>
  <c r="AH813" i="1"/>
  <c r="AI813" i="1"/>
  <c r="AJ813" i="1"/>
  <c r="AK813" i="1"/>
  <c r="AM813" i="1"/>
  <c r="A814" i="1"/>
  <c r="B814" i="1"/>
  <c r="C814" i="1"/>
  <c r="D814" i="1"/>
  <c r="E814" i="1"/>
  <c r="F814" i="1"/>
  <c r="G814" i="1"/>
  <c r="H814" i="1"/>
  <c r="I814" i="1"/>
  <c r="J814" i="1"/>
  <c r="K814" i="1"/>
  <c r="L814" i="1"/>
  <c r="M814" i="1"/>
  <c r="Q814" i="1"/>
  <c r="R814" i="1"/>
  <c r="T814" i="1"/>
  <c r="U814" i="1"/>
  <c r="V814" i="1" s="1"/>
  <c r="W814" i="1"/>
  <c r="X814" i="1"/>
  <c r="Y814" i="1"/>
  <c r="AA814" i="1"/>
  <c r="AB814" i="1"/>
  <c r="AC814" i="1"/>
  <c r="AG814" i="1"/>
  <c r="AH814" i="1"/>
  <c r="AI814" i="1"/>
  <c r="AJ814" i="1"/>
  <c r="AK814" i="1"/>
  <c r="AM814" i="1"/>
  <c r="A815" i="1"/>
  <c r="B815" i="1"/>
  <c r="C815" i="1"/>
  <c r="D815" i="1"/>
  <c r="E815" i="1"/>
  <c r="F815" i="1"/>
  <c r="G815" i="1"/>
  <c r="H815" i="1"/>
  <c r="I815" i="1"/>
  <c r="J815" i="1"/>
  <c r="K815" i="1"/>
  <c r="L815" i="1"/>
  <c r="M815" i="1"/>
  <c r="Q815" i="1"/>
  <c r="R815" i="1"/>
  <c r="T815" i="1"/>
  <c r="U815" i="1"/>
  <c r="V815" i="1" s="1"/>
  <c r="W815" i="1"/>
  <c r="X815" i="1"/>
  <c r="Y815" i="1"/>
  <c r="AA815" i="1"/>
  <c r="AB815" i="1"/>
  <c r="AC815" i="1"/>
  <c r="AD815" i="1" s="1"/>
  <c r="AG815" i="1"/>
  <c r="AH815" i="1"/>
  <c r="AI815" i="1"/>
  <c r="AJ815" i="1"/>
  <c r="AK815" i="1"/>
  <c r="AM815" i="1"/>
  <c r="A816" i="1"/>
  <c r="B816" i="1"/>
  <c r="C816" i="1"/>
  <c r="D816" i="1"/>
  <c r="E816" i="1"/>
  <c r="F816" i="1"/>
  <c r="G816" i="1"/>
  <c r="H816" i="1"/>
  <c r="I816" i="1"/>
  <c r="J816" i="1"/>
  <c r="K816" i="1"/>
  <c r="L816" i="1"/>
  <c r="M816" i="1"/>
  <c r="Q816" i="1"/>
  <c r="R816" i="1"/>
  <c r="T816" i="1"/>
  <c r="U816" i="1"/>
  <c r="V816" i="1" s="1"/>
  <c r="W816" i="1"/>
  <c r="X816" i="1"/>
  <c r="Y816" i="1"/>
  <c r="AA816" i="1"/>
  <c r="AB816" i="1"/>
  <c r="AC816" i="1"/>
  <c r="AE816" i="1" s="1"/>
  <c r="AG816" i="1"/>
  <c r="AH816" i="1"/>
  <c r="AI816" i="1"/>
  <c r="AJ816" i="1"/>
  <c r="AK816" i="1"/>
  <c r="AM816" i="1"/>
  <c r="A817" i="1"/>
  <c r="B817" i="1"/>
  <c r="C817" i="1"/>
  <c r="D817" i="1"/>
  <c r="E817" i="1"/>
  <c r="F817" i="1"/>
  <c r="G817" i="1"/>
  <c r="H817" i="1"/>
  <c r="I817" i="1"/>
  <c r="J817" i="1"/>
  <c r="K817" i="1"/>
  <c r="L817" i="1"/>
  <c r="M817" i="1"/>
  <c r="Q817" i="1"/>
  <c r="R817" i="1"/>
  <c r="T817" i="1"/>
  <c r="U817" i="1"/>
  <c r="V817" i="1" s="1"/>
  <c r="W817" i="1"/>
  <c r="X817" i="1"/>
  <c r="Y817" i="1"/>
  <c r="AA817" i="1"/>
  <c r="AB817" i="1"/>
  <c r="AC817" i="1"/>
  <c r="AE817" i="1" s="1"/>
  <c r="AG817" i="1"/>
  <c r="AH817" i="1"/>
  <c r="AI817" i="1"/>
  <c r="AJ817" i="1"/>
  <c r="AK817" i="1"/>
  <c r="AM817" i="1"/>
  <c r="A818" i="1"/>
  <c r="B818" i="1"/>
  <c r="C818" i="1"/>
  <c r="D818" i="1"/>
  <c r="E818" i="1"/>
  <c r="F818" i="1"/>
  <c r="G818" i="1"/>
  <c r="H818" i="1"/>
  <c r="I818" i="1"/>
  <c r="J818" i="1"/>
  <c r="K818" i="1"/>
  <c r="L818" i="1"/>
  <c r="M818" i="1"/>
  <c r="Q818" i="1"/>
  <c r="R818" i="1"/>
  <c r="T818" i="1"/>
  <c r="U818" i="1"/>
  <c r="V818" i="1" s="1"/>
  <c r="W818" i="1"/>
  <c r="X818" i="1"/>
  <c r="Y818" i="1"/>
  <c r="AA818" i="1"/>
  <c r="AB818" i="1"/>
  <c r="AC818" i="1"/>
  <c r="AG818" i="1"/>
  <c r="AH818" i="1"/>
  <c r="AI818" i="1"/>
  <c r="AJ818" i="1"/>
  <c r="AK818" i="1"/>
  <c r="AM818" i="1"/>
  <c r="A819" i="1"/>
  <c r="B819" i="1"/>
  <c r="C819" i="1"/>
  <c r="D819" i="1"/>
  <c r="E819" i="1"/>
  <c r="F819" i="1"/>
  <c r="G819" i="1"/>
  <c r="H819" i="1"/>
  <c r="I819" i="1"/>
  <c r="J819" i="1"/>
  <c r="K819" i="1"/>
  <c r="L819" i="1"/>
  <c r="M819" i="1"/>
  <c r="Q819" i="1"/>
  <c r="R819" i="1"/>
  <c r="T819" i="1"/>
  <c r="U819" i="1"/>
  <c r="V819" i="1" s="1"/>
  <c r="W819" i="1"/>
  <c r="X819" i="1"/>
  <c r="Y819" i="1"/>
  <c r="AA819" i="1"/>
  <c r="AB819" i="1"/>
  <c r="AC819" i="1"/>
  <c r="AD819" i="1" s="1"/>
  <c r="AG819" i="1"/>
  <c r="AH819" i="1"/>
  <c r="AI819" i="1"/>
  <c r="AJ819" i="1"/>
  <c r="AK819" i="1"/>
  <c r="AM819" i="1"/>
  <c r="A820" i="1"/>
  <c r="B820" i="1"/>
  <c r="C820" i="1"/>
  <c r="D820" i="1"/>
  <c r="E820" i="1"/>
  <c r="F820" i="1"/>
  <c r="G820" i="1"/>
  <c r="H820" i="1"/>
  <c r="I820" i="1"/>
  <c r="J820" i="1"/>
  <c r="K820" i="1"/>
  <c r="L820" i="1"/>
  <c r="M820" i="1"/>
  <c r="Q820" i="1"/>
  <c r="R820" i="1"/>
  <c r="T820" i="1"/>
  <c r="U820" i="1"/>
  <c r="V820" i="1" s="1"/>
  <c r="W820" i="1"/>
  <c r="X820" i="1"/>
  <c r="Y820" i="1"/>
  <c r="AA820" i="1"/>
  <c r="AB820" i="1"/>
  <c r="AC820" i="1"/>
  <c r="AE820" i="1" s="1"/>
  <c r="AG820" i="1"/>
  <c r="AH820" i="1"/>
  <c r="AI820" i="1"/>
  <c r="AJ820" i="1"/>
  <c r="AK820" i="1"/>
  <c r="AM820" i="1"/>
  <c r="A821" i="1"/>
  <c r="B821" i="1"/>
  <c r="C821" i="1"/>
  <c r="D821" i="1"/>
  <c r="E821" i="1"/>
  <c r="F821" i="1"/>
  <c r="G821" i="1"/>
  <c r="H821" i="1"/>
  <c r="I821" i="1"/>
  <c r="J821" i="1"/>
  <c r="K821" i="1"/>
  <c r="L821" i="1"/>
  <c r="M821" i="1"/>
  <c r="Q821" i="1"/>
  <c r="R821" i="1"/>
  <c r="T821" i="1"/>
  <c r="U821" i="1"/>
  <c r="V821" i="1" s="1"/>
  <c r="W821" i="1"/>
  <c r="X821" i="1"/>
  <c r="Y821" i="1"/>
  <c r="AA821" i="1"/>
  <c r="AB821" i="1"/>
  <c r="AC821" i="1"/>
  <c r="AE821" i="1" s="1"/>
  <c r="AG821" i="1"/>
  <c r="AH821" i="1"/>
  <c r="AI821" i="1"/>
  <c r="AJ821" i="1"/>
  <c r="AK821" i="1"/>
  <c r="AM821" i="1"/>
  <c r="A822" i="1"/>
  <c r="B822" i="1"/>
  <c r="C822" i="1"/>
  <c r="D822" i="1"/>
  <c r="E822" i="1"/>
  <c r="F822" i="1"/>
  <c r="G822" i="1"/>
  <c r="H822" i="1"/>
  <c r="I822" i="1"/>
  <c r="J822" i="1"/>
  <c r="K822" i="1"/>
  <c r="L822" i="1"/>
  <c r="M822" i="1"/>
  <c r="Q822" i="1"/>
  <c r="R822" i="1"/>
  <c r="T822" i="1"/>
  <c r="U822" i="1"/>
  <c r="V822" i="1" s="1"/>
  <c r="W822" i="1"/>
  <c r="X822" i="1"/>
  <c r="Y822" i="1"/>
  <c r="AA822" i="1"/>
  <c r="AB822" i="1"/>
  <c r="AC822" i="1"/>
  <c r="AG822" i="1"/>
  <c r="AH822" i="1"/>
  <c r="AI822" i="1"/>
  <c r="AJ822" i="1"/>
  <c r="AK822" i="1"/>
  <c r="AM822" i="1"/>
  <c r="A823" i="1"/>
  <c r="B823" i="1"/>
  <c r="C823" i="1"/>
  <c r="D823" i="1"/>
  <c r="E823" i="1"/>
  <c r="F823" i="1"/>
  <c r="G823" i="1"/>
  <c r="H823" i="1"/>
  <c r="I823" i="1"/>
  <c r="J823" i="1"/>
  <c r="K823" i="1"/>
  <c r="L823" i="1"/>
  <c r="M823" i="1"/>
  <c r="Q823" i="1"/>
  <c r="R823" i="1"/>
  <c r="T823" i="1"/>
  <c r="U823" i="1"/>
  <c r="V823" i="1" s="1"/>
  <c r="W823" i="1"/>
  <c r="X823" i="1"/>
  <c r="Y823" i="1"/>
  <c r="AA823" i="1"/>
  <c r="AB823" i="1"/>
  <c r="AC823" i="1"/>
  <c r="AG823" i="1"/>
  <c r="AH823" i="1"/>
  <c r="AI823" i="1"/>
  <c r="AJ823" i="1"/>
  <c r="AK823" i="1"/>
  <c r="AM823" i="1"/>
  <c r="A824" i="1"/>
  <c r="B824" i="1"/>
  <c r="C824" i="1"/>
  <c r="D824" i="1"/>
  <c r="E824" i="1"/>
  <c r="F824" i="1"/>
  <c r="G824" i="1"/>
  <c r="H824" i="1"/>
  <c r="I824" i="1"/>
  <c r="J824" i="1"/>
  <c r="K824" i="1"/>
  <c r="L824" i="1"/>
  <c r="M824" i="1"/>
  <c r="Q824" i="1"/>
  <c r="R824" i="1"/>
  <c r="T824" i="1"/>
  <c r="U824" i="1"/>
  <c r="V824" i="1" s="1"/>
  <c r="W824" i="1"/>
  <c r="X824" i="1"/>
  <c r="Y824" i="1"/>
  <c r="AA824" i="1"/>
  <c r="AB824" i="1"/>
  <c r="AC824" i="1"/>
  <c r="AE824" i="1" s="1"/>
  <c r="AG824" i="1"/>
  <c r="AH824" i="1"/>
  <c r="AI824" i="1"/>
  <c r="AJ824" i="1"/>
  <c r="AK824" i="1"/>
  <c r="AM824" i="1"/>
  <c r="A825" i="1"/>
  <c r="B825" i="1"/>
  <c r="C825" i="1"/>
  <c r="D825" i="1"/>
  <c r="E825" i="1"/>
  <c r="F825" i="1"/>
  <c r="G825" i="1"/>
  <c r="H825" i="1"/>
  <c r="I825" i="1"/>
  <c r="J825" i="1"/>
  <c r="K825" i="1"/>
  <c r="L825" i="1"/>
  <c r="M825" i="1"/>
  <c r="Q825" i="1"/>
  <c r="R825" i="1"/>
  <c r="T825" i="1"/>
  <c r="U825" i="1"/>
  <c r="V825" i="1" s="1"/>
  <c r="W825" i="1"/>
  <c r="X825" i="1"/>
  <c r="Y825" i="1"/>
  <c r="AA825" i="1"/>
  <c r="AB825" i="1"/>
  <c r="AC825" i="1"/>
  <c r="AD825" i="1" s="1"/>
  <c r="AG825" i="1"/>
  <c r="AH825" i="1"/>
  <c r="AI825" i="1"/>
  <c r="AJ825" i="1"/>
  <c r="AK825" i="1"/>
  <c r="AM825" i="1"/>
  <c r="A826" i="1"/>
  <c r="B826" i="1"/>
  <c r="C826" i="1"/>
  <c r="D826" i="1"/>
  <c r="E826" i="1"/>
  <c r="F826" i="1"/>
  <c r="G826" i="1"/>
  <c r="H826" i="1"/>
  <c r="I826" i="1"/>
  <c r="J826" i="1"/>
  <c r="K826" i="1"/>
  <c r="L826" i="1"/>
  <c r="M826" i="1"/>
  <c r="Q826" i="1"/>
  <c r="R826" i="1"/>
  <c r="T826" i="1"/>
  <c r="U826" i="1"/>
  <c r="V826" i="1" s="1"/>
  <c r="W826" i="1"/>
  <c r="X826" i="1"/>
  <c r="Y826" i="1"/>
  <c r="AA826" i="1"/>
  <c r="AB826" i="1"/>
  <c r="AC826" i="1"/>
  <c r="AE826" i="1" s="1"/>
  <c r="AG826" i="1"/>
  <c r="AH826" i="1"/>
  <c r="AI826" i="1"/>
  <c r="AJ826" i="1"/>
  <c r="AK826" i="1"/>
  <c r="AM826" i="1"/>
  <c r="A827" i="1"/>
  <c r="B827" i="1"/>
  <c r="C827" i="1"/>
  <c r="D827" i="1"/>
  <c r="E827" i="1"/>
  <c r="F827" i="1"/>
  <c r="G827" i="1"/>
  <c r="H827" i="1"/>
  <c r="I827" i="1"/>
  <c r="J827" i="1"/>
  <c r="K827" i="1"/>
  <c r="L827" i="1"/>
  <c r="M827" i="1"/>
  <c r="Q827" i="1"/>
  <c r="R827" i="1"/>
  <c r="T827" i="1"/>
  <c r="U827" i="1"/>
  <c r="V827" i="1" s="1"/>
  <c r="W827" i="1"/>
  <c r="X827" i="1"/>
  <c r="Y827" i="1"/>
  <c r="AA827" i="1"/>
  <c r="AB827" i="1"/>
  <c r="AC827" i="1"/>
  <c r="AG827" i="1"/>
  <c r="AH827" i="1"/>
  <c r="AI827" i="1"/>
  <c r="AJ827" i="1"/>
  <c r="AK827" i="1"/>
  <c r="AM827" i="1"/>
  <c r="A828" i="1"/>
  <c r="B828" i="1"/>
  <c r="C828" i="1"/>
  <c r="D828" i="1"/>
  <c r="E828" i="1"/>
  <c r="F828" i="1"/>
  <c r="G828" i="1"/>
  <c r="H828" i="1"/>
  <c r="I828" i="1"/>
  <c r="J828" i="1"/>
  <c r="K828" i="1"/>
  <c r="L828" i="1"/>
  <c r="M828" i="1"/>
  <c r="Q828" i="1"/>
  <c r="R828" i="1"/>
  <c r="T828" i="1"/>
  <c r="U828" i="1"/>
  <c r="V828" i="1" s="1"/>
  <c r="W828" i="1"/>
  <c r="X828" i="1"/>
  <c r="Y828" i="1"/>
  <c r="AA828" i="1"/>
  <c r="AB828" i="1"/>
  <c r="AC828" i="1"/>
  <c r="AE828" i="1" s="1"/>
  <c r="AG828" i="1"/>
  <c r="AH828" i="1"/>
  <c r="AI828" i="1"/>
  <c r="AJ828" i="1"/>
  <c r="AK828" i="1"/>
  <c r="AM828" i="1"/>
  <c r="A829" i="1"/>
  <c r="B829" i="1"/>
  <c r="C829" i="1"/>
  <c r="D829" i="1"/>
  <c r="E829" i="1"/>
  <c r="F829" i="1"/>
  <c r="G829" i="1"/>
  <c r="H829" i="1"/>
  <c r="I829" i="1"/>
  <c r="J829" i="1"/>
  <c r="K829" i="1"/>
  <c r="L829" i="1"/>
  <c r="M829" i="1"/>
  <c r="Q829" i="1"/>
  <c r="R829" i="1"/>
  <c r="T829" i="1"/>
  <c r="U829" i="1"/>
  <c r="V829" i="1" s="1"/>
  <c r="W829" i="1"/>
  <c r="X829" i="1"/>
  <c r="Y829" i="1"/>
  <c r="AA829" i="1"/>
  <c r="AB829" i="1"/>
  <c r="AC829" i="1"/>
  <c r="AG829" i="1"/>
  <c r="AH829" i="1"/>
  <c r="AI829" i="1"/>
  <c r="AJ829" i="1"/>
  <c r="AK829" i="1"/>
  <c r="AM829" i="1"/>
  <c r="A830" i="1"/>
  <c r="B830" i="1"/>
  <c r="C830" i="1"/>
  <c r="D830" i="1"/>
  <c r="E830" i="1"/>
  <c r="F830" i="1"/>
  <c r="G830" i="1"/>
  <c r="H830" i="1"/>
  <c r="I830" i="1"/>
  <c r="J830" i="1"/>
  <c r="K830" i="1"/>
  <c r="L830" i="1"/>
  <c r="M830" i="1"/>
  <c r="Q830" i="1"/>
  <c r="R830" i="1"/>
  <c r="T830" i="1"/>
  <c r="U830" i="1"/>
  <c r="V830" i="1" s="1"/>
  <c r="W830" i="1"/>
  <c r="X830" i="1"/>
  <c r="Y830" i="1"/>
  <c r="AA830" i="1"/>
  <c r="AB830" i="1"/>
  <c r="AC830" i="1"/>
  <c r="AE830" i="1" s="1"/>
  <c r="AG830" i="1"/>
  <c r="AH830" i="1"/>
  <c r="AI830" i="1"/>
  <c r="AJ830" i="1"/>
  <c r="AK830" i="1"/>
  <c r="AM830" i="1"/>
  <c r="A831" i="1"/>
  <c r="B831" i="1"/>
  <c r="C831" i="1"/>
  <c r="D831" i="1"/>
  <c r="E831" i="1"/>
  <c r="F831" i="1"/>
  <c r="G831" i="1"/>
  <c r="H831" i="1"/>
  <c r="I831" i="1"/>
  <c r="J831" i="1"/>
  <c r="K831" i="1"/>
  <c r="L831" i="1"/>
  <c r="M831" i="1"/>
  <c r="Q831" i="1"/>
  <c r="R831" i="1"/>
  <c r="T831" i="1"/>
  <c r="U831" i="1"/>
  <c r="V831" i="1" s="1"/>
  <c r="W831" i="1"/>
  <c r="X831" i="1"/>
  <c r="Y831" i="1"/>
  <c r="AA831" i="1"/>
  <c r="AB831" i="1"/>
  <c r="AC831" i="1"/>
  <c r="AG831" i="1"/>
  <c r="AH831" i="1"/>
  <c r="AI831" i="1"/>
  <c r="AJ831" i="1"/>
  <c r="AK831" i="1"/>
  <c r="AM831" i="1"/>
  <c r="A832" i="1"/>
  <c r="B832" i="1"/>
  <c r="C832" i="1"/>
  <c r="D832" i="1"/>
  <c r="E832" i="1"/>
  <c r="F832" i="1"/>
  <c r="G832" i="1"/>
  <c r="H832" i="1"/>
  <c r="I832" i="1"/>
  <c r="J832" i="1"/>
  <c r="K832" i="1"/>
  <c r="L832" i="1"/>
  <c r="M832" i="1"/>
  <c r="Q832" i="1"/>
  <c r="R832" i="1"/>
  <c r="T832" i="1"/>
  <c r="U832" i="1"/>
  <c r="V832" i="1" s="1"/>
  <c r="W832" i="1"/>
  <c r="X832" i="1"/>
  <c r="Y832" i="1"/>
  <c r="AA832" i="1"/>
  <c r="AB832" i="1"/>
  <c r="AC832" i="1"/>
  <c r="AE832" i="1" s="1"/>
  <c r="AG832" i="1"/>
  <c r="AH832" i="1"/>
  <c r="AI832" i="1"/>
  <c r="AJ832" i="1"/>
  <c r="AK832" i="1"/>
  <c r="AM832" i="1"/>
  <c r="A833" i="1"/>
  <c r="B833" i="1"/>
  <c r="C833" i="1"/>
  <c r="D833" i="1"/>
  <c r="E833" i="1"/>
  <c r="F833" i="1"/>
  <c r="G833" i="1"/>
  <c r="H833" i="1"/>
  <c r="I833" i="1"/>
  <c r="J833" i="1"/>
  <c r="K833" i="1"/>
  <c r="L833" i="1"/>
  <c r="M833" i="1"/>
  <c r="Q833" i="1"/>
  <c r="R833" i="1"/>
  <c r="T833" i="1"/>
  <c r="U833" i="1"/>
  <c r="V833" i="1" s="1"/>
  <c r="W833" i="1"/>
  <c r="X833" i="1"/>
  <c r="Y833" i="1"/>
  <c r="AA833" i="1"/>
  <c r="AB833" i="1"/>
  <c r="AC833" i="1"/>
  <c r="AG833" i="1"/>
  <c r="AH833" i="1"/>
  <c r="AI833" i="1"/>
  <c r="AJ833" i="1"/>
  <c r="AK833" i="1"/>
  <c r="AM833" i="1"/>
  <c r="A834" i="1"/>
  <c r="B834" i="1"/>
  <c r="C834" i="1"/>
  <c r="D834" i="1"/>
  <c r="E834" i="1"/>
  <c r="F834" i="1"/>
  <c r="G834" i="1"/>
  <c r="H834" i="1"/>
  <c r="I834" i="1"/>
  <c r="J834" i="1"/>
  <c r="K834" i="1"/>
  <c r="L834" i="1"/>
  <c r="M834" i="1"/>
  <c r="Q834" i="1"/>
  <c r="R834" i="1"/>
  <c r="T834" i="1"/>
  <c r="U834" i="1"/>
  <c r="V834" i="1" s="1"/>
  <c r="W834" i="1"/>
  <c r="X834" i="1"/>
  <c r="Y834" i="1"/>
  <c r="AA834" i="1"/>
  <c r="AB834" i="1"/>
  <c r="AC834" i="1"/>
  <c r="AE834" i="1" s="1"/>
  <c r="AG834" i="1"/>
  <c r="AH834" i="1"/>
  <c r="AI834" i="1"/>
  <c r="AJ834" i="1"/>
  <c r="AK834" i="1"/>
  <c r="AM834" i="1"/>
  <c r="A835" i="1"/>
  <c r="B835" i="1"/>
  <c r="C835" i="1"/>
  <c r="D835" i="1"/>
  <c r="E835" i="1"/>
  <c r="F835" i="1"/>
  <c r="G835" i="1"/>
  <c r="H835" i="1"/>
  <c r="I835" i="1"/>
  <c r="J835" i="1"/>
  <c r="K835" i="1"/>
  <c r="L835" i="1"/>
  <c r="M835" i="1"/>
  <c r="Q835" i="1"/>
  <c r="R835" i="1"/>
  <c r="T835" i="1"/>
  <c r="U835" i="1"/>
  <c r="V835" i="1" s="1"/>
  <c r="W835" i="1"/>
  <c r="X835" i="1"/>
  <c r="Y835" i="1"/>
  <c r="AA835" i="1"/>
  <c r="AB835" i="1"/>
  <c r="AC835" i="1"/>
  <c r="AD835" i="1" s="1"/>
  <c r="AG835" i="1"/>
  <c r="AH835" i="1"/>
  <c r="AI835" i="1"/>
  <c r="AJ835" i="1"/>
  <c r="AK835" i="1"/>
  <c r="AM835" i="1"/>
  <c r="A836" i="1"/>
  <c r="B836" i="1"/>
  <c r="C836" i="1"/>
  <c r="D836" i="1"/>
  <c r="E836" i="1"/>
  <c r="F836" i="1"/>
  <c r="G836" i="1"/>
  <c r="H836" i="1"/>
  <c r="I836" i="1"/>
  <c r="J836" i="1"/>
  <c r="K836" i="1"/>
  <c r="L836" i="1"/>
  <c r="M836" i="1"/>
  <c r="Q836" i="1"/>
  <c r="R836" i="1"/>
  <c r="T836" i="1"/>
  <c r="U836" i="1"/>
  <c r="V836" i="1" s="1"/>
  <c r="W836" i="1"/>
  <c r="X836" i="1"/>
  <c r="Y836" i="1"/>
  <c r="AA836" i="1"/>
  <c r="AB836" i="1"/>
  <c r="AC836" i="1"/>
  <c r="AE836" i="1" s="1"/>
  <c r="AG836" i="1"/>
  <c r="AH836" i="1"/>
  <c r="AI836" i="1"/>
  <c r="AJ836" i="1"/>
  <c r="AK836" i="1"/>
  <c r="AM836" i="1"/>
  <c r="A837" i="1"/>
  <c r="B837" i="1"/>
  <c r="C837" i="1"/>
  <c r="D837" i="1"/>
  <c r="E837" i="1"/>
  <c r="F837" i="1"/>
  <c r="G837" i="1"/>
  <c r="H837" i="1"/>
  <c r="I837" i="1"/>
  <c r="J837" i="1"/>
  <c r="K837" i="1"/>
  <c r="L837" i="1"/>
  <c r="M837" i="1"/>
  <c r="Q837" i="1"/>
  <c r="R837" i="1"/>
  <c r="T837" i="1"/>
  <c r="U837" i="1"/>
  <c r="V837" i="1" s="1"/>
  <c r="W837" i="1"/>
  <c r="X837" i="1"/>
  <c r="Y837" i="1"/>
  <c r="AA837" i="1"/>
  <c r="AB837" i="1"/>
  <c r="AC837" i="1"/>
  <c r="AG837" i="1"/>
  <c r="AH837" i="1"/>
  <c r="AI837" i="1"/>
  <c r="AJ837" i="1"/>
  <c r="AK837" i="1"/>
  <c r="AM837" i="1"/>
  <c r="A838" i="1"/>
  <c r="B838" i="1"/>
  <c r="C838" i="1"/>
  <c r="D838" i="1"/>
  <c r="E838" i="1"/>
  <c r="F838" i="1"/>
  <c r="G838" i="1"/>
  <c r="H838" i="1"/>
  <c r="I838" i="1"/>
  <c r="J838" i="1"/>
  <c r="K838" i="1"/>
  <c r="L838" i="1"/>
  <c r="M838" i="1"/>
  <c r="Q838" i="1"/>
  <c r="R838" i="1"/>
  <c r="T838" i="1"/>
  <c r="U838" i="1"/>
  <c r="V838" i="1" s="1"/>
  <c r="W838" i="1"/>
  <c r="X838" i="1"/>
  <c r="Y838" i="1"/>
  <c r="AA838" i="1"/>
  <c r="AB838" i="1"/>
  <c r="AC838" i="1"/>
  <c r="AE838" i="1" s="1"/>
  <c r="AG838" i="1"/>
  <c r="AH838" i="1"/>
  <c r="AI838" i="1"/>
  <c r="AJ838" i="1"/>
  <c r="AK838" i="1"/>
  <c r="AM838" i="1"/>
  <c r="A839" i="1"/>
  <c r="B839" i="1"/>
  <c r="C839" i="1"/>
  <c r="D839" i="1"/>
  <c r="E839" i="1"/>
  <c r="F839" i="1"/>
  <c r="G839" i="1"/>
  <c r="H839" i="1"/>
  <c r="I839" i="1"/>
  <c r="J839" i="1"/>
  <c r="K839" i="1"/>
  <c r="L839" i="1"/>
  <c r="M839" i="1"/>
  <c r="Q839" i="1"/>
  <c r="R839" i="1"/>
  <c r="T839" i="1"/>
  <c r="U839" i="1"/>
  <c r="V839" i="1" s="1"/>
  <c r="W839" i="1"/>
  <c r="X839" i="1"/>
  <c r="Y839" i="1"/>
  <c r="AA839" i="1"/>
  <c r="AB839" i="1"/>
  <c r="AC839" i="1"/>
  <c r="AG839" i="1"/>
  <c r="AH839" i="1"/>
  <c r="AI839" i="1"/>
  <c r="AJ839" i="1"/>
  <c r="AK839" i="1"/>
  <c r="AM839" i="1"/>
  <c r="A840" i="1"/>
  <c r="B840" i="1"/>
  <c r="C840" i="1"/>
  <c r="D840" i="1"/>
  <c r="E840" i="1"/>
  <c r="F840" i="1"/>
  <c r="G840" i="1"/>
  <c r="H840" i="1"/>
  <c r="I840" i="1"/>
  <c r="J840" i="1"/>
  <c r="K840" i="1"/>
  <c r="L840" i="1"/>
  <c r="M840" i="1"/>
  <c r="Q840" i="1"/>
  <c r="R840" i="1"/>
  <c r="T840" i="1"/>
  <c r="U840" i="1"/>
  <c r="V840" i="1" s="1"/>
  <c r="W840" i="1"/>
  <c r="X840" i="1"/>
  <c r="Y840" i="1"/>
  <c r="AA840" i="1"/>
  <c r="AB840" i="1"/>
  <c r="AC840" i="1"/>
  <c r="AE840" i="1" s="1"/>
  <c r="AG840" i="1"/>
  <c r="AH840" i="1"/>
  <c r="AI840" i="1"/>
  <c r="AJ840" i="1"/>
  <c r="AK840" i="1"/>
  <c r="AM840" i="1"/>
  <c r="A841" i="1"/>
  <c r="B841" i="1"/>
  <c r="C841" i="1"/>
  <c r="D841" i="1"/>
  <c r="E841" i="1"/>
  <c r="F841" i="1"/>
  <c r="G841" i="1"/>
  <c r="H841" i="1"/>
  <c r="I841" i="1"/>
  <c r="J841" i="1"/>
  <c r="K841" i="1"/>
  <c r="L841" i="1"/>
  <c r="M841" i="1"/>
  <c r="Q841" i="1"/>
  <c r="R841" i="1"/>
  <c r="T841" i="1"/>
  <c r="U841" i="1"/>
  <c r="V841" i="1" s="1"/>
  <c r="W841" i="1"/>
  <c r="X841" i="1"/>
  <c r="Y841" i="1"/>
  <c r="AA841" i="1"/>
  <c r="AB841" i="1"/>
  <c r="AC841" i="1"/>
  <c r="AG841" i="1"/>
  <c r="AH841" i="1"/>
  <c r="AI841" i="1"/>
  <c r="AJ841" i="1"/>
  <c r="AK841" i="1"/>
  <c r="AM841" i="1"/>
  <c r="A842" i="1"/>
  <c r="B842" i="1"/>
  <c r="C842" i="1"/>
  <c r="D842" i="1"/>
  <c r="E842" i="1"/>
  <c r="F842" i="1"/>
  <c r="G842" i="1"/>
  <c r="H842" i="1"/>
  <c r="I842" i="1"/>
  <c r="J842" i="1"/>
  <c r="K842" i="1"/>
  <c r="L842" i="1"/>
  <c r="M842" i="1"/>
  <c r="Q842" i="1"/>
  <c r="R842" i="1"/>
  <c r="T842" i="1"/>
  <c r="U842" i="1"/>
  <c r="V842" i="1" s="1"/>
  <c r="W842" i="1"/>
  <c r="X842" i="1"/>
  <c r="Y842" i="1"/>
  <c r="AA842" i="1"/>
  <c r="AB842" i="1"/>
  <c r="AC842" i="1"/>
  <c r="AE842" i="1" s="1"/>
  <c r="AG842" i="1"/>
  <c r="AH842" i="1"/>
  <c r="AI842" i="1"/>
  <c r="AJ842" i="1"/>
  <c r="AK842" i="1"/>
  <c r="AM842" i="1"/>
  <c r="A843" i="1"/>
  <c r="B843" i="1"/>
  <c r="C843" i="1"/>
  <c r="D843" i="1"/>
  <c r="E843" i="1"/>
  <c r="F843" i="1"/>
  <c r="G843" i="1"/>
  <c r="H843" i="1"/>
  <c r="I843" i="1"/>
  <c r="J843" i="1"/>
  <c r="K843" i="1"/>
  <c r="L843" i="1"/>
  <c r="M843" i="1"/>
  <c r="Q843" i="1"/>
  <c r="R843" i="1"/>
  <c r="T843" i="1"/>
  <c r="U843" i="1"/>
  <c r="V843" i="1" s="1"/>
  <c r="W843" i="1"/>
  <c r="X843" i="1"/>
  <c r="Y843" i="1"/>
  <c r="AA843" i="1"/>
  <c r="AB843" i="1"/>
  <c r="AC843" i="1"/>
  <c r="AG843" i="1"/>
  <c r="AH843" i="1"/>
  <c r="AI843" i="1"/>
  <c r="AJ843" i="1"/>
  <c r="AK843" i="1"/>
  <c r="AM843" i="1"/>
  <c r="A844" i="1"/>
  <c r="B844" i="1"/>
  <c r="C844" i="1"/>
  <c r="D844" i="1"/>
  <c r="E844" i="1"/>
  <c r="F844" i="1"/>
  <c r="G844" i="1"/>
  <c r="H844" i="1"/>
  <c r="I844" i="1"/>
  <c r="J844" i="1"/>
  <c r="K844" i="1"/>
  <c r="L844" i="1"/>
  <c r="M844" i="1"/>
  <c r="Q844" i="1"/>
  <c r="R844" i="1"/>
  <c r="T844" i="1"/>
  <c r="U844" i="1"/>
  <c r="V844" i="1" s="1"/>
  <c r="W844" i="1"/>
  <c r="X844" i="1"/>
  <c r="Y844" i="1"/>
  <c r="AA844" i="1"/>
  <c r="AB844" i="1"/>
  <c r="AC844" i="1"/>
  <c r="AE844" i="1" s="1"/>
  <c r="AG844" i="1"/>
  <c r="AH844" i="1"/>
  <c r="AI844" i="1"/>
  <c r="AJ844" i="1"/>
  <c r="AK844" i="1"/>
  <c r="AM844" i="1"/>
  <c r="A845" i="1"/>
  <c r="B845" i="1"/>
  <c r="C845" i="1"/>
  <c r="D845" i="1"/>
  <c r="E845" i="1"/>
  <c r="F845" i="1"/>
  <c r="G845" i="1"/>
  <c r="H845" i="1"/>
  <c r="I845" i="1"/>
  <c r="J845" i="1"/>
  <c r="K845" i="1"/>
  <c r="L845" i="1"/>
  <c r="M845" i="1"/>
  <c r="Q845" i="1"/>
  <c r="R845" i="1"/>
  <c r="T845" i="1"/>
  <c r="U845" i="1"/>
  <c r="V845" i="1" s="1"/>
  <c r="W845" i="1"/>
  <c r="X845" i="1"/>
  <c r="Y845" i="1"/>
  <c r="AA845" i="1"/>
  <c r="AB845" i="1"/>
  <c r="AC845" i="1"/>
  <c r="AG845" i="1"/>
  <c r="AH845" i="1"/>
  <c r="AI845" i="1"/>
  <c r="AJ845" i="1"/>
  <c r="AK845" i="1"/>
  <c r="AM845" i="1"/>
  <c r="A846" i="1"/>
  <c r="B846" i="1"/>
  <c r="C846" i="1"/>
  <c r="D846" i="1"/>
  <c r="E846" i="1"/>
  <c r="F846" i="1"/>
  <c r="G846" i="1"/>
  <c r="H846" i="1"/>
  <c r="I846" i="1"/>
  <c r="J846" i="1"/>
  <c r="K846" i="1"/>
  <c r="L846" i="1"/>
  <c r="M846" i="1"/>
  <c r="Q846" i="1"/>
  <c r="R846" i="1"/>
  <c r="T846" i="1"/>
  <c r="U846" i="1"/>
  <c r="V846" i="1" s="1"/>
  <c r="W846" i="1"/>
  <c r="X846" i="1"/>
  <c r="Y846" i="1"/>
  <c r="AA846" i="1"/>
  <c r="AB846" i="1"/>
  <c r="AC846" i="1"/>
  <c r="AG846" i="1"/>
  <c r="AH846" i="1"/>
  <c r="AI846" i="1"/>
  <c r="AJ846" i="1"/>
  <c r="AK846" i="1"/>
  <c r="AM846" i="1"/>
  <c r="A847" i="1"/>
  <c r="B847" i="1"/>
  <c r="C847" i="1"/>
  <c r="D847" i="1"/>
  <c r="E847" i="1"/>
  <c r="F847" i="1"/>
  <c r="G847" i="1"/>
  <c r="H847" i="1"/>
  <c r="I847" i="1"/>
  <c r="J847" i="1"/>
  <c r="K847" i="1"/>
  <c r="L847" i="1"/>
  <c r="M847" i="1"/>
  <c r="Q847" i="1"/>
  <c r="R847" i="1"/>
  <c r="T847" i="1"/>
  <c r="U847" i="1"/>
  <c r="V847" i="1" s="1"/>
  <c r="W847" i="1"/>
  <c r="X847" i="1"/>
  <c r="Y847" i="1"/>
  <c r="AA847" i="1"/>
  <c r="AB847" i="1"/>
  <c r="AC847" i="1"/>
  <c r="AD847" i="1" s="1"/>
  <c r="AG847" i="1"/>
  <c r="AH847" i="1"/>
  <c r="AI847" i="1"/>
  <c r="AJ847" i="1"/>
  <c r="AK847" i="1"/>
  <c r="AM847" i="1"/>
  <c r="A848" i="1"/>
  <c r="B848" i="1"/>
  <c r="C848" i="1"/>
  <c r="D848" i="1"/>
  <c r="E848" i="1"/>
  <c r="F848" i="1"/>
  <c r="G848" i="1"/>
  <c r="H848" i="1"/>
  <c r="I848" i="1"/>
  <c r="J848" i="1"/>
  <c r="K848" i="1"/>
  <c r="L848" i="1"/>
  <c r="M848" i="1"/>
  <c r="Q848" i="1"/>
  <c r="R848" i="1"/>
  <c r="T848" i="1"/>
  <c r="U848" i="1"/>
  <c r="V848" i="1" s="1"/>
  <c r="W848" i="1"/>
  <c r="X848" i="1"/>
  <c r="Y848" i="1"/>
  <c r="AA848" i="1"/>
  <c r="AB848" i="1"/>
  <c r="AC848" i="1"/>
  <c r="AE848" i="1" s="1"/>
  <c r="AG848" i="1"/>
  <c r="AH848" i="1"/>
  <c r="AI848" i="1"/>
  <c r="AJ848" i="1"/>
  <c r="AK848" i="1"/>
  <c r="AM848" i="1"/>
  <c r="A849" i="1"/>
  <c r="B849" i="1"/>
  <c r="C849" i="1"/>
  <c r="D849" i="1"/>
  <c r="E849" i="1"/>
  <c r="F849" i="1"/>
  <c r="G849" i="1"/>
  <c r="H849" i="1"/>
  <c r="I849" i="1"/>
  <c r="J849" i="1"/>
  <c r="K849" i="1"/>
  <c r="L849" i="1"/>
  <c r="M849" i="1"/>
  <c r="Q849" i="1"/>
  <c r="R849" i="1"/>
  <c r="T849" i="1"/>
  <c r="U849" i="1"/>
  <c r="V849" i="1" s="1"/>
  <c r="W849" i="1"/>
  <c r="X849" i="1"/>
  <c r="Y849" i="1"/>
  <c r="AA849" i="1"/>
  <c r="AB849" i="1"/>
  <c r="AC849" i="1"/>
  <c r="AE849" i="1" s="1"/>
  <c r="AG849" i="1"/>
  <c r="AH849" i="1"/>
  <c r="AI849" i="1"/>
  <c r="AJ849" i="1"/>
  <c r="AK849" i="1"/>
  <c r="AM849" i="1"/>
  <c r="A850" i="1"/>
  <c r="B850" i="1"/>
  <c r="C850" i="1"/>
  <c r="D850" i="1"/>
  <c r="E850" i="1"/>
  <c r="F850" i="1"/>
  <c r="G850" i="1"/>
  <c r="H850" i="1"/>
  <c r="I850" i="1"/>
  <c r="J850" i="1"/>
  <c r="K850" i="1"/>
  <c r="L850" i="1"/>
  <c r="M850" i="1"/>
  <c r="Q850" i="1"/>
  <c r="R850" i="1"/>
  <c r="T850" i="1"/>
  <c r="U850" i="1"/>
  <c r="V850" i="1" s="1"/>
  <c r="W850" i="1"/>
  <c r="X850" i="1"/>
  <c r="Y850" i="1"/>
  <c r="AA850" i="1"/>
  <c r="AB850" i="1"/>
  <c r="AC850" i="1"/>
  <c r="AE850" i="1" s="1"/>
  <c r="AG850" i="1"/>
  <c r="AH850" i="1"/>
  <c r="AI850" i="1"/>
  <c r="AJ850" i="1"/>
  <c r="AK850" i="1"/>
  <c r="AM850" i="1"/>
  <c r="A851" i="1"/>
  <c r="B851" i="1"/>
  <c r="C851" i="1"/>
  <c r="D851" i="1"/>
  <c r="E851" i="1"/>
  <c r="F851" i="1"/>
  <c r="G851" i="1"/>
  <c r="H851" i="1"/>
  <c r="I851" i="1"/>
  <c r="J851" i="1"/>
  <c r="K851" i="1"/>
  <c r="L851" i="1"/>
  <c r="M851" i="1"/>
  <c r="Q851" i="1"/>
  <c r="R851" i="1"/>
  <c r="T851" i="1"/>
  <c r="U851" i="1"/>
  <c r="V851" i="1" s="1"/>
  <c r="W851" i="1"/>
  <c r="X851" i="1"/>
  <c r="Y851" i="1"/>
  <c r="AA851" i="1"/>
  <c r="AB851" i="1"/>
  <c r="AC851" i="1"/>
  <c r="AG851" i="1"/>
  <c r="AH851" i="1"/>
  <c r="AI851" i="1"/>
  <c r="AJ851" i="1"/>
  <c r="AK851" i="1"/>
  <c r="AM851" i="1"/>
  <c r="A852" i="1"/>
  <c r="B852" i="1"/>
  <c r="C852" i="1"/>
  <c r="D852" i="1"/>
  <c r="E852" i="1"/>
  <c r="F852" i="1"/>
  <c r="G852" i="1"/>
  <c r="H852" i="1"/>
  <c r="I852" i="1"/>
  <c r="J852" i="1"/>
  <c r="K852" i="1"/>
  <c r="L852" i="1"/>
  <c r="M852" i="1"/>
  <c r="Q852" i="1"/>
  <c r="R852" i="1"/>
  <c r="T852" i="1"/>
  <c r="U852" i="1"/>
  <c r="V852" i="1" s="1"/>
  <c r="W852" i="1"/>
  <c r="X852" i="1"/>
  <c r="Y852" i="1"/>
  <c r="AA852" i="1"/>
  <c r="AB852" i="1"/>
  <c r="AC852" i="1"/>
  <c r="AE852" i="1" s="1"/>
  <c r="AG852" i="1"/>
  <c r="AH852" i="1"/>
  <c r="AI852" i="1"/>
  <c r="AJ852" i="1"/>
  <c r="AK852" i="1"/>
  <c r="AM852" i="1"/>
  <c r="A853" i="1"/>
  <c r="B853" i="1"/>
  <c r="C853" i="1"/>
  <c r="D853" i="1"/>
  <c r="E853" i="1"/>
  <c r="F853" i="1"/>
  <c r="G853" i="1"/>
  <c r="H853" i="1"/>
  <c r="I853" i="1"/>
  <c r="J853" i="1"/>
  <c r="K853" i="1"/>
  <c r="L853" i="1"/>
  <c r="M853" i="1"/>
  <c r="Q853" i="1"/>
  <c r="R853" i="1"/>
  <c r="T853" i="1"/>
  <c r="U853" i="1"/>
  <c r="V853" i="1" s="1"/>
  <c r="W853" i="1"/>
  <c r="X853" i="1"/>
  <c r="Y853" i="1"/>
  <c r="AA853" i="1"/>
  <c r="AB853" i="1"/>
  <c r="AC853" i="1"/>
  <c r="AE853" i="1" s="1"/>
  <c r="AG853" i="1"/>
  <c r="AH853" i="1"/>
  <c r="AI853" i="1"/>
  <c r="AJ853" i="1"/>
  <c r="AK853" i="1"/>
  <c r="AM853" i="1"/>
  <c r="A854" i="1"/>
  <c r="B854" i="1"/>
  <c r="C854" i="1"/>
  <c r="D854" i="1"/>
  <c r="E854" i="1"/>
  <c r="F854" i="1"/>
  <c r="G854" i="1"/>
  <c r="H854" i="1"/>
  <c r="I854" i="1"/>
  <c r="J854" i="1"/>
  <c r="K854" i="1"/>
  <c r="L854" i="1"/>
  <c r="M854" i="1"/>
  <c r="Q854" i="1"/>
  <c r="R854" i="1"/>
  <c r="T854" i="1"/>
  <c r="U854" i="1"/>
  <c r="V854" i="1" s="1"/>
  <c r="W854" i="1"/>
  <c r="X854" i="1"/>
  <c r="Y854" i="1"/>
  <c r="AA854" i="1"/>
  <c r="AB854" i="1"/>
  <c r="AC854" i="1"/>
  <c r="AG854" i="1"/>
  <c r="AH854" i="1"/>
  <c r="AI854" i="1"/>
  <c r="AJ854" i="1"/>
  <c r="AK854" i="1"/>
  <c r="AM854" i="1"/>
  <c r="A855" i="1"/>
  <c r="B855" i="1"/>
  <c r="C855" i="1"/>
  <c r="D855" i="1"/>
  <c r="E855" i="1"/>
  <c r="F855" i="1"/>
  <c r="G855" i="1"/>
  <c r="H855" i="1"/>
  <c r="I855" i="1"/>
  <c r="J855" i="1"/>
  <c r="K855" i="1"/>
  <c r="L855" i="1"/>
  <c r="M855" i="1"/>
  <c r="Q855" i="1"/>
  <c r="R855" i="1"/>
  <c r="T855" i="1"/>
  <c r="U855" i="1"/>
  <c r="V855" i="1" s="1"/>
  <c r="W855" i="1"/>
  <c r="X855" i="1"/>
  <c r="Y855" i="1"/>
  <c r="AA855" i="1"/>
  <c r="AB855" i="1"/>
  <c r="AC855" i="1"/>
  <c r="AG855" i="1"/>
  <c r="AH855" i="1"/>
  <c r="AI855" i="1"/>
  <c r="AJ855" i="1"/>
  <c r="AK855" i="1"/>
  <c r="AM855" i="1"/>
  <c r="A856" i="1"/>
  <c r="B856" i="1"/>
  <c r="C856" i="1"/>
  <c r="D856" i="1"/>
  <c r="E856" i="1"/>
  <c r="F856" i="1"/>
  <c r="G856" i="1"/>
  <c r="H856" i="1"/>
  <c r="I856" i="1"/>
  <c r="J856" i="1"/>
  <c r="K856" i="1"/>
  <c r="L856" i="1"/>
  <c r="M856" i="1"/>
  <c r="Q856" i="1"/>
  <c r="R856" i="1"/>
  <c r="T856" i="1"/>
  <c r="U856" i="1"/>
  <c r="V856" i="1" s="1"/>
  <c r="W856" i="1"/>
  <c r="X856" i="1"/>
  <c r="Y856" i="1"/>
  <c r="AA856" i="1"/>
  <c r="AB856" i="1"/>
  <c r="AC856" i="1"/>
  <c r="AE856" i="1" s="1"/>
  <c r="AG856" i="1"/>
  <c r="AH856" i="1"/>
  <c r="AI856" i="1"/>
  <c r="AJ856" i="1"/>
  <c r="AK856" i="1"/>
  <c r="AM856" i="1"/>
  <c r="A857" i="1"/>
  <c r="B857" i="1"/>
  <c r="C857" i="1"/>
  <c r="D857" i="1"/>
  <c r="E857" i="1"/>
  <c r="F857" i="1"/>
  <c r="G857" i="1"/>
  <c r="H857" i="1"/>
  <c r="I857" i="1"/>
  <c r="J857" i="1"/>
  <c r="K857" i="1"/>
  <c r="L857" i="1"/>
  <c r="M857" i="1"/>
  <c r="Q857" i="1"/>
  <c r="R857" i="1"/>
  <c r="T857" i="1"/>
  <c r="U857" i="1"/>
  <c r="V857" i="1" s="1"/>
  <c r="W857" i="1"/>
  <c r="X857" i="1"/>
  <c r="Y857" i="1"/>
  <c r="AA857" i="1"/>
  <c r="AB857" i="1"/>
  <c r="AC857" i="1"/>
  <c r="AE857" i="1" s="1"/>
  <c r="AG857" i="1"/>
  <c r="AH857" i="1"/>
  <c r="AI857" i="1"/>
  <c r="AJ857" i="1"/>
  <c r="AK857" i="1"/>
  <c r="AM857" i="1"/>
  <c r="A858" i="1"/>
  <c r="B858" i="1"/>
  <c r="C858" i="1"/>
  <c r="D858" i="1"/>
  <c r="E858" i="1"/>
  <c r="F858" i="1"/>
  <c r="G858" i="1"/>
  <c r="H858" i="1"/>
  <c r="I858" i="1"/>
  <c r="J858" i="1"/>
  <c r="K858" i="1"/>
  <c r="L858" i="1"/>
  <c r="M858" i="1"/>
  <c r="Q858" i="1"/>
  <c r="R858" i="1"/>
  <c r="T858" i="1"/>
  <c r="U858" i="1"/>
  <c r="V858" i="1" s="1"/>
  <c r="W858" i="1"/>
  <c r="X858" i="1"/>
  <c r="Y858" i="1"/>
  <c r="AA858" i="1"/>
  <c r="AB858" i="1"/>
  <c r="AC858" i="1"/>
  <c r="AE858" i="1" s="1"/>
  <c r="AG858" i="1"/>
  <c r="AH858" i="1"/>
  <c r="AI858" i="1"/>
  <c r="AJ858" i="1"/>
  <c r="AK858" i="1"/>
  <c r="AM858" i="1"/>
  <c r="A859" i="1"/>
  <c r="B859" i="1"/>
  <c r="C859" i="1"/>
  <c r="D859" i="1"/>
  <c r="E859" i="1"/>
  <c r="F859" i="1"/>
  <c r="G859" i="1"/>
  <c r="H859" i="1"/>
  <c r="I859" i="1"/>
  <c r="J859" i="1"/>
  <c r="K859" i="1"/>
  <c r="L859" i="1"/>
  <c r="M859" i="1"/>
  <c r="Q859" i="1"/>
  <c r="R859" i="1"/>
  <c r="T859" i="1"/>
  <c r="U859" i="1"/>
  <c r="V859" i="1" s="1"/>
  <c r="W859" i="1"/>
  <c r="X859" i="1"/>
  <c r="Y859" i="1"/>
  <c r="AA859" i="1"/>
  <c r="AB859" i="1"/>
  <c r="AC859" i="1"/>
  <c r="AG859" i="1"/>
  <c r="AH859" i="1"/>
  <c r="AI859" i="1"/>
  <c r="AJ859" i="1"/>
  <c r="AK859" i="1"/>
  <c r="AM859" i="1"/>
  <c r="A860" i="1"/>
  <c r="B860" i="1"/>
  <c r="C860" i="1"/>
  <c r="D860" i="1"/>
  <c r="E860" i="1"/>
  <c r="F860" i="1"/>
  <c r="G860" i="1"/>
  <c r="H860" i="1"/>
  <c r="I860" i="1"/>
  <c r="J860" i="1"/>
  <c r="K860" i="1"/>
  <c r="L860" i="1"/>
  <c r="M860" i="1"/>
  <c r="Q860" i="1"/>
  <c r="R860" i="1"/>
  <c r="T860" i="1"/>
  <c r="U860" i="1"/>
  <c r="V860" i="1" s="1"/>
  <c r="W860" i="1"/>
  <c r="X860" i="1"/>
  <c r="Y860" i="1"/>
  <c r="AA860" i="1"/>
  <c r="AB860" i="1"/>
  <c r="AC860" i="1"/>
  <c r="AE860" i="1" s="1"/>
  <c r="AG860" i="1"/>
  <c r="AH860" i="1"/>
  <c r="AI860" i="1"/>
  <c r="AJ860" i="1"/>
  <c r="AK860" i="1"/>
  <c r="AM860" i="1"/>
  <c r="A861" i="1"/>
  <c r="B861" i="1"/>
  <c r="C861" i="1"/>
  <c r="D861" i="1"/>
  <c r="E861" i="1"/>
  <c r="F861" i="1"/>
  <c r="G861" i="1"/>
  <c r="H861" i="1"/>
  <c r="I861" i="1"/>
  <c r="J861" i="1"/>
  <c r="K861" i="1"/>
  <c r="L861" i="1"/>
  <c r="M861" i="1"/>
  <c r="Q861" i="1"/>
  <c r="R861" i="1"/>
  <c r="T861" i="1"/>
  <c r="U861" i="1"/>
  <c r="V861" i="1" s="1"/>
  <c r="W861" i="1"/>
  <c r="X861" i="1"/>
  <c r="Y861" i="1"/>
  <c r="AA861" i="1"/>
  <c r="AB861" i="1"/>
  <c r="AC861" i="1"/>
  <c r="AD861" i="1" s="1"/>
  <c r="AG861" i="1"/>
  <c r="AH861" i="1"/>
  <c r="AI861" i="1"/>
  <c r="AJ861" i="1"/>
  <c r="AK861" i="1"/>
  <c r="AM861" i="1"/>
  <c r="A862" i="1"/>
  <c r="B862" i="1"/>
  <c r="C862" i="1"/>
  <c r="D862" i="1"/>
  <c r="E862" i="1"/>
  <c r="F862" i="1"/>
  <c r="G862" i="1"/>
  <c r="H862" i="1"/>
  <c r="I862" i="1"/>
  <c r="J862" i="1"/>
  <c r="K862" i="1"/>
  <c r="L862" i="1"/>
  <c r="M862" i="1"/>
  <c r="Q862" i="1"/>
  <c r="R862" i="1"/>
  <c r="T862" i="1"/>
  <c r="U862" i="1"/>
  <c r="V862" i="1" s="1"/>
  <c r="W862" i="1"/>
  <c r="X862" i="1"/>
  <c r="Y862" i="1"/>
  <c r="AA862" i="1"/>
  <c r="AB862" i="1"/>
  <c r="AC862" i="1"/>
  <c r="AG862" i="1"/>
  <c r="AH862" i="1"/>
  <c r="AI862" i="1"/>
  <c r="AJ862" i="1"/>
  <c r="AK862" i="1"/>
  <c r="AM862" i="1"/>
  <c r="A863" i="1"/>
  <c r="B863" i="1"/>
  <c r="C863" i="1"/>
  <c r="D863" i="1"/>
  <c r="E863" i="1"/>
  <c r="F863" i="1"/>
  <c r="G863" i="1"/>
  <c r="H863" i="1"/>
  <c r="I863" i="1"/>
  <c r="J863" i="1"/>
  <c r="K863" i="1"/>
  <c r="L863" i="1"/>
  <c r="M863" i="1"/>
  <c r="Q863" i="1"/>
  <c r="R863" i="1"/>
  <c r="T863" i="1"/>
  <c r="U863" i="1"/>
  <c r="V863" i="1" s="1"/>
  <c r="W863" i="1"/>
  <c r="X863" i="1"/>
  <c r="Y863" i="1"/>
  <c r="AA863" i="1"/>
  <c r="AB863" i="1"/>
  <c r="AC863" i="1"/>
  <c r="AD863" i="1" s="1"/>
  <c r="AG863" i="1"/>
  <c r="AH863" i="1"/>
  <c r="AI863" i="1"/>
  <c r="AJ863" i="1"/>
  <c r="AK863" i="1"/>
  <c r="AM863" i="1"/>
  <c r="A864" i="1"/>
  <c r="B864" i="1"/>
  <c r="C864" i="1"/>
  <c r="D864" i="1"/>
  <c r="E864" i="1"/>
  <c r="F864" i="1"/>
  <c r="G864" i="1"/>
  <c r="H864" i="1"/>
  <c r="I864" i="1"/>
  <c r="J864" i="1"/>
  <c r="K864" i="1"/>
  <c r="L864" i="1"/>
  <c r="M864" i="1"/>
  <c r="Q864" i="1"/>
  <c r="R864" i="1"/>
  <c r="T864" i="1"/>
  <c r="U864" i="1"/>
  <c r="V864" i="1" s="1"/>
  <c r="W864" i="1"/>
  <c r="X864" i="1"/>
  <c r="Y864" i="1"/>
  <c r="AA864" i="1"/>
  <c r="AB864" i="1"/>
  <c r="AC864" i="1"/>
  <c r="AE864" i="1" s="1"/>
  <c r="AG864" i="1"/>
  <c r="AH864" i="1"/>
  <c r="AI864" i="1"/>
  <c r="AJ864" i="1"/>
  <c r="AK864" i="1"/>
  <c r="AM864" i="1"/>
  <c r="A865" i="1"/>
  <c r="B865" i="1"/>
  <c r="C865" i="1"/>
  <c r="D865" i="1"/>
  <c r="E865" i="1"/>
  <c r="F865" i="1"/>
  <c r="G865" i="1"/>
  <c r="H865" i="1"/>
  <c r="I865" i="1"/>
  <c r="J865" i="1"/>
  <c r="K865" i="1"/>
  <c r="L865" i="1"/>
  <c r="M865" i="1"/>
  <c r="Q865" i="1"/>
  <c r="R865" i="1"/>
  <c r="T865" i="1"/>
  <c r="U865" i="1"/>
  <c r="V865" i="1" s="1"/>
  <c r="W865" i="1"/>
  <c r="X865" i="1"/>
  <c r="Y865" i="1"/>
  <c r="AA865" i="1"/>
  <c r="AB865" i="1"/>
  <c r="AC865" i="1"/>
  <c r="AG865" i="1"/>
  <c r="AH865" i="1"/>
  <c r="AI865" i="1"/>
  <c r="AJ865" i="1"/>
  <c r="AK865" i="1"/>
  <c r="AM865" i="1"/>
  <c r="A866" i="1"/>
  <c r="B866" i="1"/>
  <c r="C866" i="1"/>
  <c r="D866" i="1"/>
  <c r="E866" i="1"/>
  <c r="F866" i="1"/>
  <c r="G866" i="1"/>
  <c r="H866" i="1"/>
  <c r="I866" i="1"/>
  <c r="J866" i="1"/>
  <c r="K866" i="1"/>
  <c r="L866" i="1"/>
  <c r="M866" i="1"/>
  <c r="Q866" i="1"/>
  <c r="R866" i="1"/>
  <c r="T866" i="1"/>
  <c r="U866" i="1"/>
  <c r="V866" i="1" s="1"/>
  <c r="W866" i="1"/>
  <c r="X866" i="1"/>
  <c r="Y866" i="1"/>
  <c r="AA866" i="1"/>
  <c r="AB866" i="1"/>
  <c r="AC866" i="1"/>
  <c r="AG866" i="1"/>
  <c r="AH866" i="1"/>
  <c r="AI866" i="1"/>
  <c r="AJ866" i="1"/>
  <c r="AK866" i="1"/>
  <c r="AM866" i="1"/>
  <c r="A867" i="1"/>
  <c r="B867" i="1"/>
  <c r="C867" i="1"/>
  <c r="D867" i="1"/>
  <c r="E867" i="1"/>
  <c r="F867" i="1"/>
  <c r="G867" i="1"/>
  <c r="H867" i="1"/>
  <c r="I867" i="1"/>
  <c r="J867" i="1"/>
  <c r="K867" i="1"/>
  <c r="L867" i="1"/>
  <c r="M867" i="1"/>
  <c r="Q867" i="1"/>
  <c r="R867" i="1"/>
  <c r="T867" i="1"/>
  <c r="U867" i="1"/>
  <c r="V867" i="1" s="1"/>
  <c r="W867" i="1"/>
  <c r="X867" i="1"/>
  <c r="Y867" i="1"/>
  <c r="AA867" i="1"/>
  <c r="AB867" i="1"/>
  <c r="AC867" i="1"/>
  <c r="AG867" i="1"/>
  <c r="AH867" i="1"/>
  <c r="AI867" i="1"/>
  <c r="AJ867" i="1"/>
  <c r="AK867" i="1"/>
  <c r="AM867" i="1"/>
  <c r="A868" i="1"/>
  <c r="B868" i="1"/>
  <c r="C868" i="1"/>
  <c r="D868" i="1"/>
  <c r="E868" i="1"/>
  <c r="F868" i="1"/>
  <c r="G868" i="1"/>
  <c r="H868" i="1"/>
  <c r="I868" i="1"/>
  <c r="J868" i="1"/>
  <c r="K868" i="1"/>
  <c r="L868" i="1"/>
  <c r="M868" i="1"/>
  <c r="Q868" i="1"/>
  <c r="R868" i="1"/>
  <c r="T868" i="1"/>
  <c r="U868" i="1"/>
  <c r="V868" i="1" s="1"/>
  <c r="W868" i="1"/>
  <c r="X868" i="1"/>
  <c r="Y868" i="1"/>
  <c r="AA868" i="1"/>
  <c r="AB868" i="1"/>
  <c r="AC868" i="1"/>
  <c r="AE868" i="1" s="1"/>
  <c r="AG868" i="1"/>
  <c r="AH868" i="1"/>
  <c r="AI868" i="1"/>
  <c r="AJ868" i="1"/>
  <c r="AK868" i="1"/>
  <c r="AM868" i="1"/>
  <c r="A869" i="1"/>
  <c r="B869" i="1"/>
  <c r="C869" i="1"/>
  <c r="D869" i="1"/>
  <c r="E869" i="1"/>
  <c r="F869" i="1"/>
  <c r="G869" i="1"/>
  <c r="H869" i="1"/>
  <c r="I869" i="1"/>
  <c r="J869" i="1"/>
  <c r="K869" i="1"/>
  <c r="L869" i="1"/>
  <c r="M869" i="1"/>
  <c r="Q869" i="1"/>
  <c r="R869" i="1"/>
  <c r="T869" i="1"/>
  <c r="U869" i="1"/>
  <c r="V869" i="1" s="1"/>
  <c r="W869" i="1"/>
  <c r="X869" i="1"/>
  <c r="Y869" i="1"/>
  <c r="AA869" i="1"/>
  <c r="AB869" i="1"/>
  <c r="AC869" i="1"/>
  <c r="AE869" i="1" s="1"/>
  <c r="AG869" i="1"/>
  <c r="AH869" i="1"/>
  <c r="AI869" i="1"/>
  <c r="AJ869" i="1"/>
  <c r="AK869" i="1"/>
  <c r="AM869" i="1"/>
  <c r="A870" i="1"/>
  <c r="B870" i="1"/>
  <c r="C870" i="1"/>
  <c r="D870" i="1"/>
  <c r="E870" i="1"/>
  <c r="F870" i="1"/>
  <c r="G870" i="1"/>
  <c r="H870" i="1"/>
  <c r="I870" i="1"/>
  <c r="J870" i="1"/>
  <c r="K870" i="1"/>
  <c r="L870" i="1"/>
  <c r="M870" i="1"/>
  <c r="Q870" i="1"/>
  <c r="R870" i="1"/>
  <c r="T870" i="1"/>
  <c r="U870" i="1"/>
  <c r="V870" i="1" s="1"/>
  <c r="W870" i="1"/>
  <c r="X870" i="1"/>
  <c r="Y870" i="1"/>
  <c r="AA870" i="1"/>
  <c r="AB870" i="1"/>
  <c r="AC870" i="1"/>
  <c r="AG870" i="1"/>
  <c r="AH870" i="1"/>
  <c r="AI870" i="1"/>
  <c r="AJ870" i="1"/>
  <c r="AK870" i="1"/>
  <c r="AM870" i="1"/>
  <c r="A871" i="1"/>
  <c r="B871" i="1"/>
  <c r="C871" i="1"/>
  <c r="D871" i="1"/>
  <c r="E871" i="1"/>
  <c r="F871" i="1"/>
  <c r="G871" i="1"/>
  <c r="H871" i="1"/>
  <c r="I871" i="1"/>
  <c r="J871" i="1"/>
  <c r="K871" i="1"/>
  <c r="L871" i="1"/>
  <c r="M871" i="1"/>
  <c r="Q871" i="1"/>
  <c r="R871" i="1"/>
  <c r="T871" i="1"/>
  <c r="U871" i="1"/>
  <c r="V871" i="1" s="1"/>
  <c r="W871" i="1"/>
  <c r="X871" i="1"/>
  <c r="Y871" i="1"/>
  <c r="AA871" i="1"/>
  <c r="AB871" i="1"/>
  <c r="AC871" i="1"/>
  <c r="AG871" i="1"/>
  <c r="AH871" i="1"/>
  <c r="AI871" i="1"/>
  <c r="AJ871" i="1"/>
  <c r="AK871" i="1"/>
  <c r="AM871" i="1"/>
  <c r="A872" i="1"/>
  <c r="B872" i="1"/>
  <c r="C872" i="1"/>
  <c r="D872" i="1"/>
  <c r="E872" i="1"/>
  <c r="F872" i="1"/>
  <c r="G872" i="1"/>
  <c r="H872" i="1"/>
  <c r="I872" i="1"/>
  <c r="J872" i="1"/>
  <c r="K872" i="1"/>
  <c r="L872" i="1"/>
  <c r="M872" i="1"/>
  <c r="Q872" i="1"/>
  <c r="R872" i="1"/>
  <c r="T872" i="1"/>
  <c r="U872" i="1"/>
  <c r="V872" i="1" s="1"/>
  <c r="W872" i="1"/>
  <c r="X872" i="1"/>
  <c r="Y872" i="1"/>
  <c r="AA872" i="1"/>
  <c r="AB872" i="1"/>
  <c r="AC872" i="1"/>
  <c r="AE872" i="1" s="1"/>
  <c r="AG872" i="1"/>
  <c r="AH872" i="1"/>
  <c r="AI872" i="1"/>
  <c r="AJ872" i="1"/>
  <c r="AK872" i="1"/>
  <c r="AM872" i="1"/>
  <c r="A873" i="1"/>
  <c r="B873" i="1"/>
  <c r="C873" i="1"/>
  <c r="D873" i="1"/>
  <c r="E873" i="1"/>
  <c r="F873" i="1"/>
  <c r="G873" i="1"/>
  <c r="H873" i="1"/>
  <c r="I873" i="1"/>
  <c r="J873" i="1"/>
  <c r="K873" i="1"/>
  <c r="L873" i="1"/>
  <c r="M873" i="1"/>
  <c r="Q873" i="1"/>
  <c r="R873" i="1"/>
  <c r="T873" i="1"/>
  <c r="U873" i="1"/>
  <c r="V873" i="1" s="1"/>
  <c r="W873" i="1"/>
  <c r="X873" i="1"/>
  <c r="Y873" i="1"/>
  <c r="AA873" i="1"/>
  <c r="AB873" i="1"/>
  <c r="AC873" i="1"/>
  <c r="AE873" i="1" s="1"/>
  <c r="AG873" i="1"/>
  <c r="AH873" i="1"/>
  <c r="AI873" i="1"/>
  <c r="AJ873" i="1"/>
  <c r="AK873" i="1"/>
  <c r="AM873" i="1"/>
  <c r="A874" i="1"/>
  <c r="B874" i="1"/>
  <c r="C874" i="1"/>
  <c r="D874" i="1"/>
  <c r="E874" i="1"/>
  <c r="F874" i="1"/>
  <c r="G874" i="1"/>
  <c r="H874" i="1"/>
  <c r="I874" i="1"/>
  <c r="J874" i="1"/>
  <c r="K874" i="1"/>
  <c r="L874" i="1"/>
  <c r="M874" i="1"/>
  <c r="Q874" i="1"/>
  <c r="R874" i="1"/>
  <c r="T874" i="1"/>
  <c r="U874" i="1"/>
  <c r="V874" i="1" s="1"/>
  <c r="W874" i="1"/>
  <c r="X874" i="1"/>
  <c r="Y874" i="1"/>
  <c r="AA874" i="1"/>
  <c r="AB874" i="1"/>
  <c r="AC874" i="1"/>
  <c r="AE874" i="1" s="1"/>
  <c r="AG874" i="1"/>
  <c r="AH874" i="1"/>
  <c r="AI874" i="1"/>
  <c r="AJ874" i="1"/>
  <c r="AK874" i="1"/>
  <c r="AM874" i="1"/>
  <c r="A875" i="1"/>
  <c r="B875" i="1"/>
  <c r="C875" i="1"/>
  <c r="D875" i="1"/>
  <c r="E875" i="1"/>
  <c r="F875" i="1"/>
  <c r="G875" i="1"/>
  <c r="H875" i="1"/>
  <c r="I875" i="1"/>
  <c r="J875" i="1"/>
  <c r="K875" i="1"/>
  <c r="L875" i="1"/>
  <c r="M875" i="1"/>
  <c r="Q875" i="1"/>
  <c r="R875" i="1"/>
  <c r="T875" i="1"/>
  <c r="U875" i="1"/>
  <c r="V875" i="1" s="1"/>
  <c r="W875" i="1"/>
  <c r="X875" i="1"/>
  <c r="Y875" i="1"/>
  <c r="AA875" i="1"/>
  <c r="AB875" i="1"/>
  <c r="AC875" i="1"/>
  <c r="AG875" i="1"/>
  <c r="AH875" i="1"/>
  <c r="AI875" i="1"/>
  <c r="AJ875" i="1"/>
  <c r="AK875" i="1"/>
  <c r="AM875" i="1"/>
  <c r="A876" i="1"/>
  <c r="B876" i="1"/>
  <c r="C876" i="1"/>
  <c r="D876" i="1"/>
  <c r="E876" i="1"/>
  <c r="F876" i="1"/>
  <c r="G876" i="1"/>
  <c r="H876" i="1"/>
  <c r="I876" i="1"/>
  <c r="J876" i="1"/>
  <c r="K876" i="1"/>
  <c r="L876" i="1"/>
  <c r="M876" i="1"/>
  <c r="Q876" i="1"/>
  <c r="R876" i="1"/>
  <c r="T876" i="1"/>
  <c r="U876" i="1"/>
  <c r="V876" i="1" s="1"/>
  <c r="W876" i="1"/>
  <c r="X876" i="1"/>
  <c r="Y876" i="1"/>
  <c r="AA876" i="1"/>
  <c r="AB876" i="1"/>
  <c r="AC876" i="1"/>
  <c r="AE876" i="1" s="1"/>
  <c r="AG876" i="1"/>
  <c r="AH876" i="1"/>
  <c r="AI876" i="1"/>
  <c r="AJ876" i="1"/>
  <c r="AK876" i="1"/>
  <c r="AM876" i="1"/>
  <c r="A877" i="1"/>
  <c r="B877" i="1"/>
  <c r="C877" i="1"/>
  <c r="D877" i="1"/>
  <c r="E877" i="1"/>
  <c r="F877" i="1"/>
  <c r="G877" i="1"/>
  <c r="H877" i="1"/>
  <c r="I877" i="1"/>
  <c r="J877" i="1"/>
  <c r="K877" i="1"/>
  <c r="L877" i="1"/>
  <c r="M877" i="1"/>
  <c r="Q877" i="1"/>
  <c r="R877" i="1"/>
  <c r="T877" i="1"/>
  <c r="U877" i="1"/>
  <c r="V877" i="1" s="1"/>
  <c r="W877" i="1"/>
  <c r="X877" i="1"/>
  <c r="Y877" i="1"/>
  <c r="AA877" i="1"/>
  <c r="AB877" i="1"/>
  <c r="AC877" i="1"/>
  <c r="AG877" i="1"/>
  <c r="AH877" i="1"/>
  <c r="AI877" i="1"/>
  <c r="AJ877" i="1"/>
  <c r="AK877" i="1"/>
  <c r="AM877" i="1"/>
  <c r="A878" i="1"/>
  <c r="B878" i="1"/>
  <c r="C878" i="1"/>
  <c r="D878" i="1"/>
  <c r="E878" i="1"/>
  <c r="F878" i="1"/>
  <c r="G878" i="1"/>
  <c r="H878" i="1"/>
  <c r="I878" i="1"/>
  <c r="J878" i="1"/>
  <c r="K878" i="1"/>
  <c r="L878" i="1"/>
  <c r="M878" i="1"/>
  <c r="Q878" i="1"/>
  <c r="R878" i="1"/>
  <c r="T878" i="1"/>
  <c r="U878" i="1"/>
  <c r="V878" i="1" s="1"/>
  <c r="W878" i="1"/>
  <c r="X878" i="1"/>
  <c r="Y878" i="1"/>
  <c r="AA878" i="1"/>
  <c r="AB878" i="1"/>
  <c r="AC878" i="1"/>
  <c r="AG878" i="1"/>
  <c r="AH878" i="1"/>
  <c r="AI878" i="1"/>
  <c r="AJ878" i="1"/>
  <c r="AK878" i="1"/>
  <c r="AM878" i="1"/>
  <c r="A879" i="1"/>
  <c r="B879" i="1"/>
  <c r="C879" i="1"/>
  <c r="D879" i="1"/>
  <c r="E879" i="1"/>
  <c r="F879" i="1"/>
  <c r="G879" i="1"/>
  <c r="H879" i="1"/>
  <c r="I879" i="1"/>
  <c r="J879" i="1"/>
  <c r="K879" i="1"/>
  <c r="L879" i="1"/>
  <c r="M879" i="1"/>
  <c r="Q879" i="1"/>
  <c r="R879" i="1"/>
  <c r="T879" i="1"/>
  <c r="U879" i="1"/>
  <c r="V879" i="1" s="1"/>
  <c r="W879" i="1"/>
  <c r="X879" i="1"/>
  <c r="Y879" i="1"/>
  <c r="AA879" i="1"/>
  <c r="AB879" i="1"/>
  <c r="AC879" i="1"/>
  <c r="AG879" i="1"/>
  <c r="AH879" i="1"/>
  <c r="AI879" i="1"/>
  <c r="AJ879" i="1"/>
  <c r="AK879" i="1"/>
  <c r="AM879" i="1"/>
  <c r="A880" i="1"/>
  <c r="B880" i="1"/>
  <c r="C880" i="1"/>
  <c r="D880" i="1"/>
  <c r="E880" i="1"/>
  <c r="F880" i="1"/>
  <c r="G880" i="1"/>
  <c r="H880" i="1"/>
  <c r="I880" i="1"/>
  <c r="J880" i="1"/>
  <c r="K880" i="1"/>
  <c r="L880" i="1"/>
  <c r="M880" i="1"/>
  <c r="Q880" i="1"/>
  <c r="R880" i="1"/>
  <c r="T880" i="1"/>
  <c r="U880" i="1"/>
  <c r="V880" i="1" s="1"/>
  <c r="W880" i="1"/>
  <c r="X880" i="1"/>
  <c r="Y880" i="1"/>
  <c r="AA880" i="1"/>
  <c r="AB880" i="1"/>
  <c r="AC880" i="1"/>
  <c r="AE880" i="1" s="1"/>
  <c r="AG880" i="1"/>
  <c r="AH880" i="1"/>
  <c r="AI880" i="1"/>
  <c r="AJ880" i="1"/>
  <c r="AK880" i="1"/>
  <c r="AM880" i="1"/>
  <c r="A881" i="1"/>
  <c r="B881" i="1"/>
  <c r="C881" i="1"/>
  <c r="D881" i="1"/>
  <c r="E881" i="1"/>
  <c r="F881" i="1"/>
  <c r="G881" i="1"/>
  <c r="H881" i="1"/>
  <c r="I881" i="1"/>
  <c r="J881" i="1"/>
  <c r="K881" i="1"/>
  <c r="L881" i="1"/>
  <c r="M881" i="1"/>
  <c r="Q881" i="1"/>
  <c r="R881" i="1"/>
  <c r="T881" i="1"/>
  <c r="U881" i="1"/>
  <c r="V881" i="1" s="1"/>
  <c r="W881" i="1"/>
  <c r="X881" i="1"/>
  <c r="Y881" i="1"/>
  <c r="AA881" i="1"/>
  <c r="AB881" i="1"/>
  <c r="AC881" i="1"/>
  <c r="AD881" i="1" s="1"/>
  <c r="AG881" i="1"/>
  <c r="AH881" i="1"/>
  <c r="AI881" i="1"/>
  <c r="AJ881" i="1"/>
  <c r="AK881" i="1"/>
  <c r="AM881" i="1"/>
  <c r="A882" i="1"/>
  <c r="B882" i="1"/>
  <c r="C882" i="1"/>
  <c r="D882" i="1"/>
  <c r="E882" i="1"/>
  <c r="F882" i="1"/>
  <c r="G882" i="1"/>
  <c r="H882" i="1"/>
  <c r="I882" i="1"/>
  <c r="J882" i="1"/>
  <c r="K882" i="1"/>
  <c r="L882" i="1"/>
  <c r="M882" i="1"/>
  <c r="Q882" i="1"/>
  <c r="R882" i="1"/>
  <c r="T882" i="1"/>
  <c r="U882" i="1"/>
  <c r="V882" i="1" s="1"/>
  <c r="W882" i="1"/>
  <c r="X882" i="1"/>
  <c r="Y882" i="1"/>
  <c r="AA882" i="1"/>
  <c r="AB882" i="1"/>
  <c r="AC882" i="1"/>
  <c r="AD882" i="1" s="1"/>
  <c r="AG882" i="1"/>
  <c r="AH882" i="1"/>
  <c r="AI882" i="1"/>
  <c r="AJ882" i="1"/>
  <c r="AK882" i="1"/>
  <c r="AM882" i="1"/>
  <c r="A883" i="1"/>
  <c r="B883" i="1"/>
  <c r="C883" i="1"/>
  <c r="D883" i="1"/>
  <c r="E883" i="1"/>
  <c r="F883" i="1"/>
  <c r="G883" i="1"/>
  <c r="H883" i="1"/>
  <c r="I883" i="1"/>
  <c r="J883" i="1"/>
  <c r="K883" i="1"/>
  <c r="L883" i="1"/>
  <c r="M883" i="1"/>
  <c r="Q883" i="1"/>
  <c r="R883" i="1"/>
  <c r="T883" i="1"/>
  <c r="U883" i="1"/>
  <c r="V883" i="1" s="1"/>
  <c r="W883" i="1"/>
  <c r="X883" i="1"/>
  <c r="Y883" i="1"/>
  <c r="AA883" i="1"/>
  <c r="AB883" i="1"/>
  <c r="AC883" i="1"/>
  <c r="AG883" i="1"/>
  <c r="AH883" i="1"/>
  <c r="AI883" i="1"/>
  <c r="AJ883" i="1"/>
  <c r="AK883" i="1"/>
  <c r="AM883" i="1"/>
  <c r="A884" i="1"/>
  <c r="B884" i="1"/>
  <c r="C884" i="1"/>
  <c r="D884" i="1"/>
  <c r="E884" i="1"/>
  <c r="F884" i="1"/>
  <c r="G884" i="1"/>
  <c r="H884" i="1"/>
  <c r="I884" i="1"/>
  <c r="J884" i="1"/>
  <c r="K884" i="1"/>
  <c r="L884" i="1"/>
  <c r="M884" i="1"/>
  <c r="Q884" i="1"/>
  <c r="R884" i="1"/>
  <c r="T884" i="1"/>
  <c r="U884" i="1"/>
  <c r="V884" i="1" s="1"/>
  <c r="W884" i="1"/>
  <c r="X884" i="1"/>
  <c r="Y884" i="1"/>
  <c r="AA884" i="1"/>
  <c r="AB884" i="1"/>
  <c r="AC884" i="1"/>
  <c r="AE884" i="1" s="1"/>
  <c r="AG884" i="1"/>
  <c r="AH884" i="1"/>
  <c r="AI884" i="1"/>
  <c r="AJ884" i="1"/>
  <c r="AK884" i="1"/>
  <c r="AM884" i="1"/>
  <c r="A885" i="1"/>
  <c r="B885" i="1"/>
  <c r="C885" i="1"/>
  <c r="D885" i="1"/>
  <c r="E885" i="1"/>
  <c r="F885" i="1"/>
  <c r="G885" i="1"/>
  <c r="H885" i="1"/>
  <c r="I885" i="1"/>
  <c r="J885" i="1"/>
  <c r="K885" i="1"/>
  <c r="L885" i="1"/>
  <c r="M885" i="1"/>
  <c r="Q885" i="1"/>
  <c r="R885" i="1"/>
  <c r="T885" i="1"/>
  <c r="U885" i="1"/>
  <c r="V885" i="1" s="1"/>
  <c r="W885" i="1"/>
  <c r="X885" i="1"/>
  <c r="Y885" i="1"/>
  <c r="AA885" i="1"/>
  <c r="AB885" i="1"/>
  <c r="AC885" i="1"/>
  <c r="AG885" i="1"/>
  <c r="AH885" i="1"/>
  <c r="AI885" i="1"/>
  <c r="AJ885" i="1"/>
  <c r="AK885" i="1"/>
  <c r="AM885" i="1"/>
  <c r="A886" i="1"/>
  <c r="B886" i="1"/>
  <c r="C886" i="1"/>
  <c r="D886" i="1"/>
  <c r="E886" i="1"/>
  <c r="F886" i="1"/>
  <c r="G886" i="1"/>
  <c r="H886" i="1"/>
  <c r="I886" i="1"/>
  <c r="J886" i="1"/>
  <c r="K886" i="1"/>
  <c r="L886" i="1"/>
  <c r="M886" i="1"/>
  <c r="Q886" i="1"/>
  <c r="R886" i="1"/>
  <c r="T886" i="1"/>
  <c r="U886" i="1"/>
  <c r="V886" i="1" s="1"/>
  <c r="W886" i="1"/>
  <c r="X886" i="1"/>
  <c r="Y886" i="1"/>
  <c r="AA886" i="1"/>
  <c r="AB886" i="1"/>
  <c r="AC886" i="1"/>
  <c r="AG886" i="1"/>
  <c r="AH886" i="1"/>
  <c r="AI886" i="1"/>
  <c r="AJ886" i="1"/>
  <c r="AK886" i="1"/>
  <c r="AM886" i="1"/>
  <c r="A887" i="1"/>
  <c r="B887" i="1"/>
  <c r="C887" i="1"/>
  <c r="D887" i="1"/>
  <c r="E887" i="1"/>
  <c r="F887" i="1"/>
  <c r="G887" i="1"/>
  <c r="H887" i="1"/>
  <c r="I887" i="1"/>
  <c r="J887" i="1"/>
  <c r="K887" i="1"/>
  <c r="L887" i="1"/>
  <c r="M887" i="1"/>
  <c r="Q887" i="1"/>
  <c r="R887" i="1"/>
  <c r="T887" i="1"/>
  <c r="U887" i="1"/>
  <c r="V887" i="1" s="1"/>
  <c r="W887" i="1"/>
  <c r="X887" i="1"/>
  <c r="Y887" i="1"/>
  <c r="AA887" i="1"/>
  <c r="AB887" i="1"/>
  <c r="AC887" i="1"/>
  <c r="AD887" i="1" s="1"/>
  <c r="AG887" i="1"/>
  <c r="AH887" i="1"/>
  <c r="AI887" i="1"/>
  <c r="AJ887" i="1"/>
  <c r="AK887" i="1"/>
  <c r="AM887" i="1"/>
  <c r="A888" i="1"/>
  <c r="B888" i="1"/>
  <c r="C888" i="1"/>
  <c r="D888" i="1"/>
  <c r="E888" i="1"/>
  <c r="F888" i="1"/>
  <c r="G888" i="1"/>
  <c r="H888" i="1"/>
  <c r="I888" i="1"/>
  <c r="J888" i="1"/>
  <c r="K888" i="1"/>
  <c r="L888" i="1"/>
  <c r="M888" i="1"/>
  <c r="Q888" i="1"/>
  <c r="R888" i="1"/>
  <c r="T888" i="1"/>
  <c r="U888" i="1"/>
  <c r="V888" i="1" s="1"/>
  <c r="W888" i="1"/>
  <c r="X888" i="1"/>
  <c r="Y888" i="1"/>
  <c r="AA888" i="1"/>
  <c r="AB888" i="1"/>
  <c r="AC888" i="1"/>
  <c r="AE888" i="1" s="1"/>
  <c r="AG888" i="1"/>
  <c r="AH888" i="1"/>
  <c r="AI888" i="1"/>
  <c r="AJ888" i="1"/>
  <c r="AK888" i="1"/>
  <c r="AM888" i="1"/>
  <c r="A889" i="1"/>
  <c r="B889" i="1"/>
  <c r="C889" i="1"/>
  <c r="D889" i="1"/>
  <c r="E889" i="1"/>
  <c r="F889" i="1"/>
  <c r="G889" i="1"/>
  <c r="H889" i="1"/>
  <c r="I889" i="1"/>
  <c r="J889" i="1"/>
  <c r="K889" i="1"/>
  <c r="L889" i="1"/>
  <c r="M889" i="1"/>
  <c r="Q889" i="1"/>
  <c r="R889" i="1"/>
  <c r="T889" i="1"/>
  <c r="U889" i="1"/>
  <c r="V889" i="1" s="1"/>
  <c r="W889" i="1"/>
  <c r="X889" i="1"/>
  <c r="Y889" i="1"/>
  <c r="AA889" i="1"/>
  <c r="AB889" i="1"/>
  <c r="AC889" i="1"/>
  <c r="AE889" i="1" s="1"/>
  <c r="AG889" i="1"/>
  <c r="AH889" i="1"/>
  <c r="AI889" i="1"/>
  <c r="AJ889" i="1"/>
  <c r="AK889" i="1"/>
  <c r="AM889" i="1"/>
  <c r="A890" i="1"/>
  <c r="B890" i="1"/>
  <c r="C890" i="1"/>
  <c r="D890" i="1"/>
  <c r="E890" i="1"/>
  <c r="F890" i="1"/>
  <c r="G890" i="1"/>
  <c r="H890" i="1"/>
  <c r="I890" i="1"/>
  <c r="J890" i="1"/>
  <c r="K890" i="1"/>
  <c r="L890" i="1"/>
  <c r="M890" i="1"/>
  <c r="Q890" i="1"/>
  <c r="R890" i="1"/>
  <c r="T890" i="1"/>
  <c r="U890" i="1"/>
  <c r="V890" i="1" s="1"/>
  <c r="W890" i="1"/>
  <c r="X890" i="1"/>
  <c r="Y890" i="1"/>
  <c r="AA890" i="1"/>
  <c r="AB890" i="1"/>
  <c r="AC890" i="1"/>
  <c r="AG890" i="1"/>
  <c r="AH890" i="1"/>
  <c r="AI890" i="1"/>
  <c r="AJ890" i="1"/>
  <c r="AK890" i="1"/>
  <c r="AM890" i="1"/>
  <c r="A891" i="1"/>
  <c r="B891" i="1"/>
  <c r="C891" i="1"/>
  <c r="D891" i="1"/>
  <c r="E891" i="1"/>
  <c r="F891" i="1"/>
  <c r="G891" i="1"/>
  <c r="H891" i="1"/>
  <c r="I891" i="1"/>
  <c r="J891" i="1"/>
  <c r="K891" i="1"/>
  <c r="L891" i="1"/>
  <c r="M891" i="1"/>
  <c r="Q891" i="1"/>
  <c r="R891" i="1"/>
  <c r="T891" i="1"/>
  <c r="U891" i="1"/>
  <c r="V891" i="1" s="1"/>
  <c r="W891" i="1"/>
  <c r="X891" i="1"/>
  <c r="Y891" i="1"/>
  <c r="AA891" i="1"/>
  <c r="AB891" i="1"/>
  <c r="AC891" i="1"/>
  <c r="AG891" i="1"/>
  <c r="AH891" i="1"/>
  <c r="AI891" i="1"/>
  <c r="AJ891" i="1"/>
  <c r="AK891" i="1"/>
  <c r="AM891" i="1"/>
  <c r="A892" i="1"/>
  <c r="B892" i="1"/>
  <c r="C892" i="1"/>
  <c r="D892" i="1"/>
  <c r="E892" i="1"/>
  <c r="F892" i="1"/>
  <c r="G892" i="1"/>
  <c r="H892" i="1"/>
  <c r="I892" i="1"/>
  <c r="J892" i="1"/>
  <c r="K892" i="1"/>
  <c r="L892" i="1"/>
  <c r="M892" i="1"/>
  <c r="Q892" i="1"/>
  <c r="R892" i="1"/>
  <c r="T892" i="1"/>
  <c r="U892" i="1"/>
  <c r="V892" i="1" s="1"/>
  <c r="W892" i="1"/>
  <c r="X892" i="1"/>
  <c r="Y892" i="1"/>
  <c r="AA892" i="1"/>
  <c r="AB892" i="1"/>
  <c r="AC892" i="1"/>
  <c r="AE892" i="1" s="1"/>
  <c r="AG892" i="1"/>
  <c r="AH892" i="1"/>
  <c r="AI892" i="1"/>
  <c r="AJ892" i="1"/>
  <c r="AK892" i="1"/>
  <c r="AM892" i="1"/>
  <c r="A893" i="1"/>
  <c r="B893" i="1"/>
  <c r="C893" i="1"/>
  <c r="D893" i="1"/>
  <c r="E893" i="1"/>
  <c r="F893" i="1"/>
  <c r="G893" i="1"/>
  <c r="H893" i="1"/>
  <c r="I893" i="1"/>
  <c r="J893" i="1"/>
  <c r="K893" i="1"/>
  <c r="L893" i="1"/>
  <c r="M893" i="1"/>
  <c r="Q893" i="1"/>
  <c r="R893" i="1"/>
  <c r="T893" i="1"/>
  <c r="U893" i="1"/>
  <c r="V893" i="1" s="1"/>
  <c r="W893" i="1"/>
  <c r="X893" i="1"/>
  <c r="Y893" i="1"/>
  <c r="AA893" i="1"/>
  <c r="AB893" i="1"/>
  <c r="AC893" i="1"/>
  <c r="AE893" i="1" s="1"/>
  <c r="AG893" i="1"/>
  <c r="AH893" i="1"/>
  <c r="AI893" i="1"/>
  <c r="AJ893" i="1"/>
  <c r="AK893" i="1"/>
  <c r="AM893" i="1"/>
  <c r="A894" i="1"/>
  <c r="B894" i="1"/>
  <c r="C894" i="1"/>
  <c r="D894" i="1"/>
  <c r="E894" i="1"/>
  <c r="F894" i="1"/>
  <c r="G894" i="1"/>
  <c r="H894" i="1"/>
  <c r="I894" i="1"/>
  <c r="J894" i="1"/>
  <c r="K894" i="1"/>
  <c r="L894" i="1"/>
  <c r="M894" i="1"/>
  <c r="Q894" i="1"/>
  <c r="R894" i="1"/>
  <c r="T894" i="1"/>
  <c r="U894" i="1"/>
  <c r="V894" i="1" s="1"/>
  <c r="W894" i="1"/>
  <c r="X894" i="1"/>
  <c r="Y894" i="1"/>
  <c r="AA894" i="1"/>
  <c r="AB894" i="1"/>
  <c r="AC894" i="1"/>
  <c r="AE894" i="1" s="1"/>
  <c r="AG894" i="1"/>
  <c r="AH894" i="1"/>
  <c r="AI894" i="1"/>
  <c r="AJ894" i="1"/>
  <c r="AK894" i="1"/>
  <c r="AM894" i="1"/>
  <c r="A895" i="1"/>
  <c r="B895" i="1"/>
  <c r="C895" i="1"/>
  <c r="D895" i="1"/>
  <c r="E895" i="1"/>
  <c r="F895" i="1"/>
  <c r="G895" i="1"/>
  <c r="H895" i="1"/>
  <c r="I895" i="1"/>
  <c r="J895" i="1"/>
  <c r="K895" i="1"/>
  <c r="L895" i="1"/>
  <c r="M895" i="1"/>
  <c r="Q895" i="1"/>
  <c r="R895" i="1"/>
  <c r="T895" i="1"/>
  <c r="U895" i="1"/>
  <c r="V895" i="1" s="1"/>
  <c r="W895" i="1"/>
  <c r="X895" i="1"/>
  <c r="Y895" i="1"/>
  <c r="AA895" i="1"/>
  <c r="AB895" i="1"/>
  <c r="AC895" i="1"/>
  <c r="AG895" i="1"/>
  <c r="AH895" i="1"/>
  <c r="AI895" i="1"/>
  <c r="AJ895" i="1"/>
  <c r="AK895" i="1"/>
  <c r="AM895" i="1"/>
  <c r="A896" i="1"/>
  <c r="B896" i="1"/>
  <c r="C896" i="1"/>
  <c r="D896" i="1"/>
  <c r="E896" i="1"/>
  <c r="F896" i="1"/>
  <c r="G896" i="1"/>
  <c r="H896" i="1"/>
  <c r="I896" i="1"/>
  <c r="J896" i="1"/>
  <c r="K896" i="1"/>
  <c r="L896" i="1"/>
  <c r="M896" i="1"/>
  <c r="Q896" i="1"/>
  <c r="R896" i="1"/>
  <c r="T896" i="1"/>
  <c r="U896" i="1"/>
  <c r="V896" i="1" s="1"/>
  <c r="W896" i="1"/>
  <c r="X896" i="1"/>
  <c r="Y896" i="1"/>
  <c r="AA896" i="1"/>
  <c r="AB896" i="1"/>
  <c r="AC896" i="1"/>
  <c r="AE896" i="1" s="1"/>
  <c r="AG896" i="1"/>
  <c r="AH896" i="1"/>
  <c r="AI896" i="1"/>
  <c r="AJ896" i="1"/>
  <c r="AK896" i="1"/>
  <c r="AM896" i="1"/>
  <c r="A897" i="1"/>
  <c r="B897" i="1"/>
  <c r="C897" i="1"/>
  <c r="D897" i="1"/>
  <c r="E897" i="1"/>
  <c r="F897" i="1"/>
  <c r="G897" i="1"/>
  <c r="H897" i="1"/>
  <c r="I897" i="1"/>
  <c r="J897" i="1"/>
  <c r="K897" i="1"/>
  <c r="L897" i="1"/>
  <c r="M897" i="1"/>
  <c r="Q897" i="1"/>
  <c r="R897" i="1"/>
  <c r="T897" i="1"/>
  <c r="U897" i="1"/>
  <c r="V897" i="1" s="1"/>
  <c r="W897" i="1"/>
  <c r="X897" i="1"/>
  <c r="Y897" i="1"/>
  <c r="AA897" i="1"/>
  <c r="AB897" i="1"/>
  <c r="AC897" i="1"/>
  <c r="AG897" i="1"/>
  <c r="AH897" i="1"/>
  <c r="AI897" i="1"/>
  <c r="AJ897" i="1"/>
  <c r="AK897" i="1"/>
  <c r="AM897" i="1"/>
  <c r="A898" i="1"/>
  <c r="B898" i="1"/>
  <c r="C898" i="1"/>
  <c r="D898" i="1"/>
  <c r="E898" i="1"/>
  <c r="F898" i="1"/>
  <c r="G898" i="1"/>
  <c r="H898" i="1"/>
  <c r="I898" i="1"/>
  <c r="J898" i="1"/>
  <c r="K898" i="1"/>
  <c r="L898" i="1"/>
  <c r="M898" i="1"/>
  <c r="Q898" i="1"/>
  <c r="R898" i="1"/>
  <c r="T898" i="1"/>
  <c r="U898" i="1"/>
  <c r="V898" i="1" s="1"/>
  <c r="W898" i="1"/>
  <c r="X898" i="1"/>
  <c r="Y898" i="1"/>
  <c r="AA898" i="1"/>
  <c r="AB898" i="1"/>
  <c r="AC898" i="1"/>
  <c r="AG898" i="1"/>
  <c r="AH898" i="1"/>
  <c r="AI898" i="1"/>
  <c r="AJ898" i="1"/>
  <c r="AK898" i="1"/>
  <c r="AM898" i="1"/>
  <c r="A899" i="1"/>
  <c r="B899" i="1"/>
  <c r="C899" i="1"/>
  <c r="D899" i="1"/>
  <c r="E899" i="1"/>
  <c r="F899" i="1"/>
  <c r="G899" i="1"/>
  <c r="H899" i="1"/>
  <c r="I899" i="1"/>
  <c r="J899" i="1"/>
  <c r="K899" i="1"/>
  <c r="L899" i="1"/>
  <c r="M899" i="1"/>
  <c r="Q899" i="1"/>
  <c r="R899" i="1"/>
  <c r="T899" i="1"/>
  <c r="U899" i="1"/>
  <c r="V899" i="1" s="1"/>
  <c r="W899" i="1"/>
  <c r="X899" i="1"/>
  <c r="Y899" i="1"/>
  <c r="AA899" i="1"/>
  <c r="AB899" i="1"/>
  <c r="AC899" i="1"/>
  <c r="AG899" i="1"/>
  <c r="AH899" i="1"/>
  <c r="AI899" i="1"/>
  <c r="AJ899" i="1"/>
  <c r="AK899" i="1"/>
  <c r="AM899" i="1"/>
  <c r="A900" i="1"/>
  <c r="B900" i="1"/>
  <c r="C900" i="1"/>
  <c r="D900" i="1"/>
  <c r="E900" i="1"/>
  <c r="F900" i="1"/>
  <c r="G900" i="1"/>
  <c r="H900" i="1"/>
  <c r="I900" i="1"/>
  <c r="J900" i="1"/>
  <c r="K900" i="1"/>
  <c r="L900" i="1"/>
  <c r="M900" i="1"/>
  <c r="Q900" i="1"/>
  <c r="R900" i="1"/>
  <c r="T900" i="1"/>
  <c r="U900" i="1"/>
  <c r="V900" i="1" s="1"/>
  <c r="W900" i="1"/>
  <c r="X900" i="1"/>
  <c r="Y900" i="1"/>
  <c r="AA900" i="1"/>
  <c r="AB900" i="1"/>
  <c r="AC900" i="1"/>
  <c r="AE900" i="1" s="1"/>
  <c r="AG900" i="1"/>
  <c r="AH900" i="1"/>
  <c r="AI900" i="1"/>
  <c r="AJ900" i="1"/>
  <c r="AK900" i="1"/>
  <c r="AM900" i="1"/>
  <c r="A901" i="1"/>
  <c r="B901" i="1"/>
  <c r="C901" i="1"/>
  <c r="D901" i="1"/>
  <c r="E901" i="1"/>
  <c r="F901" i="1"/>
  <c r="G901" i="1"/>
  <c r="H901" i="1"/>
  <c r="I901" i="1"/>
  <c r="J901" i="1"/>
  <c r="K901" i="1"/>
  <c r="L901" i="1"/>
  <c r="M901" i="1"/>
  <c r="Q901" i="1"/>
  <c r="R901" i="1"/>
  <c r="T901" i="1"/>
  <c r="U901" i="1"/>
  <c r="V901" i="1" s="1"/>
  <c r="W901" i="1"/>
  <c r="X901" i="1"/>
  <c r="Y901" i="1"/>
  <c r="AA901" i="1"/>
  <c r="AB901" i="1"/>
  <c r="AC901" i="1"/>
  <c r="AG901" i="1"/>
  <c r="AH901" i="1"/>
  <c r="AI901" i="1"/>
  <c r="AJ901" i="1"/>
  <c r="AK901" i="1"/>
  <c r="AM901" i="1"/>
  <c r="A902" i="1"/>
  <c r="B902" i="1"/>
  <c r="C902" i="1"/>
  <c r="D902" i="1"/>
  <c r="E902" i="1"/>
  <c r="F902" i="1"/>
  <c r="G902" i="1"/>
  <c r="H902" i="1"/>
  <c r="I902" i="1"/>
  <c r="J902" i="1"/>
  <c r="K902" i="1"/>
  <c r="L902" i="1"/>
  <c r="M902" i="1"/>
  <c r="Q902" i="1"/>
  <c r="R902" i="1"/>
  <c r="T902" i="1"/>
  <c r="U902" i="1"/>
  <c r="V902" i="1" s="1"/>
  <c r="W902" i="1"/>
  <c r="X902" i="1"/>
  <c r="Y902" i="1"/>
  <c r="AA902" i="1"/>
  <c r="AB902" i="1"/>
  <c r="AC902" i="1"/>
  <c r="AG902" i="1"/>
  <c r="AH902" i="1"/>
  <c r="AI902" i="1"/>
  <c r="AJ902" i="1"/>
  <c r="AK902" i="1"/>
  <c r="AM902" i="1"/>
  <c r="A903" i="1"/>
  <c r="B903" i="1"/>
  <c r="C903" i="1"/>
  <c r="D903" i="1"/>
  <c r="E903" i="1"/>
  <c r="F903" i="1"/>
  <c r="G903" i="1"/>
  <c r="H903" i="1"/>
  <c r="I903" i="1"/>
  <c r="J903" i="1"/>
  <c r="K903" i="1"/>
  <c r="L903" i="1"/>
  <c r="M903" i="1"/>
  <c r="Q903" i="1"/>
  <c r="R903" i="1"/>
  <c r="T903" i="1"/>
  <c r="U903" i="1"/>
  <c r="V903" i="1" s="1"/>
  <c r="W903" i="1"/>
  <c r="X903" i="1"/>
  <c r="Y903" i="1"/>
  <c r="AA903" i="1"/>
  <c r="AB903" i="1"/>
  <c r="AC903" i="1"/>
  <c r="AG903" i="1"/>
  <c r="AH903" i="1"/>
  <c r="AI903" i="1"/>
  <c r="AJ903" i="1"/>
  <c r="AK903" i="1"/>
  <c r="AM903" i="1"/>
  <c r="A904" i="1"/>
  <c r="B904" i="1"/>
  <c r="C904" i="1"/>
  <c r="D904" i="1"/>
  <c r="E904" i="1"/>
  <c r="F904" i="1"/>
  <c r="G904" i="1"/>
  <c r="H904" i="1"/>
  <c r="I904" i="1"/>
  <c r="J904" i="1"/>
  <c r="K904" i="1"/>
  <c r="L904" i="1"/>
  <c r="M904" i="1"/>
  <c r="Q904" i="1"/>
  <c r="R904" i="1"/>
  <c r="T904" i="1"/>
  <c r="U904" i="1"/>
  <c r="V904" i="1" s="1"/>
  <c r="W904" i="1"/>
  <c r="X904" i="1"/>
  <c r="Y904" i="1"/>
  <c r="AA904" i="1"/>
  <c r="AB904" i="1"/>
  <c r="AC904" i="1"/>
  <c r="AE904" i="1" s="1"/>
  <c r="AG904" i="1"/>
  <c r="AH904" i="1"/>
  <c r="AI904" i="1"/>
  <c r="AJ904" i="1"/>
  <c r="AK904" i="1"/>
  <c r="AM904" i="1"/>
  <c r="A905" i="1"/>
  <c r="B905" i="1"/>
  <c r="C905" i="1"/>
  <c r="D905" i="1"/>
  <c r="E905" i="1"/>
  <c r="F905" i="1"/>
  <c r="G905" i="1"/>
  <c r="H905" i="1"/>
  <c r="I905" i="1"/>
  <c r="J905" i="1"/>
  <c r="K905" i="1"/>
  <c r="L905" i="1"/>
  <c r="M905" i="1"/>
  <c r="Q905" i="1"/>
  <c r="R905" i="1"/>
  <c r="T905" i="1"/>
  <c r="U905" i="1"/>
  <c r="V905" i="1" s="1"/>
  <c r="W905" i="1"/>
  <c r="X905" i="1"/>
  <c r="Y905" i="1"/>
  <c r="AA905" i="1"/>
  <c r="AB905" i="1"/>
  <c r="AC905" i="1"/>
  <c r="AE905" i="1" s="1"/>
  <c r="AG905" i="1"/>
  <c r="AH905" i="1"/>
  <c r="AI905" i="1"/>
  <c r="AJ905" i="1"/>
  <c r="AK905" i="1"/>
  <c r="AM905" i="1"/>
  <c r="A906" i="1"/>
  <c r="B906" i="1"/>
  <c r="C906" i="1"/>
  <c r="D906" i="1"/>
  <c r="E906" i="1"/>
  <c r="F906" i="1"/>
  <c r="G906" i="1"/>
  <c r="H906" i="1"/>
  <c r="I906" i="1"/>
  <c r="J906" i="1"/>
  <c r="K906" i="1"/>
  <c r="L906" i="1"/>
  <c r="M906" i="1"/>
  <c r="Q906" i="1"/>
  <c r="R906" i="1"/>
  <c r="T906" i="1"/>
  <c r="U906" i="1"/>
  <c r="V906" i="1" s="1"/>
  <c r="W906" i="1"/>
  <c r="X906" i="1"/>
  <c r="Y906" i="1"/>
  <c r="AA906" i="1"/>
  <c r="AB906" i="1"/>
  <c r="AC906" i="1"/>
  <c r="AG906" i="1"/>
  <c r="AH906" i="1"/>
  <c r="AI906" i="1"/>
  <c r="AJ906" i="1"/>
  <c r="AK906" i="1"/>
  <c r="AM906" i="1"/>
  <c r="A907" i="1"/>
  <c r="B907" i="1"/>
  <c r="C907" i="1"/>
  <c r="D907" i="1"/>
  <c r="E907" i="1"/>
  <c r="F907" i="1"/>
  <c r="G907" i="1"/>
  <c r="H907" i="1"/>
  <c r="I907" i="1"/>
  <c r="J907" i="1"/>
  <c r="K907" i="1"/>
  <c r="L907" i="1"/>
  <c r="M907" i="1"/>
  <c r="Q907" i="1"/>
  <c r="R907" i="1"/>
  <c r="T907" i="1"/>
  <c r="U907" i="1"/>
  <c r="V907" i="1" s="1"/>
  <c r="W907" i="1"/>
  <c r="X907" i="1"/>
  <c r="Y907" i="1"/>
  <c r="AA907" i="1"/>
  <c r="AB907" i="1"/>
  <c r="AC907" i="1"/>
  <c r="AG907" i="1"/>
  <c r="AH907" i="1"/>
  <c r="AI907" i="1"/>
  <c r="AJ907" i="1"/>
  <c r="AK907" i="1"/>
  <c r="AM907" i="1"/>
  <c r="A908" i="1"/>
  <c r="B908" i="1"/>
  <c r="C908" i="1"/>
  <c r="D908" i="1"/>
  <c r="E908" i="1"/>
  <c r="F908" i="1"/>
  <c r="G908" i="1"/>
  <c r="H908" i="1"/>
  <c r="I908" i="1"/>
  <c r="J908" i="1"/>
  <c r="K908" i="1"/>
  <c r="L908" i="1"/>
  <c r="M908" i="1"/>
  <c r="Q908" i="1"/>
  <c r="R908" i="1"/>
  <c r="T908" i="1"/>
  <c r="U908" i="1"/>
  <c r="V908" i="1" s="1"/>
  <c r="W908" i="1"/>
  <c r="X908" i="1"/>
  <c r="Y908" i="1"/>
  <c r="AA908" i="1"/>
  <c r="AB908" i="1"/>
  <c r="AC908" i="1"/>
  <c r="AE908" i="1" s="1"/>
  <c r="AG908" i="1"/>
  <c r="AH908" i="1"/>
  <c r="AI908" i="1"/>
  <c r="AJ908" i="1"/>
  <c r="AK908" i="1"/>
  <c r="AM908" i="1"/>
  <c r="A909" i="1"/>
  <c r="B909" i="1"/>
  <c r="C909" i="1"/>
  <c r="D909" i="1"/>
  <c r="E909" i="1"/>
  <c r="F909" i="1"/>
  <c r="G909" i="1"/>
  <c r="H909" i="1"/>
  <c r="I909" i="1"/>
  <c r="J909" i="1"/>
  <c r="K909" i="1"/>
  <c r="L909" i="1"/>
  <c r="M909" i="1"/>
  <c r="Q909" i="1"/>
  <c r="R909" i="1"/>
  <c r="T909" i="1"/>
  <c r="U909" i="1"/>
  <c r="V909" i="1" s="1"/>
  <c r="W909" i="1"/>
  <c r="X909" i="1"/>
  <c r="Y909" i="1"/>
  <c r="AA909" i="1"/>
  <c r="AB909" i="1"/>
  <c r="AC909" i="1"/>
  <c r="AE909" i="1" s="1"/>
  <c r="AG909" i="1"/>
  <c r="AH909" i="1"/>
  <c r="AI909" i="1"/>
  <c r="AJ909" i="1"/>
  <c r="AK909" i="1"/>
  <c r="AM909" i="1"/>
  <c r="A910" i="1"/>
  <c r="B910" i="1"/>
  <c r="C910" i="1"/>
  <c r="D910" i="1"/>
  <c r="E910" i="1"/>
  <c r="F910" i="1"/>
  <c r="G910" i="1"/>
  <c r="H910" i="1"/>
  <c r="I910" i="1"/>
  <c r="J910" i="1"/>
  <c r="K910" i="1"/>
  <c r="L910" i="1"/>
  <c r="M910" i="1"/>
  <c r="Q910" i="1"/>
  <c r="R910" i="1"/>
  <c r="T910" i="1"/>
  <c r="U910" i="1"/>
  <c r="V910" i="1" s="1"/>
  <c r="W910" i="1"/>
  <c r="X910" i="1"/>
  <c r="Y910" i="1"/>
  <c r="AA910" i="1"/>
  <c r="AB910" i="1"/>
  <c r="AC910" i="1"/>
  <c r="AE910" i="1" s="1"/>
  <c r="AG910" i="1"/>
  <c r="AH910" i="1"/>
  <c r="AI910" i="1"/>
  <c r="AJ910" i="1"/>
  <c r="AK910" i="1"/>
  <c r="AM910" i="1"/>
  <c r="A911" i="1"/>
  <c r="B911" i="1"/>
  <c r="C911" i="1"/>
  <c r="D911" i="1"/>
  <c r="E911" i="1"/>
  <c r="F911" i="1"/>
  <c r="G911" i="1"/>
  <c r="H911" i="1"/>
  <c r="I911" i="1"/>
  <c r="J911" i="1"/>
  <c r="K911" i="1"/>
  <c r="L911" i="1"/>
  <c r="M911" i="1"/>
  <c r="Q911" i="1"/>
  <c r="R911" i="1"/>
  <c r="T911" i="1"/>
  <c r="U911" i="1"/>
  <c r="V911" i="1" s="1"/>
  <c r="W911" i="1"/>
  <c r="X911" i="1"/>
  <c r="Y911" i="1"/>
  <c r="AA911" i="1"/>
  <c r="AB911" i="1"/>
  <c r="AC911" i="1"/>
  <c r="AG911" i="1"/>
  <c r="AH911" i="1"/>
  <c r="AI911" i="1"/>
  <c r="AJ911" i="1"/>
  <c r="AK911" i="1"/>
  <c r="AM911" i="1"/>
  <c r="A912" i="1"/>
  <c r="B912" i="1"/>
  <c r="C912" i="1"/>
  <c r="D912" i="1"/>
  <c r="E912" i="1"/>
  <c r="F912" i="1"/>
  <c r="G912" i="1"/>
  <c r="H912" i="1"/>
  <c r="I912" i="1"/>
  <c r="J912" i="1"/>
  <c r="K912" i="1"/>
  <c r="L912" i="1"/>
  <c r="M912" i="1"/>
  <c r="Q912" i="1"/>
  <c r="R912" i="1"/>
  <c r="T912" i="1"/>
  <c r="U912" i="1"/>
  <c r="V912" i="1" s="1"/>
  <c r="W912" i="1"/>
  <c r="X912" i="1"/>
  <c r="Y912" i="1"/>
  <c r="AA912" i="1"/>
  <c r="AB912" i="1"/>
  <c r="AC912" i="1"/>
  <c r="AE912" i="1" s="1"/>
  <c r="AG912" i="1"/>
  <c r="AH912" i="1"/>
  <c r="AI912" i="1"/>
  <c r="AJ912" i="1"/>
  <c r="AK912" i="1"/>
  <c r="AM912" i="1"/>
  <c r="A913" i="1"/>
  <c r="B913" i="1"/>
  <c r="C913" i="1"/>
  <c r="D913" i="1"/>
  <c r="E913" i="1"/>
  <c r="F913" i="1"/>
  <c r="G913" i="1"/>
  <c r="H913" i="1"/>
  <c r="I913" i="1"/>
  <c r="J913" i="1"/>
  <c r="K913" i="1"/>
  <c r="L913" i="1"/>
  <c r="M913" i="1"/>
  <c r="Q913" i="1"/>
  <c r="R913" i="1"/>
  <c r="T913" i="1"/>
  <c r="U913" i="1"/>
  <c r="V913" i="1" s="1"/>
  <c r="W913" i="1"/>
  <c r="X913" i="1"/>
  <c r="Y913" i="1"/>
  <c r="AA913" i="1"/>
  <c r="AB913" i="1"/>
  <c r="AC913" i="1"/>
  <c r="AE913" i="1" s="1"/>
  <c r="AG913" i="1"/>
  <c r="AH913" i="1"/>
  <c r="AI913" i="1"/>
  <c r="AJ913" i="1"/>
  <c r="AK913" i="1"/>
  <c r="AM913" i="1"/>
  <c r="A914" i="1"/>
  <c r="B914" i="1"/>
  <c r="C914" i="1"/>
  <c r="D914" i="1"/>
  <c r="E914" i="1"/>
  <c r="F914" i="1"/>
  <c r="G914" i="1"/>
  <c r="H914" i="1"/>
  <c r="I914" i="1"/>
  <c r="J914" i="1"/>
  <c r="K914" i="1"/>
  <c r="L914" i="1"/>
  <c r="M914" i="1"/>
  <c r="Q914" i="1"/>
  <c r="R914" i="1"/>
  <c r="T914" i="1"/>
  <c r="U914" i="1"/>
  <c r="V914" i="1" s="1"/>
  <c r="W914" i="1"/>
  <c r="X914" i="1"/>
  <c r="Y914" i="1"/>
  <c r="AA914" i="1"/>
  <c r="AB914" i="1"/>
  <c r="AC914" i="1"/>
  <c r="AG914" i="1"/>
  <c r="AH914" i="1"/>
  <c r="AI914" i="1"/>
  <c r="AJ914" i="1"/>
  <c r="AK914" i="1"/>
  <c r="AM914" i="1"/>
  <c r="A915" i="1"/>
  <c r="B915" i="1"/>
  <c r="C915" i="1"/>
  <c r="D915" i="1"/>
  <c r="E915" i="1"/>
  <c r="F915" i="1"/>
  <c r="G915" i="1"/>
  <c r="H915" i="1"/>
  <c r="I915" i="1"/>
  <c r="J915" i="1"/>
  <c r="K915" i="1"/>
  <c r="L915" i="1"/>
  <c r="M915" i="1"/>
  <c r="Q915" i="1"/>
  <c r="R915" i="1"/>
  <c r="T915" i="1"/>
  <c r="U915" i="1"/>
  <c r="V915" i="1" s="1"/>
  <c r="W915" i="1"/>
  <c r="X915" i="1"/>
  <c r="Y915" i="1"/>
  <c r="AA915" i="1"/>
  <c r="AB915" i="1"/>
  <c r="AC915" i="1"/>
  <c r="AG915" i="1"/>
  <c r="AH915" i="1"/>
  <c r="AI915" i="1"/>
  <c r="AJ915" i="1"/>
  <c r="AK915" i="1"/>
  <c r="AM915" i="1"/>
  <c r="A916" i="1"/>
  <c r="B916" i="1"/>
  <c r="C916" i="1"/>
  <c r="D916" i="1"/>
  <c r="E916" i="1"/>
  <c r="F916" i="1"/>
  <c r="G916" i="1"/>
  <c r="H916" i="1"/>
  <c r="I916" i="1"/>
  <c r="J916" i="1"/>
  <c r="K916" i="1"/>
  <c r="L916" i="1"/>
  <c r="M916" i="1"/>
  <c r="Q916" i="1"/>
  <c r="R916" i="1"/>
  <c r="T916" i="1"/>
  <c r="U916" i="1"/>
  <c r="V916" i="1" s="1"/>
  <c r="W916" i="1"/>
  <c r="X916" i="1"/>
  <c r="Y916" i="1"/>
  <c r="AA916" i="1"/>
  <c r="AB916" i="1"/>
  <c r="AC916" i="1"/>
  <c r="AE916" i="1" s="1"/>
  <c r="AG916" i="1"/>
  <c r="AH916" i="1"/>
  <c r="AI916" i="1"/>
  <c r="AJ916" i="1"/>
  <c r="AK916" i="1"/>
  <c r="AM916" i="1"/>
  <c r="A917" i="1"/>
  <c r="B917" i="1"/>
  <c r="C917" i="1"/>
  <c r="D917" i="1"/>
  <c r="E917" i="1"/>
  <c r="F917" i="1"/>
  <c r="G917" i="1"/>
  <c r="H917" i="1"/>
  <c r="I917" i="1"/>
  <c r="J917" i="1"/>
  <c r="K917" i="1"/>
  <c r="L917" i="1"/>
  <c r="M917" i="1"/>
  <c r="Q917" i="1"/>
  <c r="R917" i="1"/>
  <c r="T917" i="1"/>
  <c r="U917" i="1"/>
  <c r="V917" i="1" s="1"/>
  <c r="W917" i="1"/>
  <c r="X917" i="1"/>
  <c r="Y917" i="1"/>
  <c r="AA917" i="1"/>
  <c r="AB917" i="1"/>
  <c r="AC917" i="1"/>
  <c r="AG917" i="1"/>
  <c r="AH917" i="1"/>
  <c r="AI917" i="1"/>
  <c r="AJ917" i="1"/>
  <c r="AK917" i="1"/>
  <c r="AM917" i="1"/>
  <c r="A918" i="1"/>
  <c r="B918" i="1"/>
  <c r="C918" i="1"/>
  <c r="D918" i="1"/>
  <c r="E918" i="1"/>
  <c r="F918" i="1"/>
  <c r="G918" i="1"/>
  <c r="H918" i="1"/>
  <c r="I918" i="1"/>
  <c r="J918" i="1"/>
  <c r="K918" i="1"/>
  <c r="L918" i="1"/>
  <c r="M918" i="1"/>
  <c r="Q918" i="1"/>
  <c r="R918" i="1"/>
  <c r="T918" i="1"/>
  <c r="U918" i="1"/>
  <c r="V918" i="1" s="1"/>
  <c r="W918" i="1"/>
  <c r="X918" i="1"/>
  <c r="Y918" i="1"/>
  <c r="AA918" i="1"/>
  <c r="AB918" i="1"/>
  <c r="AC918" i="1"/>
  <c r="AG918" i="1"/>
  <c r="AH918" i="1"/>
  <c r="AI918" i="1"/>
  <c r="AJ918" i="1"/>
  <c r="AK918" i="1"/>
  <c r="AM918" i="1"/>
  <c r="A919" i="1"/>
  <c r="B919" i="1"/>
  <c r="C919" i="1"/>
  <c r="D919" i="1"/>
  <c r="E919" i="1"/>
  <c r="F919" i="1"/>
  <c r="G919" i="1"/>
  <c r="H919" i="1"/>
  <c r="I919" i="1"/>
  <c r="J919" i="1"/>
  <c r="K919" i="1"/>
  <c r="L919" i="1"/>
  <c r="M919" i="1"/>
  <c r="Q919" i="1"/>
  <c r="R919" i="1"/>
  <c r="T919" i="1"/>
  <c r="U919" i="1"/>
  <c r="V919" i="1" s="1"/>
  <c r="W919" i="1"/>
  <c r="X919" i="1"/>
  <c r="Y919" i="1"/>
  <c r="AA919" i="1"/>
  <c r="AB919" i="1"/>
  <c r="AC919" i="1"/>
  <c r="AG919" i="1"/>
  <c r="AH919" i="1"/>
  <c r="AI919" i="1"/>
  <c r="AJ919" i="1"/>
  <c r="AK919" i="1"/>
  <c r="AM919" i="1"/>
  <c r="A920" i="1"/>
  <c r="B920" i="1"/>
  <c r="C920" i="1"/>
  <c r="D920" i="1"/>
  <c r="E920" i="1"/>
  <c r="F920" i="1"/>
  <c r="G920" i="1"/>
  <c r="H920" i="1"/>
  <c r="I920" i="1"/>
  <c r="J920" i="1"/>
  <c r="K920" i="1"/>
  <c r="L920" i="1"/>
  <c r="M920" i="1"/>
  <c r="Q920" i="1"/>
  <c r="R920" i="1"/>
  <c r="T920" i="1"/>
  <c r="U920" i="1"/>
  <c r="V920" i="1" s="1"/>
  <c r="W920" i="1"/>
  <c r="X920" i="1"/>
  <c r="Y920" i="1"/>
  <c r="AA920" i="1"/>
  <c r="AB920" i="1"/>
  <c r="AC920" i="1"/>
  <c r="AE920" i="1" s="1"/>
  <c r="AG920" i="1"/>
  <c r="AH920" i="1"/>
  <c r="AI920" i="1"/>
  <c r="AJ920" i="1"/>
  <c r="AK920" i="1"/>
  <c r="AM920" i="1"/>
  <c r="A921" i="1"/>
  <c r="B921" i="1"/>
  <c r="C921" i="1"/>
  <c r="D921" i="1"/>
  <c r="E921" i="1"/>
  <c r="F921" i="1"/>
  <c r="G921" i="1"/>
  <c r="H921" i="1"/>
  <c r="I921" i="1"/>
  <c r="J921" i="1"/>
  <c r="K921" i="1"/>
  <c r="L921" i="1"/>
  <c r="M921" i="1"/>
  <c r="Q921" i="1"/>
  <c r="R921" i="1"/>
  <c r="T921" i="1"/>
  <c r="U921" i="1"/>
  <c r="V921" i="1" s="1"/>
  <c r="W921" i="1"/>
  <c r="X921" i="1"/>
  <c r="Y921" i="1"/>
  <c r="AA921" i="1"/>
  <c r="AB921" i="1"/>
  <c r="AC921" i="1"/>
  <c r="AG921" i="1"/>
  <c r="AH921" i="1"/>
  <c r="AI921" i="1"/>
  <c r="AJ921" i="1"/>
  <c r="AK921" i="1"/>
  <c r="AM921" i="1"/>
  <c r="A922" i="1"/>
  <c r="B922" i="1"/>
  <c r="C922" i="1"/>
  <c r="D922" i="1"/>
  <c r="E922" i="1"/>
  <c r="F922" i="1"/>
  <c r="G922" i="1"/>
  <c r="H922" i="1"/>
  <c r="I922" i="1"/>
  <c r="J922" i="1"/>
  <c r="K922" i="1"/>
  <c r="L922" i="1"/>
  <c r="M922" i="1"/>
  <c r="Q922" i="1"/>
  <c r="R922" i="1"/>
  <c r="T922" i="1"/>
  <c r="U922" i="1"/>
  <c r="V922" i="1" s="1"/>
  <c r="W922" i="1"/>
  <c r="X922" i="1"/>
  <c r="Y922" i="1"/>
  <c r="AA922" i="1"/>
  <c r="AB922" i="1"/>
  <c r="AC922" i="1"/>
  <c r="AG922" i="1"/>
  <c r="AH922" i="1"/>
  <c r="AI922" i="1"/>
  <c r="AJ922" i="1"/>
  <c r="AK922" i="1"/>
  <c r="AM922" i="1"/>
  <c r="A923" i="1"/>
  <c r="B923" i="1"/>
  <c r="C923" i="1"/>
  <c r="D923" i="1"/>
  <c r="E923" i="1"/>
  <c r="F923" i="1"/>
  <c r="G923" i="1"/>
  <c r="H923" i="1"/>
  <c r="I923" i="1"/>
  <c r="J923" i="1"/>
  <c r="K923" i="1"/>
  <c r="L923" i="1"/>
  <c r="M923" i="1"/>
  <c r="Q923" i="1"/>
  <c r="R923" i="1"/>
  <c r="T923" i="1"/>
  <c r="U923" i="1"/>
  <c r="V923" i="1" s="1"/>
  <c r="W923" i="1"/>
  <c r="X923" i="1"/>
  <c r="Y923" i="1"/>
  <c r="AA923" i="1"/>
  <c r="AB923" i="1"/>
  <c r="AC923" i="1"/>
  <c r="AG923" i="1"/>
  <c r="AH923" i="1"/>
  <c r="AI923" i="1"/>
  <c r="AJ923" i="1"/>
  <c r="AK923" i="1"/>
  <c r="AM923" i="1"/>
  <c r="A924" i="1"/>
  <c r="B924" i="1"/>
  <c r="C924" i="1"/>
  <c r="D924" i="1"/>
  <c r="E924" i="1"/>
  <c r="F924" i="1"/>
  <c r="G924" i="1"/>
  <c r="H924" i="1"/>
  <c r="I924" i="1"/>
  <c r="J924" i="1"/>
  <c r="K924" i="1"/>
  <c r="L924" i="1"/>
  <c r="M924" i="1"/>
  <c r="Q924" i="1"/>
  <c r="R924" i="1"/>
  <c r="T924" i="1"/>
  <c r="U924" i="1"/>
  <c r="V924" i="1" s="1"/>
  <c r="W924" i="1"/>
  <c r="X924" i="1"/>
  <c r="Y924" i="1"/>
  <c r="AA924" i="1"/>
  <c r="AB924" i="1"/>
  <c r="AC924" i="1"/>
  <c r="AE924" i="1" s="1"/>
  <c r="AG924" i="1"/>
  <c r="AH924" i="1"/>
  <c r="AI924" i="1"/>
  <c r="AJ924" i="1"/>
  <c r="AK924" i="1"/>
  <c r="AM924" i="1"/>
  <c r="A925" i="1"/>
  <c r="B925" i="1"/>
  <c r="C925" i="1"/>
  <c r="D925" i="1"/>
  <c r="E925" i="1"/>
  <c r="F925" i="1"/>
  <c r="G925" i="1"/>
  <c r="H925" i="1"/>
  <c r="I925" i="1"/>
  <c r="J925" i="1"/>
  <c r="K925" i="1"/>
  <c r="L925" i="1"/>
  <c r="M925" i="1"/>
  <c r="Q925" i="1"/>
  <c r="R925" i="1"/>
  <c r="T925" i="1"/>
  <c r="U925" i="1"/>
  <c r="V925" i="1" s="1"/>
  <c r="W925" i="1"/>
  <c r="X925" i="1"/>
  <c r="Y925" i="1"/>
  <c r="AA925" i="1"/>
  <c r="AB925" i="1"/>
  <c r="AC925" i="1"/>
  <c r="AD925" i="1" s="1"/>
  <c r="AG925" i="1"/>
  <c r="AH925" i="1"/>
  <c r="AI925" i="1"/>
  <c r="AJ925" i="1"/>
  <c r="AK925" i="1"/>
  <c r="AM925" i="1"/>
  <c r="A926" i="1"/>
  <c r="B926" i="1"/>
  <c r="C926" i="1"/>
  <c r="D926" i="1"/>
  <c r="E926" i="1"/>
  <c r="F926" i="1"/>
  <c r="G926" i="1"/>
  <c r="H926" i="1"/>
  <c r="I926" i="1"/>
  <c r="J926" i="1"/>
  <c r="K926" i="1"/>
  <c r="L926" i="1"/>
  <c r="M926" i="1"/>
  <c r="Q926" i="1"/>
  <c r="R926" i="1"/>
  <c r="T926" i="1"/>
  <c r="U926" i="1"/>
  <c r="V926" i="1" s="1"/>
  <c r="W926" i="1"/>
  <c r="X926" i="1"/>
  <c r="Y926" i="1"/>
  <c r="AA926" i="1"/>
  <c r="AB926" i="1"/>
  <c r="AC926" i="1"/>
  <c r="AE926" i="1" s="1"/>
  <c r="AG926" i="1"/>
  <c r="AH926" i="1"/>
  <c r="AI926" i="1"/>
  <c r="AJ926" i="1"/>
  <c r="AK926" i="1"/>
  <c r="AM926" i="1"/>
  <c r="A927" i="1"/>
  <c r="B927" i="1"/>
  <c r="C927" i="1"/>
  <c r="D927" i="1"/>
  <c r="E927" i="1"/>
  <c r="F927" i="1"/>
  <c r="G927" i="1"/>
  <c r="H927" i="1"/>
  <c r="I927" i="1"/>
  <c r="J927" i="1"/>
  <c r="K927" i="1"/>
  <c r="L927" i="1"/>
  <c r="M927" i="1"/>
  <c r="Q927" i="1"/>
  <c r="R927" i="1"/>
  <c r="T927" i="1"/>
  <c r="U927" i="1"/>
  <c r="V927" i="1" s="1"/>
  <c r="W927" i="1"/>
  <c r="X927" i="1"/>
  <c r="Y927" i="1"/>
  <c r="AA927" i="1"/>
  <c r="AB927" i="1"/>
  <c r="AC927" i="1"/>
  <c r="AG927" i="1"/>
  <c r="AH927" i="1"/>
  <c r="AI927" i="1"/>
  <c r="AJ927" i="1"/>
  <c r="AK927" i="1"/>
  <c r="AM927" i="1"/>
  <c r="A928" i="1"/>
  <c r="B928" i="1"/>
  <c r="C928" i="1"/>
  <c r="D928" i="1"/>
  <c r="E928" i="1"/>
  <c r="F928" i="1"/>
  <c r="G928" i="1"/>
  <c r="H928" i="1"/>
  <c r="I928" i="1"/>
  <c r="J928" i="1"/>
  <c r="K928" i="1"/>
  <c r="L928" i="1"/>
  <c r="M928" i="1"/>
  <c r="Q928" i="1"/>
  <c r="R928" i="1"/>
  <c r="T928" i="1"/>
  <c r="U928" i="1"/>
  <c r="V928" i="1" s="1"/>
  <c r="W928" i="1"/>
  <c r="X928" i="1"/>
  <c r="Y928" i="1"/>
  <c r="AA928" i="1"/>
  <c r="AB928" i="1"/>
  <c r="AC928" i="1"/>
  <c r="AE928" i="1" s="1"/>
  <c r="AG928" i="1"/>
  <c r="AH928" i="1"/>
  <c r="AI928" i="1"/>
  <c r="AJ928" i="1"/>
  <c r="AK928" i="1"/>
  <c r="AM928" i="1"/>
  <c r="A929" i="1"/>
  <c r="B929" i="1"/>
  <c r="C929" i="1"/>
  <c r="D929" i="1"/>
  <c r="E929" i="1"/>
  <c r="F929" i="1"/>
  <c r="G929" i="1"/>
  <c r="H929" i="1"/>
  <c r="I929" i="1"/>
  <c r="J929" i="1"/>
  <c r="K929" i="1"/>
  <c r="L929" i="1"/>
  <c r="M929" i="1"/>
  <c r="Q929" i="1"/>
  <c r="R929" i="1"/>
  <c r="T929" i="1"/>
  <c r="U929" i="1"/>
  <c r="V929" i="1" s="1"/>
  <c r="W929" i="1"/>
  <c r="X929" i="1"/>
  <c r="Y929" i="1"/>
  <c r="AA929" i="1"/>
  <c r="AB929" i="1"/>
  <c r="AC929" i="1"/>
  <c r="AE929" i="1" s="1"/>
  <c r="AG929" i="1"/>
  <c r="AH929" i="1"/>
  <c r="AI929" i="1"/>
  <c r="AJ929" i="1"/>
  <c r="AK929" i="1"/>
  <c r="AM929" i="1"/>
  <c r="A930" i="1"/>
  <c r="B930" i="1"/>
  <c r="C930" i="1"/>
  <c r="D930" i="1"/>
  <c r="E930" i="1"/>
  <c r="F930" i="1"/>
  <c r="G930" i="1"/>
  <c r="H930" i="1"/>
  <c r="I930" i="1"/>
  <c r="J930" i="1"/>
  <c r="K930" i="1"/>
  <c r="L930" i="1"/>
  <c r="M930" i="1"/>
  <c r="Q930" i="1"/>
  <c r="R930" i="1"/>
  <c r="T930" i="1"/>
  <c r="U930" i="1"/>
  <c r="V930" i="1" s="1"/>
  <c r="W930" i="1"/>
  <c r="X930" i="1"/>
  <c r="Y930" i="1"/>
  <c r="AA930" i="1"/>
  <c r="AB930" i="1"/>
  <c r="AC930" i="1"/>
  <c r="AD930" i="1" s="1"/>
  <c r="AG930" i="1"/>
  <c r="AH930" i="1"/>
  <c r="AI930" i="1"/>
  <c r="AJ930" i="1"/>
  <c r="AK930" i="1"/>
  <c r="AM930" i="1"/>
  <c r="A931" i="1"/>
  <c r="B931" i="1"/>
  <c r="C931" i="1"/>
  <c r="D931" i="1"/>
  <c r="E931" i="1"/>
  <c r="F931" i="1"/>
  <c r="G931" i="1"/>
  <c r="H931" i="1"/>
  <c r="I931" i="1"/>
  <c r="J931" i="1"/>
  <c r="K931" i="1"/>
  <c r="L931" i="1"/>
  <c r="M931" i="1"/>
  <c r="Q931" i="1"/>
  <c r="R931" i="1"/>
  <c r="T931" i="1"/>
  <c r="U931" i="1"/>
  <c r="V931" i="1" s="1"/>
  <c r="W931" i="1"/>
  <c r="X931" i="1"/>
  <c r="Y931" i="1"/>
  <c r="AA931" i="1"/>
  <c r="AB931" i="1"/>
  <c r="AC931" i="1"/>
  <c r="AG931" i="1"/>
  <c r="AH931" i="1"/>
  <c r="AI931" i="1"/>
  <c r="AJ931" i="1"/>
  <c r="AK931" i="1"/>
  <c r="AM931" i="1"/>
  <c r="A932" i="1"/>
  <c r="B932" i="1"/>
  <c r="C932" i="1"/>
  <c r="D932" i="1"/>
  <c r="E932" i="1"/>
  <c r="F932" i="1"/>
  <c r="G932" i="1"/>
  <c r="H932" i="1"/>
  <c r="I932" i="1"/>
  <c r="J932" i="1"/>
  <c r="K932" i="1"/>
  <c r="L932" i="1"/>
  <c r="M932" i="1"/>
  <c r="Q932" i="1"/>
  <c r="R932" i="1"/>
  <c r="T932" i="1"/>
  <c r="U932" i="1"/>
  <c r="V932" i="1" s="1"/>
  <c r="W932" i="1"/>
  <c r="X932" i="1"/>
  <c r="Y932" i="1"/>
  <c r="AA932" i="1"/>
  <c r="AB932" i="1"/>
  <c r="AC932" i="1"/>
  <c r="AE932" i="1" s="1"/>
  <c r="AG932" i="1"/>
  <c r="AH932" i="1"/>
  <c r="AI932" i="1"/>
  <c r="AJ932" i="1"/>
  <c r="AK932" i="1"/>
  <c r="AM932" i="1"/>
  <c r="A933" i="1"/>
  <c r="B933" i="1"/>
  <c r="C933" i="1"/>
  <c r="D933" i="1"/>
  <c r="E933" i="1"/>
  <c r="F933" i="1"/>
  <c r="G933" i="1"/>
  <c r="H933" i="1"/>
  <c r="I933" i="1"/>
  <c r="J933" i="1"/>
  <c r="K933" i="1"/>
  <c r="L933" i="1"/>
  <c r="M933" i="1"/>
  <c r="Q933" i="1"/>
  <c r="R933" i="1"/>
  <c r="T933" i="1"/>
  <c r="U933" i="1"/>
  <c r="V933" i="1" s="1"/>
  <c r="W933" i="1"/>
  <c r="X933" i="1"/>
  <c r="Y933" i="1"/>
  <c r="AA933" i="1"/>
  <c r="AB933" i="1"/>
  <c r="AC933" i="1"/>
  <c r="AE933" i="1" s="1"/>
  <c r="AG933" i="1"/>
  <c r="AH933" i="1"/>
  <c r="AI933" i="1"/>
  <c r="AJ933" i="1"/>
  <c r="AK933" i="1"/>
  <c r="AM933" i="1"/>
  <c r="A934" i="1"/>
  <c r="B934" i="1"/>
  <c r="C934" i="1"/>
  <c r="D934" i="1"/>
  <c r="E934" i="1"/>
  <c r="F934" i="1"/>
  <c r="G934" i="1"/>
  <c r="H934" i="1"/>
  <c r="I934" i="1"/>
  <c r="J934" i="1"/>
  <c r="K934" i="1"/>
  <c r="L934" i="1"/>
  <c r="M934" i="1"/>
  <c r="Q934" i="1"/>
  <c r="R934" i="1"/>
  <c r="T934" i="1"/>
  <c r="U934" i="1"/>
  <c r="V934" i="1" s="1"/>
  <c r="W934" i="1"/>
  <c r="X934" i="1"/>
  <c r="Y934" i="1"/>
  <c r="AA934" i="1"/>
  <c r="AB934" i="1"/>
  <c r="AC934" i="1"/>
  <c r="AG934" i="1"/>
  <c r="AH934" i="1"/>
  <c r="AI934" i="1"/>
  <c r="AJ934" i="1"/>
  <c r="AK934" i="1"/>
  <c r="AM934" i="1"/>
  <c r="A935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Q935" i="1"/>
  <c r="R935" i="1"/>
  <c r="T935" i="1"/>
  <c r="U935" i="1"/>
  <c r="V935" i="1" s="1"/>
  <c r="W935" i="1"/>
  <c r="X935" i="1"/>
  <c r="Y935" i="1"/>
  <c r="AA935" i="1"/>
  <c r="AB935" i="1"/>
  <c r="AC935" i="1"/>
  <c r="AG935" i="1"/>
  <c r="AH935" i="1"/>
  <c r="AI935" i="1"/>
  <c r="AJ935" i="1"/>
  <c r="AK935" i="1"/>
  <c r="AM935" i="1"/>
  <c r="A936" i="1"/>
  <c r="B936" i="1"/>
  <c r="C936" i="1"/>
  <c r="D936" i="1"/>
  <c r="E936" i="1"/>
  <c r="F936" i="1"/>
  <c r="G936" i="1"/>
  <c r="H936" i="1"/>
  <c r="I936" i="1"/>
  <c r="J936" i="1"/>
  <c r="K936" i="1"/>
  <c r="L936" i="1"/>
  <c r="M936" i="1"/>
  <c r="Q936" i="1"/>
  <c r="R936" i="1"/>
  <c r="T936" i="1"/>
  <c r="U936" i="1"/>
  <c r="V936" i="1" s="1"/>
  <c r="W936" i="1"/>
  <c r="X936" i="1"/>
  <c r="Y936" i="1"/>
  <c r="AA936" i="1"/>
  <c r="AB936" i="1"/>
  <c r="AC936" i="1"/>
  <c r="AE936" i="1" s="1"/>
  <c r="AG936" i="1"/>
  <c r="AH936" i="1"/>
  <c r="AI936" i="1"/>
  <c r="AJ936" i="1"/>
  <c r="AK936" i="1"/>
  <c r="AM936" i="1"/>
  <c r="A937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Q937" i="1"/>
  <c r="R937" i="1"/>
  <c r="T937" i="1"/>
  <c r="U937" i="1"/>
  <c r="V937" i="1" s="1"/>
  <c r="W937" i="1"/>
  <c r="X937" i="1"/>
  <c r="Y937" i="1"/>
  <c r="AA937" i="1"/>
  <c r="AB937" i="1"/>
  <c r="AC937" i="1"/>
  <c r="AG937" i="1"/>
  <c r="AH937" i="1"/>
  <c r="AI937" i="1"/>
  <c r="AJ937" i="1"/>
  <c r="AK937" i="1"/>
  <c r="AM937" i="1"/>
  <c r="A938" i="1"/>
  <c r="B938" i="1"/>
  <c r="C938" i="1"/>
  <c r="D938" i="1"/>
  <c r="E938" i="1"/>
  <c r="F938" i="1"/>
  <c r="G938" i="1"/>
  <c r="H938" i="1"/>
  <c r="I938" i="1"/>
  <c r="J938" i="1"/>
  <c r="K938" i="1"/>
  <c r="L938" i="1"/>
  <c r="M938" i="1"/>
  <c r="Q938" i="1"/>
  <c r="R938" i="1"/>
  <c r="T938" i="1"/>
  <c r="U938" i="1"/>
  <c r="V938" i="1" s="1"/>
  <c r="W938" i="1"/>
  <c r="X938" i="1"/>
  <c r="Y938" i="1"/>
  <c r="AA938" i="1"/>
  <c r="AB938" i="1"/>
  <c r="AC938" i="1"/>
  <c r="AG938" i="1"/>
  <c r="AH938" i="1"/>
  <c r="AI938" i="1"/>
  <c r="AJ938" i="1"/>
  <c r="AK938" i="1"/>
  <c r="AM938" i="1"/>
  <c r="A939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Q939" i="1"/>
  <c r="R939" i="1"/>
  <c r="T939" i="1"/>
  <c r="U939" i="1"/>
  <c r="V939" i="1" s="1"/>
  <c r="W939" i="1"/>
  <c r="X939" i="1"/>
  <c r="Y939" i="1"/>
  <c r="AA939" i="1"/>
  <c r="AB939" i="1"/>
  <c r="AC939" i="1"/>
  <c r="AG939" i="1"/>
  <c r="AH939" i="1"/>
  <c r="AI939" i="1"/>
  <c r="AJ939" i="1"/>
  <c r="AK939" i="1"/>
  <c r="AM939" i="1"/>
  <c r="A940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Q940" i="1"/>
  <c r="R940" i="1"/>
  <c r="T940" i="1"/>
  <c r="U940" i="1"/>
  <c r="V940" i="1" s="1"/>
  <c r="W940" i="1"/>
  <c r="X940" i="1"/>
  <c r="Y940" i="1"/>
  <c r="AA940" i="1"/>
  <c r="AB940" i="1"/>
  <c r="AC940" i="1"/>
  <c r="AE940" i="1" s="1"/>
  <c r="AG940" i="1"/>
  <c r="AH940" i="1"/>
  <c r="AI940" i="1"/>
  <c r="AJ940" i="1"/>
  <c r="AK940" i="1"/>
  <c r="AM940" i="1"/>
  <c r="A941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Q941" i="1"/>
  <c r="R941" i="1"/>
  <c r="T941" i="1"/>
  <c r="U941" i="1"/>
  <c r="V941" i="1" s="1"/>
  <c r="W941" i="1"/>
  <c r="X941" i="1"/>
  <c r="Y941" i="1"/>
  <c r="AA941" i="1"/>
  <c r="AB941" i="1"/>
  <c r="AC941" i="1"/>
  <c r="AE941" i="1" s="1"/>
  <c r="AG941" i="1"/>
  <c r="AH941" i="1"/>
  <c r="AI941" i="1"/>
  <c r="AJ941" i="1"/>
  <c r="AK941" i="1"/>
  <c r="AM941" i="1"/>
  <c r="A942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Q942" i="1"/>
  <c r="R942" i="1"/>
  <c r="T942" i="1"/>
  <c r="U942" i="1"/>
  <c r="V942" i="1" s="1"/>
  <c r="W942" i="1"/>
  <c r="X942" i="1"/>
  <c r="Y942" i="1"/>
  <c r="AA942" i="1"/>
  <c r="AB942" i="1"/>
  <c r="AC942" i="1"/>
  <c r="AE942" i="1" s="1"/>
  <c r="AG942" i="1"/>
  <c r="AH942" i="1"/>
  <c r="AI942" i="1"/>
  <c r="AJ942" i="1"/>
  <c r="AK942" i="1"/>
  <c r="AM942" i="1"/>
  <c r="A943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Q943" i="1"/>
  <c r="R943" i="1"/>
  <c r="T943" i="1"/>
  <c r="U943" i="1"/>
  <c r="V943" i="1" s="1"/>
  <c r="W943" i="1"/>
  <c r="X943" i="1"/>
  <c r="Y943" i="1"/>
  <c r="AA943" i="1"/>
  <c r="AB943" i="1"/>
  <c r="AC943" i="1"/>
  <c r="AG943" i="1"/>
  <c r="AH943" i="1"/>
  <c r="AI943" i="1"/>
  <c r="AJ943" i="1"/>
  <c r="AK943" i="1"/>
  <c r="AM943" i="1"/>
  <c r="A944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Q944" i="1"/>
  <c r="R944" i="1"/>
  <c r="T944" i="1"/>
  <c r="U944" i="1"/>
  <c r="V944" i="1" s="1"/>
  <c r="W944" i="1"/>
  <c r="X944" i="1"/>
  <c r="Y944" i="1"/>
  <c r="AA944" i="1"/>
  <c r="AB944" i="1"/>
  <c r="AC944" i="1"/>
  <c r="AE944" i="1" s="1"/>
  <c r="AG944" i="1"/>
  <c r="AH944" i="1"/>
  <c r="AI944" i="1"/>
  <c r="AJ944" i="1"/>
  <c r="AK944" i="1"/>
  <c r="AM944" i="1"/>
  <c r="A945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Q945" i="1"/>
  <c r="R945" i="1"/>
  <c r="T945" i="1"/>
  <c r="U945" i="1"/>
  <c r="V945" i="1" s="1"/>
  <c r="W945" i="1"/>
  <c r="X945" i="1"/>
  <c r="Y945" i="1"/>
  <c r="AA945" i="1"/>
  <c r="AB945" i="1"/>
  <c r="AC945" i="1"/>
  <c r="AE945" i="1" s="1"/>
  <c r="AG945" i="1"/>
  <c r="AH945" i="1"/>
  <c r="AI945" i="1"/>
  <c r="AJ945" i="1"/>
  <c r="AK945" i="1"/>
  <c r="AM945" i="1"/>
  <c r="A946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Q946" i="1"/>
  <c r="R946" i="1"/>
  <c r="T946" i="1"/>
  <c r="U946" i="1"/>
  <c r="V946" i="1" s="1"/>
  <c r="W946" i="1"/>
  <c r="X946" i="1"/>
  <c r="Y946" i="1"/>
  <c r="AA946" i="1"/>
  <c r="AB946" i="1"/>
  <c r="AC946" i="1"/>
  <c r="AG946" i="1"/>
  <c r="AH946" i="1"/>
  <c r="AI946" i="1"/>
  <c r="AJ946" i="1"/>
  <c r="AK946" i="1"/>
  <c r="AM946" i="1"/>
  <c r="A947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Q947" i="1"/>
  <c r="R947" i="1"/>
  <c r="T947" i="1"/>
  <c r="U947" i="1"/>
  <c r="V947" i="1" s="1"/>
  <c r="W947" i="1"/>
  <c r="X947" i="1"/>
  <c r="Y947" i="1"/>
  <c r="AA947" i="1"/>
  <c r="AB947" i="1"/>
  <c r="AC947" i="1"/>
  <c r="AD947" i="1" s="1"/>
  <c r="AG947" i="1"/>
  <c r="AH947" i="1"/>
  <c r="AI947" i="1"/>
  <c r="AJ947" i="1"/>
  <c r="AK947" i="1"/>
  <c r="AM947" i="1"/>
  <c r="A948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Q948" i="1"/>
  <c r="R948" i="1"/>
  <c r="T948" i="1"/>
  <c r="U948" i="1"/>
  <c r="V948" i="1" s="1"/>
  <c r="W948" i="1"/>
  <c r="X948" i="1"/>
  <c r="Y948" i="1"/>
  <c r="AA948" i="1"/>
  <c r="AB948" i="1"/>
  <c r="AC948" i="1"/>
  <c r="AE948" i="1" s="1"/>
  <c r="AG948" i="1"/>
  <c r="AH948" i="1"/>
  <c r="AI948" i="1"/>
  <c r="AJ948" i="1"/>
  <c r="AK948" i="1"/>
  <c r="AM948" i="1"/>
  <c r="A949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Q949" i="1"/>
  <c r="R949" i="1"/>
  <c r="T949" i="1"/>
  <c r="U949" i="1"/>
  <c r="V949" i="1" s="1"/>
  <c r="W949" i="1"/>
  <c r="X949" i="1"/>
  <c r="Y949" i="1"/>
  <c r="AA949" i="1"/>
  <c r="AB949" i="1"/>
  <c r="AC949" i="1"/>
  <c r="AE949" i="1" s="1"/>
  <c r="AG949" i="1"/>
  <c r="AH949" i="1"/>
  <c r="AI949" i="1"/>
  <c r="AJ949" i="1"/>
  <c r="AK949" i="1"/>
  <c r="AM949" i="1"/>
  <c r="A950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Q950" i="1"/>
  <c r="R950" i="1"/>
  <c r="T950" i="1"/>
  <c r="U950" i="1"/>
  <c r="V950" i="1" s="1"/>
  <c r="W950" i="1"/>
  <c r="X950" i="1"/>
  <c r="Y950" i="1"/>
  <c r="AA950" i="1"/>
  <c r="AB950" i="1"/>
  <c r="AC950" i="1"/>
  <c r="AE950" i="1" s="1"/>
  <c r="AG950" i="1"/>
  <c r="AH950" i="1"/>
  <c r="AI950" i="1"/>
  <c r="AJ950" i="1"/>
  <c r="AK950" i="1"/>
  <c r="AM950" i="1"/>
  <c r="A951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Q951" i="1"/>
  <c r="R951" i="1"/>
  <c r="T951" i="1"/>
  <c r="U951" i="1"/>
  <c r="V951" i="1" s="1"/>
  <c r="W951" i="1"/>
  <c r="X951" i="1"/>
  <c r="Y951" i="1"/>
  <c r="AA951" i="1"/>
  <c r="AB951" i="1"/>
  <c r="AC951" i="1"/>
  <c r="AD951" i="1" s="1"/>
  <c r="AG951" i="1"/>
  <c r="AH951" i="1"/>
  <c r="AI951" i="1"/>
  <c r="AJ951" i="1"/>
  <c r="AK951" i="1"/>
  <c r="AM951" i="1"/>
  <c r="A952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Q952" i="1"/>
  <c r="R952" i="1"/>
  <c r="T952" i="1"/>
  <c r="U952" i="1"/>
  <c r="V952" i="1" s="1"/>
  <c r="W952" i="1"/>
  <c r="X952" i="1"/>
  <c r="Y952" i="1"/>
  <c r="AA952" i="1"/>
  <c r="AB952" i="1"/>
  <c r="AC952" i="1"/>
  <c r="AE952" i="1" s="1"/>
  <c r="AG952" i="1"/>
  <c r="AH952" i="1"/>
  <c r="AI952" i="1"/>
  <c r="AJ952" i="1"/>
  <c r="AK952" i="1"/>
  <c r="AM952" i="1"/>
  <c r="A953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Q953" i="1"/>
  <c r="R953" i="1"/>
  <c r="T953" i="1"/>
  <c r="U953" i="1"/>
  <c r="V953" i="1" s="1"/>
  <c r="W953" i="1"/>
  <c r="X953" i="1"/>
  <c r="Y953" i="1"/>
  <c r="AA953" i="1"/>
  <c r="AB953" i="1"/>
  <c r="AC953" i="1"/>
  <c r="AE953" i="1" s="1"/>
  <c r="AG953" i="1"/>
  <c r="AH953" i="1"/>
  <c r="AI953" i="1"/>
  <c r="AJ953" i="1"/>
  <c r="AK953" i="1"/>
  <c r="AM953" i="1"/>
  <c r="A954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Q954" i="1"/>
  <c r="R954" i="1"/>
  <c r="T954" i="1"/>
  <c r="U954" i="1"/>
  <c r="V954" i="1" s="1"/>
  <c r="W954" i="1"/>
  <c r="X954" i="1"/>
  <c r="Y954" i="1"/>
  <c r="AA954" i="1"/>
  <c r="AB954" i="1"/>
  <c r="AC954" i="1"/>
  <c r="AE954" i="1" s="1"/>
  <c r="AG954" i="1"/>
  <c r="AH954" i="1"/>
  <c r="AI954" i="1"/>
  <c r="AJ954" i="1"/>
  <c r="AK954" i="1"/>
  <c r="AM954" i="1"/>
  <c r="A955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Q955" i="1"/>
  <c r="R955" i="1"/>
  <c r="T955" i="1"/>
  <c r="U955" i="1"/>
  <c r="V955" i="1" s="1"/>
  <c r="W955" i="1"/>
  <c r="X955" i="1"/>
  <c r="Y955" i="1"/>
  <c r="AA955" i="1"/>
  <c r="AB955" i="1"/>
  <c r="AC955" i="1"/>
  <c r="AG955" i="1"/>
  <c r="AH955" i="1"/>
  <c r="AI955" i="1"/>
  <c r="AJ955" i="1"/>
  <c r="AK955" i="1"/>
  <c r="AM955" i="1"/>
  <c r="A956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Q956" i="1"/>
  <c r="R956" i="1"/>
  <c r="T956" i="1"/>
  <c r="U956" i="1"/>
  <c r="V956" i="1" s="1"/>
  <c r="W956" i="1"/>
  <c r="X956" i="1"/>
  <c r="Y956" i="1"/>
  <c r="AA956" i="1"/>
  <c r="AB956" i="1"/>
  <c r="AC956" i="1"/>
  <c r="AE956" i="1" s="1"/>
  <c r="AG956" i="1"/>
  <c r="AH956" i="1"/>
  <c r="AI956" i="1"/>
  <c r="AJ956" i="1"/>
  <c r="AK956" i="1"/>
  <c r="AM956" i="1"/>
  <c r="A957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Q957" i="1"/>
  <c r="R957" i="1"/>
  <c r="T957" i="1"/>
  <c r="U957" i="1"/>
  <c r="V957" i="1" s="1"/>
  <c r="W957" i="1"/>
  <c r="X957" i="1"/>
  <c r="Y957" i="1"/>
  <c r="AA957" i="1"/>
  <c r="AB957" i="1"/>
  <c r="AC957" i="1"/>
  <c r="AG957" i="1"/>
  <c r="AH957" i="1"/>
  <c r="AI957" i="1"/>
  <c r="AJ957" i="1"/>
  <c r="AK957" i="1"/>
  <c r="AM957" i="1"/>
  <c r="A958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Q958" i="1"/>
  <c r="R958" i="1"/>
  <c r="T958" i="1"/>
  <c r="U958" i="1"/>
  <c r="V958" i="1" s="1"/>
  <c r="W958" i="1"/>
  <c r="X958" i="1"/>
  <c r="Y958" i="1"/>
  <c r="AA958" i="1"/>
  <c r="AB958" i="1"/>
  <c r="AC958" i="1"/>
  <c r="AG958" i="1"/>
  <c r="AH958" i="1"/>
  <c r="AI958" i="1"/>
  <c r="AJ958" i="1"/>
  <c r="AK958" i="1"/>
  <c r="AM958" i="1"/>
  <c r="A959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Q959" i="1"/>
  <c r="R959" i="1"/>
  <c r="T959" i="1"/>
  <c r="U959" i="1"/>
  <c r="V959" i="1" s="1"/>
  <c r="W959" i="1"/>
  <c r="X959" i="1"/>
  <c r="Y959" i="1"/>
  <c r="AA959" i="1"/>
  <c r="AB959" i="1"/>
  <c r="AC959" i="1"/>
  <c r="AG959" i="1"/>
  <c r="AH959" i="1"/>
  <c r="AI959" i="1"/>
  <c r="AJ959" i="1"/>
  <c r="AK959" i="1"/>
  <c r="AM959" i="1"/>
  <c r="A960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Q960" i="1"/>
  <c r="R960" i="1"/>
  <c r="T960" i="1"/>
  <c r="U960" i="1"/>
  <c r="V960" i="1" s="1"/>
  <c r="W960" i="1"/>
  <c r="X960" i="1"/>
  <c r="Y960" i="1"/>
  <c r="AA960" i="1"/>
  <c r="AB960" i="1"/>
  <c r="AC960" i="1"/>
  <c r="AE960" i="1" s="1"/>
  <c r="AG960" i="1"/>
  <c r="AH960" i="1"/>
  <c r="AI960" i="1"/>
  <c r="AJ960" i="1"/>
  <c r="AK960" i="1"/>
  <c r="AM960" i="1"/>
  <c r="A961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Q961" i="1"/>
  <c r="R961" i="1"/>
  <c r="T961" i="1"/>
  <c r="U961" i="1"/>
  <c r="V961" i="1" s="1"/>
  <c r="W961" i="1"/>
  <c r="X961" i="1"/>
  <c r="Y961" i="1"/>
  <c r="AA961" i="1"/>
  <c r="AB961" i="1"/>
  <c r="AC961" i="1"/>
  <c r="AE961" i="1" s="1"/>
  <c r="AG961" i="1"/>
  <c r="AH961" i="1"/>
  <c r="AI961" i="1"/>
  <c r="AJ961" i="1"/>
  <c r="AK961" i="1"/>
  <c r="AM961" i="1"/>
  <c r="A962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Q962" i="1"/>
  <c r="R962" i="1"/>
  <c r="T962" i="1"/>
  <c r="U962" i="1"/>
  <c r="V962" i="1" s="1"/>
  <c r="W962" i="1"/>
  <c r="X962" i="1"/>
  <c r="Y962" i="1"/>
  <c r="AA962" i="1"/>
  <c r="AB962" i="1"/>
  <c r="AC962" i="1"/>
  <c r="AE962" i="1" s="1"/>
  <c r="AG962" i="1"/>
  <c r="AH962" i="1"/>
  <c r="AI962" i="1"/>
  <c r="AJ962" i="1"/>
  <c r="AK962" i="1"/>
  <c r="AM962" i="1"/>
  <c r="A963" i="1"/>
  <c r="B963" i="1"/>
  <c r="C963" i="1"/>
  <c r="D963" i="1"/>
  <c r="E963" i="1"/>
  <c r="F963" i="1"/>
  <c r="G963" i="1"/>
  <c r="H963" i="1"/>
  <c r="I963" i="1"/>
  <c r="J963" i="1"/>
  <c r="K963" i="1"/>
  <c r="L963" i="1"/>
  <c r="M963" i="1"/>
  <c r="Q963" i="1"/>
  <c r="R963" i="1"/>
  <c r="T963" i="1"/>
  <c r="U963" i="1"/>
  <c r="V963" i="1" s="1"/>
  <c r="W963" i="1"/>
  <c r="X963" i="1"/>
  <c r="Y963" i="1"/>
  <c r="AA963" i="1"/>
  <c r="AB963" i="1"/>
  <c r="AC963" i="1"/>
  <c r="AG963" i="1"/>
  <c r="AH963" i="1"/>
  <c r="AI963" i="1"/>
  <c r="AJ963" i="1"/>
  <c r="AK963" i="1"/>
  <c r="AM963" i="1"/>
  <c r="A964" i="1"/>
  <c r="B964" i="1"/>
  <c r="C964" i="1"/>
  <c r="D964" i="1"/>
  <c r="E964" i="1"/>
  <c r="F964" i="1"/>
  <c r="G964" i="1"/>
  <c r="H964" i="1"/>
  <c r="I964" i="1"/>
  <c r="J964" i="1"/>
  <c r="K964" i="1"/>
  <c r="L964" i="1"/>
  <c r="M964" i="1"/>
  <c r="Q964" i="1"/>
  <c r="R964" i="1"/>
  <c r="T964" i="1"/>
  <c r="U964" i="1"/>
  <c r="V964" i="1" s="1"/>
  <c r="W964" i="1"/>
  <c r="X964" i="1"/>
  <c r="Y964" i="1"/>
  <c r="AA964" i="1"/>
  <c r="AB964" i="1"/>
  <c r="AC964" i="1"/>
  <c r="AE964" i="1" s="1"/>
  <c r="AG964" i="1"/>
  <c r="AH964" i="1"/>
  <c r="AI964" i="1"/>
  <c r="AJ964" i="1"/>
  <c r="AK964" i="1"/>
  <c r="AM964" i="1"/>
  <c r="A96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Q965" i="1"/>
  <c r="R965" i="1"/>
  <c r="T965" i="1"/>
  <c r="U965" i="1"/>
  <c r="V965" i="1" s="1"/>
  <c r="W965" i="1"/>
  <c r="X965" i="1"/>
  <c r="Y965" i="1"/>
  <c r="AA965" i="1"/>
  <c r="AB965" i="1"/>
  <c r="AC965" i="1"/>
  <c r="AG965" i="1"/>
  <c r="AH965" i="1"/>
  <c r="AI965" i="1"/>
  <c r="AJ965" i="1"/>
  <c r="AK965" i="1"/>
  <c r="AM965" i="1"/>
  <c r="A966" i="1"/>
  <c r="B966" i="1"/>
  <c r="C966" i="1"/>
  <c r="D966" i="1"/>
  <c r="E966" i="1"/>
  <c r="F966" i="1"/>
  <c r="G966" i="1"/>
  <c r="H966" i="1"/>
  <c r="I966" i="1"/>
  <c r="J966" i="1"/>
  <c r="K966" i="1"/>
  <c r="L966" i="1"/>
  <c r="M966" i="1"/>
  <c r="Q966" i="1"/>
  <c r="R966" i="1"/>
  <c r="T966" i="1"/>
  <c r="U966" i="1"/>
  <c r="V966" i="1" s="1"/>
  <c r="W966" i="1"/>
  <c r="X966" i="1"/>
  <c r="Y966" i="1"/>
  <c r="AA966" i="1"/>
  <c r="AB966" i="1"/>
  <c r="AC966" i="1"/>
  <c r="AD966" i="1" s="1"/>
  <c r="AG966" i="1"/>
  <c r="AH966" i="1"/>
  <c r="AI966" i="1"/>
  <c r="AJ966" i="1"/>
  <c r="AK966" i="1"/>
  <c r="AM966" i="1"/>
  <c r="A967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Q967" i="1"/>
  <c r="R967" i="1"/>
  <c r="T967" i="1"/>
  <c r="U967" i="1"/>
  <c r="V967" i="1" s="1"/>
  <c r="W967" i="1"/>
  <c r="X967" i="1"/>
  <c r="Y967" i="1"/>
  <c r="AA967" i="1"/>
  <c r="AB967" i="1"/>
  <c r="AC967" i="1"/>
  <c r="AG967" i="1"/>
  <c r="AH967" i="1"/>
  <c r="AI967" i="1"/>
  <c r="AJ967" i="1"/>
  <c r="AK967" i="1"/>
  <c r="AM967" i="1"/>
  <c r="A968" i="1"/>
  <c r="B968" i="1"/>
  <c r="C968" i="1"/>
  <c r="D968" i="1"/>
  <c r="E968" i="1"/>
  <c r="F968" i="1"/>
  <c r="G968" i="1"/>
  <c r="H968" i="1"/>
  <c r="I968" i="1"/>
  <c r="J968" i="1"/>
  <c r="K968" i="1"/>
  <c r="L968" i="1"/>
  <c r="M968" i="1"/>
  <c r="Q968" i="1"/>
  <c r="R968" i="1"/>
  <c r="T968" i="1"/>
  <c r="U968" i="1"/>
  <c r="V968" i="1" s="1"/>
  <c r="W968" i="1"/>
  <c r="X968" i="1"/>
  <c r="Y968" i="1"/>
  <c r="AA968" i="1"/>
  <c r="AB968" i="1"/>
  <c r="AC968" i="1"/>
  <c r="AE968" i="1" s="1"/>
  <c r="AG968" i="1"/>
  <c r="AH968" i="1"/>
  <c r="AI968" i="1"/>
  <c r="AJ968" i="1"/>
  <c r="AK968" i="1"/>
  <c r="AM968" i="1"/>
  <c r="A969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Q969" i="1"/>
  <c r="R969" i="1"/>
  <c r="T969" i="1"/>
  <c r="U969" i="1"/>
  <c r="V969" i="1" s="1"/>
  <c r="W969" i="1"/>
  <c r="X969" i="1"/>
  <c r="Y969" i="1"/>
  <c r="AA969" i="1"/>
  <c r="AB969" i="1"/>
  <c r="AC969" i="1"/>
  <c r="AG969" i="1"/>
  <c r="AH969" i="1"/>
  <c r="AI969" i="1"/>
  <c r="AJ969" i="1"/>
  <c r="AK969" i="1"/>
  <c r="AM969" i="1"/>
  <c r="A970" i="1"/>
  <c r="B970" i="1"/>
  <c r="C970" i="1"/>
  <c r="D970" i="1"/>
  <c r="E970" i="1"/>
  <c r="F970" i="1"/>
  <c r="G970" i="1"/>
  <c r="H970" i="1"/>
  <c r="I970" i="1"/>
  <c r="J970" i="1"/>
  <c r="K970" i="1"/>
  <c r="L970" i="1"/>
  <c r="M970" i="1"/>
  <c r="Q970" i="1"/>
  <c r="R970" i="1"/>
  <c r="T970" i="1"/>
  <c r="U970" i="1"/>
  <c r="V970" i="1" s="1"/>
  <c r="W970" i="1"/>
  <c r="X970" i="1"/>
  <c r="Y970" i="1"/>
  <c r="AA970" i="1"/>
  <c r="AB970" i="1"/>
  <c r="AC970" i="1"/>
  <c r="AG970" i="1"/>
  <c r="AH970" i="1"/>
  <c r="AI970" i="1"/>
  <c r="AJ970" i="1"/>
  <c r="AK970" i="1"/>
  <c r="AM970" i="1"/>
  <c r="A971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Q971" i="1"/>
  <c r="R971" i="1"/>
  <c r="T971" i="1"/>
  <c r="U971" i="1"/>
  <c r="V971" i="1" s="1"/>
  <c r="W971" i="1"/>
  <c r="X971" i="1"/>
  <c r="Y971" i="1"/>
  <c r="AA971" i="1"/>
  <c r="AB971" i="1"/>
  <c r="AC971" i="1"/>
  <c r="AG971" i="1"/>
  <c r="AH971" i="1"/>
  <c r="AI971" i="1"/>
  <c r="AJ971" i="1"/>
  <c r="AK971" i="1"/>
  <c r="AM971" i="1"/>
  <c r="A972" i="1"/>
  <c r="B972" i="1"/>
  <c r="C972" i="1"/>
  <c r="D972" i="1"/>
  <c r="E972" i="1"/>
  <c r="F972" i="1"/>
  <c r="G972" i="1"/>
  <c r="H972" i="1"/>
  <c r="I972" i="1"/>
  <c r="J972" i="1"/>
  <c r="K972" i="1"/>
  <c r="L972" i="1"/>
  <c r="M972" i="1"/>
  <c r="Q972" i="1"/>
  <c r="R972" i="1"/>
  <c r="T972" i="1"/>
  <c r="U972" i="1"/>
  <c r="V972" i="1" s="1"/>
  <c r="W972" i="1"/>
  <c r="X972" i="1"/>
  <c r="Y972" i="1"/>
  <c r="AA972" i="1"/>
  <c r="AB972" i="1"/>
  <c r="AC972" i="1"/>
  <c r="AE972" i="1" s="1"/>
  <c r="AG972" i="1"/>
  <c r="AH972" i="1"/>
  <c r="AI972" i="1"/>
  <c r="AJ972" i="1"/>
  <c r="AK972" i="1"/>
  <c r="AM972" i="1"/>
  <c r="A973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Q973" i="1"/>
  <c r="R973" i="1"/>
  <c r="T973" i="1"/>
  <c r="U973" i="1"/>
  <c r="V973" i="1" s="1"/>
  <c r="W973" i="1"/>
  <c r="X973" i="1"/>
  <c r="Y973" i="1"/>
  <c r="AA973" i="1"/>
  <c r="AB973" i="1"/>
  <c r="AC973" i="1"/>
  <c r="AG973" i="1"/>
  <c r="AH973" i="1"/>
  <c r="AI973" i="1"/>
  <c r="AJ973" i="1"/>
  <c r="AK973" i="1"/>
  <c r="AM973" i="1"/>
  <c r="A974" i="1"/>
  <c r="B974" i="1"/>
  <c r="C974" i="1"/>
  <c r="D974" i="1"/>
  <c r="E974" i="1"/>
  <c r="F974" i="1"/>
  <c r="G974" i="1"/>
  <c r="H974" i="1"/>
  <c r="I974" i="1"/>
  <c r="J974" i="1"/>
  <c r="K974" i="1"/>
  <c r="L974" i="1"/>
  <c r="M974" i="1"/>
  <c r="Q974" i="1"/>
  <c r="R974" i="1"/>
  <c r="T974" i="1"/>
  <c r="U974" i="1"/>
  <c r="V974" i="1" s="1"/>
  <c r="W974" i="1"/>
  <c r="X974" i="1"/>
  <c r="Y974" i="1"/>
  <c r="AA974" i="1"/>
  <c r="AB974" i="1"/>
  <c r="AC974" i="1"/>
  <c r="AG974" i="1"/>
  <c r="AH974" i="1"/>
  <c r="AI974" i="1"/>
  <c r="AJ974" i="1"/>
  <c r="AK974" i="1"/>
  <c r="AM974" i="1"/>
  <c r="A975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Q975" i="1"/>
  <c r="R975" i="1"/>
  <c r="T975" i="1"/>
  <c r="U975" i="1"/>
  <c r="V975" i="1" s="1"/>
  <c r="W975" i="1"/>
  <c r="X975" i="1"/>
  <c r="Y975" i="1"/>
  <c r="AA975" i="1"/>
  <c r="AB975" i="1"/>
  <c r="AC975" i="1"/>
  <c r="AG975" i="1"/>
  <c r="AH975" i="1"/>
  <c r="AI975" i="1"/>
  <c r="AJ975" i="1"/>
  <c r="AK975" i="1"/>
  <c r="AM975" i="1"/>
  <c r="A976" i="1"/>
  <c r="B976" i="1"/>
  <c r="C976" i="1"/>
  <c r="D976" i="1"/>
  <c r="E976" i="1"/>
  <c r="F976" i="1"/>
  <c r="G976" i="1"/>
  <c r="H976" i="1"/>
  <c r="I976" i="1"/>
  <c r="J976" i="1"/>
  <c r="K976" i="1"/>
  <c r="L976" i="1"/>
  <c r="M976" i="1"/>
  <c r="Q976" i="1"/>
  <c r="R976" i="1"/>
  <c r="T976" i="1"/>
  <c r="U976" i="1"/>
  <c r="V976" i="1" s="1"/>
  <c r="W976" i="1"/>
  <c r="X976" i="1"/>
  <c r="Y976" i="1"/>
  <c r="AA976" i="1"/>
  <c r="AB976" i="1"/>
  <c r="AC976" i="1"/>
  <c r="AE976" i="1" s="1"/>
  <c r="AG976" i="1"/>
  <c r="AH976" i="1"/>
  <c r="AI976" i="1"/>
  <c r="AJ976" i="1"/>
  <c r="AK976" i="1"/>
  <c r="AM976" i="1"/>
  <c r="A977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Q977" i="1"/>
  <c r="R977" i="1"/>
  <c r="T977" i="1"/>
  <c r="U977" i="1"/>
  <c r="V977" i="1" s="1"/>
  <c r="W977" i="1"/>
  <c r="X977" i="1"/>
  <c r="Y977" i="1"/>
  <c r="AA977" i="1"/>
  <c r="AB977" i="1"/>
  <c r="AC977" i="1"/>
  <c r="AD977" i="1" s="1"/>
  <c r="AG977" i="1"/>
  <c r="AH977" i="1"/>
  <c r="AI977" i="1"/>
  <c r="AJ977" i="1"/>
  <c r="AK977" i="1"/>
  <c r="AM977" i="1"/>
  <c r="A978" i="1"/>
  <c r="B978" i="1"/>
  <c r="C978" i="1"/>
  <c r="D978" i="1"/>
  <c r="E978" i="1"/>
  <c r="F978" i="1"/>
  <c r="G978" i="1"/>
  <c r="H978" i="1"/>
  <c r="I978" i="1"/>
  <c r="J978" i="1"/>
  <c r="K978" i="1"/>
  <c r="L978" i="1"/>
  <c r="M978" i="1"/>
  <c r="Q978" i="1"/>
  <c r="R978" i="1"/>
  <c r="T978" i="1"/>
  <c r="U978" i="1"/>
  <c r="V978" i="1" s="1"/>
  <c r="W978" i="1"/>
  <c r="X978" i="1"/>
  <c r="Y978" i="1"/>
  <c r="AA978" i="1"/>
  <c r="AB978" i="1"/>
  <c r="AC978" i="1"/>
  <c r="AE978" i="1" s="1"/>
  <c r="AG978" i="1"/>
  <c r="AH978" i="1"/>
  <c r="AI978" i="1"/>
  <c r="AJ978" i="1"/>
  <c r="AK978" i="1"/>
  <c r="AM978" i="1"/>
  <c r="A979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Q979" i="1"/>
  <c r="R979" i="1"/>
  <c r="T979" i="1"/>
  <c r="U979" i="1"/>
  <c r="V979" i="1" s="1"/>
  <c r="W979" i="1"/>
  <c r="X979" i="1"/>
  <c r="Y979" i="1"/>
  <c r="AA979" i="1"/>
  <c r="AB979" i="1"/>
  <c r="AC979" i="1"/>
  <c r="AG979" i="1"/>
  <c r="AH979" i="1"/>
  <c r="AI979" i="1"/>
  <c r="AJ979" i="1"/>
  <c r="AK979" i="1"/>
  <c r="AM979" i="1"/>
  <c r="A980" i="1"/>
  <c r="B980" i="1"/>
  <c r="C980" i="1"/>
  <c r="D980" i="1"/>
  <c r="E980" i="1"/>
  <c r="F980" i="1"/>
  <c r="G980" i="1"/>
  <c r="H980" i="1"/>
  <c r="I980" i="1"/>
  <c r="J980" i="1"/>
  <c r="K980" i="1"/>
  <c r="L980" i="1"/>
  <c r="M980" i="1"/>
  <c r="Q980" i="1"/>
  <c r="R980" i="1"/>
  <c r="T980" i="1"/>
  <c r="U980" i="1"/>
  <c r="V980" i="1" s="1"/>
  <c r="W980" i="1"/>
  <c r="X980" i="1"/>
  <c r="Y980" i="1"/>
  <c r="AA980" i="1"/>
  <c r="AB980" i="1"/>
  <c r="AC980" i="1"/>
  <c r="AE980" i="1" s="1"/>
  <c r="AG980" i="1"/>
  <c r="AH980" i="1"/>
  <c r="AI980" i="1"/>
  <c r="AJ980" i="1"/>
  <c r="AK980" i="1"/>
  <c r="AM980" i="1"/>
  <c r="A981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Q981" i="1"/>
  <c r="R981" i="1"/>
  <c r="T981" i="1"/>
  <c r="U981" i="1"/>
  <c r="V981" i="1" s="1"/>
  <c r="W981" i="1"/>
  <c r="X981" i="1"/>
  <c r="Y981" i="1"/>
  <c r="AA981" i="1"/>
  <c r="AB981" i="1"/>
  <c r="AC981" i="1"/>
  <c r="AD981" i="1" s="1"/>
  <c r="AG981" i="1"/>
  <c r="AH981" i="1"/>
  <c r="AI981" i="1"/>
  <c r="AJ981" i="1"/>
  <c r="AK981" i="1"/>
  <c r="AM981" i="1"/>
  <c r="A982" i="1"/>
  <c r="B982" i="1"/>
  <c r="C982" i="1"/>
  <c r="D982" i="1"/>
  <c r="E982" i="1"/>
  <c r="F982" i="1"/>
  <c r="G982" i="1"/>
  <c r="H982" i="1"/>
  <c r="I982" i="1"/>
  <c r="J982" i="1"/>
  <c r="K982" i="1"/>
  <c r="L982" i="1"/>
  <c r="M982" i="1"/>
  <c r="Q982" i="1"/>
  <c r="R982" i="1"/>
  <c r="T982" i="1"/>
  <c r="U982" i="1"/>
  <c r="V982" i="1" s="1"/>
  <c r="W982" i="1"/>
  <c r="X982" i="1"/>
  <c r="Y982" i="1"/>
  <c r="AA982" i="1"/>
  <c r="AB982" i="1"/>
  <c r="AC982" i="1"/>
  <c r="AE982" i="1" s="1"/>
  <c r="AG982" i="1"/>
  <c r="AH982" i="1"/>
  <c r="AI982" i="1"/>
  <c r="AJ982" i="1"/>
  <c r="AK982" i="1"/>
  <c r="AM982" i="1"/>
  <c r="A983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Q983" i="1"/>
  <c r="R983" i="1"/>
  <c r="T983" i="1"/>
  <c r="U983" i="1"/>
  <c r="V983" i="1" s="1"/>
  <c r="W983" i="1"/>
  <c r="X983" i="1"/>
  <c r="Y983" i="1"/>
  <c r="AA983" i="1"/>
  <c r="AB983" i="1"/>
  <c r="AC983" i="1"/>
  <c r="AD983" i="1" s="1"/>
  <c r="AG983" i="1"/>
  <c r="AH983" i="1"/>
  <c r="AI983" i="1"/>
  <c r="AJ983" i="1"/>
  <c r="AK983" i="1"/>
  <c r="AM983" i="1"/>
  <c r="A984" i="1"/>
  <c r="B984" i="1"/>
  <c r="C984" i="1"/>
  <c r="D984" i="1"/>
  <c r="E984" i="1"/>
  <c r="F984" i="1"/>
  <c r="G984" i="1"/>
  <c r="H984" i="1"/>
  <c r="I984" i="1"/>
  <c r="J984" i="1"/>
  <c r="K984" i="1"/>
  <c r="L984" i="1"/>
  <c r="M984" i="1"/>
  <c r="Q984" i="1"/>
  <c r="R984" i="1"/>
  <c r="T984" i="1"/>
  <c r="U984" i="1"/>
  <c r="V984" i="1" s="1"/>
  <c r="W984" i="1"/>
  <c r="X984" i="1"/>
  <c r="Y984" i="1"/>
  <c r="AA984" i="1"/>
  <c r="AB984" i="1"/>
  <c r="AC984" i="1"/>
  <c r="AE984" i="1" s="1"/>
  <c r="AG984" i="1"/>
  <c r="AH984" i="1"/>
  <c r="AI984" i="1"/>
  <c r="AJ984" i="1"/>
  <c r="AK984" i="1"/>
  <c r="AM984" i="1"/>
  <c r="A985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Q985" i="1"/>
  <c r="R985" i="1"/>
  <c r="T985" i="1"/>
  <c r="U985" i="1"/>
  <c r="V985" i="1" s="1"/>
  <c r="W985" i="1"/>
  <c r="X985" i="1"/>
  <c r="Y985" i="1"/>
  <c r="AA985" i="1"/>
  <c r="AB985" i="1"/>
  <c r="AC985" i="1"/>
  <c r="AE985" i="1" s="1"/>
  <c r="AG985" i="1"/>
  <c r="AH985" i="1"/>
  <c r="AI985" i="1"/>
  <c r="AJ985" i="1"/>
  <c r="AK985" i="1"/>
  <c r="AM985" i="1"/>
  <c r="A986" i="1"/>
  <c r="B986" i="1"/>
  <c r="C986" i="1"/>
  <c r="D986" i="1"/>
  <c r="E986" i="1"/>
  <c r="F986" i="1"/>
  <c r="G986" i="1"/>
  <c r="H986" i="1"/>
  <c r="I986" i="1"/>
  <c r="J986" i="1"/>
  <c r="K986" i="1"/>
  <c r="L986" i="1"/>
  <c r="M986" i="1"/>
  <c r="Q986" i="1"/>
  <c r="R986" i="1"/>
  <c r="T986" i="1"/>
  <c r="U986" i="1"/>
  <c r="V986" i="1" s="1"/>
  <c r="W986" i="1"/>
  <c r="X986" i="1"/>
  <c r="Y986" i="1"/>
  <c r="AA986" i="1"/>
  <c r="AB986" i="1"/>
  <c r="AC986" i="1"/>
  <c r="AG986" i="1"/>
  <c r="AH986" i="1"/>
  <c r="AI986" i="1"/>
  <c r="AJ986" i="1"/>
  <c r="AK986" i="1"/>
  <c r="AM986" i="1"/>
  <c r="A987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Q987" i="1"/>
  <c r="R987" i="1"/>
  <c r="T987" i="1"/>
  <c r="U987" i="1"/>
  <c r="V987" i="1" s="1"/>
  <c r="W987" i="1"/>
  <c r="X987" i="1"/>
  <c r="Y987" i="1"/>
  <c r="AA987" i="1"/>
  <c r="AB987" i="1"/>
  <c r="AC987" i="1"/>
  <c r="AG987" i="1"/>
  <c r="AH987" i="1"/>
  <c r="AI987" i="1"/>
  <c r="AJ987" i="1"/>
  <c r="AK987" i="1"/>
  <c r="AM987" i="1"/>
  <c r="A988" i="1"/>
  <c r="B988" i="1"/>
  <c r="C988" i="1"/>
  <c r="D988" i="1"/>
  <c r="E988" i="1"/>
  <c r="F988" i="1"/>
  <c r="G988" i="1"/>
  <c r="H988" i="1"/>
  <c r="I988" i="1"/>
  <c r="J988" i="1"/>
  <c r="K988" i="1"/>
  <c r="L988" i="1"/>
  <c r="M988" i="1"/>
  <c r="Q988" i="1"/>
  <c r="R988" i="1"/>
  <c r="T988" i="1"/>
  <c r="U988" i="1"/>
  <c r="V988" i="1" s="1"/>
  <c r="W988" i="1"/>
  <c r="X988" i="1"/>
  <c r="Y988" i="1"/>
  <c r="AA988" i="1"/>
  <c r="AB988" i="1"/>
  <c r="AC988" i="1"/>
  <c r="AE988" i="1" s="1"/>
  <c r="AG988" i="1"/>
  <c r="AH988" i="1"/>
  <c r="AI988" i="1"/>
  <c r="AJ988" i="1"/>
  <c r="AK988" i="1"/>
  <c r="AM988" i="1"/>
  <c r="A989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Q989" i="1"/>
  <c r="R989" i="1"/>
  <c r="T989" i="1"/>
  <c r="U989" i="1"/>
  <c r="V989" i="1" s="1"/>
  <c r="W989" i="1"/>
  <c r="X989" i="1"/>
  <c r="Y989" i="1"/>
  <c r="AA989" i="1"/>
  <c r="AB989" i="1"/>
  <c r="AC989" i="1"/>
  <c r="AG989" i="1"/>
  <c r="AH989" i="1"/>
  <c r="AI989" i="1"/>
  <c r="AJ989" i="1"/>
  <c r="AK989" i="1"/>
  <c r="AM989" i="1"/>
  <c r="A990" i="1"/>
  <c r="B990" i="1"/>
  <c r="C990" i="1"/>
  <c r="D990" i="1"/>
  <c r="E990" i="1"/>
  <c r="F990" i="1"/>
  <c r="G990" i="1"/>
  <c r="H990" i="1"/>
  <c r="I990" i="1"/>
  <c r="J990" i="1"/>
  <c r="K990" i="1"/>
  <c r="L990" i="1"/>
  <c r="M990" i="1"/>
  <c r="Q990" i="1"/>
  <c r="R990" i="1"/>
  <c r="T990" i="1"/>
  <c r="U990" i="1"/>
  <c r="V990" i="1" s="1"/>
  <c r="W990" i="1"/>
  <c r="X990" i="1"/>
  <c r="Y990" i="1"/>
  <c r="AA990" i="1"/>
  <c r="AB990" i="1"/>
  <c r="AC990" i="1"/>
  <c r="AD990" i="1" s="1"/>
  <c r="AG990" i="1"/>
  <c r="AH990" i="1"/>
  <c r="AI990" i="1"/>
  <c r="AJ990" i="1"/>
  <c r="AK990" i="1"/>
  <c r="AM990" i="1"/>
  <c r="A991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Q991" i="1"/>
  <c r="R991" i="1"/>
  <c r="T991" i="1"/>
  <c r="U991" i="1"/>
  <c r="V991" i="1" s="1"/>
  <c r="W991" i="1"/>
  <c r="X991" i="1"/>
  <c r="Y991" i="1"/>
  <c r="AA991" i="1"/>
  <c r="AB991" i="1"/>
  <c r="AC991" i="1"/>
  <c r="AG991" i="1"/>
  <c r="AH991" i="1"/>
  <c r="AI991" i="1"/>
  <c r="AJ991" i="1"/>
  <c r="AK991" i="1"/>
  <c r="AM991" i="1"/>
  <c r="A992" i="1"/>
  <c r="B992" i="1"/>
  <c r="C992" i="1"/>
  <c r="D992" i="1"/>
  <c r="E992" i="1"/>
  <c r="F992" i="1"/>
  <c r="G992" i="1"/>
  <c r="H992" i="1"/>
  <c r="I992" i="1"/>
  <c r="J992" i="1"/>
  <c r="K992" i="1"/>
  <c r="L992" i="1"/>
  <c r="M992" i="1"/>
  <c r="Q992" i="1"/>
  <c r="R992" i="1"/>
  <c r="T992" i="1"/>
  <c r="U992" i="1"/>
  <c r="V992" i="1" s="1"/>
  <c r="W992" i="1"/>
  <c r="X992" i="1"/>
  <c r="Y992" i="1"/>
  <c r="AA992" i="1"/>
  <c r="AB992" i="1"/>
  <c r="AC992" i="1"/>
  <c r="AE992" i="1" s="1"/>
  <c r="AG992" i="1"/>
  <c r="AH992" i="1"/>
  <c r="AI992" i="1"/>
  <c r="AJ992" i="1"/>
  <c r="AK992" i="1"/>
  <c r="AM992" i="1"/>
  <c r="A993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Q993" i="1"/>
  <c r="R993" i="1"/>
  <c r="T993" i="1"/>
  <c r="U993" i="1"/>
  <c r="V993" i="1" s="1"/>
  <c r="W993" i="1"/>
  <c r="X993" i="1"/>
  <c r="Y993" i="1"/>
  <c r="AA993" i="1"/>
  <c r="AB993" i="1"/>
  <c r="AC993" i="1"/>
  <c r="AD993" i="1" s="1"/>
  <c r="AG993" i="1"/>
  <c r="AH993" i="1"/>
  <c r="AI993" i="1"/>
  <c r="AJ993" i="1"/>
  <c r="AK993" i="1"/>
  <c r="AM993" i="1"/>
  <c r="A994" i="1"/>
  <c r="B994" i="1"/>
  <c r="C994" i="1"/>
  <c r="D994" i="1"/>
  <c r="E994" i="1"/>
  <c r="F994" i="1"/>
  <c r="G994" i="1"/>
  <c r="H994" i="1"/>
  <c r="I994" i="1"/>
  <c r="J994" i="1"/>
  <c r="K994" i="1"/>
  <c r="L994" i="1"/>
  <c r="M994" i="1"/>
  <c r="Q994" i="1"/>
  <c r="R994" i="1"/>
  <c r="T994" i="1"/>
  <c r="U994" i="1"/>
  <c r="V994" i="1" s="1"/>
  <c r="W994" i="1"/>
  <c r="X994" i="1"/>
  <c r="Y994" i="1"/>
  <c r="AA994" i="1"/>
  <c r="AB994" i="1"/>
  <c r="AC994" i="1"/>
  <c r="AE994" i="1" s="1"/>
  <c r="AG994" i="1"/>
  <c r="AH994" i="1"/>
  <c r="AI994" i="1"/>
  <c r="AJ994" i="1"/>
  <c r="AK994" i="1"/>
  <c r="AM994" i="1"/>
  <c r="A995" i="1"/>
  <c r="B995" i="1"/>
  <c r="C995" i="1"/>
  <c r="D995" i="1"/>
  <c r="E995" i="1"/>
  <c r="F995" i="1"/>
  <c r="G995" i="1"/>
  <c r="H995" i="1"/>
  <c r="I995" i="1"/>
  <c r="J995" i="1"/>
  <c r="K995" i="1"/>
  <c r="L995" i="1"/>
  <c r="M995" i="1"/>
  <c r="Q995" i="1"/>
  <c r="R995" i="1"/>
  <c r="T995" i="1"/>
  <c r="U995" i="1"/>
  <c r="V995" i="1" s="1"/>
  <c r="W995" i="1"/>
  <c r="X995" i="1"/>
  <c r="Y995" i="1"/>
  <c r="AA995" i="1"/>
  <c r="AB995" i="1"/>
  <c r="AC995" i="1"/>
  <c r="AG995" i="1"/>
  <c r="AH995" i="1"/>
  <c r="AI995" i="1"/>
  <c r="AJ995" i="1"/>
  <c r="AK995" i="1"/>
  <c r="AM995" i="1"/>
  <c r="A996" i="1"/>
  <c r="B996" i="1"/>
  <c r="C996" i="1"/>
  <c r="D996" i="1"/>
  <c r="E996" i="1"/>
  <c r="F996" i="1"/>
  <c r="G996" i="1"/>
  <c r="H996" i="1"/>
  <c r="I996" i="1"/>
  <c r="J996" i="1"/>
  <c r="K996" i="1"/>
  <c r="L996" i="1"/>
  <c r="M996" i="1"/>
  <c r="Q996" i="1"/>
  <c r="R996" i="1"/>
  <c r="T996" i="1"/>
  <c r="U996" i="1"/>
  <c r="V996" i="1" s="1"/>
  <c r="W996" i="1"/>
  <c r="X996" i="1"/>
  <c r="Y996" i="1"/>
  <c r="AA996" i="1"/>
  <c r="AB996" i="1"/>
  <c r="AC996" i="1"/>
  <c r="AE996" i="1" s="1"/>
  <c r="AG996" i="1"/>
  <c r="AH996" i="1"/>
  <c r="AI996" i="1"/>
  <c r="AJ996" i="1"/>
  <c r="AK996" i="1"/>
  <c r="AM996" i="1"/>
  <c r="A997" i="1"/>
  <c r="B997" i="1"/>
  <c r="C997" i="1"/>
  <c r="D997" i="1"/>
  <c r="E997" i="1"/>
  <c r="F997" i="1"/>
  <c r="G997" i="1"/>
  <c r="H997" i="1"/>
  <c r="I997" i="1"/>
  <c r="J997" i="1"/>
  <c r="K997" i="1"/>
  <c r="L997" i="1"/>
  <c r="M997" i="1"/>
  <c r="Q997" i="1"/>
  <c r="R997" i="1"/>
  <c r="T997" i="1"/>
  <c r="U997" i="1"/>
  <c r="V997" i="1" s="1"/>
  <c r="W997" i="1"/>
  <c r="X997" i="1"/>
  <c r="Y997" i="1"/>
  <c r="AA997" i="1"/>
  <c r="AB997" i="1"/>
  <c r="AC997" i="1"/>
  <c r="AE997" i="1" s="1"/>
  <c r="AG997" i="1"/>
  <c r="AH997" i="1"/>
  <c r="AI997" i="1"/>
  <c r="AJ997" i="1"/>
  <c r="AK997" i="1"/>
  <c r="AM997" i="1"/>
  <c r="A998" i="1"/>
  <c r="B998" i="1"/>
  <c r="C998" i="1"/>
  <c r="D998" i="1"/>
  <c r="E998" i="1"/>
  <c r="F998" i="1"/>
  <c r="G998" i="1"/>
  <c r="H998" i="1"/>
  <c r="I998" i="1"/>
  <c r="J998" i="1"/>
  <c r="K998" i="1"/>
  <c r="L998" i="1"/>
  <c r="M998" i="1"/>
  <c r="Q998" i="1"/>
  <c r="R998" i="1"/>
  <c r="T998" i="1"/>
  <c r="U998" i="1"/>
  <c r="V998" i="1" s="1"/>
  <c r="W998" i="1"/>
  <c r="X998" i="1"/>
  <c r="Y998" i="1"/>
  <c r="AA998" i="1"/>
  <c r="AB998" i="1"/>
  <c r="AC998" i="1"/>
  <c r="AE998" i="1" s="1"/>
  <c r="AG998" i="1"/>
  <c r="AH998" i="1"/>
  <c r="AI998" i="1"/>
  <c r="AJ998" i="1"/>
  <c r="AK998" i="1"/>
  <c r="AM998" i="1"/>
  <c r="A999" i="1"/>
  <c r="B999" i="1"/>
  <c r="C999" i="1"/>
  <c r="D999" i="1"/>
  <c r="E999" i="1"/>
  <c r="F999" i="1"/>
  <c r="G999" i="1"/>
  <c r="H999" i="1"/>
  <c r="I999" i="1"/>
  <c r="J999" i="1"/>
  <c r="K999" i="1"/>
  <c r="L999" i="1"/>
  <c r="M999" i="1"/>
  <c r="Q999" i="1"/>
  <c r="R999" i="1"/>
  <c r="T999" i="1"/>
  <c r="U999" i="1"/>
  <c r="V999" i="1" s="1"/>
  <c r="W999" i="1"/>
  <c r="X999" i="1"/>
  <c r="Y999" i="1"/>
  <c r="AA999" i="1"/>
  <c r="AB999" i="1"/>
  <c r="AC999" i="1"/>
  <c r="AG999" i="1"/>
  <c r="AH999" i="1"/>
  <c r="AI999" i="1"/>
  <c r="AJ999" i="1"/>
  <c r="AK999" i="1"/>
  <c r="AM999" i="1"/>
  <c r="A1000" i="1"/>
  <c r="B1000" i="1"/>
  <c r="C1000" i="1"/>
  <c r="D1000" i="1"/>
  <c r="E1000" i="1"/>
  <c r="F1000" i="1"/>
  <c r="G1000" i="1"/>
  <c r="H1000" i="1"/>
  <c r="I1000" i="1"/>
  <c r="J1000" i="1"/>
  <c r="K1000" i="1"/>
  <c r="L1000" i="1"/>
  <c r="M1000" i="1"/>
  <c r="Q1000" i="1"/>
  <c r="R1000" i="1"/>
  <c r="T1000" i="1"/>
  <c r="U1000" i="1"/>
  <c r="V1000" i="1" s="1"/>
  <c r="W1000" i="1"/>
  <c r="X1000" i="1"/>
  <c r="Y1000" i="1"/>
  <c r="AA1000" i="1"/>
  <c r="AB1000" i="1"/>
  <c r="AC1000" i="1"/>
  <c r="AE1000" i="1" s="1"/>
  <c r="AG1000" i="1"/>
  <c r="AH1000" i="1"/>
  <c r="AI1000" i="1"/>
  <c r="AJ1000" i="1"/>
  <c r="AK1000" i="1"/>
  <c r="AM1000" i="1"/>
  <c r="A1001" i="1"/>
  <c r="B1001" i="1"/>
  <c r="C1001" i="1"/>
  <c r="D1001" i="1"/>
  <c r="E1001" i="1"/>
  <c r="F1001" i="1"/>
  <c r="G1001" i="1"/>
  <c r="H1001" i="1"/>
  <c r="I1001" i="1"/>
  <c r="J1001" i="1"/>
  <c r="K1001" i="1"/>
  <c r="L1001" i="1"/>
  <c r="M1001" i="1"/>
  <c r="Q1001" i="1"/>
  <c r="R1001" i="1"/>
  <c r="T1001" i="1"/>
  <c r="U1001" i="1"/>
  <c r="V1001" i="1" s="1"/>
  <c r="W1001" i="1"/>
  <c r="X1001" i="1"/>
  <c r="Y1001" i="1"/>
  <c r="AA1001" i="1"/>
  <c r="AB1001" i="1"/>
  <c r="AC1001" i="1"/>
  <c r="AE1001" i="1" s="1"/>
  <c r="AG1001" i="1"/>
  <c r="AH1001" i="1"/>
  <c r="AI1001" i="1"/>
  <c r="AJ1001" i="1"/>
  <c r="AK1001" i="1"/>
  <c r="AM1001" i="1"/>
  <c r="A1002" i="1"/>
  <c r="B1002" i="1"/>
  <c r="C1002" i="1"/>
  <c r="D1002" i="1"/>
  <c r="E1002" i="1"/>
  <c r="F1002" i="1"/>
  <c r="G1002" i="1"/>
  <c r="H1002" i="1"/>
  <c r="I1002" i="1"/>
  <c r="J1002" i="1"/>
  <c r="K1002" i="1"/>
  <c r="L1002" i="1"/>
  <c r="M1002" i="1"/>
  <c r="Q1002" i="1"/>
  <c r="R1002" i="1"/>
  <c r="T1002" i="1"/>
  <c r="U1002" i="1"/>
  <c r="V1002" i="1" s="1"/>
  <c r="W1002" i="1"/>
  <c r="X1002" i="1"/>
  <c r="Y1002" i="1"/>
  <c r="AA1002" i="1"/>
  <c r="AB1002" i="1"/>
  <c r="AC1002" i="1"/>
  <c r="AD1002" i="1" s="1"/>
  <c r="AG1002" i="1"/>
  <c r="AH1002" i="1"/>
  <c r="AI1002" i="1"/>
  <c r="AJ1002" i="1"/>
  <c r="AK1002" i="1"/>
  <c r="AM1002" i="1"/>
  <c r="A1003" i="1"/>
  <c r="B1003" i="1"/>
  <c r="C1003" i="1"/>
  <c r="D1003" i="1"/>
  <c r="E1003" i="1"/>
  <c r="F1003" i="1"/>
  <c r="G1003" i="1"/>
  <c r="H1003" i="1"/>
  <c r="I1003" i="1"/>
  <c r="J1003" i="1"/>
  <c r="K1003" i="1"/>
  <c r="L1003" i="1"/>
  <c r="M1003" i="1"/>
  <c r="Q1003" i="1"/>
  <c r="R1003" i="1"/>
  <c r="T1003" i="1"/>
  <c r="U1003" i="1"/>
  <c r="V1003" i="1" s="1"/>
  <c r="W1003" i="1"/>
  <c r="X1003" i="1"/>
  <c r="Y1003" i="1"/>
  <c r="AA1003" i="1"/>
  <c r="AB1003" i="1"/>
  <c r="AC1003" i="1"/>
  <c r="AG1003" i="1"/>
  <c r="AH1003" i="1"/>
  <c r="AI1003" i="1"/>
  <c r="AJ1003" i="1"/>
  <c r="AK1003" i="1"/>
  <c r="AM1003" i="1"/>
  <c r="A1004" i="1"/>
  <c r="B1004" i="1"/>
  <c r="C1004" i="1"/>
  <c r="D1004" i="1"/>
  <c r="E1004" i="1"/>
  <c r="F1004" i="1"/>
  <c r="G1004" i="1"/>
  <c r="H1004" i="1"/>
  <c r="I1004" i="1"/>
  <c r="J1004" i="1"/>
  <c r="K1004" i="1"/>
  <c r="L1004" i="1"/>
  <c r="M1004" i="1"/>
  <c r="Q1004" i="1"/>
  <c r="R1004" i="1"/>
  <c r="T1004" i="1"/>
  <c r="U1004" i="1"/>
  <c r="V1004" i="1" s="1"/>
  <c r="W1004" i="1"/>
  <c r="X1004" i="1"/>
  <c r="Y1004" i="1"/>
  <c r="AA1004" i="1"/>
  <c r="AB1004" i="1"/>
  <c r="AC1004" i="1"/>
  <c r="AE1004" i="1" s="1"/>
  <c r="AG1004" i="1"/>
  <c r="AH1004" i="1"/>
  <c r="AI1004" i="1"/>
  <c r="AJ1004" i="1"/>
  <c r="AK1004" i="1"/>
  <c r="AM1004" i="1"/>
  <c r="A1005" i="1"/>
  <c r="B1005" i="1"/>
  <c r="C1005" i="1"/>
  <c r="D1005" i="1"/>
  <c r="E1005" i="1"/>
  <c r="F1005" i="1"/>
  <c r="G1005" i="1"/>
  <c r="H1005" i="1"/>
  <c r="I1005" i="1"/>
  <c r="J1005" i="1"/>
  <c r="K1005" i="1"/>
  <c r="L1005" i="1"/>
  <c r="M1005" i="1"/>
  <c r="Q1005" i="1"/>
  <c r="R1005" i="1"/>
  <c r="T1005" i="1"/>
  <c r="U1005" i="1"/>
  <c r="V1005" i="1" s="1"/>
  <c r="W1005" i="1"/>
  <c r="X1005" i="1"/>
  <c r="Y1005" i="1"/>
  <c r="AA1005" i="1"/>
  <c r="AB1005" i="1"/>
  <c r="AC1005" i="1"/>
  <c r="AD1005" i="1" s="1"/>
  <c r="AG1005" i="1"/>
  <c r="AH1005" i="1"/>
  <c r="AI1005" i="1"/>
  <c r="AJ1005" i="1"/>
  <c r="AK1005" i="1"/>
  <c r="AM1005" i="1"/>
  <c r="A1006" i="1"/>
  <c r="B1006" i="1"/>
  <c r="C1006" i="1"/>
  <c r="D1006" i="1"/>
  <c r="E1006" i="1"/>
  <c r="F1006" i="1"/>
  <c r="G1006" i="1"/>
  <c r="H1006" i="1"/>
  <c r="I1006" i="1"/>
  <c r="J1006" i="1"/>
  <c r="K1006" i="1"/>
  <c r="L1006" i="1"/>
  <c r="M1006" i="1"/>
  <c r="Q1006" i="1"/>
  <c r="R1006" i="1"/>
  <c r="T1006" i="1"/>
  <c r="U1006" i="1"/>
  <c r="V1006" i="1" s="1"/>
  <c r="W1006" i="1"/>
  <c r="X1006" i="1"/>
  <c r="Y1006" i="1"/>
  <c r="AA1006" i="1"/>
  <c r="AB1006" i="1"/>
  <c r="AC1006" i="1"/>
  <c r="AG1006" i="1"/>
  <c r="AH1006" i="1"/>
  <c r="AI1006" i="1"/>
  <c r="AJ1006" i="1"/>
  <c r="AK1006" i="1"/>
  <c r="AM1006" i="1"/>
  <c r="A1007" i="1"/>
  <c r="B1007" i="1"/>
  <c r="C1007" i="1"/>
  <c r="D1007" i="1"/>
  <c r="E1007" i="1"/>
  <c r="F1007" i="1"/>
  <c r="G1007" i="1"/>
  <c r="H1007" i="1"/>
  <c r="I1007" i="1"/>
  <c r="J1007" i="1"/>
  <c r="K1007" i="1"/>
  <c r="L1007" i="1"/>
  <c r="M1007" i="1"/>
  <c r="Q1007" i="1"/>
  <c r="R1007" i="1"/>
  <c r="T1007" i="1"/>
  <c r="U1007" i="1"/>
  <c r="V1007" i="1" s="1"/>
  <c r="W1007" i="1"/>
  <c r="X1007" i="1"/>
  <c r="Y1007" i="1"/>
  <c r="AA1007" i="1"/>
  <c r="AB1007" i="1"/>
  <c r="AC1007" i="1"/>
  <c r="AG1007" i="1"/>
  <c r="AH1007" i="1"/>
  <c r="AI1007" i="1"/>
  <c r="AJ1007" i="1"/>
  <c r="AK1007" i="1"/>
  <c r="AM1007" i="1"/>
  <c r="A1008" i="1"/>
  <c r="B1008" i="1"/>
  <c r="C1008" i="1"/>
  <c r="D1008" i="1"/>
  <c r="E1008" i="1"/>
  <c r="F1008" i="1"/>
  <c r="G1008" i="1"/>
  <c r="H1008" i="1"/>
  <c r="I1008" i="1"/>
  <c r="J1008" i="1"/>
  <c r="K1008" i="1"/>
  <c r="L1008" i="1"/>
  <c r="M1008" i="1"/>
  <c r="Q1008" i="1"/>
  <c r="R1008" i="1"/>
  <c r="T1008" i="1"/>
  <c r="U1008" i="1"/>
  <c r="V1008" i="1" s="1"/>
  <c r="W1008" i="1"/>
  <c r="X1008" i="1"/>
  <c r="Y1008" i="1"/>
  <c r="AA1008" i="1"/>
  <c r="AB1008" i="1"/>
  <c r="AC1008" i="1"/>
  <c r="AE1008" i="1" s="1"/>
  <c r="AG1008" i="1"/>
  <c r="AH1008" i="1"/>
  <c r="AI1008" i="1"/>
  <c r="AJ1008" i="1"/>
  <c r="AK1008" i="1"/>
  <c r="AM1008" i="1"/>
  <c r="A1009" i="1"/>
  <c r="B1009" i="1"/>
  <c r="C1009" i="1"/>
  <c r="D1009" i="1"/>
  <c r="E1009" i="1"/>
  <c r="F1009" i="1"/>
  <c r="G1009" i="1"/>
  <c r="H1009" i="1"/>
  <c r="I1009" i="1"/>
  <c r="J1009" i="1"/>
  <c r="K1009" i="1"/>
  <c r="L1009" i="1"/>
  <c r="M1009" i="1"/>
  <c r="Q1009" i="1"/>
  <c r="R1009" i="1"/>
  <c r="T1009" i="1"/>
  <c r="U1009" i="1"/>
  <c r="V1009" i="1" s="1"/>
  <c r="W1009" i="1"/>
  <c r="X1009" i="1"/>
  <c r="Y1009" i="1"/>
  <c r="AA1009" i="1"/>
  <c r="AB1009" i="1"/>
  <c r="AC1009" i="1"/>
  <c r="AG1009" i="1"/>
  <c r="AH1009" i="1"/>
  <c r="AI1009" i="1"/>
  <c r="AJ1009" i="1"/>
  <c r="AK1009" i="1"/>
  <c r="AM1009" i="1"/>
  <c r="A1010" i="1"/>
  <c r="B1010" i="1"/>
  <c r="C1010" i="1"/>
  <c r="D1010" i="1"/>
  <c r="E1010" i="1"/>
  <c r="F1010" i="1"/>
  <c r="G1010" i="1"/>
  <c r="H1010" i="1"/>
  <c r="I1010" i="1"/>
  <c r="J1010" i="1"/>
  <c r="K1010" i="1"/>
  <c r="L1010" i="1"/>
  <c r="M1010" i="1"/>
  <c r="Q1010" i="1"/>
  <c r="R1010" i="1"/>
  <c r="T1010" i="1"/>
  <c r="U1010" i="1"/>
  <c r="V1010" i="1" s="1"/>
  <c r="W1010" i="1"/>
  <c r="X1010" i="1"/>
  <c r="Y1010" i="1"/>
  <c r="AA1010" i="1"/>
  <c r="AB1010" i="1"/>
  <c r="AC1010" i="1"/>
  <c r="AG1010" i="1"/>
  <c r="AH1010" i="1"/>
  <c r="AI1010" i="1"/>
  <c r="AJ1010" i="1"/>
  <c r="AK1010" i="1"/>
  <c r="AM1010" i="1"/>
  <c r="A1011" i="1"/>
  <c r="B1011" i="1"/>
  <c r="C1011" i="1"/>
  <c r="D1011" i="1"/>
  <c r="E1011" i="1"/>
  <c r="F1011" i="1"/>
  <c r="G1011" i="1"/>
  <c r="H1011" i="1"/>
  <c r="I1011" i="1"/>
  <c r="J1011" i="1"/>
  <c r="K1011" i="1"/>
  <c r="L1011" i="1"/>
  <c r="M1011" i="1"/>
  <c r="Q1011" i="1"/>
  <c r="R1011" i="1"/>
  <c r="T1011" i="1"/>
  <c r="U1011" i="1"/>
  <c r="V1011" i="1" s="1"/>
  <c r="W1011" i="1"/>
  <c r="X1011" i="1"/>
  <c r="Y1011" i="1"/>
  <c r="AA1011" i="1"/>
  <c r="AB1011" i="1"/>
  <c r="AC1011" i="1"/>
  <c r="AG1011" i="1"/>
  <c r="AH1011" i="1"/>
  <c r="AI1011" i="1"/>
  <c r="AJ1011" i="1"/>
  <c r="AK1011" i="1"/>
  <c r="AM1011" i="1"/>
  <c r="A1012" i="1"/>
  <c r="B1012" i="1"/>
  <c r="C1012" i="1"/>
  <c r="D1012" i="1"/>
  <c r="E1012" i="1"/>
  <c r="F1012" i="1"/>
  <c r="G1012" i="1"/>
  <c r="H1012" i="1"/>
  <c r="I1012" i="1"/>
  <c r="J1012" i="1"/>
  <c r="K1012" i="1"/>
  <c r="L1012" i="1"/>
  <c r="M1012" i="1"/>
  <c r="Q1012" i="1"/>
  <c r="R1012" i="1"/>
  <c r="T1012" i="1"/>
  <c r="U1012" i="1"/>
  <c r="V1012" i="1" s="1"/>
  <c r="W1012" i="1"/>
  <c r="X1012" i="1"/>
  <c r="Y1012" i="1"/>
  <c r="AA1012" i="1"/>
  <c r="AB1012" i="1"/>
  <c r="AC1012" i="1"/>
  <c r="AE1012" i="1" s="1"/>
  <c r="AG1012" i="1"/>
  <c r="AH1012" i="1"/>
  <c r="AI1012" i="1"/>
  <c r="AJ1012" i="1"/>
  <c r="AK1012" i="1"/>
  <c r="AM1012" i="1"/>
  <c r="A1013" i="1"/>
  <c r="B1013" i="1"/>
  <c r="C1013" i="1"/>
  <c r="D1013" i="1"/>
  <c r="E1013" i="1"/>
  <c r="F1013" i="1"/>
  <c r="G1013" i="1"/>
  <c r="H1013" i="1"/>
  <c r="I1013" i="1"/>
  <c r="J1013" i="1"/>
  <c r="K1013" i="1"/>
  <c r="L1013" i="1"/>
  <c r="M1013" i="1"/>
  <c r="Q1013" i="1"/>
  <c r="R1013" i="1"/>
  <c r="T1013" i="1"/>
  <c r="U1013" i="1"/>
  <c r="V1013" i="1" s="1"/>
  <c r="W1013" i="1"/>
  <c r="X1013" i="1"/>
  <c r="Y1013" i="1"/>
  <c r="AA1013" i="1"/>
  <c r="AB1013" i="1"/>
  <c r="AC1013" i="1"/>
  <c r="AG1013" i="1"/>
  <c r="AH1013" i="1"/>
  <c r="AI1013" i="1"/>
  <c r="AJ1013" i="1"/>
  <c r="AK1013" i="1"/>
  <c r="AM1013" i="1"/>
  <c r="A1014" i="1"/>
  <c r="B1014" i="1"/>
  <c r="C1014" i="1"/>
  <c r="D1014" i="1"/>
  <c r="E1014" i="1"/>
  <c r="F1014" i="1"/>
  <c r="G1014" i="1"/>
  <c r="H1014" i="1"/>
  <c r="I1014" i="1"/>
  <c r="J1014" i="1"/>
  <c r="K1014" i="1"/>
  <c r="L1014" i="1"/>
  <c r="M1014" i="1"/>
  <c r="Q1014" i="1"/>
  <c r="R1014" i="1"/>
  <c r="T1014" i="1"/>
  <c r="U1014" i="1"/>
  <c r="V1014" i="1" s="1"/>
  <c r="W1014" i="1"/>
  <c r="X1014" i="1"/>
  <c r="Y1014" i="1"/>
  <c r="AA1014" i="1"/>
  <c r="AB1014" i="1"/>
  <c r="AC1014" i="1"/>
  <c r="AG1014" i="1"/>
  <c r="AH1014" i="1"/>
  <c r="AI1014" i="1"/>
  <c r="AJ1014" i="1"/>
  <c r="AK1014" i="1"/>
  <c r="AM1014" i="1"/>
  <c r="A1015" i="1"/>
  <c r="B1015" i="1"/>
  <c r="C1015" i="1"/>
  <c r="D1015" i="1"/>
  <c r="E1015" i="1"/>
  <c r="F1015" i="1"/>
  <c r="G1015" i="1"/>
  <c r="H1015" i="1"/>
  <c r="I1015" i="1"/>
  <c r="J1015" i="1"/>
  <c r="K1015" i="1"/>
  <c r="L1015" i="1"/>
  <c r="M1015" i="1"/>
  <c r="Q1015" i="1"/>
  <c r="R1015" i="1"/>
  <c r="T1015" i="1"/>
  <c r="U1015" i="1"/>
  <c r="V1015" i="1" s="1"/>
  <c r="W1015" i="1"/>
  <c r="X1015" i="1"/>
  <c r="Y1015" i="1"/>
  <c r="AA1015" i="1"/>
  <c r="AB1015" i="1"/>
  <c r="AC1015" i="1"/>
  <c r="AG1015" i="1"/>
  <c r="AH1015" i="1"/>
  <c r="AI1015" i="1"/>
  <c r="AJ1015" i="1"/>
  <c r="AK1015" i="1"/>
  <c r="AM1015" i="1"/>
  <c r="A1016" i="1"/>
  <c r="B1016" i="1"/>
  <c r="C1016" i="1"/>
  <c r="D1016" i="1"/>
  <c r="E1016" i="1"/>
  <c r="F1016" i="1"/>
  <c r="G1016" i="1"/>
  <c r="H1016" i="1"/>
  <c r="I1016" i="1"/>
  <c r="J1016" i="1"/>
  <c r="K1016" i="1"/>
  <c r="L1016" i="1"/>
  <c r="M1016" i="1"/>
  <c r="Q1016" i="1"/>
  <c r="R1016" i="1"/>
  <c r="T1016" i="1"/>
  <c r="U1016" i="1"/>
  <c r="V1016" i="1" s="1"/>
  <c r="W1016" i="1"/>
  <c r="X1016" i="1"/>
  <c r="Y1016" i="1"/>
  <c r="AA1016" i="1"/>
  <c r="AB1016" i="1"/>
  <c r="AC1016" i="1"/>
  <c r="AE1016" i="1" s="1"/>
  <c r="AG1016" i="1"/>
  <c r="AH1016" i="1"/>
  <c r="AI1016" i="1"/>
  <c r="AJ1016" i="1"/>
  <c r="AK1016" i="1"/>
  <c r="AM1016" i="1"/>
  <c r="A1017" i="1"/>
  <c r="B1017" i="1"/>
  <c r="C1017" i="1"/>
  <c r="D1017" i="1"/>
  <c r="E1017" i="1"/>
  <c r="F1017" i="1"/>
  <c r="G1017" i="1"/>
  <c r="H1017" i="1"/>
  <c r="I1017" i="1"/>
  <c r="J1017" i="1"/>
  <c r="K1017" i="1"/>
  <c r="L1017" i="1"/>
  <c r="M1017" i="1"/>
  <c r="Q1017" i="1"/>
  <c r="R1017" i="1"/>
  <c r="T1017" i="1"/>
  <c r="U1017" i="1"/>
  <c r="V1017" i="1" s="1"/>
  <c r="W1017" i="1"/>
  <c r="X1017" i="1"/>
  <c r="Y1017" i="1"/>
  <c r="AA1017" i="1"/>
  <c r="AB1017" i="1"/>
  <c r="AC1017" i="1"/>
  <c r="AE1017" i="1" s="1"/>
  <c r="AG1017" i="1"/>
  <c r="AH1017" i="1"/>
  <c r="AI1017" i="1"/>
  <c r="AJ1017" i="1"/>
  <c r="AK1017" i="1"/>
  <c r="AM1017" i="1"/>
  <c r="A1018" i="1"/>
  <c r="B1018" i="1"/>
  <c r="C1018" i="1"/>
  <c r="D1018" i="1"/>
  <c r="E1018" i="1"/>
  <c r="F1018" i="1"/>
  <c r="G1018" i="1"/>
  <c r="H1018" i="1"/>
  <c r="I1018" i="1"/>
  <c r="J1018" i="1"/>
  <c r="K1018" i="1"/>
  <c r="L1018" i="1"/>
  <c r="M1018" i="1"/>
  <c r="Q1018" i="1"/>
  <c r="R1018" i="1"/>
  <c r="T1018" i="1"/>
  <c r="U1018" i="1"/>
  <c r="V1018" i="1" s="1"/>
  <c r="W1018" i="1"/>
  <c r="X1018" i="1"/>
  <c r="Y1018" i="1"/>
  <c r="AA1018" i="1"/>
  <c r="AB1018" i="1"/>
  <c r="AC1018" i="1"/>
  <c r="AE1018" i="1" s="1"/>
  <c r="AG1018" i="1"/>
  <c r="AH1018" i="1"/>
  <c r="AI1018" i="1"/>
  <c r="AJ1018" i="1"/>
  <c r="AK1018" i="1"/>
  <c r="AM1018" i="1"/>
  <c r="A1019" i="1"/>
  <c r="B1019" i="1"/>
  <c r="C1019" i="1"/>
  <c r="D1019" i="1"/>
  <c r="E1019" i="1"/>
  <c r="F1019" i="1"/>
  <c r="G1019" i="1"/>
  <c r="H1019" i="1"/>
  <c r="I1019" i="1"/>
  <c r="J1019" i="1"/>
  <c r="K1019" i="1"/>
  <c r="L1019" i="1"/>
  <c r="M1019" i="1"/>
  <c r="Q1019" i="1"/>
  <c r="R1019" i="1"/>
  <c r="T1019" i="1"/>
  <c r="U1019" i="1"/>
  <c r="V1019" i="1" s="1"/>
  <c r="W1019" i="1"/>
  <c r="X1019" i="1"/>
  <c r="Y1019" i="1"/>
  <c r="AA1019" i="1"/>
  <c r="AB1019" i="1"/>
  <c r="AC1019" i="1"/>
  <c r="AG1019" i="1"/>
  <c r="AH1019" i="1"/>
  <c r="AI1019" i="1"/>
  <c r="AJ1019" i="1"/>
  <c r="AK1019" i="1"/>
  <c r="AM1019" i="1"/>
  <c r="A1020" i="1"/>
  <c r="B1020" i="1"/>
  <c r="C1020" i="1"/>
  <c r="D1020" i="1"/>
  <c r="E1020" i="1"/>
  <c r="F1020" i="1"/>
  <c r="G1020" i="1"/>
  <c r="H1020" i="1"/>
  <c r="I1020" i="1"/>
  <c r="J1020" i="1"/>
  <c r="K1020" i="1"/>
  <c r="L1020" i="1"/>
  <c r="M1020" i="1"/>
  <c r="Q1020" i="1"/>
  <c r="R1020" i="1"/>
  <c r="T1020" i="1"/>
  <c r="U1020" i="1"/>
  <c r="V1020" i="1" s="1"/>
  <c r="W1020" i="1"/>
  <c r="X1020" i="1"/>
  <c r="Y1020" i="1"/>
  <c r="AA1020" i="1"/>
  <c r="AB1020" i="1"/>
  <c r="AC1020" i="1"/>
  <c r="AE1020" i="1" s="1"/>
  <c r="AG1020" i="1"/>
  <c r="AH1020" i="1"/>
  <c r="AI1020" i="1"/>
  <c r="AJ1020" i="1"/>
  <c r="AK1020" i="1"/>
  <c r="AM1020" i="1"/>
  <c r="A1021" i="1"/>
  <c r="B1021" i="1"/>
  <c r="C1021" i="1"/>
  <c r="D1021" i="1"/>
  <c r="E1021" i="1"/>
  <c r="F1021" i="1"/>
  <c r="G1021" i="1"/>
  <c r="H1021" i="1"/>
  <c r="I1021" i="1"/>
  <c r="J1021" i="1"/>
  <c r="K1021" i="1"/>
  <c r="L1021" i="1"/>
  <c r="M1021" i="1"/>
  <c r="Q1021" i="1"/>
  <c r="R1021" i="1"/>
  <c r="T1021" i="1"/>
  <c r="U1021" i="1"/>
  <c r="V1021" i="1" s="1"/>
  <c r="W1021" i="1"/>
  <c r="X1021" i="1"/>
  <c r="Y1021" i="1"/>
  <c r="AA1021" i="1"/>
  <c r="AB1021" i="1"/>
  <c r="AC1021" i="1"/>
  <c r="AE1021" i="1" s="1"/>
  <c r="AG1021" i="1"/>
  <c r="AH1021" i="1"/>
  <c r="AI1021" i="1"/>
  <c r="AJ1021" i="1"/>
  <c r="AK1021" i="1"/>
  <c r="AM1021" i="1"/>
  <c r="A1022" i="1"/>
  <c r="B1022" i="1"/>
  <c r="C1022" i="1"/>
  <c r="D1022" i="1"/>
  <c r="E1022" i="1"/>
  <c r="F1022" i="1"/>
  <c r="G1022" i="1"/>
  <c r="H1022" i="1"/>
  <c r="I1022" i="1"/>
  <c r="J1022" i="1"/>
  <c r="K1022" i="1"/>
  <c r="L1022" i="1"/>
  <c r="M1022" i="1"/>
  <c r="Q1022" i="1"/>
  <c r="R1022" i="1"/>
  <c r="T1022" i="1"/>
  <c r="U1022" i="1"/>
  <c r="V1022" i="1" s="1"/>
  <c r="W1022" i="1"/>
  <c r="X1022" i="1"/>
  <c r="Y1022" i="1"/>
  <c r="AA1022" i="1"/>
  <c r="AB1022" i="1"/>
  <c r="AC1022" i="1"/>
  <c r="AD1022" i="1" s="1"/>
  <c r="AG1022" i="1"/>
  <c r="AH1022" i="1"/>
  <c r="AI1022" i="1"/>
  <c r="AJ1022" i="1"/>
  <c r="AK1022" i="1"/>
  <c r="AM1022" i="1"/>
  <c r="A1023" i="1"/>
  <c r="B1023" i="1"/>
  <c r="C1023" i="1"/>
  <c r="D1023" i="1"/>
  <c r="E1023" i="1"/>
  <c r="F1023" i="1"/>
  <c r="G1023" i="1"/>
  <c r="H1023" i="1"/>
  <c r="I1023" i="1"/>
  <c r="J1023" i="1"/>
  <c r="K1023" i="1"/>
  <c r="L1023" i="1"/>
  <c r="M1023" i="1"/>
  <c r="Q1023" i="1"/>
  <c r="R1023" i="1"/>
  <c r="T1023" i="1"/>
  <c r="U1023" i="1"/>
  <c r="V1023" i="1" s="1"/>
  <c r="W1023" i="1"/>
  <c r="X1023" i="1"/>
  <c r="Y1023" i="1"/>
  <c r="AA1023" i="1"/>
  <c r="AB1023" i="1"/>
  <c r="AC1023" i="1"/>
  <c r="AG1023" i="1"/>
  <c r="AH1023" i="1"/>
  <c r="AI1023" i="1"/>
  <c r="AJ1023" i="1"/>
  <c r="AK1023" i="1"/>
  <c r="AM1023" i="1"/>
  <c r="A1024" i="1"/>
  <c r="B1024" i="1"/>
  <c r="C1024" i="1"/>
  <c r="D1024" i="1"/>
  <c r="E1024" i="1"/>
  <c r="F1024" i="1"/>
  <c r="G1024" i="1"/>
  <c r="H1024" i="1"/>
  <c r="I1024" i="1"/>
  <c r="J1024" i="1"/>
  <c r="K1024" i="1"/>
  <c r="L1024" i="1"/>
  <c r="M1024" i="1"/>
  <c r="Q1024" i="1"/>
  <c r="R1024" i="1"/>
  <c r="T1024" i="1"/>
  <c r="U1024" i="1"/>
  <c r="V1024" i="1" s="1"/>
  <c r="W1024" i="1"/>
  <c r="X1024" i="1"/>
  <c r="Y1024" i="1"/>
  <c r="AA1024" i="1"/>
  <c r="AB1024" i="1"/>
  <c r="AC1024" i="1"/>
  <c r="AE1024" i="1" s="1"/>
  <c r="AG1024" i="1"/>
  <c r="AH1024" i="1"/>
  <c r="AI1024" i="1"/>
  <c r="AJ1024" i="1"/>
  <c r="AK1024" i="1"/>
  <c r="AM1024" i="1"/>
  <c r="A1025" i="1"/>
  <c r="B1025" i="1"/>
  <c r="C1025" i="1"/>
  <c r="D1025" i="1"/>
  <c r="E1025" i="1"/>
  <c r="F1025" i="1"/>
  <c r="G1025" i="1"/>
  <c r="H1025" i="1"/>
  <c r="I1025" i="1"/>
  <c r="J1025" i="1"/>
  <c r="K1025" i="1"/>
  <c r="L1025" i="1"/>
  <c r="M1025" i="1"/>
  <c r="Q1025" i="1"/>
  <c r="R1025" i="1"/>
  <c r="T1025" i="1"/>
  <c r="U1025" i="1"/>
  <c r="V1025" i="1" s="1"/>
  <c r="W1025" i="1"/>
  <c r="X1025" i="1"/>
  <c r="Y1025" i="1"/>
  <c r="AA1025" i="1"/>
  <c r="AB1025" i="1"/>
  <c r="AC1025" i="1"/>
  <c r="AE1025" i="1" s="1"/>
  <c r="AG1025" i="1"/>
  <c r="AH1025" i="1"/>
  <c r="AI1025" i="1"/>
  <c r="AJ1025" i="1"/>
  <c r="AK1025" i="1"/>
  <c r="AM1025" i="1"/>
  <c r="A1026" i="1"/>
  <c r="B1026" i="1"/>
  <c r="C1026" i="1"/>
  <c r="D1026" i="1"/>
  <c r="E1026" i="1"/>
  <c r="F1026" i="1"/>
  <c r="G1026" i="1"/>
  <c r="H1026" i="1"/>
  <c r="I1026" i="1"/>
  <c r="J1026" i="1"/>
  <c r="K1026" i="1"/>
  <c r="L1026" i="1"/>
  <c r="M1026" i="1"/>
  <c r="Q1026" i="1"/>
  <c r="R1026" i="1"/>
  <c r="T1026" i="1"/>
  <c r="U1026" i="1"/>
  <c r="V1026" i="1" s="1"/>
  <c r="W1026" i="1"/>
  <c r="X1026" i="1"/>
  <c r="Y1026" i="1"/>
  <c r="AA1026" i="1"/>
  <c r="AB1026" i="1"/>
  <c r="AC1026" i="1"/>
  <c r="AG1026" i="1"/>
  <c r="AH1026" i="1"/>
  <c r="AI1026" i="1"/>
  <c r="AJ1026" i="1"/>
  <c r="AK1026" i="1"/>
  <c r="AM1026" i="1"/>
  <c r="A1027" i="1"/>
  <c r="B1027" i="1"/>
  <c r="C1027" i="1"/>
  <c r="D1027" i="1"/>
  <c r="E1027" i="1"/>
  <c r="F1027" i="1"/>
  <c r="G1027" i="1"/>
  <c r="H1027" i="1"/>
  <c r="I1027" i="1"/>
  <c r="J1027" i="1"/>
  <c r="K1027" i="1"/>
  <c r="L1027" i="1"/>
  <c r="M1027" i="1"/>
  <c r="Q1027" i="1"/>
  <c r="R1027" i="1"/>
  <c r="T1027" i="1"/>
  <c r="U1027" i="1"/>
  <c r="V1027" i="1" s="1"/>
  <c r="W1027" i="1"/>
  <c r="X1027" i="1"/>
  <c r="Y1027" i="1"/>
  <c r="AA1027" i="1"/>
  <c r="AB1027" i="1"/>
  <c r="AC1027" i="1"/>
  <c r="AG1027" i="1"/>
  <c r="AH1027" i="1"/>
  <c r="AI1027" i="1"/>
  <c r="AJ1027" i="1"/>
  <c r="AK1027" i="1"/>
  <c r="AM1027" i="1"/>
  <c r="A1028" i="1"/>
  <c r="B1028" i="1"/>
  <c r="C1028" i="1"/>
  <c r="D1028" i="1"/>
  <c r="E1028" i="1"/>
  <c r="F1028" i="1"/>
  <c r="G1028" i="1"/>
  <c r="H1028" i="1"/>
  <c r="I1028" i="1"/>
  <c r="J1028" i="1"/>
  <c r="K1028" i="1"/>
  <c r="L1028" i="1"/>
  <c r="M1028" i="1"/>
  <c r="Q1028" i="1"/>
  <c r="R1028" i="1"/>
  <c r="T1028" i="1"/>
  <c r="U1028" i="1"/>
  <c r="V1028" i="1" s="1"/>
  <c r="W1028" i="1"/>
  <c r="X1028" i="1"/>
  <c r="Y1028" i="1"/>
  <c r="AA1028" i="1"/>
  <c r="AB1028" i="1"/>
  <c r="AC1028" i="1"/>
  <c r="AE1028" i="1" s="1"/>
  <c r="AG1028" i="1"/>
  <c r="AH1028" i="1"/>
  <c r="AI1028" i="1"/>
  <c r="AJ1028" i="1"/>
  <c r="AK1028" i="1"/>
  <c r="AM1028" i="1"/>
  <c r="A1029" i="1"/>
  <c r="B1029" i="1"/>
  <c r="C1029" i="1"/>
  <c r="D1029" i="1"/>
  <c r="E1029" i="1"/>
  <c r="F1029" i="1"/>
  <c r="G1029" i="1"/>
  <c r="H1029" i="1"/>
  <c r="I1029" i="1"/>
  <c r="J1029" i="1"/>
  <c r="K1029" i="1"/>
  <c r="L1029" i="1"/>
  <c r="M1029" i="1"/>
  <c r="Q1029" i="1"/>
  <c r="R1029" i="1"/>
  <c r="T1029" i="1"/>
  <c r="U1029" i="1"/>
  <c r="V1029" i="1" s="1"/>
  <c r="W1029" i="1"/>
  <c r="X1029" i="1"/>
  <c r="Y1029" i="1"/>
  <c r="AA1029" i="1"/>
  <c r="AB1029" i="1"/>
  <c r="AC1029" i="1"/>
  <c r="AG1029" i="1"/>
  <c r="AH1029" i="1"/>
  <c r="AI1029" i="1"/>
  <c r="AJ1029" i="1"/>
  <c r="AK1029" i="1"/>
  <c r="AM1029" i="1"/>
  <c r="A1030" i="1"/>
  <c r="B1030" i="1"/>
  <c r="C1030" i="1"/>
  <c r="D1030" i="1"/>
  <c r="E1030" i="1"/>
  <c r="F1030" i="1"/>
  <c r="G1030" i="1"/>
  <c r="H1030" i="1"/>
  <c r="I1030" i="1"/>
  <c r="J1030" i="1"/>
  <c r="K1030" i="1"/>
  <c r="L1030" i="1"/>
  <c r="M1030" i="1"/>
  <c r="Q1030" i="1"/>
  <c r="R1030" i="1"/>
  <c r="T1030" i="1"/>
  <c r="U1030" i="1"/>
  <c r="V1030" i="1" s="1"/>
  <c r="W1030" i="1"/>
  <c r="X1030" i="1"/>
  <c r="Y1030" i="1"/>
  <c r="AA1030" i="1"/>
  <c r="AB1030" i="1"/>
  <c r="AC1030" i="1"/>
  <c r="AG1030" i="1"/>
  <c r="AH1030" i="1"/>
  <c r="AI1030" i="1"/>
  <c r="AJ1030" i="1"/>
  <c r="AK1030" i="1"/>
  <c r="AM1030" i="1"/>
  <c r="A1031" i="1"/>
  <c r="B1031" i="1"/>
  <c r="C1031" i="1"/>
  <c r="D1031" i="1"/>
  <c r="E1031" i="1"/>
  <c r="F1031" i="1"/>
  <c r="G1031" i="1"/>
  <c r="H1031" i="1"/>
  <c r="I1031" i="1"/>
  <c r="J1031" i="1"/>
  <c r="K1031" i="1"/>
  <c r="L1031" i="1"/>
  <c r="M1031" i="1"/>
  <c r="Q1031" i="1"/>
  <c r="R1031" i="1"/>
  <c r="T1031" i="1"/>
  <c r="U1031" i="1"/>
  <c r="V1031" i="1" s="1"/>
  <c r="W1031" i="1"/>
  <c r="X1031" i="1"/>
  <c r="Y1031" i="1"/>
  <c r="AA1031" i="1"/>
  <c r="AB1031" i="1"/>
  <c r="AC1031" i="1"/>
  <c r="AG1031" i="1"/>
  <c r="AH1031" i="1"/>
  <c r="AI1031" i="1"/>
  <c r="AJ1031" i="1"/>
  <c r="AK1031" i="1"/>
  <c r="AM1031" i="1"/>
  <c r="A1032" i="1"/>
  <c r="B1032" i="1"/>
  <c r="C1032" i="1"/>
  <c r="D1032" i="1"/>
  <c r="E1032" i="1"/>
  <c r="F1032" i="1"/>
  <c r="G1032" i="1"/>
  <c r="H1032" i="1"/>
  <c r="I1032" i="1"/>
  <c r="J1032" i="1"/>
  <c r="K1032" i="1"/>
  <c r="L1032" i="1"/>
  <c r="M1032" i="1"/>
  <c r="Q1032" i="1"/>
  <c r="R1032" i="1"/>
  <c r="T1032" i="1"/>
  <c r="U1032" i="1"/>
  <c r="V1032" i="1" s="1"/>
  <c r="W1032" i="1"/>
  <c r="X1032" i="1"/>
  <c r="Y1032" i="1"/>
  <c r="AA1032" i="1"/>
  <c r="AB1032" i="1"/>
  <c r="AC1032" i="1"/>
  <c r="AE1032" i="1" s="1"/>
  <c r="AG1032" i="1"/>
  <c r="AH1032" i="1"/>
  <c r="AI1032" i="1"/>
  <c r="AJ1032" i="1"/>
  <c r="AK1032" i="1"/>
  <c r="AM1032" i="1"/>
  <c r="A1033" i="1"/>
  <c r="B1033" i="1"/>
  <c r="C1033" i="1"/>
  <c r="D1033" i="1"/>
  <c r="E1033" i="1"/>
  <c r="F1033" i="1"/>
  <c r="G1033" i="1"/>
  <c r="H1033" i="1"/>
  <c r="I1033" i="1"/>
  <c r="J1033" i="1"/>
  <c r="K1033" i="1"/>
  <c r="L1033" i="1"/>
  <c r="M1033" i="1"/>
  <c r="Q1033" i="1"/>
  <c r="R1033" i="1"/>
  <c r="T1033" i="1"/>
  <c r="U1033" i="1"/>
  <c r="V1033" i="1" s="1"/>
  <c r="W1033" i="1"/>
  <c r="X1033" i="1"/>
  <c r="Y1033" i="1"/>
  <c r="AA1033" i="1"/>
  <c r="AB1033" i="1"/>
  <c r="AC1033" i="1"/>
  <c r="AE1033" i="1" s="1"/>
  <c r="AG1033" i="1"/>
  <c r="AH1033" i="1"/>
  <c r="AI1033" i="1"/>
  <c r="AJ1033" i="1"/>
  <c r="AK1033" i="1"/>
  <c r="AM1033" i="1"/>
  <c r="A1034" i="1"/>
  <c r="B1034" i="1"/>
  <c r="C1034" i="1"/>
  <c r="D1034" i="1"/>
  <c r="E1034" i="1"/>
  <c r="F1034" i="1"/>
  <c r="G1034" i="1"/>
  <c r="H1034" i="1"/>
  <c r="I1034" i="1"/>
  <c r="J1034" i="1"/>
  <c r="K1034" i="1"/>
  <c r="L1034" i="1"/>
  <c r="M1034" i="1"/>
  <c r="Q1034" i="1"/>
  <c r="R1034" i="1"/>
  <c r="T1034" i="1"/>
  <c r="U1034" i="1"/>
  <c r="V1034" i="1" s="1"/>
  <c r="W1034" i="1"/>
  <c r="X1034" i="1"/>
  <c r="Y1034" i="1"/>
  <c r="AA1034" i="1"/>
  <c r="AB1034" i="1"/>
  <c r="AC1034" i="1"/>
  <c r="AG1034" i="1"/>
  <c r="AH1034" i="1"/>
  <c r="AI1034" i="1"/>
  <c r="AJ1034" i="1"/>
  <c r="AK1034" i="1"/>
  <c r="AM1034" i="1"/>
  <c r="A1035" i="1"/>
  <c r="B1035" i="1"/>
  <c r="C1035" i="1"/>
  <c r="D1035" i="1"/>
  <c r="E1035" i="1"/>
  <c r="F1035" i="1"/>
  <c r="G1035" i="1"/>
  <c r="H1035" i="1"/>
  <c r="I1035" i="1"/>
  <c r="J1035" i="1"/>
  <c r="K1035" i="1"/>
  <c r="L1035" i="1"/>
  <c r="M1035" i="1"/>
  <c r="Q1035" i="1"/>
  <c r="R1035" i="1"/>
  <c r="T1035" i="1"/>
  <c r="U1035" i="1"/>
  <c r="V1035" i="1" s="1"/>
  <c r="W1035" i="1"/>
  <c r="X1035" i="1"/>
  <c r="Y1035" i="1"/>
  <c r="AA1035" i="1"/>
  <c r="AB1035" i="1"/>
  <c r="AC1035" i="1"/>
  <c r="AG1035" i="1"/>
  <c r="AH1035" i="1"/>
  <c r="AI1035" i="1"/>
  <c r="AJ1035" i="1"/>
  <c r="AK1035" i="1"/>
  <c r="AM1035" i="1"/>
  <c r="A1036" i="1"/>
  <c r="B1036" i="1"/>
  <c r="C1036" i="1"/>
  <c r="D1036" i="1"/>
  <c r="E1036" i="1"/>
  <c r="F1036" i="1"/>
  <c r="G1036" i="1"/>
  <c r="H1036" i="1"/>
  <c r="I1036" i="1"/>
  <c r="J1036" i="1"/>
  <c r="K1036" i="1"/>
  <c r="L1036" i="1"/>
  <c r="M1036" i="1"/>
  <c r="Q1036" i="1"/>
  <c r="R1036" i="1"/>
  <c r="T1036" i="1"/>
  <c r="U1036" i="1"/>
  <c r="V1036" i="1" s="1"/>
  <c r="W1036" i="1"/>
  <c r="X1036" i="1"/>
  <c r="Y1036" i="1"/>
  <c r="AA1036" i="1"/>
  <c r="AB1036" i="1"/>
  <c r="AC1036" i="1"/>
  <c r="AE1036" i="1" s="1"/>
  <c r="AG1036" i="1"/>
  <c r="AH1036" i="1"/>
  <c r="AI1036" i="1"/>
  <c r="AJ1036" i="1"/>
  <c r="AK1036" i="1"/>
  <c r="AM1036" i="1"/>
  <c r="A1037" i="1"/>
  <c r="B1037" i="1"/>
  <c r="C1037" i="1"/>
  <c r="D1037" i="1"/>
  <c r="E1037" i="1"/>
  <c r="F1037" i="1"/>
  <c r="G1037" i="1"/>
  <c r="H1037" i="1"/>
  <c r="I1037" i="1"/>
  <c r="J1037" i="1"/>
  <c r="K1037" i="1"/>
  <c r="L1037" i="1"/>
  <c r="M1037" i="1"/>
  <c r="Q1037" i="1"/>
  <c r="R1037" i="1"/>
  <c r="T1037" i="1"/>
  <c r="U1037" i="1"/>
  <c r="V1037" i="1" s="1"/>
  <c r="W1037" i="1"/>
  <c r="X1037" i="1"/>
  <c r="Y1037" i="1"/>
  <c r="AA1037" i="1"/>
  <c r="AB1037" i="1"/>
  <c r="AC1037" i="1"/>
  <c r="AE1037" i="1" s="1"/>
  <c r="AG1037" i="1"/>
  <c r="AH1037" i="1"/>
  <c r="AI1037" i="1"/>
  <c r="AJ1037" i="1"/>
  <c r="AK1037" i="1"/>
  <c r="AM1037" i="1"/>
  <c r="A1038" i="1"/>
  <c r="B1038" i="1"/>
  <c r="C1038" i="1"/>
  <c r="D1038" i="1"/>
  <c r="E1038" i="1"/>
  <c r="F1038" i="1"/>
  <c r="G1038" i="1"/>
  <c r="H1038" i="1"/>
  <c r="I1038" i="1"/>
  <c r="J1038" i="1"/>
  <c r="K1038" i="1"/>
  <c r="L1038" i="1"/>
  <c r="M1038" i="1"/>
  <c r="Q1038" i="1"/>
  <c r="R1038" i="1"/>
  <c r="T1038" i="1"/>
  <c r="U1038" i="1"/>
  <c r="V1038" i="1" s="1"/>
  <c r="W1038" i="1"/>
  <c r="X1038" i="1"/>
  <c r="Y1038" i="1"/>
  <c r="AA1038" i="1"/>
  <c r="AB1038" i="1"/>
  <c r="AC1038" i="1"/>
  <c r="AG1038" i="1"/>
  <c r="AH1038" i="1"/>
  <c r="AI1038" i="1"/>
  <c r="AJ1038" i="1"/>
  <c r="AK1038" i="1"/>
  <c r="AM1038" i="1"/>
  <c r="A1039" i="1"/>
  <c r="B1039" i="1"/>
  <c r="C1039" i="1"/>
  <c r="D1039" i="1"/>
  <c r="E1039" i="1"/>
  <c r="F1039" i="1"/>
  <c r="G1039" i="1"/>
  <c r="H1039" i="1"/>
  <c r="I1039" i="1"/>
  <c r="J1039" i="1"/>
  <c r="K1039" i="1"/>
  <c r="L1039" i="1"/>
  <c r="M1039" i="1"/>
  <c r="Q1039" i="1"/>
  <c r="R1039" i="1"/>
  <c r="T1039" i="1"/>
  <c r="U1039" i="1"/>
  <c r="V1039" i="1" s="1"/>
  <c r="W1039" i="1"/>
  <c r="X1039" i="1"/>
  <c r="Y1039" i="1"/>
  <c r="AA1039" i="1"/>
  <c r="AB1039" i="1"/>
  <c r="AC1039" i="1"/>
  <c r="AG1039" i="1"/>
  <c r="AH1039" i="1"/>
  <c r="AI1039" i="1"/>
  <c r="AJ1039" i="1"/>
  <c r="AK1039" i="1"/>
  <c r="AM1039" i="1"/>
  <c r="A1040" i="1"/>
  <c r="B1040" i="1"/>
  <c r="C1040" i="1"/>
  <c r="D1040" i="1"/>
  <c r="E1040" i="1"/>
  <c r="F1040" i="1"/>
  <c r="G1040" i="1"/>
  <c r="H1040" i="1"/>
  <c r="I1040" i="1"/>
  <c r="J1040" i="1"/>
  <c r="K1040" i="1"/>
  <c r="L1040" i="1"/>
  <c r="M1040" i="1"/>
  <c r="Q1040" i="1"/>
  <c r="R1040" i="1"/>
  <c r="T1040" i="1"/>
  <c r="U1040" i="1"/>
  <c r="V1040" i="1" s="1"/>
  <c r="W1040" i="1"/>
  <c r="X1040" i="1"/>
  <c r="Y1040" i="1"/>
  <c r="AA1040" i="1"/>
  <c r="AB1040" i="1"/>
  <c r="AC1040" i="1"/>
  <c r="AE1040" i="1" s="1"/>
  <c r="AG1040" i="1"/>
  <c r="AH1040" i="1"/>
  <c r="AI1040" i="1"/>
  <c r="AJ1040" i="1"/>
  <c r="AK1040" i="1"/>
  <c r="AM1040" i="1"/>
  <c r="A1041" i="1"/>
  <c r="B1041" i="1"/>
  <c r="C1041" i="1"/>
  <c r="D1041" i="1"/>
  <c r="E1041" i="1"/>
  <c r="F1041" i="1"/>
  <c r="G1041" i="1"/>
  <c r="H1041" i="1"/>
  <c r="I1041" i="1"/>
  <c r="J1041" i="1"/>
  <c r="K1041" i="1"/>
  <c r="L1041" i="1"/>
  <c r="M1041" i="1"/>
  <c r="Q1041" i="1"/>
  <c r="R1041" i="1"/>
  <c r="T1041" i="1"/>
  <c r="U1041" i="1"/>
  <c r="V1041" i="1" s="1"/>
  <c r="W1041" i="1"/>
  <c r="X1041" i="1"/>
  <c r="Y1041" i="1"/>
  <c r="AA1041" i="1"/>
  <c r="AB1041" i="1"/>
  <c r="AC1041" i="1"/>
  <c r="AG1041" i="1"/>
  <c r="AH1041" i="1"/>
  <c r="AI1041" i="1"/>
  <c r="AJ1041" i="1"/>
  <c r="AK1041" i="1"/>
  <c r="AM1041" i="1"/>
  <c r="A1042" i="1"/>
  <c r="B1042" i="1"/>
  <c r="C1042" i="1"/>
  <c r="D1042" i="1"/>
  <c r="E1042" i="1"/>
  <c r="F1042" i="1"/>
  <c r="G1042" i="1"/>
  <c r="H1042" i="1"/>
  <c r="I1042" i="1"/>
  <c r="J1042" i="1"/>
  <c r="K1042" i="1"/>
  <c r="L1042" i="1"/>
  <c r="M1042" i="1"/>
  <c r="Q1042" i="1"/>
  <c r="R1042" i="1"/>
  <c r="T1042" i="1"/>
  <c r="U1042" i="1"/>
  <c r="V1042" i="1" s="1"/>
  <c r="W1042" i="1"/>
  <c r="X1042" i="1"/>
  <c r="Y1042" i="1"/>
  <c r="AA1042" i="1"/>
  <c r="AB1042" i="1"/>
  <c r="AC1042" i="1"/>
  <c r="AE1042" i="1" s="1"/>
  <c r="AG1042" i="1"/>
  <c r="AH1042" i="1"/>
  <c r="AI1042" i="1"/>
  <c r="AJ1042" i="1"/>
  <c r="AK1042" i="1"/>
  <c r="AM1042" i="1"/>
  <c r="A1043" i="1"/>
  <c r="B1043" i="1"/>
  <c r="C1043" i="1"/>
  <c r="D1043" i="1"/>
  <c r="E1043" i="1"/>
  <c r="F1043" i="1"/>
  <c r="G1043" i="1"/>
  <c r="H1043" i="1"/>
  <c r="I1043" i="1"/>
  <c r="J1043" i="1"/>
  <c r="K1043" i="1"/>
  <c r="L1043" i="1"/>
  <c r="M1043" i="1"/>
  <c r="Q1043" i="1"/>
  <c r="R1043" i="1"/>
  <c r="T1043" i="1"/>
  <c r="U1043" i="1"/>
  <c r="V1043" i="1" s="1"/>
  <c r="W1043" i="1"/>
  <c r="X1043" i="1"/>
  <c r="Y1043" i="1"/>
  <c r="AA1043" i="1"/>
  <c r="AB1043" i="1"/>
  <c r="AC1043" i="1"/>
  <c r="AG1043" i="1"/>
  <c r="AH1043" i="1"/>
  <c r="AI1043" i="1"/>
  <c r="AJ1043" i="1"/>
  <c r="AK1043" i="1"/>
  <c r="AM1043" i="1"/>
  <c r="A1044" i="1"/>
  <c r="B1044" i="1"/>
  <c r="C1044" i="1"/>
  <c r="D1044" i="1"/>
  <c r="E1044" i="1"/>
  <c r="F1044" i="1"/>
  <c r="G1044" i="1"/>
  <c r="H1044" i="1"/>
  <c r="I1044" i="1"/>
  <c r="J1044" i="1"/>
  <c r="K1044" i="1"/>
  <c r="L1044" i="1"/>
  <c r="M1044" i="1"/>
  <c r="Q1044" i="1"/>
  <c r="R1044" i="1"/>
  <c r="T1044" i="1"/>
  <c r="U1044" i="1"/>
  <c r="V1044" i="1" s="1"/>
  <c r="W1044" i="1"/>
  <c r="X1044" i="1"/>
  <c r="Y1044" i="1"/>
  <c r="AA1044" i="1"/>
  <c r="AB1044" i="1"/>
  <c r="AC1044" i="1"/>
  <c r="AE1044" i="1" s="1"/>
  <c r="AG1044" i="1"/>
  <c r="AH1044" i="1"/>
  <c r="AI1044" i="1"/>
  <c r="AJ1044" i="1"/>
  <c r="AK1044" i="1"/>
  <c r="AM1044" i="1"/>
  <c r="A1045" i="1"/>
  <c r="B1045" i="1"/>
  <c r="C1045" i="1"/>
  <c r="D1045" i="1"/>
  <c r="E1045" i="1"/>
  <c r="F1045" i="1"/>
  <c r="G1045" i="1"/>
  <c r="H1045" i="1"/>
  <c r="I1045" i="1"/>
  <c r="J1045" i="1"/>
  <c r="K1045" i="1"/>
  <c r="L1045" i="1"/>
  <c r="M1045" i="1"/>
  <c r="Q1045" i="1"/>
  <c r="R1045" i="1"/>
  <c r="T1045" i="1"/>
  <c r="U1045" i="1"/>
  <c r="V1045" i="1" s="1"/>
  <c r="W1045" i="1"/>
  <c r="X1045" i="1"/>
  <c r="Y1045" i="1"/>
  <c r="AA1045" i="1"/>
  <c r="AB1045" i="1"/>
  <c r="AC1045" i="1"/>
  <c r="AE1045" i="1" s="1"/>
  <c r="AG1045" i="1"/>
  <c r="AH1045" i="1"/>
  <c r="AI1045" i="1"/>
  <c r="AJ1045" i="1"/>
  <c r="AK1045" i="1"/>
  <c r="AM1045" i="1"/>
  <c r="A1046" i="1"/>
  <c r="B1046" i="1"/>
  <c r="C1046" i="1"/>
  <c r="D1046" i="1"/>
  <c r="E1046" i="1"/>
  <c r="F1046" i="1"/>
  <c r="G1046" i="1"/>
  <c r="H1046" i="1"/>
  <c r="I1046" i="1"/>
  <c r="J1046" i="1"/>
  <c r="K1046" i="1"/>
  <c r="L1046" i="1"/>
  <c r="M1046" i="1"/>
  <c r="Q1046" i="1"/>
  <c r="R1046" i="1"/>
  <c r="T1046" i="1"/>
  <c r="U1046" i="1"/>
  <c r="V1046" i="1" s="1"/>
  <c r="W1046" i="1"/>
  <c r="X1046" i="1"/>
  <c r="Y1046" i="1"/>
  <c r="AA1046" i="1"/>
  <c r="AB1046" i="1"/>
  <c r="AC1046" i="1"/>
  <c r="AE1046" i="1" s="1"/>
  <c r="AG1046" i="1"/>
  <c r="AH1046" i="1"/>
  <c r="AI1046" i="1"/>
  <c r="AJ1046" i="1"/>
  <c r="AK1046" i="1"/>
  <c r="AM1046" i="1"/>
  <c r="A1047" i="1"/>
  <c r="B1047" i="1"/>
  <c r="C1047" i="1"/>
  <c r="D1047" i="1"/>
  <c r="E1047" i="1"/>
  <c r="F1047" i="1"/>
  <c r="G1047" i="1"/>
  <c r="H1047" i="1"/>
  <c r="I1047" i="1"/>
  <c r="J1047" i="1"/>
  <c r="K1047" i="1"/>
  <c r="L1047" i="1"/>
  <c r="M1047" i="1"/>
  <c r="Q1047" i="1"/>
  <c r="R1047" i="1"/>
  <c r="T1047" i="1"/>
  <c r="U1047" i="1"/>
  <c r="V1047" i="1" s="1"/>
  <c r="W1047" i="1"/>
  <c r="X1047" i="1"/>
  <c r="Y1047" i="1"/>
  <c r="AA1047" i="1"/>
  <c r="AB1047" i="1"/>
  <c r="AC1047" i="1"/>
  <c r="AG1047" i="1"/>
  <c r="AH1047" i="1"/>
  <c r="AI1047" i="1"/>
  <c r="AJ1047" i="1"/>
  <c r="AK1047" i="1"/>
  <c r="AM1047" i="1"/>
  <c r="A1048" i="1"/>
  <c r="B1048" i="1"/>
  <c r="C1048" i="1"/>
  <c r="D1048" i="1"/>
  <c r="E1048" i="1"/>
  <c r="F1048" i="1"/>
  <c r="G1048" i="1"/>
  <c r="H1048" i="1"/>
  <c r="I1048" i="1"/>
  <c r="J1048" i="1"/>
  <c r="K1048" i="1"/>
  <c r="L1048" i="1"/>
  <c r="M1048" i="1"/>
  <c r="Q1048" i="1"/>
  <c r="R1048" i="1"/>
  <c r="T1048" i="1"/>
  <c r="U1048" i="1"/>
  <c r="V1048" i="1" s="1"/>
  <c r="W1048" i="1"/>
  <c r="X1048" i="1"/>
  <c r="Y1048" i="1"/>
  <c r="AA1048" i="1"/>
  <c r="AB1048" i="1"/>
  <c r="AC1048" i="1"/>
  <c r="AE1048" i="1" s="1"/>
  <c r="AG1048" i="1"/>
  <c r="AH1048" i="1"/>
  <c r="AI1048" i="1"/>
  <c r="AJ1048" i="1"/>
  <c r="AK1048" i="1"/>
  <c r="AM1048" i="1"/>
  <c r="A1049" i="1"/>
  <c r="B1049" i="1"/>
  <c r="C1049" i="1"/>
  <c r="D1049" i="1"/>
  <c r="E1049" i="1"/>
  <c r="F1049" i="1"/>
  <c r="G1049" i="1"/>
  <c r="H1049" i="1"/>
  <c r="I1049" i="1"/>
  <c r="J1049" i="1"/>
  <c r="K1049" i="1"/>
  <c r="L1049" i="1"/>
  <c r="M1049" i="1"/>
  <c r="Q1049" i="1"/>
  <c r="R1049" i="1"/>
  <c r="T1049" i="1"/>
  <c r="U1049" i="1"/>
  <c r="V1049" i="1" s="1"/>
  <c r="W1049" i="1"/>
  <c r="X1049" i="1"/>
  <c r="Y1049" i="1"/>
  <c r="AA1049" i="1"/>
  <c r="AB1049" i="1"/>
  <c r="AC1049" i="1"/>
  <c r="AG1049" i="1"/>
  <c r="AH1049" i="1"/>
  <c r="AI1049" i="1"/>
  <c r="AJ1049" i="1"/>
  <c r="AK1049" i="1"/>
  <c r="AM1049" i="1"/>
  <c r="A1050" i="1"/>
  <c r="B1050" i="1"/>
  <c r="C1050" i="1"/>
  <c r="D1050" i="1"/>
  <c r="E1050" i="1"/>
  <c r="F1050" i="1"/>
  <c r="G1050" i="1"/>
  <c r="H1050" i="1"/>
  <c r="I1050" i="1"/>
  <c r="J1050" i="1"/>
  <c r="K1050" i="1"/>
  <c r="L1050" i="1"/>
  <c r="M1050" i="1"/>
  <c r="Q1050" i="1"/>
  <c r="R1050" i="1"/>
  <c r="T1050" i="1"/>
  <c r="U1050" i="1"/>
  <c r="V1050" i="1" s="1"/>
  <c r="W1050" i="1"/>
  <c r="X1050" i="1"/>
  <c r="Y1050" i="1"/>
  <c r="AA1050" i="1"/>
  <c r="AB1050" i="1"/>
  <c r="AC1050" i="1"/>
  <c r="AG1050" i="1"/>
  <c r="AH1050" i="1"/>
  <c r="AI1050" i="1"/>
  <c r="AJ1050" i="1"/>
  <c r="AK1050" i="1"/>
  <c r="AM1050" i="1"/>
  <c r="A1051" i="1"/>
  <c r="B1051" i="1"/>
  <c r="C1051" i="1"/>
  <c r="D1051" i="1"/>
  <c r="E1051" i="1"/>
  <c r="F1051" i="1"/>
  <c r="G1051" i="1"/>
  <c r="H1051" i="1"/>
  <c r="I1051" i="1"/>
  <c r="J1051" i="1"/>
  <c r="K1051" i="1"/>
  <c r="L1051" i="1"/>
  <c r="M1051" i="1"/>
  <c r="Q1051" i="1"/>
  <c r="R1051" i="1"/>
  <c r="T1051" i="1"/>
  <c r="U1051" i="1"/>
  <c r="V1051" i="1" s="1"/>
  <c r="W1051" i="1"/>
  <c r="X1051" i="1"/>
  <c r="Y1051" i="1"/>
  <c r="AA1051" i="1"/>
  <c r="AB1051" i="1"/>
  <c r="AC1051" i="1"/>
  <c r="AG1051" i="1"/>
  <c r="AH1051" i="1"/>
  <c r="AI1051" i="1"/>
  <c r="AJ1051" i="1"/>
  <c r="AK1051" i="1"/>
  <c r="AM1051" i="1"/>
  <c r="A1052" i="1"/>
  <c r="B1052" i="1"/>
  <c r="C1052" i="1"/>
  <c r="D1052" i="1"/>
  <c r="E1052" i="1"/>
  <c r="F1052" i="1"/>
  <c r="G1052" i="1"/>
  <c r="H1052" i="1"/>
  <c r="I1052" i="1"/>
  <c r="J1052" i="1"/>
  <c r="K1052" i="1"/>
  <c r="L1052" i="1"/>
  <c r="M1052" i="1"/>
  <c r="Q1052" i="1"/>
  <c r="R1052" i="1"/>
  <c r="T1052" i="1"/>
  <c r="U1052" i="1"/>
  <c r="V1052" i="1" s="1"/>
  <c r="W1052" i="1"/>
  <c r="X1052" i="1"/>
  <c r="Y1052" i="1"/>
  <c r="AA1052" i="1"/>
  <c r="AB1052" i="1"/>
  <c r="AC1052" i="1"/>
  <c r="AE1052" i="1" s="1"/>
  <c r="AG1052" i="1"/>
  <c r="AH1052" i="1"/>
  <c r="AI1052" i="1"/>
  <c r="AJ1052" i="1"/>
  <c r="AK1052" i="1"/>
  <c r="AM1052" i="1"/>
  <c r="A1053" i="1"/>
  <c r="B1053" i="1"/>
  <c r="C1053" i="1"/>
  <c r="D1053" i="1"/>
  <c r="E1053" i="1"/>
  <c r="F1053" i="1"/>
  <c r="G1053" i="1"/>
  <c r="H1053" i="1"/>
  <c r="I1053" i="1"/>
  <c r="J1053" i="1"/>
  <c r="K1053" i="1"/>
  <c r="L1053" i="1"/>
  <c r="M1053" i="1"/>
  <c r="Q1053" i="1"/>
  <c r="R1053" i="1"/>
  <c r="T1053" i="1"/>
  <c r="U1053" i="1"/>
  <c r="V1053" i="1" s="1"/>
  <c r="W1053" i="1"/>
  <c r="X1053" i="1"/>
  <c r="Y1053" i="1"/>
  <c r="AA1053" i="1"/>
  <c r="AB1053" i="1"/>
  <c r="AC1053" i="1"/>
  <c r="AE1053" i="1" s="1"/>
  <c r="AG1053" i="1"/>
  <c r="AH1053" i="1"/>
  <c r="AI1053" i="1"/>
  <c r="AJ1053" i="1"/>
  <c r="AK1053" i="1"/>
  <c r="AM1053" i="1"/>
  <c r="A1054" i="1"/>
  <c r="B1054" i="1"/>
  <c r="C1054" i="1"/>
  <c r="D1054" i="1"/>
  <c r="E1054" i="1"/>
  <c r="F1054" i="1"/>
  <c r="G1054" i="1"/>
  <c r="H1054" i="1"/>
  <c r="I1054" i="1"/>
  <c r="J1054" i="1"/>
  <c r="K1054" i="1"/>
  <c r="L1054" i="1"/>
  <c r="M1054" i="1"/>
  <c r="Q1054" i="1"/>
  <c r="R1054" i="1"/>
  <c r="T1054" i="1"/>
  <c r="U1054" i="1"/>
  <c r="V1054" i="1" s="1"/>
  <c r="W1054" i="1"/>
  <c r="X1054" i="1"/>
  <c r="Y1054" i="1"/>
  <c r="AA1054" i="1"/>
  <c r="AB1054" i="1"/>
  <c r="AC1054" i="1"/>
  <c r="AE1054" i="1" s="1"/>
  <c r="AG1054" i="1"/>
  <c r="AH1054" i="1"/>
  <c r="AI1054" i="1"/>
  <c r="AJ1054" i="1"/>
  <c r="AK1054" i="1"/>
  <c r="AM1054" i="1"/>
  <c r="A1055" i="1"/>
  <c r="B1055" i="1"/>
  <c r="C1055" i="1"/>
  <c r="D1055" i="1"/>
  <c r="E1055" i="1"/>
  <c r="F1055" i="1"/>
  <c r="G1055" i="1"/>
  <c r="H1055" i="1"/>
  <c r="I1055" i="1"/>
  <c r="J1055" i="1"/>
  <c r="K1055" i="1"/>
  <c r="L1055" i="1"/>
  <c r="M1055" i="1"/>
  <c r="Q1055" i="1"/>
  <c r="R1055" i="1"/>
  <c r="T1055" i="1"/>
  <c r="U1055" i="1"/>
  <c r="V1055" i="1" s="1"/>
  <c r="W1055" i="1"/>
  <c r="X1055" i="1"/>
  <c r="Y1055" i="1"/>
  <c r="AA1055" i="1"/>
  <c r="AB1055" i="1"/>
  <c r="AC1055" i="1"/>
  <c r="AG1055" i="1"/>
  <c r="AH1055" i="1"/>
  <c r="AI1055" i="1"/>
  <c r="AJ1055" i="1"/>
  <c r="AK1055" i="1"/>
  <c r="AM1055" i="1"/>
  <c r="A1056" i="1"/>
  <c r="B1056" i="1"/>
  <c r="C1056" i="1"/>
  <c r="D1056" i="1"/>
  <c r="E1056" i="1"/>
  <c r="F1056" i="1"/>
  <c r="G1056" i="1"/>
  <c r="H1056" i="1"/>
  <c r="I1056" i="1"/>
  <c r="J1056" i="1"/>
  <c r="K1056" i="1"/>
  <c r="L1056" i="1"/>
  <c r="M1056" i="1"/>
  <c r="Q1056" i="1"/>
  <c r="R1056" i="1"/>
  <c r="T1056" i="1"/>
  <c r="U1056" i="1"/>
  <c r="V1056" i="1" s="1"/>
  <c r="W1056" i="1"/>
  <c r="X1056" i="1"/>
  <c r="Y1056" i="1"/>
  <c r="AA1056" i="1"/>
  <c r="AB1056" i="1"/>
  <c r="AC1056" i="1"/>
  <c r="AE1056" i="1" s="1"/>
  <c r="AG1056" i="1"/>
  <c r="AH1056" i="1"/>
  <c r="AI1056" i="1"/>
  <c r="AJ1056" i="1"/>
  <c r="AK1056" i="1"/>
  <c r="AM1056" i="1"/>
  <c r="A1057" i="1"/>
  <c r="B1057" i="1"/>
  <c r="C1057" i="1"/>
  <c r="D1057" i="1"/>
  <c r="E1057" i="1"/>
  <c r="F1057" i="1"/>
  <c r="G1057" i="1"/>
  <c r="H1057" i="1"/>
  <c r="I1057" i="1"/>
  <c r="J1057" i="1"/>
  <c r="K1057" i="1"/>
  <c r="L1057" i="1"/>
  <c r="M1057" i="1"/>
  <c r="Q1057" i="1"/>
  <c r="R1057" i="1"/>
  <c r="T1057" i="1"/>
  <c r="U1057" i="1"/>
  <c r="V1057" i="1" s="1"/>
  <c r="W1057" i="1"/>
  <c r="X1057" i="1"/>
  <c r="Y1057" i="1"/>
  <c r="AA1057" i="1"/>
  <c r="AB1057" i="1"/>
  <c r="AC1057" i="1"/>
  <c r="AG1057" i="1"/>
  <c r="AH1057" i="1"/>
  <c r="AI1057" i="1"/>
  <c r="AJ1057" i="1"/>
  <c r="AK1057" i="1"/>
  <c r="AM1057" i="1"/>
  <c r="A1058" i="1"/>
  <c r="B1058" i="1"/>
  <c r="C1058" i="1"/>
  <c r="D1058" i="1"/>
  <c r="E1058" i="1"/>
  <c r="F1058" i="1"/>
  <c r="G1058" i="1"/>
  <c r="H1058" i="1"/>
  <c r="I1058" i="1"/>
  <c r="J1058" i="1"/>
  <c r="K1058" i="1"/>
  <c r="L1058" i="1"/>
  <c r="M1058" i="1"/>
  <c r="Q1058" i="1"/>
  <c r="R1058" i="1"/>
  <c r="T1058" i="1"/>
  <c r="U1058" i="1"/>
  <c r="V1058" i="1" s="1"/>
  <c r="W1058" i="1"/>
  <c r="X1058" i="1"/>
  <c r="Y1058" i="1"/>
  <c r="AA1058" i="1"/>
  <c r="AB1058" i="1"/>
  <c r="AC1058" i="1"/>
  <c r="AE1058" i="1" s="1"/>
  <c r="AG1058" i="1"/>
  <c r="AH1058" i="1"/>
  <c r="AI1058" i="1"/>
  <c r="AJ1058" i="1"/>
  <c r="AK1058" i="1"/>
  <c r="AM1058" i="1"/>
  <c r="A1059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Q1059" i="1"/>
  <c r="R1059" i="1"/>
  <c r="T1059" i="1"/>
  <c r="U1059" i="1"/>
  <c r="V1059" i="1" s="1"/>
  <c r="W1059" i="1"/>
  <c r="X1059" i="1"/>
  <c r="Y1059" i="1"/>
  <c r="AA1059" i="1"/>
  <c r="AB1059" i="1"/>
  <c r="AC1059" i="1"/>
  <c r="AG1059" i="1"/>
  <c r="AH1059" i="1"/>
  <c r="AI1059" i="1"/>
  <c r="AJ1059" i="1"/>
  <c r="AK1059" i="1"/>
  <c r="AM1059" i="1"/>
  <c r="A1060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Q1060" i="1"/>
  <c r="R1060" i="1"/>
  <c r="T1060" i="1"/>
  <c r="U1060" i="1"/>
  <c r="V1060" i="1" s="1"/>
  <c r="W1060" i="1"/>
  <c r="X1060" i="1"/>
  <c r="Y1060" i="1"/>
  <c r="AA1060" i="1"/>
  <c r="AB1060" i="1"/>
  <c r="AC1060" i="1"/>
  <c r="AE1060" i="1" s="1"/>
  <c r="AG1060" i="1"/>
  <c r="AH1060" i="1"/>
  <c r="AI1060" i="1"/>
  <c r="AJ1060" i="1"/>
  <c r="AK1060" i="1"/>
  <c r="AM1060" i="1"/>
  <c r="A1061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Q1061" i="1"/>
  <c r="R1061" i="1"/>
  <c r="T1061" i="1"/>
  <c r="U1061" i="1"/>
  <c r="V1061" i="1" s="1"/>
  <c r="W1061" i="1"/>
  <c r="X1061" i="1"/>
  <c r="Y1061" i="1"/>
  <c r="AA1061" i="1"/>
  <c r="AB1061" i="1"/>
  <c r="AC1061" i="1"/>
  <c r="AG1061" i="1"/>
  <c r="AH1061" i="1"/>
  <c r="AI1061" i="1"/>
  <c r="AJ1061" i="1"/>
  <c r="AK1061" i="1"/>
  <c r="AM1061" i="1"/>
  <c r="A1062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Q1062" i="1"/>
  <c r="R1062" i="1"/>
  <c r="T1062" i="1"/>
  <c r="U1062" i="1"/>
  <c r="V1062" i="1" s="1"/>
  <c r="W1062" i="1"/>
  <c r="X1062" i="1"/>
  <c r="Y1062" i="1"/>
  <c r="AA1062" i="1"/>
  <c r="AB1062" i="1"/>
  <c r="AC1062" i="1"/>
  <c r="AE1062" i="1" s="1"/>
  <c r="AG1062" i="1"/>
  <c r="AH1062" i="1"/>
  <c r="AI1062" i="1"/>
  <c r="AJ1062" i="1"/>
  <c r="AK1062" i="1"/>
  <c r="AM1062" i="1"/>
  <c r="A1063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Q1063" i="1"/>
  <c r="R1063" i="1"/>
  <c r="T1063" i="1"/>
  <c r="U1063" i="1"/>
  <c r="V1063" i="1" s="1"/>
  <c r="W1063" i="1"/>
  <c r="X1063" i="1"/>
  <c r="Y1063" i="1"/>
  <c r="AA1063" i="1"/>
  <c r="AB1063" i="1"/>
  <c r="AC1063" i="1"/>
  <c r="AG1063" i="1"/>
  <c r="AH1063" i="1"/>
  <c r="AI1063" i="1"/>
  <c r="AJ1063" i="1"/>
  <c r="AK1063" i="1"/>
  <c r="AM1063" i="1"/>
  <c r="A1064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Q1064" i="1"/>
  <c r="R1064" i="1"/>
  <c r="T1064" i="1"/>
  <c r="U1064" i="1"/>
  <c r="V1064" i="1" s="1"/>
  <c r="W1064" i="1"/>
  <c r="X1064" i="1"/>
  <c r="Y1064" i="1"/>
  <c r="AA1064" i="1"/>
  <c r="AB1064" i="1"/>
  <c r="AC1064" i="1"/>
  <c r="AE1064" i="1" s="1"/>
  <c r="AG1064" i="1"/>
  <c r="AH1064" i="1"/>
  <c r="AI1064" i="1"/>
  <c r="AJ1064" i="1"/>
  <c r="AK1064" i="1"/>
  <c r="AM1064" i="1"/>
  <c r="A1065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Q1065" i="1"/>
  <c r="R1065" i="1"/>
  <c r="T1065" i="1"/>
  <c r="U1065" i="1"/>
  <c r="V1065" i="1" s="1"/>
  <c r="W1065" i="1"/>
  <c r="X1065" i="1"/>
  <c r="Y1065" i="1"/>
  <c r="AA1065" i="1"/>
  <c r="AB1065" i="1"/>
  <c r="AC1065" i="1"/>
  <c r="AE1065" i="1" s="1"/>
  <c r="AG1065" i="1"/>
  <c r="AH1065" i="1"/>
  <c r="AI1065" i="1"/>
  <c r="AJ1065" i="1"/>
  <c r="AK1065" i="1"/>
  <c r="AM1065" i="1"/>
  <c r="A1066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Q1066" i="1"/>
  <c r="R1066" i="1"/>
  <c r="T1066" i="1"/>
  <c r="U1066" i="1"/>
  <c r="V1066" i="1" s="1"/>
  <c r="W1066" i="1"/>
  <c r="X1066" i="1"/>
  <c r="Y1066" i="1"/>
  <c r="AA1066" i="1"/>
  <c r="AB1066" i="1"/>
  <c r="AC1066" i="1"/>
  <c r="AE1066" i="1" s="1"/>
  <c r="AG1066" i="1"/>
  <c r="AH1066" i="1"/>
  <c r="AI1066" i="1"/>
  <c r="AJ1066" i="1"/>
  <c r="AK1066" i="1"/>
  <c r="AM1066" i="1"/>
  <c r="A1067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Q1067" i="1"/>
  <c r="R1067" i="1"/>
  <c r="T1067" i="1"/>
  <c r="U1067" i="1"/>
  <c r="V1067" i="1" s="1"/>
  <c r="W1067" i="1"/>
  <c r="X1067" i="1"/>
  <c r="Y1067" i="1"/>
  <c r="AA1067" i="1"/>
  <c r="AB1067" i="1"/>
  <c r="AC1067" i="1"/>
  <c r="AG1067" i="1"/>
  <c r="AH1067" i="1"/>
  <c r="AI1067" i="1"/>
  <c r="AJ1067" i="1"/>
  <c r="AK1067" i="1"/>
  <c r="AM1067" i="1"/>
  <c r="A1068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Q1068" i="1"/>
  <c r="R1068" i="1"/>
  <c r="T1068" i="1"/>
  <c r="U1068" i="1"/>
  <c r="V1068" i="1" s="1"/>
  <c r="W1068" i="1"/>
  <c r="X1068" i="1"/>
  <c r="Y1068" i="1"/>
  <c r="AA1068" i="1"/>
  <c r="AB1068" i="1"/>
  <c r="AC1068" i="1"/>
  <c r="AE1068" i="1" s="1"/>
  <c r="AG1068" i="1"/>
  <c r="AH1068" i="1"/>
  <c r="AI1068" i="1"/>
  <c r="AJ1068" i="1"/>
  <c r="AK1068" i="1"/>
  <c r="AM1068" i="1"/>
  <c r="A1069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Q1069" i="1"/>
  <c r="R1069" i="1"/>
  <c r="T1069" i="1"/>
  <c r="U1069" i="1"/>
  <c r="V1069" i="1" s="1"/>
  <c r="W1069" i="1"/>
  <c r="X1069" i="1"/>
  <c r="Y1069" i="1"/>
  <c r="AA1069" i="1"/>
  <c r="AB1069" i="1"/>
  <c r="AC1069" i="1"/>
  <c r="AG1069" i="1"/>
  <c r="AH1069" i="1"/>
  <c r="AI1069" i="1"/>
  <c r="AJ1069" i="1"/>
  <c r="AK1069" i="1"/>
  <c r="AM1069" i="1"/>
  <c r="A1070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Q1070" i="1"/>
  <c r="R1070" i="1"/>
  <c r="T1070" i="1"/>
  <c r="U1070" i="1"/>
  <c r="V1070" i="1" s="1"/>
  <c r="W1070" i="1"/>
  <c r="X1070" i="1"/>
  <c r="Y1070" i="1"/>
  <c r="AA1070" i="1"/>
  <c r="AB1070" i="1"/>
  <c r="AC1070" i="1"/>
  <c r="AG1070" i="1"/>
  <c r="AH1070" i="1"/>
  <c r="AI1070" i="1"/>
  <c r="AJ1070" i="1"/>
  <c r="AK1070" i="1"/>
  <c r="AM1070" i="1"/>
  <c r="A1071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Q1071" i="1"/>
  <c r="R1071" i="1"/>
  <c r="T1071" i="1"/>
  <c r="U1071" i="1"/>
  <c r="V1071" i="1" s="1"/>
  <c r="W1071" i="1"/>
  <c r="X1071" i="1"/>
  <c r="Y1071" i="1"/>
  <c r="AA1071" i="1"/>
  <c r="AB1071" i="1"/>
  <c r="AC1071" i="1"/>
  <c r="AG1071" i="1"/>
  <c r="AH1071" i="1"/>
  <c r="AI1071" i="1"/>
  <c r="AJ1071" i="1"/>
  <c r="AK1071" i="1"/>
  <c r="AM1071" i="1"/>
  <c r="A1072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Q1072" i="1"/>
  <c r="R1072" i="1"/>
  <c r="T1072" i="1"/>
  <c r="U1072" i="1"/>
  <c r="V1072" i="1" s="1"/>
  <c r="W1072" i="1"/>
  <c r="X1072" i="1"/>
  <c r="Y1072" i="1"/>
  <c r="AA1072" i="1"/>
  <c r="AB1072" i="1"/>
  <c r="AC1072" i="1"/>
  <c r="AE1072" i="1" s="1"/>
  <c r="AG1072" i="1"/>
  <c r="AH1072" i="1"/>
  <c r="AI1072" i="1"/>
  <c r="AJ1072" i="1"/>
  <c r="AK1072" i="1"/>
  <c r="AM1072" i="1"/>
  <c r="A1073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Q1073" i="1"/>
  <c r="R1073" i="1"/>
  <c r="T1073" i="1"/>
  <c r="U1073" i="1"/>
  <c r="V1073" i="1" s="1"/>
  <c r="W1073" i="1"/>
  <c r="X1073" i="1"/>
  <c r="Y1073" i="1"/>
  <c r="AA1073" i="1"/>
  <c r="AB1073" i="1"/>
  <c r="AC1073" i="1"/>
  <c r="AE1073" i="1" s="1"/>
  <c r="AG1073" i="1"/>
  <c r="AH1073" i="1"/>
  <c r="AI1073" i="1"/>
  <c r="AJ1073" i="1"/>
  <c r="AK1073" i="1"/>
  <c r="AM1073" i="1"/>
  <c r="A1074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Q1074" i="1"/>
  <c r="R1074" i="1"/>
  <c r="T1074" i="1"/>
  <c r="U1074" i="1"/>
  <c r="V1074" i="1" s="1"/>
  <c r="W1074" i="1"/>
  <c r="X1074" i="1"/>
  <c r="Y1074" i="1"/>
  <c r="AA1074" i="1"/>
  <c r="AB1074" i="1"/>
  <c r="AC1074" i="1"/>
  <c r="AG1074" i="1"/>
  <c r="AH1074" i="1"/>
  <c r="AI1074" i="1"/>
  <c r="AJ1074" i="1"/>
  <c r="AK1074" i="1"/>
  <c r="AM1074" i="1"/>
  <c r="A1075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Q1075" i="1"/>
  <c r="R1075" i="1"/>
  <c r="T1075" i="1"/>
  <c r="U1075" i="1"/>
  <c r="V1075" i="1" s="1"/>
  <c r="W1075" i="1"/>
  <c r="X1075" i="1"/>
  <c r="Y1075" i="1"/>
  <c r="AA1075" i="1"/>
  <c r="AB1075" i="1"/>
  <c r="AC1075" i="1"/>
  <c r="AG1075" i="1"/>
  <c r="AH1075" i="1"/>
  <c r="AI1075" i="1"/>
  <c r="AJ1075" i="1"/>
  <c r="AK1075" i="1"/>
  <c r="AM1075" i="1"/>
  <c r="A1076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Q1076" i="1"/>
  <c r="R1076" i="1"/>
  <c r="T1076" i="1"/>
  <c r="U1076" i="1"/>
  <c r="V1076" i="1" s="1"/>
  <c r="W1076" i="1"/>
  <c r="X1076" i="1"/>
  <c r="Y1076" i="1"/>
  <c r="AA1076" i="1"/>
  <c r="AB1076" i="1"/>
  <c r="AC1076" i="1"/>
  <c r="AE1076" i="1" s="1"/>
  <c r="AG1076" i="1"/>
  <c r="AH1076" i="1"/>
  <c r="AI1076" i="1"/>
  <c r="AJ1076" i="1"/>
  <c r="AK1076" i="1"/>
  <c r="AM1076" i="1"/>
  <c r="A1077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Q1077" i="1"/>
  <c r="R1077" i="1"/>
  <c r="T1077" i="1"/>
  <c r="U1077" i="1"/>
  <c r="V1077" i="1" s="1"/>
  <c r="W1077" i="1"/>
  <c r="X1077" i="1"/>
  <c r="Y1077" i="1"/>
  <c r="AA1077" i="1"/>
  <c r="AB1077" i="1"/>
  <c r="AC1077" i="1"/>
  <c r="AE1077" i="1" s="1"/>
  <c r="AG1077" i="1"/>
  <c r="AH1077" i="1"/>
  <c r="AI1077" i="1"/>
  <c r="AJ1077" i="1"/>
  <c r="AK1077" i="1"/>
  <c r="AM1077" i="1"/>
  <c r="A1078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Q1078" i="1"/>
  <c r="R1078" i="1"/>
  <c r="T1078" i="1"/>
  <c r="U1078" i="1"/>
  <c r="V1078" i="1" s="1"/>
  <c r="W1078" i="1"/>
  <c r="X1078" i="1"/>
  <c r="Y1078" i="1"/>
  <c r="AA1078" i="1"/>
  <c r="AB1078" i="1"/>
  <c r="AC1078" i="1"/>
  <c r="AE1078" i="1" s="1"/>
  <c r="AG1078" i="1"/>
  <c r="AH1078" i="1"/>
  <c r="AI1078" i="1"/>
  <c r="AJ1078" i="1"/>
  <c r="AK1078" i="1"/>
  <c r="AM1078" i="1"/>
  <c r="A1079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Q1079" i="1"/>
  <c r="R1079" i="1"/>
  <c r="T1079" i="1"/>
  <c r="U1079" i="1"/>
  <c r="V1079" i="1" s="1"/>
  <c r="W1079" i="1"/>
  <c r="X1079" i="1"/>
  <c r="Y1079" i="1"/>
  <c r="AA1079" i="1"/>
  <c r="AB1079" i="1"/>
  <c r="AC1079" i="1"/>
  <c r="AG1079" i="1"/>
  <c r="AH1079" i="1"/>
  <c r="AI1079" i="1"/>
  <c r="AJ1079" i="1"/>
  <c r="AK1079" i="1"/>
  <c r="AM1079" i="1"/>
  <c r="A1080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Q1080" i="1"/>
  <c r="R1080" i="1"/>
  <c r="T1080" i="1"/>
  <c r="U1080" i="1"/>
  <c r="V1080" i="1" s="1"/>
  <c r="W1080" i="1"/>
  <c r="X1080" i="1"/>
  <c r="Y1080" i="1"/>
  <c r="AA1080" i="1"/>
  <c r="AB1080" i="1"/>
  <c r="AC1080" i="1"/>
  <c r="AE1080" i="1" s="1"/>
  <c r="AG1080" i="1"/>
  <c r="AH1080" i="1"/>
  <c r="AI1080" i="1"/>
  <c r="AJ1080" i="1"/>
  <c r="AK1080" i="1"/>
  <c r="AM1080" i="1"/>
  <c r="A1081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Q1081" i="1"/>
  <c r="R1081" i="1"/>
  <c r="T1081" i="1"/>
  <c r="U1081" i="1"/>
  <c r="V1081" i="1" s="1"/>
  <c r="W1081" i="1"/>
  <c r="X1081" i="1"/>
  <c r="Y1081" i="1"/>
  <c r="AA1081" i="1"/>
  <c r="AB1081" i="1"/>
  <c r="AC1081" i="1"/>
  <c r="AG1081" i="1"/>
  <c r="AH1081" i="1"/>
  <c r="AI1081" i="1"/>
  <c r="AJ1081" i="1"/>
  <c r="AK1081" i="1"/>
  <c r="AM1081" i="1"/>
  <c r="A1082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Q1082" i="1"/>
  <c r="R1082" i="1"/>
  <c r="T1082" i="1"/>
  <c r="U1082" i="1"/>
  <c r="V1082" i="1" s="1"/>
  <c r="W1082" i="1"/>
  <c r="X1082" i="1"/>
  <c r="Y1082" i="1"/>
  <c r="AA1082" i="1"/>
  <c r="AB1082" i="1"/>
  <c r="AC1082" i="1"/>
  <c r="AE1082" i="1" s="1"/>
  <c r="AG1082" i="1"/>
  <c r="AH1082" i="1"/>
  <c r="AI1082" i="1"/>
  <c r="AJ1082" i="1"/>
  <c r="AK1082" i="1"/>
  <c r="AM1082" i="1"/>
  <c r="A1083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Q1083" i="1"/>
  <c r="R1083" i="1"/>
  <c r="T1083" i="1"/>
  <c r="U1083" i="1"/>
  <c r="V1083" i="1" s="1"/>
  <c r="W1083" i="1"/>
  <c r="X1083" i="1"/>
  <c r="Y1083" i="1"/>
  <c r="AA1083" i="1"/>
  <c r="AB1083" i="1"/>
  <c r="AC1083" i="1"/>
  <c r="AG1083" i="1"/>
  <c r="AH1083" i="1"/>
  <c r="AI1083" i="1"/>
  <c r="AJ1083" i="1"/>
  <c r="AK1083" i="1"/>
  <c r="AM1083" i="1"/>
  <c r="A1084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Q1084" i="1"/>
  <c r="R1084" i="1"/>
  <c r="T1084" i="1"/>
  <c r="U1084" i="1"/>
  <c r="V1084" i="1" s="1"/>
  <c r="W1084" i="1"/>
  <c r="X1084" i="1"/>
  <c r="Y1084" i="1"/>
  <c r="AA1084" i="1"/>
  <c r="AB1084" i="1"/>
  <c r="AC1084" i="1"/>
  <c r="AE1084" i="1" s="1"/>
  <c r="AG1084" i="1"/>
  <c r="AH1084" i="1"/>
  <c r="AI1084" i="1"/>
  <c r="AJ1084" i="1"/>
  <c r="AK1084" i="1"/>
  <c r="AM1084" i="1"/>
  <c r="A1085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Q1085" i="1"/>
  <c r="R1085" i="1"/>
  <c r="T1085" i="1"/>
  <c r="U1085" i="1"/>
  <c r="V1085" i="1" s="1"/>
  <c r="W1085" i="1"/>
  <c r="X1085" i="1"/>
  <c r="Y1085" i="1"/>
  <c r="AA1085" i="1"/>
  <c r="AB1085" i="1"/>
  <c r="AC1085" i="1"/>
  <c r="AE1085" i="1" s="1"/>
  <c r="AG1085" i="1"/>
  <c r="AH1085" i="1"/>
  <c r="AI1085" i="1"/>
  <c r="AJ1085" i="1"/>
  <c r="AK1085" i="1"/>
  <c r="AM1085" i="1"/>
  <c r="A1086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Q1086" i="1"/>
  <c r="R1086" i="1"/>
  <c r="T1086" i="1"/>
  <c r="U1086" i="1"/>
  <c r="V1086" i="1" s="1"/>
  <c r="W1086" i="1"/>
  <c r="X1086" i="1"/>
  <c r="Y1086" i="1"/>
  <c r="AA1086" i="1"/>
  <c r="AB1086" i="1"/>
  <c r="AC1086" i="1"/>
  <c r="AE1086" i="1" s="1"/>
  <c r="AG1086" i="1"/>
  <c r="AH1086" i="1"/>
  <c r="AI1086" i="1"/>
  <c r="AJ1086" i="1"/>
  <c r="AK1086" i="1"/>
  <c r="AM1086" i="1"/>
  <c r="A1087" i="1"/>
  <c r="B1087" i="1"/>
  <c r="C1087" i="1"/>
  <c r="D1087" i="1"/>
  <c r="E1087" i="1"/>
  <c r="F1087" i="1"/>
  <c r="G1087" i="1"/>
  <c r="H1087" i="1"/>
  <c r="I1087" i="1"/>
  <c r="J1087" i="1"/>
  <c r="K1087" i="1"/>
  <c r="L1087" i="1"/>
  <c r="M1087" i="1"/>
  <c r="Q1087" i="1"/>
  <c r="R1087" i="1"/>
  <c r="T1087" i="1"/>
  <c r="U1087" i="1"/>
  <c r="V1087" i="1" s="1"/>
  <c r="W1087" i="1"/>
  <c r="X1087" i="1"/>
  <c r="Y1087" i="1"/>
  <c r="AA1087" i="1"/>
  <c r="AB1087" i="1"/>
  <c r="AC1087" i="1"/>
  <c r="AG1087" i="1"/>
  <c r="AH1087" i="1"/>
  <c r="AI1087" i="1"/>
  <c r="AJ1087" i="1"/>
  <c r="AK1087" i="1"/>
  <c r="AM1087" i="1"/>
  <c r="A1088" i="1"/>
  <c r="B1088" i="1"/>
  <c r="C1088" i="1"/>
  <c r="D1088" i="1"/>
  <c r="E1088" i="1"/>
  <c r="F1088" i="1"/>
  <c r="G1088" i="1"/>
  <c r="H1088" i="1"/>
  <c r="I1088" i="1"/>
  <c r="J1088" i="1"/>
  <c r="K1088" i="1"/>
  <c r="L1088" i="1"/>
  <c r="M1088" i="1"/>
  <c r="Q1088" i="1"/>
  <c r="R1088" i="1"/>
  <c r="T1088" i="1"/>
  <c r="U1088" i="1"/>
  <c r="V1088" i="1" s="1"/>
  <c r="W1088" i="1"/>
  <c r="X1088" i="1"/>
  <c r="Y1088" i="1"/>
  <c r="AA1088" i="1"/>
  <c r="AB1088" i="1"/>
  <c r="AC1088" i="1"/>
  <c r="AE1088" i="1" s="1"/>
  <c r="AG1088" i="1"/>
  <c r="AH1088" i="1"/>
  <c r="AI1088" i="1"/>
  <c r="AJ1088" i="1"/>
  <c r="AK1088" i="1"/>
  <c r="AM1088" i="1"/>
  <c r="A1089" i="1"/>
  <c r="B1089" i="1"/>
  <c r="C1089" i="1"/>
  <c r="D1089" i="1"/>
  <c r="E1089" i="1"/>
  <c r="F1089" i="1"/>
  <c r="G1089" i="1"/>
  <c r="H1089" i="1"/>
  <c r="I1089" i="1"/>
  <c r="J1089" i="1"/>
  <c r="K1089" i="1"/>
  <c r="L1089" i="1"/>
  <c r="M1089" i="1"/>
  <c r="Q1089" i="1"/>
  <c r="R1089" i="1"/>
  <c r="T1089" i="1"/>
  <c r="U1089" i="1"/>
  <c r="V1089" i="1" s="1"/>
  <c r="W1089" i="1"/>
  <c r="X1089" i="1"/>
  <c r="Y1089" i="1"/>
  <c r="AA1089" i="1"/>
  <c r="AB1089" i="1"/>
  <c r="AC1089" i="1"/>
  <c r="AG1089" i="1"/>
  <c r="AH1089" i="1"/>
  <c r="AI1089" i="1"/>
  <c r="AJ1089" i="1"/>
  <c r="AK1089" i="1"/>
  <c r="AM1089" i="1"/>
  <c r="A1090" i="1"/>
  <c r="B1090" i="1"/>
  <c r="C1090" i="1"/>
  <c r="D1090" i="1"/>
  <c r="E1090" i="1"/>
  <c r="F1090" i="1"/>
  <c r="G1090" i="1"/>
  <c r="H1090" i="1"/>
  <c r="I1090" i="1"/>
  <c r="J1090" i="1"/>
  <c r="K1090" i="1"/>
  <c r="L1090" i="1"/>
  <c r="M1090" i="1"/>
  <c r="Q1090" i="1"/>
  <c r="R1090" i="1"/>
  <c r="T1090" i="1"/>
  <c r="U1090" i="1"/>
  <c r="V1090" i="1" s="1"/>
  <c r="W1090" i="1"/>
  <c r="X1090" i="1"/>
  <c r="Y1090" i="1"/>
  <c r="AA1090" i="1"/>
  <c r="AB1090" i="1"/>
  <c r="AC1090" i="1"/>
  <c r="AG1090" i="1"/>
  <c r="AH1090" i="1"/>
  <c r="AI1090" i="1"/>
  <c r="AJ1090" i="1"/>
  <c r="AK1090" i="1"/>
  <c r="AM1090" i="1"/>
  <c r="A1091" i="1"/>
  <c r="B1091" i="1"/>
  <c r="C1091" i="1"/>
  <c r="D1091" i="1"/>
  <c r="E1091" i="1"/>
  <c r="F1091" i="1"/>
  <c r="G1091" i="1"/>
  <c r="H1091" i="1"/>
  <c r="I1091" i="1"/>
  <c r="J1091" i="1"/>
  <c r="K1091" i="1"/>
  <c r="L1091" i="1"/>
  <c r="M1091" i="1"/>
  <c r="Q1091" i="1"/>
  <c r="R1091" i="1"/>
  <c r="T1091" i="1"/>
  <c r="U1091" i="1"/>
  <c r="V1091" i="1" s="1"/>
  <c r="W1091" i="1"/>
  <c r="X1091" i="1"/>
  <c r="Y1091" i="1"/>
  <c r="AA1091" i="1"/>
  <c r="AB1091" i="1"/>
  <c r="AC1091" i="1"/>
  <c r="AG1091" i="1"/>
  <c r="AH1091" i="1"/>
  <c r="AI1091" i="1"/>
  <c r="AJ1091" i="1"/>
  <c r="AK1091" i="1"/>
  <c r="AM1091" i="1"/>
  <c r="A1092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Q1092" i="1"/>
  <c r="R1092" i="1"/>
  <c r="T1092" i="1"/>
  <c r="U1092" i="1"/>
  <c r="V1092" i="1" s="1"/>
  <c r="W1092" i="1"/>
  <c r="X1092" i="1"/>
  <c r="Y1092" i="1"/>
  <c r="AA1092" i="1"/>
  <c r="AB1092" i="1"/>
  <c r="AC1092" i="1"/>
  <c r="AE1092" i="1" s="1"/>
  <c r="AG1092" i="1"/>
  <c r="AH1092" i="1"/>
  <c r="AI1092" i="1"/>
  <c r="AJ1092" i="1"/>
  <c r="AK1092" i="1"/>
  <c r="AM1092" i="1"/>
  <c r="A1093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Q1093" i="1"/>
  <c r="R1093" i="1"/>
  <c r="T1093" i="1"/>
  <c r="U1093" i="1"/>
  <c r="V1093" i="1" s="1"/>
  <c r="W1093" i="1"/>
  <c r="X1093" i="1"/>
  <c r="Y1093" i="1"/>
  <c r="AA1093" i="1"/>
  <c r="AB1093" i="1"/>
  <c r="AC1093" i="1"/>
  <c r="AE1093" i="1" s="1"/>
  <c r="AG1093" i="1"/>
  <c r="AH1093" i="1"/>
  <c r="AI1093" i="1"/>
  <c r="AJ1093" i="1"/>
  <c r="AK1093" i="1"/>
  <c r="AM1093" i="1"/>
  <c r="A1094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Q1094" i="1"/>
  <c r="R1094" i="1"/>
  <c r="T1094" i="1"/>
  <c r="U1094" i="1"/>
  <c r="V1094" i="1" s="1"/>
  <c r="W1094" i="1"/>
  <c r="X1094" i="1"/>
  <c r="Y1094" i="1"/>
  <c r="AA1094" i="1"/>
  <c r="AB1094" i="1"/>
  <c r="AC1094" i="1"/>
  <c r="AE1094" i="1" s="1"/>
  <c r="AG1094" i="1"/>
  <c r="AH1094" i="1"/>
  <c r="AI1094" i="1"/>
  <c r="AJ1094" i="1"/>
  <c r="AK1094" i="1"/>
  <c r="AM1094" i="1"/>
  <c r="A1095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Q1095" i="1"/>
  <c r="R1095" i="1"/>
  <c r="T1095" i="1"/>
  <c r="U1095" i="1"/>
  <c r="V1095" i="1" s="1"/>
  <c r="W1095" i="1"/>
  <c r="X1095" i="1"/>
  <c r="Y1095" i="1"/>
  <c r="AA1095" i="1"/>
  <c r="AB1095" i="1"/>
  <c r="AC1095" i="1"/>
  <c r="AG1095" i="1"/>
  <c r="AH1095" i="1"/>
  <c r="AI1095" i="1"/>
  <c r="AJ1095" i="1"/>
  <c r="AK1095" i="1"/>
  <c r="AM1095" i="1"/>
  <c r="A1096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Q1096" i="1"/>
  <c r="R1096" i="1"/>
  <c r="T1096" i="1"/>
  <c r="U1096" i="1"/>
  <c r="V1096" i="1" s="1"/>
  <c r="W1096" i="1"/>
  <c r="X1096" i="1"/>
  <c r="Y1096" i="1"/>
  <c r="AA1096" i="1"/>
  <c r="AB1096" i="1"/>
  <c r="AC1096" i="1"/>
  <c r="AE1096" i="1" s="1"/>
  <c r="AG1096" i="1"/>
  <c r="AH1096" i="1"/>
  <c r="AI1096" i="1"/>
  <c r="AJ1096" i="1"/>
  <c r="AK1096" i="1"/>
  <c r="AM1096" i="1"/>
  <c r="A1097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Q1097" i="1"/>
  <c r="R1097" i="1"/>
  <c r="T1097" i="1"/>
  <c r="U1097" i="1"/>
  <c r="V1097" i="1" s="1"/>
  <c r="W1097" i="1"/>
  <c r="X1097" i="1"/>
  <c r="Y1097" i="1"/>
  <c r="AA1097" i="1"/>
  <c r="AB1097" i="1"/>
  <c r="AC1097" i="1"/>
  <c r="AG1097" i="1"/>
  <c r="AH1097" i="1"/>
  <c r="AI1097" i="1"/>
  <c r="AJ1097" i="1"/>
  <c r="AK1097" i="1"/>
  <c r="AM1097" i="1"/>
  <c r="A1098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Q1098" i="1"/>
  <c r="R1098" i="1"/>
  <c r="T1098" i="1"/>
  <c r="U1098" i="1"/>
  <c r="V1098" i="1" s="1"/>
  <c r="W1098" i="1"/>
  <c r="X1098" i="1"/>
  <c r="Y1098" i="1"/>
  <c r="AA1098" i="1"/>
  <c r="AB1098" i="1"/>
  <c r="AC1098" i="1"/>
  <c r="AE1098" i="1" s="1"/>
  <c r="AG1098" i="1"/>
  <c r="AH1098" i="1"/>
  <c r="AI1098" i="1"/>
  <c r="AJ1098" i="1"/>
  <c r="AK1098" i="1"/>
  <c r="AM1098" i="1"/>
  <c r="A1099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Q1099" i="1"/>
  <c r="R1099" i="1"/>
  <c r="T1099" i="1"/>
  <c r="U1099" i="1"/>
  <c r="V1099" i="1" s="1"/>
  <c r="W1099" i="1"/>
  <c r="X1099" i="1"/>
  <c r="Y1099" i="1"/>
  <c r="AA1099" i="1"/>
  <c r="AB1099" i="1"/>
  <c r="AC1099" i="1"/>
  <c r="AG1099" i="1"/>
  <c r="AH1099" i="1"/>
  <c r="AI1099" i="1"/>
  <c r="AJ1099" i="1"/>
  <c r="AK1099" i="1"/>
  <c r="AM1099" i="1"/>
  <c r="A1100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Q1100" i="1"/>
  <c r="R1100" i="1"/>
  <c r="T1100" i="1"/>
  <c r="U1100" i="1"/>
  <c r="V1100" i="1" s="1"/>
  <c r="W1100" i="1"/>
  <c r="X1100" i="1"/>
  <c r="Y1100" i="1"/>
  <c r="AA1100" i="1"/>
  <c r="AB1100" i="1"/>
  <c r="AC1100" i="1"/>
  <c r="AE1100" i="1" s="1"/>
  <c r="AG1100" i="1"/>
  <c r="AH1100" i="1"/>
  <c r="AI1100" i="1"/>
  <c r="AJ1100" i="1"/>
  <c r="AK1100" i="1"/>
  <c r="AM1100" i="1"/>
  <c r="A1101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Q1101" i="1"/>
  <c r="R1101" i="1"/>
  <c r="T1101" i="1"/>
  <c r="U1101" i="1"/>
  <c r="V1101" i="1" s="1"/>
  <c r="W1101" i="1"/>
  <c r="X1101" i="1"/>
  <c r="Y1101" i="1"/>
  <c r="AA1101" i="1"/>
  <c r="AB1101" i="1"/>
  <c r="AC1101" i="1"/>
  <c r="AE1101" i="1" s="1"/>
  <c r="AG1101" i="1"/>
  <c r="AH1101" i="1"/>
  <c r="AI1101" i="1"/>
  <c r="AJ1101" i="1"/>
  <c r="AK1101" i="1"/>
  <c r="AM1101" i="1"/>
  <c r="A1102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Q1102" i="1"/>
  <c r="R1102" i="1"/>
  <c r="T1102" i="1"/>
  <c r="U1102" i="1"/>
  <c r="V1102" i="1" s="1"/>
  <c r="W1102" i="1"/>
  <c r="X1102" i="1"/>
  <c r="Y1102" i="1"/>
  <c r="AA1102" i="1"/>
  <c r="AB1102" i="1"/>
  <c r="AC1102" i="1"/>
  <c r="AE1102" i="1" s="1"/>
  <c r="AG1102" i="1"/>
  <c r="AH1102" i="1"/>
  <c r="AI1102" i="1"/>
  <c r="AJ1102" i="1"/>
  <c r="AK1102" i="1"/>
  <c r="AM1102" i="1"/>
  <c r="A1103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Q1103" i="1"/>
  <c r="R1103" i="1"/>
  <c r="T1103" i="1"/>
  <c r="U1103" i="1"/>
  <c r="V1103" i="1" s="1"/>
  <c r="W1103" i="1"/>
  <c r="X1103" i="1"/>
  <c r="Y1103" i="1"/>
  <c r="AA1103" i="1"/>
  <c r="AB1103" i="1"/>
  <c r="AC1103" i="1"/>
  <c r="AG1103" i="1"/>
  <c r="AH1103" i="1"/>
  <c r="AI1103" i="1"/>
  <c r="AJ1103" i="1"/>
  <c r="AK1103" i="1"/>
  <c r="AM1103" i="1"/>
  <c r="A1104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Q1104" i="1"/>
  <c r="R1104" i="1"/>
  <c r="T1104" i="1"/>
  <c r="U1104" i="1"/>
  <c r="V1104" i="1" s="1"/>
  <c r="W1104" i="1"/>
  <c r="X1104" i="1"/>
  <c r="Y1104" i="1"/>
  <c r="AA1104" i="1"/>
  <c r="AB1104" i="1"/>
  <c r="AC1104" i="1"/>
  <c r="AE1104" i="1" s="1"/>
  <c r="AG1104" i="1"/>
  <c r="AH1104" i="1"/>
  <c r="AI1104" i="1"/>
  <c r="AJ1104" i="1"/>
  <c r="AK1104" i="1"/>
  <c r="AM1104" i="1"/>
  <c r="A1105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Q1105" i="1"/>
  <c r="R1105" i="1"/>
  <c r="T1105" i="1"/>
  <c r="U1105" i="1"/>
  <c r="V1105" i="1" s="1"/>
  <c r="W1105" i="1"/>
  <c r="X1105" i="1"/>
  <c r="Y1105" i="1"/>
  <c r="AA1105" i="1"/>
  <c r="AB1105" i="1"/>
  <c r="AC1105" i="1"/>
  <c r="AE1105" i="1" s="1"/>
  <c r="AG1105" i="1"/>
  <c r="AH1105" i="1"/>
  <c r="AI1105" i="1"/>
  <c r="AJ1105" i="1"/>
  <c r="AK1105" i="1"/>
  <c r="AM1105" i="1"/>
  <c r="A1106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Q1106" i="1"/>
  <c r="R1106" i="1"/>
  <c r="T1106" i="1"/>
  <c r="U1106" i="1"/>
  <c r="V1106" i="1" s="1"/>
  <c r="W1106" i="1"/>
  <c r="X1106" i="1"/>
  <c r="Y1106" i="1"/>
  <c r="AA1106" i="1"/>
  <c r="AB1106" i="1"/>
  <c r="AC1106" i="1"/>
  <c r="AE1106" i="1" s="1"/>
  <c r="AG1106" i="1"/>
  <c r="AH1106" i="1"/>
  <c r="AI1106" i="1"/>
  <c r="AJ1106" i="1"/>
  <c r="AK1106" i="1"/>
  <c r="AM1106" i="1"/>
  <c r="A1107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Q1107" i="1"/>
  <c r="R1107" i="1"/>
  <c r="T1107" i="1"/>
  <c r="U1107" i="1"/>
  <c r="V1107" i="1" s="1"/>
  <c r="W1107" i="1"/>
  <c r="X1107" i="1"/>
  <c r="Y1107" i="1"/>
  <c r="AA1107" i="1"/>
  <c r="AB1107" i="1"/>
  <c r="AC1107" i="1"/>
  <c r="AG1107" i="1"/>
  <c r="AH1107" i="1"/>
  <c r="AI1107" i="1"/>
  <c r="AJ1107" i="1"/>
  <c r="AK1107" i="1"/>
  <c r="AM1107" i="1"/>
  <c r="A1108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Q1108" i="1"/>
  <c r="R1108" i="1"/>
  <c r="T1108" i="1"/>
  <c r="U1108" i="1"/>
  <c r="V1108" i="1" s="1"/>
  <c r="W1108" i="1"/>
  <c r="X1108" i="1"/>
  <c r="Y1108" i="1"/>
  <c r="AA1108" i="1"/>
  <c r="AB1108" i="1"/>
  <c r="AC1108" i="1"/>
  <c r="AD1108" i="1" s="1"/>
  <c r="AG1108" i="1"/>
  <c r="AH1108" i="1"/>
  <c r="AI1108" i="1"/>
  <c r="AJ1108" i="1"/>
  <c r="AK1108" i="1"/>
  <c r="AM1108" i="1"/>
  <c r="A1109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Q1109" i="1"/>
  <c r="R1109" i="1"/>
  <c r="T1109" i="1"/>
  <c r="U1109" i="1"/>
  <c r="V1109" i="1" s="1"/>
  <c r="W1109" i="1"/>
  <c r="X1109" i="1"/>
  <c r="Y1109" i="1"/>
  <c r="AA1109" i="1"/>
  <c r="AB1109" i="1"/>
  <c r="AC1109" i="1"/>
  <c r="AG1109" i="1"/>
  <c r="AH1109" i="1"/>
  <c r="AI1109" i="1"/>
  <c r="AJ1109" i="1"/>
  <c r="AK1109" i="1"/>
  <c r="AM1109" i="1"/>
  <c r="A1110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Q1110" i="1"/>
  <c r="R1110" i="1"/>
  <c r="T1110" i="1"/>
  <c r="U1110" i="1"/>
  <c r="V1110" i="1" s="1"/>
  <c r="W1110" i="1"/>
  <c r="X1110" i="1"/>
  <c r="Y1110" i="1"/>
  <c r="AA1110" i="1"/>
  <c r="AB1110" i="1"/>
  <c r="AC1110" i="1"/>
  <c r="AE1110" i="1" s="1"/>
  <c r="AG1110" i="1"/>
  <c r="AH1110" i="1"/>
  <c r="AI1110" i="1"/>
  <c r="AJ1110" i="1"/>
  <c r="AK1110" i="1"/>
  <c r="AM1110" i="1"/>
  <c r="A1111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Q1111" i="1"/>
  <c r="R1111" i="1"/>
  <c r="T1111" i="1"/>
  <c r="U1111" i="1"/>
  <c r="V1111" i="1" s="1"/>
  <c r="W1111" i="1"/>
  <c r="X1111" i="1"/>
  <c r="Y1111" i="1"/>
  <c r="AA1111" i="1"/>
  <c r="AB1111" i="1"/>
  <c r="AC1111" i="1"/>
  <c r="AG1111" i="1"/>
  <c r="AH1111" i="1"/>
  <c r="AI1111" i="1"/>
  <c r="AJ1111" i="1"/>
  <c r="AK1111" i="1"/>
  <c r="AM1111" i="1"/>
  <c r="A1112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Q1112" i="1"/>
  <c r="R1112" i="1"/>
  <c r="T1112" i="1"/>
  <c r="U1112" i="1"/>
  <c r="V1112" i="1" s="1"/>
  <c r="W1112" i="1"/>
  <c r="X1112" i="1"/>
  <c r="Y1112" i="1"/>
  <c r="AA1112" i="1"/>
  <c r="AB1112" i="1"/>
  <c r="AC1112" i="1"/>
  <c r="AE1112" i="1" s="1"/>
  <c r="AG1112" i="1"/>
  <c r="AH1112" i="1"/>
  <c r="AI1112" i="1"/>
  <c r="AJ1112" i="1"/>
  <c r="AK1112" i="1"/>
  <c r="AM1112" i="1"/>
  <c r="A1113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Q1113" i="1"/>
  <c r="R1113" i="1"/>
  <c r="T1113" i="1"/>
  <c r="U1113" i="1"/>
  <c r="V1113" i="1" s="1"/>
  <c r="W1113" i="1"/>
  <c r="X1113" i="1"/>
  <c r="Y1113" i="1"/>
  <c r="AA1113" i="1"/>
  <c r="AB1113" i="1"/>
  <c r="AC1113" i="1"/>
  <c r="AG1113" i="1"/>
  <c r="AH1113" i="1"/>
  <c r="AI1113" i="1"/>
  <c r="AJ1113" i="1"/>
  <c r="AK1113" i="1"/>
  <c r="AM1113" i="1"/>
  <c r="A1114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Q1114" i="1"/>
  <c r="R1114" i="1"/>
  <c r="T1114" i="1"/>
  <c r="U1114" i="1"/>
  <c r="V1114" i="1" s="1"/>
  <c r="W1114" i="1"/>
  <c r="X1114" i="1"/>
  <c r="Y1114" i="1"/>
  <c r="AA1114" i="1"/>
  <c r="AB1114" i="1"/>
  <c r="AC1114" i="1"/>
  <c r="AE1114" i="1" s="1"/>
  <c r="AG1114" i="1"/>
  <c r="AH1114" i="1"/>
  <c r="AI1114" i="1"/>
  <c r="AJ1114" i="1"/>
  <c r="AK1114" i="1"/>
  <c r="AM1114" i="1"/>
  <c r="A1115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Q1115" i="1"/>
  <c r="R1115" i="1"/>
  <c r="T1115" i="1"/>
  <c r="U1115" i="1"/>
  <c r="V1115" i="1" s="1"/>
  <c r="W1115" i="1"/>
  <c r="X1115" i="1"/>
  <c r="Y1115" i="1"/>
  <c r="AA1115" i="1"/>
  <c r="AB1115" i="1"/>
  <c r="AC1115" i="1"/>
  <c r="AG1115" i="1"/>
  <c r="AH1115" i="1"/>
  <c r="AI1115" i="1"/>
  <c r="AJ1115" i="1"/>
  <c r="AK1115" i="1"/>
  <c r="AM1115" i="1"/>
  <c r="A1116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Q1116" i="1"/>
  <c r="R1116" i="1"/>
  <c r="T1116" i="1"/>
  <c r="U1116" i="1"/>
  <c r="V1116" i="1" s="1"/>
  <c r="W1116" i="1"/>
  <c r="X1116" i="1"/>
  <c r="Y1116" i="1"/>
  <c r="AA1116" i="1"/>
  <c r="AB1116" i="1"/>
  <c r="AC1116" i="1"/>
  <c r="AE1116" i="1" s="1"/>
  <c r="AG1116" i="1"/>
  <c r="AH1116" i="1"/>
  <c r="AI1116" i="1"/>
  <c r="AJ1116" i="1"/>
  <c r="AK1116" i="1"/>
  <c r="AM1116" i="1"/>
  <c r="A1117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Q1117" i="1"/>
  <c r="R1117" i="1"/>
  <c r="T1117" i="1"/>
  <c r="U1117" i="1"/>
  <c r="V1117" i="1" s="1"/>
  <c r="W1117" i="1"/>
  <c r="X1117" i="1"/>
  <c r="Y1117" i="1"/>
  <c r="AA1117" i="1"/>
  <c r="AB1117" i="1"/>
  <c r="AC1117" i="1"/>
  <c r="AG1117" i="1"/>
  <c r="AH1117" i="1"/>
  <c r="AI1117" i="1"/>
  <c r="AJ1117" i="1"/>
  <c r="AK1117" i="1"/>
  <c r="AM1117" i="1"/>
  <c r="A1118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Q1118" i="1"/>
  <c r="R1118" i="1"/>
  <c r="T1118" i="1"/>
  <c r="U1118" i="1"/>
  <c r="V1118" i="1" s="1"/>
  <c r="W1118" i="1"/>
  <c r="X1118" i="1"/>
  <c r="Y1118" i="1"/>
  <c r="AA1118" i="1"/>
  <c r="AB1118" i="1"/>
  <c r="AC1118" i="1"/>
  <c r="AG1118" i="1"/>
  <c r="AH1118" i="1"/>
  <c r="AI1118" i="1"/>
  <c r="AJ1118" i="1"/>
  <c r="AK1118" i="1"/>
  <c r="AM1118" i="1"/>
  <c r="A1119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Q1119" i="1"/>
  <c r="R1119" i="1"/>
  <c r="T1119" i="1"/>
  <c r="U1119" i="1"/>
  <c r="V1119" i="1" s="1"/>
  <c r="W1119" i="1"/>
  <c r="X1119" i="1"/>
  <c r="Y1119" i="1"/>
  <c r="AA1119" i="1"/>
  <c r="AB1119" i="1"/>
  <c r="AC1119" i="1"/>
  <c r="AG1119" i="1"/>
  <c r="AH1119" i="1"/>
  <c r="AI1119" i="1"/>
  <c r="AJ1119" i="1"/>
  <c r="AK1119" i="1"/>
  <c r="AM1119" i="1"/>
  <c r="A1120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Q1120" i="1"/>
  <c r="R1120" i="1"/>
  <c r="T1120" i="1"/>
  <c r="U1120" i="1"/>
  <c r="V1120" i="1" s="1"/>
  <c r="W1120" i="1"/>
  <c r="X1120" i="1"/>
  <c r="Y1120" i="1"/>
  <c r="AA1120" i="1"/>
  <c r="AB1120" i="1"/>
  <c r="AC1120" i="1"/>
  <c r="AE1120" i="1" s="1"/>
  <c r="AG1120" i="1"/>
  <c r="AH1120" i="1"/>
  <c r="AI1120" i="1"/>
  <c r="AJ1120" i="1"/>
  <c r="AK1120" i="1"/>
  <c r="AM1120" i="1"/>
  <c r="A1121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Q1121" i="1"/>
  <c r="R1121" i="1"/>
  <c r="T1121" i="1"/>
  <c r="U1121" i="1"/>
  <c r="V1121" i="1" s="1"/>
  <c r="W1121" i="1"/>
  <c r="X1121" i="1"/>
  <c r="Y1121" i="1"/>
  <c r="AA1121" i="1"/>
  <c r="AB1121" i="1"/>
  <c r="AC1121" i="1"/>
  <c r="AG1121" i="1"/>
  <c r="AH1121" i="1"/>
  <c r="AI1121" i="1"/>
  <c r="AJ1121" i="1"/>
  <c r="AK1121" i="1"/>
  <c r="AM1121" i="1"/>
  <c r="A1122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Q1122" i="1"/>
  <c r="R1122" i="1"/>
  <c r="T1122" i="1"/>
  <c r="U1122" i="1"/>
  <c r="V1122" i="1" s="1"/>
  <c r="W1122" i="1"/>
  <c r="X1122" i="1"/>
  <c r="Y1122" i="1"/>
  <c r="AA1122" i="1"/>
  <c r="AB1122" i="1"/>
  <c r="AC1122" i="1"/>
  <c r="AE1122" i="1" s="1"/>
  <c r="AG1122" i="1"/>
  <c r="AH1122" i="1"/>
  <c r="AI1122" i="1"/>
  <c r="AJ1122" i="1"/>
  <c r="AK1122" i="1"/>
  <c r="AM1122" i="1"/>
  <c r="A1123" i="1"/>
  <c r="B1123" i="1"/>
  <c r="C1123" i="1"/>
  <c r="D1123" i="1"/>
  <c r="E1123" i="1"/>
  <c r="F1123" i="1"/>
  <c r="G1123" i="1"/>
  <c r="H1123" i="1"/>
  <c r="I1123" i="1"/>
  <c r="J1123" i="1"/>
  <c r="K1123" i="1"/>
  <c r="L1123" i="1"/>
  <c r="M1123" i="1"/>
  <c r="Q1123" i="1"/>
  <c r="R1123" i="1"/>
  <c r="T1123" i="1"/>
  <c r="U1123" i="1"/>
  <c r="V1123" i="1" s="1"/>
  <c r="W1123" i="1"/>
  <c r="X1123" i="1"/>
  <c r="Y1123" i="1"/>
  <c r="AA1123" i="1"/>
  <c r="AB1123" i="1"/>
  <c r="AC1123" i="1"/>
  <c r="AG1123" i="1"/>
  <c r="AH1123" i="1"/>
  <c r="AI1123" i="1"/>
  <c r="AJ1123" i="1"/>
  <c r="AK1123" i="1"/>
  <c r="AM1123" i="1"/>
  <c r="A1124" i="1"/>
  <c r="B1124" i="1"/>
  <c r="C1124" i="1"/>
  <c r="D1124" i="1"/>
  <c r="E1124" i="1"/>
  <c r="F1124" i="1"/>
  <c r="G1124" i="1"/>
  <c r="H1124" i="1"/>
  <c r="I1124" i="1"/>
  <c r="J1124" i="1"/>
  <c r="K1124" i="1"/>
  <c r="L1124" i="1"/>
  <c r="M1124" i="1"/>
  <c r="Q1124" i="1"/>
  <c r="R1124" i="1"/>
  <c r="T1124" i="1"/>
  <c r="U1124" i="1"/>
  <c r="V1124" i="1" s="1"/>
  <c r="W1124" i="1"/>
  <c r="X1124" i="1"/>
  <c r="Y1124" i="1"/>
  <c r="AA1124" i="1"/>
  <c r="AB1124" i="1"/>
  <c r="AC1124" i="1"/>
  <c r="AE1124" i="1" s="1"/>
  <c r="AG1124" i="1"/>
  <c r="AH1124" i="1"/>
  <c r="AI1124" i="1"/>
  <c r="AJ1124" i="1"/>
  <c r="AK1124" i="1"/>
  <c r="AM1124" i="1"/>
  <c r="A1125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Q1125" i="1"/>
  <c r="R1125" i="1"/>
  <c r="T1125" i="1"/>
  <c r="U1125" i="1"/>
  <c r="V1125" i="1" s="1"/>
  <c r="W1125" i="1"/>
  <c r="X1125" i="1"/>
  <c r="Y1125" i="1"/>
  <c r="AA1125" i="1"/>
  <c r="AB1125" i="1"/>
  <c r="AC1125" i="1"/>
  <c r="AE1125" i="1" s="1"/>
  <c r="AG1125" i="1"/>
  <c r="AH1125" i="1"/>
  <c r="AI1125" i="1"/>
  <c r="AJ1125" i="1"/>
  <c r="AK1125" i="1"/>
  <c r="AM1125" i="1"/>
  <c r="A1126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Q1126" i="1"/>
  <c r="R1126" i="1"/>
  <c r="T1126" i="1"/>
  <c r="U1126" i="1"/>
  <c r="V1126" i="1" s="1"/>
  <c r="W1126" i="1"/>
  <c r="X1126" i="1"/>
  <c r="Y1126" i="1"/>
  <c r="AA1126" i="1"/>
  <c r="AB1126" i="1"/>
  <c r="AC1126" i="1"/>
  <c r="AE1126" i="1" s="1"/>
  <c r="AG1126" i="1"/>
  <c r="AH1126" i="1"/>
  <c r="AI1126" i="1"/>
  <c r="AJ1126" i="1"/>
  <c r="AK1126" i="1"/>
  <c r="AM1126" i="1"/>
  <c r="A1127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Q1127" i="1"/>
  <c r="R1127" i="1"/>
  <c r="T1127" i="1"/>
  <c r="U1127" i="1"/>
  <c r="V1127" i="1" s="1"/>
  <c r="W1127" i="1"/>
  <c r="X1127" i="1"/>
  <c r="Y1127" i="1"/>
  <c r="AA1127" i="1"/>
  <c r="AB1127" i="1"/>
  <c r="AC1127" i="1"/>
  <c r="AG1127" i="1"/>
  <c r="AH1127" i="1"/>
  <c r="AI1127" i="1"/>
  <c r="AJ1127" i="1"/>
  <c r="AK1127" i="1"/>
  <c r="AM1127" i="1"/>
  <c r="A1128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Q1128" i="1"/>
  <c r="R1128" i="1"/>
  <c r="T1128" i="1"/>
  <c r="U1128" i="1"/>
  <c r="V1128" i="1" s="1"/>
  <c r="W1128" i="1"/>
  <c r="X1128" i="1"/>
  <c r="Y1128" i="1"/>
  <c r="AA1128" i="1"/>
  <c r="AB1128" i="1"/>
  <c r="AC1128" i="1"/>
  <c r="AE1128" i="1" s="1"/>
  <c r="AG1128" i="1"/>
  <c r="AH1128" i="1"/>
  <c r="AI1128" i="1"/>
  <c r="AJ1128" i="1"/>
  <c r="AK1128" i="1"/>
  <c r="AM1128" i="1"/>
  <c r="A1129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Q1129" i="1"/>
  <c r="R1129" i="1"/>
  <c r="T1129" i="1"/>
  <c r="U1129" i="1"/>
  <c r="V1129" i="1" s="1"/>
  <c r="W1129" i="1"/>
  <c r="X1129" i="1"/>
  <c r="Y1129" i="1"/>
  <c r="AA1129" i="1"/>
  <c r="AB1129" i="1"/>
  <c r="AC1129" i="1"/>
  <c r="AE1129" i="1" s="1"/>
  <c r="AG1129" i="1"/>
  <c r="AH1129" i="1"/>
  <c r="AI1129" i="1"/>
  <c r="AJ1129" i="1"/>
  <c r="AK1129" i="1"/>
  <c r="AM1129" i="1"/>
  <c r="A1130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Q1130" i="1"/>
  <c r="R1130" i="1"/>
  <c r="T1130" i="1"/>
  <c r="U1130" i="1"/>
  <c r="V1130" i="1" s="1"/>
  <c r="W1130" i="1"/>
  <c r="X1130" i="1"/>
  <c r="Y1130" i="1"/>
  <c r="AA1130" i="1"/>
  <c r="AB1130" i="1"/>
  <c r="AC1130" i="1"/>
  <c r="AE1130" i="1" s="1"/>
  <c r="AG1130" i="1"/>
  <c r="AH1130" i="1"/>
  <c r="AI1130" i="1"/>
  <c r="AJ1130" i="1"/>
  <c r="AK1130" i="1"/>
  <c r="AM1130" i="1"/>
  <c r="A1131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Q1131" i="1"/>
  <c r="R1131" i="1"/>
  <c r="T1131" i="1"/>
  <c r="U1131" i="1"/>
  <c r="V1131" i="1" s="1"/>
  <c r="W1131" i="1"/>
  <c r="X1131" i="1"/>
  <c r="Y1131" i="1"/>
  <c r="AA1131" i="1"/>
  <c r="AB1131" i="1"/>
  <c r="AC1131" i="1"/>
  <c r="AG1131" i="1"/>
  <c r="AH1131" i="1"/>
  <c r="AI1131" i="1"/>
  <c r="AJ1131" i="1"/>
  <c r="AK1131" i="1"/>
  <c r="AM1131" i="1"/>
  <c r="A1132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Q1132" i="1"/>
  <c r="R1132" i="1"/>
  <c r="T1132" i="1"/>
  <c r="U1132" i="1"/>
  <c r="V1132" i="1" s="1"/>
  <c r="W1132" i="1"/>
  <c r="X1132" i="1"/>
  <c r="Y1132" i="1"/>
  <c r="AA1132" i="1"/>
  <c r="AB1132" i="1"/>
  <c r="AC1132" i="1"/>
  <c r="AE1132" i="1" s="1"/>
  <c r="AG1132" i="1"/>
  <c r="AH1132" i="1"/>
  <c r="AI1132" i="1"/>
  <c r="AJ1132" i="1"/>
  <c r="AK1132" i="1"/>
  <c r="AM1132" i="1"/>
  <c r="A1133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Q1133" i="1"/>
  <c r="R1133" i="1"/>
  <c r="T1133" i="1"/>
  <c r="U1133" i="1"/>
  <c r="V1133" i="1" s="1"/>
  <c r="W1133" i="1"/>
  <c r="X1133" i="1"/>
  <c r="Y1133" i="1"/>
  <c r="AA1133" i="1"/>
  <c r="AB1133" i="1"/>
  <c r="AC1133" i="1"/>
  <c r="AE1133" i="1" s="1"/>
  <c r="AG1133" i="1"/>
  <c r="AH1133" i="1"/>
  <c r="AI1133" i="1"/>
  <c r="AJ1133" i="1"/>
  <c r="AK1133" i="1"/>
  <c r="AM1133" i="1"/>
  <c r="A1134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Q1134" i="1"/>
  <c r="R1134" i="1"/>
  <c r="T1134" i="1"/>
  <c r="U1134" i="1"/>
  <c r="V1134" i="1" s="1"/>
  <c r="W1134" i="1"/>
  <c r="X1134" i="1"/>
  <c r="Y1134" i="1"/>
  <c r="AA1134" i="1"/>
  <c r="AB1134" i="1"/>
  <c r="AC1134" i="1"/>
  <c r="AE1134" i="1" s="1"/>
  <c r="AG1134" i="1"/>
  <c r="AH1134" i="1"/>
  <c r="AI1134" i="1"/>
  <c r="AJ1134" i="1"/>
  <c r="AK1134" i="1"/>
  <c r="AM1134" i="1"/>
  <c r="A1135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Q1135" i="1"/>
  <c r="R1135" i="1"/>
  <c r="T1135" i="1"/>
  <c r="U1135" i="1"/>
  <c r="V1135" i="1" s="1"/>
  <c r="W1135" i="1"/>
  <c r="X1135" i="1"/>
  <c r="Y1135" i="1"/>
  <c r="AA1135" i="1"/>
  <c r="AB1135" i="1"/>
  <c r="AC1135" i="1"/>
  <c r="AE1135" i="1" s="1"/>
  <c r="AG1135" i="1"/>
  <c r="AH1135" i="1"/>
  <c r="AI1135" i="1"/>
  <c r="AJ1135" i="1"/>
  <c r="AK1135" i="1"/>
  <c r="AM1135" i="1"/>
  <c r="A1136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Q1136" i="1"/>
  <c r="R1136" i="1"/>
  <c r="T1136" i="1"/>
  <c r="U1136" i="1"/>
  <c r="V1136" i="1" s="1"/>
  <c r="W1136" i="1"/>
  <c r="X1136" i="1"/>
  <c r="Y1136" i="1"/>
  <c r="AA1136" i="1"/>
  <c r="AB1136" i="1"/>
  <c r="AC1136" i="1"/>
  <c r="AE1136" i="1" s="1"/>
  <c r="AG1136" i="1"/>
  <c r="AH1136" i="1"/>
  <c r="AI1136" i="1"/>
  <c r="AJ1136" i="1"/>
  <c r="AK1136" i="1"/>
  <c r="AM1136" i="1"/>
  <c r="A1137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Q1137" i="1"/>
  <c r="R1137" i="1"/>
  <c r="T1137" i="1"/>
  <c r="U1137" i="1"/>
  <c r="V1137" i="1" s="1"/>
  <c r="W1137" i="1"/>
  <c r="X1137" i="1"/>
  <c r="Y1137" i="1"/>
  <c r="AA1137" i="1"/>
  <c r="AB1137" i="1"/>
  <c r="AC1137" i="1"/>
  <c r="AE1137" i="1" s="1"/>
  <c r="AG1137" i="1"/>
  <c r="AH1137" i="1"/>
  <c r="AI1137" i="1"/>
  <c r="AJ1137" i="1"/>
  <c r="AK1137" i="1"/>
  <c r="AM1137" i="1"/>
  <c r="A1138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Q1138" i="1"/>
  <c r="R1138" i="1"/>
  <c r="T1138" i="1"/>
  <c r="U1138" i="1"/>
  <c r="V1138" i="1" s="1"/>
  <c r="W1138" i="1"/>
  <c r="X1138" i="1"/>
  <c r="Y1138" i="1"/>
  <c r="AA1138" i="1"/>
  <c r="AB1138" i="1"/>
  <c r="AC1138" i="1"/>
  <c r="AE1138" i="1" s="1"/>
  <c r="AG1138" i="1"/>
  <c r="AH1138" i="1"/>
  <c r="AI1138" i="1"/>
  <c r="AJ1138" i="1"/>
  <c r="AK1138" i="1"/>
  <c r="AM1138" i="1"/>
  <c r="A1139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Q1139" i="1"/>
  <c r="R1139" i="1"/>
  <c r="T1139" i="1"/>
  <c r="U1139" i="1"/>
  <c r="V1139" i="1" s="1"/>
  <c r="W1139" i="1"/>
  <c r="X1139" i="1"/>
  <c r="Y1139" i="1"/>
  <c r="AA1139" i="1"/>
  <c r="AB1139" i="1"/>
  <c r="AC1139" i="1"/>
  <c r="AD1139" i="1" s="1"/>
  <c r="AG1139" i="1"/>
  <c r="AH1139" i="1"/>
  <c r="AI1139" i="1"/>
  <c r="AJ1139" i="1"/>
  <c r="AK1139" i="1"/>
  <c r="AM1139" i="1"/>
  <c r="A1140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Q1140" i="1"/>
  <c r="R1140" i="1"/>
  <c r="T1140" i="1"/>
  <c r="U1140" i="1"/>
  <c r="V1140" i="1" s="1"/>
  <c r="W1140" i="1"/>
  <c r="X1140" i="1"/>
  <c r="Y1140" i="1"/>
  <c r="AA1140" i="1"/>
  <c r="AB1140" i="1"/>
  <c r="AC1140" i="1"/>
  <c r="AE1140" i="1" s="1"/>
  <c r="AG1140" i="1"/>
  <c r="AH1140" i="1"/>
  <c r="AI1140" i="1"/>
  <c r="AJ1140" i="1"/>
  <c r="AK1140" i="1"/>
  <c r="AM1140" i="1"/>
  <c r="A1141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Q1141" i="1"/>
  <c r="R1141" i="1"/>
  <c r="T1141" i="1"/>
  <c r="U1141" i="1"/>
  <c r="V1141" i="1" s="1"/>
  <c r="W1141" i="1"/>
  <c r="X1141" i="1"/>
  <c r="Y1141" i="1"/>
  <c r="AA1141" i="1"/>
  <c r="AB1141" i="1"/>
  <c r="AC1141" i="1"/>
  <c r="AG1141" i="1"/>
  <c r="AH1141" i="1"/>
  <c r="AI1141" i="1"/>
  <c r="AJ1141" i="1"/>
  <c r="AK1141" i="1"/>
  <c r="AM1141" i="1"/>
  <c r="A1142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Q1142" i="1"/>
  <c r="R1142" i="1"/>
  <c r="T1142" i="1"/>
  <c r="U1142" i="1"/>
  <c r="V1142" i="1" s="1"/>
  <c r="W1142" i="1"/>
  <c r="X1142" i="1"/>
  <c r="Y1142" i="1"/>
  <c r="AA1142" i="1"/>
  <c r="AB1142" i="1"/>
  <c r="AC1142" i="1"/>
  <c r="AE1142" i="1" s="1"/>
  <c r="AG1142" i="1"/>
  <c r="AH1142" i="1"/>
  <c r="AI1142" i="1"/>
  <c r="AJ1142" i="1"/>
  <c r="AK1142" i="1"/>
  <c r="AM1142" i="1"/>
  <c r="A1143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Q1143" i="1"/>
  <c r="R1143" i="1"/>
  <c r="T1143" i="1"/>
  <c r="U1143" i="1"/>
  <c r="V1143" i="1" s="1"/>
  <c r="W1143" i="1"/>
  <c r="X1143" i="1"/>
  <c r="Y1143" i="1"/>
  <c r="AA1143" i="1"/>
  <c r="AB1143" i="1"/>
  <c r="AC1143" i="1"/>
  <c r="AE1143" i="1" s="1"/>
  <c r="AG1143" i="1"/>
  <c r="AH1143" i="1"/>
  <c r="AI1143" i="1"/>
  <c r="AJ1143" i="1"/>
  <c r="AK1143" i="1"/>
  <c r="AM1143" i="1"/>
  <c r="A1144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Q1144" i="1"/>
  <c r="R1144" i="1"/>
  <c r="T1144" i="1"/>
  <c r="U1144" i="1"/>
  <c r="V1144" i="1" s="1"/>
  <c r="W1144" i="1"/>
  <c r="X1144" i="1"/>
  <c r="Y1144" i="1"/>
  <c r="AA1144" i="1"/>
  <c r="AB1144" i="1"/>
  <c r="AC1144" i="1"/>
  <c r="AE1144" i="1" s="1"/>
  <c r="AG1144" i="1"/>
  <c r="AH1144" i="1"/>
  <c r="AI1144" i="1"/>
  <c r="AJ1144" i="1"/>
  <c r="AK1144" i="1"/>
  <c r="AM1144" i="1"/>
  <c r="A1145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/>
  <c r="Q1145" i="1"/>
  <c r="R1145" i="1"/>
  <c r="T1145" i="1"/>
  <c r="U1145" i="1"/>
  <c r="V1145" i="1" s="1"/>
  <c r="W1145" i="1"/>
  <c r="X1145" i="1"/>
  <c r="Y1145" i="1"/>
  <c r="AA1145" i="1"/>
  <c r="AB1145" i="1"/>
  <c r="AC1145" i="1"/>
  <c r="AG1145" i="1"/>
  <c r="AH1145" i="1"/>
  <c r="AI1145" i="1"/>
  <c r="AJ1145" i="1"/>
  <c r="AK1145" i="1"/>
  <c r="AM1145" i="1"/>
  <c r="A1146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Q1146" i="1"/>
  <c r="R1146" i="1"/>
  <c r="T1146" i="1"/>
  <c r="U1146" i="1"/>
  <c r="V1146" i="1" s="1"/>
  <c r="W1146" i="1"/>
  <c r="X1146" i="1"/>
  <c r="Y1146" i="1"/>
  <c r="AA1146" i="1"/>
  <c r="AB1146" i="1"/>
  <c r="AC1146" i="1"/>
  <c r="AE1146" i="1" s="1"/>
  <c r="AG1146" i="1"/>
  <c r="AH1146" i="1"/>
  <c r="AI1146" i="1"/>
  <c r="AJ1146" i="1"/>
  <c r="AK1146" i="1"/>
  <c r="AM1146" i="1"/>
  <c r="A1147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/>
  <c r="Q1147" i="1"/>
  <c r="R1147" i="1"/>
  <c r="T1147" i="1"/>
  <c r="U1147" i="1"/>
  <c r="V1147" i="1" s="1"/>
  <c r="W1147" i="1"/>
  <c r="X1147" i="1"/>
  <c r="Y1147" i="1"/>
  <c r="AA1147" i="1"/>
  <c r="AB1147" i="1"/>
  <c r="AC1147" i="1"/>
  <c r="AE1147" i="1" s="1"/>
  <c r="AG1147" i="1"/>
  <c r="AH1147" i="1"/>
  <c r="AI1147" i="1"/>
  <c r="AJ1147" i="1"/>
  <c r="AK1147" i="1"/>
  <c r="AM1147" i="1"/>
  <c r="A1148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Q1148" i="1"/>
  <c r="R1148" i="1"/>
  <c r="T1148" i="1"/>
  <c r="U1148" i="1"/>
  <c r="V1148" i="1" s="1"/>
  <c r="W1148" i="1"/>
  <c r="X1148" i="1"/>
  <c r="Y1148" i="1"/>
  <c r="AA1148" i="1"/>
  <c r="AB1148" i="1"/>
  <c r="AC1148" i="1"/>
  <c r="AG1148" i="1"/>
  <c r="AH1148" i="1"/>
  <c r="AI1148" i="1"/>
  <c r="AJ1148" i="1"/>
  <c r="AK1148" i="1"/>
  <c r="AM1148" i="1"/>
  <c r="A1149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/>
  <c r="Q1149" i="1"/>
  <c r="R1149" i="1"/>
  <c r="T1149" i="1"/>
  <c r="U1149" i="1"/>
  <c r="V1149" i="1" s="1"/>
  <c r="W1149" i="1"/>
  <c r="X1149" i="1"/>
  <c r="Y1149" i="1"/>
  <c r="AA1149" i="1"/>
  <c r="AB1149" i="1"/>
  <c r="AC1149" i="1"/>
  <c r="AE1149" i="1" s="1"/>
  <c r="AG1149" i="1"/>
  <c r="AH1149" i="1"/>
  <c r="AI1149" i="1"/>
  <c r="AJ1149" i="1"/>
  <c r="AK1149" i="1"/>
  <c r="AM1149" i="1"/>
  <c r="A1150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Q1150" i="1"/>
  <c r="R1150" i="1"/>
  <c r="T1150" i="1"/>
  <c r="U1150" i="1"/>
  <c r="V1150" i="1" s="1"/>
  <c r="W1150" i="1"/>
  <c r="X1150" i="1"/>
  <c r="Y1150" i="1"/>
  <c r="AA1150" i="1"/>
  <c r="AB1150" i="1"/>
  <c r="AC1150" i="1"/>
  <c r="AG1150" i="1"/>
  <c r="AH1150" i="1"/>
  <c r="AI1150" i="1"/>
  <c r="AJ1150" i="1"/>
  <c r="AK1150" i="1"/>
  <c r="AM1150" i="1"/>
  <c r="A1151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/>
  <c r="Q1151" i="1"/>
  <c r="R1151" i="1"/>
  <c r="T1151" i="1"/>
  <c r="U1151" i="1"/>
  <c r="V1151" i="1" s="1"/>
  <c r="W1151" i="1"/>
  <c r="X1151" i="1"/>
  <c r="Y1151" i="1"/>
  <c r="AA1151" i="1"/>
  <c r="AB1151" i="1"/>
  <c r="AC1151" i="1"/>
  <c r="AE1151" i="1" s="1"/>
  <c r="AG1151" i="1"/>
  <c r="AH1151" i="1"/>
  <c r="AI1151" i="1"/>
  <c r="AJ1151" i="1"/>
  <c r="AK1151" i="1"/>
  <c r="AM1151" i="1"/>
  <c r="A1152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Q1152" i="1"/>
  <c r="R1152" i="1"/>
  <c r="T1152" i="1"/>
  <c r="U1152" i="1"/>
  <c r="V1152" i="1" s="1"/>
  <c r="W1152" i="1"/>
  <c r="X1152" i="1"/>
  <c r="Y1152" i="1"/>
  <c r="AA1152" i="1"/>
  <c r="AB1152" i="1"/>
  <c r="AC1152" i="1"/>
  <c r="AG1152" i="1"/>
  <c r="AH1152" i="1"/>
  <c r="AI1152" i="1"/>
  <c r="AJ1152" i="1"/>
  <c r="AK1152" i="1"/>
  <c r="AM1152" i="1"/>
  <c r="A1153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/>
  <c r="Q1153" i="1"/>
  <c r="R1153" i="1"/>
  <c r="T1153" i="1"/>
  <c r="U1153" i="1"/>
  <c r="V1153" i="1" s="1"/>
  <c r="W1153" i="1"/>
  <c r="X1153" i="1"/>
  <c r="Y1153" i="1"/>
  <c r="AA1153" i="1"/>
  <c r="AB1153" i="1"/>
  <c r="AC1153" i="1"/>
  <c r="AE1153" i="1" s="1"/>
  <c r="AG1153" i="1"/>
  <c r="AH1153" i="1"/>
  <c r="AI1153" i="1"/>
  <c r="AJ1153" i="1"/>
  <c r="AK1153" i="1"/>
  <c r="AM1153" i="1"/>
  <c r="A1154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Q1154" i="1"/>
  <c r="R1154" i="1"/>
  <c r="T1154" i="1"/>
  <c r="U1154" i="1"/>
  <c r="V1154" i="1" s="1"/>
  <c r="W1154" i="1"/>
  <c r="X1154" i="1"/>
  <c r="Y1154" i="1"/>
  <c r="AA1154" i="1"/>
  <c r="AB1154" i="1"/>
  <c r="AC1154" i="1"/>
  <c r="AD1154" i="1" s="1"/>
  <c r="AG1154" i="1"/>
  <c r="AH1154" i="1"/>
  <c r="AI1154" i="1"/>
  <c r="AJ1154" i="1"/>
  <c r="AK1154" i="1"/>
  <c r="AM1154" i="1"/>
  <c r="A1155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/>
  <c r="Q1155" i="1"/>
  <c r="R1155" i="1"/>
  <c r="T1155" i="1"/>
  <c r="U1155" i="1"/>
  <c r="V1155" i="1" s="1"/>
  <c r="W1155" i="1"/>
  <c r="X1155" i="1"/>
  <c r="Y1155" i="1"/>
  <c r="AA1155" i="1"/>
  <c r="AB1155" i="1"/>
  <c r="AC1155" i="1"/>
  <c r="AE1155" i="1" s="1"/>
  <c r="AG1155" i="1"/>
  <c r="AH1155" i="1"/>
  <c r="AI1155" i="1"/>
  <c r="AJ1155" i="1"/>
  <c r="AK1155" i="1"/>
  <c r="AM1155" i="1"/>
  <c r="A1156" i="1"/>
  <c r="B1156" i="1"/>
  <c r="C1156" i="1"/>
  <c r="D1156" i="1"/>
  <c r="E1156" i="1"/>
  <c r="F1156" i="1"/>
  <c r="G1156" i="1"/>
  <c r="H1156" i="1"/>
  <c r="I1156" i="1"/>
  <c r="J1156" i="1"/>
  <c r="K1156" i="1"/>
  <c r="L1156" i="1"/>
  <c r="M1156" i="1"/>
  <c r="Q1156" i="1"/>
  <c r="R1156" i="1"/>
  <c r="T1156" i="1"/>
  <c r="U1156" i="1"/>
  <c r="V1156" i="1" s="1"/>
  <c r="W1156" i="1"/>
  <c r="X1156" i="1"/>
  <c r="Y1156" i="1"/>
  <c r="AA1156" i="1"/>
  <c r="AB1156" i="1"/>
  <c r="AC1156" i="1"/>
  <c r="AE1156" i="1" s="1"/>
  <c r="AG1156" i="1"/>
  <c r="AH1156" i="1"/>
  <c r="AI1156" i="1"/>
  <c r="AJ1156" i="1"/>
  <c r="AK1156" i="1"/>
  <c r="AM1156" i="1"/>
  <c r="A1157" i="1"/>
  <c r="B1157" i="1"/>
  <c r="C1157" i="1"/>
  <c r="D1157" i="1"/>
  <c r="E1157" i="1"/>
  <c r="F1157" i="1"/>
  <c r="G1157" i="1"/>
  <c r="H1157" i="1"/>
  <c r="I1157" i="1"/>
  <c r="J1157" i="1"/>
  <c r="K1157" i="1"/>
  <c r="L1157" i="1"/>
  <c r="M1157" i="1"/>
  <c r="Q1157" i="1"/>
  <c r="R1157" i="1"/>
  <c r="T1157" i="1"/>
  <c r="U1157" i="1"/>
  <c r="V1157" i="1" s="1"/>
  <c r="W1157" i="1"/>
  <c r="X1157" i="1"/>
  <c r="Y1157" i="1"/>
  <c r="AA1157" i="1"/>
  <c r="AB1157" i="1"/>
  <c r="AC1157" i="1"/>
  <c r="AE1157" i="1" s="1"/>
  <c r="AG1157" i="1"/>
  <c r="AH1157" i="1"/>
  <c r="AI1157" i="1"/>
  <c r="AJ1157" i="1"/>
  <c r="AK1157" i="1"/>
  <c r="AM1157" i="1"/>
  <c r="A1158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Q1158" i="1"/>
  <c r="R1158" i="1"/>
  <c r="T1158" i="1"/>
  <c r="U1158" i="1"/>
  <c r="V1158" i="1" s="1"/>
  <c r="W1158" i="1"/>
  <c r="X1158" i="1"/>
  <c r="Y1158" i="1"/>
  <c r="AA1158" i="1"/>
  <c r="AB1158" i="1"/>
  <c r="AC1158" i="1"/>
  <c r="AG1158" i="1"/>
  <c r="AH1158" i="1"/>
  <c r="AI1158" i="1"/>
  <c r="AJ1158" i="1"/>
  <c r="AK1158" i="1"/>
  <c r="AM1158" i="1"/>
  <c r="A1159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/>
  <c r="Q1159" i="1"/>
  <c r="R1159" i="1"/>
  <c r="T1159" i="1"/>
  <c r="U1159" i="1"/>
  <c r="V1159" i="1" s="1"/>
  <c r="W1159" i="1"/>
  <c r="X1159" i="1"/>
  <c r="Y1159" i="1"/>
  <c r="AA1159" i="1"/>
  <c r="AB1159" i="1"/>
  <c r="AC1159" i="1"/>
  <c r="AE1159" i="1" s="1"/>
  <c r="AG1159" i="1"/>
  <c r="AH1159" i="1"/>
  <c r="AI1159" i="1"/>
  <c r="AJ1159" i="1"/>
  <c r="AK1159" i="1"/>
  <c r="AM1159" i="1"/>
  <c r="A1160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Q1160" i="1"/>
  <c r="R1160" i="1"/>
  <c r="T1160" i="1"/>
  <c r="U1160" i="1"/>
  <c r="V1160" i="1" s="1"/>
  <c r="W1160" i="1"/>
  <c r="X1160" i="1"/>
  <c r="Y1160" i="1"/>
  <c r="AA1160" i="1"/>
  <c r="AB1160" i="1"/>
  <c r="AC1160" i="1"/>
  <c r="AE1160" i="1" s="1"/>
  <c r="AG1160" i="1"/>
  <c r="AH1160" i="1"/>
  <c r="AI1160" i="1"/>
  <c r="AJ1160" i="1"/>
  <c r="AK1160" i="1"/>
  <c r="AM1160" i="1"/>
  <c r="A1161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/>
  <c r="Q1161" i="1"/>
  <c r="R1161" i="1"/>
  <c r="T1161" i="1"/>
  <c r="U1161" i="1"/>
  <c r="V1161" i="1" s="1"/>
  <c r="W1161" i="1"/>
  <c r="X1161" i="1"/>
  <c r="Y1161" i="1"/>
  <c r="AA1161" i="1"/>
  <c r="AB1161" i="1"/>
  <c r="AC1161" i="1"/>
  <c r="AE1161" i="1" s="1"/>
  <c r="AG1161" i="1"/>
  <c r="AH1161" i="1"/>
  <c r="AI1161" i="1"/>
  <c r="AJ1161" i="1"/>
  <c r="AK1161" i="1"/>
  <c r="AM1161" i="1"/>
  <c r="A1162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Q1162" i="1"/>
  <c r="R1162" i="1"/>
  <c r="T1162" i="1"/>
  <c r="U1162" i="1"/>
  <c r="V1162" i="1" s="1"/>
  <c r="W1162" i="1"/>
  <c r="X1162" i="1"/>
  <c r="Y1162" i="1"/>
  <c r="AA1162" i="1"/>
  <c r="AB1162" i="1"/>
  <c r="AC1162" i="1"/>
  <c r="AG1162" i="1"/>
  <c r="AH1162" i="1"/>
  <c r="AI1162" i="1"/>
  <c r="AJ1162" i="1"/>
  <c r="AK1162" i="1"/>
  <c r="AM1162" i="1"/>
  <c r="A1163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/>
  <c r="Q1163" i="1"/>
  <c r="R1163" i="1"/>
  <c r="T1163" i="1"/>
  <c r="U1163" i="1"/>
  <c r="V1163" i="1" s="1"/>
  <c r="W1163" i="1"/>
  <c r="X1163" i="1"/>
  <c r="Y1163" i="1"/>
  <c r="AA1163" i="1"/>
  <c r="AB1163" i="1"/>
  <c r="AC1163" i="1"/>
  <c r="AE1163" i="1" s="1"/>
  <c r="AG1163" i="1"/>
  <c r="AH1163" i="1"/>
  <c r="AI1163" i="1"/>
  <c r="AJ1163" i="1"/>
  <c r="AK1163" i="1"/>
  <c r="AM1163" i="1"/>
  <c r="A1164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Q1164" i="1"/>
  <c r="R1164" i="1"/>
  <c r="T1164" i="1"/>
  <c r="U1164" i="1"/>
  <c r="V1164" i="1" s="1"/>
  <c r="W1164" i="1"/>
  <c r="X1164" i="1"/>
  <c r="Y1164" i="1"/>
  <c r="AA1164" i="1"/>
  <c r="AB1164" i="1"/>
  <c r="AC1164" i="1"/>
  <c r="AE1164" i="1" s="1"/>
  <c r="AG1164" i="1"/>
  <c r="AH1164" i="1"/>
  <c r="AI1164" i="1"/>
  <c r="AJ1164" i="1"/>
  <c r="AK1164" i="1"/>
  <c r="AM1164" i="1"/>
  <c r="A1165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/>
  <c r="Q1165" i="1"/>
  <c r="R1165" i="1"/>
  <c r="T1165" i="1"/>
  <c r="U1165" i="1"/>
  <c r="V1165" i="1" s="1"/>
  <c r="W1165" i="1"/>
  <c r="X1165" i="1"/>
  <c r="Y1165" i="1"/>
  <c r="AA1165" i="1"/>
  <c r="AB1165" i="1"/>
  <c r="AC1165" i="1"/>
  <c r="AE1165" i="1" s="1"/>
  <c r="AG1165" i="1"/>
  <c r="AH1165" i="1"/>
  <c r="AI1165" i="1"/>
  <c r="AJ1165" i="1"/>
  <c r="AK1165" i="1"/>
  <c r="AM1165" i="1"/>
  <c r="A1166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Q1166" i="1"/>
  <c r="R1166" i="1"/>
  <c r="T1166" i="1"/>
  <c r="U1166" i="1"/>
  <c r="V1166" i="1" s="1"/>
  <c r="W1166" i="1"/>
  <c r="X1166" i="1"/>
  <c r="Y1166" i="1"/>
  <c r="AA1166" i="1"/>
  <c r="AB1166" i="1"/>
  <c r="AC1166" i="1"/>
  <c r="AG1166" i="1"/>
  <c r="AH1166" i="1"/>
  <c r="AI1166" i="1"/>
  <c r="AJ1166" i="1"/>
  <c r="AK1166" i="1"/>
  <c r="AM1166" i="1"/>
  <c r="A1167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/>
  <c r="Q1167" i="1"/>
  <c r="R1167" i="1"/>
  <c r="T1167" i="1"/>
  <c r="U1167" i="1"/>
  <c r="V1167" i="1" s="1"/>
  <c r="W1167" i="1"/>
  <c r="X1167" i="1"/>
  <c r="Y1167" i="1"/>
  <c r="AA1167" i="1"/>
  <c r="AB1167" i="1"/>
  <c r="AC1167" i="1"/>
  <c r="AE1167" i="1" s="1"/>
  <c r="AG1167" i="1"/>
  <c r="AH1167" i="1"/>
  <c r="AI1167" i="1"/>
  <c r="AJ1167" i="1"/>
  <c r="AK1167" i="1"/>
  <c r="AM1167" i="1"/>
  <c r="A1168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Q1168" i="1"/>
  <c r="R1168" i="1"/>
  <c r="T1168" i="1"/>
  <c r="U1168" i="1"/>
  <c r="V1168" i="1" s="1"/>
  <c r="W1168" i="1"/>
  <c r="X1168" i="1"/>
  <c r="Y1168" i="1"/>
  <c r="AA1168" i="1"/>
  <c r="AB1168" i="1"/>
  <c r="AC1168" i="1"/>
  <c r="AG1168" i="1"/>
  <c r="AH1168" i="1"/>
  <c r="AI1168" i="1"/>
  <c r="AJ1168" i="1"/>
  <c r="AK1168" i="1"/>
  <c r="AM1168" i="1"/>
  <c r="A1169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/>
  <c r="Q1169" i="1"/>
  <c r="R1169" i="1"/>
  <c r="T1169" i="1"/>
  <c r="U1169" i="1"/>
  <c r="V1169" i="1" s="1"/>
  <c r="W1169" i="1"/>
  <c r="X1169" i="1"/>
  <c r="Y1169" i="1"/>
  <c r="AA1169" i="1"/>
  <c r="AB1169" i="1"/>
  <c r="AC1169" i="1"/>
  <c r="AE1169" i="1" s="1"/>
  <c r="AG1169" i="1"/>
  <c r="AH1169" i="1"/>
  <c r="AI1169" i="1"/>
  <c r="AJ1169" i="1"/>
  <c r="AK1169" i="1"/>
  <c r="AM1169" i="1"/>
  <c r="A1170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Q1170" i="1"/>
  <c r="R1170" i="1"/>
  <c r="T1170" i="1"/>
  <c r="U1170" i="1"/>
  <c r="V1170" i="1" s="1"/>
  <c r="W1170" i="1"/>
  <c r="X1170" i="1"/>
  <c r="Y1170" i="1"/>
  <c r="AA1170" i="1"/>
  <c r="AB1170" i="1"/>
  <c r="AC1170" i="1"/>
  <c r="AG1170" i="1"/>
  <c r="AH1170" i="1"/>
  <c r="AI1170" i="1"/>
  <c r="AJ1170" i="1"/>
  <c r="AK1170" i="1"/>
  <c r="AM1170" i="1"/>
  <c r="A1171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/>
  <c r="Q1171" i="1"/>
  <c r="R1171" i="1"/>
  <c r="T1171" i="1"/>
  <c r="U1171" i="1"/>
  <c r="V1171" i="1" s="1"/>
  <c r="W1171" i="1"/>
  <c r="X1171" i="1"/>
  <c r="Y1171" i="1"/>
  <c r="AA1171" i="1"/>
  <c r="AB1171" i="1"/>
  <c r="AC1171" i="1"/>
  <c r="AE1171" i="1" s="1"/>
  <c r="AG1171" i="1"/>
  <c r="AH1171" i="1"/>
  <c r="AI1171" i="1"/>
  <c r="AJ1171" i="1"/>
  <c r="AK1171" i="1"/>
  <c r="AM1171" i="1"/>
  <c r="A1172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Q1172" i="1"/>
  <c r="R1172" i="1"/>
  <c r="T1172" i="1"/>
  <c r="U1172" i="1"/>
  <c r="V1172" i="1" s="1"/>
  <c r="W1172" i="1"/>
  <c r="X1172" i="1"/>
  <c r="Y1172" i="1"/>
  <c r="AA1172" i="1"/>
  <c r="AB1172" i="1"/>
  <c r="AC1172" i="1"/>
  <c r="AE1172" i="1" s="1"/>
  <c r="AG1172" i="1"/>
  <c r="AH1172" i="1"/>
  <c r="AI1172" i="1"/>
  <c r="AJ1172" i="1"/>
  <c r="AK1172" i="1"/>
  <c r="AM1172" i="1"/>
  <c r="A1173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/>
  <c r="Q1173" i="1"/>
  <c r="R1173" i="1"/>
  <c r="T1173" i="1"/>
  <c r="U1173" i="1"/>
  <c r="V1173" i="1" s="1"/>
  <c r="W1173" i="1"/>
  <c r="X1173" i="1"/>
  <c r="Y1173" i="1"/>
  <c r="AA1173" i="1"/>
  <c r="AB1173" i="1"/>
  <c r="AC1173" i="1"/>
  <c r="AE1173" i="1" s="1"/>
  <c r="AG1173" i="1"/>
  <c r="AH1173" i="1"/>
  <c r="AI1173" i="1"/>
  <c r="AJ1173" i="1"/>
  <c r="AK1173" i="1"/>
  <c r="AM1173" i="1"/>
  <c r="A1174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Q1174" i="1"/>
  <c r="R1174" i="1"/>
  <c r="T1174" i="1"/>
  <c r="U1174" i="1"/>
  <c r="V1174" i="1" s="1"/>
  <c r="W1174" i="1"/>
  <c r="X1174" i="1"/>
  <c r="Y1174" i="1"/>
  <c r="AA1174" i="1"/>
  <c r="AB1174" i="1"/>
  <c r="AC1174" i="1"/>
  <c r="AG1174" i="1"/>
  <c r="AH1174" i="1"/>
  <c r="AI1174" i="1"/>
  <c r="AJ1174" i="1"/>
  <c r="AK1174" i="1"/>
  <c r="AM1174" i="1"/>
  <c r="A1175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/>
  <c r="Q1175" i="1"/>
  <c r="R1175" i="1"/>
  <c r="T1175" i="1"/>
  <c r="U1175" i="1"/>
  <c r="V1175" i="1" s="1"/>
  <c r="W1175" i="1"/>
  <c r="X1175" i="1"/>
  <c r="Y1175" i="1"/>
  <c r="AA1175" i="1"/>
  <c r="AB1175" i="1"/>
  <c r="AC1175" i="1"/>
  <c r="AE1175" i="1" s="1"/>
  <c r="AG1175" i="1"/>
  <c r="AH1175" i="1"/>
  <c r="AI1175" i="1"/>
  <c r="AJ1175" i="1"/>
  <c r="AK1175" i="1"/>
  <c r="AM1175" i="1"/>
  <c r="A1176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Q1176" i="1"/>
  <c r="R1176" i="1"/>
  <c r="T1176" i="1"/>
  <c r="U1176" i="1"/>
  <c r="V1176" i="1" s="1"/>
  <c r="W1176" i="1"/>
  <c r="X1176" i="1"/>
  <c r="Y1176" i="1"/>
  <c r="AA1176" i="1"/>
  <c r="AB1176" i="1"/>
  <c r="AC1176" i="1"/>
  <c r="AE1176" i="1" s="1"/>
  <c r="AG1176" i="1"/>
  <c r="AH1176" i="1"/>
  <c r="AI1176" i="1"/>
  <c r="AJ1176" i="1"/>
  <c r="AK1176" i="1"/>
  <c r="AM1176" i="1"/>
  <c r="A1177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/>
  <c r="Q1177" i="1"/>
  <c r="R1177" i="1"/>
  <c r="T1177" i="1"/>
  <c r="U1177" i="1"/>
  <c r="V1177" i="1" s="1"/>
  <c r="W1177" i="1"/>
  <c r="X1177" i="1"/>
  <c r="Y1177" i="1"/>
  <c r="AA1177" i="1"/>
  <c r="AB1177" i="1"/>
  <c r="AC1177" i="1"/>
  <c r="AE1177" i="1" s="1"/>
  <c r="AG1177" i="1"/>
  <c r="AH1177" i="1"/>
  <c r="AI1177" i="1"/>
  <c r="AJ1177" i="1"/>
  <c r="AK1177" i="1"/>
  <c r="AM1177" i="1"/>
  <c r="A1178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Q1178" i="1"/>
  <c r="R1178" i="1"/>
  <c r="T1178" i="1"/>
  <c r="U1178" i="1"/>
  <c r="V1178" i="1" s="1"/>
  <c r="W1178" i="1"/>
  <c r="X1178" i="1"/>
  <c r="Y1178" i="1"/>
  <c r="AA1178" i="1"/>
  <c r="AB1178" i="1"/>
  <c r="AC1178" i="1"/>
  <c r="AG1178" i="1"/>
  <c r="AH1178" i="1"/>
  <c r="AI1178" i="1"/>
  <c r="AJ1178" i="1"/>
  <c r="AK1178" i="1"/>
  <c r="AM1178" i="1"/>
  <c r="A1179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/>
  <c r="Q1179" i="1"/>
  <c r="R1179" i="1"/>
  <c r="T1179" i="1"/>
  <c r="U1179" i="1"/>
  <c r="V1179" i="1" s="1"/>
  <c r="W1179" i="1"/>
  <c r="X1179" i="1"/>
  <c r="Y1179" i="1"/>
  <c r="AA1179" i="1"/>
  <c r="AB1179" i="1"/>
  <c r="AC1179" i="1"/>
  <c r="AD1179" i="1" s="1"/>
  <c r="AG1179" i="1"/>
  <c r="AH1179" i="1"/>
  <c r="AI1179" i="1"/>
  <c r="AJ1179" i="1"/>
  <c r="AK1179" i="1"/>
  <c r="AM1179" i="1"/>
  <c r="A1180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Q1180" i="1"/>
  <c r="R1180" i="1"/>
  <c r="T1180" i="1"/>
  <c r="U1180" i="1"/>
  <c r="V1180" i="1" s="1"/>
  <c r="W1180" i="1"/>
  <c r="X1180" i="1"/>
  <c r="Y1180" i="1"/>
  <c r="AA1180" i="1"/>
  <c r="AB1180" i="1"/>
  <c r="AC1180" i="1"/>
  <c r="AG1180" i="1"/>
  <c r="AH1180" i="1"/>
  <c r="AI1180" i="1"/>
  <c r="AJ1180" i="1"/>
  <c r="AK1180" i="1"/>
  <c r="AM1180" i="1"/>
  <c r="A1181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/>
  <c r="Q1181" i="1"/>
  <c r="R1181" i="1"/>
  <c r="T1181" i="1"/>
  <c r="U1181" i="1"/>
  <c r="V1181" i="1" s="1"/>
  <c r="W1181" i="1"/>
  <c r="X1181" i="1"/>
  <c r="Y1181" i="1"/>
  <c r="AA1181" i="1"/>
  <c r="AB1181" i="1"/>
  <c r="AC1181" i="1"/>
  <c r="AE1181" i="1" s="1"/>
  <c r="AG1181" i="1"/>
  <c r="AH1181" i="1"/>
  <c r="AI1181" i="1"/>
  <c r="AJ1181" i="1"/>
  <c r="AK1181" i="1"/>
  <c r="AM1181" i="1"/>
  <c r="A1182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Q1182" i="1"/>
  <c r="R1182" i="1"/>
  <c r="T1182" i="1"/>
  <c r="U1182" i="1"/>
  <c r="V1182" i="1" s="1"/>
  <c r="W1182" i="1"/>
  <c r="X1182" i="1"/>
  <c r="Y1182" i="1"/>
  <c r="AA1182" i="1"/>
  <c r="AB1182" i="1"/>
  <c r="AC1182" i="1"/>
  <c r="AG1182" i="1"/>
  <c r="AH1182" i="1"/>
  <c r="AI1182" i="1"/>
  <c r="AJ1182" i="1"/>
  <c r="AK1182" i="1"/>
  <c r="AM1182" i="1"/>
  <c r="A1183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/>
  <c r="Q1183" i="1"/>
  <c r="R1183" i="1"/>
  <c r="T1183" i="1"/>
  <c r="U1183" i="1"/>
  <c r="V1183" i="1" s="1"/>
  <c r="W1183" i="1"/>
  <c r="X1183" i="1"/>
  <c r="Y1183" i="1"/>
  <c r="AA1183" i="1"/>
  <c r="AB1183" i="1"/>
  <c r="AC1183" i="1"/>
  <c r="AE1183" i="1" s="1"/>
  <c r="AG1183" i="1"/>
  <c r="AH1183" i="1"/>
  <c r="AI1183" i="1"/>
  <c r="AJ1183" i="1"/>
  <c r="AK1183" i="1"/>
  <c r="AM1183" i="1"/>
  <c r="A1184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Q1184" i="1"/>
  <c r="R1184" i="1"/>
  <c r="T1184" i="1"/>
  <c r="U1184" i="1"/>
  <c r="V1184" i="1" s="1"/>
  <c r="W1184" i="1"/>
  <c r="X1184" i="1"/>
  <c r="Y1184" i="1"/>
  <c r="AA1184" i="1"/>
  <c r="AB1184" i="1"/>
  <c r="AC1184" i="1"/>
  <c r="AE1184" i="1" s="1"/>
  <c r="AG1184" i="1"/>
  <c r="AH1184" i="1"/>
  <c r="AI1184" i="1"/>
  <c r="AJ1184" i="1"/>
  <c r="AK1184" i="1"/>
  <c r="AM1184" i="1"/>
  <c r="A1185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/>
  <c r="Q1185" i="1"/>
  <c r="R1185" i="1"/>
  <c r="T1185" i="1"/>
  <c r="U1185" i="1"/>
  <c r="V1185" i="1" s="1"/>
  <c r="W1185" i="1"/>
  <c r="X1185" i="1"/>
  <c r="Y1185" i="1"/>
  <c r="AA1185" i="1"/>
  <c r="AB1185" i="1"/>
  <c r="AC1185" i="1"/>
  <c r="AE1185" i="1" s="1"/>
  <c r="AG1185" i="1"/>
  <c r="AH1185" i="1"/>
  <c r="AI1185" i="1"/>
  <c r="AJ1185" i="1"/>
  <c r="AK1185" i="1"/>
  <c r="AM1185" i="1"/>
  <c r="A1186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Q1186" i="1"/>
  <c r="R1186" i="1"/>
  <c r="T1186" i="1"/>
  <c r="U1186" i="1"/>
  <c r="V1186" i="1" s="1"/>
  <c r="W1186" i="1"/>
  <c r="X1186" i="1"/>
  <c r="Y1186" i="1"/>
  <c r="AA1186" i="1"/>
  <c r="AB1186" i="1"/>
  <c r="AC1186" i="1"/>
  <c r="AG1186" i="1"/>
  <c r="AH1186" i="1"/>
  <c r="AI1186" i="1"/>
  <c r="AJ1186" i="1"/>
  <c r="AK1186" i="1"/>
  <c r="AM1186" i="1"/>
  <c r="A1187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/>
  <c r="Q1187" i="1"/>
  <c r="R1187" i="1"/>
  <c r="T1187" i="1"/>
  <c r="U1187" i="1"/>
  <c r="V1187" i="1" s="1"/>
  <c r="W1187" i="1"/>
  <c r="X1187" i="1"/>
  <c r="Y1187" i="1"/>
  <c r="AA1187" i="1"/>
  <c r="AB1187" i="1"/>
  <c r="AC1187" i="1"/>
  <c r="AE1187" i="1" s="1"/>
  <c r="AG1187" i="1"/>
  <c r="AH1187" i="1"/>
  <c r="AI1187" i="1"/>
  <c r="AJ1187" i="1"/>
  <c r="AK1187" i="1"/>
  <c r="AM1187" i="1"/>
  <c r="A1188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Q1188" i="1"/>
  <c r="R1188" i="1"/>
  <c r="T1188" i="1"/>
  <c r="U1188" i="1"/>
  <c r="V1188" i="1" s="1"/>
  <c r="W1188" i="1"/>
  <c r="X1188" i="1"/>
  <c r="Y1188" i="1"/>
  <c r="AA1188" i="1"/>
  <c r="AB1188" i="1"/>
  <c r="AC1188" i="1"/>
  <c r="AG1188" i="1"/>
  <c r="AH1188" i="1"/>
  <c r="AI1188" i="1"/>
  <c r="AJ1188" i="1"/>
  <c r="AK1188" i="1"/>
  <c r="AM1188" i="1"/>
  <c r="A1189" i="1"/>
  <c r="B1189" i="1"/>
  <c r="C1189" i="1"/>
  <c r="D1189" i="1"/>
  <c r="E1189" i="1"/>
  <c r="F1189" i="1"/>
  <c r="G1189" i="1"/>
  <c r="H1189" i="1"/>
  <c r="I1189" i="1"/>
  <c r="J1189" i="1"/>
  <c r="K1189" i="1"/>
  <c r="L1189" i="1"/>
  <c r="M1189" i="1"/>
  <c r="Q1189" i="1"/>
  <c r="R1189" i="1"/>
  <c r="T1189" i="1"/>
  <c r="U1189" i="1"/>
  <c r="V1189" i="1" s="1"/>
  <c r="W1189" i="1"/>
  <c r="X1189" i="1"/>
  <c r="Y1189" i="1"/>
  <c r="AA1189" i="1"/>
  <c r="AB1189" i="1"/>
  <c r="AC1189" i="1"/>
  <c r="AE1189" i="1" s="1"/>
  <c r="AG1189" i="1"/>
  <c r="AH1189" i="1"/>
  <c r="AI1189" i="1"/>
  <c r="AJ1189" i="1"/>
  <c r="AK1189" i="1"/>
  <c r="AM1189" i="1"/>
  <c r="A1190" i="1"/>
  <c r="B1190" i="1"/>
  <c r="C1190" i="1"/>
  <c r="D1190" i="1"/>
  <c r="E1190" i="1"/>
  <c r="F1190" i="1"/>
  <c r="G1190" i="1"/>
  <c r="H1190" i="1"/>
  <c r="I1190" i="1"/>
  <c r="J1190" i="1"/>
  <c r="K1190" i="1"/>
  <c r="L1190" i="1"/>
  <c r="M1190" i="1"/>
  <c r="Q1190" i="1"/>
  <c r="R1190" i="1"/>
  <c r="T1190" i="1"/>
  <c r="U1190" i="1"/>
  <c r="V1190" i="1" s="1"/>
  <c r="W1190" i="1"/>
  <c r="X1190" i="1"/>
  <c r="Y1190" i="1"/>
  <c r="AA1190" i="1"/>
  <c r="AB1190" i="1"/>
  <c r="AC1190" i="1"/>
  <c r="AG1190" i="1"/>
  <c r="AH1190" i="1"/>
  <c r="AI1190" i="1"/>
  <c r="AJ1190" i="1"/>
  <c r="AK1190" i="1"/>
  <c r="AM1190" i="1"/>
  <c r="A1191" i="1"/>
  <c r="B1191" i="1"/>
  <c r="C1191" i="1"/>
  <c r="D1191" i="1"/>
  <c r="E1191" i="1"/>
  <c r="F1191" i="1"/>
  <c r="G1191" i="1"/>
  <c r="H1191" i="1"/>
  <c r="I1191" i="1"/>
  <c r="J1191" i="1"/>
  <c r="K1191" i="1"/>
  <c r="L1191" i="1"/>
  <c r="M1191" i="1"/>
  <c r="Q1191" i="1"/>
  <c r="R1191" i="1"/>
  <c r="T1191" i="1"/>
  <c r="U1191" i="1"/>
  <c r="V1191" i="1" s="1"/>
  <c r="W1191" i="1"/>
  <c r="X1191" i="1"/>
  <c r="Y1191" i="1"/>
  <c r="AA1191" i="1"/>
  <c r="AB1191" i="1"/>
  <c r="AC1191" i="1"/>
  <c r="AE1191" i="1" s="1"/>
  <c r="AG1191" i="1"/>
  <c r="AH1191" i="1"/>
  <c r="AI1191" i="1"/>
  <c r="AJ1191" i="1"/>
  <c r="AK1191" i="1"/>
  <c r="AM1191" i="1"/>
  <c r="A1192" i="1"/>
  <c r="B1192" i="1"/>
  <c r="C1192" i="1"/>
  <c r="D1192" i="1"/>
  <c r="E1192" i="1"/>
  <c r="F1192" i="1"/>
  <c r="G1192" i="1"/>
  <c r="H1192" i="1"/>
  <c r="I1192" i="1"/>
  <c r="J1192" i="1"/>
  <c r="K1192" i="1"/>
  <c r="L1192" i="1"/>
  <c r="M1192" i="1"/>
  <c r="Q1192" i="1"/>
  <c r="R1192" i="1"/>
  <c r="T1192" i="1"/>
  <c r="U1192" i="1"/>
  <c r="V1192" i="1" s="1"/>
  <c r="W1192" i="1"/>
  <c r="X1192" i="1"/>
  <c r="Y1192" i="1"/>
  <c r="AA1192" i="1"/>
  <c r="AB1192" i="1"/>
  <c r="AC1192" i="1"/>
  <c r="AE1192" i="1" s="1"/>
  <c r="AG1192" i="1"/>
  <c r="AH1192" i="1"/>
  <c r="AI1192" i="1"/>
  <c r="AJ1192" i="1"/>
  <c r="AK1192" i="1"/>
  <c r="AM1192" i="1"/>
  <c r="A1193" i="1"/>
  <c r="B1193" i="1"/>
  <c r="C1193" i="1"/>
  <c r="D1193" i="1"/>
  <c r="E1193" i="1"/>
  <c r="F1193" i="1"/>
  <c r="G1193" i="1"/>
  <c r="H1193" i="1"/>
  <c r="I1193" i="1"/>
  <c r="J1193" i="1"/>
  <c r="K1193" i="1"/>
  <c r="L1193" i="1"/>
  <c r="M1193" i="1"/>
  <c r="Q1193" i="1"/>
  <c r="R1193" i="1"/>
  <c r="T1193" i="1"/>
  <c r="U1193" i="1"/>
  <c r="V1193" i="1" s="1"/>
  <c r="W1193" i="1"/>
  <c r="X1193" i="1"/>
  <c r="Y1193" i="1"/>
  <c r="AA1193" i="1"/>
  <c r="AB1193" i="1"/>
  <c r="AC1193" i="1"/>
  <c r="AE1193" i="1" s="1"/>
  <c r="AG1193" i="1"/>
  <c r="AH1193" i="1"/>
  <c r="AI1193" i="1"/>
  <c r="AJ1193" i="1"/>
  <c r="AK1193" i="1"/>
  <c r="AM1193" i="1"/>
  <c r="A1194" i="1"/>
  <c r="B1194" i="1"/>
  <c r="C1194" i="1"/>
  <c r="D1194" i="1"/>
  <c r="E1194" i="1"/>
  <c r="F1194" i="1"/>
  <c r="G1194" i="1"/>
  <c r="H1194" i="1"/>
  <c r="I1194" i="1"/>
  <c r="J1194" i="1"/>
  <c r="K1194" i="1"/>
  <c r="L1194" i="1"/>
  <c r="M1194" i="1"/>
  <c r="Q1194" i="1"/>
  <c r="R1194" i="1"/>
  <c r="T1194" i="1"/>
  <c r="U1194" i="1"/>
  <c r="V1194" i="1" s="1"/>
  <c r="W1194" i="1"/>
  <c r="X1194" i="1"/>
  <c r="Y1194" i="1"/>
  <c r="AA1194" i="1"/>
  <c r="AB1194" i="1"/>
  <c r="AC1194" i="1"/>
  <c r="AG1194" i="1"/>
  <c r="AH1194" i="1"/>
  <c r="AI1194" i="1"/>
  <c r="AJ1194" i="1"/>
  <c r="AK1194" i="1"/>
  <c r="AM1194" i="1"/>
  <c r="A1195" i="1"/>
  <c r="B1195" i="1"/>
  <c r="C1195" i="1"/>
  <c r="D1195" i="1"/>
  <c r="E1195" i="1"/>
  <c r="F1195" i="1"/>
  <c r="G1195" i="1"/>
  <c r="H1195" i="1"/>
  <c r="I1195" i="1"/>
  <c r="J1195" i="1"/>
  <c r="K1195" i="1"/>
  <c r="L1195" i="1"/>
  <c r="M1195" i="1"/>
  <c r="Q1195" i="1"/>
  <c r="R1195" i="1"/>
  <c r="T1195" i="1"/>
  <c r="U1195" i="1"/>
  <c r="V1195" i="1" s="1"/>
  <c r="W1195" i="1"/>
  <c r="X1195" i="1"/>
  <c r="Y1195" i="1"/>
  <c r="AA1195" i="1"/>
  <c r="AB1195" i="1"/>
  <c r="AC1195" i="1"/>
  <c r="AE1195" i="1" s="1"/>
  <c r="AG1195" i="1"/>
  <c r="AH1195" i="1"/>
  <c r="AI1195" i="1"/>
  <c r="AJ1195" i="1"/>
  <c r="AK1195" i="1"/>
  <c r="AM1195" i="1"/>
  <c r="A1196" i="1"/>
  <c r="B1196" i="1"/>
  <c r="C1196" i="1"/>
  <c r="D1196" i="1"/>
  <c r="E1196" i="1"/>
  <c r="F1196" i="1"/>
  <c r="G1196" i="1"/>
  <c r="H1196" i="1"/>
  <c r="I1196" i="1"/>
  <c r="J1196" i="1"/>
  <c r="K1196" i="1"/>
  <c r="L1196" i="1"/>
  <c r="M1196" i="1"/>
  <c r="Q1196" i="1"/>
  <c r="R1196" i="1"/>
  <c r="T1196" i="1"/>
  <c r="U1196" i="1"/>
  <c r="V1196" i="1" s="1"/>
  <c r="W1196" i="1"/>
  <c r="X1196" i="1"/>
  <c r="Y1196" i="1"/>
  <c r="AA1196" i="1"/>
  <c r="AB1196" i="1"/>
  <c r="AC1196" i="1"/>
  <c r="AG1196" i="1"/>
  <c r="AH1196" i="1"/>
  <c r="AI1196" i="1"/>
  <c r="AJ1196" i="1"/>
  <c r="AK1196" i="1"/>
  <c r="AM1196" i="1"/>
  <c r="A1197" i="1"/>
  <c r="B1197" i="1"/>
  <c r="C1197" i="1"/>
  <c r="D1197" i="1"/>
  <c r="E1197" i="1"/>
  <c r="F1197" i="1"/>
  <c r="G1197" i="1"/>
  <c r="H1197" i="1"/>
  <c r="I1197" i="1"/>
  <c r="J1197" i="1"/>
  <c r="K1197" i="1"/>
  <c r="L1197" i="1"/>
  <c r="M1197" i="1"/>
  <c r="Q1197" i="1"/>
  <c r="R1197" i="1"/>
  <c r="T1197" i="1"/>
  <c r="U1197" i="1"/>
  <c r="V1197" i="1" s="1"/>
  <c r="W1197" i="1"/>
  <c r="X1197" i="1"/>
  <c r="Y1197" i="1"/>
  <c r="AA1197" i="1"/>
  <c r="AB1197" i="1"/>
  <c r="AC1197" i="1"/>
  <c r="AE1197" i="1" s="1"/>
  <c r="AG1197" i="1"/>
  <c r="AH1197" i="1"/>
  <c r="AI1197" i="1"/>
  <c r="AJ1197" i="1"/>
  <c r="AK1197" i="1"/>
  <c r="AM1197" i="1"/>
  <c r="A1198" i="1"/>
  <c r="B1198" i="1"/>
  <c r="C1198" i="1"/>
  <c r="D1198" i="1"/>
  <c r="E1198" i="1"/>
  <c r="F1198" i="1"/>
  <c r="G1198" i="1"/>
  <c r="H1198" i="1"/>
  <c r="I1198" i="1"/>
  <c r="J1198" i="1"/>
  <c r="K1198" i="1"/>
  <c r="L1198" i="1"/>
  <c r="M1198" i="1"/>
  <c r="Q1198" i="1"/>
  <c r="R1198" i="1"/>
  <c r="T1198" i="1"/>
  <c r="U1198" i="1"/>
  <c r="V1198" i="1" s="1"/>
  <c r="W1198" i="1"/>
  <c r="X1198" i="1"/>
  <c r="Y1198" i="1"/>
  <c r="AA1198" i="1"/>
  <c r="AB1198" i="1"/>
  <c r="AC1198" i="1"/>
  <c r="AG1198" i="1"/>
  <c r="AH1198" i="1"/>
  <c r="AI1198" i="1"/>
  <c r="AJ1198" i="1"/>
  <c r="AK1198" i="1"/>
  <c r="AM1198" i="1"/>
  <c r="A1199" i="1"/>
  <c r="B1199" i="1"/>
  <c r="C1199" i="1"/>
  <c r="D1199" i="1"/>
  <c r="E1199" i="1"/>
  <c r="F1199" i="1"/>
  <c r="G1199" i="1"/>
  <c r="H1199" i="1"/>
  <c r="I1199" i="1"/>
  <c r="J1199" i="1"/>
  <c r="K1199" i="1"/>
  <c r="L1199" i="1"/>
  <c r="M1199" i="1"/>
  <c r="Q1199" i="1"/>
  <c r="R1199" i="1"/>
  <c r="T1199" i="1"/>
  <c r="U1199" i="1"/>
  <c r="V1199" i="1" s="1"/>
  <c r="W1199" i="1"/>
  <c r="X1199" i="1"/>
  <c r="Y1199" i="1"/>
  <c r="AA1199" i="1"/>
  <c r="AB1199" i="1"/>
  <c r="AC1199" i="1"/>
  <c r="AE1199" i="1" s="1"/>
  <c r="AG1199" i="1"/>
  <c r="AH1199" i="1"/>
  <c r="AI1199" i="1"/>
  <c r="AJ1199" i="1"/>
  <c r="AK1199" i="1"/>
  <c r="AM1199" i="1"/>
  <c r="A1200" i="1"/>
  <c r="B1200" i="1"/>
  <c r="C1200" i="1"/>
  <c r="D1200" i="1"/>
  <c r="E1200" i="1"/>
  <c r="F1200" i="1"/>
  <c r="G1200" i="1"/>
  <c r="H1200" i="1"/>
  <c r="I1200" i="1"/>
  <c r="J1200" i="1"/>
  <c r="K1200" i="1"/>
  <c r="L1200" i="1"/>
  <c r="M1200" i="1"/>
  <c r="Q1200" i="1"/>
  <c r="R1200" i="1"/>
  <c r="T1200" i="1"/>
  <c r="U1200" i="1"/>
  <c r="V1200" i="1" s="1"/>
  <c r="W1200" i="1"/>
  <c r="X1200" i="1"/>
  <c r="Y1200" i="1"/>
  <c r="AA1200" i="1"/>
  <c r="AB1200" i="1"/>
  <c r="AC1200" i="1"/>
  <c r="AE1200" i="1" s="1"/>
  <c r="AG1200" i="1"/>
  <c r="AH1200" i="1"/>
  <c r="AI1200" i="1"/>
  <c r="AJ1200" i="1"/>
  <c r="AK1200" i="1"/>
  <c r="AM1200" i="1"/>
  <c r="A1201" i="1"/>
  <c r="B1201" i="1"/>
  <c r="C1201" i="1"/>
  <c r="D1201" i="1"/>
  <c r="E1201" i="1"/>
  <c r="F1201" i="1"/>
  <c r="G1201" i="1"/>
  <c r="H1201" i="1"/>
  <c r="I1201" i="1"/>
  <c r="J1201" i="1"/>
  <c r="K1201" i="1"/>
  <c r="L1201" i="1"/>
  <c r="M1201" i="1"/>
  <c r="Q1201" i="1"/>
  <c r="R1201" i="1"/>
  <c r="T1201" i="1"/>
  <c r="U1201" i="1"/>
  <c r="V1201" i="1" s="1"/>
  <c r="W1201" i="1"/>
  <c r="X1201" i="1"/>
  <c r="Y1201" i="1"/>
  <c r="AA1201" i="1"/>
  <c r="AB1201" i="1"/>
  <c r="AC1201" i="1"/>
  <c r="AE1201" i="1" s="1"/>
  <c r="AG1201" i="1"/>
  <c r="AH1201" i="1"/>
  <c r="AI1201" i="1"/>
  <c r="AJ1201" i="1"/>
  <c r="AK1201" i="1"/>
  <c r="AM1201" i="1"/>
  <c r="A1202" i="1"/>
  <c r="B1202" i="1"/>
  <c r="C1202" i="1"/>
  <c r="D1202" i="1"/>
  <c r="E1202" i="1"/>
  <c r="F1202" i="1"/>
  <c r="G1202" i="1"/>
  <c r="H1202" i="1"/>
  <c r="I1202" i="1"/>
  <c r="J1202" i="1"/>
  <c r="K1202" i="1"/>
  <c r="L1202" i="1"/>
  <c r="M1202" i="1"/>
  <c r="Q1202" i="1"/>
  <c r="R1202" i="1"/>
  <c r="T1202" i="1"/>
  <c r="U1202" i="1"/>
  <c r="V1202" i="1" s="1"/>
  <c r="W1202" i="1"/>
  <c r="X1202" i="1"/>
  <c r="Y1202" i="1"/>
  <c r="AA1202" i="1"/>
  <c r="AB1202" i="1"/>
  <c r="AC1202" i="1"/>
  <c r="AG1202" i="1"/>
  <c r="AH1202" i="1"/>
  <c r="AI1202" i="1"/>
  <c r="AJ1202" i="1"/>
  <c r="AK1202" i="1"/>
  <c r="AM1202" i="1"/>
  <c r="A1203" i="1"/>
  <c r="B1203" i="1"/>
  <c r="C1203" i="1"/>
  <c r="D1203" i="1"/>
  <c r="E1203" i="1"/>
  <c r="F1203" i="1"/>
  <c r="G1203" i="1"/>
  <c r="H1203" i="1"/>
  <c r="I1203" i="1"/>
  <c r="J1203" i="1"/>
  <c r="K1203" i="1"/>
  <c r="L1203" i="1"/>
  <c r="M1203" i="1"/>
  <c r="Q1203" i="1"/>
  <c r="R1203" i="1"/>
  <c r="T1203" i="1"/>
  <c r="U1203" i="1"/>
  <c r="V1203" i="1" s="1"/>
  <c r="W1203" i="1"/>
  <c r="X1203" i="1"/>
  <c r="Y1203" i="1"/>
  <c r="AA1203" i="1"/>
  <c r="AB1203" i="1"/>
  <c r="AC1203" i="1"/>
  <c r="AE1203" i="1" s="1"/>
  <c r="AG1203" i="1"/>
  <c r="AH1203" i="1"/>
  <c r="AI1203" i="1"/>
  <c r="AJ1203" i="1"/>
  <c r="AK1203" i="1"/>
  <c r="AM1203" i="1"/>
  <c r="A1204" i="1"/>
  <c r="B1204" i="1"/>
  <c r="C1204" i="1"/>
  <c r="D1204" i="1"/>
  <c r="E1204" i="1"/>
  <c r="F1204" i="1"/>
  <c r="G1204" i="1"/>
  <c r="H1204" i="1"/>
  <c r="I1204" i="1"/>
  <c r="J1204" i="1"/>
  <c r="K1204" i="1"/>
  <c r="L1204" i="1"/>
  <c r="M1204" i="1"/>
  <c r="Q1204" i="1"/>
  <c r="R1204" i="1"/>
  <c r="T1204" i="1"/>
  <c r="U1204" i="1"/>
  <c r="V1204" i="1" s="1"/>
  <c r="W1204" i="1"/>
  <c r="X1204" i="1"/>
  <c r="Y1204" i="1"/>
  <c r="AA1204" i="1"/>
  <c r="AB1204" i="1"/>
  <c r="AC1204" i="1"/>
  <c r="AG1204" i="1"/>
  <c r="AH1204" i="1"/>
  <c r="AI1204" i="1"/>
  <c r="AJ1204" i="1"/>
  <c r="AK1204" i="1"/>
  <c r="AM1204" i="1"/>
  <c r="A1205" i="1"/>
  <c r="B1205" i="1"/>
  <c r="C1205" i="1"/>
  <c r="D1205" i="1"/>
  <c r="E1205" i="1"/>
  <c r="F1205" i="1"/>
  <c r="G1205" i="1"/>
  <c r="H1205" i="1"/>
  <c r="I1205" i="1"/>
  <c r="J1205" i="1"/>
  <c r="K1205" i="1"/>
  <c r="L1205" i="1"/>
  <c r="M1205" i="1"/>
  <c r="Q1205" i="1"/>
  <c r="R1205" i="1"/>
  <c r="T1205" i="1"/>
  <c r="U1205" i="1"/>
  <c r="V1205" i="1" s="1"/>
  <c r="W1205" i="1"/>
  <c r="X1205" i="1"/>
  <c r="Y1205" i="1"/>
  <c r="AA1205" i="1"/>
  <c r="AB1205" i="1"/>
  <c r="AC1205" i="1"/>
  <c r="AE1205" i="1" s="1"/>
  <c r="AG1205" i="1"/>
  <c r="AH1205" i="1"/>
  <c r="AI1205" i="1"/>
  <c r="AJ1205" i="1"/>
  <c r="AK1205" i="1"/>
  <c r="AM1205" i="1"/>
  <c r="A1206" i="1"/>
  <c r="B1206" i="1"/>
  <c r="C1206" i="1"/>
  <c r="D1206" i="1"/>
  <c r="E1206" i="1"/>
  <c r="F1206" i="1"/>
  <c r="G1206" i="1"/>
  <c r="H1206" i="1"/>
  <c r="I1206" i="1"/>
  <c r="J1206" i="1"/>
  <c r="K1206" i="1"/>
  <c r="L1206" i="1"/>
  <c r="M1206" i="1"/>
  <c r="Q1206" i="1"/>
  <c r="R1206" i="1"/>
  <c r="T1206" i="1"/>
  <c r="U1206" i="1"/>
  <c r="V1206" i="1" s="1"/>
  <c r="W1206" i="1"/>
  <c r="X1206" i="1"/>
  <c r="Y1206" i="1"/>
  <c r="AA1206" i="1"/>
  <c r="AB1206" i="1"/>
  <c r="AC1206" i="1"/>
  <c r="AG1206" i="1"/>
  <c r="AH1206" i="1"/>
  <c r="AI1206" i="1"/>
  <c r="AJ1206" i="1"/>
  <c r="AK1206" i="1"/>
  <c r="AM1206" i="1"/>
  <c r="A1207" i="1"/>
  <c r="B1207" i="1"/>
  <c r="C1207" i="1"/>
  <c r="D1207" i="1"/>
  <c r="E1207" i="1"/>
  <c r="F1207" i="1"/>
  <c r="G1207" i="1"/>
  <c r="H1207" i="1"/>
  <c r="I1207" i="1"/>
  <c r="J1207" i="1"/>
  <c r="K1207" i="1"/>
  <c r="L1207" i="1"/>
  <c r="M1207" i="1"/>
  <c r="Q1207" i="1"/>
  <c r="R1207" i="1"/>
  <c r="T1207" i="1"/>
  <c r="U1207" i="1"/>
  <c r="V1207" i="1" s="1"/>
  <c r="W1207" i="1"/>
  <c r="X1207" i="1"/>
  <c r="Y1207" i="1"/>
  <c r="AA1207" i="1"/>
  <c r="AB1207" i="1"/>
  <c r="AC1207" i="1"/>
  <c r="AE1207" i="1" s="1"/>
  <c r="AG1207" i="1"/>
  <c r="AH1207" i="1"/>
  <c r="AI1207" i="1"/>
  <c r="AJ1207" i="1"/>
  <c r="AK1207" i="1"/>
  <c r="AM1207" i="1"/>
  <c r="A1208" i="1"/>
  <c r="B1208" i="1"/>
  <c r="C1208" i="1"/>
  <c r="D1208" i="1"/>
  <c r="E1208" i="1"/>
  <c r="F1208" i="1"/>
  <c r="G1208" i="1"/>
  <c r="H1208" i="1"/>
  <c r="I1208" i="1"/>
  <c r="J1208" i="1"/>
  <c r="K1208" i="1"/>
  <c r="L1208" i="1"/>
  <c r="M1208" i="1"/>
  <c r="Q1208" i="1"/>
  <c r="R1208" i="1"/>
  <c r="T1208" i="1"/>
  <c r="U1208" i="1"/>
  <c r="V1208" i="1" s="1"/>
  <c r="W1208" i="1"/>
  <c r="X1208" i="1"/>
  <c r="Y1208" i="1"/>
  <c r="AA1208" i="1"/>
  <c r="AB1208" i="1"/>
  <c r="AC1208" i="1"/>
  <c r="AG1208" i="1"/>
  <c r="AH1208" i="1"/>
  <c r="AI1208" i="1"/>
  <c r="AJ1208" i="1"/>
  <c r="AK1208" i="1"/>
  <c r="AM1208" i="1"/>
  <c r="A1209" i="1"/>
  <c r="B1209" i="1"/>
  <c r="C1209" i="1"/>
  <c r="D1209" i="1"/>
  <c r="E1209" i="1"/>
  <c r="F1209" i="1"/>
  <c r="G1209" i="1"/>
  <c r="H1209" i="1"/>
  <c r="I1209" i="1"/>
  <c r="J1209" i="1"/>
  <c r="K1209" i="1"/>
  <c r="L1209" i="1"/>
  <c r="M1209" i="1"/>
  <c r="Q1209" i="1"/>
  <c r="R1209" i="1"/>
  <c r="T1209" i="1"/>
  <c r="U1209" i="1"/>
  <c r="V1209" i="1" s="1"/>
  <c r="W1209" i="1"/>
  <c r="X1209" i="1"/>
  <c r="Y1209" i="1"/>
  <c r="AA1209" i="1"/>
  <c r="AB1209" i="1"/>
  <c r="AC1209" i="1"/>
  <c r="AE1209" i="1" s="1"/>
  <c r="AG1209" i="1"/>
  <c r="AH1209" i="1"/>
  <c r="AI1209" i="1"/>
  <c r="AJ1209" i="1"/>
  <c r="AK1209" i="1"/>
  <c r="AM1209" i="1"/>
  <c r="A1210" i="1"/>
  <c r="B1210" i="1"/>
  <c r="C1210" i="1"/>
  <c r="D1210" i="1"/>
  <c r="E1210" i="1"/>
  <c r="F1210" i="1"/>
  <c r="G1210" i="1"/>
  <c r="H1210" i="1"/>
  <c r="I1210" i="1"/>
  <c r="J1210" i="1"/>
  <c r="K1210" i="1"/>
  <c r="L1210" i="1"/>
  <c r="M1210" i="1"/>
  <c r="Q1210" i="1"/>
  <c r="R1210" i="1"/>
  <c r="T1210" i="1"/>
  <c r="U1210" i="1"/>
  <c r="V1210" i="1" s="1"/>
  <c r="W1210" i="1"/>
  <c r="X1210" i="1"/>
  <c r="Y1210" i="1"/>
  <c r="AA1210" i="1"/>
  <c r="AB1210" i="1"/>
  <c r="AC1210" i="1"/>
  <c r="AG1210" i="1"/>
  <c r="AH1210" i="1"/>
  <c r="AI1210" i="1"/>
  <c r="AJ1210" i="1"/>
  <c r="AK1210" i="1"/>
  <c r="AM1210" i="1"/>
  <c r="A1211" i="1"/>
  <c r="B1211" i="1"/>
  <c r="C1211" i="1"/>
  <c r="D1211" i="1"/>
  <c r="E1211" i="1"/>
  <c r="F1211" i="1"/>
  <c r="G1211" i="1"/>
  <c r="H1211" i="1"/>
  <c r="I1211" i="1"/>
  <c r="J1211" i="1"/>
  <c r="K1211" i="1"/>
  <c r="L1211" i="1"/>
  <c r="M1211" i="1"/>
  <c r="Q1211" i="1"/>
  <c r="R1211" i="1"/>
  <c r="T1211" i="1"/>
  <c r="U1211" i="1"/>
  <c r="V1211" i="1" s="1"/>
  <c r="W1211" i="1"/>
  <c r="X1211" i="1"/>
  <c r="Y1211" i="1"/>
  <c r="AA1211" i="1"/>
  <c r="AB1211" i="1"/>
  <c r="AC1211" i="1"/>
  <c r="AE1211" i="1" s="1"/>
  <c r="AG1211" i="1"/>
  <c r="AH1211" i="1"/>
  <c r="AI1211" i="1"/>
  <c r="AJ1211" i="1"/>
  <c r="AK1211" i="1"/>
  <c r="AM1211" i="1"/>
  <c r="A1212" i="1"/>
  <c r="B1212" i="1"/>
  <c r="C1212" i="1"/>
  <c r="D1212" i="1"/>
  <c r="E1212" i="1"/>
  <c r="F1212" i="1"/>
  <c r="G1212" i="1"/>
  <c r="H1212" i="1"/>
  <c r="I1212" i="1"/>
  <c r="J1212" i="1"/>
  <c r="K1212" i="1"/>
  <c r="L1212" i="1"/>
  <c r="M1212" i="1"/>
  <c r="Q1212" i="1"/>
  <c r="R1212" i="1"/>
  <c r="T1212" i="1"/>
  <c r="U1212" i="1"/>
  <c r="V1212" i="1" s="1"/>
  <c r="W1212" i="1"/>
  <c r="X1212" i="1"/>
  <c r="Y1212" i="1"/>
  <c r="AA1212" i="1"/>
  <c r="AB1212" i="1"/>
  <c r="AC1212" i="1"/>
  <c r="AG1212" i="1"/>
  <c r="AH1212" i="1"/>
  <c r="AI1212" i="1"/>
  <c r="AJ1212" i="1"/>
  <c r="AK1212" i="1"/>
  <c r="AM1212" i="1"/>
  <c r="A1213" i="1"/>
  <c r="B1213" i="1"/>
  <c r="C1213" i="1"/>
  <c r="D1213" i="1"/>
  <c r="E1213" i="1"/>
  <c r="F1213" i="1"/>
  <c r="G1213" i="1"/>
  <c r="H1213" i="1"/>
  <c r="I1213" i="1"/>
  <c r="J1213" i="1"/>
  <c r="K1213" i="1"/>
  <c r="L1213" i="1"/>
  <c r="M1213" i="1"/>
  <c r="Q1213" i="1"/>
  <c r="R1213" i="1"/>
  <c r="T1213" i="1"/>
  <c r="U1213" i="1"/>
  <c r="V1213" i="1" s="1"/>
  <c r="W1213" i="1"/>
  <c r="X1213" i="1"/>
  <c r="Y1213" i="1"/>
  <c r="AA1213" i="1"/>
  <c r="AB1213" i="1"/>
  <c r="AC1213" i="1"/>
  <c r="AE1213" i="1" s="1"/>
  <c r="AG1213" i="1"/>
  <c r="AH1213" i="1"/>
  <c r="AI1213" i="1"/>
  <c r="AJ1213" i="1"/>
  <c r="AK1213" i="1"/>
  <c r="AM1213" i="1"/>
  <c r="A1214" i="1"/>
  <c r="B1214" i="1"/>
  <c r="C1214" i="1"/>
  <c r="D1214" i="1"/>
  <c r="E1214" i="1"/>
  <c r="F1214" i="1"/>
  <c r="G1214" i="1"/>
  <c r="H1214" i="1"/>
  <c r="I1214" i="1"/>
  <c r="J1214" i="1"/>
  <c r="K1214" i="1"/>
  <c r="L1214" i="1"/>
  <c r="M1214" i="1"/>
  <c r="Q1214" i="1"/>
  <c r="R1214" i="1"/>
  <c r="T1214" i="1"/>
  <c r="U1214" i="1"/>
  <c r="V1214" i="1" s="1"/>
  <c r="W1214" i="1"/>
  <c r="X1214" i="1"/>
  <c r="Y1214" i="1"/>
  <c r="AA1214" i="1"/>
  <c r="AB1214" i="1"/>
  <c r="AC1214" i="1"/>
  <c r="AG1214" i="1"/>
  <c r="AH1214" i="1"/>
  <c r="AI1214" i="1"/>
  <c r="AJ1214" i="1"/>
  <c r="AK1214" i="1"/>
  <c r="AM1214" i="1"/>
  <c r="A1215" i="1"/>
  <c r="B1215" i="1"/>
  <c r="C1215" i="1"/>
  <c r="D1215" i="1"/>
  <c r="E1215" i="1"/>
  <c r="F1215" i="1"/>
  <c r="G1215" i="1"/>
  <c r="H1215" i="1"/>
  <c r="I1215" i="1"/>
  <c r="J1215" i="1"/>
  <c r="K1215" i="1"/>
  <c r="L1215" i="1"/>
  <c r="M1215" i="1"/>
  <c r="Q1215" i="1"/>
  <c r="R1215" i="1"/>
  <c r="T1215" i="1"/>
  <c r="U1215" i="1"/>
  <c r="V1215" i="1" s="1"/>
  <c r="W1215" i="1"/>
  <c r="X1215" i="1"/>
  <c r="Y1215" i="1"/>
  <c r="AA1215" i="1"/>
  <c r="AB1215" i="1"/>
  <c r="AC1215" i="1"/>
  <c r="AE1215" i="1" s="1"/>
  <c r="AG1215" i="1"/>
  <c r="AH1215" i="1"/>
  <c r="AI1215" i="1"/>
  <c r="AJ1215" i="1"/>
  <c r="AK1215" i="1"/>
  <c r="AM1215" i="1"/>
  <c r="A1216" i="1"/>
  <c r="B1216" i="1"/>
  <c r="C1216" i="1"/>
  <c r="D1216" i="1"/>
  <c r="E1216" i="1"/>
  <c r="F1216" i="1"/>
  <c r="G1216" i="1"/>
  <c r="H1216" i="1"/>
  <c r="I1216" i="1"/>
  <c r="J1216" i="1"/>
  <c r="K1216" i="1"/>
  <c r="L1216" i="1"/>
  <c r="M1216" i="1"/>
  <c r="Q1216" i="1"/>
  <c r="R1216" i="1"/>
  <c r="T1216" i="1"/>
  <c r="U1216" i="1"/>
  <c r="V1216" i="1" s="1"/>
  <c r="W1216" i="1"/>
  <c r="X1216" i="1"/>
  <c r="Y1216" i="1"/>
  <c r="AA1216" i="1"/>
  <c r="AB1216" i="1"/>
  <c r="AC1216" i="1"/>
  <c r="AG1216" i="1"/>
  <c r="AH1216" i="1"/>
  <c r="AI1216" i="1"/>
  <c r="AJ1216" i="1"/>
  <c r="AK1216" i="1"/>
  <c r="AM1216" i="1"/>
  <c r="A1217" i="1"/>
  <c r="B1217" i="1"/>
  <c r="C1217" i="1"/>
  <c r="D1217" i="1"/>
  <c r="E1217" i="1"/>
  <c r="F1217" i="1"/>
  <c r="G1217" i="1"/>
  <c r="H1217" i="1"/>
  <c r="I1217" i="1"/>
  <c r="J1217" i="1"/>
  <c r="K1217" i="1"/>
  <c r="L1217" i="1"/>
  <c r="M1217" i="1"/>
  <c r="Q1217" i="1"/>
  <c r="R1217" i="1"/>
  <c r="T1217" i="1"/>
  <c r="U1217" i="1"/>
  <c r="V1217" i="1" s="1"/>
  <c r="W1217" i="1"/>
  <c r="X1217" i="1"/>
  <c r="Y1217" i="1"/>
  <c r="AA1217" i="1"/>
  <c r="AB1217" i="1"/>
  <c r="AC1217" i="1"/>
  <c r="AE1217" i="1" s="1"/>
  <c r="AG1217" i="1"/>
  <c r="AH1217" i="1"/>
  <c r="AI1217" i="1"/>
  <c r="AJ1217" i="1"/>
  <c r="AK1217" i="1"/>
  <c r="AM1217" i="1"/>
  <c r="A1218" i="1"/>
  <c r="B1218" i="1"/>
  <c r="C1218" i="1"/>
  <c r="D1218" i="1"/>
  <c r="E1218" i="1"/>
  <c r="F1218" i="1"/>
  <c r="G1218" i="1"/>
  <c r="H1218" i="1"/>
  <c r="I1218" i="1"/>
  <c r="J1218" i="1"/>
  <c r="K1218" i="1"/>
  <c r="L1218" i="1"/>
  <c r="M1218" i="1"/>
  <c r="Q1218" i="1"/>
  <c r="R1218" i="1"/>
  <c r="T1218" i="1"/>
  <c r="U1218" i="1"/>
  <c r="V1218" i="1" s="1"/>
  <c r="W1218" i="1"/>
  <c r="X1218" i="1"/>
  <c r="Y1218" i="1"/>
  <c r="AA1218" i="1"/>
  <c r="AB1218" i="1"/>
  <c r="AC1218" i="1"/>
  <c r="AG1218" i="1"/>
  <c r="AH1218" i="1"/>
  <c r="AI1218" i="1"/>
  <c r="AJ1218" i="1"/>
  <c r="AK1218" i="1"/>
  <c r="AM1218" i="1"/>
  <c r="A1219" i="1"/>
  <c r="B1219" i="1"/>
  <c r="C1219" i="1"/>
  <c r="D1219" i="1"/>
  <c r="E1219" i="1"/>
  <c r="F1219" i="1"/>
  <c r="G1219" i="1"/>
  <c r="H1219" i="1"/>
  <c r="I1219" i="1"/>
  <c r="J1219" i="1"/>
  <c r="K1219" i="1"/>
  <c r="L1219" i="1"/>
  <c r="M1219" i="1"/>
  <c r="Q1219" i="1"/>
  <c r="R1219" i="1"/>
  <c r="T1219" i="1"/>
  <c r="U1219" i="1"/>
  <c r="V1219" i="1" s="1"/>
  <c r="W1219" i="1"/>
  <c r="X1219" i="1"/>
  <c r="Y1219" i="1"/>
  <c r="AA1219" i="1"/>
  <c r="AB1219" i="1"/>
  <c r="AC1219" i="1"/>
  <c r="AE1219" i="1" s="1"/>
  <c r="AG1219" i="1"/>
  <c r="AH1219" i="1"/>
  <c r="AI1219" i="1"/>
  <c r="AJ1219" i="1"/>
  <c r="AK1219" i="1"/>
  <c r="AM1219" i="1"/>
  <c r="A1220" i="1"/>
  <c r="B1220" i="1"/>
  <c r="C1220" i="1"/>
  <c r="D1220" i="1"/>
  <c r="E1220" i="1"/>
  <c r="F1220" i="1"/>
  <c r="G1220" i="1"/>
  <c r="H1220" i="1"/>
  <c r="I1220" i="1"/>
  <c r="J1220" i="1"/>
  <c r="K1220" i="1"/>
  <c r="L1220" i="1"/>
  <c r="M1220" i="1"/>
  <c r="Q1220" i="1"/>
  <c r="R1220" i="1"/>
  <c r="T1220" i="1"/>
  <c r="U1220" i="1"/>
  <c r="V1220" i="1" s="1"/>
  <c r="W1220" i="1"/>
  <c r="X1220" i="1"/>
  <c r="Y1220" i="1"/>
  <c r="AA1220" i="1"/>
  <c r="AB1220" i="1"/>
  <c r="AC1220" i="1"/>
  <c r="AG1220" i="1"/>
  <c r="AH1220" i="1"/>
  <c r="AI1220" i="1"/>
  <c r="AJ1220" i="1"/>
  <c r="AK1220" i="1"/>
  <c r="AM1220" i="1"/>
  <c r="A1221" i="1"/>
  <c r="B1221" i="1"/>
  <c r="C1221" i="1"/>
  <c r="D1221" i="1"/>
  <c r="E1221" i="1"/>
  <c r="F1221" i="1"/>
  <c r="G1221" i="1"/>
  <c r="H1221" i="1"/>
  <c r="I1221" i="1"/>
  <c r="J1221" i="1"/>
  <c r="K1221" i="1"/>
  <c r="L1221" i="1"/>
  <c r="M1221" i="1"/>
  <c r="Q1221" i="1"/>
  <c r="R1221" i="1"/>
  <c r="T1221" i="1"/>
  <c r="U1221" i="1"/>
  <c r="V1221" i="1" s="1"/>
  <c r="W1221" i="1"/>
  <c r="X1221" i="1"/>
  <c r="Y1221" i="1"/>
  <c r="AA1221" i="1"/>
  <c r="AB1221" i="1"/>
  <c r="AC1221" i="1"/>
  <c r="AE1221" i="1" s="1"/>
  <c r="AG1221" i="1"/>
  <c r="AH1221" i="1"/>
  <c r="AI1221" i="1"/>
  <c r="AJ1221" i="1"/>
  <c r="AK1221" i="1"/>
  <c r="AM1221" i="1"/>
  <c r="A1222" i="1"/>
  <c r="B1222" i="1"/>
  <c r="C1222" i="1"/>
  <c r="D1222" i="1"/>
  <c r="E1222" i="1"/>
  <c r="F1222" i="1"/>
  <c r="G1222" i="1"/>
  <c r="H1222" i="1"/>
  <c r="I1222" i="1"/>
  <c r="J1222" i="1"/>
  <c r="K1222" i="1"/>
  <c r="L1222" i="1"/>
  <c r="M1222" i="1"/>
  <c r="Q1222" i="1"/>
  <c r="R1222" i="1"/>
  <c r="T1222" i="1"/>
  <c r="U1222" i="1"/>
  <c r="V1222" i="1" s="1"/>
  <c r="W1222" i="1"/>
  <c r="X1222" i="1"/>
  <c r="Y1222" i="1"/>
  <c r="AA1222" i="1"/>
  <c r="AB1222" i="1"/>
  <c r="AC1222" i="1"/>
  <c r="AG1222" i="1"/>
  <c r="AH1222" i="1"/>
  <c r="AI1222" i="1"/>
  <c r="AJ1222" i="1"/>
  <c r="AK1222" i="1"/>
  <c r="AM1222" i="1"/>
  <c r="A1223" i="1"/>
  <c r="B1223" i="1"/>
  <c r="C1223" i="1"/>
  <c r="D1223" i="1"/>
  <c r="E1223" i="1"/>
  <c r="F1223" i="1"/>
  <c r="G1223" i="1"/>
  <c r="H1223" i="1"/>
  <c r="I1223" i="1"/>
  <c r="J1223" i="1"/>
  <c r="K1223" i="1"/>
  <c r="L1223" i="1"/>
  <c r="M1223" i="1"/>
  <c r="Q1223" i="1"/>
  <c r="R1223" i="1"/>
  <c r="T1223" i="1"/>
  <c r="U1223" i="1"/>
  <c r="V1223" i="1" s="1"/>
  <c r="W1223" i="1"/>
  <c r="X1223" i="1"/>
  <c r="Y1223" i="1"/>
  <c r="AA1223" i="1"/>
  <c r="AB1223" i="1"/>
  <c r="AC1223" i="1"/>
  <c r="AE1223" i="1" s="1"/>
  <c r="AG1223" i="1"/>
  <c r="AH1223" i="1"/>
  <c r="AI1223" i="1"/>
  <c r="AJ1223" i="1"/>
  <c r="AK1223" i="1"/>
  <c r="AM1223" i="1"/>
  <c r="A1224" i="1"/>
  <c r="B1224" i="1"/>
  <c r="C1224" i="1"/>
  <c r="D1224" i="1"/>
  <c r="E1224" i="1"/>
  <c r="F1224" i="1"/>
  <c r="G1224" i="1"/>
  <c r="H1224" i="1"/>
  <c r="I1224" i="1"/>
  <c r="J1224" i="1"/>
  <c r="K1224" i="1"/>
  <c r="L1224" i="1"/>
  <c r="M1224" i="1"/>
  <c r="Q1224" i="1"/>
  <c r="R1224" i="1"/>
  <c r="T1224" i="1"/>
  <c r="U1224" i="1"/>
  <c r="V1224" i="1" s="1"/>
  <c r="W1224" i="1"/>
  <c r="X1224" i="1"/>
  <c r="Y1224" i="1"/>
  <c r="AA1224" i="1"/>
  <c r="AB1224" i="1"/>
  <c r="AC1224" i="1"/>
  <c r="AD1224" i="1" s="1"/>
  <c r="AG1224" i="1"/>
  <c r="AH1224" i="1"/>
  <c r="AI1224" i="1"/>
  <c r="AJ1224" i="1"/>
  <c r="AK1224" i="1"/>
  <c r="AM1224" i="1"/>
  <c r="A1225" i="1"/>
  <c r="B1225" i="1"/>
  <c r="C1225" i="1"/>
  <c r="D1225" i="1"/>
  <c r="E1225" i="1"/>
  <c r="F1225" i="1"/>
  <c r="G1225" i="1"/>
  <c r="H1225" i="1"/>
  <c r="I1225" i="1"/>
  <c r="J1225" i="1"/>
  <c r="K1225" i="1"/>
  <c r="L1225" i="1"/>
  <c r="M1225" i="1"/>
  <c r="Q1225" i="1"/>
  <c r="R1225" i="1"/>
  <c r="T1225" i="1"/>
  <c r="U1225" i="1"/>
  <c r="V1225" i="1" s="1"/>
  <c r="W1225" i="1"/>
  <c r="X1225" i="1"/>
  <c r="Y1225" i="1"/>
  <c r="AA1225" i="1"/>
  <c r="AB1225" i="1"/>
  <c r="AC1225" i="1"/>
  <c r="AE1225" i="1" s="1"/>
  <c r="AG1225" i="1"/>
  <c r="AH1225" i="1"/>
  <c r="AI1225" i="1"/>
  <c r="AJ1225" i="1"/>
  <c r="AK1225" i="1"/>
  <c r="AM1225" i="1"/>
  <c r="A1226" i="1"/>
  <c r="B1226" i="1"/>
  <c r="C1226" i="1"/>
  <c r="D1226" i="1"/>
  <c r="E1226" i="1"/>
  <c r="F1226" i="1"/>
  <c r="G1226" i="1"/>
  <c r="H1226" i="1"/>
  <c r="I1226" i="1"/>
  <c r="J1226" i="1"/>
  <c r="K1226" i="1"/>
  <c r="L1226" i="1"/>
  <c r="M1226" i="1"/>
  <c r="Q1226" i="1"/>
  <c r="R1226" i="1"/>
  <c r="T1226" i="1"/>
  <c r="U1226" i="1"/>
  <c r="V1226" i="1" s="1"/>
  <c r="W1226" i="1"/>
  <c r="X1226" i="1"/>
  <c r="Y1226" i="1"/>
  <c r="AA1226" i="1"/>
  <c r="AB1226" i="1"/>
  <c r="AC1226" i="1"/>
  <c r="AG1226" i="1"/>
  <c r="AH1226" i="1"/>
  <c r="AI1226" i="1"/>
  <c r="AJ1226" i="1"/>
  <c r="AK1226" i="1"/>
  <c r="AM1226" i="1"/>
  <c r="A1227" i="1"/>
  <c r="B1227" i="1"/>
  <c r="C1227" i="1"/>
  <c r="D1227" i="1"/>
  <c r="E1227" i="1"/>
  <c r="F1227" i="1"/>
  <c r="G1227" i="1"/>
  <c r="H1227" i="1"/>
  <c r="I1227" i="1"/>
  <c r="J1227" i="1"/>
  <c r="K1227" i="1"/>
  <c r="L1227" i="1"/>
  <c r="M1227" i="1"/>
  <c r="Q1227" i="1"/>
  <c r="R1227" i="1"/>
  <c r="T1227" i="1"/>
  <c r="U1227" i="1"/>
  <c r="V1227" i="1" s="1"/>
  <c r="W1227" i="1"/>
  <c r="X1227" i="1"/>
  <c r="Y1227" i="1"/>
  <c r="AA1227" i="1"/>
  <c r="AB1227" i="1"/>
  <c r="AC1227" i="1"/>
  <c r="AE1227" i="1" s="1"/>
  <c r="AG1227" i="1"/>
  <c r="AH1227" i="1"/>
  <c r="AI1227" i="1"/>
  <c r="AJ1227" i="1"/>
  <c r="AK1227" i="1"/>
  <c r="AM1227" i="1"/>
  <c r="A1228" i="1"/>
  <c r="B1228" i="1"/>
  <c r="C1228" i="1"/>
  <c r="D1228" i="1"/>
  <c r="E1228" i="1"/>
  <c r="F1228" i="1"/>
  <c r="G1228" i="1"/>
  <c r="H1228" i="1"/>
  <c r="I1228" i="1"/>
  <c r="J1228" i="1"/>
  <c r="K1228" i="1"/>
  <c r="L1228" i="1"/>
  <c r="M1228" i="1"/>
  <c r="Q1228" i="1"/>
  <c r="R1228" i="1"/>
  <c r="T1228" i="1"/>
  <c r="U1228" i="1"/>
  <c r="V1228" i="1" s="1"/>
  <c r="W1228" i="1"/>
  <c r="X1228" i="1"/>
  <c r="Y1228" i="1"/>
  <c r="AA1228" i="1"/>
  <c r="AB1228" i="1"/>
  <c r="AC1228" i="1"/>
  <c r="AE1228" i="1" s="1"/>
  <c r="AG1228" i="1"/>
  <c r="AH1228" i="1"/>
  <c r="AI1228" i="1"/>
  <c r="AJ1228" i="1"/>
  <c r="AK1228" i="1"/>
  <c r="AM1228" i="1"/>
  <c r="A1229" i="1"/>
  <c r="B1229" i="1"/>
  <c r="C1229" i="1"/>
  <c r="D1229" i="1"/>
  <c r="E1229" i="1"/>
  <c r="F1229" i="1"/>
  <c r="G1229" i="1"/>
  <c r="H1229" i="1"/>
  <c r="I1229" i="1"/>
  <c r="J1229" i="1"/>
  <c r="K1229" i="1"/>
  <c r="L1229" i="1"/>
  <c r="M1229" i="1"/>
  <c r="Q1229" i="1"/>
  <c r="R1229" i="1"/>
  <c r="T1229" i="1"/>
  <c r="U1229" i="1"/>
  <c r="V1229" i="1" s="1"/>
  <c r="W1229" i="1"/>
  <c r="X1229" i="1"/>
  <c r="Y1229" i="1"/>
  <c r="AA1229" i="1"/>
  <c r="AB1229" i="1"/>
  <c r="AC1229" i="1"/>
  <c r="AE1229" i="1" s="1"/>
  <c r="AG1229" i="1"/>
  <c r="AH1229" i="1"/>
  <c r="AI1229" i="1"/>
  <c r="AJ1229" i="1"/>
  <c r="AK1229" i="1"/>
  <c r="AM1229" i="1"/>
  <c r="A1230" i="1"/>
  <c r="B1230" i="1"/>
  <c r="C1230" i="1"/>
  <c r="D1230" i="1"/>
  <c r="E1230" i="1"/>
  <c r="F1230" i="1"/>
  <c r="G1230" i="1"/>
  <c r="H1230" i="1"/>
  <c r="I1230" i="1"/>
  <c r="J1230" i="1"/>
  <c r="K1230" i="1"/>
  <c r="L1230" i="1"/>
  <c r="M1230" i="1"/>
  <c r="Q1230" i="1"/>
  <c r="R1230" i="1"/>
  <c r="T1230" i="1"/>
  <c r="U1230" i="1"/>
  <c r="V1230" i="1" s="1"/>
  <c r="W1230" i="1"/>
  <c r="X1230" i="1"/>
  <c r="Y1230" i="1"/>
  <c r="AA1230" i="1"/>
  <c r="AB1230" i="1"/>
  <c r="AC1230" i="1"/>
  <c r="AG1230" i="1"/>
  <c r="AH1230" i="1"/>
  <c r="AI1230" i="1"/>
  <c r="AJ1230" i="1"/>
  <c r="AK1230" i="1"/>
  <c r="AM1230" i="1"/>
  <c r="A1231" i="1"/>
  <c r="B1231" i="1"/>
  <c r="C1231" i="1"/>
  <c r="D1231" i="1"/>
  <c r="E1231" i="1"/>
  <c r="F1231" i="1"/>
  <c r="G1231" i="1"/>
  <c r="H1231" i="1"/>
  <c r="I1231" i="1"/>
  <c r="J1231" i="1"/>
  <c r="K1231" i="1"/>
  <c r="L1231" i="1"/>
  <c r="M1231" i="1"/>
  <c r="Q1231" i="1"/>
  <c r="R1231" i="1"/>
  <c r="T1231" i="1"/>
  <c r="U1231" i="1"/>
  <c r="V1231" i="1" s="1"/>
  <c r="W1231" i="1"/>
  <c r="X1231" i="1"/>
  <c r="Y1231" i="1"/>
  <c r="AA1231" i="1"/>
  <c r="AB1231" i="1"/>
  <c r="AC1231" i="1"/>
  <c r="AE1231" i="1" s="1"/>
  <c r="AG1231" i="1"/>
  <c r="AH1231" i="1"/>
  <c r="AI1231" i="1"/>
  <c r="AJ1231" i="1"/>
  <c r="AK1231" i="1"/>
  <c r="AM1231" i="1"/>
  <c r="A1232" i="1"/>
  <c r="B1232" i="1"/>
  <c r="C1232" i="1"/>
  <c r="D1232" i="1"/>
  <c r="E1232" i="1"/>
  <c r="F1232" i="1"/>
  <c r="G1232" i="1"/>
  <c r="H1232" i="1"/>
  <c r="I1232" i="1"/>
  <c r="J1232" i="1"/>
  <c r="K1232" i="1"/>
  <c r="L1232" i="1"/>
  <c r="M1232" i="1"/>
  <c r="Q1232" i="1"/>
  <c r="R1232" i="1"/>
  <c r="T1232" i="1"/>
  <c r="U1232" i="1"/>
  <c r="V1232" i="1" s="1"/>
  <c r="W1232" i="1"/>
  <c r="X1232" i="1"/>
  <c r="Y1232" i="1"/>
  <c r="AA1232" i="1"/>
  <c r="AB1232" i="1"/>
  <c r="AC1232" i="1"/>
  <c r="AE1232" i="1" s="1"/>
  <c r="AG1232" i="1"/>
  <c r="AH1232" i="1"/>
  <c r="AI1232" i="1"/>
  <c r="AJ1232" i="1"/>
  <c r="AK1232" i="1"/>
  <c r="AM1232" i="1"/>
  <c r="A1233" i="1"/>
  <c r="B1233" i="1"/>
  <c r="C1233" i="1"/>
  <c r="D1233" i="1"/>
  <c r="E1233" i="1"/>
  <c r="F1233" i="1"/>
  <c r="G1233" i="1"/>
  <c r="H1233" i="1"/>
  <c r="I1233" i="1"/>
  <c r="J1233" i="1"/>
  <c r="K1233" i="1"/>
  <c r="L1233" i="1"/>
  <c r="M1233" i="1"/>
  <c r="Q1233" i="1"/>
  <c r="R1233" i="1"/>
  <c r="T1233" i="1"/>
  <c r="U1233" i="1"/>
  <c r="V1233" i="1" s="1"/>
  <c r="W1233" i="1"/>
  <c r="X1233" i="1"/>
  <c r="Y1233" i="1"/>
  <c r="AA1233" i="1"/>
  <c r="AB1233" i="1"/>
  <c r="AC1233" i="1"/>
  <c r="AE1233" i="1" s="1"/>
  <c r="AG1233" i="1"/>
  <c r="AH1233" i="1"/>
  <c r="AI1233" i="1"/>
  <c r="AJ1233" i="1"/>
  <c r="AK1233" i="1"/>
  <c r="AM1233" i="1"/>
  <c r="A1234" i="1"/>
  <c r="B1234" i="1"/>
  <c r="C1234" i="1"/>
  <c r="D1234" i="1"/>
  <c r="E1234" i="1"/>
  <c r="F1234" i="1"/>
  <c r="G1234" i="1"/>
  <c r="H1234" i="1"/>
  <c r="I1234" i="1"/>
  <c r="J1234" i="1"/>
  <c r="K1234" i="1"/>
  <c r="L1234" i="1"/>
  <c r="M1234" i="1"/>
  <c r="Q1234" i="1"/>
  <c r="R1234" i="1"/>
  <c r="T1234" i="1"/>
  <c r="U1234" i="1"/>
  <c r="V1234" i="1" s="1"/>
  <c r="W1234" i="1"/>
  <c r="X1234" i="1"/>
  <c r="Y1234" i="1"/>
  <c r="AA1234" i="1"/>
  <c r="AB1234" i="1"/>
  <c r="AC1234" i="1"/>
  <c r="AG1234" i="1"/>
  <c r="AH1234" i="1"/>
  <c r="AI1234" i="1"/>
  <c r="AJ1234" i="1"/>
  <c r="AK1234" i="1"/>
  <c r="AM1234" i="1"/>
  <c r="A1235" i="1"/>
  <c r="B1235" i="1"/>
  <c r="C1235" i="1"/>
  <c r="D1235" i="1"/>
  <c r="E1235" i="1"/>
  <c r="F1235" i="1"/>
  <c r="G1235" i="1"/>
  <c r="H1235" i="1"/>
  <c r="I1235" i="1"/>
  <c r="J1235" i="1"/>
  <c r="K1235" i="1"/>
  <c r="L1235" i="1"/>
  <c r="M1235" i="1"/>
  <c r="Q1235" i="1"/>
  <c r="R1235" i="1"/>
  <c r="T1235" i="1"/>
  <c r="U1235" i="1"/>
  <c r="V1235" i="1" s="1"/>
  <c r="W1235" i="1"/>
  <c r="X1235" i="1"/>
  <c r="Y1235" i="1"/>
  <c r="AA1235" i="1"/>
  <c r="AB1235" i="1"/>
  <c r="AC1235" i="1"/>
  <c r="AE1235" i="1" s="1"/>
  <c r="AG1235" i="1"/>
  <c r="AH1235" i="1"/>
  <c r="AI1235" i="1"/>
  <c r="AJ1235" i="1"/>
  <c r="AK1235" i="1"/>
  <c r="AM1235" i="1"/>
  <c r="A1236" i="1"/>
  <c r="B1236" i="1"/>
  <c r="C1236" i="1"/>
  <c r="D1236" i="1"/>
  <c r="E1236" i="1"/>
  <c r="F1236" i="1"/>
  <c r="G1236" i="1"/>
  <c r="H1236" i="1"/>
  <c r="I1236" i="1"/>
  <c r="J1236" i="1"/>
  <c r="K1236" i="1"/>
  <c r="L1236" i="1"/>
  <c r="M1236" i="1"/>
  <c r="Q1236" i="1"/>
  <c r="R1236" i="1"/>
  <c r="T1236" i="1"/>
  <c r="U1236" i="1"/>
  <c r="V1236" i="1" s="1"/>
  <c r="W1236" i="1"/>
  <c r="X1236" i="1"/>
  <c r="Y1236" i="1"/>
  <c r="AA1236" i="1"/>
  <c r="AB1236" i="1"/>
  <c r="AC1236" i="1"/>
  <c r="AE1236" i="1" s="1"/>
  <c r="AG1236" i="1"/>
  <c r="AH1236" i="1"/>
  <c r="AI1236" i="1"/>
  <c r="AJ1236" i="1"/>
  <c r="AK1236" i="1"/>
  <c r="AM1236" i="1"/>
  <c r="A1237" i="1"/>
  <c r="B1237" i="1"/>
  <c r="C1237" i="1"/>
  <c r="D1237" i="1"/>
  <c r="E1237" i="1"/>
  <c r="F1237" i="1"/>
  <c r="G1237" i="1"/>
  <c r="H1237" i="1"/>
  <c r="I1237" i="1"/>
  <c r="J1237" i="1"/>
  <c r="K1237" i="1"/>
  <c r="L1237" i="1"/>
  <c r="M1237" i="1"/>
  <c r="Q1237" i="1"/>
  <c r="R1237" i="1"/>
  <c r="T1237" i="1"/>
  <c r="U1237" i="1"/>
  <c r="V1237" i="1" s="1"/>
  <c r="W1237" i="1"/>
  <c r="X1237" i="1"/>
  <c r="Y1237" i="1"/>
  <c r="AA1237" i="1"/>
  <c r="AB1237" i="1"/>
  <c r="AC1237" i="1"/>
  <c r="AE1237" i="1" s="1"/>
  <c r="AG1237" i="1"/>
  <c r="AH1237" i="1"/>
  <c r="AI1237" i="1"/>
  <c r="AJ1237" i="1"/>
  <c r="AK1237" i="1"/>
  <c r="AM1237" i="1"/>
  <c r="A1238" i="1"/>
  <c r="B1238" i="1"/>
  <c r="C1238" i="1"/>
  <c r="D1238" i="1"/>
  <c r="E1238" i="1"/>
  <c r="F1238" i="1"/>
  <c r="G1238" i="1"/>
  <c r="H1238" i="1"/>
  <c r="I1238" i="1"/>
  <c r="J1238" i="1"/>
  <c r="K1238" i="1"/>
  <c r="L1238" i="1"/>
  <c r="M1238" i="1"/>
  <c r="Q1238" i="1"/>
  <c r="R1238" i="1"/>
  <c r="T1238" i="1"/>
  <c r="U1238" i="1"/>
  <c r="V1238" i="1" s="1"/>
  <c r="W1238" i="1"/>
  <c r="X1238" i="1"/>
  <c r="Y1238" i="1"/>
  <c r="AA1238" i="1"/>
  <c r="AB1238" i="1"/>
  <c r="AC1238" i="1"/>
  <c r="AG1238" i="1"/>
  <c r="AH1238" i="1"/>
  <c r="AI1238" i="1"/>
  <c r="AJ1238" i="1"/>
  <c r="AK1238" i="1"/>
  <c r="AM1238" i="1"/>
  <c r="A1239" i="1"/>
  <c r="B1239" i="1"/>
  <c r="C1239" i="1"/>
  <c r="D1239" i="1"/>
  <c r="E1239" i="1"/>
  <c r="F1239" i="1"/>
  <c r="G1239" i="1"/>
  <c r="H1239" i="1"/>
  <c r="I1239" i="1"/>
  <c r="J1239" i="1"/>
  <c r="K1239" i="1"/>
  <c r="L1239" i="1"/>
  <c r="M1239" i="1"/>
  <c r="Q1239" i="1"/>
  <c r="R1239" i="1"/>
  <c r="T1239" i="1"/>
  <c r="U1239" i="1"/>
  <c r="V1239" i="1" s="1"/>
  <c r="W1239" i="1"/>
  <c r="X1239" i="1"/>
  <c r="Y1239" i="1"/>
  <c r="AA1239" i="1"/>
  <c r="AB1239" i="1"/>
  <c r="AC1239" i="1"/>
  <c r="AE1239" i="1" s="1"/>
  <c r="AG1239" i="1"/>
  <c r="AH1239" i="1"/>
  <c r="AI1239" i="1"/>
  <c r="AJ1239" i="1"/>
  <c r="AK1239" i="1"/>
  <c r="AM1239" i="1"/>
  <c r="A1240" i="1"/>
  <c r="B1240" i="1"/>
  <c r="C1240" i="1"/>
  <c r="D1240" i="1"/>
  <c r="E1240" i="1"/>
  <c r="F1240" i="1"/>
  <c r="G1240" i="1"/>
  <c r="H1240" i="1"/>
  <c r="I1240" i="1"/>
  <c r="J1240" i="1"/>
  <c r="K1240" i="1"/>
  <c r="L1240" i="1"/>
  <c r="M1240" i="1"/>
  <c r="Q1240" i="1"/>
  <c r="R1240" i="1"/>
  <c r="T1240" i="1"/>
  <c r="U1240" i="1"/>
  <c r="V1240" i="1" s="1"/>
  <c r="W1240" i="1"/>
  <c r="X1240" i="1"/>
  <c r="Y1240" i="1"/>
  <c r="AA1240" i="1"/>
  <c r="AB1240" i="1"/>
  <c r="AC1240" i="1"/>
  <c r="AE1240" i="1" s="1"/>
  <c r="AG1240" i="1"/>
  <c r="AH1240" i="1"/>
  <c r="AI1240" i="1"/>
  <c r="AJ1240" i="1"/>
  <c r="AK1240" i="1"/>
  <c r="AM1240" i="1"/>
  <c r="A1241" i="1"/>
  <c r="B1241" i="1"/>
  <c r="C1241" i="1"/>
  <c r="D1241" i="1"/>
  <c r="E1241" i="1"/>
  <c r="F1241" i="1"/>
  <c r="G1241" i="1"/>
  <c r="H1241" i="1"/>
  <c r="I1241" i="1"/>
  <c r="J1241" i="1"/>
  <c r="K1241" i="1"/>
  <c r="L1241" i="1"/>
  <c r="M1241" i="1"/>
  <c r="Q1241" i="1"/>
  <c r="R1241" i="1"/>
  <c r="T1241" i="1"/>
  <c r="U1241" i="1"/>
  <c r="V1241" i="1" s="1"/>
  <c r="W1241" i="1"/>
  <c r="X1241" i="1"/>
  <c r="Y1241" i="1"/>
  <c r="AA1241" i="1"/>
  <c r="AB1241" i="1"/>
  <c r="AC1241" i="1"/>
  <c r="AE1241" i="1" s="1"/>
  <c r="AG1241" i="1"/>
  <c r="AH1241" i="1"/>
  <c r="AI1241" i="1"/>
  <c r="AJ1241" i="1"/>
  <c r="AK1241" i="1"/>
  <c r="AM1241" i="1"/>
  <c r="A1242" i="1"/>
  <c r="B1242" i="1"/>
  <c r="C1242" i="1"/>
  <c r="D1242" i="1"/>
  <c r="E1242" i="1"/>
  <c r="F1242" i="1"/>
  <c r="G1242" i="1"/>
  <c r="H1242" i="1"/>
  <c r="I1242" i="1"/>
  <c r="J1242" i="1"/>
  <c r="K1242" i="1"/>
  <c r="L1242" i="1"/>
  <c r="M1242" i="1"/>
  <c r="Q1242" i="1"/>
  <c r="R1242" i="1"/>
  <c r="T1242" i="1"/>
  <c r="U1242" i="1"/>
  <c r="V1242" i="1" s="1"/>
  <c r="W1242" i="1"/>
  <c r="X1242" i="1"/>
  <c r="Y1242" i="1"/>
  <c r="AA1242" i="1"/>
  <c r="AB1242" i="1"/>
  <c r="AC1242" i="1"/>
  <c r="AD1242" i="1" s="1"/>
  <c r="AG1242" i="1"/>
  <c r="AH1242" i="1"/>
  <c r="AI1242" i="1"/>
  <c r="AJ1242" i="1"/>
  <c r="AK1242" i="1"/>
  <c r="AM1242" i="1"/>
  <c r="A1243" i="1"/>
  <c r="B1243" i="1"/>
  <c r="C1243" i="1"/>
  <c r="D1243" i="1"/>
  <c r="E1243" i="1"/>
  <c r="F1243" i="1"/>
  <c r="G1243" i="1"/>
  <c r="H1243" i="1"/>
  <c r="I1243" i="1"/>
  <c r="J1243" i="1"/>
  <c r="K1243" i="1"/>
  <c r="L1243" i="1"/>
  <c r="M1243" i="1"/>
  <c r="Q1243" i="1"/>
  <c r="R1243" i="1"/>
  <c r="T1243" i="1"/>
  <c r="U1243" i="1"/>
  <c r="V1243" i="1" s="1"/>
  <c r="W1243" i="1"/>
  <c r="X1243" i="1"/>
  <c r="Y1243" i="1"/>
  <c r="AA1243" i="1"/>
  <c r="AB1243" i="1"/>
  <c r="AC1243" i="1"/>
  <c r="AE1243" i="1" s="1"/>
  <c r="AG1243" i="1"/>
  <c r="AH1243" i="1"/>
  <c r="AI1243" i="1"/>
  <c r="AJ1243" i="1"/>
  <c r="AK1243" i="1"/>
  <c r="AM1243" i="1"/>
  <c r="A1244" i="1"/>
  <c r="B1244" i="1"/>
  <c r="C1244" i="1"/>
  <c r="D1244" i="1"/>
  <c r="E1244" i="1"/>
  <c r="F1244" i="1"/>
  <c r="G1244" i="1"/>
  <c r="H1244" i="1"/>
  <c r="I1244" i="1"/>
  <c r="J1244" i="1"/>
  <c r="K1244" i="1"/>
  <c r="L1244" i="1"/>
  <c r="M1244" i="1"/>
  <c r="Q1244" i="1"/>
  <c r="R1244" i="1"/>
  <c r="T1244" i="1"/>
  <c r="U1244" i="1"/>
  <c r="V1244" i="1" s="1"/>
  <c r="W1244" i="1"/>
  <c r="X1244" i="1"/>
  <c r="Y1244" i="1"/>
  <c r="AA1244" i="1"/>
  <c r="AB1244" i="1"/>
  <c r="AC1244" i="1"/>
  <c r="AE1244" i="1" s="1"/>
  <c r="AG1244" i="1"/>
  <c r="AH1244" i="1"/>
  <c r="AI1244" i="1"/>
  <c r="AJ1244" i="1"/>
  <c r="AK1244" i="1"/>
  <c r="AM1244" i="1"/>
  <c r="A1245" i="1"/>
  <c r="B1245" i="1"/>
  <c r="C1245" i="1"/>
  <c r="D1245" i="1"/>
  <c r="E1245" i="1"/>
  <c r="F1245" i="1"/>
  <c r="G1245" i="1"/>
  <c r="H1245" i="1"/>
  <c r="I1245" i="1"/>
  <c r="J1245" i="1"/>
  <c r="K1245" i="1"/>
  <c r="L1245" i="1"/>
  <c r="M1245" i="1"/>
  <c r="Q1245" i="1"/>
  <c r="R1245" i="1"/>
  <c r="T1245" i="1"/>
  <c r="U1245" i="1"/>
  <c r="V1245" i="1" s="1"/>
  <c r="W1245" i="1"/>
  <c r="X1245" i="1"/>
  <c r="Y1245" i="1"/>
  <c r="AA1245" i="1"/>
  <c r="AB1245" i="1"/>
  <c r="AC1245" i="1"/>
  <c r="AE1245" i="1" s="1"/>
  <c r="AG1245" i="1"/>
  <c r="AH1245" i="1"/>
  <c r="AI1245" i="1"/>
  <c r="AJ1245" i="1"/>
  <c r="AK1245" i="1"/>
  <c r="AM1245" i="1"/>
  <c r="A1246" i="1"/>
  <c r="B1246" i="1"/>
  <c r="C1246" i="1"/>
  <c r="D1246" i="1"/>
  <c r="E1246" i="1"/>
  <c r="F1246" i="1"/>
  <c r="G1246" i="1"/>
  <c r="H1246" i="1"/>
  <c r="I1246" i="1"/>
  <c r="J1246" i="1"/>
  <c r="K1246" i="1"/>
  <c r="L1246" i="1"/>
  <c r="M1246" i="1"/>
  <c r="Q1246" i="1"/>
  <c r="R1246" i="1"/>
  <c r="T1246" i="1"/>
  <c r="U1246" i="1"/>
  <c r="V1246" i="1" s="1"/>
  <c r="W1246" i="1"/>
  <c r="X1246" i="1"/>
  <c r="Y1246" i="1"/>
  <c r="AA1246" i="1"/>
  <c r="AB1246" i="1"/>
  <c r="AC1246" i="1"/>
  <c r="AG1246" i="1"/>
  <c r="AH1246" i="1"/>
  <c r="AI1246" i="1"/>
  <c r="AJ1246" i="1"/>
  <c r="AK1246" i="1"/>
  <c r="AM1246" i="1"/>
  <c r="A1247" i="1"/>
  <c r="B1247" i="1"/>
  <c r="C1247" i="1"/>
  <c r="D1247" i="1"/>
  <c r="E1247" i="1"/>
  <c r="F1247" i="1"/>
  <c r="G1247" i="1"/>
  <c r="H1247" i="1"/>
  <c r="I1247" i="1"/>
  <c r="J1247" i="1"/>
  <c r="K1247" i="1"/>
  <c r="L1247" i="1"/>
  <c r="M1247" i="1"/>
  <c r="Q1247" i="1"/>
  <c r="R1247" i="1"/>
  <c r="T1247" i="1"/>
  <c r="U1247" i="1"/>
  <c r="V1247" i="1" s="1"/>
  <c r="W1247" i="1"/>
  <c r="X1247" i="1"/>
  <c r="Y1247" i="1"/>
  <c r="AA1247" i="1"/>
  <c r="AB1247" i="1"/>
  <c r="AC1247" i="1"/>
  <c r="AE1247" i="1" s="1"/>
  <c r="AG1247" i="1"/>
  <c r="AH1247" i="1"/>
  <c r="AI1247" i="1"/>
  <c r="AJ1247" i="1"/>
  <c r="AK1247" i="1"/>
  <c r="AM1247" i="1"/>
  <c r="A1248" i="1"/>
  <c r="B1248" i="1"/>
  <c r="C1248" i="1"/>
  <c r="D1248" i="1"/>
  <c r="E1248" i="1"/>
  <c r="F1248" i="1"/>
  <c r="G1248" i="1"/>
  <c r="H1248" i="1"/>
  <c r="I1248" i="1"/>
  <c r="J1248" i="1"/>
  <c r="K1248" i="1"/>
  <c r="L1248" i="1"/>
  <c r="M1248" i="1"/>
  <c r="Q1248" i="1"/>
  <c r="R1248" i="1"/>
  <c r="T1248" i="1"/>
  <c r="U1248" i="1"/>
  <c r="V1248" i="1" s="1"/>
  <c r="W1248" i="1"/>
  <c r="X1248" i="1"/>
  <c r="Y1248" i="1"/>
  <c r="AA1248" i="1"/>
  <c r="AB1248" i="1"/>
  <c r="AC1248" i="1"/>
  <c r="AE1248" i="1" s="1"/>
  <c r="AG1248" i="1"/>
  <c r="AH1248" i="1"/>
  <c r="AI1248" i="1"/>
  <c r="AJ1248" i="1"/>
  <c r="AK1248" i="1"/>
  <c r="AM1248" i="1"/>
  <c r="A1249" i="1"/>
  <c r="B1249" i="1"/>
  <c r="C1249" i="1"/>
  <c r="D1249" i="1"/>
  <c r="E1249" i="1"/>
  <c r="F1249" i="1"/>
  <c r="G1249" i="1"/>
  <c r="H1249" i="1"/>
  <c r="I1249" i="1"/>
  <c r="J1249" i="1"/>
  <c r="K1249" i="1"/>
  <c r="L1249" i="1"/>
  <c r="M1249" i="1"/>
  <c r="Q1249" i="1"/>
  <c r="R1249" i="1"/>
  <c r="T1249" i="1"/>
  <c r="U1249" i="1"/>
  <c r="V1249" i="1" s="1"/>
  <c r="W1249" i="1"/>
  <c r="X1249" i="1"/>
  <c r="Y1249" i="1"/>
  <c r="AA1249" i="1"/>
  <c r="AB1249" i="1"/>
  <c r="AC1249" i="1"/>
  <c r="AE1249" i="1" s="1"/>
  <c r="AG1249" i="1"/>
  <c r="AH1249" i="1"/>
  <c r="AI1249" i="1"/>
  <c r="AJ1249" i="1"/>
  <c r="AK1249" i="1"/>
  <c r="AM1249" i="1"/>
  <c r="A1250" i="1"/>
  <c r="B1250" i="1"/>
  <c r="C1250" i="1"/>
  <c r="D1250" i="1"/>
  <c r="E1250" i="1"/>
  <c r="F1250" i="1"/>
  <c r="G1250" i="1"/>
  <c r="H1250" i="1"/>
  <c r="I1250" i="1"/>
  <c r="J1250" i="1"/>
  <c r="K1250" i="1"/>
  <c r="L1250" i="1"/>
  <c r="M1250" i="1"/>
  <c r="Q1250" i="1"/>
  <c r="R1250" i="1"/>
  <c r="T1250" i="1"/>
  <c r="U1250" i="1"/>
  <c r="V1250" i="1" s="1"/>
  <c r="W1250" i="1"/>
  <c r="X1250" i="1"/>
  <c r="Y1250" i="1"/>
  <c r="AA1250" i="1"/>
  <c r="AB1250" i="1"/>
  <c r="AC1250" i="1"/>
  <c r="AG1250" i="1"/>
  <c r="AH1250" i="1"/>
  <c r="AI1250" i="1"/>
  <c r="AJ1250" i="1"/>
  <c r="AK1250" i="1"/>
  <c r="AM1250" i="1"/>
  <c r="A1251" i="1"/>
  <c r="B1251" i="1"/>
  <c r="C1251" i="1"/>
  <c r="D1251" i="1"/>
  <c r="E1251" i="1"/>
  <c r="F1251" i="1"/>
  <c r="G1251" i="1"/>
  <c r="H1251" i="1"/>
  <c r="I1251" i="1"/>
  <c r="J1251" i="1"/>
  <c r="K1251" i="1"/>
  <c r="L1251" i="1"/>
  <c r="M1251" i="1"/>
  <c r="Q1251" i="1"/>
  <c r="R1251" i="1"/>
  <c r="T1251" i="1"/>
  <c r="U1251" i="1"/>
  <c r="V1251" i="1" s="1"/>
  <c r="W1251" i="1"/>
  <c r="X1251" i="1"/>
  <c r="Y1251" i="1"/>
  <c r="AA1251" i="1"/>
  <c r="AB1251" i="1"/>
  <c r="AC1251" i="1"/>
  <c r="AE1251" i="1" s="1"/>
  <c r="AG1251" i="1"/>
  <c r="AH1251" i="1"/>
  <c r="AI1251" i="1"/>
  <c r="AJ1251" i="1"/>
  <c r="AK1251" i="1"/>
  <c r="AM1251" i="1"/>
  <c r="A1252" i="1"/>
  <c r="B1252" i="1"/>
  <c r="C1252" i="1"/>
  <c r="D1252" i="1"/>
  <c r="E1252" i="1"/>
  <c r="F1252" i="1"/>
  <c r="G1252" i="1"/>
  <c r="H1252" i="1"/>
  <c r="I1252" i="1"/>
  <c r="J1252" i="1"/>
  <c r="K1252" i="1"/>
  <c r="L1252" i="1"/>
  <c r="M1252" i="1"/>
  <c r="Q1252" i="1"/>
  <c r="R1252" i="1"/>
  <c r="T1252" i="1"/>
  <c r="U1252" i="1"/>
  <c r="V1252" i="1" s="1"/>
  <c r="W1252" i="1"/>
  <c r="X1252" i="1"/>
  <c r="Y1252" i="1"/>
  <c r="AA1252" i="1"/>
  <c r="AB1252" i="1"/>
  <c r="AC1252" i="1"/>
  <c r="AE1252" i="1" s="1"/>
  <c r="AG1252" i="1"/>
  <c r="AH1252" i="1"/>
  <c r="AI1252" i="1"/>
  <c r="AJ1252" i="1"/>
  <c r="AK1252" i="1"/>
  <c r="AM1252" i="1"/>
  <c r="A1253" i="1"/>
  <c r="B1253" i="1"/>
  <c r="C1253" i="1"/>
  <c r="D1253" i="1"/>
  <c r="E1253" i="1"/>
  <c r="F1253" i="1"/>
  <c r="G1253" i="1"/>
  <c r="H1253" i="1"/>
  <c r="I1253" i="1"/>
  <c r="J1253" i="1"/>
  <c r="K1253" i="1"/>
  <c r="L1253" i="1"/>
  <c r="M1253" i="1"/>
  <c r="Q1253" i="1"/>
  <c r="R1253" i="1"/>
  <c r="T1253" i="1"/>
  <c r="U1253" i="1"/>
  <c r="V1253" i="1" s="1"/>
  <c r="W1253" i="1"/>
  <c r="X1253" i="1"/>
  <c r="Y1253" i="1"/>
  <c r="AA1253" i="1"/>
  <c r="AB1253" i="1"/>
  <c r="AC1253" i="1"/>
  <c r="AE1253" i="1" s="1"/>
  <c r="AG1253" i="1"/>
  <c r="AH1253" i="1"/>
  <c r="AI1253" i="1"/>
  <c r="AJ1253" i="1"/>
  <c r="AK1253" i="1"/>
  <c r="AM1253" i="1"/>
  <c r="A1254" i="1"/>
  <c r="B1254" i="1"/>
  <c r="C1254" i="1"/>
  <c r="D1254" i="1"/>
  <c r="E1254" i="1"/>
  <c r="F1254" i="1"/>
  <c r="G1254" i="1"/>
  <c r="H1254" i="1"/>
  <c r="I1254" i="1"/>
  <c r="J1254" i="1"/>
  <c r="K1254" i="1"/>
  <c r="L1254" i="1"/>
  <c r="M1254" i="1"/>
  <c r="Q1254" i="1"/>
  <c r="R1254" i="1"/>
  <c r="T1254" i="1"/>
  <c r="U1254" i="1"/>
  <c r="V1254" i="1" s="1"/>
  <c r="W1254" i="1"/>
  <c r="X1254" i="1"/>
  <c r="Y1254" i="1"/>
  <c r="AA1254" i="1"/>
  <c r="AB1254" i="1"/>
  <c r="AC1254" i="1"/>
  <c r="AD1254" i="1" s="1"/>
  <c r="AG1254" i="1"/>
  <c r="AH1254" i="1"/>
  <c r="AI1254" i="1"/>
  <c r="AJ1254" i="1"/>
  <c r="AK1254" i="1"/>
  <c r="AM1254" i="1"/>
  <c r="A1255" i="1"/>
  <c r="B1255" i="1"/>
  <c r="C1255" i="1"/>
  <c r="D1255" i="1"/>
  <c r="E1255" i="1"/>
  <c r="F1255" i="1"/>
  <c r="G1255" i="1"/>
  <c r="H1255" i="1"/>
  <c r="I1255" i="1"/>
  <c r="J1255" i="1"/>
  <c r="K1255" i="1"/>
  <c r="L1255" i="1"/>
  <c r="M1255" i="1"/>
  <c r="Q1255" i="1"/>
  <c r="R1255" i="1"/>
  <c r="T1255" i="1"/>
  <c r="U1255" i="1"/>
  <c r="V1255" i="1" s="1"/>
  <c r="W1255" i="1"/>
  <c r="X1255" i="1"/>
  <c r="Y1255" i="1"/>
  <c r="AA1255" i="1"/>
  <c r="AB1255" i="1"/>
  <c r="AC1255" i="1"/>
  <c r="AE1255" i="1" s="1"/>
  <c r="AG1255" i="1"/>
  <c r="AH1255" i="1"/>
  <c r="AI1255" i="1"/>
  <c r="AJ1255" i="1"/>
  <c r="AK1255" i="1"/>
  <c r="AM1255" i="1"/>
  <c r="A1256" i="1"/>
  <c r="B1256" i="1"/>
  <c r="C1256" i="1"/>
  <c r="D1256" i="1"/>
  <c r="E1256" i="1"/>
  <c r="F1256" i="1"/>
  <c r="G1256" i="1"/>
  <c r="H1256" i="1"/>
  <c r="I1256" i="1"/>
  <c r="J1256" i="1"/>
  <c r="K1256" i="1"/>
  <c r="L1256" i="1"/>
  <c r="M1256" i="1"/>
  <c r="Q1256" i="1"/>
  <c r="R1256" i="1"/>
  <c r="T1256" i="1"/>
  <c r="U1256" i="1"/>
  <c r="V1256" i="1" s="1"/>
  <c r="W1256" i="1"/>
  <c r="X1256" i="1"/>
  <c r="Y1256" i="1"/>
  <c r="AA1256" i="1"/>
  <c r="AB1256" i="1"/>
  <c r="AC1256" i="1"/>
  <c r="AE1256" i="1" s="1"/>
  <c r="AG1256" i="1"/>
  <c r="AH1256" i="1"/>
  <c r="AI1256" i="1"/>
  <c r="AJ1256" i="1"/>
  <c r="AK1256" i="1"/>
  <c r="AM1256" i="1"/>
  <c r="A1257" i="1"/>
  <c r="B1257" i="1"/>
  <c r="C1257" i="1"/>
  <c r="D1257" i="1"/>
  <c r="E1257" i="1"/>
  <c r="F1257" i="1"/>
  <c r="G1257" i="1"/>
  <c r="H1257" i="1"/>
  <c r="I1257" i="1"/>
  <c r="J1257" i="1"/>
  <c r="K1257" i="1"/>
  <c r="L1257" i="1"/>
  <c r="M1257" i="1"/>
  <c r="Q1257" i="1"/>
  <c r="R1257" i="1"/>
  <c r="T1257" i="1"/>
  <c r="U1257" i="1"/>
  <c r="V1257" i="1" s="1"/>
  <c r="W1257" i="1"/>
  <c r="X1257" i="1"/>
  <c r="Y1257" i="1"/>
  <c r="AA1257" i="1"/>
  <c r="AB1257" i="1"/>
  <c r="AC1257" i="1"/>
  <c r="AE1257" i="1" s="1"/>
  <c r="AG1257" i="1"/>
  <c r="AH1257" i="1"/>
  <c r="AI1257" i="1"/>
  <c r="AJ1257" i="1"/>
  <c r="AK1257" i="1"/>
  <c r="AM1257" i="1"/>
  <c r="A1258" i="1"/>
  <c r="B1258" i="1"/>
  <c r="C1258" i="1"/>
  <c r="D1258" i="1"/>
  <c r="E1258" i="1"/>
  <c r="F1258" i="1"/>
  <c r="G1258" i="1"/>
  <c r="H1258" i="1"/>
  <c r="I1258" i="1"/>
  <c r="J1258" i="1"/>
  <c r="K1258" i="1"/>
  <c r="L1258" i="1"/>
  <c r="M1258" i="1"/>
  <c r="Q1258" i="1"/>
  <c r="R1258" i="1"/>
  <c r="T1258" i="1"/>
  <c r="U1258" i="1"/>
  <c r="V1258" i="1" s="1"/>
  <c r="W1258" i="1"/>
  <c r="X1258" i="1"/>
  <c r="Y1258" i="1"/>
  <c r="AA1258" i="1"/>
  <c r="AB1258" i="1"/>
  <c r="AC1258" i="1"/>
  <c r="AG1258" i="1"/>
  <c r="AH1258" i="1"/>
  <c r="AI1258" i="1"/>
  <c r="AJ1258" i="1"/>
  <c r="AK1258" i="1"/>
  <c r="AM1258" i="1"/>
  <c r="A1259" i="1"/>
  <c r="B1259" i="1"/>
  <c r="C1259" i="1"/>
  <c r="D1259" i="1"/>
  <c r="E1259" i="1"/>
  <c r="F1259" i="1"/>
  <c r="G1259" i="1"/>
  <c r="H1259" i="1"/>
  <c r="I1259" i="1"/>
  <c r="J1259" i="1"/>
  <c r="K1259" i="1"/>
  <c r="L1259" i="1"/>
  <c r="M1259" i="1"/>
  <c r="Q1259" i="1"/>
  <c r="R1259" i="1"/>
  <c r="T1259" i="1"/>
  <c r="U1259" i="1"/>
  <c r="V1259" i="1" s="1"/>
  <c r="W1259" i="1"/>
  <c r="X1259" i="1"/>
  <c r="Y1259" i="1"/>
  <c r="AA1259" i="1"/>
  <c r="AB1259" i="1"/>
  <c r="AC1259" i="1"/>
  <c r="AE1259" i="1" s="1"/>
  <c r="AG1259" i="1"/>
  <c r="AH1259" i="1"/>
  <c r="AI1259" i="1"/>
  <c r="AJ1259" i="1"/>
  <c r="AK1259" i="1"/>
  <c r="AM1259" i="1"/>
  <c r="A1260" i="1"/>
  <c r="B1260" i="1"/>
  <c r="C1260" i="1"/>
  <c r="D1260" i="1"/>
  <c r="E1260" i="1"/>
  <c r="F1260" i="1"/>
  <c r="G1260" i="1"/>
  <c r="H1260" i="1"/>
  <c r="I1260" i="1"/>
  <c r="J1260" i="1"/>
  <c r="K1260" i="1"/>
  <c r="L1260" i="1"/>
  <c r="M1260" i="1"/>
  <c r="Q1260" i="1"/>
  <c r="R1260" i="1"/>
  <c r="T1260" i="1"/>
  <c r="U1260" i="1"/>
  <c r="V1260" i="1" s="1"/>
  <c r="W1260" i="1"/>
  <c r="X1260" i="1"/>
  <c r="Y1260" i="1"/>
  <c r="AA1260" i="1"/>
  <c r="AB1260" i="1"/>
  <c r="AC1260" i="1"/>
  <c r="AE1260" i="1" s="1"/>
  <c r="AG1260" i="1"/>
  <c r="AH1260" i="1"/>
  <c r="AI1260" i="1"/>
  <c r="AJ1260" i="1"/>
  <c r="AK1260" i="1"/>
  <c r="AM1260" i="1"/>
  <c r="A1261" i="1"/>
  <c r="B1261" i="1"/>
  <c r="C1261" i="1"/>
  <c r="D1261" i="1"/>
  <c r="E1261" i="1"/>
  <c r="F1261" i="1"/>
  <c r="G1261" i="1"/>
  <c r="H1261" i="1"/>
  <c r="I1261" i="1"/>
  <c r="J1261" i="1"/>
  <c r="K1261" i="1"/>
  <c r="L1261" i="1"/>
  <c r="M1261" i="1"/>
  <c r="Q1261" i="1"/>
  <c r="R1261" i="1"/>
  <c r="T1261" i="1"/>
  <c r="U1261" i="1"/>
  <c r="V1261" i="1" s="1"/>
  <c r="W1261" i="1"/>
  <c r="X1261" i="1"/>
  <c r="Y1261" i="1"/>
  <c r="AA1261" i="1"/>
  <c r="AB1261" i="1"/>
  <c r="AC1261" i="1"/>
  <c r="AE1261" i="1" s="1"/>
  <c r="AG1261" i="1"/>
  <c r="AH1261" i="1"/>
  <c r="AI1261" i="1"/>
  <c r="AJ1261" i="1"/>
  <c r="AK1261" i="1"/>
  <c r="AM1261" i="1"/>
  <c r="A1262" i="1"/>
  <c r="B1262" i="1"/>
  <c r="C1262" i="1"/>
  <c r="D1262" i="1"/>
  <c r="E1262" i="1"/>
  <c r="F1262" i="1"/>
  <c r="G1262" i="1"/>
  <c r="H1262" i="1"/>
  <c r="I1262" i="1"/>
  <c r="J1262" i="1"/>
  <c r="K1262" i="1"/>
  <c r="L1262" i="1"/>
  <c r="M1262" i="1"/>
  <c r="Q1262" i="1"/>
  <c r="R1262" i="1"/>
  <c r="T1262" i="1"/>
  <c r="U1262" i="1"/>
  <c r="V1262" i="1" s="1"/>
  <c r="W1262" i="1"/>
  <c r="X1262" i="1"/>
  <c r="Y1262" i="1"/>
  <c r="AA1262" i="1"/>
  <c r="AB1262" i="1"/>
  <c r="AC1262" i="1"/>
  <c r="AG1262" i="1"/>
  <c r="AH1262" i="1"/>
  <c r="AI1262" i="1"/>
  <c r="AJ1262" i="1"/>
  <c r="AK1262" i="1"/>
  <c r="AM1262" i="1"/>
  <c r="A1263" i="1"/>
  <c r="B1263" i="1"/>
  <c r="C1263" i="1"/>
  <c r="D1263" i="1"/>
  <c r="E1263" i="1"/>
  <c r="F1263" i="1"/>
  <c r="G1263" i="1"/>
  <c r="H1263" i="1"/>
  <c r="I1263" i="1"/>
  <c r="J1263" i="1"/>
  <c r="K1263" i="1"/>
  <c r="L1263" i="1"/>
  <c r="M1263" i="1"/>
  <c r="Q1263" i="1"/>
  <c r="R1263" i="1"/>
  <c r="T1263" i="1"/>
  <c r="U1263" i="1"/>
  <c r="V1263" i="1" s="1"/>
  <c r="W1263" i="1"/>
  <c r="X1263" i="1"/>
  <c r="Y1263" i="1"/>
  <c r="AA1263" i="1"/>
  <c r="AB1263" i="1"/>
  <c r="AC1263" i="1"/>
  <c r="AE1263" i="1" s="1"/>
  <c r="AG1263" i="1"/>
  <c r="AH1263" i="1"/>
  <c r="AI1263" i="1"/>
  <c r="AJ1263" i="1"/>
  <c r="AK1263" i="1"/>
  <c r="AM1263" i="1"/>
  <c r="A1264" i="1"/>
  <c r="B1264" i="1"/>
  <c r="C1264" i="1"/>
  <c r="D1264" i="1"/>
  <c r="E1264" i="1"/>
  <c r="F1264" i="1"/>
  <c r="G1264" i="1"/>
  <c r="H1264" i="1"/>
  <c r="I1264" i="1"/>
  <c r="J1264" i="1"/>
  <c r="K1264" i="1"/>
  <c r="L1264" i="1"/>
  <c r="M1264" i="1"/>
  <c r="Q1264" i="1"/>
  <c r="R1264" i="1"/>
  <c r="T1264" i="1"/>
  <c r="U1264" i="1"/>
  <c r="V1264" i="1" s="1"/>
  <c r="W1264" i="1"/>
  <c r="X1264" i="1"/>
  <c r="Y1264" i="1"/>
  <c r="AA1264" i="1"/>
  <c r="AB1264" i="1"/>
  <c r="AC1264" i="1"/>
  <c r="AE1264" i="1" s="1"/>
  <c r="AG1264" i="1"/>
  <c r="AH1264" i="1"/>
  <c r="AI1264" i="1"/>
  <c r="AJ1264" i="1"/>
  <c r="AK1264" i="1"/>
  <c r="AM1264" i="1"/>
  <c r="A1265" i="1"/>
  <c r="B1265" i="1"/>
  <c r="C1265" i="1"/>
  <c r="D1265" i="1"/>
  <c r="E1265" i="1"/>
  <c r="F1265" i="1"/>
  <c r="G1265" i="1"/>
  <c r="H1265" i="1"/>
  <c r="I1265" i="1"/>
  <c r="J1265" i="1"/>
  <c r="K1265" i="1"/>
  <c r="L1265" i="1"/>
  <c r="M1265" i="1"/>
  <c r="Q1265" i="1"/>
  <c r="R1265" i="1"/>
  <c r="T1265" i="1"/>
  <c r="U1265" i="1"/>
  <c r="V1265" i="1" s="1"/>
  <c r="W1265" i="1"/>
  <c r="X1265" i="1"/>
  <c r="Y1265" i="1"/>
  <c r="AA1265" i="1"/>
  <c r="AB1265" i="1"/>
  <c r="AC1265" i="1"/>
  <c r="AE1265" i="1" s="1"/>
  <c r="AG1265" i="1"/>
  <c r="AH1265" i="1"/>
  <c r="AI1265" i="1"/>
  <c r="AJ1265" i="1"/>
  <c r="AK1265" i="1"/>
  <c r="AM1265" i="1"/>
  <c r="A1266" i="1"/>
  <c r="B1266" i="1"/>
  <c r="C1266" i="1"/>
  <c r="D1266" i="1"/>
  <c r="E1266" i="1"/>
  <c r="F1266" i="1"/>
  <c r="G1266" i="1"/>
  <c r="H1266" i="1"/>
  <c r="I1266" i="1"/>
  <c r="J1266" i="1"/>
  <c r="K1266" i="1"/>
  <c r="L1266" i="1"/>
  <c r="M1266" i="1"/>
  <c r="Q1266" i="1"/>
  <c r="R1266" i="1"/>
  <c r="T1266" i="1"/>
  <c r="U1266" i="1"/>
  <c r="V1266" i="1" s="1"/>
  <c r="W1266" i="1"/>
  <c r="X1266" i="1"/>
  <c r="Y1266" i="1"/>
  <c r="AA1266" i="1"/>
  <c r="AB1266" i="1"/>
  <c r="AC1266" i="1"/>
  <c r="AG1266" i="1"/>
  <c r="AH1266" i="1"/>
  <c r="AI1266" i="1"/>
  <c r="AJ1266" i="1"/>
  <c r="AK1266" i="1"/>
  <c r="AM1266" i="1"/>
  <c r="A1267" i="1"/>
  <c r="B1267" i="1"/>
  <c r="C1267" i="1"/>
  <c r="D1267" i="1"/>
  <c r="E1267" i="1"/>
  <c r="F1267" i="1"/>
  <c r="G1267" i="1"/>
  <c r="H1267" i="1"/>
  <c r="I1267" i="1"/>
  <c r="J1267" i="1"/>
  <c r="K1267" i="1"/>
  <c r="L1267" i="1"/>
  <c r="M1267" i="1"/>
  <c r="Q1267" i="1"/>
  <c r="R1267" i="1"/>
  <c r="T1267" i="1"/>
  <c r="U1267" i="1"/>
  <c r="V1267" i="1" s="1"/>
  <c r="W1267" i="1"/>
  <c r="X1267" i="1"/>
  <c r="Y1267" i="1"/>
  <c r="AA1267" i="1"/>
  <c r="AB1267" i="1"/>
  <c r="AC1267" i="1"/>
  <c r="AE1267" i="1" s="1"/>
  <c r="AG1267" i="1"/>
  <c r="AH1267" i="1"/>
  <c r="AI1267" i="1"/>
  <c r="AJ1267" i="1"/>
  <c r="AK1267" i="1"/>
  <c r="AM1267" i="1"/>
  <c r="A1268" i="1"/>
  <c r="B1268" i="1"/>
  <c r="C1268" i="1"/>
  <c r="D1268" i="1"/>
  <c r="E1268" i="1"/>
  <c r="F1268" i="1"/>
  <c r="G1268" i="1"/>
  <c r="H1268" i="1"/>
  <c r="I1268" i="1"/>
  <c r="J1268" i="1"/>
  <c r="K1268" i="1"/>
  <c r="L1268" i="1"/>
  <c r="M1268" i="1"/>
  <c r="Q1268" i="1"/>
  <c r="R1268" i="1"/>
  <c r="T1268" i="1"/>
  <c r="U1268" i="1"/>
  <c r="V1268" i="1" s="1"/>
  <c r="W1268" i="1"/>
  <c r="X1268" i="1"/>
  <c r="Y1268" i="1"/>
  <c r="AA1268" i="1"/>
  <c r="AB1268" i="1"/>
  <c r="AC1268" i="1"/>
  <c r="AE1268" i="1" s="1"/>
  <c r="AG1268" i="1"/>
  <c r="AH1268" i="1"/>
  <c r="AI1268" i="1"/>
  <c r="AJ1268" i="1"/>
  <c r="AK1268" i="1"/>
  <c r="AM1268" i="1"/>
  <c r="A1269" i="1"/>
  <c r="B1269" i="1"/>
  <c r="C1269" i="1"/>
  <c r="D1269" i="1"/>
  <c r="E1269" i="1"/>
  <c r="F1269" i="1"/>
  <c r="G1269" i="1"/>
  <c r="H1269" i="1"/>
  <c r="I1269" i="1"/>
  <c r="J1269" i="1"/>
  <c r="K1269" i="1"/>
  <c r="L1269" i="1"/>
  <c r="M1269" i="1"/>
  <c r="Q1269" i="1"/>
  <c r="R1269" i="1"/>
  <c r="T1269" i="1"/>
  <c r="U1269" i="1"/>
  <c r="V1269" i="1" s="1"/>
  <c r="W1269" i="1"/>
  <c r="X1269" i="1"/>
  <c r="Y1269" i="1"/>
  <c r="AA1269" i="1"/>
  <c r="AB1269" i="1"/>
  <c r="AC1269" i="1"/>
  <c r="AE1269" i="1" s="1"/>
  <c r="AG1269" i="1"/>
  <c r="AH1269" i="1"/>
  <c r="AI1269" i="1"/>
  <c r="AJ1269" i="1"/>
  <c r="AK1269" i="1"/>
  <c r="AM1269" i="1"/>
  <c r="A1270" i="1"/>
  <c r="B1270" i="1"/>
  <c r="C1270" i="1"/>
  <c r="D1270" i="1"/>
  <c r="E1270" i="1"/>
  <c r="F1270" i="1"/>
  <c r="G1270" i="1"/>
  <c r="H1270" i="1"/>
  <c r="I1270" i="1"/>
  <c r="J1270" i="1"/>
  <c r="K1270" i="1"/>
  <c r="L1270" i="1"/>
  <c r="M1270" i="1"/>
  <c r="Q1270" i="1"/>
  <c r="R1270" i="1"/>
  <c r="T1270" i="1"/>
  <c r="U1270" i="1"/>
  <c r="V1270" i="1" s="1"/>
  <c r="W1270" i="1"/>
  <c r="X1270" i="1"/>
  <c r="Y1270" i="1"/>
  <c r="AA1270" i="1"/>
  <c r="AB1270" i="1"/>
  <c r="AC1270" i="1"/>
  <c r="AG1270" i="1"/>
  <c r="AH1270" i="1"/>
  <c r="AI1270" i="1"/>
  <c r="AJ1270" i="1"/>
  <c r="AK1270" i="1"/>
  <c r="AM1270" i="1"/>
  <c r="A1271" i="1"/>
  <c r="B1271" i="1"/>
  <c r="C1271" i="1"/>
  <c r="D1271" i="1"/>
  <c r="E1271" i="1"/>
  <c r="F1271" i="1"/>
  <c r="G1271" i="1"/>
  <c r="H1271" i="1"/>
  <c r="I1271" i="1"/>
  <c r="J1271" i="1"/>
  <c r="K1271" i="1"/>
  <c r="L1271" i="1"/>
  <c r="M1271" i="1"/>
  <c r="Q1271" i="1"/>
  <c r="R1271" i="1"/>
  <c r="T1271" i="1"/>
  <c r="U1271" i="1"/>
  <c r="V1271" i="1" s="1"/>
  <c r="W1271" i="1"/>
  <c r="X1271" i="1"/>
  <c r="Y1271" i="1"/>
  <c r="AA1271" i="1"/>
  <c r="AB1271" i="1"/>
  <c r="AC1271" i="1"/>
  <c r="AE1271" i="1" s="1"/>
  <c r="AG1271" i="1"/>
  <c r="AH1271" i="1"/>
  <c r="AI1271" i="1"/>
  <c r="AJ1271" i="1"/>
  <c r="AK1271" i="1"/>
  <c r="AM1271" i="1"/>
  <c r="A1272" i="1"/>
  <c r="B1272" i="1"/>
  <c r="C1272" i="1"/>
  <c r="D1272" i="1"/>
  <c r="E1272" i="1"/>
  <c r="F1272" i="1"/>
  <c r="G1272" i="1"/>
  <c r="H1272" i="1"/>
  <c r="I1272" i="1"/>
  <c r="J1272" i="1"/>
  <c r="K1272" i="1"/>
  <c r="L1272" i="1"/>
  <c r="M1272" i="1"/>
  <c r="Q1272" i="1"/>
  <c r="R1272" i="1"/>
  <c r="T1272" i="1"/>
  <c r="U1272" i="1"/>
  <c r="V1272" i="1" s="1"/>
  <c r="W1272" i="1"/>
  <c r="X1272" i="1"/>
  <c r="Y1272" i="1"/>
  <c r="AA1272" i="1"/>
  <c r="AB1272" i="1"/>
  <c r="AC1272" i="1"/>
  <c r="AE1272" i="1" s="1"/>
  <c r="AG1272" i="1"/>
  <c r="AH1272" i="1"/>
  <c r="AI1272" i="1"/>
  <c r="AJ1272" i="1"/>
  <c r="AK1272" i="1"/>
  <c r="AM1272" i="1"/>
  <c r="A1273" i="1"/>
  <c r="B1273" i="1"/>
  <c r="C1273" i="1"/>
  <c r="D1273" i="1"/>
  <c r="E1273" i="1"/>
  <c r="F1273" i="1"/>
  <c r="G1273" i="1"/>
  <c r="H1273" i="1"/>
  <c r="I1273" i="1"/>
  <c r="J1273" i="1"/>
  <c r="K1273" i="1"/>
  <c r="L1273" i="1"/>
  <c r="M1273" i="1"/>
  <c r="Q1273" i="1"/>
  <c r="R1273" i="1"/>
  <c r="T1273" i="1"/>
  <c r="U1273" i="1"/>
  <c r="V1273" i="1" s="1"/>
  <c r="W1273" i="1"/>
  <c r="X1273" i="1"/>
  <c r="Y1273" i="1"/>
  <c r="AA1273" i="1"/>
  <c r="AB1273" i="1"/>
  <c r="AC1273" i="1"/>
  <c r="AE1273" i="1" s="1"/>
  <c r="AG1273" i="1"/>
  <c r="AH1273" i="1"/>
  <c r="AI1273" i="1"/>
  <c r="AJ1273" i="1"/>
  <c r="AK1273" i="1"/>
  <c r="AM1273" i="1"/>
  <c r="A1274" i="1"/>
  <c r="B1274" i="1"/>
  <c r="C1274" i="1"/>
  <c r="D1274" i="1"/>
  <c r="E1274" i="1"/>
  <c r="F1274" i="1"/>
  <c r="G1274" i="1"/>
  <c r="H1274" i="1"/>
  <c r="I1274" i="1"/>
  <c r="J1274" i="1"/>
  <c r="K1274" i="1"/>
  <c r="L1274" i="1"/>
  <c r="M1274" i="1"/>
  <c r="Q1274" i="1"/>
  <c r="R1274" i="1"/>
  <c r="T1274" i="1"/>
  <c r="U1274" i="1"/>
  <c r="V1274" i="1" s="1"/>
  <c r="W1274" i="1"/>
  <c r="X1274" i="1"/>
  <c r="Y1274" i="1"/>
  <c r="AA1274" i="1"/>
  <c r="AB1274" i="1"/>
  <c r="AC1274" i="1"/>
  <c r="AG1274" i="1"/>
  <c r="AH1274" i="1"/>
  <c r="AI1274" i="1"/>
  <c r="AJ1274" i="1"/>
  <c r="AK1274" i="1"/>
  <c r="AM1274" i="1"/>
  <c r="A1275" i="1"/>
  <c r="B1275" i="1"/>
  <c r="C1275" i="1"/>
  <c r="D1275" i="1"/>
  <c r="E1275" i="1"/>
  <c r="F1275" i="1"/>
  <c r="G1275" i="1"/>
  <c r="H1275" i="1"/>
  <c r="I1275" i="1"/>
  <c r="J1275" i="1"/>
  <c r="K1275" i="1"/>
  <c r="L1275" i="1"/>
  <c r="M1275" i="1"/>
  <c r="Q1275" i="1"/>
  <c r="R1275" i="1"/>
  <c r="T1275" i="1"/>
  <c r="U1275" i="1"/>
  <c r="V1275" i="1" s="1"/>
  <c r="W1275" i="1"/>
  <c r="X1275" i="1"/>
  <c r="Y1275" i="1"/>
  <c r="AA1275" i="1"/>
  <c r="AB1275" i="1"/>
  <c r="AC1275" i="1"/>
  <c r="AE1275" i="1" s="1"/>
  <c r="AG1275" i="1"/>
  <c r="AH1275" i="1"/>
  <c r="AI1275" i="1"/>
  <c r="AJ1275" i="1"/>
  <c r="AK1275" i="1"/>
  <c r="AM1275" i="1"/>
  <c r="A1276" i="1"/>
  <c r="B1276" i="1"/>
  <c r="C1276" i="1"/>
  <c r="D1276" i="1"/>
  <c r="E1276" i="1"/>
  <c r="F1276" i="1"/>
  <c r="G1276" i="1"/>
  <c r="H1276" i="1"/>
  <c r="I1276" i="1"/>
  <c r="J1276" i="1"/>
  <c r="K1276" i="1"/>
  <c r="L1276" i="1"/>
  <c r="M1276" i="1"/>
  <c r="Q1276" i="1"/>
  <c r="R1276" i="1"/>
  <c r="T1276" i="1"/>
  <c r="U1276" i="1"/>
  <c r="V1276" i="1" s="1"/>
  <c r="W1276" i="1"/>
  <c r="X1276" i="1"/>
  <c r="Y1276" i="1"/>
  <c r="AA1276" i="1"/>
  <c r="AB1276" i="1"/>
  <c r="AC1276" i="1"/>
  <c r="AE1276" i="1" s="1"/>
  <c r="AG1276" i="1"/>
  <c r="AH1276" i="1"/>
  <c r="AI1276" i="1"/>
  <c r="AJ1276" i="1"/>
  <c r="AK1276" i="1"/>
  <c r="AM1276" i="1"/>
  <c r="A1277" i="1"/>
  <c r="B1277" i="1"/>
  <c r="C1277" i="1"/>
  <c r="D1277" i="1"/>
  <c r="E1277" i="1"/>
  <c r="F1277" i="1"/>
  <c r="G1277" i="1"/>
  <c r="H1277" i="1"/>
  <c r="I1277" i="1"/>
  <c r="J1277" i="1"/>
  <c r="K1277" i="1"/>
  <c r="L1277" i="1"/>
  <c r="M1277" i="1"/>
  <c r="Q1277" i="1"/>
  <c r="R1277" i="1"/>
  <c r="T1277" i="1"/>
  <c r="U1277" i="1"/>
  <c r="V1277" i="1" s="1"/>
  <c r="W1277" i="1"/>
  <c r="X1277" i="1"/>
  <c r="Y1277" i="1"/>
  <c r="AA1277" i="1"/>
  <c r="AB1277" i="1"/>
  <c r="AC1277" i="1"/>
  <c r="AE1277" i="1" s="1"/>
  <c r="AG1277" i="1"/>
  <c r="AH1277" i="1"/>
  <c r="AI1277" i="1"/>
  <c r="AJ1277" i="1"/>
  <c r="AK1277" i="1"/>
  <c r="AM1277" i="1"/>
  <c r="A1278" i="1"/>
  <c r="B1278" i="1"/>
  <c r="C1278" i="1"/>
  <c r="D1278" i="1"/>
  <c r="E1278" i="1"/>
  <c r="F1278" i="1"/>
  <c r="G1278" i="1"/>
  <c r="H1278" i="1"/>
  <c r="I1278" i="1"/>
  <c r="J1278" i="1"/>
  <c r="K1278" i="1"/>
  <c r="L1278" i="1"/>
  <c r="M1278" i="1"/>
  <c r="Q1278" i="1"/>
  <c r="R1278" i="1"/>
  <c r="T1278" i="1"/>
  <c r="U1278" i="1"/>
  <c r="V1278" i="1" s="1"/>
  <c r="W1278" i="1"/>
  <c r="X1278" i="1"/>
  <c r="Y1278" i="1"/>
  <c r="AA1278" i="1"/>
  <c r="AB1278" i="1"/>
  <c r="AC1278" i="1"/>
  <c r="AG1278" i="1"/>
  <c r="AH1278" i="1"/>
  <c r="AI1278" i="1"/>
  <c r="AJ1278" i="1"/>
  <c r="AK1278" i="1"/>
  <c r="AM1278" i="1"/>
  <c r="A1279" i="1"/>
  <c r="B1279" i="1"/>
  <c r="C1279" i="1"/>
  <c r="D1279" i="1"/>
  <c r="E1279" i="1"/>
  <c r="F1279" i="1"/>
  <c r="G1279" i="1"/>
  <c r="H1279" i="1"/>
  <c r="I1279" i="1"/>
  <c r="J1279" i="1"/>
  <c r="K1279" i="1"/>
  <c r="L1279" i="1"/>
  <c r="M1279" i="1"/>
  <c r="Q1279" i="1"/>
  <c r="R1279" i="1"/>
  <c r="T1279" i="1"/>
  <c r="U1279" i="1"/>
  <c r="V1279" i="1" s="1"/>
  <c r="W1279" i="1"/>
  <c r="X1279" i="1"/>
  <c r="Y1279" i="1"/>
  <c r="AA1279" i="1"/>
  <c r="AB1279" i="1"/>
  <c r="AC1279" i="1"/>
  <c r="AE1279" i="1" s="1"/>
  <c r="AG1279" i="1"/>
  <c r="AH1279" i="1"/>
  <c r="AI1279" i="1"/>
  <c r="AJ1279" i="1"/>
  <c r="AK1279" i="1"/>
  <c r="AM1279" i="1"/>
  <c r="A1280" i="1"/>
  <c r="B1280" i="1"/>
  <c r="C1280" i="1"/>
  <c r="D1280" i="1"/>
  <c r="E1280" i="1"/>
  <c r="F1280" i="1"/>
  <c r="G1280" i="1"/>
  <c r="H1280" i="1"/>
  <c r="I1280" i="1"/>
  <c r="J1280" i="1"/>
  <c r="K1280" i="1"/>
  <c r="L1280" i="1"/>
  <c r="M1280" i="1"/>
  <c r="Q1280" i="1"/>
  <c r="R1280" i="1"/>
  <c r="T1280" i="1"/>
  <c r="U1280" i="1"/>
  <c r="V1280" i="1" s="1"/>
  <c r="W1280" i="1"/>
  <c r="X1280" i="1"/>
  <c r="Y1280" i="1"/>
  <c r="AA1280" i="1"/>
  <c r="AB1280" i="1"/>
  <c r="AC1280" i="1"/>
  <c r="AE1280" i="1" s="1"/>
  <c r="AG1280" i="1"/>
  <c r="AH1280" i="1"/>
  <c r="AI1280" i="1"/>
  <c r="AJ1280" i="1"/>
  <c r="AK1280" i="1"/>
  <c r="AM1280" i="1"/>
  <c r="A1281" i="1"/>
  <c r="B1281" i="1"/>
  <c r="C1281" i="1"/>
  <c r="D1281" i="1"/>
  <c r="E1281" i="1"/>
  <c r="F1281" i="1"/>
  <c r="G1281" i="1"/>
  <c r="H1281" i="1"/>
  <c r="I1281" i="1"/>
  <c r="J1281" i="1"/>
  <c r="K1281" i="1"/>
  <c r="L1281" i="1"/>
  <c r="M1281" i="1"/>
  <c r="Q1281" i="1"/>
  <c r="R1281" i="1"/>
  <c r="T1281" i="1"/>
  <c r="U1281" i="1"/>
  <c r="V1281" i="1" s="1"/>
  <c r="W1281" i="1"/>
  <c r="X1281" i="1"/>
  <c r="Y1281" i="1"/>
  <c r="AA1281" i="1"/>
  <c r="AB1281" i="1"/>
  <c r="AC1281" i="1"/>
  <c r="AE1281" i="1" s="1"/>
  <c r="AG1281" i="1"/>
  <c r="AH1281" i="1"/>
  <c r="AI1281" i="1"/>
  <c r="AJ1281" i="1"/>
  <c r="AK1281" i="1"/>
  <c r="AM1281" i="1"/>
  <c r="A1282" i="1"/>
  <c r="B1282" i="1"/>
  <c r="C1282" i="1"/>
  <c r="D1282" i="1"/>
  <c r="E1282" i="1"/>
  <c r="F1282" i="1"/>
  <c r="G1282" i="1"/>
  <c r="H1282" i="1"/>
  <c r="I1282" i="1"/>
  <c r="J1282" i="1"/>
  <c r="K1282" i="1"/>
  <c r="L1282" i="1"/>
  <c r="M1282" i="1"/>
  <c r="Q1282" i="1"/>
  <c r="R1282" i="1"/>
  <c r="T1282" i="1"/>
  <c r="U1282" i="1"/>
  <c r="V1282" i="1" s="1"/>
  <c r="W1282" i="1"/>
  <c r="X1282" i="1"/>
  <c r="Y1282" i="1"/>
  <c r="AA1282" i="1"/>
  <c r="AB1282" i="1"/>
  <c r="AC1282" i="1"/>
  <c r="AD1282" i="1" s="1"/>
  <c r="AG1282" i="1"/>
  <c r="AH1282" i="1"/>
  <c r="AI1282" i="1"/>
  <c r="AJ1282" i="1"/>
  <c r="AK1282" i="1"/>
  <c r="AM1282" i="1"/>
  <c r="A1283" i="1"/>
  <c r="B1283" i="1"/>
  <c r="C1283" i="1"/>
  <c r="D1283" i="1"/>
  <c r="E1283" i="1"/>
  <c r="F1283" i="1"/>
  <c r="G1283" i="1"/>
  <c r="H1283" i="1"/>
  <c r="I1283" i="1"/>
  <c r="J1283" i="1"/>
  <c r="K1283" i="1"/>
  <c r="L1283" i="1"/>
  <c r="M1283" i="1"/>
  <c r="Q1283" i="1"/>
  <c r="R1283" i="1"/>
  <c r="T1283" i="1"/>
  <c r="U1283" i="1"/>
  <c r="V1283" i="1" s="1"/>
  <c r="W1283" i="1"/>
  <c r="X1283" i="1"/>
  <c r="Y1283" i="1"/>
  <c r="AA1283" i="1"/>
  <c r="AB1283" i="1"/>
  <c r="AC1283" i="1"/>
  <c r="AE1283" i="1" s="1"/>
  <c r="AG1283" i="1"/>
  <c r="AH1283" i="1"/>
  <c r="AI1283" i="1"/>
  <c r="AJ1283" i="1"/>
  <c r="AK1283" i="1"/>
  <c r="AM1283" i="1"/>
  <c r="A1284" i="1"/>
  <c r="B1284" i="1"/>
  <c r="C1284" i="1"/>
  <c r="D1284" i="1"/>
  <c r="E1284" i="1"/>
  <c r="F1284" i="1"/>
  <c r="G1284" i="1"/>
  <c r="H1284" i="1"/>
  <c r="I1284" i="1"/>
  <c r="J1284" i="1"/>
  <c r="K1284" i="1"/>
  <c r="L1284" i="1"/>
  <c r="M1284" i="1"/>
  <c r="Q1284" i="1"/>
  <c r="R1284" i="1"/>
  <c r="T1284" i="1"/>
  <c r="U1284" i="1"/>
  <c r="V1284" i="1" s="1"/>
  <c r="W1284" i="1"/>
  <c r="X1284" i="1"/>
  <c r="Y1284" i="1"/>
  <c r="AA1284" i="1"/>
  <c r="AB1284" i="1"/>
  <c r="AC1284" i="1"/>
  <c r="AE1284" i="1" s="1"/>
  <c r="AG1284" i="1"/>
  <c r="AH1284" i="1"/>
  <c r="AI1284" i="1"/>
  <c r="AJ1284" i="1"/>
  <c r="AK1284" i="1"/>
  <c r="AM1284" i="1"/>
  <c r="A1285" i="1"/>
  <c r="B1285" i="1"/>
  <c r="C1285" i="1"/>
  <c r="D1285" i="1"/>
  <c r="E1285" i="1"/>
  <c r="F1285" i="1"/>
  <c r="G1285" i="1"/>
  <c r="H1285" i="1"/>
  <c r="I1285" i="1"/>
  <c r="J1285" i="1"/>
  <c r="K1285" i="1"/>
  <c r="L1285" i="1"/>
  <c r="M1285" i="1"/>
  <c r="Q1285" i="1"/>
  <c r="R1285" i="1"/>
  <c r="T1285" i="1"/>
  <c r="U1285" i="1"/>
  <c r="V1285" i="1" s="1"/>
  <c r="W1285" i="1"/>
  <c r="X1285" i="1"/>
  <c r="Y1285" i="1"/>
  <c r="AA1285" i="1"/>
  <c r="AB1285" i="1"/>
  <c r="AC1285" i="1"/>
  <c r="AE1285" i="1" s="1"/>
  <c r="AG1285" i="1"/>
  <c r="AH1285" i="1"/>
  <c r="AI1285" i="1"/>
  <c r="AJ1285" i="1"/>
  <c r="AK1285" i="1"/>
  <c r="AM1285" i="1"/>
  <c r="A1286" i="1"/>
  <c r="B1286" i="1"/>
  <c r="C1286" i="1"/>
  <c r="D1286" i="1"/>
  <c r="E1286" i="1"/>
  <c r="F1286" i="1"/>
  <c r="G1286" i="1"/>
  <c r="H1286" i="1"/>
  <c r="I1286" i="1"/>
  <c r="J1286" i="1"/>
  <c r="K1286" i="1"/>
  <c r="L1286" i="1"/>
  <c r="M1286" i="1"/>
  <c r="Q1286" i="1"/>
  <c r="R1286" i="1"/>
  <c r="T1286" i="1"/>
  <c r="U1286" i="1"/>
  <c r="V1286" i="1" s="1"/>
  <c r="W1286" i="1"/>
  <c r="X1286" i="1"/>
  <c r="Y1286" i="1"/>
  <c r="AA1286" i="1"/>
  <c r="AB1286" i="1"/>
  <c r="AC1286" i="1"/>
  <c r="AD1286" i="1" s="1"/>
  <c r="AG1286" i="1"/>
  <c r="AH1286" i="1"/>
  <c r="AI1286" i="1"/>
  <c r="AJ1286" i="1"/>
  <c r="AK1286" i="1"/>
  <c r="AM1286" i="1"/>
  <c r="A1287" i="1"/>
  <c r="B1287" i="1"/>
  <c r="C1287" i="1"/>
  <c r="D1287" i="1"/>
  <c r="E1287" i="1"/>
  <c r="F1287" i="1"/>
  <c r="G1287" i="1"/>
  <c r="H1287" i="1"/>
  <c r="I1287" i="1"/>
  <c r="J1287" i="1"/>
  <c r="K1287" i="1"/>
  <c r="L1287" i="1"/>
  <c r="M1287" i="1"/>
  <c r="Q1287" i="1"/>
  <c r="R1287" i="1"/>
  <c r="T1287" i="1"/>
  <c r="U1287" i="1"/>
  <c r="V1287" i="1" s="1"/>
  <c r="W1287" i="1"/>
  <c r="X1287" i="1"/>
  <c r="Y1287" i="1"/>
  <c r="AA1287" i="1"/>
  <c r="AB1287" i="1"/>
  <c r="AC1287" i="1"/>
  <c r="AE1287" i="1" s="1"/>
  <c r="AG1287" i="1"/>
  <c r="AH1287" i="1"/>
  <c r="AI1287" i="1"/>
  <c r="AJ1287" i="1"/>
  <c r="AK1287" i="1"/>
  <c r="AM1287" i="1"/>
  <c r="A1288" i="1"/>
  <c r="B1288" i="1"/>
  <c r="C1288" i="1"/>
  <c r="D1288" i="1"/>
  <c r="E1288" i="1"/>
  <c r="F1288" i="1"/>
  <c r="G1288" i="1"/>
  <c r="H1288" i="1"/>
  <c r="I1288" i="1"/>
  <c r="J1288" i="1"/>
  <c r="K1288" i="1"/>
  <c r="L1288" i="1"/>
  <c r="M1288" i="1"/>
  <c r="Q1288" i="1"/>
  <c r="R1288" i="1"/>
  <c r="T1288" i="1"/>
  <c r="U1288" i="1"/>
  <c r="V1288" i="1" s="1"/>
  <c r="W1288" i="1"/>
  <c r="X1288" i="1"/>
  <c r="Y1288" i="1"/>
  <c r="AA1288" i="1"/>
  <c r="AB1288" i="1"/>
  <c r="AC1288" i="1"/>
  <c r="AE1288" i="1" s="1"/>
  <c r="AG1288" i="1"/>
  <c r="AH1288" i="1"/>
  <c r="AI1288" i="1"/>
  <c r="AJ1288" i="1"/>
  <c r="AK1288" i="1"/>
  <c r="AM1288" i="1"/>
  <c r="A1289" i="1"/>
  <c r="B1289" i="1"/>
  <c r="C1289" i="1"/>
  <c r="D1289" i="1"/>
  <c r="E1289" i="1"/>
  <c r="F1289" i="1"/>
  <c r="G1289" i="1"/>
  <c r="H1289" i="1"/>
  <c r="I1289" i="1"/>
  <c r="J1289" i="1"/>
  <c r="K1289" i="1"/>
  <c r="L1289" i="1"/>
  <c r="M1289" i="1"/>
  <c r="Q1289" i="1"/>
  <c r="R1289" i="1"/>
  <c r="T1289" i="1"/>
  <c r="U1289" i="1"/>
  <c r="V1289" i="1" s="1"/>
  <c r="W1289" i="1"/>
  <c r="X1289" i="1"/>
  <c r="Y1289" i="1"/>
  <c r="AA1289" i="1"/>
  <c r="AB1289" i="1"/>
  <c r="AC1289" i="1"/>
  <c r="AE1289" i="1" s="1"/>
  <c r="AG1289" i="1"/>
  <c r="AH1289" i="1"/>
  <c r="AI1289" i="1"/>
  <c r="AJ1289" i="1"/>
  <c r="AK1289" i="1"/>
  <c r="AM1289" i="1"/>
  <c r="A1290" i="1"/>
  <c r="B1290" i="1"/>
  <c r="C1290" i="1"/>
  <c r="D1290" i="1"/>
  <c r="E1290" i="1"/>
  <c r="F1290" i="1"/>
  <c r="G1290" i="1"/>
  <c r="H1290" i="1"/>
  <c r="I1290" i="1"/>
  <c r="J1290" i="1"/>
  <c r="K1290" i="1"/>
  <c r="L1290" i="1"/>
  <c r="M1290" i="1"/>
  <c r="Q1290" i="1"/>
  <c r="R1290" i="1"/>
  <c r="T1290" i="1"/>
  <c r="U1290" i="1"/>
  <c r="V1290" i="1" s="1"/>
  <c r="W1290" i="1"/>
  <c r="X1290" i="1"/>
  <c r="Y1290" i="1"/>
  <c r="AA1290" i="1"/>
  <c r="AB1290" i="1"/>
  <c r="AC1290" i="1"/>
  <c r="AD1290" i="1" s="1"/>
  <c r="AG1290" i="1"/>
  <c r="AH1290" i="1"/>
  <c r="AI1290" i="1"/>
  <c r="AJ1290" i="1"/>
  <c r="AK1290" i="1"/>
  <c r="AM1290" i="1"/>
  <c r="A1291" i="1"/>
  <c r="B1291" i="1"/>
  <c r="C1291" i="1"/>
  <c r="D1291" i="1"/>
  <c r="E1291" i="1"/>
  <c r="F1291" i="1"/>
  <c r="G1291" i="1"/>
  <c r="H1291" i="1"/>
  <c r="I1291" i="1"/>
  <c r="J1291" i="1"/>
  <c r="K1291" i="1"/>
  <c r="L1291" i="1"/>
  <c r="M1291" i="1"/>
  <c r="Q1291" i="1"/>
  <c r="R1291" i="1"/>
  <c r="T1291" i="1"/>
  <c r="U1291" i="1"/>
  <c r="V1291" i="1" s="1"/>
  <c r="W1291" i="1"/>
  <c r="X1291" i="1"/>
  <c r="Y1291" i="1"/>
  <c r="AA1291" i="1"/>
  <c r="AB1291" i="1"/>
  <c r="AC1291" i="1"/>
  <c r="AE1291" i="1" s="1"/>
  <c r="AG1291" i="1"/>
  <c r="AH1291" i="1"/>
  <c r="AI1291" i="1"/>
  <c r="AJ1291" i="1"/>
  <c r="AK1291" i="1"/>
  <c r="AM1291" i="1"/>
  <c r="A1292" i="1"/>
  <c r="B1292" i="1"/>
  <c r="C1292" i="1"/>
  <c r="D1292" i="1"/>
  <c r="E1292" i="1"/>
  <c r="F1292" i="1"/>
  <c r="G1292" i="1"/>
  <c r="H1292" i="1"/>
  <c r="I1292" i="1"/>
  <c r="J1292" i="1"/>
  <c r="K1292" i="1"/>
  <c r="L1292" i="1"/>
  <c r="M1292" i="1"/>
  <c r="Q1292" i="1"/>
  <c r="R1292" i="1"/>
  <c r="T1292" i="1"/>
  <c r="U1292" i="1"/>
  <c r="V1292" i="1" s="1"/>
  <c r="W1292" i="1"/>
  <c r="X1292" i="1"/>
  <c r="Y1292" i="1"/>
  <c r="AA1292" i="1"/>
  <c r="AB1292" i="1"/>
  <c r="AC1292" i="1"/>
  <c r="AE1292" i="1" s="1"/>
  <c r="AG1292" i="1"/>
  <c r="AH1292" i="1"/>
  <c r="AI1292" i="1"/>
  <c r="AJ1292" i="1"/>
  <c r="AK1292" i="1"/>
  <c r="AM1292" i="1"/>
  <c r="A1293" i="1"/>
  <c r="B1293" i="1"/>
  <c r="C1293" i="1"/>
  <c r="D1293" i="1"/>
  <c r="E1293" i="1"/>
  <c r="F1293" i="1"/>
  <c r="G1293" i="1"/>
  <c r="H1293" i="1"/>
  <c r="I1293" i="1"/>
  <c r="J1293" i="1"/>
  <c r="K1293" i="1"/>
  <c r="L1293" i="1"/>
  <c r="M1293" i="1"/>
  <c r="Q1293" i="1"/>
  <c r="R1293" i="1"/>
  <c r="T1293" i="1"/>
  <c r="U1293" i="1"/>
  <c r="V1293" i="1" s="1"/>
  <c r="W1293" i="1"/>
  <c r="X1293" i="1"/>
  <c r="Y1293" i="1"/>
  <c r="AA1293" i="1"/>
  <c r="AB1293" i="1"/>
  <c r="AC1293" i="1"/>
  <c r="AE1293" i="1" s="1"/>
  <c r="AG1293" i="1"/>
  <c r="AH1293" i="1"/>
  <c r="AI1293" i="1"/>
  <c r="AJ1293" i="1"/>
  <c r="AK1293" i="1"/>
  <c r="AM1293" i="1"/>
  <c r="A1294" i="1"/>
  <c r="B1294" i="1"/>
  <c r="C1294" i="1"/>
  <c r="D1294" i="1"/>
  <c r="E1294" i="1"/>
  <c r="F1294" i="1"/>
  <c r="G1294" i="1"/>
  <c r="H1294" i="1"/>
  <c r="I1294" i="1"/>
  <c r="J1294" i="1"/>
  <c r="K1294" i="1"/>
  <c r="L1294" i="1"/>
  <c r="M1294" i="1"/>
  <c r="Q1294" i="1"/>
  <c r="R1294" i="1"/>
  <c r="T1294" i="1"/>
  <c r="U1294" i="1"/>
  <c r="V1294" i="1" s="1"/>
  <c r="W1294" i="1"/>
  <c r="X1294" i="1"/>
  <c r="Y1294" i="1"/>
  <c r="AA1294" i="1"/>
  <c r="AB1294" i="1"/>
  <c r="AC1294" i="1"/>
  <c r="AG1294" i="1"/>
  <c r="AH1294" i="1"/>
  <c r="AI1294" i="1"/>
  <c r="AJ1294" i="1"/>
  <c r="AK1294" i="1"/>
  <c r="AM1294" i="1"/>
  <c r="A1295" i="1"/>
  <c r="B1295" i="1"/>
  <c r="C1295" i="1"/>
  <c r="D1295" i="1"/>
  <c r="E1295" i="1"/>
  <c r="F1295" i="1"/>
  <c r="G1295" i="1"/>
  <c r="H1295" i="1"/>
  <c r="I1295" i="1"/>
  <c r="J1295" i="1"/>
  <c r="K1295" i="1"/>
  <c r="L1295" i="1"/>
  <c r="M1295" i="1"/>
  <c r="Q1295" i="1"/>
  <c r="R1295" i="1"/>
  <c r="T1295" i="1"/>
  <c r="U1295" i="1"/>
  <c r="V1295" i="1" s="1"/>
  <c r="W1295" i="1"/>
  <c r="X1295" i="1"/>
  <c r="Y1295" i="1"/>
  <c r="AA1295" i="1"/>
  <c r="AB1295" i="1"/>
  <c r="AC1295" i="1"/>
  <c r="AE1295" i="1" s="1"/>
  <c r="AG1295" i="1"/>
  <c r="AH1295" i="1"/>
  <c r="AI1295" i="1"/>
  <c r="AJ1295" i="1"/>
  <c r="AK1295" i="1"/>
  <c r="AM1295" i="1"/>
  <c r="A1296" i="1"/>
  <c r="B1296" i="1"/>
  <c r="C1296" i="1"/>
  <c r="D1296" i="1"/>
  <c r="E1296" i="1"/>
  <c r="F1296" i="1"/>
  <c r="G1296" i="1"/>
  <c r="H1296" i="1"/>
  <c r="I1296" i="1"/>
  <c r="J1296" i="1"/>
  <c r="K1296" i="1"/>
  <c r="L1296" i="1"/>
  <c r="M1296" i="1"/>
  <c r="Q1296" i="1"/>
  <c r="R1296" i="1"/>
  <c r="T1296" i="1"/>
  <c r="U1296" i="1"/>
  <c r="V1296" i="1" s="1"/>
  <c r="W1296" i="1"/>
  <c r="X1296" i="1"/>
  <c r="Y1296" i="1"/>
  <c r="AA1296" i="1"/>
  <c r="AB1296" i="1"/>
  <c r="AC1296" i="1"/>
  <c r="AE1296" i="1" s="1"/>
  <c r="AG1296" i="1"/>
  <c r="AH1296" i="1"/>
  <c r="AI1296" i="1"/>
  <c r="AJ1296" i="1"/>
  <c r="AK1296" i="1"/>
  <c r="AM1296" i="1"/>
  <c r="A1297" i="1"/>
  <c r="B1297" i="1"/>
  <c r="C1297" i="1"/>
  <c r="D1297" i="1"/>
  <c r="E1297" i="1"/>
  <c r="F1297" i="1"/>
  <c r="G1297" i="1"/>
  <c r="H1297" i="1"/>
  <c r="I1297" i="1"/>
  <c r="J1297" i="1"/>
  <c r="K1297" i="1"/>
  <c r="L1297" i="1"/>
  <c r="M1297" i="1"/>
  <c r="Q1297" i="1"/>
  <c r="R1297" i="1"/>
  <c r="T1297" i="1"/>
  <c r="U1297" i="1"/>
  <c r="V1297" i="1" s="1"/>
  <c r="W1297" i="1"/>
  <c r="X1297" i="1"/>
  <c r="Y1297" i="1"/>
  <c r="AA1297" i="1"/>
  <c r="AB1297" i="1"/>
  <c r="AC1297" i="1"/>
  <c r="AE1297" i="1" s="1"/>
  <c r="AG1297" i="1"/>
  <c r="AH1297" i="1"/>
  <c r="AI1297" i="1"/>
  <c r="AJ1297" i="1"/>
  <c r="AK1297" i="1"/>
  <c r="AM1297" i="1"/>
  <c r="A1298" i="1"/>
  <c r="B1298" i="1"/>
  <c r="C1298" i="1"/>
  <c r="D1298" i="1"/>
  <c r="E1298" i="1"/>
  <c r="F1298" i="1"/>
  <c r="G1298" i="1"/>
  <c r="H1298" i="1"/>
  <c r="I1298" i="1"/>
  <c r="J1298" i="1"/>
  <c r="K1298" i="1"/>
  <c r="L1298" i="1"/>
  <c r="M1298" i="1"/>
  <c r="Q1298" i="1"/>
  <c r="R1298" i="1"/>
  <c r="T1298" i="1"/>
  <c r="U1298" i="1"/>
  <c r="V1298" i="1" s="1"/>
  <c r="W1298" i="1"/>
  <c r="X1298" i="1"/>
  <c r="Y1298" i="1"/>
  <c r="AA1298" i="1"/>
  <c r="AB1298" i="1"/>
  <c r="AC1298" i="1"/>
  <c r="AG1298" i="1"/>
  <c r="AH1298" i="1"/>
  <c r="AI1298" i="1"/>
  <c r="AJ1298" i="1"/>
  <c r="AK1298" i="1"/>
  <c r="AM1298" i="1"/>
  <c r="A1299" i="1"/>
  <c r="B1299" i="1"/>
  <c r="C1299" i="1"/>
  <c r="D1299" i="1"/>
  <c r="E1299" i="1"/>
  <c r="F1299" i="1"/>
  <c r="G1299" i="1"/>
  <c r="H1299" i="1"/>
  <c r="I1299" i="1"/>
  <c r="J1299" i="1"/>
  <c r="K1299" i="1"/>
  <c r="L1299" i="1"/>
  <c r="M1299" i="1"/>
  <c r="Q1299" i="1"/>
  <c r="R1299" i="1"/>
  <c r="T1299" i="1"/>
  <c r="U1299" i="1"/>
  <c r="V1299" i="1" s="1"/>
  <c r="W1299" i="1"/>
  <c r="X1299" i="1"/>
  <c r="Y1299" i="1"/>
  <c r="AA1299" i="1"/>
  <c r="AB1299" i="1"/>
  <c r="AC1299" i="1"/>
  <c r="AE1299" i="1" s="1"/>
  <c r="AG1299" i="1"/>
  <c r="AH1299" i="1"/>
  <c r="AI1299" i="1"/>
  <c r="AJ1299" i="1"/>
  <c r="AK1299" i="1"/>
  <c r="AM1299" i="1"/>
  <c r="A1300" i="1"/>
  <c r="B1300" i="1"/>
  <c r="C1300" i="1"/>
  <c r="D1300" i="1"/>
  <c r="E1300" i="1"/>
  <c r="F1300" i="1"/>
  <c r="G1300" i="1"/>
  <c r="H1300" i="1"/>
  <c r="I1300" i="1"/>
  <c r="J1300" i="1"/>
  <c r="K1300" i="1"/>
  <c r="L1300" i="1"/>
  <c r="M1300" i="1"/>
  <c r="Q1300" i="1"/>
  <c r="R1300" i="1"/>
  <c r="T1300" i="1"/>
  <c r="U1300" i="1"/>
  <c r="V1300" i="1" s="1"/>
  <c r="W1300" i="1"/>
  <c r="X1300" i="1"/>
  <c r="Y1300" i="1"/>
  <c r="AA1300" i="1"/>
  <c r="AB1300" i="1"/>
  <c r="AC1300" i="1"/>
  <c r="AE1300" i="1" s="1"/>
  <c r="AG1300" i="1"/>
  <c r="AH1300" i="1"/>
  <c r="AI1300" i="1"/>
  <c r="AJ1300" i="1"/>
  <c r="AK1300" i="1"/>
  <c r="AM1300" i="1"/>
  <c r="A1301" i="1"/>
  <c r="B1301" i="1"/>
  <c r="C1301" i="1"/>
  <c r="D1301" i="1"/>
  <c r="E1301" i="1"/>
  <c r="F1301" i="1"/>
  <c r="G1301" i="1"/>
  <c r="H1301" i="1"/>
  <c r="I1301" i="1"/>
  <c r="J1301" i="1"/>
  <c r="K1301" i="1"/>
  <c r="L1301" i="1"/>
  <c r="M1301" i="1"/>
  <c r="Q1301" i="1"/>
  <c r="R1301" i="1"/>
  <c r="T1301" i="1"/>
  <c r="U1301" i="1"/>
  <c r="V1301" i="1" s="1"/>
  <c r="W1301" i="1"/>
  <c r="X1301" i="1"/>
  <c r="Y1301" i="1"/>
  <c r="AA1301" i="1"/>
  <c r="AB1301" i="1"/>
  <c r="AC1301" i="1"/>
  <c r="AE1301" i="1" s="1"/>
  <c r="AG1301" i="1"/>
  <c r="AH1301" i="1"/>
  <c r="AI1301" i="1"/>
  <c r="AJ1301" i="1"/>
  <c r="AK1301" i="1"/>
  <c r="AM1301" i="1"/>
  <c r="A1302" i="1"/>
  <c r="B1302" i="1"/>
  <c r="C1302" i="1"/>
  <c r="D1302" i="1"/>
  <c r="E1302" i="1"/>
  <c r="F1302" i="1"/>
  <c r="G1302" i="1"/>
  <c r="H1302" i="1"/>
  <c r="I1302" i="1"/>
  <c r="J1302" i="1"/>
  <c r="K1302" i="1"/>
  <c r="L1302" i="1"/>
  <c r="M1302" i="1"/>
  <c r="Q1302" i="1"/>
  <c r="R1302" i="1"/>
  <c r="T1302" i="1"/>
  <c r="U1302" i="1"/>
  <c r="V1302" i="1" s="1"/>
  <c r="W1302" i="1"/>
  <c r="X1302" i="1"/>
  <c r="Y1302" i="1"/>
  <c r="AA1302" i="1"/>
  <c r="AB1302" i="1"/>
  <c r="AC1302" i="1"/>
  <c r="AG1302" i="1"/>
  <c r="AH1302" i="1"/>
  <c r="AI1302" i="1"/>
  <c r="AJ1302" i="1"/>
  <c r="AK1302" i="1"/>
  <c r="AM1302" i="1"/>
  <c r="A1303" i="1"/>
  <c r="B1303" i="1"/>
  <c r="C1303" i="1"/>
  <c r="D1303" i="1"/>
  <c r="E1303" i="1"/>
  <c r="F1303" i="1"/>
  <c r="G1303" i="1"/>
  <c r="H1303" i="1"/>
  <c r="I1303" i="1"/>
  <c r="J1303" i="1"/>
  <c r="K1303" i="1"/>
  <c r="L1303" i="1"/>
  <c r="M1303" i="1"/>
  <c r="Q1303" i="1"/>
  <c r="R1303" i="1"/>
  <c r="T1303" i="1"/>
  <c r="U1303" i="1"/>
  <c r="V1303" i="1" s="1"/>
  <c r="W1303" i="1"/>
  <c r="X1303" i="1"/>
  <c r="Y1303" i="1"/>
  <c r="AA1303" i="1"/>
  <c r="AB1303" i="1"/>
  <c r="AC1303" i="1"/>
  <c r="AE1303" i="1" s="1"/>
  <c r="AG1303" i="1"/>
  <c r="AH1303" i="1"/>
  <c r="AI1303" i="1"/>
  <c r="AJ1303" i="1"/>
  <c r="AK1303" i="1"/>
  <c r="AM1303" i="1"/>
  <c r="A1304" i="1"/>
  <c r="B1304" i="1"/>
  <c r="C1304" i="1"/>
  <c r="D1304" i="1"/>
  <c r="E1304" i="1"/>
  <c r="F1304" i="1"/>
  <c r="G1304" i="1"/>
  <c r="H1304" i="1"/>
  <c r="I1304" i="1"/>
  <c r="J1304" i="1"/>
  <c r="K1304" i="1"/>
  <c r="L1304" i="1"/>
  <c r="M1304" i="1"/>
  <c r="Q1304" i="1"/>
  <c r="R1304" i="1"/>
  <c r="T1304" i="1"/>
  <c r="U1304" i="1"/>
  <c r="V1304" i="1" s="1"/>
  <c r="W1304" i="1"/>
  <c r="X1304" i="1"/>
  <c r="Y1304" i="1"/>
  <c r="AA1304" i="1"/>
  <c r="AB1304" i="1"/>
  <c r="AC1304" i="1"/>
  <c r="AE1304" i="1" s="1"/>
  <c r="AG1304" i="1"/>
  <c r="AH1304" i="1"/>
  <c r="AI1304" i="1"/>
  <c r="AJ1304" i="1"/>
  <c r="AK1304" i="1"/>
  <c r="AM1304" i="1"/>
  <c r="A1305" i="1"/>
  <c r="B1305" i="1"/>
  <c r="C1305" i="1"/>
  <c r="D1305" i="1"/>
  <c r="E1305" i="1"/>
  <c r="F1305" i="1"/>
  <c r="G1305" i="1"/>
  <c r="H1305" i="1"/>
  <c r="I1305" i="1"/>
  <c r="J1305" i="1"/>
  <c r="K1305" i="1"/>
  <c r="L1305" i="1"/>
  <c r="M1305" i="1"/>
  <c r="Q1305" i="1"/>
  <c r="R1305" i="1"/>
  <c r="T1305" i="1"/>
  <c r="U1305" i="1"/>
  <c r="V1305" i="1" s="1"/>
  <c r="W1305" i="1"/>
  <c r="X1305" i="1"/>
  <c r="Y1305" i="1"/>
  <c r="AA1305" i="1"/>
  <c r="AB1305" i="1"/>
  <c r="AC1305" i="1"/>
  <c r="AG1305" i="1"/>
  <c r="AH1305" i="1"/>
  <c r="AI1305" i="1"/>
  <c r="AJ1305" i="1"/>
  <c r="AK1305" i="1"/>
  <c r="AM1305" i="1"/>
  <c r="A1306" i="1"/>
  <c r="B1306" i="1"/>
  <c r="C1306" i="1"/>
  <c r="D1306" i="1"/>
  <c r="E1306" i="1"/>
  <c r="F1306" i="1"/>
  <c r="G1306" i="1"/>
  <c r="H1306" i="1"/>
  <c r="I1306" i="1"/>
  <c r="J1306" i="1"/>
  <c r="K1306" i="1"/>
  <c r="L1306" i="1"/>
  <c r="M1306" i="1"/>
  <c r="Q1306" i="1"/>
  <c r="R1306" i="1"/>
  <c r="T1306" i="1"/>
  <c r="U1306" i="1"/>
  <c r="V1306" i="1" s="1"/>
  <c r="W1306" i="1"/>
  <c r="X1306" i="1"/>
  <c r="Y1306" i="1"/>
  <c r="AA1306" i="1"/>
  <c r="AB1306" i="1"/>
  <c r="AC1306" i="1"/>
  <c r="AG1306" i="1"/>
  <c r="AH1306" i="1"/>
  <c r="AI1306" i="1"/>
  <c r="AJ1306" i="1"/>
  <c r="AK1306" i="1"/>
  <c r="AM1306" i="1"/>
  <c r="A1307" i="1"/>
  <c r="B1307" i="1"/>
  <c r="C1307" i="1"/>
  <c r="D1307" i="1"/>
  <c r="E1307" i="1"/>
  <c r="F1307" i="1"/>
  <c r="G1307" i="1"/>
  <c r="H1307" i="1"/>
  <c r="I1307" i="1"/>
  <c r="J1307" i="1"/>
  <c r="K1307" i="1"/>
  <c r="L1307" i="1"/>
  <c r="M1307" i="1"/>
  <c r="Q1307" i="1"/>
  <c r="R1307" i="1"/>
  <c r="T1307" i="1"/>
  <c r="U1307" i="1"/>
  <c r="V1307" i="1" s="1"/>
  <c r="W1307" i="1"/>
  <c r="X1307" i="1"/>
  <c r="Y1307" i="1"/>
  <c r="AA1307" i="1"/>
  <c r="AB1307" i="1"/>
  <c r="AC1307" i="1"/>
  <c r="AE1307" i="1" s="1"/>
  <c r="AG1307" i="1"/>
  <c r="AH1307" i="1"/>
  <c r="AI1307" i="1"/>
  <c r="AJ1307" i="1"/>
  <c r="AK1307" i="1"/>
  <c r="AM1307" i="1"/>
  <c r="A1308" i="1"/>
  <c r="B1308" i="1"/>
  <c r="C1308" i="1"/>
  <c r="D1308" i="1"/>
  <c r="E1308" i="1"/>
  <c r="F1308" i="1"/>
  <c r="G1308" i="1"/>
  <c r="H1308" i="1"/>
  <c r="I1308" i="1"/>
  <c r="J1308" i="1"/>
  <c r="K1308" i="1"/>
  <c r="L1308" i="1"/>
  <c r="M1308" i="1"/>
  <c r="Q1308" i="1"/>
  <c r="R1308" i="1"/>
  <c r="T1308" i="1"/>
  <c r="U1308" i="1"/>
  <c r="V1308" i="1" s="1"/>
  <c r="W1308" i="1"/>
  <c r="X1308" i="1"/>
  <c r="Y1308" i="1"/>
  <c r="AA1308" i="1"/>
  <c r="AB1308" i="1"/>
  <c r="AC1308" i="1"/>
  <c r="AE1308" i="1" s="1"/>
  <c r="AG1308" i="1"/>
  <c r="AH1308" i="1"/>
  <c r="AI1308" i="1"/>
  <c r="AJ1308" i="1"/>
  <c r="AK1308" i="1"/>
  <c r="AM1308" i="1"/>
  <c r="A1309" i="1"/>
  <c r="B1309" i="1"/>
  <c r="C1309" i="1"/>
  <c r="D1309" i="1"/>
  <c r="E1309" i="1"/>
  <c r="F1309" i="1"/>
  <c r="G1309" i="1"/>
  <c r="H1309" i="1"/>
  <c r="I1309" i="1"/>
  <c r="J1309" i="1"/>
  <c r="K1309" i="1"/>
  <c r="L1309" i="1"/>
  <c r="M1309" i="1"/>
  <c r="Q1309" i="1"/>
  <c r="R1309" i="1"/>
  <c r="T1309" i="1"/>
  <c r="U1309" i="1"/>
  <c r="V1309" i="1" s="1"/>
  <c r="W1309" i="1"/>
  <c r="X1309" i="1"/>
  <c r="Y1309" i="1"/>
  <c r="AA1309" i="1"/>
  <c r="AB1309" i="1"/>
  <c r="AC1309" i="1"/>
  <c r="AG1309" i="1"/>
  <c r="AH1309" i="1"/>
  <c r="AI1309" i="1"/>
  <c r="AJ1309" i="1"/>
  <c r="AK1309" i="1"/>
  <c r="AM1309" i="1"/>
  <c r="A1310" i="1"/>
  <c r="B1310" i="1"/>
  <c r="C1310" i="1"/>
  <c r="D1310" i="1"/>
  <c r="E1310" i="1"/>
  <c r="F1310" i="1"/>
  <c r="G1310" i="1"/>
  <c r="H1310" i="1"/>
  <c r="I1310" i="1"/>
  <c r="J1310" i="1"/>
  <c r="K1310" i="1"/>
  <c r="L1310" i="1"/>
  <c r="M1310" i="1"/>
  <c r="Q1310" i="1"/>
  <c r="R1310" i="1"/>
  <c r="T1310" i="1"/>
  <c r="U1310" i="1"/>
  <c r="V1310" i="1" s="1"/>
  <c r="W1310" i="1"/>
  <c r="X1310" i="1"/>
  <c r="Y1310" i="1"/>
  <c r="AA1310" i="1"/>
  <c r="AB1310" i="1"/>
  <c r="AC1310" i="1"/>
  <c r="AG1310" i="1"/>
  <c r="AH1310" i="1"/>
  <c r="AI1310" i="1"/>
  <c r="AJ1310" i="1"/>
  <c r="AK1310" i="1"/>
  <c r="AM1310" i="1"/>
  <c r="A1311" i="1"/>
  <c r="B1311" i="1"/>
  <c r="C1311" i="1"/>
  <c r="D1311" i="1"/>
  <c r="E1311" i="1"/>
  <c r="F1311" i="1"/>
  <c r="G1311" i="1"/>
  <c r="H1311" i="1"/>
  <c r="I1311" i="1"/>
  <c r="J1311" i="1"/>
  <c r="K1311" i="1"/>
  <c r="L1311" i="1"/>
  <c r="M1311" i="1"/>
  <c r="Q1311" i="1"/>
  <c r="R1311" i="1"/>
  <c r="T1311" i="1"/>
  <c r="U1311" i="1"/>
  <c r="V1311" i="1" s="1"/>
  <c r="W1311" i="1"/>
  <c r="X1311" i="1"/>
  <c r="Y1311" i="1"/>
  <c r="AA1311" i="1"/>
  <c r="AB1311" i="1"/>
  <c r="AC1311" i="1"/>
  <c r="AE1311" i="1" s="1"/>
  <c r="AG1311" i="1"/>
  <c r="AH1311" i="1"/>
  <c r="AI1311" i="1"/>
  <c r="AJ1311" i="1"/>
  <c r="AK1311" i="1"/>
  <c r="AM1311" i="1"/>
  <c r="A1312" i="1"/>
  <c r="B1312" i="1"/>
  <c r="C1312" i="1"/>
  <c r="D1312" i="1"/>
  <c r="E1312" i="1"/>
  <c r="F1312" i="1"/>
  <c r="G1312" i="1"/>
  <c r="H1312" i="1"/>
  <c r="I1312" i="1"/>
  <c r="J1312" i="1"/>
  <c r="K1312" i="1"/>
  <c r="L1312" i="1"/>
  <c r="M1312" i="1"/>
  <c r="Q1312" i="1"/>
  <c r="R1312" i="1"/>
  <c r="T1312" i="1"/>
  <c r="U1312" i="1"/>
  <c r="V1312" i="1" s="1"/>
  <c r="W1312" i="1"/>
  <c r="X1312" i="1"/>
  <c r="Y1312" i="1"/>
  <c r="AA1312" i="1"/>
  <c r="AB1312" i="1"/>
  <c r="AC1312" i="1"/>
  <c r="AE1312" i="1" s="1"/>
  <c r="AG1312" i="1"/>
  <c r="AH1312" i="1"/>
  <c r="AI1312" i="1"/>
  <c r="AJ1312" i="1"/>
  <c r="AK1312" i="1"/>
  <c r="AM1312" i="1"/>
  <c r="A1313" i="1"/>
  <c r="B1313" i="1"/>
  <c r="C1313" i="1"/>
  <c r="D1313" i="1"/>
  <c r="E1313" i="1"/>
  <c r="F1313" i="1"/>
  <c r="G1313" i="1"/>
  <c r="H1313" i="1"/>
  <c r="I1313" i="1"/>
  <c r="J1313" i="1"/>
  <c r="K1313" i="1"/>
  <c r="L1313" i="1"/>
  <c r="M1313" i="1"/>
  <c r="Q1313" i="1"/>
  <c r="R1313" i="1"/>
  <c r="T1313" i="1"/>
  <c r="U1313" i="1"/>
  <c r="V1313" i="1" s="1"/>
  <c r="W1313" i="1"/>
  <c r="X1313" i="1"/>
  <c r="Y1313" i="1"/>
  <c r="AA1313" i="1"/>
  <c r="AB1313" i="1"/>
  <c r="AC1313" i="1"/>
  <c r="AG1313" i="1"/>
  <c r="AH1313" i="1"/>
  <c r="AI1313" i="1"/>
  <c r="AJ1313" i="1"/>
  <c r="AK1313" i="1"/>
  <c r="AM1313" i="1"/>
  <c r="A1314" i="1"/>
  <c r="B1314" i="1"/>
  <c r="C1314" i="1"/>
  <c r="D1314" i="1"/>
  <c r="E1314" i="1"/>
  <c r="F1314" i="1"/>
  <c r="G1314" i="1"/>
  <c r="H1314" i="1"/>
  <c r="I1314" i="1"/>
  <c r="J1314" i="1"/>
  <c r="K1314" i="1"/>
  <c r="L1314" i="1"/>
  <c r="M1314" i="1"/>
  <c r="Q1314" i="1"/>
  <c r="R1314" i="1"/>
  <c r="T1314" i="1"/>
  <c r="U1314" i="1"/>
  <c r="V1314" i="1" s="1"/>
  <c r="W1314" i="1"/>
  <c r="X1314" i="1"/>
  <c r="Y1314" i="1"/>
  <c r="AA1314" i="1"/>
  <c r="AB1314" i="1"/>
  <c r="AC1314" i="1"/>
  <c r="AG1314" i="1"/>
  <c r="AH1314" i="1"/>
  <c r="AI1314" i="1"/>
  <c r="AJ1314" i="1"/>
  <c r="AK1314" i="1"/>
  <c r="AM1314" i="1"/>
  <c r="A1315" i="1"/>
  <c r="B1315" i="1"/>
  <c r="C1315" i="1"/>
  <c r="D1315" i="1"/>
  <c r="E1315" i="1"/>
  <c r="F1315" i="1"/>
  <c r="G1315" i="1"/>
  <c r="H1315" i="1"/>
  <c r="I1315" i="1"/>
  <c r="J1315" i="1"/>
  <c r="K1315" i="1"/>
  <c r="L1315" i="1"/>
  <c r="M1315" i="1"/>
  <c r="Q1315" i="1"/>
  <c r="R1315" i="1"/>
  <c r="T1315" i="1"/>
  <c r="U1315" i="1"/>
  <c r="V1315" i="1" s="1"/>
  <c r="W1315" i="1"/>
  <c r="X1315" i="1"/>
  <c r="Y1315" i="1"/>
  <c r="AA1315" i="1"/>
  <c r="AB1315" i="1"/>
  <c r="AC1315" i="1"/>
  <c r="AE1315" i="1" s="1"/>
  <c r="AG1315" i="1"/>
  <c r="AH1315" i="1"/>
  <c r="AI1315" i="1"/>
  <c r="AJ1315" i="1"/>
  <c r="AK1315" i="1"/>
  <c r="AM1315" i="1"/>
  <c r="A1316" i="1"/>
  <c r="B1316" i="1"/>
  <c r="C1316" i="1"/>
  <c r="D1316" i="1"/>
  <c r="E1316" i="1"/>
  <c r="F1316" i="1"/>
  <c r="G1316" i="1"/>
  <c r="H1316" i="1"/>
  <c r="I1316" i="1"/>
  <c r="J1316" i="1"/>
  <c r="K1316" i="1"/>
  <c r="L1316" i="1"/>
  <c r="M1316" i="1"/>
  <c r="Q1316" i="1"/>
  <c r="R1316" i="1"/>
  <c r="T1316" i="1"/>
  <c r="U1316" i="1"/>
  <c r="V1316" i="1" s="1"/>
  <c r="W1316" i="1"/>
  <c r="X1316" i="1"/>
  <c r="Y1316" i="1"/>
  <c r="AA1316" i="1"/>
  <c r="AB1316" i="1"/>
  <c r="AC1316" i="1"/>
  <c r="AE1316" i="1" s="1"/>
  <c r="AG1316" i="1"/>
  <c r="AH1316" i="1"/>
  <c r="AI1316" i="1"/>
  <c r="AJ1316" i="1"/>
  <c r="AK1316" i="1"/>
  <c r="AM1316" i="1"/>
  <c r="A1317" i="1"/>
  <c r="B1317" i="1"/>
  <c r="C1317" i="1"/>
  <c r="D1317" i="1"/>
  <c r="E1317" i="1"/>
  <c r="F1317" i="1"/>
  <c r="G1317" i="1"/>
  <c r="H1317" i="1"/>
  <c r="I1317" i="1"/>
  <c r="J1317" i="1"/>
  <c r="K1317" i="1"/>
  <c r="L1317" i="1"/>
  <c r="M1317" i="1"/>
  <c r="Q1317" i="1"/>
  <c r="R1317" i="1"/>
  <c r="T1317" i="1"/>
  <c r="U1317" i="1"/>
  <c r="V1317" i="1" s="1"/>
  <c r="W1317" i="1"/>
  <c r="X1317" i="1"/>
  <c r="Y1317" i="1"/>
  <c r="AA1317" i="1"/>
  <c r="AB1317" i="1"/>
  <c r="AC1317" i="1"/>
  <c r="AE1317" i="1" s="1"/>
  <c r="AG1317" i="1"/>
  <c r="AH1317" i="1"/>
  <c r="AI1317" i="1"/>
  <c r="AJ1317" i="1"/>
  <c r="AK1317" i="1"/>
  <c r="AM1317" i="1"/>
  <c r="A1318" i="1"/>
  <c r="B1318" i="1"/>
  <c r="C1318" i="1"/>
  <c r="D1318" i="1"/>
  <c r="E1318" i="1"/>
  <c r="F1318" i="1"/>
  <c r="G1318" i="1"/>
  <c r="H1318" i="1"/>
  <c r="I1318" i="1"/>
  <c r="J1318" i="1"/>
  <c r="K1318" i="1"/>
  <c r="L1318" i="1"/>
  <c r="M1318" i="1"/>
  <c r="Q1318" i="1"/>
  <c r="R1318" i="1"/>
  <c r="T1318" i="1"/>
  <c r="U1318" i="1"/>
  <c r="V1318" i="1" s="1"/>
  <c r="W1318" i="1"/>
  <c r="X1318" i="1"/>
  <c r="Y1318" i="1"/>
  <c r="AA1318" i="1"/>
  <c r="AB1318" i="1"/>
  <c r="AC1318" i="1"/>
  <c r="AG1318" i="1"/>
  <c r="AH1318" i="1"/>
  <c r="AI1318" i="1"/>
  <c r="AJ1318" i="1"/>
  <c r="AK1318" i="1"/>
  <c r="AM1318" i="1"/>
  <c r="A1319" i="1"/>
  <c r="B1319" i="1"/>
  <c r="C1319" i="1"/>
  <c r="D1319" i="1"/>
  <c r="E1319" i="1"/>
  <c r="F1319" i="1"/>
  <c r="G1319" i="1"/>
  <c r="H1319" i="1"/>
  <c r="I1319" i="1"/>
  <c r="J1319" i="1"/>
  <c r="K1319" i="1"/>
  <c r="L1319" i="1"/>
  <c r="M1319" i="1"/>
  <c r="Q1319" i="1"/>
  <c r="R1319" i="1"/>
  <c r="T1319" i="1"/>
  <c r="U1319" i="1"/>
  <c r="V1319" i="1" s="1"/>
  <c r="W1319" i="1"/>
  <c r="X1319" i="1"/>
  <c r="Y1319" i="1"/>
  <c r="AA1319" i="1"/>
  <c r="AB1319" i="1"/>
  <c r="AC1319" i="1"/>
  <c r="AD1319" i="1" s="1"/>
  <c r="AG1319" i="1"/>
  <c r="AH1319" i="1"/>
  <c r="AI1319" i="1"/>
  <c r="AJ1319" i="1"/>
  <c r="AK1319" i="1"/>
  <c r="AM1319" i="1"/>
  <c r="A1320" i="1"/>
  <c r="B1320" i="1"/>
  <c r="C1320" i="1"/>
  <c r="D1320" i="1"/>
  <c r="E1320" i="1"/>
  <c r="F1320" i="1"/>
  <c r="G1320" i="1"/>
  <c r="H1320" i="1"/>
  <c r="I1320" i="1"/>
  <c r="J1320" i="1"/>
  <c r="K1320" i="1"/>
  <c r="L1320" i="1"/>
  <c r="M1320" i="1"/>
  <c r="Q1320" i="1"/>
  <c r="R1320" i="1"/>
  <c r="T1320" i="1"/>
  <c r="U1320" i="1"/>
  <c r="V1320" i="1" s="1"/>
  <c r="W1320" i="1"/>
  <c r="X1320" i="1"/>
  <c r="Y1320" i="1"/>
  <c r="AA1320" i="1"/>
  <c r="AB1320" i="1"/>
  <c r="AC1320" i="1"/>
  <c r="AD1320" i="1" s="1"/>
  <c r="AG1320" i="1"/>
  <c r="AH1320" i="1"/>
  <c r="AI1320" i="1"/>
  <c r="AJ1320" i="1"/>
  <c r="AK1320" i="1"/>
  <c r="AM1320" i="1"/>
  <c r="A1321" i="1"/>
  <c r="B1321" i="1"/>
  <c r="C1321" i="1"/>
  <c r="D1321" i="1"/>
  <c r="E1321" i="1"/>
  <c r="F1321" i="1"/>
  <c r="G1321" i="1"/>
  <c r="H1321" i="1"/>
  <c r="I1321" i="1"/>
  <c r="J1321" i="1"/>
  <c r="K1321" i="1"/>
  <c r="L1321" i="1"/>
  <c r="M1321" i="1"/>
  <c r="Q1321" i="1"/>
  <c r="R1321" i="1"/>
  <c r="T1321" i="1"/>
  <c r="U1321" i="1"/>
  <c r="V1321" i="1" s="1"/>
  <c r="W1321" i="1"/>
  <c r="X1321" i="1"/>
  <c r="Y1321" i="1"/>
  <c r="AA1321" i="1"/>
  <c r="AB1321" i="1"/>
  <c r="AC1321" i="1"/>
  <c r="AE1321" i="1" s="1"/>
  <c r="AG1321" i="1"/>
  <c r="AH1321" i="1"/>
  <c r="AI1321" i="1"/>
  <c r="AJ1321" i="1"/>
  <c r="AK1321" i="1"/>
  <c r="AM1321" i="1"/>
  <c r="A1322" i="1"/>
  <c r="B1322" i="1"/>
  <c r="C1322" i="1"/>
  <c r="D1322" i="1"/>
  <c r="E1322" i="1"/>
  <c r="F1322" i="1"/>
  <c r="G1322" i="1"/>
  <c r="H1322" i="1"/>
  <c r="I1322" i="1"/>
  <c r="J1322" i="1"/>
  <c r="K1322" i="1"/>
  <c r="L1322" i="1"/>
  <c r="M1322" i="1"/>
  <c r="Q1322" i="1"/>
  <c r="R1322" i="1"/>
  <c r="T1322" i="1"/>
  <c r="U1322" i="1"/>
  <c r="V1322" i="1" s="1"/>
  <c r="W1322" i="1"/>
  <c r="X1322" i="1"/>
  <c r="Y1322" i="1"/>
  <c r="AA1322" i="1"/>
  <c r="AB1322" i="1"/>
  <c r="AC1322" i="1"/>
  <c r="AG1322" i="1"/>
  <c r="AH1322" i="1"/>
  <c r="AI1322" i="1"/>
  <c r="AJ1322" i="1"/>
  <c r="AK1322" i="1"/>
  <c r="AM1322" i="1"/>
  <c r="A1323" i="1"/>
  <c r="B1323" i="1"/>
  <c r="C1323" i="1"/>
  <c r="D1323" i="1"/>
  <c r="E1323" i="1"/>
  <c r="F1323" i="1"/>
  <c r="G1323" i="1"/>
  <c r="H1323" i="1"/>
  <c r="I1323" i="1"/>
  <c r="J1323" i="1"/>
  <c r="K1323" i="1"/>
  <c r="L1323" i="1"/>
  <c r="M1323" i="1"/>
  <c r="Q1323" i="1"/>
  <c r="R1323" i="1"/>
  <c r="T1323" i="1"/>
  <c r="U1323" i="1"/>
  <c r="V1323" i="1" s="1"/>
  <c r="W1323" i="1"/>
  <c r="X1323" i="1"/>
  <c r="Y1323" i="1"/>
  <c r="AA1323" i="1"/>
  <c r="AB1323" i="1"/>
  <c r="AC1323" i="1"/>
  <c r="AD1323" i="1" s="1"/>
  <c r="AG1323" i="1"/>
  <c r="AH1323" i="1"/>
  <c r="AI1323" i="1"/>
  <c r="AJ1323" i="1"/>
  <c r="AK1323" i="1"/>
  <c r="AM1323" i="1"/>
  <c r="A1324" i="1"/>
  <c r="B1324" i="1"/>
  <c r="C1324" i="1"/>
  <c r="D1324" i="1"/>
  <c r="E1324" i="1"/>
  <c r="F1324" i="1"/>
  <c r="G1324" i="1"/>
  <c r="H1324" i="1"/>
  <c r="I1324" i="1"/>
  <c r="J1324" i="1"/>
  <c r="K1324" i="1"/>
  <c r="L1324" i="1"/>
  <c r="M1324" i="1"/>
  <c r="Q1324" i="1"/>
  <c r="R1324" i="1"/>
  <c r="T1324" i="1"/>
  <c r="U1324" i="1"/>
  <c r="V1324" i="1" s="1"/>
  <c r="W1324" i="1"/>
  <c r="X1324" i="1"/>
  <c r="Y1324" i="1"/>
  <c r="AA1324" i="1"/>
  <c r="AB1324" i="1"/>
  <c r="AC1324" i="1"/>
  <c r="AE1324" i="1" s="1"/>
  <c r="AG1324" i="1"/>
  <c r="AH1324" i="1"/>
  <c r="AI1324" i="1"/>
  <c r="AJ1324" i="1"/>
  <c r="AK1324" i="1"/>
  <c r="AM1324" i="1"/>
  <c r="A1325" i="1"/>
  <c r="B1325" i="1"/>
  <c r="C1325" i="1"/>
  <c r="D1325" i="1"/>
  <c r="E1325" i="1"/>
  <c r="F1325" i="1"/>
  <c r="G1325" i="1"/>
  <c r="H1325" i="1"/>
  <c r="I1325" i="1"/>
  <c r="J1325" i="1"/>
  <c r="K1325" i="1"/>
  <c r="L1325" i="1"/>
  <c r="M1325" i="1"/>
  <c r="Q1325" i="1"/>
  <c r="R1325" i="1"/>
  <c r="T1325" i="1"/>
  <c r="U1325" i="1"/>
  <c r="V1325" i="1" s="1"/>
  <c r="W1325" i="1"/>
  <c r="X1325" i="1"/>
  <c r="Y1325" i="1"/>
  <c r="AA1325" i="1"/>
  <c r="AB1325" i="1"/>
  <c r="AC1325" i="1"/>
  <c r="AD1325" i="1" s="1"/>
  <c r="AG1325" i="1"/>
  <c r="AH1325" i="1"/>
  <c r="AI1325" i="1"/>
  <c r="AJ1325" i="1"/>
  <c r="AK1325" i="1"/>
  <c r="AM1325" i="1"/>
  <c r="A1326" i="1"/>
  <c r="B1326" i="1"/>
  <c r="C1326" i="1"/>
  <c r="D1326" i="1"/>
  <c r="E1326" i="1"/>
  <c r="F1326" i="1"/>
  <c r="G1326" i="1"/>
  <c r="H1326" i="1"/>
  <c r="I1326" i="1"/>
  <c r="J1326" i="1"/>
  <c r="K1326" i="1"/>
  <c r="L1326" i="1"/>
  <c r="M1326" i="1"/>
  <c r="Q1326" i="1"/>
  <c r="R1326" i="1"/>
  <c r="T1326" i="1"/>
  <c r="U1326" i="1"/>
  <c r="V1326" i="1" s="1"/>
  <c r="W1326" i="1"/>
  <c r="X1326" i="1"/>
  <c r="Y1326" i="1"/>
  <c r="AA1326" i="1"/>
  <c r="AB1326" i="1"/>
  <c r="AC1326" i="1"/>
  <c r="AE1326" i="1" s="1"/>
  <c r="AG1326" i="1"/>
  <c r="AH1326" i="1"/>
  <c r="AI1326" i="1"/>
  <c r="AJ1326" i="1"/>
  <c r="AK1326" i="1"/>
  <c r="AM1326" i="1"/>
  <c r="A1327" i="1"/>
  <c r="B1327" i="1"/>
  <c r="C1327" i="1"/>
  <c r="D1327" i="1"/>
  <c r="E1327" i="1"/>
  <c r="F1327" i="1"/>
  <c r="G1327" i="1"/>
  <c r="H1327" i="1"/>
  <c r="I1327" i="1"/>
  <c r="J1327" i="1"/>
  <c r="K1327" i="1"/>
  <c r="L1327" i="1"/>
  <c r="M1327" i="1"/>
  <c r="Q1327" i="1"/>
  <c r="R1327" i="1"/>
  <c r="T1327" i="1"/>
  <c r="U1327" i="1"/>
  <c r="V1327" i="1" s="1"/>
  <c r="W1327" i="1"/>
  <c r="X1327" i="1"/>
  <c r="Y1327" i="1"/>
  <c r="AA1327" i="1"/>
  <c r="AB1327" i="1"/>
  <c r="AC1327" i="1"/>
  <c r="AD1327" i="1" s="1"/>
  <c r="AG1327" i="1"/>
  <c r="AH1327" i="1"/>
  <c r="AI1327" i="1"/>
  <c r="AJ1327" i="1"/>
  <c r="AK1327" i="1"/>
  <c r="AM1327" i="1"/>
  <c r="A1328" i="1"/>
  <c r="B1328" i="1"/>
  <c r="C1328" i="1"/>
  <c r="D1328" i="1"/>
  <c r="E1328" i="1"/>
  <c r="F1328" i="1"/>
  <c r="G1328" i="1"/>
  <c r="H1328" i="1"/>
  <c r="I1328" i="1"/>
  <c r="J1328" i="1"/>
  <c r="K1328" i="1"/>
  <c r="L1328" i="1"/>
  <c r="M1328" i="1"/>
  <c r="Q1328" i="1"/>
  <c r="R1328" i="1"/>
  <c r="T1328" i="1"/>
  <c r="U1328" i="1"/>
  <c r="V1328" i="1" s="1"/>
  <c r="W1328" i="1"/>
  <c r="X1328" i="1"/>
  <c r="Y1328" i="1"/>
  <c r="AA1328" i="1"/>
  <c r="AB1328" i="1"/>
  <c r="AC1328" i="1"/>
  <c r="AE1328" i="1" s="1"/>
  <c r="AG1328" i="1"/>
  <c r="AH1328" i="1"/>
  <c r="AI1328" i="1"/>
  <c r="AJ1328" i="1"/>
  <c r="AK1328" i="1"/>
  <c r="AM1328" i="1"/>
  <c r="A1329" i="1"/>
  <c r="B1329" i="1"/>
  <c r="C1329" i="1"/>
  <c r="D1329" i="1"/>
  <c r="E1329" i="1"/>
  <c r="F1329" i="1"/>
  <c r="G1329" i="1"/>
  <c r="H1329" i="1"/>
  <c r="I1329" i="1"/>
  <c r="J1329" i="1"/>
  <c r="K1329" i="1"/>
  <c r="L1329" i="1"/>
  <c r="M1329" i="1"/>
  <c r="Q1329" i="1"/>
  <c r="R1329" i="1"/>
  <c r="T1329" i="1"/>
  <c r="U1329" i="1"/>
  <c r="V1329" i="1" s="1"/>
  <c r="W1329" i="1"/>
  <c r="X1329" i="1"/>
  <c r="Y1329" i="1"/>
  <c r="AA1329" i="1"/>
  <c r="AB1329" i="1"/>
  <c r="AC1329" i="1"/>
  <c r="AG1329" i="1"/>
  <c r="AH1329" i="1"/>
  <c r="AI1329" i="1"/>
  <c r="AJ1329" i="1"/>
  <c r="AK1329" i="1"/>
  <c r="AM1329" i="1"/>
  <c r="A1330" i="1"/>
  <c r="B1330" i="1"/>
  <c r="C1330" i="1"/>
  <c r="D1330" i="1"/>
  <c r="E1330" i="1"/>
  <c r="F1330" i="1"/>
  <c r="G1330" i="1"/>
  <c r="H1330" i="1"/>
  <c r="I1330" i="1"/>
  <c r="J1330" i="1"/>
  <c r="K1330" i="1"/>
  <c r="L1330" i="1"/>
  <c r="M1330" i="1"/>
  <c r="Q1330" i="1"/>
  <c r="R1330" i="1"/>
  <c r="T1330" i="1"/>
  <c r="U1330" i="1"/>
  <c r="V1330" i="1" s="1"/>
  <c r="W1330" i="1"/>
  <c r="X1330" i="1"/>
  <c r="Y1330" i="1"/>
  <c r="AA1330" i="1"/>
  <c r="AB1330" i="1"/>
  <c r="AC1330" i="1"/>
  <c r="AD1330" i="1" s="1"/>
  <c r="AG1330" i="1"/>
  <c r="AH1330" i="1"/>
  <c r="AI1330" i="1"/>
  <c r="AJ1330" i="1"/>
  <c r="AK1330" i="1"/>
  <c r="AM1330" i="1"/>
  <c r="A1331" i="1"/>
  <c r="B1331" i="1"/>
  <c r="C1331" i="1"/>
  <c r="D1331" i="1"/>
  <c r="E1331" i="1"/>
  <c r="F1331" i="1"/>
  <c r="G1331" i="1"/>
  <c r="H1331" i="1"/>
  <c r="I1331" i="1"/>
  <c r="J1331" i="1"/>
  <c r="K1331" i="1"/>
  <c r="L1331" i="1"/>
  <c r="M1331" i="1"/>
  <c r="Q1331" i="1"/>
  <c r="R1331" i="1"/>
  <c r="T1331" i="1"/>
  <c r="U1331" i="1"/>
  <c r="V1331" i="1" s="1"/>
  <c r="W1331" i="1"/>
  <c r="X1331" i="1"/>
  <c r="Y1331" i="1"/>
  <c r="AA1331" i="1"/>
  <c r="AB1331" i="1"/>
  <c r="AC1331" i="1"/>
  <c r="AE1331" i="1" s="1"/>
  <c r="AG1331" i="1"/>
  <c r="AH1331" i="1"/>
  <c r="AI1331" i="1"/>
  <c r="AJ1331" i="1"/>
  <c r="AK1331" i="1"/>
  <c r="AM1331" i="1"/>
  <c r="A1332" i="1"/>
  <c r="B1332" i="1"/>
  <c r="C1332" i="1"/>
  <c r="D1332" i="1"/>
  <c r="E1332" i="1"/>
  <c r="F1332" i="1"/>
  <c r="G1332" i="1"/>
  <c r="H1332" i="1"/>
  <c r="I1332" i="1"/>
  <c r="J1332" i="1"/>
  <c r="K1332" i="1"/>
  <c r="L1332" i="1"/>
  <c r="M1332" i="1"/>
  <c r="Q1332" i="1"/>
  <c r="R1332" i="1"/>
  <c r="T1332" i="1"/>
  <c r="U1332" i="1"/>
  <c r="V1332" i="1" s="1"/>
  <c r="W1332" i="1"/>
  <c r="X1332" i="1"/>
  <c r="Y1332" i="1"/>
  <c r="AA1332" i="1"/>
  <c r="AB1332" i="1"/>
  <c r="AC1332" i="1"/>
  <c r="AG1332" i="1"/>
  <c r="AH1332" i="1"/>
  <c r="AI1332" i="1"/>
  <c r="AJ1332" i="1"/>
  <c r="AK1332" i="1"/>
  <c r="AM1332" i="1"/>
  <c r="A1333" i="1"/>
  <c r="B1333" i="1"/>
  <c r="C1333" i="1"/>
  <c r="D1333" i="1"/>
  <c r="E1333" i="1"/>
  <c r="F1333" i="1"/>
  <c r="G1333" i="1"/>
  <c r="H1333" i="1"/>
  <c r="I1333" i="1"/>
  <c r="J1333" i="1"/>
  <c r="K1333" i="1"/>
  <c r="L1333" i="1"/>
  <c r="M1333" i="1"/>
  <c r="Q1333" i="1"/>
  <c r="R1333" i="1"/>
  <c r="T1333" i="1"/>
  <c r="U1333" i="1"/>
  <c r="V1333" i="1" s="1"/>
  <c r="W1333" i="1"/>
  <c r="X1333" i="1"/>
  <c r="Y1333" i="1"/>
  <c r="AA1333" i="1"/>
  <c r="AB1333" i="1"/>
  <c r="AC1333" i="1"/>
  <c r="AE1333" i="1" s="1"/>
  <c r="AG1333" i="1"/>
  <c r="AH1333" i="1"/>
  <c r="AI1333" i="1"/>
  <c r="AJ1333" i="1"/>
  <c r="AK1333" i="1"/>
  <c r="AM1333" i="1"/>
  <c r="A1334" i="1"/>
  <c r="B1334" i="1"/>
  <c r="C1334" i="1"/>
  <c r="D1334" i="1"/>
  <c r="E1334" i="1"/>
  <c r="F1334" i="1"/>
  <c r="G1334" i="1"/>
  <c r="H1334" i="1"/>
  <c r="I1334" i="1"/>
  <c r="J1334" i="1"/>
  <c r="K1334" i="1"/>
  <c r="L1334" i="1"/>
  <c r="M1334" i="1"/>
  <c r="Q1334" i="1"/>
  <c r="R1334" i="1"/>
  <c r="T1334" i="1"/>
  <c r="U1334" i="1"/>
  <c r="V1334" i="1" s="1"/>
  <c r="W1334" i="1"/>
  <c r="X1334" i="1"/>
  <c r="Y1334" i="1"/>
  <c r="AA1334" i="1"/>
  <c r="AB1334" i="1"/>
  <c r="AC1334" i="1"/>
  <c r="AG1334" i="1"/>
  <c r="AH1334" i="1"/>
  <c r="AI1334" i="1"/>
  <c r="AJ1334" i="1"/>
  <c r="AK1334" i="1"/>
  <c r="AM1334" i="1"/>
  <c r="A1335" i="1"/>
  <c r="B1335" i="1"/>
  <c r="C1335" i="1"/>
  <c r="D1335" i="1"/>
  <c r="E1335" i="1"/>
  <c r="F1335" i="1"/>
  <c r="G1335" i="1"/>
  <c r="H1335" i="1"/>
  <c r="I1335" i="1"/>
  <c r="J1335" i="1"/>
  <c r="K1335" i="1"/>
  <c r="L1335" i="1"/>
  <c r="M1335" i="1"/>
  <c r="Q1335" i="1"/>
  <c r="R1335" i="1"/>
  <c r="T1335" i="1"/>
  <c r="U1335" i="1"/>
  <c r="V1335" i="1" s="1"/>
  <c r="W1335" i="1"/>
  <c r="X1335" i="1"/>
  <c r="Y1335" i="1"/>
  <c r="AA1335" i="1"/>
  <c r="AB1335" i="1"/>
  <c r="AC1335" i="1"/>
  <c r="AG1335" i="1"/>
  <c r="AH1335" i="1"/>
  <c r="AI1335" i="1"/>
  <c r="AJ1335" i="1"/>
  <c r="AK1335" i="1"/>
  <c r="AM1335" i="1"/>
  <c r="A1336" i="1"/>
  <c r="B1336" i="1"/>
  <c r="C1336" i="1"/>
  <c r="D1336" i="1"/>
  <c r="E1336" i="1"/>
  <c r="F1336" i="1"/>
  <c r="G1336" i="1"/>
  <c r="H1336" i="1"/>
  <c r="I1336" i="1"/>
  <c r="J1336" i="1"/>
  <c r="K1336" i="1"/>
  <c r="L1336" i="1"/>
  <c r="M1336" i="1"/>
  <c r="Q1336" i="1"/>
  <c r="R1336" i="1"/>
  <c r="T1336" i="1"/>
  <c r="U1336" i="1"/>
  <c r="V1336" i="1" s="1"/>
  <c r="W1336" i="1"/>
  <c r="X1336" i="1"/>
  <c r="Y1336" i="1"/>
  <c r="AA1336" i="1"/>
  <c r="AB1336" i="1"/>
  <c r="AC1336" i="1"/>
  <c r="AG1336" i="1"/>
  <c r="AH1336" i="1"/>
  <c r="AI1336" i="1"/>
  <c r="AJ1336" i="1"/>
  <c r="AK1336" i="1"/>
  <c r="AM1336" i="1"/>
  <c r="A1337" i="1"/>
  <c r="B1337" i="1"/>
  <c r="C1337" i="1"/>
  <c r="D1337" i="1"/>
  <c r="E1337" i="1"/>
  <c r="F1337" i="1"/>
  <c r="G1337" i="1"/>
  <c r="H1337" i="1"/>
  <c r="I1337" i="1"/>
  <c r="J1337" i="1"/>
  <c r="K1337" i="1"/>
  <c r="L1337" i="1"/>
  <c r="M1337" i="1"/>
  <c r="Q1337" i="1"/>
  <c r="R1337" i="1"/>
  <c r="T1337" i="1"/>
  <c r="U1337" i="1"/>
  <c r="V1337" i="1" s="1"/>
  <c r="W1337" i="1"/>
  <c r="X1337" i="1"/>
  <c r="Y1337" i="1"/>
  <c r="AA1337" i="1"/>
  <c r="AB1337" i="1"/>
  <c r="AC1337" i="1"/>
  <c r="AE1337" i="1" s="1"/>
  <c r="AG1337" i="1"/>
  <c r="AH1337" i="1"/>
  <c r="AI1337" i="1"/>
  <c r="AJ1337" i="1"/>
  <c r="AK1337" i="1"/>
  <c r="AM1337" i="1"/>
  <c r="A1338" i="1"/>
  <c r="B1338" i="1"/>
  <c r="C1338" i="1"/>
  <c r="D1338" i="1"/>
  <c r="E1338" i="1"/>
  <c r="F1338" i="1"/>
  <c r="G1338" i="1"/>
  <c r="H1338" i="1"/>
  <c r="I1338" i="1"/>
  <c r="J1338" i="1"/>
  <c r="K1338" i="1"/>
  <c r="L1338" i="1"/>
  <c r="M1338" i="1"/>
  <c r="Q1338" i="1"/>
  <c r="R1338" i="1"/>
  <c r="T1338" i="1"/>
  <c r="U1338" i="1"/>
  <c r="V1338" i="1" s="1"/>
  <c r="W1338" i="1"/>
  <c r="X1338" i="1"/>
  <c r="Y1338" i="1"/>
  <c r="AA1338" i="1"/>
  <c r="AB1338" i="1"/>
  <c r="AC1338" i="1"/>
  <c r="AD1338" i="1" s="1"/>
  <c r="AG1338" i="1"/>
  <c r="AH1338" i="1"/>
  <c r="AI1338" i="1"/>
  <c r="AJ1338" i="1"/>
  <c r="AK1338" i="1"/>
  <c r="AM1338" i="1"/>
  <c r="A1339" i="1"/>
  <c r="B1339" i="1"/>
  <c r="C1339" i="1"/>
  <c r="D1339" i="1"/>
  <c r="E1339" i="1"/>
  <c r="F1339" i="1"/>
  <c r="G1339" i="1"/>
  <c r="H1339" i="1"/>
  <c r="I1339" i="1"/>
  <c r="J1339" i="1"/>
  <c r="K1339" i="1"/>
  <c r="L1339" i="1"/>
  <c r="M1339" i="1"/>
  <c r="Q1339" i="1"/>
  <c r="R1339" i="1"/>
  <c r="T1339" i="1"/>
  <c r="U1339" i="1"/>
  <c r="V1339" i="1" s="1"/>
  <c r="W1339" i="1"/>
  <c r="X1339" i="1"/>
  <c r="Y1339" i="1"/>
  <c r="AA1339" i="1"/>
  <c r="AB1339" i="1"/>
  <c r="AC1339" i="1"/>
  <c r="AE1339" i="1" s="1"/>
  <c r="AG1339" i="1"/>
  <c r="AH1339" i="1"/>
  <c r="AI1339" i="1"/>
  <c r="AJ1339" i="1"/>
  <c r="AK1339" i="1"/>
  <c r="AM1339" i="1"/>
  <c r="A1340" i="1"/>
  <c r="B1340" i="1"/>
  <c r="C1340" i="1"/>
  <c r="D1340" i="1"/>
  <c r="E1340" i="1"/>
  <c r="F1340" i="1"/>
  <c r="G1340" i="1"/>
  <c r="H1340" i="1"/>
  <c r="I1340" i="1"/>
  <c r="J1340" i="1"/>
  <c r="K1340" i="1"/>
  <c r="L1340" i="1"/>
  <c r="M1340" i="1"/>
  <c r="Q1340" i="1"/>
  <c r="R1340" i="1"/>
  <c r="T1340" i="1"/>
  <c r="U1340" i="1"/>
  <c r="V1340" i="1" s="1"/>
  <c r="W1340" i="1"/>
  <c r="X1340" i="1"/>
  <c r="Y1340" i="1"/>
  <c r="AA1340" i="1"/>
  <c r="AB1340" i="1"/>
  <c r="AC1340" i="1"/>
  <c r="AG1340" i="1"/>
  <c r="AH1340" i="1"/>
  <c r="AI1340" i="1"/>
  <c r="AJ1340" i="1"/>
  <c r="AK1340" i="1"/>
  <c r="AM1340" i="1"/>
  <c r="A1341" i="1"/>
  <c r="B1341" i="1"/>
  <c r="C1341" i="1"/>
  <c r="D1341" i="1"/>
  <c r="E1341" i="1"/>
  <c r="F1341" i="1"/>
  <c r="G1341" i="1"/>
  <c r="H1341" i="1"/>
  <c r="I1341" i="1"/>
  <c r="J1341" i="1"/>
  <c r="K1341" i="1"/>
  <c r="L1341" i="1"/>
  <c r="M1341" i="1"/>
  <c r="Q1341" i="1"/>
  <c r="R1341" i="1"/>
  <c r="T1341" i="1"/>
  <c r="U1341" i="1"/>
  <c r="V1341" i="1" s="1"/>
  <c r="W1341" i="1"/>
  <c r="X1341" i="1"/>
  <c r="Y1341" i="1"/>
  <c r="AA1341" i="1"/>
  <c r="AB1341" i="1"/>
  <c r="AC1341" i="1"/>
  <c r="AE1341" i="1" s="1"/>
  <c r="AG1341" i="1"/>
  <c r="AH1341" i="1"/>
  <c r="AI1341" i="1"/>
  <c r="AJ1341" i="1"/>
  <c r="AK1341" i="1"/>
  <c r="AM1341" i="1"/>
  <c r="A1342" i="1"/>
  <c r="B1342" i="1"/>
  <c r="C1342" i="1"/>
  <c r="D1342" i="1"/>
  <c r="E1342" i="1"/>
  <c r="F1342" i="1"/>
  <c r="G1342" i="1"/>
  <c r="H1342" i="1"/>
  <c r="I1342" i="1"/>
  <c r="J1342" i="1"/>
  <c r="K1342" i="1"/>
  <c r="L1342" i="1"/>
  <c r="M1342" i="1"/>
  <c r="Q1342" i="1"/>
  <c r="R1342" i="1"/>
  <c r="T1342" i="1"/>
  <c r="U1342" i="1"/>
  <c r="V1342" i="1" s="1"/>
  <c r="W1342" i="1"/>
  <c r="X1342" i="1"/>
  <c r="Y1342" i="1"/>
  <c r="AA1342" i="1"/>
  <c r="AB1342" i="1"/>
  <c r="AC1342" i="1"/>
  <c r="AG1342" i="1"/>
  <c r="AH1342" i="1"/>
  <c r="AI1342" i="1"/>
  <c r="AJ1342" i="1"/>
  <c r="AK1342" i="1"/>
  <c r="AM1342" i="1"/>
  <c r="A1343" i="1"/>
  <c r="B1343" i="1"/>
  <c r="C1343" i="1"/>
  <c r="D1343" i="1"/>
  <c r="E1343" i="1"/>
  <c r="F1343" i="1"/>
  <c r="G1343" i="1"/>
  <c r="H1343" i="1"/>
  <c r="I1343" i="1"/>
  <c r="J1343" i="1"/>
  <c r="K1343" i="1"/>
  <c r="L1343" i="1"/>
  <c r="M1343" i="1"/>
  <c r="Q1343" i="1"/>
  <c r="R1343" i="1"/>
  <c r="T1343" i="1"/>
  <c r="U1343" i="1"/>
  <c r="V1343" i="1" s="1"/>
  <c r="W1343" i="1"/>
  <c r="X1343" i="1"/>
  <c r="Y1343" i="1"/>
  <c r="AA1343" i="1"/>
  <c r="AB1343" i="1"/>
  <c r="AC1343" i="1"/>
  <c r="AG1343" i="1"/>
  <c r="AH1343" i="1"/>
  <c r="AI1343" i="1"/>
  <c r="AJ1343" i="1"/>
  <c r="AK1343" i="1"/>
  <c r="AM1343" i="1"/>
  <c r="A1344" i="1"/>
  <c r="B1344" i="1"/>
  <c r="C1344" i="1"/>
  <c r="D1344" i="1"/>
  <c r="E1344" i="1"/>
  <c r="F1344" i="1"/>
  <c r="G1344" i="1"/>
  <c r="H1344" i="1"/>
  <c r="I1344" i="1"/>
  <c r="J1344" i="1"/>
  <c r="K1344" i="1"/>
  <c r="L1344" i="1"/>
  <c r="M1344" i="1"/>
  <c r="Q1344" i="1"/>
  <c r="R1344" i="1"/>
  <c r="T1344" i="1"/>
  <c r="U1344" i="1"/>
  <c r="V1344" i="1" s="1"/>
  <c r="W1344" i="1"/>
  <c r="X1344" i="1"/>
  <c r="Y1344" i="1"/>
  <c r="AA1344" i="1"/>
  <c r="AB1344" i="1"/>
  <c r="AC1344" i="1"/>
  <c r="AD1344" i="1" s="1"/>
  <c r="AG1344" i="1"/>
  <c r="AH1344" i="1"/>
  <c r="AI1344" i="1"/>
  <c r="AJ1344" i="1"/>
  <c r="AK1344" i="1"/>
  <c r="AM1344" i="1"/>
  <c r="A1345" i="1"/>
  <c r="B1345" i="1"/>
  <c r="C1345" i="1"/>
  <c r="D1345" i="1"/>
  <c r="E1345" i="1"/>
  <c r="F1345" i="1"/>
  <c r="G1345" i="1"/>
  <c r="H1345" i="1"/>
  <c r="I1345" i="1"/>
  <c r="J1345" i="1"/>
  <c r="K1345" i="1"/>
  <c r="L1345" i="1"/>
  <c r="M1345" i="1"/>
  <c r="Q1345" i="1"/>
  <c r="R1345" i="1"/>
  <c r="T1345" i="1"/>
  <c r="U1345" i="1"/>
  <c r="V1345" i="1" s="1"/>
  <c r="W1345" i="1"/>
  <c r="X1345" i="1"/>
  <c r="Y1345" i="1"/>
  <c r="AA1345" i="1"/>
  <c r="AB1345" i="1"/>
  <c r="AC1345" i="1"/>
  <c r="AE1345" i="1" s="1"/>
  <c r="AG1345" i="1"/>
  <c r="AH1345" i="1"/>
  <c r="AI1345" i="1"/>
  <c r="AJ1345" i="1"/>
  <c r="AK1345" i="1"/>
  <c r="AM1345" i="1"/>
  <c r="A1346" i="1"/>
  <c r="B1346" i="1"/>
  <c r="C1346" i="1"/>
  <c r="D1346" i="1"/>
  <c r="E1346" i="1"/>
  <c r="F1346" i="1"/>
  <c r="G1346" i="1"/>
  <c r="H1346" i="1"/>
  <c r="I1346" i="1"/>
  <c r="J1346" i="1"/>
  <c r="K1346" i="1"/>
  <c r="L1346" i="1"/>
  <c r="M1346" i="1"/>
  <c r="Q1346" i="1"/>
  <c r="R1346" i="1"/>
  <c r="T1346" i="1"/>
  <c r="U1346" i="1"/>
  <c r="V1346" i="1" s="1"/>
  <c r="W1346" i="1"/>
  <c r="X1346" i="1"/>
  <c r="Y1346" i="1"/>
  <c r="AA1346" i="1"/>
  <c r="AB1346" i="1"/>
  <c r="AC1346" i="1"/>
  <c r="AD1346" i="1" s="1"/>
  <c r="AG1346" i="1"/>
  <c r="AH1346" i="1"/>
  <c r="AI1346" i="1"/>
  <c r="AJ1346" i="1"/>
  <c r="AK1346" i="1"/>
  <c r="AM1346" i="1"/>
  <c r="A1347" i="1"/>
  <c r="B1347" i="1"/>
  <c r="C1347" i="1"/>
  <c r="D1347" i="1"/>
  <c r="E1347" i="1"/>
  <c r="F1347" i="1"/>
  <c r="G1347" i="1"/>
  <c r="H1347" i="1"/>
  <c r="I1347" i="1"/>
  <c r="J1347" i="1"/>
  <c r="K1347" i="1"/>
  <c r="L1347" i="1"/>
  <c r="M1347" i="1"/>
  <c r="Q1347" i="1"/>
  <c r="R1347" i="1"/>
  <c r="T1347" i="1"/>
  <c r="U1347" i="1"/>
  <c r="V1347" i="1" s="1"/>
  <c r="W1347" i="1"/>
  <c r="X1347" i="1"/>
  <c r="Y1347" i="1"/>
  <c r="AA1347" i="1"/>
  <c r="AB1347" i="1"/>
  <c r="AC1347" i="1"/>
  <c r="AE1347" i="1" s="1"/>
  <c r="AG1347" i="1"/>
  <c r="AH1347" i="1"/>
  <c r="AI1347" i="1"/>
  <c r="AJ1347" i="1"/>
  <c r="AK1347" i="1"/>
  <c r="AM1347" i="1"/>
  <c r="A1348" i="1"/>
  <c r="B1348" i="1"/>
  <c r="C1348" i="1"/>
  <c r="D1348" i="1"/>
  <c r="E1348" i="1"/>
  <c r="F1348" i="1"/>
  <c r="G1348" i="1"/>
  <c r="H1348" i="1"/>
  <c r="I1348" i="1"/>
  <c r="J1348" i="1"/>
  <c r="K1348" i="1"/>
  <c r="L1348" i="1"/>
  <c r="M1348" i="1"/>
  <c r="Q1348" i="1"/>
  <c r="R1348" i="1"/>
  <c r="T1348" i="1"/>
  <c r="U1348" i="1"/>
  <c r="V1348" i="1" s="1"/>
  <c r="W1348" i="1"/>
  <c r="X1348" i="1"/>
  <c r="Y1348" i="1"/>
  <c r="AA1348" i="1"/>
  <c r="AB1348" i="1"/>
  <c r="AC1348" i="1"/>
  <c r="AG1348" i="1"/>
  <c r="AH1348" i="1"/>
  <c r="AI1348" i="1"/>
  <c r="AJ1348" i="1"/>
  <c r="AK1348" i="1"/>
  <c r="AM1348" i="1"/>
  <c r="A1349" i="1"/>
  <c r="B1349" i="1"/>
  <c r="C1349" i="1"/>
  <c r="D1349" i="1"/>
  <c r="E1349" i="1"/>
  <c r="F1349" i="1"/>
  <c r="G1349" i="1"/>
  <c r="H1349" i="1"/>
  <c r="I1349" i="1"/>
  <c r="J1349" i="1"/>
  <c r="K1349" i="1"/>
  <c r="L1349" i="1"/>
  <c r="M1349" i="1"/>
  <c r="Q1349" i="1"/>
  <c r="R1349" i="1"/>
  <c r="T1349" i="1"/>
  <c r="U1349" i="1"/>
  <c r="V1349" i="1" s="1"/>
  <c r="W1349" i="1"/>
  <c r="X1349" i="1"/>
  <c r="Y1349" i="1"/>
  <c r="AA1349" i="1"/>
  <c r="AB1349" i="1"/>
  <c r="AC1349" i="1"/>
  <c r="AE1349" i="1" s="1"/>
  <c r="AG1349" i="1"/>
  <c r="AH1349" i="1"/>
  <c r="AI1349" i="1"/>
  <c r="AJ1349" i="1"/>
  <c r="AK1349" i="1"/>
  <c r="AM1349" i="1"/>
  <c r="A1350" i="1"/>
  <c r="B1350" i="1"/>
  <c r="C1350" i="1"/>
  <c r="D1350" i="1"/>
  <c r="E1350" i="1"/>
  <c r="F1350" i="1"/>
  <c r="G1350" i="1"/>
  <c r="H1350" i="1"/>
  <c r="I1350" i="1"/>
  <c r="J1350" i="1"/>
  <c r="K1350" i="1"/>
  <c r="L1350" i="1"/>
  <c r="M1350" i="1"/>
  <c r="Q1350" i="1"/>
  <c r="R1350" i="1"/>
  <c r="T1350" i="1"/>
  <c r="U1350" i="1"/>
  <c r="V1350" i="1" s="1"/>
  <c r="W1350" i="1"/>
  <c r="X1350" i="1"/>
  <c r="Y1350" i="1"/>
  <c r="AA1350" i="1"/>
  <c r="AB1350" i="1"/>
  <c r="AC1350" i="1"/>
  <c r="AG1350" i="1"/>
  <c r="AH1350" i="1"/>
  <c r="AI1350" i="1"/>
  <c r="AJ1350" i="1"/>
  <c r="AK1350" i="1"/>
  <c r="AM1350" i="1"/>
  <c r="A1351" i="1"/>
  <c r="B1351" i="1"/>
  <c r="C1351" i="1"/>
  <c r="D1351" i="1"/>
  <c r="E1351" i="1"/>
  <c r="F1351" i="1"/>
  <c r="G1351" i="1"/>
  <c r="H1351" i="1"/>
  <c r="I1351" i="1"/>
  <c r="J1351" i="1"/>
  <c r="K1351" i="1"/>
  <c r="L1351" i="1"/>
  <c r="M1351" i="1"/>
  <c r="Q1351" i="1"/>
  <c r="R1351" i="1"/>
  <c r="T1351" i="1"/>
  <c r="U1351" i="1"/>
  <c r="V1351" i="1" s="1"/>
  <c r="W1351" i="1"/>
  <c r="X1351" i="1"/>
  <c r="Y1351" i="1"/>
  <c r="AA1351" i="1"/>
  <c r="AB1351" i="1"/>
  <c r="AC1351" i="1"/>
  <c r="AD1351" i="1" s="1"/>
  <c r="AG1351" i="1"/>
  <c r="AH1351" i="1"/>
  <c r="AI1351" i="1"/>
  <c r="AJ1351" i="1"/>
  <c r="AK1351" i="1"/>
  <c r="AM1351" i="1"/>
  <c r="A1352" i="1"/>
  <c r="B1352" i="1"/>
  <c r="C1352" i="1"/>
  <c r="D1352" i="1"/>
  <c r="E1352" i="1"/>
  <c r="F1352" i="1"/>
  <c r="G1352" i="1"/>
  <c r="H1352" i="1"/>
  <c r="I1352" i="1"/>
  <c r="J1352" i="1"/>
  <c r="K1352" i="1"/>
  <c r="L1352" i="1"/>
  <c r="M1352" i="1"/>
  <c r="Q1352" i="1"/>
  <c r="R1352" i="1"/>
  <c r="T1352" i="1"/>
  <c r="U1352" i="1"/>
  <c r="V1352" i="1" s="1"/>
  <c r="W1352" i="1"/>
  <c r="X1352" i="1"/>
  <c r="Y1352" i="1"/>
  <c r="AA1352" i="1"/>
  <c r="AB1352" i="1"/>
  <c r="AC1352" i="1"/>
  <c r="AG1352" i="1"/>
  <c r="AH1352" i="1"/>
  <c r="AI1352" i="1"/>
  <c r="AJ1352" i="1"/>
  <c r="AK1352" i="1"/>
  <c r="AM1352" i="1"/>
  <c r="A1353" i="1"/>
  <c r="B1353" i="1"/>
  <c r="C1353" i="1"/>
  <c r="D1353" i="1"/>
  <c r="E1353" i="1"/>
  <c r="F1353" i="1"/>
  <c r="G1353" i="1"/>
  <c r="H1353" i="1"/>
  <c r="I1353" i="1"/>
  <c r="J1353" i="1"/>
  <c r="K1353" i="1"/>
  <c r="L1353" i="1"/>
  <c r="M1353" i="1"/>
  <c r="Q1353" i="1"/>
  <c r="R1353" i="1"/>
  <c r="T1353" i="1"/>
  <c r="U1353" i="1"/>
  <c r="V1353" i="1" s="1"/>
  <c r="W1353" i="1"/>
  <c r="X1353" i="1"/>
  <c r="Y1353" i="1"/>
  <c r="AA1353" i="1"/>
  <c r="AB1353" i="1"/>
  <c r="AC1353" i="1"/>
  <c r="AD1353" i="1" s="1"/>
  <c r="AG1353" i="1"/>
  <c r="AH1353" i="1"/>
  <c r="AI1353" i="1"/>
  <c r="AJ1353" i="1"/>
  <c r="AK1353" i="1"/>
  <c r="AM1353" i="1"/>
  <c r="A1354" i="1"/>
  <c r="B1354" i="1"/>
  <c r="C1354" i="1"/>
  <c r="D1354" i="1"/>
  <c r="E1354" i="1"/>
  <c r="F1354" i="1"/>
  <c r="G1354" i="1"/>
  <c r="H1354" i="1"/>
  <c r="I1354" i="1"/>
  <c r="J1354" i="1"/>
  <c r="K1354" i="1"/>
  <c r="L1354" i="1"/>
  <c r="M1354" i="1"/>
  <c r="Q1354" i="1"/>
  <c r="R1354" i="1"/>
  <c r="T1354" i="1"/>
  <c r="U1354" i="1"/>
  <c r="V1354" i="1" s="1"/>
  <c r="W1354" i="1"/>
  <c r="X1354" i="1"/>
  <c r="Y1354" i="1"/>
  <c r="AA1354" i="1"/>
  <c r="AB1354" i="1"/>
  <c r="AC1354" i="1"/>
  <c r="AE1354" i="1" s="1"/>
  <c r="AG1354" i="1"/>
  <c r="AH1354" i="1"/>
  <c r="AI1354" i="1"/>
  <c r="AJ1354" i="1"/>
  <c r="AK1354" i="1"/>
  <c r="AM1354" i="1"/>
  <c r="A1355" i="1"/>
  <c r="B1355" i="1"/>
  <c r="C1355" i="1"/>
  <c r="D1355" i="1"/>
  <c r="E1355" i="1"/>
  <c r="F1355" i="1"/>
  <c r="G1355" i="1"/>
  <c r="H1355" i="1"/>
  <c r="I1355" i="1"/>
  <c r="J1355" i="1"/>
  <c r="K1355" i="1"/>
  <c r="L1355" i="1"/>
  <c r="M1355" i="1"/>
  <c r="Q1355" i="1"/>
  <c r="R1355" i="1"/>
  <c r="T1355" i="1"/>
  <c r="U1355" i="1"/>
  <c r="V1355" i="1" s="1"/>
  <c r="W1355" i="1"/>
  <c r="X1355" i="1"/>
  <c r="Y1355" i="1"/>
  <c r="AA1355" i="1"/>
  <c r="AB1355" i="1"/>
  <c r="AC1355" i="1"/>
  <c r="AE1355" i="1" s="1"/>
  <c r="AG1355" i="1"/>
  <c r="AH1355" i="1"/>
  <c r="AI1355" i="1"/>
  <c r="AJ1355" i="1"/>
  <c r="AK1355" i="1"/>
  <c r="AM1355" i="1"/>
  <c r="A1356" i="1"/>
  <c r="B1356" i="1"/>
  <c r="C1356" i="1"/>
  <c r="D1356" i="1"/>
  <c r="E1356" i="1"/>
  <c r="F1356" i="1"/>
  <c r="G1356" i="1"/>
  <c r="H1356" i="1"/>
  <c r="I1356" i="1"/>
  <c r="J1356" i="1"/>
  <c r="K1356" i="1"/>
  <c r="L1356" i="1"/>
  <c r="M1356" i="1"/>
  <c r="Q1356" i="1"/>
  <c r="R1356" i="1"/>
  <c r="T1356" i="1"/>
  <c r="U1356" i="1"/>
  <c r="V1356" i="1" s="1"/>
  <c r="W1356" i="1"/>
  <c r="X1356" i="1"/>
  <c r="Y1356" i="1"/>
  <c r="AA1356" i="1"/>
  <c r="AB1356" i="1"/>
  <c r="AC1356" i="1"/>
  <c r="AG1356" i="1"/>
  <c r="AH1356" i="1"/>
  <c r="AI1356" i="1"/>
  <c r="AJ1356" i="1"/>
  <c r="AK1356" i="1"/>
  <c r="AM1356" i="1"/>
  <c r="A1357" i="1"/>
  <c r="B1357" i="1"/>
  <c r="C1357" i="1"/>
  <c r="D1357" i="1"/>
  <c r="E1357" i="1"/>
  <c r="F1357" i="1"/>
  <c r="G1357" i="1"/>
  <c r="H1357" i="1"/>
  <c r="I1357" i="1"/>
  <c r="J1357" i="1"/>
  <c r="K1357" i="1"/>
  <c r="L1357" i="1"/>
  <c r="M1357" i="1"/>
  <c r="Q1357" i="1"/>
  <c r="R1357" i="1"/>
  <c r="T1357" i="1"/>
  <c r="U1357" i="1"/>
  <c r="V1357" i="1" s="1"/>
  <c r="W1357" i="1"/>
  <c r="X1357" i="1"/>
  <c r="Y1357" i="1"/>
  <c r="AA1357" i="1"/>
  <c r="AB1357" i="1"/>
  <c r="AC1357" i="1"/>
  <c r="AE1357" i="1" s="1"/>
  <c r="AG1357" i="1"/>
  <c r="AH1357" i="1"/>
  <c r="AI1357" i="1"/>
  <c r="AJ1357" i="1"/>
  <c r="AK1357" i="1"/>
  <c r="AM1357" i="1"/>
  <c r="A1358" i="1"/>
  <c r="B1358" i="1"/>
  <c r="C1358" i="1"/>
  <c r="D1358" i="1"/>
  <c r="E1358" i="1"/>
  <c r="F1358" i="1"/>
  <c r="G1358" i="1"/>
  <c r="H1358" i="1"/>
  <c r="I1358" i="1"/>
  <c r="J1358" i="1"/>
  <c r="K1358" i="1"/>
  <c r="L1358" i="1"/>
  <c r="M1358" i="1"/>
  <c r="Q1358" i="1"/>
  <c r="R1358" i="1"/>
  <c r="T1358" i="1"/>
  <c r="U1358" i="1"/>
  <c r="V1358" i="1" s="1"/>
  <c r="W1358" i="1"/>
  <c r="X1358" i="1"/>
  <c r="Y1358" i="1"/>
  <c r="AA1358" i="1"/>
  <c r="AB1358" i="1"/>
  <c r="AC1358" i="1"/>
  <c r="AG1358" i="1"/>
  <c r="AH1358" i="1"/>
  <c r="AI1358" i="1"/>
  <c r="AJ1358" i="1"/>
  <c r="AK1358" i="1"/>
  <c r="AM1358" i="1"/>
  <c r="A1359" i="1"/>
  <c r="B1359" i="1"/>
  <c r="C1359" i="1"/>
  <c r="D1359" i="1"/>
  <c r="E1359" i="1"/>
  <c r="F1359" i="1"/>
  <c r="G1359" i="1"/>
  <c r="H1359" i="1"/>
  <c r="I1359" i="1"/>
  <c r="J1359" i="1"/>
  <c r="K1359" i="1"/>
  <c r="L1359" i="1"/>
  <c r="M1359" i="1"/>
  <c r="Q1359" i="1"/>
  <c r="R1359" i="1"/>
  <c r="T1359" i="1"/>
  <c r="U1359" i="1"/>
  <c r="V1359" i="1" s="1"/>
  <c r="W1359" i="1"/>
  <c r="X1359" i="1"/>
  <c r="Y1359" i="1"/>
  <c r="AA1359" i="1"/>
  <c r="AB1359" i="1"/>
  <c r="AC1359" i="1"/>
  <c r="AD1359" i="1" s="1"/>
  <c r="AG1359" i="1"/>
  <c r="AH1359" i="1"/>
  <c r="AI1359" i="1"/>
  <c r="AJ1359" i="1"/>
  <c r="AK1359" i="1"/>
  <c r="AM1359" i="1"/>
  <c r="A1360" i="1"/>
  <c r="B1360" i="1"/>
  <c r="C1360" i="1"/>
  <c r="D1360" i="1"/>
  <c r="E1360" i="1"/>
  <c r="F1360" i="1"/>
  <c r="G1360" i="1"/>
  <c r="H1360" i="1"/>
  <c r="I1360" i="1"/>
  <c r="J1360" i="1"/>
  <c r="K1360" i="1"/>
  <c r="L1360" i="1"/>
  <c r="M1360" i="1"/>
  <c r="Q1360" i="1"/>
  <c r="R1360" i="1"/>
  <c r="T1360" i="1"/>
  <c r="U1360" i="1"/>
  <c r="V1360" i="1" s="1"/>
  <c r="W1360" i="1"/>
  <c r="X1360" i="1"/>
  <c r="Y1360" i="1"/>
  <c r="AA1360" i="1"/>
  <c r="AB1360" i="1"/>
  <c r="AC1360" i="1"/>
  <c r="AD1360" i="1" s="1"/>
  <c r="AG1360" i="1"/>
  <c r="AH1360" i="1"/>
  <c r="AI1360" i="1"/>
  <c r="AJ1360" i="1"/>
  <c r="AK1360" i="1"/>
  <c r="AM1360" i="1"/>
  <c r="A1361" i="1"/>
  <c r="B1361" i="1"/>
  <c r="C1361" i="1"/>
  <c r="D1361" i="1"/>
  <c r="E1361" i="1"/>
  <c r="F1361" i="1"/>
  <c r="G1361" i="1"/>
  <c r="H1361" i="1"/>
  <c r="I1361" i="1"/>
  <c r="J1361" i="1"/>
  <c r="K1361" i="1"/>
  <c r="L1361" i="1"/>
  <c r="M1361" i="1"/>
  <c r="Q1361" i="1"/>
  <c r="R1361" i="1"/>
  <c r="T1361" i="1"/>
  <c r="U1361" i="1"/>
  <c r="V1361" i="1" s="1"/>
  <c r="W1361" i="1"/>
  <c r="X1361" i="1"/>
  <c r="Y1361" i="1"/>
  <c r="AA1361" i="1"/>
  <c r="AB1361" i="1"/>
  <c r="AC1361" i="1"/>
  <c r="AE1361" i="1" s="1"/>
  <c r="AG1361" i="1"/>
  <c r="AH1361" i="1"/>
  <c r="AI1361" i="1"/>
  <c r="AJ1361" i="1"/>
  <c r="AK1361" i="1"/>
  <c r="AM1361" i="1"/>
  <c r="A1362" i="1"/>
  <c r="B1362" i="1"/>
  <c r="C1362" i="1"/>
  <c r="D1362" i="1"/>
  <c r="E1362" i="1"/>
  <c r="F1362" i="1"/>
  <c r="G1362" i="1"/>
  <c r="H1362" i="1"/>
  <c r="I1362" i="1"/>
  <c r="J1362" i="1"/>
  <c r="K1362" i="1"/>
  <c r="L1362" i="1"/>
  <c r="M1362" i="1"/>
  <c r="Q1362" i="1"/>
  <c r="R1362" i="1"/>
  <c r="T1362" i="1"/>
  <c r="U1362" i="1"/>
  <c r="V1362" i="1" s="1"/>
  <c r="W1362" i="1"/>
  <c r="X1362" i="1"/>
  <c r="Y1362" i="1"/>
  <c r="AA1362" i="1"/>
  <c r="AB1362" i="1"/>
  <c r="AC1362" i="1"/>
  <c r="AE1362" i="1" s="1"/>
  <c r="AG1362" i="1"/>
  <c r="AH1362" i="1"/>
  <c r="AI1362" i="1"/>
  <c r="AJ1362" i="1"/>
  <c r="AK1362" i="1"/>
  <c r="AM1362" i="1"/>
  <c r="A1363" i="1"/>
  <c r="B1363" i="1"/>
  <c r="C1363" i="1"/>
  <c r="D1363" i="1"/>
  <c r="E1363" i="1"/>
  <c r="F1363" i="1"/>
  <c r="G1363" i="1"/>
  <c r="H1363" i="1"/>
  <c r="I1363" i="1"/>
  <c r="J1363" i="1"/>
  <c r="K1363" i="1"/>
  <c r="L1363" i="1"/>
  <c r="M1363" i="1"/>
  <c r="Q1363" i="1"/>
  <c r="R1363" i="1"/>
  <c r="T1363" i="1"/>
  <c r="U1363" i="1"/>
  <c r="V1363" i="1" s="1"/>
  <c r="W1363" i="1"/>
  <c r="X1363" i="1"/>
  <c r="Y1363" i="1"/>
  <c r="AA1363" i="1"/>
  <c r="AB1363" i="1"/>
  <c r="AC1363" i="1"/>
  <c r="AE1363" i="1" s="1"/>
  <c r="AG1363" i="1"/>
  <c r="AH1363" i="1"/>
  <c r="AI1363" i="1"/>
  <c r="AJ1363" i="1"/>
  <c r="AK1363" i="1"/>
  <c r="AM1363" i="1"/>
  <c r="A1364" i="1"/>
  <c r="B1364" i="1"/>
  <c r="C1364" i="1"/>
  <c r="D1364" i="1"/>
  <c r="E1364" i="1"/>
  <c r="F1364" i="1"/>
  <c r="G1364" i="1"/>
  <c r="H1364" i="1"/>
  <c r="I1364" i="1"/>
  <c r="J1364" i="1"/>
  <c r="K1364" i="1"/>
  <c r="L1364" i="1"/>
  <c r="M1364" i="1"/>
  <c r="Q1364" i="1"/>
  <c r="R1364" i="1"/>
  <c r="T1364" i="1"/>
  <c r="U1364" i="1"/>
  <c r="V1364" i="1" s="1"/>
  <c r="W1364" i="1"/>
  <c r="X1364" i="1"/>
  <c r="Y1364" i="1"/>
  <c r="AA1364" i="1"/>
  <c r="AB1364" i="1"/>
  <c r="AC1364" i="1"/>
  <c r="AG1364" i="1"/>
  <c r="AH1364" i="1"/>
  <c r="AI1364" i="1"/>
  <c r="AJ1364" i="1"/>
  <c r="AK1364" i="1"/>
  <c r="AM1364" i="1"/>
  <c r="A1365" i="1"/>
  <c r="B1365" i="1"/>
  <c r="C1365" i="1"/>
  <c r="D1365" i="1"/>
  <c r="E1365" i="1"/>
  <c r="F1365" i="1"/>
  <c r="G1365" i="1"/>
  <c r="H1365" i="1"/>
  <c r="I1365" i="1"/>
  <c r="J1365" i="1"/>
  <c r="K1365" i="1"/>
  <c r="L1365" i="1"/>
  <c r="M1365" i="1"/>
  <c r="Q1365" i="1"/>
  <c r="R1365" i="1"/>
  <c r="T1365" i="1"/>
  <c r="U1365" i="1"/>
  <c r="V1365" i="1" s="1"/>
  <c r="W1365" i="1"/>
  <c r="X1365" i="1"/>
  <c r="Y1365" i="1"/>
  <c r="AA1365" i="1"/>
  <c r="AB1365" i="1"/>
  <c r="AC1365" i="1"/>
  <c r="AE1365" i="1" s="1"/>
  <c r="AG1365" i="1"/>
  <c r="AH1365" i="1"/>
  <c r="AI1365" i="1"/>
  <c r="AJ1365" i="1"/>
  <c r="AK1365" i="1"/>
  <c r="AM1365" i="1"/>
  <c r="A1366" i="1"/>
  <c r="B1366" i="1"/>
  <c r="C1366" i="1"/>
  <c r="D1366" i="1"/>
  <c r="E1366" i="1"/>
  <c r="F1366" i="1"/>
  <c r="G1366" i="1"/>
  <c r="H1366" i="1"/>
  <c r="I1366" i="1"/>
  <c r="J1366" i="1"/>
  <c r="K1366" i="1"/>
  <c r="L1366" i="1"/>
  <c r="M1366" i="1"/>
  <c r="Q1366" i="1"/>
  <c r="R1366" i="1"/>
  <c r="T1366" i="1"/>
  <c r="U1366" i="1"/>
  <c r="V1366" i="1" s="1"/>
  <c r="W1366" i="1"/>
  <c r="X1366" i="1"/>
  <c r="Y1366" i="1"/>
  <c r="AA1366" i="1"/>
  <c r="AB1366" i="1"/>
  <c r="AC1366" i="1"/>
  <c r="AG1366" i="1"/>
  <c r="AH1366" i="1"/>
  <c r="AI1366" i="1"/>
  <c r="AJ1366" i="1"/>
  <c r="AK1366" i="1"/>
  <c r="AM1366" i="1"/>
  <c r="A1367" i="1"/>
  <c r="B1367" i="1"/>
  <c r="C1367" i="1"/>
  <c r="D1367" i="1"/>
  <c r="E1367" i="1"/>
  <c r="F1367" i="1"/>
  <c r="G1367" i="1"/>
  <c r="H1367" i="1"/>
  <c r="I1367" i="1"/>
  <c r="J1367" i="1"/>
  <c r="K1367" i="1"/>
  <c r="L1367" i="1"/>
  <c r="M1367" i="1"/>
  <c r="Q1367" i="1"/>
  <c r="R1367" i="1"/>
  <c r="T1367" i="1"/>
  <c r="U1367" i="1"/>
  <c r="V1367" i="1" s="1"/>
  <c r="W1367" i="1"/>
  <c r="X1367" i="1"/>
  <c r="Y1367" i="1"/>
  <c r="AA1367" i="1"/>
  <c r="AB1367" i="1"/>
  <c r="AC1367" i="1"/>
  <c r="AG1367" i="1"/>
  <c r="AH1367" i="1"/>
  <c r="AI1367" i="1"/>
  <c r="AJ1367" i="1"/>
  <c r="AK1367" i="1"/>
  <c r="AM1367" i="1"/>
  <c r="A1368" i="1"/>
  <c r="B1368" i="1"/>
  <c r="C1368" i="1"/>
  <c r="D1368" i="1"/>
  <c r="E1368" i="1"/>
  <c r="F1368" i="1"/>
  <c r="G1368" i="1"/>
  <c r="H1368" i="1"/>
  <c r="I1368" i="1"/>
  <c r="J1368" i="1"/>
  <c r="K1368" i="1"/>
  <c r="L1368" i="1"/>
  <c r="M1368" i="1"/>
  <c r="Q1368" i="1"/>
  <c r="R1368" i="1"/>
  <c r="T1368" i="1"/>
  <c r="U1368" i="1"/>
  <c r="V1368" i="1" s="1"/>
  <c r="W1368" i="1"/>
  <c r="X1368" i="1"/>
  <c r="Y1368" i="1"/>
  <c r="AA1368" i="1"/>
  <c r="AB1368" i="1"/>
  <c r="AC1368" i="1"/>
  <c r="AD1368" i="1" s="1"/>
  <c r="AG1368" i="1"/>
  <c r="AH1368" i="1"/>
  <c r="AI1368" i="1"/>
  <c r="AJ1368" i="1"/>
  <c r="AK1368" i="1"/>
  <c r="AM1368" i="1"/>
  <c r="A1369" i="1"/>
  <c r="B1369" i="1"/>
  <c r="C1369" i="1"/>
  <c r="D1369" i="1"/>
  <c r="E1369" i="1"/>
  <c r="F1369" i="1"/>
  <c r="G1369" i="1"/>
  <c r="H1369" i="1"/>
  <c r="I1369" i="1"/>
  <c r="J1369" i="1"/>
  <c r="K1369" i="1"/>
  <c r="L1369" i="1"/>
  <c r="M1369" i="1"/>
  <c r="Q1369" i="1"/>
  <c r="R1369" i="1"/>
  <c r="T1369" i="1"/>
  <c r="U1369" i="1"/>
  <c r="V1369" i="1" s="1"/>
  <c r="W1369" i="1"/>
  <c r="X1369" i="1"/>
  <c r="Y1369" i="1"/>
  <c r="AA1369" i="1"/>
  <c r="AB1369" i="1"/>
  <c r="AC1369" i="1"/>
  <c r="AE1369" i="1" s="1"/>
  <c r="AG1369" i="1"/>
  <c r="AH1369" i="1"/>
  <c r="AI1369" i="1"/>
  <c r="AJ1369" i="1"/>
  <c r="AK1369" i="1"/>
  <c r="AM1369" i="1"/>
  <c r="A1370" i="1"/>
  <c r="B1370" i="1"/>
  <c r="C1370" i="1"/>
  <c r="D1370" i="1"/>
  <c r="E1370" i="1"/>
  <c r="F1370" i="1"/>
  <c r="G1370" i="1"/>
  <c r="H1370" i="1"/>
  <c r="I1370" i="1"/>
  <c r="J1370" i="1"/>
  <c r="K1370" i="1"/>
  <c r="L1370" i="1"/>
  <c r="M1370" i="1"/>
  <c r="Q1370" i="1"/>
  <c r="R1370" i="1"/>
  <c r="T1370" i="1"/>
  <c r="U1370" i="1"/>
  <c r="V1370" i="1" s="1"/>
  <c r="W1370" i="1"/>
  <c r="X1370" i="1"/>
  <c r="Y1370" i="1"/>
  <c r="AA1370" i="1"/>
  <c r="AB1370" i="1"/>
  <c r="AC1370" i="1"/>
  <c r="AG1370" i="1"/>
  <c r="AH1370" i="1"/>
  <c r="AI1370" i="1"/>
  <c r="AJ1370" i="1"/>
  <c r="AK1370" i="1"/>
  <c r="AM1370" i="1"/>
  <c r="A1371" i="1"/>
  <c r="B1371" i="1"/>
  <c r="C1371" i="1"/>
  <c r="D1371" i="1"/>
  <c r="E1371" i="1"/>
  <c r="F1371" i="1"/>
  <c r="G1371" i="1"/>
  <c r="H1371" i="1"/>
  <c r="I1371" i="1"/>
  <c r="J1371" i="1"/>
  <c r="K1371" i="1"/>
  <c r="L1371" i="1"/>
  <c r="M1371" i="1"/>
  <c r="Q1371" i="1"/>
  <c r="R1371" i="1"/>
  <c r="T1371" i="1"/>
  <c r="U1371" i="1"/>
  <c r="V1371" i="1" s="1"/>
  <c r="W1371" i="1"/>
  <c r="X1371" i="1"/>
  <c r="Y1371" i="1"/>
  <c r="AA1371" i="1"/>
  <c r="AB1371" i="1"/>
  <c r="AC1371" i="1"/>
  <c r="AG1371" i="1"/>
  <c r="AH1371" i="1"/>
  <c r="AI1371" i="1"/>
  <c r="AJ1371" i="1"/>
  <c r="AK1371" i="1"/>
  <c r="AM1371" i="1"/>
  <c r="A1372" i="1"/>
  <c r="B1372" i="1"/>
  <c r="C1372" i="1"/>
  <c r="D1372" i="1"/>
  <c r="E1372" i="1"/>
  <c r="F1372" i="1"/>
  <c r="G1372" i="1"/>
  <c r="H1372" i="1"/>
  <c r="I1372" i="1"/>
  <c r="J1372" i="1"/>
  <c r="K1372" i="1"/>
  <c r="L1372" i="1"/>
  <c r="M1372" i="1"/>
  <c r="Q1372" i="1"/>
  <c r="R1372" i="1"/>
  <c r="T1372" i="1"/>
  <c r="U1372" i="1"/>
  <c r="V1372" i="1" s="1"/>
  <c r="W1372" i="1"/>
  <c r="X1372" i="1"/>
  <c r="Y1372" i="1"/>
  <c r="AA1372" i="1"/>
  <c r="AB1372" i="1"/>
  <c r="AC1372" i="1"/>
  <c r="AG1372" i="1"/>
  <c r="AH1372" i="1"/>
  <c r="AI1372" i="1"/>
  <c r="AJ1372" i="1"/>
  <c r="AK1372" i="1"/>
  <c r="AM1372" i="1"/>
  <c r="A1373" i="1"/>
  <c r="B1373" i="1"/>
  <c r="C1373" i="1"/>
  <c r="D1373" i="1"/>
  <c r="E1373" i="1"/>
  <c r="F1373" i="1"/>
  <c r="G1373" i="1"/>
  <c r="H1373" i="1"/>
  <c r="I1373" i="1"/>
  <c r="J1373" i="1"/>
  <c r="K1373" i="1"/>
  <c r="L1373" i="1"/>
  <c r="M1373" i="1"/>
  <c r="Q1373" i="1"/>
  <c r="R1373" i="1"/>
  <c r="T1373" i="1"/>
  <c r="U1373" i="1"/>
  <c r="V1373" i="1" s="1"/>
  <c r="W1373" i="1"/>
  <c r="X1373" i="1"/>
  <c r="Y1373" i="1"/>
  <c r="AA1373" i="1"/>
  <c r="AB1373" i="1"/>
  <c r="AC1373" i="1"/>
  <c r="AE1373" i="1" s="1"/>
  <c r="AG1373" i="1"/>
  <c r="AH1373" i="1"/>
  <c r="AI1373" i="1"/>
  <c r="AJ1373" i="1"/>
  <c r="AK1373" i="1"/>
  <c r="AM1373" i="1"/>
  <c r="A1374" i="1"/>
  <c r="B1374" i="1"/>
  <c r="C1374" i="1"/>
  <c r="D1374" i="1"/>
  <c r="E1374" i="1"/>
  <c r="F1374" i="1"/>
  <c r="G1374" i="1"/>
  <c r="H1374" i="1"/>
  <c r="I1374" i="1"/>
  <c r="J1374" i="1"/>
  <c r="K1374" i="1"/>
  <c r="L1374" i="1"/>
  <c r="M1374" i="1"/>
  <c r="Q1374" i="1"/>
  <c r="R1374" i="1"/>
  <c r="T1374" i="1"/>
  <c r="U1374" i="1"/>
  <c r="V1374" i="1" s="1"/>
  <c r="W1374" i="1"/>
  <c r="X1374" i="1"/>
  <c r="Y1374" i="1"/>
  <c r="AA1374" i="1"/>
  <c r="AB1374" i="1"/>
  <c r="AC1374" i="1"/>
  <c r="AG1374" i="1"/>
  <c r="AH1374" i="1"/>
  <c r="AI1374" i="1"/>
  <c r="AJ1374" i="1"/>
  <c r="AK1374" i="1"/>
  <c r="AM1374" i="1"/>
  <c r="A1375" i="1"/>
  <c r="B1375" i="1"/>
  <c r="C1375" i="1"/>
  <c r="D1375" i="1"/>
  <c r="E1375" i="1"/>
  <c r="F1375" i="1"/>
  <c r="G1375" i="1"/>
  <c r="H1375" i="1"/>
  <c r="I1375" i="1"/>
  <c r="J1375" i="1"/>
  <c r="K1375" i="1"/>
  <c r="L1375" i="1"/>
  <c r="M1375" i="1"/>
  <c r="Q1375" i="1"/>
  <c r="R1375" i="1"/>
  <c r="T1375" i="1"/>
  <c r="U1375" i="1"/>
  <c r="V1375" i="1" s="1"/>
  <c r="W1375" i="1"/>
  <c r="X1375" i="1"/>
  <c r="Y1375" i="1"/>
  <c r="AA1375" i="1"/>
  <c r="AB1375" i="1"/>
  <c r="AC1375" i="1"/>
  <c r="AG1375" i="1"/>
  <c r="AH1375" i="1"/>
  <c r="AI1375" i="1"/>
  <c r="AJ1375" i="1"/>
  <c r="AK1375" i="1"/>
  <c r="AM1375" i="1"/>
  <c r="A1376" i="1"/>
  <c r="B1376" i="1"/>
  <c r="C1376" i="1"/>
  <c r="D1376" i="1"/>
  <c r="E1376" i="1"/>
  <c r="F1376" i="1"/>
  <c r="G1376" i="1"/>
  <c r="H1376" i="1"/>
  <c r="I1376" i="1"/>
  <c r="J1376" i="1"/>
  <c r="K1376" i="1"/>
  <c r="L1376" i="1"/>
  <c r="M1376" i="1"/>
  <c r="Q1376" i="1"/>
  <c r="R1376" i="1"/>
  <c r="T1376" i="1"/>
  <c r="U1376" i="1"/>
  <c r="V1376" i="1" s="1"/>
  <c r="W1376" i="1"/>
  <c r="X1376" i="1"/>
  <c r="Y1376" i="1"/>
  <c r="AA1376" i="1"/>
  <c r="AB1376" i="1"/>
  <c r="AC1376" i="1"/>
  <c r="AG1376" i="1"/>
  <c r="AH1376" i="1"/>
  <c r="AI1376" i="1"/>
  <c r="AJ1376" i="1"/>
  <c r="AK1376" i="1"/>
  <c r="AM1376" i="1"/>
  <c r="A1377" i="1"/>
  <c r="B1377" i="1"/>
  <c r="C1377" i="1"/>
  <c r="D1377" i="1"/>
  <c r="E1377" i="1"/>
  <c r="F1377" i="1"/>
  <c r="G1377" i="1"/>
  <c r="H1377" i="1"/>
  <c r="I1377" i="1"/>
  <c r="J1377" i="1"/>
  <c r="K1377" i="1"/>
  <c r="L1377" i="1"/>
  <c r="M1377" i="1"/>
  <c r="Q1377" i="1"/>
  <c r="R1377" i="1"/>
  <c r="T1377" i="1"/>
  <c r="U1377" i="1"/>
  <c r="V1377" i="1" s="1"/>
  <c r="W1377" i="1"/>
  <c r="X1377" i="1"/>
  <c r="Y1377" i="1"/>
  <c r="AA1377" i="1"/>
  <c r="AB1377" i="1"/>
  <c r="AC1377" i="1"/>
  <c r="AE1377" i="1" s="1"/>
  <c r="AG1377" i="1"/>
  <c r="AH1377" i="1"/>
  <c r="AI1377" i="1"/>
  <c r="AJ1377" i="1"/>
  <c r="AK1377" i="1"/>
  <c r="AM1377" i="1"/>
  <c r="A1378" i="1"/>
  <c r="B1378" i="1"/>
  <c r="C1378" i="1"/>
  <c r="D1378" i="1"/>
  <c r="E1378" i="1"/>
  <c r="F1378" i="1"/>
  <c r="G1378" i="1"/>
  <c r="H1378" i="1"/>
  <c r="I1378" i="1"/>
  <c r="J1378" i="1"/>
  <c r="K1378" i="1"/>
  <c r="L1378" i="1"/>
  <c r="M1378" i="1"/>
  <c r="Q1378" i="1"/>
  <c r="R1378" i="1"/>
  <c r="T1378" i="1"/>
  <c r="U1378" i="1"/>
  <c r="V1378" i="1" s="1"/>
  <c r="W1378" i="1"/>
  <c r="X1378" i="1"/>
  <c r="Y1378" i="1"/>
  <c r="AA1378" i="1"/>
  <c r="AB1378" i="1"/>
  <c r="AC1378" i="1"/>
  <c r="AD1378" i="1" s="1"/>
  <c r="AG1378" i="1"/>
  <c r="AH1378" i="1"/>
  <c r="AI1378" i="1"/>
  <c r="AJ1378" i="1"/>
  <c r="AK1378" i="1"/>
  <c r="AM1378" i="1"/>
  <c r="A1379" i="1"/>
  <c r="B1379" i="1"/>
  <c r="C1379" i="1"/>
  <c r="D1379" i="1"/>
  <c r="E1379" i="1"/>
  <c r="F1379" i="1"/>
  <c r="G1379" i="1"/>
  <c r="H1379" i="1"/>
  <c r="I1379" i="1"/>
  <c r="J1379" i="1"/>
  <c r="K1379" i="1"/>
  <c r="L1379" i="1"/>
  <c r="M1379" i="1"/>
  <c r="Q1379" i="1"/>
  <c r="R1379" i="1"/>
  <c r="T1379" i="1"/>
  <c r="U1379" i="1"/>
  <c r="V1379" i="1" s="1"/>
  <c r="W1379" i="1"/>
  <c r="X1379" i="1"/>
  <c r="Y1379" i="1"/>
  <c r="AA1379" i="1"/>
  <c r="AB1379" i="1"/>
  <c r="AC1379" i="1"/>
  <c r="AG1379" i="1"/>
  <c r="AH1379" i="1"/>
  <c r="AI1379" i="1"/>
  <c r="AJ1379" i="1"/>
  <c r="AK1379" i="1"/>
  <c r="AM1379" i="1"/>
  <c r="A1380" i="1"/>
  <c r="B1380" i="1"/>
  <c r="C1380" i="1"/>
  <c r="D1380" i="1"/>
  <c r="E1380" i="1"/>
  <c r="F1380" i="1"/>
  <c r="G1380" i="1"/>
  <c r="H1380" i="1"/>
  <c r="I1380" i="1"/>
  <c r="J1380" i="1"/>
  <c r="K1380" i="1"/>
  <c r="L1380" i="1"/>
  <c r="M1380" i="1"/>
  <c r="Q1380" i="1"/>
  <c r="R1380" i="1"/>
  <c r="T1380" i="1"/>
  <c r="U1380" i="1"/>
  <c r="V1380" i="1" s="1"/>
  <c r="W1380" i="1"/>
  <c r="X1380" i="1"/>
  <c r="Y1380" i="1"/>
  <c r="AA1380" i="1"/>
  <c r="AB1380" i="1"/>
  <c r="AC1380" i="1"/>
  <c r="AD1380" i="1" s="1"/>
  <c r="AG1380" i="1"/>
  <c r="AH1380" i="1"/>
  <c r="AI1380" i="1"/>
  <c r="AJ1380" i="1"/>
  <c r="AK1380" i="1"/>
  <c r="AM1380" i="1"/>
  <c r="A1381" i="1"/>
  <c r="B1381" i="1"/>
  <c r="C1381" i="1"/>
  <c r="D1381" i="1"/>
  <c r="E1381" i="1"/>
  <c r="F1381" i="1"/>
  <c r="G1381" i="1"/>
  <c r="H1381" i="1"/>
  <c r="I1381" i="1"/>
  <c r="J1381" i="1"/>
  <c r="K1381" i="1"/>
  <c r="L1381" i="1"/>
  <c r="M1381" i="1"/>
  <c r="Q1381" i="1"/>
  <c r="R1381" i="1"/>
  <c r="T1381" i="1"/>
  <c r="U1381" i="1"/>
  <c r="V1381" i="1" s="1"/>
  <c r="W1381" i="1"/>
  <c r="X1381" i="1"/>
  <c r="Y1381" i="1"/>
  <c r="AA1381" i="1"/>
  <c r="AB1381" i="1"/>
  <c r="AC1381" i="1"/>
  <c r="AE1381" i="1" s="1"/>
  <c r="AG1381" i="1"/>
  <c r="AH1381" i="1"/>
  <c r="AI1381" i="1"/>
  <c r="AJ1381" i="1"/>
  <c r="AK1381" i="1"/>
  <c r="AM1381" i="1"/>
  <c r="A1382" i="1"/>
  <c r="B1382" i="1"/>
  <c r="C1382" i="1"/>
  <c r="D1382" i="1"/>
  <c r="E1382" i="1"/>
  <c r="F1382" i="1"/>
  <c r="G1382" i="1"/>
  <c r="H1382" i="1"/>
  <c r="I1382" i="1"/>
  <c r="J1382" i="1"/>
  <c r="K1382" i="1"/>
  <c r="L1382" i="1"/>
  <c r="M1382" i="1"/>
  <c r="Q1382" i="1"/>
  <c r="R1382" i="1"/>
  <c r="T1382" i="1"/>
  <c r="U1382" i="1"/>
  <c r="V1382" i="1" s="1"/>
  <c r="W1382" i="1"/>
  <c r="X1382" i="1"/>
  <c r="Y1382" i="1"/>
  <c r="AA1382" i="1"/>
  <c r="AB1382" i="1"/>
  <c r="AC1382" i="1"/>
  <c r="AG1382" i="1"/>
  <c r="AH1382" i="1"/>
  <c r="AI1382" i="1"/>
  <c r="AJ1382" i="1"/>
  <c r="AK1382" i="1"/>
  <c r="AM1382" i="1"/>
  <c r="A1383" i="1"/>
  <c r="B1383" i="1"/>
  <c r="C1383" i="1"/>
  <c r="D1383" i="1"/>
  <c r="E1383" i="1"/>
  <c r="F1383" i="1"/>
  <c r="G1383" i="1"/>
  <c r="H1383" i="1"/>
  <c r="I1383" i="1"/>
  <c r="J1383" i="1"/>
  <c r="K1383" i="1"/>
  <c r="L1383" i="1"/>
  <c r="M1383" i="1"/>
  <c r="Q1383" i="1"/>
  <c r="R1383" i="1"/>
  <c r="T1383" i="1"/>
  <c r="U1383" i="1"/>
  <c r="V1383" i="1" s="1"/>
  <c r="W1383" i="1"/>
  <c r="X1383" i="1"/>
  <c r="Y1383" i="1"/>
  <c r="AA1383" i="1"/>
  <c r="AB1383" i="1"/>
  <c r="AC1383" i="1"/>
  <c r="AG1383" i="1"/>
  <c r="AH1383" i="1"/>
  <c r="AI1383" i="1"/>
  <c r="AJ1383" i="1"/>
  <c r="AK1383" i="1"/>
  <c r="AM1383" i="1"/>
  <c r="A1384" i="1"/>
  <c r="B1384" i="1"/>
  <c r="C1384" i="1"/>
  <c r="D1384" i="1"/>
  <c r="E1384" i="1"/>
  <c r="F1384" i="1"/>
  <c r="G1384" i="1"/>
  <c r="H1384" i="1"/>
  <c r="I1384" i="1"/>
  <c r="J1384" i="1"/>
  <c r="K1384" i="1"/>
  <c r="L1384" i="1"/>
  <c r="M1384" i="1"/>
  <c r="Q1384" i="1"/>
  <c r="R1384" i="1"/>
  <c r="T1384" i="1"/>
  <c r="U1384" i="1"/>
  <c r="V1384" i="1" s="1"/>
  <c r="W1384" i="1"/>
  <c r="X1384" i="1"/>
  <c r="Y1384" i="1"/>
  <c r="AA1384" i="1"/>
  <c r="AB1384" i="1"/>
  <c r="AC1384" i="1"/>
  <c r="AD1384" i="1" s="1"/>
  <c r="AG1384" i="1"/>
  <c r="AH1384" i="1"/>
  <c r="AI1384" i="1"/>
  <c r="AJ1384" i="1"/>
  <c r="AK1384" i="1"/>
  <c r="AM1384" i="1"/>
  <c r="A1385" i="1"/>
  <c r="B1385" i="1"/>
  <c r="C1385" i="1"/>
  <c r="D1385" i="1"/>
  <c r="E1385" i="1"/>
  <c r="F1385" i="1"/>
  <c r="G1385" i="1"/>
  <c r="H1385" i="1"/>
  <c r="I1385" i="1"/>
  <c r="J1385" i="1"/>
  <c r="K1385" i="1"/>
  <c r="L1385" i="1"/>
  <c r="M1385" i="1"/>
  <c r="Q1385" i="1"/>
  <c r="R1385" i="1"/>
  <c r="T1385" i="1"/>
  <c r="U1385" i="1"/>
  <c r="V1385" i="1" s="1"/>
  <c r="W1385" i="1"/>
  <c r="X1385" i="1"/>
  <c r="Y1385" i="1"/>
  <c r="AA1385" i="1"/>
  <c r="AB1385" i="1"/>
  <c r="AC1385" i="1"/>
  <c r="AE1385" i="1" s="1"/>
  <c r="AG1385" i="1"/>
  <c r="AH1385" i="1"/>
  <c r="AI1385" i="1"/>
  <c r="AJ1385" i="1"/>
  <c r="AK1385" i="1"/>
  <c r="AM1385" i="1"/>
  <c r="A1386" i="1"/>
  <c r="B1386" i="1"/>
  <c r="C1386" i="1"/>
  <c r="D1386" i="1"/>
  <c r="E1386" i="1"/>
  <c r="F1386" i="1"/>
  <c r="G1386" i="1"/>
  <c r="H1386" i="1"/>
  <c r="I1386" i="1"/>
  <c r="J1386" i="1"/>
  <c r="K1386" i="1"/>
  <c r="L1386" i="1"/>
  <c r="M1386" i="1"/>
  <c r="Q1386" i="1"/>
  <c r="R1386" i="1"/>
  <c r="T1386" i="1"/>
  <c r="U1386" i="1"/>
  <c r="V1386" i="1" s="1"/>
  <c r="W1386" i="1"/>
  <c r="X1386" i="1"/>
  <c r="Y1386" i="1"/>
  <c r="AA1386" i="1"/>
  <c r="AB1386" i="1"/>
  <c r="AC1386" i="1"/>
  <c r="AD1386" i="1" s="1"/>
  <c r="AG1386" i="1"/>
  <c r="AH1386" i="1"/>
  <c r="AI1386" i="1"/>
  <c r="AJ1386" i="1"/>
  <c r="AK1386" i="1"/>
  <c r="AM1386" i="1"/>
  <c r="A1387" i="1"/>
  <c r="B1387" i="1"/>
  <c r="C1387" i="1"/>
  <c r="D1387" i="1"/>
  <c r="E1387" i="1"/>
  <c r="F1387" i="1"/>
  <c r="G1387" i="1"/>
  <c r="H1387" i="1"/>
  <c r="I1387" i="1"/>
  <c r="J1387" i="1"/>
  <c r="K1387" i="1"/>
  <c r="L1387" i="1"/>
  <c r="M1387" i="1"/>
  <c r="Q1387" i="1"/>
  <c r="R1387" i="1"/>
  <c r="T1387" i="1"/>
  <c r="U1387" i="1"/>
  <c r="V1387" i="1" s="1"/>
  <c r="W1387" i="1"/>
  <c r="X1387" i="1"/>
  <c r="Y1387" i="1"/>
  <c r="AA1387" i="1"/>
  <c r="AB1387" i="1"/>
  <c r="AC1387" i="1"/>
  <c r="AE1387" i="1" s="1"/>
  <c r="AG1387" i="1"/>
  <c r="AH1387" i="1"/>
  <c r="AI1387" i="1"/>
  <c r="AJ1387" i="1"/>
  <c r="AK1387" i="1"/>
  <c r="AM1387" i="1"/>
  <c r="A1388" i="1"/>
  <c r="B1388" i="1"/>
  <c r="C1388" i="1"/>
  <c r="D1388" i="1"/>
  <c r="E1388" i="1"/>
  <c r="F1388" i="1"/>
  <c r="G1388" i="1"/>
  <c r="H1388" i="1"/>
  <c r="I1388" i="1"/>
  <c r="J1388" i="1"/>
  <c r="K1388" i="1"/>
  <c r="L1388" i="1"/>
  <c r="M1388" i="1"/>
  <c r="Q1388" i="1"/>
  <c r="R1388" i="1"/>
  <c r="T1388" i="1"/>
  <c r="U1388" i="1"/>
  <c r="V1388" i="1" s="1"/>
  <c r="W1388" i="1"/>
  <c r="X1388" i="1"/>
  <c r="Y1388" i="1"/>
  <c r="AA1388" i="1"/>
  <c r="AB1388" i="1"/>
  <c r="AC1388" i="1"/>
  <c r="AG1388" i="1"/>
  <c r="AH1388" i="1"/>
  <c r="AI1388" i="1"/>
  <c r="AJ1388" i="1"/>
  <c r="AK1388" i="1"/>
  <c r="AM1388" i="1"/>
  <c r="A1389" i="1"/>
  <c r="B1389" i="1"/>
  <c r="C1389" i="1"/>
  <c r="D1389" i="1"/>
  <c r="E1389" i="1"/>
  <c r="F1389" i="1"/>
  <c r="G1389" i="1"/>
  <c r="H1389" i="1"/>
  <c r="I1389" i="1"/>
  <c r="J1389" i="1"/>
  <c r="K1389" i="1"/>
  <c r="L1389" i="1"/>
  <c r="M1389" i="1"/>
  <c r="Q1389" i="1"/>
  <c r="R1389" i="1"/>
  <c r="T1389" i="1"/>
  <c r="U1389" i="1"/>
  <c r="V1389" i="1" s="1"/>
  <c r="W1389" i="1"/>
  <c r="X1389" i="1"/>
  <c r="Y1389" i="1"/>
  <c r="AA1389" i="1"/>
  <c r="AB1389" i="1"/>
  <c r="AC1389" i="1"/>
  <c r="AE1389" i="1" s="1"/>
  <c r="AG1389" i="1"/>
  <c r="AH1389" i="1"/>
  <c r="AI1389" i="1"/>
  <c r="AJ1389" i="1"/>
  <c r="AK1389" i="1"/>
  <c r="AM1389" i="1"/>
  <c r="A1390" i="1"/>
  <c r="B1390" i="1"/>
  <c r="C1390" i="1"/>
  <c r="D1390" i="1"/>
  <c r="E1390" i="1"/>
  <c r="F1390" i="1"/>
  <c r="G1390" i="1"/>
  <c r="H1390" i="1"/>
  <c r="I1390" i="1"/>
  <c r="J1390" i="1"/>
  <c r="K1390" i="1"/>
  <c r="L1390" i="1"/>
  <c r="M1390" i="1"/>
  <c r="Q1390" i="1"/>
  <c r="R1390" i="1"/>
  <c r="T1390" i="1"/>
  <c r="U1390" i="1"/>
  <c r="V1390" i="1" s="1"/>
  <c r="W1390" i="1"/>
  <c r="X1390" i="1"/>
  <c r="Y1390" i="1"/>
  <c r="AA1390" i="1"/>
  <c r="AB1390" i="1"/>
  <c r="AC1390" i="1"/>
  <c r="AE1390" i="1" s="1"/>
  <c r="AG1390" i="1"/>
  <c r="AH1390" i="1"/>
  <c r="AI1390" i="1"/>
  <c r="AJ1390" i="1"/>
  <c r="AK1390" i="1"/>
  <c r="AM1390" i="1"/>
  <c r="A1391" i="1"/>
  <c r="B1391" i="1"/>
  <c r="C1391" i="1"/>
  <c r="D1391" i="1"/>
  <c r="E1391" i="1"/>
  <c r="F1391" i="1"/>
  <c r="G1391" i="1"/>
  <c r="H1391" i="1"/>
  <c r="I1391" i="1"/>
  <c r="J1391" i="1"/>
  <c r="K1391" i="1"/>
  <c r="L1391" i="1"/>
  <c r="M1391" i="1"/>
  <c r="Q1391" i="1"/>
  <c r="R1391" i="1"/>
  <c r="T1391" i="1"/>
  <c r="U1391" i="1"/>
  <c r="V1391" i="1" s="1"/>
  <c r="W1391" i="1"/>
  <c r="X1391" i="1"/>
  <c r="Y1391" i="1"/>
  <c r="AA1391" i="1"/>
  <c r="AB1391" i="1"/>
  <c r="AC1391" i="1"/>
  <c r="AE1391" i="1" s="1"/>
  <c r="AG1391" i="1"/>
  <c r="AH1391" i="1"/>
  <c r="AI1391" i="1"/>
  <c r="AJ1391" i="1"/>
  <c r="AK1391" i="1"/>
  <c r="AM1391" i="1"/>
  <c r="A1392" i="1"/>
  <c r="B1392" i="1"/>
  <c r="C1392" i="1"/>
  <c r="D1392" i="1"/>
  <c r="E1392" i="1"/>
  <c r="F1392" i="1"/>
  <c r="G1392" i="1"/>
  <c r="H1392" i="1"/>
  <c r="I1392" i="1"/>
  <c r="J1392" i="1"/>
  <c r="K1392" i="1"/>
  <c r="L1392" i="1"/>
  <c r="M1392" i="1"/>
  <c r="Q1392" i="1"/>
  <c r="R1392" i="1"/>
  <c r="T1392" i="1"/>
  <c r="U1392" i="1"/>
  <c r="V1392" i="1" s="1"/>
  <c r="W1392" i="1"/>
  <c r="X1392" i="1"/>
  <c r="Y1392" i="1"/>
  <c r="AA1392" i="1"/>
  <c r="AB1392" i="1"/>
  <c r="AC1392" i="1"/>
  <c r="AG1392" i="1"/>
  <c r="AH1392" i="1"/>
  <c r="AI1392" i="1"/>
  <c r="AJ1392" i="1"/>
  <c r="AK1392" i="1"/>
  <c r="AM1392" i="1"/>
  <c r="A1393" i="1"/>
  <c r="B1393" i="1"/>
  <c r="C1393" i="1"/>
  <c r="D1393" i="1"/>
  <c r="E1393" i="1"/>
  <c r="F1393" i="1"/>
  <c r="G1393" i="1"/>
  <c r="H1393" i="1"/>
  <c r="I1393" i="1"/>
  <c r="J1393" i="1"/>
  <c r="K1393" i="1"/>
  <c r="L1393" i="1"/>
  <c r="M1393" i="1"/>
  <c r="Q1393" i="1"/>
  <c r="R1393" i="1"/>
  <c r="T1393" i="1"/>
  <c r="U1393" i="1"/>
  <c r="V1393" i="1" s="1"/>
  <c r="W1393" i="1"/>
  <c r="X1393" i="1"/>
  <c r="Y1393" i="1"/>
  <c r="AA1393" i="1"/>
  <c r="AB1393" i="1"/>
  <c r="AC1393" i="1"/>
  <c r="AE1393" i="1" s="1"/>
  <c r="AG1393" i="1"/>
  <c r="AH1393" i="1"/>
  <c r="AI1393" i="1"/>
  <c r="AJ1393" i="1"/>
  <c r="AK1393" i="1"/>
  <c r="AM1393" i="1"/>
  <c r="A1394" i="1"/>
  <c r="B1394" i="1"/>
  <c r="C1394" i="1"/>
  <c r="D1394" i="1"/>
  <c r="E1394" i="1"/>
  <c r="F1394" i="1"/>
  <c r="G1394" i="1"/>
  <c r="H1394" i="1"/>
  <c r="I1394" i="1"/>
  <c r="J1394" i="1"/>
  <c r="K1394" i="1"/>
  <c r="L1394" i="1"/>
  <c r="M1394" i="1"/>
  <c r="Q1394" i="1"/>
  <c r="R1394" i="1"/>
  <c r="T1394" i="1"/>
  <c r="U1394" i="1"/>
  <c r="V1394" i="1" s="1"/>
  <c r="W1394" i="1"/>
  <c r="X1394" i="1"/>
  <c r="Y1394" i="1"/>
  <c r="AA1394" i="1"/>
  <c r="AB1394" i="1"/>
  <c r="AC1394" i="1"/>
  <c r="AG1394" i="1"/>
  <c r="AH1394" i="1"/>
  <c r="AI1394" i="1"/>
  <c r="AJ1394" i="1"/>
  <c r="AK1394" i="1"/>
  <c r="AM1394" i="1"/>
  <c r="A1395" i="1"/>
  <c r="B1395" i="1"/>
  <c r="C1395" i="1"/>
  <c r="D1395" i="1"/>
  <c r="E1395" i="1"/>
  <c r="F1395" i="1"/>
  <c r="G1395" i="1"/>
  <c r="H1395" i="1"/>
  <c r="I1395" i="1"/>
  <c r="J1395" i="1"/>
  <c r="K1395" i="1"/>
  <c r="L1395" i="1"/>
  <c r="M1395" i="1"/>
  <c r="Q1395" i="1"/>
  <c r="R1395" i="1"/>
  <c r="T1395" i="1"/>
  <c r="U1395" i="1"/>
  <c r="V1395" i="1" s="1"/>
  <c r="W1395" i="1"/>
  <c r="X1395" i="1"/>
  <c r="Y1395" i="1"/>
  <c r="AA1395" i="1"/>
  <c r="AB1395" i="1"/>
  <c r="AC1395" i="1"/>
  <c r="AD1395" i="1" s="1"/>
  <c r="AG1395" i="1"/>
  <c r="AH1395" i="1"/>
  <c r="AI1395" i="1"/>
  <c r="AJ1395" i="1"/>
  <c r="AK1395" i="1"/>
  <c r="AM1395" i="1"/>
  <c r="A1396" i="1"/>
  <c r="B1396" i="1"/>
  <c r="C1396" i="1"/>
  <c r="D1396" i="1"/>
  <c r="E1396" i="1"/>
  <c r="F1396" i="1"/>
  <c r="G1396" i="1"/>
  <c r="H1396" i="1"/>
  <c r="I1396" i="1"/>
  <c r="J1396" i="1"/>
  <c r="K1396" i="1"/>
  <c r="L1396" i="1"/>
  <c r="M1396" i="1"/>
  <c r="Q1396" i="1"/>
  <c r="R1396" i="1"/>
  <c r="T1396" i="1"/>
  <c r="U1396" i="1"/>
  <c r="V1396" i="1" s="1"/>
  <c r="W1396" i="1"/>
  <c r="X1396" i="1"/>
  <c r="Y1396" i="1"/>
  <c r="AA1396" i="1"/>
  <c r="AB1396" i="1"/>
  <c r="AC1396" i="1"/>
  <c r="AG1396" i="1"/>
  <c r="AH1396" i="1"/>
  <c r="AI1396" i="1"/>
  <c r="AJ1396" i="1"/>
  <c r="AK1396" i="1"/>
  <c r="AM1396" i="1"/>
  <c r="A1397" i="1"/>
  <c r="B1397" i="1"/>
  <c r="C1397" i="1"/>
  <c r="D1397" i="1"/>
  <c r="E1397" i="1"/>
  <c r="F1397" i="1"/>
  <c r="G1397" i="1"/>
  <c r="H1397" i="1"/>
  <c r="I1397" i="1"/>
  <c r="J1397" i="1"/>
  <c r="K1397" i="1"/>
  <c r="L1397" i="1"/>
  <c r="M1397" i="1"/>
  <c r="Q1397" i="1"/>
  <c r="R1397" i="1"/>
  <c r="T1397" i="1"/>
  <c r="U1397" i="1"/>
  <c r="V1397" i="1" s="1"/>
  <c r="W1397" i="1"/>
  <c r="X1397" i="1"/>
  <c r="Y1397" i="1"/>
  <c r="AA1397" i="1"/>
  <c r="AB1397" i="1"/>
  <c r="AC1397" i="1"/>
  <c r="AE1397" i="1" s="1"/>
  <c r="AG1397" i="1"/>
  <c r="AH1397" i="1"/>
  <c r="AI1397" i="1"/>
  <c r="AJ1397" i="1"/>
  <c r="AK1397" i="1"/>
  <c r="AM1397" i="1"/>
  <c r="A1398" i="1"/>
  <c r="B1398" i="1"/>
  <c r="C1398" i="1"/>
  <c r="D1398" i="1"/>
  <c r="E1398" i="1"/>
  <c r="F1398" i="1"/>
  <c r="G1398" i="1"/>
  <c r="H1398" i="1"/>
  <c r="I1398" i="1"/>
  <c r="J1398" i="1"/>
  <c r="K1398" i="1"/>
  <c r="L1398" i="1"/>
  <c r="M1398" i="1"/>
  <c r="Q1398" i="1"/>
  <c r="R1398" i="1"/>
  <c r="T1398" i="1"/>
  <c r="U1398" i="1"/>
  <c r="V1398" i="1" s="1"/>
  <c r="W1398" i="1"/>
  <c r="X1398" i="1"/>
  <c r="Y1398" i="1"/>
  <c r="AA1398" i="1"/>
  <c r="AB1398" i="1"/>
  <c r="AC1398" i="1"/>
  <c r="AG1398" i="1"/>
  <c r="AH1398" i="1"/>
  <c r="AI1398" i="1"/>
  <c r="AJ1398" i="1"/>
  <c r="AK1398" i="1"/>
  <c r="AM1398" i="1"/>
  <c r="A1399" i="1"/>
  <c r="B1399" i="1"/>
  <c r="C1399" i="1"/>
  <c r="D1399" i="1"/>
  <c r="E1399" i="1"/>
  <c r="F1399" i="1"/>
  <c r="G1399" i="1"/>
  <c r="H1399" i="1"/>
  <c r="I1399" i="1"/>
  <c r="J1399" i="1"/>
  <c r="K1399" i="1"/>
  <c r="L1399" i="1"/>
  <c r="M1399" i="1"/>
  <c r="Q1399" i="1"/>
  <c r="R1399" i="1"/>
  <c r="T1399" i="1"/>
  <c r="U1399" i="1"/>
  <c r="V1399" i="1" s="1"/>
  <c r="W1399" i="1"/>
  <c r="X1399" i="1"/>
  <c r="Y1399" i="1"/>
  <c r="AA1399" i="1"/>
  <c r="AB1399" i="1"/>
  <c r="AC1399" i="1"/>
  <c r="AD1399" i="1" s="1"/>
  <c r="AG1399" i="1"/>
  <c r="AH1399" i="1"/>
  <c r="AI1399" i="1"/>
  <c r="AJ1399" i="1"/>
  <c r="AK1399" i="1"/>
  <c r="AM1399" i="1"/>
  <c r="A1400" i="1"/>
  <c r="B1400" i="1"/>
  <c r="C1400" i="1"/>
  <c r="D1400" i="1"/>
  <c r="E1400" i="1"/>
  <c r="F1400" i="1"/>
  <c r="G1400" i="1"/>
  <c r="H1400" i="1"/>
  <c r="I1400" i="1"/>
  <c r="J1400" i="1"/>
  <c r="K1400" i="1"/>
  <c r="L1400" i="1"/>
  <c r="M1400" i="1"/>
  <c r="Q1400" i="1"/>
  <c r="R1400" i="1"/>
  <c r="T1400" i="1"/>
  <c r="U1400" i="1"/>
  <c r="V1400" i="1" s="1"/>
  <c r="W1400" i="1"/>
  <c r="X1400" i="1"/>
  <c r="Y1400" i="1"/>
  <c r="AA1400" i="1"/>
  <c r="AB1400" i="1"/>
  <c r="AC1400" i="1"/>
  <c r="AG1400" i="1"/>
  <c r="AH1400" i="1"/>
  <c r="AI1400" i="1"/>
  <c r="AJ1400" i="1"/>
  <c r="AK1400" i="1"/>
  <c r="AM1400" i="1"/>
  <c r="A1401" i="1"/>
  <c r="B1401" i="1"/>
  <c r="C1401" i="1"/>
  <c r="D1401" i="1"/>
  <c r="E1401" i="1"/>
  <c r="F1401" i="1"/>
  <c r="G1401" i="1"/>
  <c r="H1401" i="1"/>
  <c r="I1401" i="1"/>
  <c r="J1401" i="1"/>
  <c r="K1401" i="1"/>
  <c r="L1401" i="1"/>
  <c r="M1401" i="1"/>
  <c r="Q1401" i="1"/>
  <c r="R1401" i="1"/>
  <c r="T1401" i="1"/>
  <c r="U1401" i="1"/>
  <c r="V1401" i="1" s="1"/>
  <c r="W1401" i="1"/>
  <c r="X1401" i="1"/>
  <c r="Y1401" i="1"/>
  <c r="AA1401" i="1"/>
  <c r="AB1401" i="1"/>
  <c r="AC1401" i="1"/>
  <c r="AE1401" i="1" s="1"/>
  <c r="AG1401" i="1"/>
  <c r="AH1401" i="1"/>
  <c r="AI1401" i="1"/>
  <c r="AJ1401" i="1"/>
  <c r="AK1401" i="1"/>
  <c r="AM1401" i="1"/>
  <c r="A1402" i="1"/>
  <c r="B1402" i="1"/>
  <c r="C1402" i="1"/>
  <c r="D1402" i="1"/>
  <c r="E1402" i="1"/>
  <c r="F1402" i="1"/>
  <c r="G1402" i="1"/>
  <c r="H1402" i="1"/>
  <c r="I1402" i="1"/>
  <c r="J1402" i="1"/>
  <c r="K1402" i="1"/>
  <c r="L1402" i="1"/>
  <c r="M1402" i="1"/>
  <c r="Q1402" i="1"/>
  <c r="R1402" i="1"/>
  <c r="T1402" i="1"/>
  <c r="U1402" i="1"/>
  <c r="V1402" i="1" s="1"/>
  <c r="W1402" i="1"/>
  <c r="X1402" i="1"/>
  <c r="Y1402" i="1"/>
  <c r="AA1402" i="1"/>
  <c r="AB1402" i="1"/>
  <c r="AC1402" i="1"/>
  <c r="AG1402" i="1"/>
  <c r="AH1402" i="1"/>
  <c r="AI1402" i="1"/>
  <c r="AJ1402" i="1"/>
  <c r="AK1402" i="1"/>
  <c r="AM1402" i="1"/>
  <c r="A1403" i="1"/>
  <c r="B1403" i="1"/>
  <c r="C1403" i="1"/>
  <c r="D1403" i="1"/>
  <c r="E1403" i="1"/>
  <c r="F1403" i="1"/>
  <c r="G1403" i="1"/>
  <c r="H1403" i="1"/>
  <c r="I1403" i="1"/>
  <c r="J1403" i="1"/>
  <c r="K1403" i="1"/>
  <c r="L1403" i="1"/>
  <c r="M1403" i="1"/>
  <c r="Q1403" i="1"/>
  <c r="R1403" i="1"/>
  <c r="T1403" i="1"/>
  <c r="U1403" i="1"/>
  <c r="V1403" i="1" s="1"/>
  <c r="W1403" i="1"/>
  <c r="X1403" i="1"/>
  <c r="Y1403" i="1"/>
  <c r="AA1403" i="1"/>
  <c r="AB1403" i="1"/>
  <c r="AC1403" i="1"/>
  <c r="AD1403" i="1" s="1"/>
  <c r="AG1403" i="1"/>
  <c r="AH1403" i="1"/>
  <c r="AI1403" i="1"/>
  <c r="AJ1403" i="1"/>
  <c r="AK1403" i="1"/>
  <c r="AM1403" i="1"/>
  <c r="A1404" i="1"/>
  <c r="B1404" i="1"/>
  <c r="C1404" i="1"/>
  <c r="D1404" i="1"/>
  <c r="E1404" i="1"/>
  <c r="F1404" i="1"/>
  <c r="G1404" i="1"/>
  <c r="H1404" i="1"/>
  <c r="I1404" i="1"/>
  <c r="J1404" i="1"/>
  <c r="K1404" i="1"/>
  <c r="L1404" i="1"/>
  <c r="M1404" i="1"/>
  <c r="Q1404" i="1"/>
  <c r="R1404" i="1"/>
  <c r="T1404" i="1"/>
  <c r="U1404" i="1"/>
  <c r="V1404" i="1" s="1"/>
  <c r="W1404" i="1"/>
  <c r="X1404" i="1"/>
  <c r="Y1404" i="1"/>
  <c r="AA1404" i="1"/>
  <c r="AB1404" i="1"/>
  <c r="AC1404" i="1"/>
  <c r="AG1404" i="1"/>
  <c r="AH1404" i="1"/>
  <c r="AI1404" i="1"/>
  <c r="AJ1404" i="1"/>
  <c r="AK1404" i="1"/>
  <c r="AM1404" i="1"/>
  <c r="A1405" i="1"/>
  <c r="B1405" i="1"/>
  <c r="C1405" i="1"/>
  <c r="D1405" i="1"/>
  <c r="E1405" i="1"/>
  <c r="F1405" i="1"/>
  <c r="G1405" i="1"/>
  <c r="H1405" i="1"/>
  <c r="I1405" i="1"/>
  <c r="J1405" i="1"/>
  <c r="K1405" i="1"/>
  <c r="L1405" i="1"/>
  <c r="M1405" i="1"/>
  <c r="Q1405" i="1"/>
  <c r="R1405" i="1"/>
  <c r="T1405" i="1"/>
  <c r="U1405" i="1"/>
  <c r="V1405" i="1" s="1"/>
  <c r="W1405" i="1"/>
  <c r="X1405" i="1"/>
  <c r="Y1405" i="1"/>
  <c r="AA1405" i="1"/>
  <c r="AB1405" i="1"/>
  <c r="AC1405" i="1"/>
  <c r="AE1405" i="1" s="1"/>
  <c r="AG1405" i="1"/>
  <c r="AH1405" i="1"/>
  <c r="AI1405" i="1"/>
  <c r="AJ1405" i="1"/>
  <c r="AK1405" i="1"/>
  <c r="AM1405" i="1"/>
  <c r="A1406" i="1"/>
  <c r="B1406" i="1"/>
  <c r="C1406" i="1"/>
  <c r="D1406" i="1"/>
  <c r="E1406" i="1"/>
  <c r="F1406" i="1"/>
  <c r="G1406" i="1"/>
  <c r="H1406" i="1"/>
  <c r="I1406" i="1"/>
  <c r="J1406" i="1"/>
  <c r="K1406" i="1"/>
  <c r="L1406" i="1"/>
  <c r="M1406" i="1"/>
  <c r="Q1406" i="1"/>
  <c r="R1406" i="1"/>
  <c r="T1406" i="1"/>
  <c r="U1406" i="1"/>
  <c r="V1406" i="1" s="1"/>
  <c r="W1406" i="1"/>
  <c r="X1406" i="1"/>
  <c r="Y1406" i="1"/>
  <c r="AA1406" i="1"/>
  <c r="AB1406" i="1"/>
  <c r="AC1406" i="1"/>
  <c r="AG1406" i="1"/>
  <c r="AH1406" i="1"/>
  <c r="AI1406" i="1"/>
  <c r="AJ1406" i="1"/>
  <c r="AK1406" i="1"/>
  <c r="AM1406" i="1"/>
  <c r="A1407" i="1"/>
  <c r="B1407" i="1"/>
  <c r="C1407" i="1"/>
  <c r="D1407" i="1"/>
  <c r="E1407" i="1"/>
  <c r="F1407" i="1"/>
  <c r="G1407" i="1"/>
  <c r="H1407" i="1"/>
  <c r="I1407" i="1"/>
  <c r="J1407" i="1"/>
  <c r="K1407" i="1"/>
  <c r="L1407" i="1"/>
  <c r="M1407" i="1"/>
  <c r="Q1407" i="1"/>
  <c r="R1407" i="1"/>
  <c r="T1407" i="1"/>
  <c r="U1407" i="1"/>
  <c r="V1407" i="1" s="1"/>
  <c r="W1407" i="1"/>
  <c r="X1407" i="1"/>
  <c r="Y1407" i="1"/>
  <c r="AA1407" i="1"/>
  <c r="AB1407" i="1"/>
  <c r="AC1407" i="1"/>
  <c r="AG1407" i="1"/>
  <c r="AH1407" i="1"/>
  <c r="AI1407" i="1"/>
  <c r="AJ1407" i="1"/>
  <c r="AK1407" i="1"/>
  <c r="AM1407" i="1"/>
  <c r="A1408" i="1"/>
  <c r="B1408" i="1"/>
  <c r="C1408" i="1"/>
  <c r="D1408" i="1"/>
  <c r="E1408" i="1"/>
  <c r="F1408" i="1"/>
  <c r="G1408" i="1"/>
  <c r="H1408" i="1"/>
  <c r="I1408" i="1"/>
  <c r="J1408" i="1"/>
  <c r="K1408" i="1"/>
  <c r="L1408" i="1"/>
  <c r="M1408" i="1"/>
  <c r="Q1408" i="1"/>
  <c r="R1408" i="1"/>
  <c r="T1408" i="1"/>
  <c r="U1408" i="1"/>
  <c r="V1408" i="1" s="1"/>
  <c r="W1408" i="1"/>
  <c r="X1408" i="1"/>
  <c r="Y1408" i="1"/>
  <c r="AA1408" i="1"/>
  <c r="AB1408" i="1"/>
  <c r="AC1408" i="1"/>
  <c r="AD1408" i="1" s="1"/>
  <c r="AG1408" i="1"/>
  <c r="AH1408" i="1"/>
  <c r="AI1408" i="1"/>
  <c r="AJ1408" i="1"/>
  <c r="AK1408" i="1"/>
  <c r="AM1408" i="1"/>
  <c r="A1409" i="1"/>
  <c r="B1409" i="1"/>
  <c r="C1409" i="1"/>
  <c r="D1409" i="1"/>
  <c r="E1409" i="1"/>
  <c r="F1409" i="1"/>
  <c r="G1409" i="1"/>
  <c r="H1409" i="1"/>
  <c r="I1409" i="1"/>
  <c r="J1409" i="1"/>
  <c r="K1409" i="1"/>
  <c r="L1409" i="1"/>
  <c r="M1409" i="1"/>
  <c r="Q1409" i="1"/>
  <c r="R1409" i="1"/>
  <c r="T1409" i="1"/>
  <c r="U1409" i="1"/>
  <c r="V1409" i="1" s="1"/>
  <c r="W1409" i="1"/>
  <c r="X1409" i="1"/>
  <c r="Y1409" i="1"/>
  <c r="AA1409" i="1"/>
  <c r="AB1409" i="1"/>
  <c r="AC1409" i="1"/>
  <c r="AE1409" i="1" s="1"/>
  <c r="AG1409" i="1"/>
  <c r="AH1409" i="1"/>
  <c r="AI1409" i="1"/>
  <c r="AJ1409" i="1"/>
  <c r="AK1409" i="1"/>
  <c r="AM1409" i="1"/>
  <c r="A1410" i="1"/>
  <c r="B1410" i="1"/>
  <c r="C1410" i="1"/>
  <c r="D1410" i="1"/>
  <c r="E1410" i="1"/>
  <c r="F1410" i="1"/>
  <c r="G1410" i="1"/>
  <c r="H1410" i="1"/>
  <c r="I1410" i="1"/>
  <c r="J1410" i="1"/>
  <c r="K1410" i="1"/>
  <c r="L1410" i="1"/>
  <c r="M1410" i="1"/>
  <c r="Q1410" i="1"/>
  <c r="R1410" i="1"/>
  <c r="T1410" i="1"/>
  <c r="U1410" i="1"/>
  <c r="V1410" i="1" s="1"/>
  <c r="W1410" i="1"/>
  <c r="X1410" i="1"/>
  <c r="Y1410" i="1"/>
  <c r="AA1410" i="1"/>
  <c r="AB1410" i="1"/>
  <c r="AC1410" i="1"/>
  <c r="AD1410" i="1" s="1"/>
  <c r="AG1410" i="1"/>
  <c r="AH1410" i="1"/>
  <c r="AI1410" i="1"/>
  <c r="AJ1410" i="1"/>
  <c r="AK1410" i="1"/>
  <c r="AM1410" i="1"/>
  <c r="A1411" i="1"/>
  <c r="B1411" i="1"/>
  <c r="C1411" i="1"/>
  <c r="D1411" i="1"/>
  <c r="E1411" i="1"/>
  <c r="F1411" i="1"/>
  <c r="G1411" i="1"/>
  <c r="H1411" i="1"/>
  <c r="I1411" i="1"/>
  <c r="J1411" i="1"/>
  <c r="K1411" i="1"/>
  <c r="L1411" i="1"/>
  <c r="M1411" i="1"/>
  <c r="Q1411" i="1"/>
  <c r="R1411" i="1"/>
  <c r="T1411" i="1"/>
  <c r="U1411" i="1"/>
  <c r="V1411" i="1" s="1"/>
  <c r="W1411" i="1"/>
  <c r="X1411" i="1"/>
  <c r="Y1411" i="1"/>
  <c r="AA1411" i="1"/>
  <c r="AB1411" i="1"/>
  <c r="AC1411" i="1"/>
  <c r="AG1411" i="1"/>
  <c r="AH1411" i="1"/>
  <c r="AI1411" i="1"/>
  <c r="AJ1411" i="1"/>
  <c r="AK1411" i="1"/>
  <c r="AM1411" i="1"/>
  <c r="A1412" i="1"/>
  <c r="B1412" i="1"/>
  <c r="C1412" i="1"/>
  <c r="D1412" i="1"/>
  <c r="E1412" i="1"/>
  <c r="F1412" i="1"/>
  <c r="G1412" i="1"/>
  <c r="H1412" i="1"/>
  <c r="I1412" i="1"/>
  <c r="J1412" i="1"/>
  <c r="K1412" i="1"/>
  <c r="L1412" i="1"/>
  <c r="M1412" i="1"/>
  <c r="Q1412" i="1"/>
  <c r="R1412" i="1"/>
  <c r="T1412" i="1"/>
  <c r="U1412" i="1"/>
  <c r="V1412" i="1" s="1"/>
  <c r="W1412" i="1"/>
  <c r="X1412" i="1"/>
  <c r="Y1412" i="1"/>
  <c r="AA1412" i="1"/>
  <c r="AB1412" i="1"/>
  <c r="AC1412" i="1"/>
  <c r="AG1412" i="1"/>
  <c r="AH1412" i="1"/>
  <c r="AI1412" i="1"/>
  <c r="AJ1412" i="1"/>
  <c r="AK1412" i="1"/>
  <c r="AM1412" i="1"/>
  <c r="A1413" i="1"/>
  <c r="B1413" i="1"/>
  <c r="C1413" i="1"/>
  <c r="D1413" i="1"/>
  <c r="E1413" i="1"/>
  <c r="F1413" i="1"/>
  <c r="G1413" i="1"/>
  <c r="H1413" i="1"/>
  <c r="I1413" i="1"/>
  <c r="J1413" i="1"/>
  <c r="K1413" i="1"/>
  <c r="L1413" i="1"/>
  <c r="M1413" i="1"/>
  <c r="Q1413" i="1"/>
  <c r="R1413" i="1"/>
  <c r="T1413" i="1"/>
  <c r="U1413" i="1"/>
  <c r="V1413" i="1" s="1"/>
  <c r="W1413" i="1"/>
  <c r="X1413" i="1"/>
  <c r="Y1413" i="1"/>
  <c r="AA1413" i="1"/>
  <c r="AB1413" i="1"/>
  <c r="AC1413" i="1"/>
  <c r="AE1413" i="1" s="1"/>
  <c r="AG1413" i="1"/>
  <c r="AH1413" i="1"/>
  <c r="AI1413" i="1"/>
  <c r="AJ1413" i="1"/>
  <c r="AK1413" i="1"/>
  <c r="AM1413" i="1"/>
  <c r="A1414" i="1"/>
  <c r="B1414" i="1"/>
  <c r="C1414" i="1"/>
  <c r="D1414" i="1"/>
  <c r="E1414" i="1"/>
  <c r="F1414" i="1"/>
  <c r="G1414" i="1"/>
  <c r="H1414" i="1"/>
  <c r="I1414" i="1"/>
  <c r="J1414" i="1"/>
  <c r="K1414" i="1"/>
  <c r="L1414" i="1"/>
  <c r="M1414" i="1"/>
  <c r="Q1414" i="1"/>
  <c r="R1414" i="1"/>
  <c r="T1414" i="1"/>
  <c r="U1414" i="1"/>
  <c r="V1414" i="1" s="1"/>
  <c r="W1414" i="1"/>
  <c r="X1414" i="1"/>
  <c r="Y1414" i="1"/>
  <c r="AA1414" i="1"/>
  <c r="AB1414" i="1"/>
  <c r="AC1414" i="1"/>
  <c r="AG1414" i="1"/>
  <c r="AH1414" i="1"/>
  <c r="AI1414" i="1"/>
  <c r="AJ1414" i="1"/>
  <c r="AK1414" i="1"/>
  <c r="AM1414" i="1"/>
  <c r="A1415" i="1"/>
  <c r="B1415" i="1"/>
  <c r="C1415" i="1"/>
  <c r="D1415" i="1"/>
  <c r="E1415" i="1"/>
  <c r="F1415" i="1"/>
  <c r="G1415" i="1"/>
  <c r="H1415" i="1"/>
  <c r="I1415" i="1"/>
  <c r="J1415" i="1"/>
  <c r="K1415" i="1"/>
  <c r="L1415" i="1"/>
  <c r="M1415" i="1"/>
  <c r="Q1415" i="1"/>
  <c r="R1415" i="1"/>
  <c r="T1415" i="1"/>
  <c r="U1415" i="1"/>
  <c r="V1415" i="1" s="1"/>
  <c r="W1415" i="1"/>
  <c r="X1415" i="1"/>
  <c r="Y1415" i="1"/>
  <c r="AA1415" i="1"/>
  <c r="AB1415" i="1"/>
  <c r="AC1415" i="1"/>
  <c r="AE1415" i="1" s="1"/>
  <c r="AG1415" i="1"/>
  <c r="AH1415" i="1"/>
  <c r="AI1415" i="1"/>
  <c r="AJ1415" i="1"/>
  <c r="AK1415" i="1"/>
  <c r="AM1415" i="1"/>
  <c r="A1416" i="1"/>
  <c r="B1416" i="1"/>
  <c r="C1416" i="1"/>
  <c r="D1416" i="1"/>
  <c r="E1416" i="1"/>
  <c r="F1416" i="1"/>
  <c r="G1416" i="1"/>
  <c r="H1416" i="1"/>
  <c r="I1416" i="1"/>
  <c r="J1416" i="1"/>
  <c r="K1416" i="1"/>
  <c r="L1416" i="1"/>
  <c r="M1416" i="1"/>
  <c r="Q1416" i="1"/>
  <c r="R1416" i="1"/>
  <c r="T1416" i="1"/>
  <c r="U1416" i="1"/>
  <c r="V1416" i="1" s="1"/>
  <c r="W1416" i="1"/>
  <c r="X1416" i="1"/>
  <c r="Y1416" i="1"/>
  <c r="AA1416" i="1"/>
  <c r="AB1416" i="1"/>
  <c r="AC1416" i="1"/>
  <c r="AD1416" i="1" s="1"/>
  <c r="AG1416" i="1"/>
  <c r="AH1416" i="1"/>
  <c r="AI1416" i="1"/>
  <c r="AJ1416" i="1"/>
  <c r="AK1416" i="1"/>
  <c r="AM1416" i="1"/>
  <c r="A1417" i="1"/>
  <c r="B1417" i="1"/>
  <c r="C1417" i="1"/>
  <c r="D1417" i="1"/>
  <c r="E1417" i="1"/>
  <c r="F1417" i="1"/>
  <c r="G1417" i="1"/>
  <c r="H1417" i="1"/>
  <c r="I1417" i="1"/>
  <c r="J1417" i="1"/>
  <c r="K1417" i="1"/>
  <c r="L1417" i="1"/>
  <c r="M1417" i="1"/>
  <c r="Q1417" i="1"/>
  <c r="R1417" i="1"/>
  <c r="T1417" i="1"/>
  <c r="U1417" i="1"/>
  <c r="V1417" i="1" s="1"/>
  <c r="W1417" i="1"/>
  <c r="X1417" i="1"/>
  <c r="Y1417" i="1"/>
  <c r="AA1417" i="1"/>
  <c r="AB1417" i="1"/>
  <c r="AC1417" i="1"/>
  <c r="AE1417" i="1" s="1"/>
  <c r="AG1417" i="1"/>
  <c r="AH1417" i="1"/>
  <c r="AI1417" i="1"/>
  <c r="AJ1417" i="1"/>
  <c r="AK1417" i="1"/>
  <c r="AM1417" i="1"/>
  <c r="A1418" i="1"/>
  <c r="B1418" i="1"/>
  <c r="C1418" i="1"/>
  <c r="D1418" i="1"/>
  <c r="E1418" i="1"/>
  <c r="F1418" i="1"/>
  <c r="G1418" i="1"/>
  <c r="H1418" i="1"/>
  <c r="I1418" i="1"/>
  <c r="J1418" i="1"/>
  <c r="K1418" i="1"/>
  <c r="L1418" i="1"/>
  <c r="M1418" i="1"/>
  <c r="Q1418" i="1"/>
  <c r="R1418" i="1"/>
  <c r="T1418" i="1"/>
  <c r="U1418" i="1"/>
  <c r="V1418" i="1" s="1"/>
  <c r="W1418" i="1"/>
  <c r="X1418" i="1"/>
  <c r="Y1418" i="1"/>
  <c r="AA1418" i="1"/>
  <c r="AB1418" i="1"/>
  <c r="AC1418" i="1"/>
  <c r="AG1418" i="1"/>
  <c r="AH1418" i="1"/>
  <c r="AI1418" i="1"/>
  <c r="AJ1418" i="1"/>
  <c r="AK1418" i="1"/>
  <c r="AM1418" i="1"/>
  <c r="A1419" i="1"/>
  <c r="B1419" i="1"/>
  <c r="C1419" i="1"/>
  <c r="D1419" i="1"/>
  <c r="E1419" i="1"/>
  <c r="F1419" i="1"/>
  <c r="G1419" i="1"/>
  <c r="H1419" i="1"/>
  <c r="I1419" i="1"/>
  <c r="J1419" i="1"/>
  <c r="K1419" i="1"/>
  <c r="L1419" i="1"/>
  <c r="M1419" i="1"/>
  <c r="Q1419" i="1"/>
  <c r="R1419" i="1"/>
  <c r="T1419" i="1"/>
  <c r="U1419" i="1"/>
  <c r="V1419" i="1" s="1"/>
  <c r="W1419" i="1"/>
  <c r="X1419" i="1"/>
  <c r="Y1419" i="1"/>
  <c r="AA1419" i="1"/>
  <c r="AB1419" i="1"/>
  <c r="AC1419" i="1"/>
  <c r="AG1419" i="1"/>
  <c r="AH1419" i="1"/>
  <c r="AI1419" i="1"/>
  <c r="AJ1419" i="1"/>
  <c r="AK1419" i="1"/>
  <c r="AM1419" i="1"/>
  <c r="A1420" i="1"/>
  <c r="B1420" i="1"/>
  <c r="C1420" i="1"/>
  <c r="D1420" i="1"/>
  <c r="E1420" i="1"/>
  <c r="F1420" i="1"/>
  <c r="G1420" i="1"/>
  <c r="H1420" i="1"/>
  <c r="I1420" i="1"/>
  <c r="J1420" i="1"/>
  <c r="K1420" i="1"/>
  <c r="L1420" i="1"/>
  <c r="M1420" i="1"/>
  <c r="Q1420" i="1"/>
  <c r="R1420" i="1"/>
  <c r="T1420" i="1"/>
  <c r="U1420" i="1"/>
  <c r="V1420" i="1" s="1"/>
  <c r="W1420" i="1"/>
  <c r="X1420" i="1"/>
  <c r="Y1420" i="1"/>
  <c r="AA1420" i="1"/>
  <c r="AB1420" i="1"/>
  <c r="AC1420" i="1"/>
  <c r="AG1420" i="1"/>
  <c r="AH1420" i="1"/>
  <c r="AI1420" i="1"/>
  <c r="AJ1420" i="1"/>
  <c r="AK1420" i="1"/>
  <c r="AM1420" i="1"/>
  <c r="A1421" i="1"/>
  <c r="B1421" i="1"/>
  <c r="C1421" i="1"/>
  <c r="D1421" i="1"/>
  <c r="E1421" i="1"/>
  <c r="F1421" i="1"/>
  <c r="G1421" i="1"/>
  <c r="H1421" i="1"/>
  <c r="I1421" i="1"/>
  <c r="J1421" i="1"/>
  <c r="K1421" i="1"/>
  <c r="L1421" i="1"/>
  <c r="M1421" i="1"/>
  <c r="Q1421" i="1"/>
  <c r="R1421" i="1"/>
  <c r="T1421" i="1"/>
  <c r="U1421" i="1"/>
  <c r="V1421" i="1" s="1"/>
  <c r="W1421" i="1"/>
  <c r="X1421" i="1"/>
  <c r="Y1421" i="1"/>
  <c r="AA1421" i="1"/>
  <c r="AB1421" i="1"/>
  <c r="AC1421" i="1"/>
  <c r="AD1421" i="1" s="1"/>
  <c r="AG1421" i="1"/>
  <c r="AH1421" i="1"/>
  <c r="AI1421" i="1"/>
  <c r="AJ1421" i="1"/>
  <c r="AK1421" i="1"/>
  <c r="AM1421" i="1"/>
  <c r="A1422" i="1"/>
  <c r="B1422" i="1"/>
  <c r="C1422" i="1"/>
  <c r="D1422" i="1"/>
  <c r="E1422" i="1"/>
  <c r="F1422" i="1"/>
  <c r="G1422" i="1"/>
  <c r="H1422" i="1"/>
  <c r="I1422" i="1"/>
  <c r="J1422" i="1"/>
  <c r="K1422" i="1"/>
  <c r="L1422" i="1"/>
  <c r="M1422" i="1"/>
  <c r="Q1422" i="1"/>
  <c r="R1422" i="1"/>
  <c r="T1422" i="1"/>
  <c r="U1422" i="1"/>
  <c r="V1422" i="1" s="1"/>
  <c r="W1422" i="1"/>
  <c r="X1422" i="1"/>
  <c r="Y1422" i="1"/>
  <c r="AA1422" i="1"/>
  <c r="AB1422" i="1"/>
  <c r="AC1422" i="1"/>
  <c r="AE1422" i="1" s="1"/>
  <c r="AG1422" i="1"/>
  <c r="AH1422" i="1"/>
  <c r="AI1422" i="1"/>
  <c r="AJ1422" i="1"/>
  <c r="AK1422" i="1"/>
  <c r="AM1422" i="1"/>
  <c r="A1423" i="1"/>
  <c r="B1423" i="1"/>
  <c r="C1423" i="1"/>
  <c r="D1423" i="1"/>
  <c r="E1423" i="1"/>
  <c r="F1423" i="1"/>
  <c r="G1423" i="1"/>
  <c r="H1423" i="1"/>
  <c r="I1423" i="1"/>
  <c r="J1423" i="1"/>
  <c r="K1423" i="1"/>
  <c r="L1423" i="1"/>
  <c r="M1423" i="1"/>
  <c r="Q1423" i="1"/>
  <c r="R1423" i="1"/>
  <c r="T1423" i="1"/>
  <c r="U1423" i="1"/>
  <c r="V1423" i="1" s="1"/>
  <c r="W1423" i="1"/>
  <c r="X1423" i="1"/>
  <c r="Y1423" i="1"/>
  <c r="AA1423" i="1"/>
  <c r="AB1423" i="1"/>
  <c r="AC1423" i="1"/>
  <c r="AE1423" i="1" s="1"/>
  <c r="AG1423" i="1"/>
  <c r="AH1423" i="1"/>
  <c r="AI1423" i="1"/>
  <c r="AJ1423" i="1"/>
  <c r="AK1423" i="1"/>
  <c r="AM1423" i="1"/>
  <c r="A1424" i="1"/>
  <c r="B1424" i="1"/>
  <c r="C1424" i="1"/>
  <c r="D1424" i="1"/>
  <c r="E1424" i="1"/>
  <c r="F1424" i="1"/>
  <c r="G1424" i="1"/>
  <c r="H1424" i="1"/>
  <c r="I1424" i="1"/>
  <c r="J1424" i="1"/>
  <c r="K1424" i="1"/>
  <c r="L1424" i="1"/>
  <c r="M1424" i="1"/>
  <c r="Q1424" i="1"/>
  <c r="R1424" i="1"/>
  <c r="T1424" i="1"/>
  <c r="U1424" i="1"/>
  <c r="V1424" i="1" s="1"/>
  <c r="W1424" i="1"/>
  <c r="X1424" i="1"/>
  <c r="Y1424" i="1"/>
  <c r="AA1424" i="1"/>
  <c r="AB1424" i="1"/>
  <c r="AC1424" i="1"/>
  <c r="AD1424" i="1" s="1"/>
  <c r="AG1424" i="1"/>
  <c r="AH1424" i="1"/>
  <c r="AI1424" i="1"/>
  <c r="AJ1424" i="1"/>
  <c r="AK1424" i="1"/>
  <c r="AM1424" i="1"/>
  <c r="A1425" i="1"/>
  <c r="B1425" i="1"/>
  <c r="C1425" i="1"/>
  <c r="D1425" i="1"/>
  <c r="E1425" i="1"/>
  <c r="F1425" i="1"/>
  <c r="G1425" i="1"/>
  <c r="H1425" i="1"/>
  <c r="I1425" i="1"/>
  <c r="J1425" i="1"/>
  <c r="K1425" i="1"/>
  <c r="L1425" i="1"/>
  <c r="M1425" i="1"/>
  <c r="Q1425" i="1"/>
  <c r="R1425" i="1"/>
  <c r="T1425" i="1"/>
  <c r="U1425" i="1"/>
  <c r="V1425" i="1" s="1"/>
  <c r="W1425" i="1"/>
  <c r="X1425" i="1"/>
  <c r="Y1425" i="1"/>
  <c r="AA1425" i="1"/>
  <c r="AB1425" i="1"/>
  <c r="AC1425" i="1"/>
  <c r="AE1425" i="1" s="1"/>
  <c r="AG1425" i="1"/>
  <c r="AH1425" i="1"/>
  <c r="AI1425" i="1"/>
  <c r="AJ1425" i="1"/>
  <c r="AK1425" i="1"/>
  <c r="AM1425" i="1"/>
  <c r="A1426" i="1"/>
  <c r="B1426" i="1"/>
  <c r="C1426" i="1"/>
  <c r="D1426" i="1"/>
  <c r="E1426" i="1"/>
  <c r="F1426" i="1"/>
  <c r="G1426" i="1"/>
  <c r="H1426" i="1"/>
  <c r="I1426" i="1"/>
  <c r="J1426" i="1"/>
  <c r="K1426" i="1"/>
  <c r="L1426" i="1"/>
  <c r="M1426" i="1"/>
  <c r="Q1426" i="1"/>
  <c r="R1426" i="1"/>
  <c r="T1426" i="1"/>
  <c r="U1426" i="1"/>
  <c r="V1426" i="1" s="1"/>
  <c r="W1426" i="1"/>
  <c r="X1426" i="1"/>
  <c r="Y1426" i="1"/>
  <c r="AA1426" i="1"/>
  <c r="AB1426" i="1"/>
  <c r="AC1426" i="1"/>
  <c r="AG1426" i="1"/>
  <c r="AH1426" i="1"/>
  <c r="AI1426" i="1"/>
  <c r="AJ1426" i="1"/>
  <c r="AK1426" i="1"/>
  <c r="AM1426" i="1"/>
  <c r="A1427" i="1"/>
  <c r="B1427" i="1"/>
  <c r="C1427" i="1"/>
  <c r="D1427" i="1"/>
  <c r="E1427" i="1"/>
  <c r="F1427" i="1"/>
  <c r="G1427" i="1"/>
  <c r="H1427" i="1"/>
  <c r="I1427" i="1"/>
  <c r="J1427" i="1"/>
  <c r="K1427" i="1"/>
  <c r="L1427" i="1"/>
  <c r="M1427" i="1"/>
  <c r="Q1427" i="1"/>
  <c r="R1427" i="1"/>
  <c r="T1427" i="1"/>
  <c r="U1427" i="1"/>
  <c r="V1427" i="1" s="1"/>
  <c r="W1427" i="1"/>
  <c r="X1427" i="1"/>
  <c r="Y1427" i="1"/>
  <c r="AA1427" i="1"/>
  <c r="AB1427" i="1"/>
  <c r="AC1427" i="1"/>
  <c r="AG1427" i="1"/>
  <c r="AH1427" i="1"/>
  <c r="AI1427" i="1"/>
  <c r="AJ1427" i="1"/>
  <c r="AK1427" i="1"/>
  <c r="AM1427" i="1"/>
  <c r="A1428" i="1"/>
  <c r="B1428" i="1"/>
  <c r="C1428" i="1"/>
  <c r="D1428" i="1"/>
  <c r="E1428" i="1"/>
  <c r="F1428" i="1"/>
  <c r="G1428" i="1"/>
  <c r="H1428" i="1"/>
  <c r="I1428" i="1"/>
  <c r="J1428" i="1"/>
  <c r="K1428" i="1"/>
  <c r="L1428" i="1"/>
  <c r="M1428" i="1"/>
  <c r="Q1428" i="1"/>
  <c r="R1428" i="1"/>
  <c r="T1428" i="1"/>
  <c r="U1428" i="1"/>
  <c r="V1428" i="1" s="1"/>
  <c r="W1428" i="1"/>
  <c r="X1428" i="1"/>
  <c r="Y1428" i="1"/>
  <c r="AA1428" i="1"/>
  <c r="AB1428" i="1"/>
  <c r="AC1428" i="1"/>
  <c r="AG1428" i="1"/>
  <c r="AH1428" i="1"/>
  <c r="AI1428" i="1"/>
  <c r="AJ1428" i="1"/>
  <c r="AK1428" i="1"/>
  <c r="AM1428" i="1"/>
  <c r="A1429" i="1"/>
  <c r="B1429" i="1"/>
  <c r="C1429" i="1"/>
  <c r="D1429" i="1"/>
  <c r="E1429" i="1"/>
  <c r="F1429" i="1"/>
  <c r="G1429" i="1"/>
  <c r="H1429" i="1"/>
  <c r="I1429" i="1"/>
  <c r="J1429" i="1"/>
  <c r="K1429" i="1"/>
  <c r="L1429" i="1"/>
  <c r="M1429" i="1"/>
  <c r="Q1429" i="1"/>
  <c r="R1429" i="1"/>
  <c r="T1429" i="1"/>
  <c r="U1429" i="1"/>
  <c r="V1429" i="1" s="1"/>
  <c r="W1429" i="1"/>
  <c r="X1429" i="1"/>
  <c r="Y1429" i="1"/>
  <c r="AA1429" i="1"/>
  <c r="AB1429" i="1"/>
  <c r="AC1429" i="1"/>
  <c r="AE1429" i="1" s="1"/>
  <c r="AG1429" i="1"/>
  <c r="AH1429" i="1"/>
  <c r="AI1429" i="1"/>
  <c r="AJ1429" i="1"/>
  <c r="AK1429" i="1"/>
  <c r="AM1429" i="1"/>
  <c r="A1430" i="1"/>
  <c r="B1430" i="1"/>
  <c r="C1430" i="1"/>
  <c r="D1430" i="1"/>
  <c r="E1430" i="1"/>
  <c r="F1430" i="1"/>
  <c r="G1430" i="1"/>
  <c r="H1430" i="1"/>
  <c r="I1430" i="1"/>
  <c r="J1430" i="1"/>
  <c r="K1430" i="1"/>
  <c r="L1430" i="1"/>
  <c r="M1430" i="1"/>
  <c r="Q1430" i="1"/>
  <c r="R1430" i="1"/>
  <c r="T1430" i="1"/>
  <c r="U1430" i="1"/>
  <c r="V1430" i="1" s="1"/>
  <c r="W1430" i="1"/>
  <c r="X1430" i="1"/>
  <c r="Y1430" i="1"/>
  <c r="AA1430" i="1"/>
  <c r="AB1430" i="1"/>
  <c r="AC1430" i="1"/>
  <c r="AE1430" i="1" s="1"/>
  <c r="AG1430" i="1"/>
  <c r="AH1430" i="1"/>
  <c r="AI1430" i="1"/>
  <c r="AJ1430" i="1"/>
  <c r="AK1430" i="1"/>
  <c r="AM1430" i="1"/>
  <c r="A1431" i="1"/>
  <c r="B1431" i="1"/>
  <c r="C1431" i="1"/>
  <c r="D1431" i="1"/>
  <c r="E1431" i="1"/>
  <c r="F1431" i="1"/>
  <c r="G1431" i="1"/>
  <c r="H1431" i="1"/>
  <c r="I1431" i="1"/>
  <c r="J1431" i="1"/>
  <c r="K1431" i="1"/>
  <c r="L1431" i="1"/>
  <c r="M1431" i="1"/>
  <c r="Q1431" i="1"/>
  <c r="R1431" i="1"/>
  <c r="T1431" i="1"/>
  <c r="U1431" i="1"/>
  <c r="V1431" i="1" s="1"/>
  <c r="W1431" i="1"/>
  <c r="X1431" i="1"/>
  <c r="Y1431" i="1"/>
  <c r="AA1431" i="1"/>
  <c r="AB1431" i="1"/>
  <c r="AC1431" i="1"/>
  <c r="AE1431" i="1" s="1"/>
  <c r="AG1431" i="1"/>
  <c r="AH1431" i="1"/>
  <c r="AI1431" i="1"/>
  <c r="AJ1431" i="1"/>
  <c r="AK1431" i="1"/>
  <c r="AM1431" i="1"/>
  <c r="A1432" i="1"/>
  <c r="B1432" i="1"/>
  <c r="C1432" i="1"/>
  <c r="D1432" i="1"/>
  <c r="E1432" i="1"/>
  <c r="F1432" i="1"/>
  <c r="G1432" i="1"/>
  <c r="H1432" i="1"/>
  <c r="I1432" i="1"/>
  <c r="J1432" i="1"/>
  <c r="K1432" i="1"/>
  <c r="L1432" i="1"/>
  <c r="M1432" i="1"/>
  <c r="Q1432" i="1"/>
  <c r="R1432" i="1"/>
  <c r="T1432" i="1"/>
  <c r="U1432" i="1"/>
  <c r="V1432" i="1" s="1"/>
  <c r="W1432" i="1"/>
  <c r="X1432" i="1"/>
  <c r="Y1432" i="1"/>
  <c r="AA1432" i="1"/>
  <c r="AB1432" i="1"/>
  <c r="AC1432" i="1"/>
  <c r="AG1432" i="1"/>
  <c r="AH1432" i="1"/>
  <c r="AI1432" i="1"/>
  <c r="AJ1432" i="1"/>
  <c r="AK1432" i="1"/>
  <c r="AM1432" i="1"/>
  <c r="A1433" i="1"/>
  <c r="B1433" i="1"/>
  <c r="C1433" i="1"/>
  <c r="D1433" i="1"/>
  <c r="E1433" i="1"/>
  <c r="F1433" i="1"/>
  <c r="G1433" i="1"/>
  <c r="H1433" i="1"/>
  <c r="I1433" i="1"/>
  <c r="J1433" i="1"/>
  <c r="K1433" i="1"/>
  <c r="L1433" i="1"/>
  <c r="M1433" i="1"/>
  <c r="Q1433" i="1"/>
  <c r="R1433" i="1"/>
  <c r="T1433" i="1"/>
  <c r="U1433" i="1"/>
  <c r="V1433" i="1" s="1"/>
  <c r="W1433" i="1"/>
  <c r="X1433" i="1"/>
  <c r="Y1433" i="1"/>
  <c r="AA1433" i="1"/>
  <c r="AB1433" i="1"/>
  <c r="AC1433" i="1"/>
  <c r="AE1433" i="1" s="1"/>
  <c r="AG1433" i="1"/>
  <c r="AH1433" i="1"/>
  <c r="AI1433" i="1"/>
  <c r="AJ1433" i="1"/>
  <c r="AK1433" i="1"/>
  <c r="AM1433" i="1"/>
  <c r="A1434" i="1"/>
  <c r="B1434" i="1"/>
  <c r="C1434" i="1"/>
  <c r="D1434" i="1"/>
  <c r="E1434" i="1"/>
  <c r="F1434" i="1"/>
  <c r="G1434" i="1"/>
  <c r="H1434" i="1"/>
  <c r="I1434" i="1"/>
  <c r="J1434" i="1"/>
  <c r="K1434" i="1"/>
  <c r="L1434" i="1"/>
  <c r="M1434" i="1"/>
  <c r="Q1434" i="1"/>
  <c r="R1434" i="1"/>
  <c r="T1434" i="1"/>
  <c r="U1434" i="1"/>
  <c r="V1434" i="1" s="1"/>
  <c r="W1434" i="1"/>
  <c r="X1434" i="1"/>
  <c r="Y1434" i="1"/>
  <c r="AA1434" i="1"/>
  <c r="AB1434" i="1"/>
  <c r="AC1434" i="1"/>
  <c r="AG1434" i="1"/>
  <c r="AH1434" i="1"/>
  <c r="AI1434" i="1"/>
  <c r="AJ1434" i="1"/>
  <c r="AK1434" i="1"/>
  <c r="AM1434" i="1"/>
  <c r="A1435" i="1"/>
  <c r="B1435" i="1"/>
  <c r="C1435" i="1"/>
  <c r="D1435" i="1"/>
  <c r="E1435" i="1"/>
  <c r="F1435" i="1"/>
  <c r="G1435" i="1"/>
  <c r="H1435" i="1"/>
  <c r="I1435" i="1"/>
  <c r="J1435" i="1"/>
  <c r="K1435" i="1"/>
  <c r="L1435" i="1"/>
  <c r="M1435" i="1"/>
  <c r="Q1435" i="1"/>
  <c r="R1435" i="1"/>
  <c r="T1435" i="1"/>
  <c r="U1435" i="1"/>
  <c r="V1435" i="1" s="1"/>
  <c r="W1435" i="1"/>
  <c r="X1435" i="1"/>
  <c r="Y1435" i="1"/>
  <c r="AA1435" i="1"/>
  <c r="AB1435" i="1"/>
  <c r="AC1435" i="1"/>
  <c r="AE1435" i="1" s="1"/>
  <c r="AG1435" i="1"/>
  <c r="AH1435" i="1"/>
  <c r="AI1435" i="1"/>
  <c r="AJ1435" i="1"/>
  <c r="AK1435" i="1"/>
  <c r="AM1435" i="1"/>
  <c r="A1436" i="1"/>
  <c r="B1436" i="1"/>
  <c r="C1436" i="1"/>
  <c r="D1436" i="1"/>
  <c r="E1436" i="1"/>
  <c r="F1436" i="1"/>
  <c r="G1436" i="1"/>
  <c r="H1436" i="1"/>
  <c r="I1436" i="1"/>
  <c r="J1436" i="1"/>
  <c r="K1436" i="1"/>
  <c r="L1436" i="1"/>
  <c r="M1436" i="1"/>
  <c r="Q1436" i="1"/>
  <c r="R1436" i="1"/>
  <c r="T1436" i="1"/>
  <c r="U1436" i="1"/>
  <c r="V1436" i="1" s="1"/>
  <c r="W1436" i="1"/>
  <c r="X1436" i="1"/>
  <c r="Y1436" i="1"/>
  <c r="AA1436" i="1"/>
  <c r="AB1436" i="1"/>
  <c r="AC1436" i="1"/>
  <c r="AG1436" i="1"/>
  <c r="AH1436" i="1"/>
  <c r="AI1436" i="1"/>
  <c r="AJ1436" i="1"/>
  <c r="AK1436" i="1"/>
  <c r="AM1436" i="1"/>
  <c r="A1437" i="1"/>
  <c r="B1437" i="1"/>
  <c r="C1437" i="1"/>
  <c r="D1437" i="1"/>
  <c r="E1437" i="1"/>
  <c r="F1437" i="1"/>
  <c r="G1437" i="1"/>
  <c r="H1437" i="1"/>
  <c r="I1437" i="1"/>
  <c r="J1437" i="1"/>
  <c r="K1437" i="1"/>
  <c r="L1437" i="1"/>
  <c r="M1437" i="1"/>
  <c r="Q1437" i="1"/>
  <c r="R1437" i="1"/>
  <c r="T1437" i="1"/>
  <c r="U1437" i="1"/>
  <c r="V1437" i="1" s="1"/>
  <c r="W1437" i="1"/>
  <c r="X1437" i="1"/>
  <c r="Y1437" i="1"/>
  <c r="AA1437" i="1"/>
  <c r="AB1437" i="1"/>
  <c r="AC1437" i="1"/>
  <c r="AE1437" i="1" s="1"/>
  <c r="AG1437" i="1"/>
  <c r="AH1437" i="1"/>
  <c r="AI1437" i="1"/>
  <c r="AJ1437" i="1"/>
  <c r="AK1437" i="1"/>
  <c r="AM1437" i="1"/>
  <c r="A1438" i="1"/>
  <c r="B1438" i="1"/>
  <c r="C1438" i="1"/>
  <c r="D1438" i="1"/>
  <c r="E1438" i="1"/>
  <c r="F1438" i="1"/>
  <c r="G1438" i="1"/>
  <c r="H1438" i="1"/>
  <c r="I1438" i="1"/>
  <c r="J1438" i="1"/>
  <c r="K1438" i="1"/>
  <c r="L1438" i="1"/>
  <c r="M1438" i="1"/>
  <c r="Q1438" i="1"/>
  <c r="R1438" i="1"/>
  <c r="T1438" i="1"/>
  <c r="U1438" i="1"/>
  <c r="V1438" i="1" s="1"/>
  <c r="W1438" i="1"/>
  <c r="X1438" i="1"/>
  <c r="Y1438" i="1"/>
  <c r="AA1438" i="1"/>
  <c r="AB1438" i="1"/>
  <c r="AC1438" i="1"/>
  <c r="AE1438" i="1" s="1"/>
  <c r="AG1438" i="1"/>
  <c r="AH1438" i="1"/>
  <c r="AI1438" i="1"/>
  <c r="AJ1438" i="1"/>
  <c r="AK1438" i="1"/>
  <c r="AM1438" i="1"/>
  <c r="A1439" i="1"/>
  <c r="B1439" i="1"/>
  <c r="C1439" i="1"/>
  <c r="D1439" i="1"/>
  <c r="E1439" i="1"/>
  <c r="F1439" i="1"/>
  <c r="G1439" i="1"/>
  <c r="H1439" i="1"/>
  <c r="I1439" i="1"/>
  <c r="J1439" i="1"/>
  <c r="K1439" i="1"/>
  <c r="L1439" i="1"/>
  <c r="M1439" i="1"/>
  <c r="Q1439" i="1"/>
  <c r="R1439" i="1"/>
  <c r="T1439" i="1"/>
  <c r="U1439" i="1"/>
  <c r="V1439" i="1" s="1"/>
  <c r="W1439" i="1"/>
  <c r="X1439" i="1"/>
  <c r="Y1439" i="1"/>
  <c r="AA1439" i="1"/>
  <c r="AB1439" i="1"/>
  <c r="AC1439" i="1"/>
  <c r="AE1439" i="1" s="1"/>
  <c r="AG1439" i="1"/>
  <c r="AH1439" i="1"/>
  <c r="AI1439" i="1"/>
  <c r="AJ1439" i="1"/>
  <c r="AK1439" i="1"/>
  <c r="AM1439" i="1"/>
  <c r="A1440" i="1"/>
  <c r="B1440" i="1"/>
  <c r="C1440" i="1"/>
  <c r="D1440" i="1"/>
  <c r="E1440" i="1"/>
  <c r="F1440" i="1"/>
  <c r="G1440" i="1"/>
  <c r="H1440" i="1"/>
  <c r="I1440" i="1"/>
  <c r="J1440" i="1"/>
  <c r="K1440" i="1"/>
  <c r="L1440" i="1"/>
  <c r="M1440" i="1"/>
  <c r="Q1440" i="1"/>
  <c r="R1440" i="1"/>
  <c r="T1440" i="1"/>
  <c r="U1440" i="1"/>
  <c r="V1440" i="1" s="1"/>
  <c r="W1440" i="1"/>
  <c r="X1440" i="1"/>
  <c r="Y1440" i="1"/>
  <c r="AA1440" i="1"/>
  <c r="AB1440" i="1"/>
  <c r="AC1440" i="1"/>
  <c r="AG1440" i="1"/>
  <c r="AH1440" i="1"/>
  <c r="AI1440" i="1"/>
  <c r="AJ1440" i="1"/>
  <c r="AK1440" i="1"/>
  <c r="AM1440" i="1"/>
  <c r="A1441" i="1"/>
  <c r="B1441" i="1"/>
  <c r="C1441" i="1"/>
  <c r="D1441" i="1"/>
  <c r="E1441" i="1"/>
  <c r="F1441" i="1"/>
  <c r="G1441" i="1"/>
  <c r="H1441" i="1"/>
  <c r="I1441" i="1"/>
  <c r="J1441" i="1"/>
  <c r="K1441" i="1"/>
  <c r="L1441" i="1"/>
  <c r="M1441" i="1"/>
  <c r="Q1441" i="1"/>
  <c r="R1441" i="1"/>
  <c r="T1441" i="1"/>
  <c r="U1441" i="1"/>
  <c r="V1441" i="1" s="1"/>
  <c r="W1441" i="1"/>
  <c r="X1441" i="1"/>
  <c r="Y1441" i="1"/>
  <c r="AA1441" i="1"/>
  <c r="AB1441" i="1"/>
  <c r="AC1441" i="1"/>
  <c r="AE1441" i="1" s="1"/>
  <c r="AG1441" i="1"/>
  <c r="AH1441" i="1"/>
  <c r="AI1441" i="1"/>
  <c r="AJ1441" i="1"/>
  <c r="AK1441" i="1"/>
  <c r="AM1441" i="1"/>
  <c r="A1442" i="1"/>
  <c r="B1442" i="1"/>
  <c r="C1442" i="1"/>
  <c r="D1442" i="1"/>
  <c r="E1442" i="1"/>
  <c r="F1442" i="1"/>
  <c r="G1442" i="1"/>
  <c r="H1442" i="1"/>
  <c r="I1442" i="1"/>
  <c r="J1442" i="1"/>
  <c r="K1442" i="1"/>
  <c r="L1442" i="1"/>
  <c r="M1442" i="1"/>
  <c r="Q1442" i="1"/>
  <c r="R1442" i="1"/>
  <c r="T1442" i="1"/>
  <c r="U1442" i="1"/>
  <c r="V1442" i="1" s="1"/>
  <c r="W1442" i="1"/>
  <c r="X1442" i="1"/>
  <c r="Y1442" i="1"/>
  <c r="AA1442" i="1"/>
  <c r="AB1442" i="1"/>
  <c r="AC1442" i="1"/>
  <c r="AG1442" i="1"/>
  <c r="AH1442" i="1"/>
  <c r="AI1442" i="1"/>
  <c r="AJ1442" i="1"/>
  <c r="AK1442" i="1"/>
  <c r="AM1442" i="1"/>
  <c r="A1443" i="1"/>
  <c r="B1443" i="1"/>
  <c r="C1443" i="1"/>
  <c r="D1443" i="1"/>
  <c r="E1443" i="1"/>
  <c r="F1443" i="1"/>
  <c r="G1443" i="1"/>
  <c r="H1443" i="1"/>
  <c r="I1443" i="1"/>
  <c r="J1443" i="1"/>
  <c r="K1443" i="1"/>
  <c r="L1443" i="1"/>
  <c r="M1443" i="1"/>
  <c r="Q1443" i="1"/>
  <c r="R1443" i="1"/>
  <c r="T1443" i="1"/>
  <c r="U1443" i="1"/>
  <c r="V1443" i="1" s="1"/>
  <c r="W1443" i="1"/>
  <c r="X1443" i="1"/>
  <c r="Y1443" i="1"/>
  <c r="AA1443" i="1"/>
  <c r="AB1443" i="1"/>
  <c r="AC1443" i="1"/>
  <c r="AG1443" i="1"/>
  <c r="AH1443" i="1"/>
  <c r="AI1443" i="1"/>
  <c r="AJ1443" i="1"/>
  <c r="AK1443" i="1"/>
  <c r="AM1443" i="1"/>
  <c r="A1444" i="1"/>
  <c r="B1444" i="1"/>
  <c r="C1444" i="1"/>
  <c r="D1444" i="1"/>
  <c r="E1444" i="1"/>
  <c r="F1444" i="1"/>
  <c r="G1444" i="1"/>
  <c r="H1444" i="1"/>
  <c r="I1444" i="1"/>
  <c r="J1444" i="1"/>
  <c r="K1444" i="1"/>
  <c r="L1444" i="1"/>
  <c r="M1444" i="1"/>
  <c r="Q1444" i="1"/>
  <c r="R1444" i="1"/>
  <c r="T1444" i="1"/>
  <c r="U1444" i="1"/>
  <c r="V1444" i="1" s="1"/>
  <c r="W1444" i="1"/>
  <c r="X1444" i="1"/>
  <c r="Y1444" i="1"/>
  <c r="AA1444" i="1"/>
  <c r="AB1444" i="1"/>
  <c r="AC1444" i="1"/>
  <c r="AG1444" i="1"/>
  <c r="AH1444" i="1"/>
  <c r="AI1444" i="1"/>
  <c r="AJ1444" i="1"/>
  <c r="AK1444" i="1"/>
  <c r="AM1444" i="1"/>
  <c r="A1445" i="1"/>
  <c r="B1445" i="1"/>
  <c r="C1445" i="1"/>
  <c r="D1445" i="1"/>
  <c r="E1445" i="1"/>
  <c r="F1445" i="1"/>
  <c r="G1445" i="1"/>
  <c r="H1445" i="1"/>
  <c r="I1445" i="1"/>
  <c r="J1445" i="1"/>
  <c r="K1445" i="1"/>
  <c r="L1445" i="1"/>
  <c r="M1445" i="1"/>
  <c r="Q1445" i="1"/>
  <c r="R1445" i="1"/>
  <c r="T1445" i="1"/>
  <c r="U1445" i="1"/>
  <c r="V1445" i="1" s="1"/>
  <c r="W1445" i="1"/>
  <c r="X1445" i="1"/>
  <c r="Y1445" i="1"/>
  <c r="AA1445" i="1"/>
  <c r="AB1445" i="1"/>
  <c r="AC1445" i="1"/>
  <c r="AE1445" i="1" s="1"/>
  <c r="AG1445" i="1"/>
  <c r="AH1445" i="1"/>
  <c r="AI1445" i="1"/>
  <c r="AJ1445" i="1"/>
  <c r="AK1445" i="1"/>
  <c r="AM1445" i="1"/>
  <c r="A1446" i="1"/>
  <c r="B1446" i="1"/>
  <c r="C1446" i="1"/>
  <c r="D1446" i="1"/>
  <c r="E1446" i="1"/>
  <c r="F1446" i="1"/>
  <c r="G1446" i="1"/>
  <c r="H1446" i="1"/>
  <c r="I1446" i="1"/>
  <c r="J1446" i="1"/>
  <c r="K1446" i="1"/>
  <c r="L1446" i="1"/>
  <c r="M1446" i="1"/>
  <c r="Q1446" i="1"/>
  <c r="R1446" i="1"/>
  <c r="T1446" i="1"/>
  <c r="U1446" i="1"/>
  <c r="V1446" i="1" s="1"/>
  <c r="W1446" i="1"/>
  <c r="X1446" i="1"/>
  <c r="Y1446" i="1"/>
  <c r="AA1446" i="1"/>
  <c r="AB1446" i="1"/>
  <c r="AC1446" i="1"/>
  <c r="AE1446" i="1" s="1"/>
  <c r="AG1446" i="1"/>
  <c r="AH1446" i="1"/>
  <c r="AI1446" i="1"/>
  <c r="AJ1446" i="1"/>
  <c r="AK1446" i="1"/>
  <c r="AM1446" i="1"/>
  <c r="A1447" i="1"/>
  <c r="B1447" i="1"/>
  <c r="C1447" i="1"/>
  <c r="D1447" i="1"/>
  <c r="E1447" i="1"/>
  <c r="F1447" i="1"/>
  <c r="G1447" i="1"/>
  <c r="H1447" i="1"/>
  <c r="I1447" i="1"/>
  <c r="J1447" i="1"/>
  <c r="K1447" i="1"/>
  <c r="L1447" i="1"/>
  <c r="M1447" i="1"/>
  <c r="Q1447" i="1"/>
  <c r="R1447" i="1"/>
  <c r="T1447" i="1"/>
  <c r="U1447" i="1"/>
  <c r="V1447" i="1" s="1"/>
  <c r="W1447" i="1"/>
  <c r="X1447" i="1"/>
  <c r="Y1447" i="1"/>
  <c r="AA1447" i="1"/>
  <c r="AB1447" i="1"/>
  <c r="AC1447" i="1"/>
  <c r="AE1447" i="1" s="1"/>
  <c r="AG1447" i="1"/>
  <c r="AH1447" i="1"/>
  <c r="AI1447" i="1"/>
  <c r="AJ1447" i="1"/>
  <c r="AK1447" i="1"/>
  <c r="AM1447" i="1"/>
  <c r="A1448" i="1"/>
  <c r="B1448" i="1"/>
  <c r="C1448" i="1"/>
  <c r="D1448" i="1"/>
  <c r="E1448" i="1"/>
  <c r="F1448" i="1"/>
  <c r="G1448" i="1"/>
  <c r="H1448" i="1"/>
  <c r="I1448" i="1"/>
  <c r="J1448" i="1"/>
  <c r="K1448" i="1"/>
  <c r="L1448" i="1"/>
  <c r="M1448" i="1"/>
  <c r="Q1448" i="1"/>
  <c r="R1448" i="1"/>
  <c r="T1448" i="1"/>
  <c r="U1448" i="1"/>
  <c r="V1448" i="1" s="1"/>
  <c r="W1448" i="1"/>
  <c r="X1448" i="1"/>
  <c r="Y1448" i="1"/>
  <c r="AA1448" i="1"/>
  <c r="AB1448" i="1"/>
  <c r="AC1448" i="1"/>
  <c r="AG1448" i="1"/>
  <c r="AH1448" i="1"/>
  <c r="AI1448" i="1"/>
  <c r="AJ1448" i="1"/>
  <c r="AK1448" i="1"/>
  <c r="AM1448" i="1"/>
  <c r="A1449" i="1"/>
  <c r="B1449" i="1"/>
  <c r="C1449" i="1"/>
  <c r="D1449" i="1"/>
  <c r="E1449" i="1"/>
  <c r="F1449" i="1"/>
  <c r="G1449" i="1"/>
  <c r="H1449" i="1"/>
  <c r="I1449" i="1"/>
  <c r="J1449" i="1"/>
  <c r="K1449" i="1"/>
  <c r="L1449" i="1"/>
  <c r="M1449" i="1"/>
  <c r="Q1449" i="1"/>
  <c r="R1449" i="1"/>
  <c r="T1449" i="1"/>
  <c r="U1449" i="1"/>
  <c r="V1449" i="1" s="1"/>
  <c r="W1449" i="1"/>
  <c r="X1449" i="1"/>
  <c r="Y1449" i="1"/>
  <c r="AA1449" i="1"/>
  <c r="AB1449" i="1"/>
  <c r="AC1449" i="1"/>
  <c r="AE1449" i="1" s="1"/>
  <c r="AG1449" i="1"/>
  <c r="AH1449" i="1"/>
  <c r="AI1449" i="1"/>
  <c r="AJ1449" i="1"/>
  <c r="AK1449" i="1"/>
  <c r="AM1449" i="1"/>
  <c r="A1450" i="1"/>
  <c r="B1450" i="1"/>
  <c r="C1450" i="1"/>
  <c r="D1450" i="1"/>
  <c r="E1450" i="1"/>
  <c r="F1450" i="1"/>
  <c r="G1450" i="1"/>
  <c r="H1450" i="1"/>
  <c r="I1450" i="1"/>
  <c r="J1450" i="1"/>
  <c r="K1450" i="1"/>
  <c r="L1450" i="1"/>
  <c r="M1450" i="1"/>
  <c r="Q1450" i="1"/>
  <c r="R1450" i="1"/>
  <c r="T1450" i="1"/>
  <c r="U1450" i="1"/>
  <c r="V1450" i="1" s="1"/>
  <c r="W1450" i="1"/>
  <c r="X1450" i="1"/>
  <c r="Y1450" i="1"/>
  <c r="AA1450" i="1"/>
  <c r="AB1450" i="1"/>
  <c r="AC1450" i="1"/>
  <c r="AG1450" i="1"/>
  <c r="AH1450" i="1"/>
  <c r="AI1450" i="1"/>
  <c r="AJ1450" i="1"/>
  <c r="AK1450" i="1"/>
  <c r="AM1450" i="1"/>
  <c r="A1451" i="1"/>
  <c r="B1451" i="1"/>
  <c r="C1451" i="1"/>
  <c r="D1451" i="1"/>
  <c r="E1451" i="1"/>
  <c r="F1451" i="1"/>
  <c r="G1451" i="1"/>
  <c r="H1451" i="1"/>
  <c r="I1451" i="1"/>
  <c r="J1451" i="1"/>
  <c r="K1451" i="1"/>
  <c r="L1451" i="1"/>
  <c r="M1451" i="1"/>
  <c r="Q1451" i="1"/>
  <c r="R1451" i="1"/>
  <c r="T1451" i="1"/>
  <c r="U1451" i="1"/>
  <c r="V1451" i="1" s="1"/>
  <c r="W1451" i="1"/>
  <c r="X1451" i="1"/>
  <c r="Y1451" i="1"/>
  <c r="AA1451" i="1"/>
  <c r="AB1451" i="1"/>
  <c r="AC1451" i="1"/>
  <c r="AG1451" i="1"/>
  <c r="AH1451" i="1"/>
  <c r="AI1451" i="1"/>
  <c r="AJ1451" i="1"/>
  <c r="AK1451" i="1"/>
  <c r="AM1451" i="1"/>
  <c r="A1452" i="1"/>
  <c r="B1452" i="1"/>
  <c r="C1452" i="1"/>
  <c r="D1452" i="1"/>
  <c r="E1452" i="1"/>
  <c r="F1452" i="1"/>
  <c r="G1452" i="1"/>
  <c r="H1452" i="1"/>
  <c r="I1452" i="1"/>
  <c r="J1452" i="1"/>
  <c r="K1452" i="1"/>
  <c r="L1452" i="1"/>
  <c r="M1452" i="1"/>
  <c r="Q1452" i="1"/>
  <c r="R1452" i="1"/>
  <c r="T1452" i="1"/>
  <c r="U1452" i="1"/>
  <c r="V1452" i="1" s="1"/>
  <c r="W1452" i="1"/>
  <c r="X1452" i="1"/>
  <c r="Y1452" i="1"/>
  <c r="AA1452" i="1"/>
  <c r="AB1452" i="1"/>
  <c r="AC1452" i="1"/>
  <c r="AG1452" i="1"/>
  <c r="AH1452" i="1"/>
  <c r="AI1452" i="1"/>
  <c r="AJ1452" i="1"/>
  <c r="AK1452" i="1"/>
  <c r="AM1452" i="1"/>
  <c r="A1453" i="1"/>
  <c r="B1453" i="1"/>
  <c r="C1453" i="1"/>
  <c r="D1453" i="1"/>
  <c r="E1453" i="1"/>
  <c r="F1453" i="1"/>
  <c r="G1453" i="1"/>
  <c r="H1453" i="1"/>
  <c r="I1453" i="1"/>
  <c r="J1453" i="1"/>
  <c r="K1453" i="1"/>
  <c r="L1453" i="1"/>
  <c r="M1453" i="1"/>
  <c r="Q1453" i="1"/>
  <c r="R1453" i="1"/>
  <c r="T1453" i="1"/>
  <c r="U1453" i="1"/>
  <c r="V1453" i="1" s="1"/>
  <c r="W1453" i="1"/>
  <c r="X1453" i="1"/>
  <c r="Y1453" i="1"/>
  <c r="AA1453" i="1"/>
  <c r="AB1453" i="1"/>
  <c r="AC1453" i="1"/>
  <c r="AE1453" i="1" s="1"/>
  <c r="AG1453" i="1"/>
  <c r="AH1453" i="1"/>
  <c r="AI1453" i="1"/>
  <c r="AJ1453" i="1"/>
  <c r="AK1453" i="1"/>
  <c r="AM1453" i="1"/>
  <c r="A1454" i="1"/>
  <c r="B1454" i="1"/>
  <c r="C1454" i="1"/>
  <c r="D1454" i="1"/>
  <c r="E1454" i="1"/>
  <c r="F1454" i="1"/>
  <c r="G1454" i="1"/>
  <c r="H1454" i="1"/>
  <c r="I1454" i="1"/>
  <c r="J1454" i="1"/>
  <c r="K1454" i="1"/>
  <c r="L1454" i="1"/>
  <c r="M1454" i="1"/>
  <c r="Q1454" i="1"/>
  <c r="R1454" i="1"/>
  <c r="T1454" i="1"/>
  <c r="U1454" i="1"/>
  <c r="V1454" i="1" s="1"/>
  <c r="W1454" i="1"/>
  <c r="X1454" i="1"/>
  <c r="Y1454" i="1"/>
  <c r="AA1454" i="1"/>
  <c r="AB1454" i="1"/>
  <c r="AC1454" i="1"/>
  <c r="AE1454" i="1" s="1"/>
  <c r="AG1454" i="1"/>
  <c r="AH1454" i="1"/>
  <c r="AI1454" i="1"/>
  <c r="AJ1454" i="1"/>
  <c r="AK1454" i="1"/>
  <c r="AM1454" i="1"/>
  <c r="A1455" i="1"/>
  <c r="B1455" i="1"/>
  <c r="C1455" i="1"/>
  <c r="D1455" i="1"/>
  <c r="E1455" i="1"/>
  <c r="F1455" i="1"/>
  <c r="G1455" i="1"/>
  <c r="H1455" i="1"/>
  <c r="I1455" i="1"/>
  <c r="J1455" i="1"/>
  <c r="K1455" i="1"/>
  <c r="L1455" i="1"/>
  <c r="M1455" i="1"/>
  <c r="Q1455" i="1"/>
  <c r="R1455" i="1"/>
  <c r="T1455" i="1"/>
  <c r="U1455" i="1"/>
  <c r="V1455" i="1" s="1"/>
  <c r="W1455" i="1"/>
  <c r="X1455" i="1"/>
  <c r="Y1455" i="1"/>
  <c r="AA1455" i="1"/>
  <c r="AB1455" i="1"/>
  <c r="AC1455" i="1"/>
  <c r="AE1455" i="1" s="1"/>
  <c r="AG1455" i="1"/>
  <c r="AH1455" i="1"/>
  <c r="AI1455" i="1"/>
  <c r="AJ1455" i="1"/>
  <c r="AK1455" i="1"/>
  <c r="AM1455" i="1"/>
  <c r="A1456" i="1"/>
  <c r="B1456" i="1"/>
  <c r="C1456" i="1"/>
  <c r="D1456" i="1"/>
  <c r="E1456" i="1"/>
  <c r="F1456" i="1"/>
  <c r="G1456" i="1"/>
  <c r="H1456" i="1"/>
  <c r="I1456" i="1"/>
  <c r="J1456" i="1"/>
  <c r="K1456" i="1"/>
  <c r="L1456" i="1"/>
  <c r="M1456" i="1"/>
  <c r="Q1456" i="1"/>
  <c r="R1456" i="1"/>
  <c r="T1456" i="1"/>
  <c r="U1456" i="1"/>
  <c r="V1456" i="1" s="1"/>
  <c r="W1456" i="1"/>
  <c r="X1456" i="1"/>
  <c r="Y1456" i="1"/>
  <c r="AA1456" i="1"/>
  <c r="AB1456" i="1"/>
  <c r="AC1456" i="1"/>
  <c r="AG1456" i="1"/>
  <c r="AH1456" i="1"/>
  <c r="AI1456" i="1"/>
  <c r="AJ1456" i="1"/>
  <c r="AK1456" i="1"/>
  <c r="AM1456" i="1"/>
  <c r="A1457" i="1"/>
  <c r="B1457" i="1"/>
  <c r="C1457" i="1"/>
  <c r="D1457" i="1"/>
  <c r="E1457" i="1"/>
  <c r="F1457" i="1"/>
  <c r="G1457" i="1"/>
  <c r="H1457" i="1"/>
  <c r="I1457" i="1"/>
  <c r="J1457" i="1"/>
  <c r="K1457" i="1"/>
  <c r="L1457" i="1"/>
  <c r="M1457" i="1"/>
  <c r="Q1457" i="1"/>
  <c r="R1457" i="1"/>
  <c r="T1457" i="1"/>
  <c r="U1457" i="1"/>
  <c r="V1457" i="1" s="1"/>
  <c r="W1457" i="1"/>
  <c r="X1457" i="1"/>
  <c r="Y1457" i="1"/>
  <c r="AA1457" i="1"/>
  <c r="AB1457" i="1"/>
  <c r="AC1457" i="1"/>
  <c r="AE1457" i="1" s="1"/>
  <c r="AG1457" i="1"/>
  <c r="AH1457" i="1"/>
  <c r="AI1457" i="1"/>
  <c r="AJ1457" i="1"/>
  <c r="AK1457" i="1"/>
  <c r="AM1457" i="1"/>
  <c r="A1458" i="1"/>
  <c r="B1458" i="1"/>
  <c r="C1458" i="1"/>
  <c r="D1458" i="1"/>
  <c r="E1458" i="1"/>
  <c r="F1458" i="1"/>
  <c r="G1458" i="1"/>
  <c r="H1458" i="1"/>
  <c r="I1458" i="1"/>
  <c r="J1458" i="1"/>
  <c r="K1458" i="1"/>
  <c r="L1458" i="1"/>
  <c r="M1458" i="1"/>
  <c r="Q1458" i="1"/>
  <c r="R1458" i="1"/>
  <c r="T1458" i="1"/>
  <c r="U1458" i="1"/>
  <c r="V1458" i="1" s="1"/>
  <c r="W1458" i="1"/>
  <c r="X1458" i="1"/>
  <c r="Y1458" i="1"/>
  <c r="AA1458" i="1"/>
  <c r="AB1458" i="1"/>
  <c r="AC1458" i="1"/>
  <c r="AG1458" i="1"/>
  <c r="AH1458" i="1"/>
  <c r="AI1458" i="1"/>
  <c r="AJ1458" i="1"/>
  <c r="AK1458" i="1"/>
  <c r="AM1458" i="1"/>
  <c r="A1459" i="1"/>
  <c r="B1459" i="1"/>
  <c r="C1459" i="1"/>
  <c r="D1459" i="1"/>
  <c r="E1459" i="1"/>
  <c r="F1459" i="1"/>
  <c r="G1459" i="1"/>
  <c r="H1459" i="1"/>
  <c r="I1459" i="1"/>
  <c r="J1459" i="1"/>
  <c r="K1459" i="1"/>
  <c r="L1459" i="1"/>
  <c r="M1459" i="1"/>
  <c r="Q1459" i="1"/>
  <c r="R1459" i="1"/>
  <c r="T1459" i="1"/>
  <c r="U1459" i="1"/>
  <c r="V1459" i="1" s="1"/>
  <c r="W1459" i="1"/>
  <c r="X1459" i="1"/>
  <c r="Y1459" i="1"/>
  <c r="AA1459" i="1"/>
  <c r="AB1459" i="1"/>
  <c r="AC1459" i="1"/>
  <c r="AG1459" i="1"/>
  <c r="AH1459" i="1"/>
  <c r="AI1459" i="1"/>
  <c r="AJ1459" i="1"/>
  <c r="AK1459" i="1"/>
  <c r="AM1459" i="1"/>
  <c r="A1460" i="1"/>
  <c r="B1460" i="1"/>
  <c r="C1460" i="1"/>
  <c r="D1460" i="1"/>
  <c r="E1460" i="1"/>
  <c r="F1460" i="1"/>
  <c r="G1460" i="1"/>
  <c r="H1460" i="1"/>
  <c r="I1460" i="1"/>
  <c r="J1460" i="1"/>
  <c r="K1460" i="1"/>
  <c r="L1460" i="1"/>
  <c r="M1460" i="1"/>
  <c r="Q1460" i="1"/>
  <c r="R1460" i="1"/>
  <c r="T1460" i="1"/>
  <c r="U1460" i="1"/>
  <c r="V1460" i="1" s="1"/>
  <c r="W1460" i="1"/>
  <c r="X1460" i="1"/>
  <c r="Y1460" i="1"/>
  <c r="AA1460" i="1"/>
  <c r="AB1460" i="1"/>
  <c r="AC1460" i="1"/>
  <c r="AG1460" i="1"/>
  <c r="AH1460" i="1"/>
  <c r="AI1460" i="1"/>
  <c r="AJ1460" i="1"/>
  <c r="AK1460" i="1"/>
  <c r="AM1460" i="1"/>
  <c r="A1461" i="1"/>
  <c r="B1461" i="1"/>
  <c r="C1461" i="1"/>
  <c r="D1461" i="1"/>
  <c r="E1461" i="1"/>
  <c r="F1461" i="1"/>
  <c r="G1461" i="1"/>
  <c r="H1461" i="1"/>
  <c r="I1461" i="1"/>
  <c r="J1461" i="1"/>
  <c r="K1461" i="1"/>
  <c r="L1461" i="1"/>
  <c r="M1461" i="1"/>
  <c r="Q1461" i="1"/>
  <c r="R1461" i="1"/>
  <c r="T1461" i="1"/>
  <c r="U1461" i="1"/>
  <c r="V1461" i="1" s="1"/>
  <c r="W1461" i="1"/>
  <c r="X1461" i="1"/>
  <c r="Y1461" i="1"/>
  <c r="AA1461" i="1"/>
  <c r="AB1461" i="1"/>
  <c r="AC1461" i="1"/>
  <c r="AE1461" i="1" s="1"/>
  <c r="AG1461" i="1"/>
  <c r="AH1461" i="1"/>
  <c r="AI1461" i="1"/>
  <c r="AJ1461" i="1"/>
  <c r="AK1461" i="1"/>
  <c r="AM1461" i="1"/>
  <c r="A1462" i="1"/>
  <c r="B1462" i="1"/>
  <c r="C1462" i="1"/>
  <c r="D1462" i="1"/>
  <c r="E1462" i="1"/>
  <c r="F1462" i="1"/>
  <c r="G1462" i="1"/>
  <c r="H1462" i="1"/>
  <c r="I1462" i="1"/>
  <c r="J1462" i="1"/>
  <c r="K1462" i="1"/>
  <c r="L1462" i="1"/>
  <c r="M1462" i="1"/>
  <c r="Q1462" i="1"/>
  <c r="R1462" i="1"/>
  <c r="T1462" i="1"/>
  <c r="U1462" i="1"/>
  <c r="V1462" i="1" s="1"/>
  <c r="W1462" i="1"/>
  <c r="X1462" i="1"/>
  <c r="Y1462" i="1"/>
  <c r="AA1462" i="1"/>
  <c r="AB1462" i="1"/>
  <c r="AC1462" i="1"/>
  <c r="AE1462" i="1" s="1"/>
  <c r="AG1462" i="1"/>
  <c r="AH1462" i="1"/>
  <c r="AI1462" i="1"/>
  <c r="AJ1462" i="1"/>
  <c r="AK1462" i="1"/>
  <c r="AM1462" i="1"/>
  <c r="A1463" i="1"/>
  <c r="B1463" i="1"/>
  <c r="C1463" i="1"/>
  <c r="D1463" i="1"/>
  <c r="E1463" i="1"/>
  <c r="F1463" i="1"/>
  <c r="G1463" i="1"/>
  <c r="H1463" i="1"/>
  <c r="I1463" i="1"/>
  <c r="J1463" i="1"/>
  <c r="K1463" i="1"/>
  <c r="L1463" i="1"/>
  <c r="M1463" i="1"/>
  <c r="Q1463" i="1"/>
  <c r="R1463" i="1"/>
  <c r="T1463" i="1"/>
  <c r="U1463" i="1"/>
  <c r="V1463" i="1" s="1"/>
  <c r="W1463" i="1"/>
  <c r="X1463" i="1"/>
  <c r="Y1463" i="1"/>
  <c r="AA1463" i="1"/>
  <c r="AB1463" i="1"/>
  <c r="AC1463" i="1"/>
  <c r="AE1463" i="1" s="1"/>
  <c r="AG1463" i="1"/>
  <c r="AH1463" i="1"/>
  <c r="AI1463" i="1"/>
  <c r="AJ1463" i="1"/>
  <c r="AK1463" i="1"/>
  <c r="AM1463" i="1"/>
  <c r="A1464" i="1"/>
  <c r="B1464" i="1"/>
  <c r="C1464" i="1"/>
  <c r="D1464" i="1"/>
  <c r="E1464" i="1"/>
  <c r="F1464" i="1"/>
  <c r="G1464" i="1"/>
  <c r="H1464" i="1"/>
  <c r="I1464" i="1"/>
  <c r="J1464" i="1"/>
  <c r="K1464" i="1"/>
  <c r="L1464" i="1"/>
  <c r="M1464" i="1"/>
  <c r="Q1464" i="1"/>
  <c r="R1464" i="1"/>
  <c r="T1464" i="1"/>
  <c r="U1464" i="1"/>
  <c r="V1464" i="1" s="1"/>
  <c r="W1464" i="1"/>
  <c r="X1464" i="1"/>
  <c r="Y1464" i="1"/>
  <c r="AA1464" i="1"/>
  <c r="AB1464" i="1"/>
  <c r="AC1464" i="1"/>
  <c r="AG1464" i="1"/>
  <c r="AH1464" i="1"/>
  <c r="AI1464" i="1"/>
  <c r="AJ1464" i="1"/>
  <c r="AK1464" i="1"/>
  <c r="AM1464" i="1"/>
  <c r="A1465" i="1"/>
  <c r="B1465" i="1"/>
  <c r="C1465" i="1"/>
  <c r="D1465" i="1"/>
  <c r="E1465" i="1"/>
  <c r="F1465" i="1"/>
  <c r="G1465" i="1"/>
  <c r="H1465" i="1"/>
  <c r="I1465" i="1"/>
  <c r="J1465" i="1"/>
  <c r="K1465" i="1"/>
  <c r="L1465" i="1"/>
  <c r="M1465" i="1"/>
  <c r="Q1465" i="1"/>
  <c r="R1465" i="1"/>
  <c r="T1465" i="1"/>
  <c r="U1465" i="1"/>
  <c r="V1465" i="1" s="1"/>
  <c r="W1465" i="1"/>
  <c r="X1465" i="1"/>
  <c r="Y1465" i="1"/>
  <c r="AA1465" i="1"/>
  <c r="AB1465" i="1"/>
  <c r="AC1465" i="1"/>
  <c r="AE1465" i="1" s="1"/>
  <c r="AG1465" i="1"/>
  <c r="AH1465" i="1"/>
  <c r="AI1465" i="1"/>
  <c r="AJ1465" i="1"/>
  <c r="AK1465" i="1"/>
  <c r="AM1465" i="1"/>
  <c r="A1466" i="1"/>
  <c r="B1466" i="1"/>
  <c r="C1466" i="1"/>
  <c r="D1466" i="1"/>
  <c r="E1466" i="1"/>
  <c r="F1466" i="1"/>
  <c r="G1466" i="1"/>
  <c r="H1466" i="1"/>
  <c r="I1466" i="1"/>
  <c r="J1466" i="1"/>
  <c r="K1466" i="1"/>
  <c r="L1466" i="1"/>
  <c r="M1466" i="1"/>
  <c r="Q1466" i="1"/>
  <c r="R1466" i="1"/>
  <c r="T1466" i="1"/>
  <c r="U1466" i="1"/>
  <c r="V1466" i="1" s="1"/>
  <c r="W1466" i="1"/>
  <c r="X1466" i="1"/>
  <c r="Y1466" i="1"/>
  <c r="AA1466" i="1"/>
  <c r="AB1466" i="1"/>
  <c r="AC1466" i="1"/>
  <c r="AG1466" i="1"/>
  <c r="AH1466" i="1"/>
  <c r="AI1466" i="1"/>
  <c r="AJ1466" i="1"/>
  <c r="AK1466" i="1"/>
  <c r="AM1466" i="1"/>
  <c r="A1467" i="1"/>
  <c r="B1467" i="1"/>
  <c r="C1467" i="1"/>
  <c r="D1467" i="1"/>
  <c r="E1467" i="1"/>
  <c r="F1467" i="1"/>
  <c r="G1467" i="1"/>
  <c r="H1467" i="1"/>
  <c r="I1467" i="1"/>
  <c r="J1467" i="1"/>
  <c r="K1467" i="1"/>
  <c r="L1467" i="1"/>
  <c r="M1467" i="1"/>
  <c r="Q1467" i="1"/>
  <c r="R1467" i="1"/>
  <c r="T1467" i="1"/>
  <c r="U1467" i="1"/>
  <c r="V1467" i="1" s="1"/>
  <c r="W1467" i="1"/>
  <c r="X1467" i="1"/>
  <c r="Y1467" i="1"/>
  <c r="AA1467" i="1"/>
  <c r="AB1467" i="1"/>
  <c r="AC1467" i="1"/>
  <c r="AG1467" i="1"/>
  <c r="AH1467" i="1"/>
  <c r="AI1467" i="1"/>
  <c r="AJ1467" i="1"/>
  <c r="AK1467" i="1"/>
  <c r="AM1467" i="1"/>
  <c r="A1468" i="1"/>
  <c r="B1468" i="1"/>
  <c r="C1468" i="1"/>
  <c r="D1468" i="1"/>
  <c r="E1468" i="1"/>
  <c r="F1468" i="1"/>
  <c r="G1468" i="1"/>
  <c r="H1468" i="1"/>
  <c r="I1468" i="1"/>
  <c r="J1468" i="1"/>
  <c r="K1468" i="1"/>
  <c r="L1468" i="1"/>
  <c r="M1468" i="1"/>
  <c r="Q1468" i="1"/>
  <c r="R1468" i="1"/>
  <c r="T1468" i="1"/>
  <c r="U1468" i="1"/>
  <c r="V1468" i="1" s="1"/>
  <c r="W1468" i="1"/>
  <c r="X1468" i="1"/>
  <c r="Y1468" i="1"/>
  <c r="AA1468" i="1"/>
  <c r="AB1468" i="1"/>
  <c r="AC1468" i="1"/>
  <c r="AG1468" i="1"/>
  <c r="AH1468" i="1"/>
  <c r="AI1468" i="1"/>
  <c r="AJ1468" i="1"/>
  <c r="AK1468" i="1"/>
  <c r="AM1468" i="1"/>
  <c r="A1469" i="1"/>
  <c r="B1469" i="1"/>
  <c r="C1469" i="1"/>
  <c r="D1469" i="1"/>
  <c r="E1469" i="1"/>
  <c r="F1469" i="1"/>
  <c r="G1469" i="1"/>
  <c r="H1469" i="1"/>
  <c r="I1469" i="1"/>
  <c r="J1469" i="1"/>
  <c r="K1469" i="1"/>
  <c r="L1469" i="1"/>
  <c r="M1469" i="1"/>
  <c r="Q1469" i="1"/>
  <c r="R1469" i="1"/>
  <c r="T1469" i="1"/>
  <c r="U1469" i="1"/>
  <c r="V1469" i="1" s="1"/>
  <c r="W1469" i="1"/>
  <c r="X1469" i="1"/>
  <c r="Y1469" i="1"/>
  <c r="AA1469" i="1"/>
  <c r="AB1469" i="1"/>
  <c r="AC1469" i="1"/>
  <c r="AE1469" i="1" s="1"/>
  <c r="AG1469" i="1"/>
  <c r="AH1469" i="1"/>
  <c r="AI1469" i="1"/>
  <c r="AJ1469" i="1"/>
  <c r="AK1469" i="1"/>
  <c r="AM1469" i="1"/>
  <c r="A1470" i="1"/>
  <c r="B1470" i="1"/>
  <c r="C1470" i="1"/>
  <c r="D1470" i="1"/>
  <c r="E1470" i="1"/>
  <c r="F1470" i="1"/>
  <c r="G1470" i="1"/>
  <c r="H1470" i="1"/>
  <c r="I1470" i="1"/>
  <c r="J1470" i="1"/>
  <c r="K1470" i="1"/>
  <c r="L1470" i="1"/>
  <c r="M1470" i="1"/>
  <c r="Q1470" i="1"/>
  <c r="R1470" i="1"/>
  <c r="T1470" i="1"/>
  <c r="U1470" i="1"/>
  <c r="V1470" i="1" s="1"/>
  <c r="W1470" i="1"/>
  <c r="X1470" i="1"/>
  <c r="Y1470" i="1"/>
  <c r="AA1470" i="1"/>
  <c r="AB1470" i="1"/>
  <c r="AC1470" i="1"/>
  <c r="AE1470" i="1" s="1"/>
  <c r="AG1470" i="1"/>
  <c r="AH1470" i="1"/>
  <c r="AI1470" i="1"/>
  <c r="AJ1470" i="1"/>
  <c r="AK1470" i="1"/>
  <c r="AM1470" i="1"/>
  <c r="A1471" i="1"/>
  <c r="B1471" i="1"/>
  <c r="C1471" i="1"/>
  <c r="D1471" i="1"/>
  <c r="E1471" i="1"/>
  <c r="F1471" i="1"/>
  <c r="G1471" i="1"/>
  <c r="H1471" i="1"/>
  <c r="I1471" i="1"/>
  <c r="J1471" i="1"/>
  <c r="K1471" i="1"/>
  <c r="L1471" i="1"/>
  <c r="M1471" i="1"/>
  <c r="Q1471" i="1"/>
  <c r="R1471" i="1"/>
  <c r="T1471" i="1"/>
  <c r="U1471" i="1"/>
  <c r="V1471" i="1" s="1"/>
  <c r="W1471" i="1"/>
  <c r="X1471" i="1"/>
  <c r="Y1471" i="1"/>
  <c r="AA1471" i="1"/>
  <c r="AB1471" i="1"/>
  <c r="AC1471" i="1"/>
  <c r="AE1471" i="1" s="1"/>
  <c r="AG1471" i="1"/>
  <c r="AH1471" i="1"/>
  <c r="AI1471" i="1"/>
  <c r="AJ1471" i="1"/>
  <c r="AK1471" i="1"/>
  <c r="AM1471" i="1"/>
  <c r="A1472" i="1"/>
  <c r="B1472" i="1"/>
  <c r="C1472" i="1"/>
  <c r="D1472" i="1"/>
  <c r="E1472" i="1"/>
  <c r="F1472" i="1"/>
  <c r="G1472" i="1"/>
  <c r="H1472" i="1"/>
  <c r="I1472" i="1"/>
  <c r="J1472" i="1"/>
  <c r="K1472" i="1"/>
  <c r="L1472" i="1"/>
  <c r="M1472" i="1"/>
  <c r="Q1472" i="1"/>
  <c r="R1472" i="1"/>
  <c r="T1472" i="1"/>
  <c r="U1472" i="1"/>
  <c r="V1472" i="1" s="1"/>
  <c r="W1472" i="1"/>
  <c r="X1472" i="1"/>
  <c r="Y1472" i="1"/>
  <c r="AA1472" i="1"/>
  <c r="AB1472" i="1"/>
  <c r="AC1472" i="1"/>
  <c r="AG1472" i="1"/>
  <c r="AH1472" i="1"/>
  <c r="AI1472" i="1"/>
  <c r="AJ1472" i="1"/>
  <c r="AK1472" i="1"/>
  <c r="AM1472" i="1"/>
  <c r="A1473" i="1"/>
  <c r="B1473" i="1"/>
  <c r="C1473" i="1"/>
  <c r="D1473" i="1"/>
  <c r="E1473" i="1"/>
  <c r="F1473" i="1"/>
  <c r="G1473" i="1"/>
  <c r="H1473" i="1"/>
  <c r="I1473" i="1"/>
  <c r="J1473" i="1"/>
  <c r="K1473" i="1"/>
  <c r="L1473" i="1"/>
  <c r="M1473" i="1"/>
  <c r="Q1473" i="1"/>
  <c r="R1473" i="1"/>
  <c r="T1473" i="1"/>
  <c r="U1473" i="1"/>
  <c r="V1473" i="1" s="1"/>
  <c r="W1473" i="1"/>
  <c r="X1473" i="1"/>
  <c r="Y1473" i="1"/>
  <c r="AA1473" i="1"/>
  <c r="AB1473" i="1"/>
  <c r="AC1473" i="1"/>
  <c r="AE1473" i="1" s="1"/>
  <c r="AG1473" i="1"/>
  <c r="AH1473" i="1"/>
  <c r="AI1473" i="1"/>
  <c r="AJ1473" i="1"/>
  <c r="AK1473" i="1"/>
  <c r="AM1473" i="1"/>
  <c r="A1474" i="1"/>
  <c r="B1474" i="1"/>
  <c r="C1474" i="1"/>
  <c r="D1474" i="1"/>
  <c r="E1474" i="1"/>
  <c r="F1474" i="1"/>
  <c r="G1474" i="1"/>
  <c r="H1474" i="1"/>
  <c r="I1474" i="1"/>
  <c r="J1474" i="1"/>
  <c r="K1474" i="1"/>
  <c r="L1474" i="1"/>
  <c r="M1474" i="1"/>
  <c r="Q1474" i="1"/>
  <c r="R1474" i="1"/>
  <c r="T1474" i="1"/>
  <c r="U1474" i="1"/>
  <c r="V1474" i="1" s="1"/>
  <c r="W1474" i="1"/>
  <c r="X1474" i="1"/>
  <c r="Y1474" i="1"/>
  <c r="AA1474" i="1"/>
  <c r="AB1474" i="1"/>
  <c r="AC1474" i="1"/>
  <c r="AG1474" i="1"/>
  <c r="AH1474" i="1"/>
  <c r="AI1474" i="1"/>
  <c r="AJ1474" i="1"/>
  <c r="AK1474" i="1"/>
  <c r="AM1474" i="1"/>
  <c r="A1475" i="1"/>
  <c r="B1475" i="1"/>
  <c r="C1475" i="1"/>
  <c r="D1475" i="1"/>
  <c r="E1475" i="1"/>
  <c r="F1475" i="1"/>
  <c r="G1475" i="1"/>
  <c r="H1475" i="1"/>
  <c r="I1475" i="1"/>
  <c r="J1475" i="1"/>
  <c r="K1475" i="1"/>
  <c r="L1475" i="1"/>
  <c r="M1475" i="1"/>
  <c r="Q1475" i="1"/>
  <c r="R1475" i="1"/>
  <c r="T1475" i="1"/>
  <c r="U1475" i="1"/>
  <c r="V1475" i="1" s="1"/>
  <c r="W1475" i="1"/>
  <c r="X1475" i="1"/>
  <c r="Y1475" i="1"/>
  <c r="AA1475" i="1"/>
  <c r="AB1475" i="1"/>
  <c r="AC1475" i="1"/>
  <c r="AG1475" i="1"/>
  <c r="AH1475" i="1"/>
  <c r="AI1475" i="1"/>
  <c r="AJ1475" i="1"/>
  <c r="AK1475" i="1"/>
  <c r="AM1475" i="1"/>
  <c r="A1476" i="1"/>
  <c r="B1476" i="1"/>
  <c r="C1476" i="1"/>
  <c r="D1476" i="1"/>
  <c r="E1476" i="1"/>
  <c r="F1476" i="1"/>
  <c r="G1476" i="1"/>
  <c r="H1476" i="1"/>
  <c r="I1476" i="1"/>
  <c r="J1476" i="1"/>
  <c r="K1476" i="1"/>
  <c r="L1476" i="1"/>
  <c r="M1476" i="1"/>
  <c r="Q1476" i="1"/>
  <c r="R1476" i="1"/>
  <c r="T1476" i="1"/>
  <c r="U1476" i="1"/>
  <c r="V1476" i="1" s="1"/>
  <c r="W1476" i="1"/>
  <c r="X1476" i="1"/>
  <c r="Y1476" i="1"/>
  <c r="AA1476" i="1"/>
  <c r="AB1476" i="1"/>
  <c r="AC1476" i="1"/>
  <c r="AG1476" i="1"/>
  <c r="AH1476" i="1"/>
  <c r="AI1476" i="1"/>
  <c r="AJ1476" i="1"/>
  <c r="AK1476" i="1"/>
  <c r="AM1476" i="1"/>
  <c r="A1477" i="1"/>
  <c r="B1477" i="1"/>
  <c r="C1477" i="1"/>
  <c r="D1477" i="1"/>
  <c r="E1477" i="1"/>
  <c r="F1477" i="1"/>
  <c r="G1477" i="1"/>
  <c r="H1477" i="1"/>
  <c r="I1477" i="1"/>
  <c r="J1477" i="1"/>
  <c r="K1477" i="1"/>
  <c r="L1477" i="1"/>
  <c r="M1477" i="1"/>
  <c r="Q1477" i="1"/>
  <c r="R1477" i="1"/>
  <c r="T1477" i="1"/>
  <c r="U1477" i="1"/>
  <c r="V1477" i="1" s="1"/>
  <c r="W1477" i="1"/>
  <c r="X1477" i="1"/>
  <c r="Y1477" i="1"/>
  <c r="AA1477" i="1"/>
  <c r="AB1477" i="1"/>
  <c r="AC1477" i="1"/>
  <c r="AE1477" i="1" s="1"/>
  <c r="AG1477" i="1"/>
  <c r="AH1477" i="1"/>
  <c r="AI1477" i="1"/>
  <c r="AJ1477" i="1"/>
  <c r="AK1477" i="1"/>
  <c r="AM1477" i="1"/>
  <c r="A1478" i="1"/>
  <c r="B1478" i="1"/>
  <c r="C1478" i="1"/>
  <c r="D1478" i="1"/>
  <c r="E1478" i="1"/>
  <c r="F1478" i="1"/>
  <c r="G1478" i="1"/>
  <c r="H1478" i="1"/>
  <c r="I1478" i="1"/>
  <c r="J1478" i="1"/>
  <c r="K1478" i="1"/>
  <c r="L1478" i="1"/>
  <c r="M1478" i="1"/>
  <c r="Q1478" i="1"/>
  <c r="R1478" i="1"/>
  <c r="T1478" i="1"/>
  <c r="U1478" i="1"/>
  <c r="V1478" i="1" s="1"/>
  <c r="W1478" i="1"/>
  <c r="X1478" i="1"/>
  <c r="Y1478" i="1"/>
  <c r="AA1478" i="1"/>
  <c r="AB1478" i="1"/>
  <c r="AC1478" i="1"/>
  <c r="AE1478" i="1" s="1"/>
  <c r="AG1478" i="1"/>
  <c r="AH1478" i="1"/>
  <c r="AI1478" i="1"/>
  <c r="AJ1478" i="1"/>
  <c r="AK1478" i="1"/>
  <c r="AM1478" i="1"/>
  <c r="A1479" i="1"/>
  <c r="B1479" i="1"/>
  <c r="C1479" i="1"/>
  <c r="D1479" i="1"/>
  <c r="E1479" i="1"/>
  <c r="F1479" i="1"/>
  <c r="G1479" i="1"/>
  <c r="H1479" i="1"/>
  <c r="I1479" i="1"/>
  <c r="J1479" i="1"/>
  <c r="K1479" i="1"/>
  <c r="L1479" i="1"/>
  <c r="M1479" i="1"/>
  <c r="Q1479" i="1"/>
  <c r="R1479" i="1"/>
  <c r="T1479" i="1"/>
  <c r="U1479" i="1"/>
  <c r="V1479" i="1" s="1"/>
  <c r="W1479" i="1"/>
  <c r="X1479" i="1"/>
  <c r="Y1479" i="1"/>
  <c r="AA1479" i="1"/>
  <c r="AB1479" i="1"/>
  <c r="AC1479" i="1"/>
  <c r="AE1479" i="1" s="1"/>
  <c r="AG1479" i="1"/>
  <c r="AH1479" i="1"/>
  <c r="AI1479" i="1"/>
  <c r="AJ1479" i="1"/>
  <c r="AK1479" i="1"/>
  <c r="AM1479" i="1"/>
  <c r="A1480" i="1"/>
  <c r="B1480" i="1"/>
  <c r="C1480" i="1"/>
  <c r="D1480" i="1"/>
  <c r="E1480" i="1"/>
  <c r="F1480" i="1"/>
  <c r="G1480" i="1"/>
  <c r="H1480" i="1"/>
  <c r="I1480" i="1"/>
  <c r="J1480" i="1"/>
  <c r="K1480" i="1"/>
  <c r="L1480" i="1"/>
  <c r="M1480" i="1"/>
  <c r="Q1480" i="1"/>
  <c r="R1480" i="1"/>
  <c r="T1480" i="1"/>
  <c r="U1480" i="1"/>
  <c r="V1480" i="1" s="1"/>
  <c r="W1480" i="1"/>
  <c r="X1480" i="1"/>
  <c r="Y1480" i="1"/>
  <c r="AA1480" i="1"/>
  <c r="AB1480" i="1"/>
  <c r="AC1480" i="1"/>
  <c r="AG1480" i="1"/>
  <c r="AH1480" i="1"/>
  <c r="AI1480" i="1"/>
  <c r="AJ1480" i="1"/>
  <c r="AK1480" i="1"/>
  <c r="AM1480" i="1"/>
  <c r="A1481" i="1"/>
  <c r="B1481" i="1"/>
  <c r="C1481" i="1"/>
  <c r="D1481" i="1"/>
  <c r="E1481" i="1"/>
  <c r="F1481" i="1"/>
  <c r="G1481" i="1"/>
  <c r="H1481" i="1"/>
  <c r="I1481" i="1"/>
  <c r="J1481" i="1"/>
  <c r="K1481" i="1"/>
  <c r="L1481" i="1"/>
  <c r="M1481" i="1"/>
  <c r="Q1481" i="1"/>
  <c r="R1481" i="1"/>
  <c r="T1481" i="1"/>
  <c r="U1481" i="1"/>
  <c r="V1481" i="1" s="1"/>
  <c r="W1481" i="1"/>
  <c r="X1481" i="1"/>
  <c r="Y1481" i="1"/>
  <c r="AA1481" i="1"/>
  <c r="AB1481" i="1"/>
  <c r="AC1481" i="1"/>
  <c r="AE1481" i="1" s="1"/>
  <c r="AG1481" i="1"/>
  <c r="AH1481" i="1"/>
  <c r="AI1481" i="1"/>
  <c r="AJ1481" i="1"/>
  <c r="AK1481" i="1"/>
  <c r="AM1481" i="1"/>
  <c r="A1482" i="1"/>
  <c r="B1482" i="1"/>
  <c r="C1482" i="1"/>
  <c r="D1482" i="1"/>
  <c r="E1482" i="1"/>
  <c r="F1482" i="1"/>
  <c r="G1482" i="1"/>
  <c r="H1482" i="1"/>
  <c r="I1482" i="1"/>
  <c r="J1482" i="1"/>
  <c r="K1482" i="1"/>
  <c r="L1482" i="1"/>
  <c r="M1482" i="1"/>
  <c r="Q1482" i="1"/>
  <c r="R1482" i="1"/>
  <c r="T1482" i="1"/>
  <c r="U1482" i="1"/>
  <c r="V1482" i="1" s="1"/>
  <c r="W1482" i="1"/>
  <c r="X1482" i="1"/>
  <c r="Y1482" i="1"/>
  <c r="AA1482" i="1"/>
  <c r="AB1482" i="1"/>
  <c r="AC1482" i="1"/>
  <c r="AG1482" i="1"/>
  <c r="AH1482" i="1"/>
  <c r="AI1482" i="1"/>
  <c r="AJ1482" i="1"/>
  <c r="AK1482" i="1"/>
  <c r="AM1482" i="1"/>
  <c r="A1483" i="1"/>
  <c r="B1483" i="1"/>
  <c r="C1483" i="1"/>
  <c r="D1483" i="1"/>
  <c r="E1483" i="1"/>
  <c r="F1483" i="1"/>
  <c r="G1483" i="1"/>
  <c r="H1483" i="1"/>
  <c r="I1483" i="1"/>
  <c r="J1483" i="1"/>
  <c r="K1483" i="1"/>
  <c r="L1483" i="1"/>
  <c r="M1483" i="1"/>
  <c r="Q1483" i="1"/>
  <c r="R1483" i="1"/>
  <c r="T1483" i="1"/>
  <c r="U1483" i="1"/>
  <c r="V1483" i="1" s="1"/>
  <c r="W1483" i="1"/>
  <c r="X1483" i="1"/>
  <c r="Y1483" i="1"/>
  <c r="AA1483" i="1"/>
  <c r="AB1483" i="1"/>
  <c r="AC1483" i="1"/>
  <c r="AG1483" i="1"/>
  <c r="AH1483" i="1"/>
  <c r="AI1483" i="1"/>
  <c r="AJ1483" i="1"/>
  <c r="AK1483" i="1"/>
  <c r="AM1483" i="1"/>
  <c r="A1484" i="1"/>
  <c r="B1484" i="1"/>
  <c r="C1484" i="1"/>
  <c r="D1484" i="1"/>
  <c r="E1484" i="1"/>
  <c r="F1484" i="1"/>
  <c r="G1484" i="1"/>
  <c r="H1484" i="1"/>
  <c r="I1484" i="1"/>
  <c r="J1484" i="1"/>
  <c r="K1484" i="1"/>
  <c r="L1484" i="1"/>
  <c r="M1484" i="1"/>
  <c r="Q1484" i="1"/>
  <c r="R1484" i="1"/>
  <c r="T1484" i="1"/>
  <c r="U1484" i="1"/>
  <c r="V1484" i="1" s="1"/>
  <c r="W1484" i="1"/>
  <c r="X1484" i="1"/>
  <c r="Y1484" i="1"/>
  <c r="AA1484" i="1"/>
  <c r="AB1484" i="1"/>
  <c r="AC1484" i="1"/>
  <c r="AD1484" i="1" s="1"/>
  <c r="AG1484" i="1"/>
  <c r="AH1484" i="1"/>
  <c r="AI1484" i="1"/>
  <c r="AJ1484" i="1"/>
  <c r="AK1484" i="1"/>
  <c r="AM1484" i="1"/>
  <c r="A1485" i="1"/>
  <c r="B1485" i="1"/>
  <c r="C1485" i="1"/>
  <c r="D1485" i="1"/>
  <c r="E1485" i="1"/>
  <c r="F1485" i="1"/>
  <c r="G1485" i="1"/>
  <c r="H1485" i="1"/>
  <c r="I1485" i="1"/>
  <c r="J1485" i="1"/>
  <c r="K1485" i="1"/>
  <c r="L1485" i="1"/>
  <c r="M1485" i="1"/>
  <c r="Q1485" i="1"/>
  <c r="R1485" i="1"/>
  <c r="T1485" i="1"/>
  <c r="U1485" i="1"/>
  <c r="V1485" i="1" s="1"/>
  <c r="W1485" i="1"/>
  <c r="X1485" i="1"/>
  <c r="Y1485" i="1"/>
  <c r="AA1485" i="1"/>
  <c r="AB1485" i="1"/>
  <c r="AC1485" i="1"/>
  <c r="AE1485" i="1" s="1"/>
  <c r="AG1485" i="1"/>
  <c r="AH1485" i="1"/>
  <c r="AI1485" i="1"/>
  <c r="AJ1485" i="1"/>
  <c r="AK1485" i="1"/>
  <c r="AM1485" i="1"/>
  <c r="A1486" i="1"/>
  <c r="B1486" i="1"/>
  <c r="C1486" i="1"/>
  <c r="D1486" i="1"/>
  <c r="E1486" i="1"/>
  <c r="F1486" i="1"/>
  <c r="G1486" i="1"/>
  <c r="H1486" i="1"/>
  <c r="I1486" i="1"/>
  <c r="J1486" i="1"/>
  <c r="K1486" i="1"/>
  <c r="L1486" i="1"/>
  <c r="M1486" i="1"/>
  <c r="Q1486" i="1"/>
  <c r="R1486" i="1"/>
  <c r="T1486" i="1"/>
  <c r="U1486" i="1"/>
  <c r="V1486" i="1" s="1"/>
  <c r="W1486" i="1"/>
  <c r="X1486" i="1"/>
  <c r="Y1486" i="1"/>
  <c r="AA1486" i="1"/>
  <c r="AB1486" i="1"/>
  <c r="AC1486" i="1"/>
  <c r="AD1486" i="1" s="1"/>
  <c r="AG1486" i="1"/>
  <c r="AH1486" i="1"/>
  <c r="AI1486" i="1"/>
  <c r="AJ1486" i="1"/>
  <c r="AK1486" i="1"/>
  <c r="AM1486" i="1"/>
  <c r="A1487" i="1"/>
  <c r="B1487" i="1"/>
  <c r="C1487" i="1"/>
  <c r="D1487" i="1"/>
  <c r="E1487" i="1"/>
  <c r="F1487" i="1"/>
  <c r="G1487" i="1"/>
  <c r="H1487" i="1"/>
  <c r="I1487" i="1"/>
  <c r="J1487" i="1"/>
  <c r="K1487" i="1"/>
  <c r="L1487" i="1"/>
  <c r="M1487" i="1"/>
  <c r="Q1487" i="1"/>
  <c r="R1487" i="1"/>
  <c r="T1487" i="1"/>
  <c r="U1487" i="1"/>
  <c r="V1487" i="1" s="1"/>
  <c r="W1487" i="1"/>
  <c r="X1487" i="1"/>
  <c r="Y1487" i="1"/>
  <c r="AA1487" i="1"/>
  <c r="AB1487" i="1"/>
  <c r="AC1487" i="1"/>
  <c r="AE1487" i="1" s="1"/>
  <c r="AG1487" i="1"/>
  <c r="AH1487" i="1"/>
  <c r="AI1487" i="1"/>
  <c r="AJ1487" i="1"/>
  <c r="AK1487" i="1"/>
  <c r="AM1487" i="1"/>
  <c r="A1488" i="1"/>
  <c r="B1488" i="1"/>
  <c r="C1488" i="1"/>
  <c r="D1488" i="1"/>
  <c r="E1488" i="1"/>
  <c r="F1488" i="1"/>
  <c r="G1488" i="1"/>
  <c r="H1488" i="1"/>
  <c r="I1488" i="1"/>
  <c r="J1488" i="1"/>
  <c r="K1488" i="1"/>
  <c r="L1488" i="1"/>
  <c r="M1488" i="1"/>
  <c r="Q1488" i="1"/>
  <c r="R1488" i="1"/>
  <c r="T1488" i="1"/>
  <c r="U1488" i="1"/>
  <c r="V1488" i="1" s="1"/>
  <c r="W1488" i="1"/>
  <c r="X1488" i="1"/>
  <c r="Y1488" i="1"/>
  <c r="AA1488" i="1"/>
  <c r="AB1488" i="1"/>
  <c r="AC1488" i="1"/>
  <c r="AG1488" i="1"/>
  <c r="AH1488" i="1"/>
  <c r="AI1488" i="1"/>
  <c r="AJ1488" i="1"/>
  <c r="AK1488" i="1"/>
  <c r="AM1488" i="1"/>
  <c r="A1489" i="1"/>
  <c r="B1489" i="1"/>
  <c r="C1489" i="1"/>
  <c r="D1489" i="1"/>
  <c r="E1489" i="1"/>
  <c r="F1489" i="1"/>
  <c r="G1489" i="1"/>
  <c r="H1489" i="1"/>
  <c r="I1489" i="1"/>
  <c r="J1489" i="1"/>
  <c r="K1489" i="1"/>
  <c r="L1489" i="1"/>
  <c r="M1489" i="1"/>
  <c r="Q1489" i="1"/>
  <c r="R1489" i="1"/>
  <c r="T1489" i="1"/>
  <c r="U1489" i="1"/>
  <c r="V1489" i="1" s="1"/>
  <c r="W1489" i="1"/>
  <c r="X1489" i="1"/>
  <c r="Y1489" i="1"/>
  <c r="AA1489" i="1"/>
  <c r="AB1489" i="1"/>
  <c r="AC1489" i="1"/>
  <c r="AD1489" i="1" s="1"/>
  <c r="AG1489" i="1"/>
  <c r="AH1489" i="1"/>
  <c r="AI1489" i="1"/>
  <c r="AJ1489" i="1"/>
  <c r="AK1489" i="1"/>
  <c r="AM1489" i="1"/>
  <c r="A1490" i="1"/>
  <c r="B1490" i="1"/>
  <c r="C1490" i="1"/>
  <c r="D1490" i="1"/>
  <c r="E1490" i="1"/>
  <c r="F1490" i="1"/>
  <c r="G1490" i="1"/>
  <c r="H1490" i="1"/>
  <c r="I1490" i="1"/>
  <c r="J1490" i="1"/>
  <c r="K1490" i="1"/>
  <c r="L1490" i="1"/>
  <c r="M1490" i="1"/>
  <c r="Q1490" i="1"/>
  <c r="R1490" i="1"/>
  <c r="T1490" i="1"/>
  <c r="U1490" i="1"/>
  <c r="V1490" i="1" s="1"/>
  <c r="W1490" i="1"/>
  <c r="X1490" i="1"/>
  <c r="Y1490" i="1"/>
  <c r="AA1490" i="1"/>
  <c r="AB1490" i="1"/>
  <c r="AC1490" i="1"/>
  <c r="AE1490" i="1" s="1"/>
  <c r="AG1490" i="1"/>
  <c r="AH1490" i="1"/>
  <c r="AI1490" i="1"/>
  <c r="AJ1490" i="1"/>
  <c r="AK1490" i="1"/>
  <c r="AM1490" i="1"/>
  <c r="A1491" i="1"/>
  <c r="B1491" i="1"/>
  <c r="C1491" i="1"/>
  <c r="D1491" i="1"/>
  <c r="E1491" i="1"/>
  <c r="F1491" i="1"/>
  <c r="G1491" i="1"/>
  <c r="H1491" i="1"/>
  <c r="I1491" i="1"/>
  <c r="J1491" i="1"/>
  <c r="K1491" i="1"/>
  <c r="L1491" i="1"/>
  <c r="M1491" i="1"/>
  <c r="Q1491" i="1"/>
  <c r="R1491" i="1"/>
  <c r="T1491" i="1"/>
  <c r="U1491" i="1"/>
  <c r="V1491" i="1" s="1"/>
  <c r="W1491" i="1"/>
  <c r="X1491" i="1"/>
  <c r="Y1491" i="1"/>
  <c r="AA1491" i="1"/>
  <c r="AB1491" i="1"/>
  <c r="AC1491" i="1"/>
  <c r="AE1491" i="1" s="1"/>
  <c r="AG1491" i="1"/>
  <c r="AH1491" i="1"/>
  <c r="AI1491" i="1"/>
  <c r="AJ1491" i="1"/>
  <c r="AK1491" i="1"/>
  <c r="AM1491" i="1"/>
  <c r="A1492" i="1"/>
  <c r="B1492" i="1"/>
  <c r="C1492" i="1"/>
  <c r="D1492" i="1"/>
  <c r="E1492" i="1"/>
  <c r="F1492" i="1"/>
  <c r="G1492" i="1"/>
  <c r="H1492" i="1"/>
  <c r="I1492" i="1"/>
  <c r="J1492" i="1"/>
  <c r="K1492" i="1"/>
  <c r="L1492" i="1"/>
  <c r="M1492" i="1"/>
  <c r="Q1492" i="1"/>
  <c r="R1492" i="1"/>
  <c r="T1492" i="1"/>
  <c r="U1492" i="1"/>
  <c r="V1492" i="1" s="1"/>
  <c r="W1492" i="1"/>
  <c r="X1492" i="1"/>
  <c r="Y1492" i="1"/>
  <c r="AA1492" i="1"/>
  <c r="AB1492" i="1"/>
  <c r="AC1492" i="1"/>
  <c r="AG1492" i="1"/>
  <c r="AH1492" i="1"/>
  <c r="AI1492" i="1"/>
  <c r="AJ1492" i="1"/>
  <c r="AK1492" i="1"/>
  <c r="AM1492" i="1"/>
  <c r="A1493" i="1"/>
  <c r="B1493" i="1"/>
  <c r="C1493" i="1"/>
  <c r="D1493" i="1"/>
  <c r="E1493" i="1"/>
  <c r="F1493" i="1"/>
  <c r="G1493" i="1"/>
  <c r="H1493" i="1"/>
  <c r="I1493" i="1"/>
  <c r="J1493" i="1"/>
  <c r="K1493" i="1"/>
  <c r="L1493" i="1"/>
  <c r="M1493" i="1"/>
  <c r="Q1493" i="1"/>
  <c r="R1493" i="1"/>
  <c r="T1493" i="1"/>
  <c r="U1493" i="1"/>
  <c r="V1493" i="1" s="1"/>
  <c r="W1493" i="1"/>
  <c r="X1493" i="1"/>
  <c r="Y1493" i="1"/>
  <c r="AA1493" i="1"/>
  <c r="AB1493" i="1"/>
  <c r="AC1493" i="1"/>
  <c r="AE1493" i="1" s="1"/>
  <c r="AG1493" i="1"/>
  <c r="AH1493" i="1"/>
  <c r="AI1493" i="1"/>
  <c r="AJ1493" i="1"/>
  <c r="AK1493" i="1"/>
  <c r="AM1493" i="1"/>
  <c r="A1494" i="1"/>
  <c r="B1494" i="1"/>
  <c r="C1494" i="1"/>
  <c r="D1494" i="1"/>
  <c r="E1494" i="1"/>
  <c r="F1494" i="1"/>
  <c r="G1494" i="1"/>
  <c r="H1494" i="1"/>
  <c r="I1494" i="1"/>
  <c r="J1494" i="1"/>
  <c r="K1494" i="1"/>
  <c r="L1494" i="1"/>
  <c r="M1494" i="1"/>
  <c r="Q1494" i="1"/>
  <c r="R1494" i="1"/>
  <c r="T1494" i="1"/>
  <c r="U1494" i="1"/>
  <c r="V1494" i="1" s="1"/>
  <c r="W1494" i="1"/>
  <c r="X1494" i="1"/>
  <c r="Y1494" i="1"/>
  <c r="AA1494" i="1"/>
  <c r="AB1494" i="1"/>
  <c r="AC1494" i="1"/>
  <c r="AG1494" i="1"/>
  <c r="AH1494" i="1"/>
  <c r="AI1494" i="1"/>
  <c r="AJ1494" i="1"/>
  <c r="AK1494" i="1"/>
  <c r="AM1494" i="1"/>
  <c r="A1495" i="1"/>
  <c r="B1495" i="1"/>
  <c r="C1495" i="1"/>
  <c r="D1495" i="1"/>
  <c r="E1495" i="1"/>
  <c r="F1495" i="1"/>
  <c r="G1495" i="1"/>
  <c r="H1495" i="1"/>
  <c r="I1495" i="1"/>
  <c r="J1495" i="1"/>
  <c r="K1495" i="1"/>
  <c r="L1495" i="1"/>
  <c r="M1495" i="1"/>
  <c r="Q1495" i="1"/>
  <c r="R1495" i="1"/>
  <c r="T1495" i="1"/>
  <c r="U1495" i="1"/>
  <c r="V1495" i="1" s="1"/>
  <c r="W1495" i="1"/>
  <c r="X1495" i="1"/>
  <c r="Y1495" i="1"/>
  <c r="AA1495" i="1"/>
  <c r="AB1495" i="1"/>
  <c r="AC1495" i="1"/>
  <c r="AG1495" i="1"/>
  <c r="AH1495" i="1"/>
  <c r="AI1495" i="1"/>
  <c r="AJ1495" i="1"/>
  <c r="AK1495" i="1"/>
  <c r="AM1495" i="1"/>
  <c r="A1496" i="1"/>
  <c r="B1496" i="1"/>
  <c r="C1496" i="1"/>
  <c r="D1496" i="1"/>
  <c r="E1496" i="1"/>
  <c r="F1496" i="1"/>
  <c r="G1496" i="1"/>
  <c r="H1496" i="1"/>
  <c r="I1496" i="1"/>
  <c r="J1496" i="1"/>
  <c r="K1496" i="1"/>
  <c r="L1496" i="1"/>
  <c r="M1496" i="1"/>
  <c r="Q1496" i="1"/>
  <c r="R1496" i="1"/>
  <c r="T1496" i="1"/>
  <c r="U1496" i="1"/>
  <c r="V1496" i="1" s="1"/>
  <c r="W1496" i="1"/>
  <c r="X1496" i="1"/>
  <c r="Y1496" i="1"/>
  <c r="AA1496" i="1"/>
  <c r="AB1496" i="1"/>
  <c r="AC1496" i="1"/>
  <c r="AG1496" i="1"/>
  <c r="AH1496" i="1"/>
  <c r="AI1496" i="1"/>
  <c r="AJ1496" i="1"/>
  <c r="AK1496" i="1"/>
  <c r="AM1496" i="1"/>
  <c r="A1497" i="1"/>
  <c r="B1497" i="1"/>
  <c r="C1497" i="1"/>
  <c r="D1497" i="1"/>
  <c r="E1497" i="1"/>
  <c r="F1497" i="1"/>
  <c r="G1497" i="1"/>
  <c r="H1497" i="1"/>
  <c r="I1497" i="1"/>
  <c r="J1497" i="1"/>
  <c r="K1497" i="1"/>
  <c r="L1497" i="1"/>
  <c r="M1497" i="1"/>
  <c r="Q1497" i="1"/>
  <c r="R1497" i="1"/>
  <c r="T1497" i="1"/>
  <c r="U1497" i="1"/>
  <c r="V1497" i="1" s="1"/>
  <c r="W1497" i="1"/>
  <c r="X1497" i="1"/>
  <c r="Y1497" i="1"/>
  <c r="AA1497" i="1"/>
  <c r="AB1497" i="1"/>
  <c r="AC1497" i="1"/>
  <c r="AE1497" i="1" s="1"/>
  <c r="AG1497" i="1"/>
  <c r="AH1497" i="1"/>
  <c r="AI1497" i="1"/>
  <c r="AJ1497" i="1"/>
  <c r="AK1497" i="1"/>
  <c r="AM1497" i="1"/>
  <c r="A1498" i="1"/>
  <c r="B1498" i="1"/>
  <c r="C1498" i="1"/>
  <c r="D1498" i="1"/>
  <c r="E1498" i="1"/>
  <c r="F1498" i="1"/>
  <c r="G1498" i="1"/>
  <c r="H1498" i="1"/>
  <c r="I1498" i="1"/>
  <c r="J1498" i="1"/>
  <c r="K1498" i="1"/>
  <c r="L1498" i="1"/>
  <c r="M1498" i="1"/>
  <c r="Q1498" i="1"/>
  <c r="R1498" i="1"/>
  <c r="T1498" i="1"/>
  <c r="U1498" i="1"/>
  <c r="V1498" i="1" s="1"/>
  <c r="W1498" i="1"/>
  <c r="X1498" i="1"/>
  <c r="Y1498" i="1"/>
  <c r="AA1498" i="1"/>
  <c r="AB1498" i="1"/>
  <c r="AC1498" i="1"/>
  <c r="AE1498" i="1" s="1"/>
  <c r="AG1498" i="1"/>
  <c r="AH1498" i="1"/>
  <c r="AI1498" i="1"/>
  <c r="AJ1498" i="1"/>
  <c r="AK1498" i="1"/>
  <c r="AM1498" i="1"/>
  <c r="A1499" i="1"/>
  <c r="B1499" i="1"/>
  <c r="C1499" i="1"/>
  <c r="D1499" i="1"/>
  <c r="E1499" i="1"/>
  <c r="F1499" i="1"/>
  <c r="G1499" i="1"/>
  <c r="H1499" i="1"/>
  <c r="I1499" i="1"/>
  <c r="J1499" i="1"/>
  <c r="K1499" i="1"/>
  <c r="L1499" i="1"/>
  <c r="M1499" i="1"/>
  <c r="Q1499" i="1"/>
  <c r="R1499" i="1"/>
  <c r="T1499" i="1"/>
  <c r="U1499" i="1"/>
  <c r="V1499" i="1" s="1"/>
  <c r="W1499" i="1"/>
  <c r="X1499" i="1"/>
  <c r="Y1499" i="1"/>
  <c r="AA1499" i="1"/>
  <c r="AB1499" i="1"/>
  <c r="AC1499" i="1"/>
  <c r="AE1499" i="1" s="1"/>
  <c r="AG1499" i="1"/>
  <c r="AH1499" i="1"/>
  <c r="AI1499" i="1"/>
  <c r="AJ1499" i="1"/>
  <c r="AK1499" i="1"/>
  <c r="AM1499" i="1"/>
  <c r="A1500" i="1"/>
  <c r="B1500" i="1"/>
  <c r="C1500" i="1"/>
  <c r="D1500" i="1"/>
  <c r="E1500" i="1"/>
  <c r="F1500" i="1"/>
  <c r="G1500" i="1"/>
  <c r="H1500" i="1"/>
  <c r="I1500" i="1"/>
  <c r="J1500" i="1"/>
  <c r="K1500" i="1"/>
  <c r="L1500" i="1"/>
  <c r="M1500" i="1"/>
  <c r="Q1500" i="1"/>
  <c r="R1500" i="1"/>
  <c r="T1500" i="1"/>
  <c r="U1500" i="1"/>
  <c r="V1500" i="1" s="1"/>
  <c r="W1500" i="1"/>
  <c r="X1500" i="1"/>
  <c r="Y1500" i="1"/>
  <c r="AA1500" i="1"/>
  <c r="AB1500" i="1"/>
  <c r="AC1500" i="1"/>
  <c r="AG1500" i="1"/>
  <c r="AH1500" i="1"/>
  <c r="AI1500" i="1"/>
  <c r="AJ1500" i="1"/>
  <c r="AK1500" i="1"/>
  <c r="AM1500" i="1"/>
  <c r="A1501" i="1"/>
  <c r="B1501" i="1"/>
  <c r="C1501" i="1"/>
  <c r="D1501" i="1"/>
  <c r="E1501" i="1"/>
  <c r="F1501" i="1"/>
  <c r="G1501" i="1"/>
  <c r="H1501" i="1"/>
  <c r="I1501" i="1"/>
  <c r="J1501" i="1"/>
  <c r="K1501" i="1"/>
  <c r="L1501" i="1"/>
  <c r="M1501" i="1"/>
  <c r="Q1501" i="1"/>
  <c r="R1501" i="1"/>
  <c r="T1501" i="1"/>
  <c r="U1501" i="1"/>
  <c r="V1501" i="1" s="1"/>
  <c r="W1501" i="1"/>
  <c r="X1501" i="1"/>
  <c r="Y1501" i="1"/>
  <c r="AA1501" i="1"/>
  <c r="AB1501" i="1"/>
  <c r="AC1501" i="1"/>
  <c r="AE1501" i="1" s="1"/>
  <c r="AG1501" i="1"/>
  <c r="AH1501" i="1"/>
  <c r="AI1501" i="1"/>
  <c r="AJ1501" i="1"/>
  <c r="AK1501" i="1"/>
  <c r="AM1501" i="1"/>
  <c r="A1502" i="1"/>
  <c r="B1502" i="1"/>
  <c r="C1502" i="1"/>
  <c r="D1502" i="1"/>
  <c r="E1502" i="1"/>
  <c r="F1502" i="1"/>
  <c r="G1502" i="1"/>
  <c r="H1502" i="1"/>
  <c r="I1502" i="1"/>
  <c r="J1502" i="1"/>
  <c r="K1502" i="1"/>
  <c r="L1502" i="1"/>
  <c r="M1502" i="1"/>
  <c r="Q1502" i="1"/>
  <c r="R1502" i="1"/>
  <c r="T1502" i="1"/>
  <c r="U1502" i="1"/>
  <c r="V1502" i="1" s="1"/>
  <c r="W1502" i="1"/>
  <c r="X1502" i="1"/>
  <c r="Y1502" i="1"/>
  <c r="AA1502" i="1"/>
  <c r="AB1502" i="1"/>
  <c r="AC1502" i="1"/>
  <c r="AG1502" i="1"/>
  <c r="AH1502" i="1"/>
  <c r="AI1502" i="1"/>
  <c r="AJ1502" i="1"/>
  <c r="AK1502" i="1"/>
  <c r="AM1502" i="1"/>
  <c r="A1503" i="1"/>
  <c r="B1503" i="1"/>
  <c r="C1503" i="1"/>
  <c r="D1503" i="1"/>
  <c r="E1503" i="1"/>
  <c r="F1503" i="1"/>
  <c r="G1503" i="1"/>
  <c r="H1503" i="1"/>
  <c r="I1503" i="1"/>
  <c r="J1503" i="1"/>
  <c r="K1503" i="1"/>
  <c r="L1503" i="1"/>
  <c r="M1503" i="1"/>
  <c r="Q1503" i="1"/>
  <c r="R1503" i="1"/>
  <c r="T1503" i="1"/>
  <c r="U1503" i="1"/>
  <c r="V1503" i="1" s="1"/>
  <c r="W1503" i="1"/>
  <c r="X1503" i="1"/>
  <c r="Y1503" i="1"/>
  <c r="AA1503" i="1"/>
  <c r="AB1503" i="1"/>
  <c r="AC1503" i="1"/>
  <c r="AG1503" i="1"/>
  <c r="AH1503" i="1"/>
  <c r="AI1503" i="1"/>
  <c r="AJ1503" i="1"/>
  <c r="AK1503" i="1"/>
  <c r="AM1503" i="1"/>
  <c r="A1504" i="1"/>
  <c r="B1504" i="1"/>
  <c r="C1504" i="1"/>
  <c r="D1504" i="1"/>
  <c r="E1504" i="1"/>
  <c r="F1504" i="1"/>
  <c r="G1504" i="1"/>
  <c r="H1504" i="1"/>
  <c r="I1504" i="1"/>
  <c r="J1504" i="1"/>
  <c r="K1504" i="1"/>
  <c r="L1504" i="1"/>
  <c r="M1504" i="1"/>
  <c r="Q1504" i="1"/>
  <c r="R1504" i="1"/>
  <c r="T1504" i="1"/>
  <c r="U1504" i="1"/>
  <c r="V1504" i="1" s="1"/>
  <c r="W1504" i="1"/>
  <c r="X1504" i="1"/>
  <c r="Y1504" i="1"/>
  <c r="AA1504" i="1"/>
  <c r="AB1504" i="1"/>
  <c r="AC1504" i="1"/>
  <c r="AG1504" i="1"/>
  <c r="AH1504" i="1"/>
  <c r="AI1504" i="1"/>
  <c r="AJ1504" i="1"/>
  <c r="AK1504" i="1"/>
  <c r="AM1504" i="1"/>
  <c r="A1505" i="1"/>
  <c r="B1505" i="1"/>
  <c r="C1505" i="1"/>
  <c r="D1505" i="1"/>
  <c r="E1505" i="1"/>
  <c r="F1505" i="1"/>
  <c r="G1505" i="1"/>
  <c r="H1505" i="1"/>
  <c r="I1505" i="1"/>
  <c r="J1505" i="1"/>
  <c r="K1505" i="1"/>
  <c r="L1505" i="1"/>
  <c r="M1505" i="1"/>
  <c r="Q1505" i="1"/>
  <c r="R1505" i="1"/>
  <c r="T1505" i="1"/>
  <c r="U1505" i="1"/>
  <c r="V1505" i="1" s="1"/>
  <c r="W1505" i="1"/>
  <c r="X1505" i="1"/>
  <c r="Y1505" i="1"/>
  <c r="AA1505" i="1"/>
  <c r="AB1505" i="1"/>
  <c r="AC1505" i="1"/>
  <c r="AE1505" i="1" s="1"/>
  <c r="AG1505" i="1"/>
  <c r="AH1505" i="1"/>
  <c r="AI1505" i="1"/>
  <c r="AJ1505" i="1"/>
  <c r="AK1505" i="1"/>
  <c r="AM1505" i="1"/>
  <c r="A1506" i="1"/>
  <c r="B1506" i="1"/>
  <c r="C1506" i="1"/>
  <c r="D1506" i="1"/>
  <c r="E1506" i="1"/>
  <c r="F1506" i="1"/>
  <c r="G1506" i="1"/>
  <c r="H1506" i="1"/>
  <c r="I1506" i="1"/>
  <c r="J1506" i="1"/>
  <c r="K1506" i="1"/>
  <c r="L1506" i="1"/>
  <c r="M1506" i="1"/>
  <c r="Q1506" i="1"/>
  <c r="R1506" i="1"/>
  <c r="T1506" i="1"/>
  <c r="U1506" i="1"/>
  <c r="V1506" i="1" s="1"/>
  <c r="W1506" i="1"/>
  <c r="X1506" i="1"/>
  <c r="Y1506" i="1"/>
  <c r="AA1506" i="1"/>
  <c r="AB1506" i="1"/>
  <c r="AC1506" i="1"/>
  <c r="AE1506" i="1" s="1"/>
  <c r="AG1506" i="1"/>
  <c r="AH1506" i="1"/>
  <c r="AI1506" i="1"/>
  <c r="AJ1506" i="1"/>
  <c r="AK1506" i="1"/>
  <c r="AM1506" i="1"/>
  <c r="A1507" i="1"/>
  <c r="B1507" i="1"/>
  <c r="C1507" i="1"/>
  <c r="D1507" i="1"/>
  <c r="E1507" i="1"/>
  <c r="F1507" i="1"/>
  <c r="G1507" i="1"/>
  <c r="H1507" i="1"/>
  <c r="I1507" i="1"/>
  <c r="J1507" i="1"/>
  <c r="K1507" i="1"/>
  <c r="L1507" i="1"/>
  <c r="M1507" i="1"/>
  <c r="Q1507" i="1"/>
  <c r="R1507" i="1"/>
  <c r="T1507" i="1"/>
  <c r="U1507" i="1"/>
  <c r="V1507" i="1" s="1"/>
  <c r="W1507" i="1"/>
  <c r="X1507" i="1"/>
  <c r="Y1507" i="1"/>
  <c r="AA1507" i="1"/>
  <c r="AB1507" i="1"/>
  <c r="AC1507" i="1"/>
  <c r="AE1507" i="1" s="1"/>
  <c r="AG1507" i="1"/>
  <c r="AH1507" i="1"/>
  <c r="AI1507" i="1"/>
  <c r="AJ1507" i="1"/>
  <c r="AK1507" i="1"/>
  <c r="AM1507" i="1"/>
  <c r="A1508" i="1"/>
  <c r="B1508" i="1"/>
  <c r="C1508" i="1"/>
  <c r="D1508" i="1"/>
  <c r="E1508" i="1"/>
  <c r="F1508" i="1"/>
  <c r="G1508" i="1"/>
  <c r="H1508" i="1"/>
  <c r="I1508" i="1"/>
  <c r="J1508" i="1"/>
  <c r="K1508" i="1"/>
  <c r="L1508" i="1"/>
  <c r="M1508" i="1"/>
  <c r="Q1508" i="1"/>
  <c r="R1508" i="1"/>
  <c r="T1508" i="1"/>
  <c r="U1508" i="1"/>
  <c r="V1508" i="1" s="1"/>
  <c r="W1508" i="1"/>
  <c r="X1508" i="1"/>
  <c r="Y1508" i="1"/>
  <c r="AA1508" i="1"/>
  <c r="AB1508" i="1"/>
  <c r="AC1508" i="1"/>
  <c r="AG1508" i="1"/>
  <c r="AH1508" i="1"/>
  <c r="AI1508" i="1"/>
  <c r="AJ1508" i="1"/>
  <c r="AK1508" i="1"/>
  <c r="AM1508" i="1"/>
  <c r="A1509" i="1"/>
  <c r="B1509" i="1"/>
  <c r="C1509" i="1"/>
  <c r="D1509" i="1"/>
  <c r="E1509" i="1"/>
  <c r="F1509" i="1"/>
  <c r="G1509" i="1"/>
  <c r="H1509" i="1"/>
  <c r="I1509" i="1"/>
  <c r="J1509" i="1"/>
  <c r="K1509" i="1"/>
  <c r="L1509" i="1"/>
  <c r="M1509" i="1"/>
  <c r="Q1509" i="1"/>
  <c r="R1509" i="1"/>
  <c r="T1509" i="1"/>
  <c r="U1509" i="1"/>
  <c r="V1509" i="1" s="1"/>
  <c r="W1509" i="1"/>
  <c r="X1509" i="1"/>
  <c r="Y1509" i="1"/>
  <c r="AA1509" i="1"/>
  <c r="AB1509" i="1"/>
  <c r="AC1509" i="1"/>
  <c r="AE1509" i="1" s="1"/>
  <c r="AG1509" i="1"/>
  <c r="AH1509" i="1"/>
  <c r="AI1509" i="1"/>
  <c r="AJ1509" i="1"/>
  <c r="AK1509" i="1"/>
  <c r="AM1509" i="1"/>
  <c r="A1510" i="1"/>
  <c r="B1510" i="1"/>
  <c r="C1510" i="1"/>
  <c r="D1510" i="1"/>
  <c r="E1510" i="1"/>
  <c r="F1510" i="1"/>
  <c r="G1510" i="1"/>
  <c r="H1510" i="1"/>
  <c r="I1510" i="1"/>
  <c r="J1510" i="1"/>
  <c r="K1510" i="1"/>
  <c r="L1510" i="1"/>
  <c r="M1510" i="1"/>
  <c r="Q1510" i="1"/>
  <c r="R1510" i="1"/>
  <c r="T1510" i="1"/>
  <c r="U1510" i="1"/>
  <c r="V1510" i="1" s="1"/>
  <c r="W1510" i="1"/>
  <c r="X1510" i="1"/>
  <c r="Y1510" i="1"/>
  <c r="AA1510" i="1"/>
  <c r="AB1510" i="1"/>
  <c r="AC1510" i="1"/>
  <c r="AG1510" i="1"/>
  <c r="AH1510" i="1"/>
  <c r="AI1510" i="1"/>
  <c r="AJ1510" i="1"/>
  <c r="AK1510" i="1"/>
  <c r="AM1510" i="1"/>
  <c r="A1511" i="1"/>
  <c r="B1511" i="1"/>
  <c r="C1511" i="1"/>
  <c r="D1511" i="1"/>
  <c r="E1511" i="1"/>
  <c r="F1511" i="1"/>
  <c r="G1511" i="1"/>
  <c r="H1511" i="1"/>
  <c r="I1511" i="1"/>
  <c r="J1511" i="1"/>
  <c r="K1511" i="1"/>
  <c r="L1511" i="1"/>
  <c r="M1511" i="1"/>
  <c r="Q1511" i="1"/>
  <c r="R1511" i="1"/>
  <c r="T1511" i="1"/>
  <c r="U1511" i="1"/>
  <c r="V1511" i="1" s="1"/>
  <c r="W1511" i="1"/>
  <c r="X1511" i="1"/>
  <c r="Y1511" i="1"/>
  <c r="AA1511" i="1"/>
  <c r="AB1511" i="1"/>
  <c r="AC1511" i="1"/>
  <c r="AG1511" i="1"/>
  <c r="AH1511" i="1"/>
  <c r="AI1511" i="1"/>
  <c r="AJ1511" i="1"/>
  <c r="AK1511" i="1"/>
  <c r="AM1511" i="1"/>
  <c r="A1512" i="1"/>
  <c r="B1512" i="1"/>
  <c r="C1512" i="1"/>
  <c r="D1512" i="1"/>
  <c r="E1512" i="1"/>
  <c r="F1512" i="1"/>
  <c r="G1512" i="1"/>
  <c r="H1512" i="1"/>
  <c r="I1512" i="1"/>
  <c r="J1512" i="1"/>
  <c r="K1512" i="1"/>
  <c r="L1512" i="1"/>
  <c r="M1512" i="1"/>
  <c r="Q1512" i="1"/>
  <c r="R1512" i="1"/>
  <c r="T1512" i="1"/>
  <c r="U1512" i="1"/>
  <c r="V1512" i="1" s="1"/>
  <c r="W1512" i="1"/>
  <c r="X1512" i="1"/>
  <c r="Y1512" i="1"/>
  <c r="AA1512" i="1"/>
  <c r="AB1512" i="1"/>
  <c r="AC1512" i="1"/>
  <c r="AG1512" i="1"/>
  <c r="AH1512" i="1"/>
  <c r="AI1512" i="1"/>
  <c r="AJ1512" i="1"/>
  <c r="AK1512" i="1"/>
  <c r="AM1512" i="1"/>
  <c r="A1513" i="1"/>
  <c r="B1513" i="1"/>
  <c r="C1513" i="1"/>
  <c r="D1513" i="1"/>
  <c r="E1513" i="1"/>
  <c r="F1513" i="1"/>
  <c r="G1513" i="1"/>
  <c r="H1513" i="1"/>
  <c r="I1513" i="1"/>
  <c r="J1513" i="1"/>
  <c r="K1513" i="1"/>
  <c r="L1513" i="1"/>
  <c r="M1513" i="1"/>
  <c r="Q1513" i="1"/>
  <c r="R1513" i="1"/>
  <c r="T1513" i="1"/>
  <c r="U1513" i="1"/>
  <c r="V1513" i="1" s="1"/>
  <c r="W1513" i="1"/>
  <c r="X1513" i="1"/>
  <c r="Y1513" i="1"/>
  <c r="AA1513" i="1"/>
  <c r="AB1513" i="1"/>
  <c r="AC1513" i="1"/>
  <c r="AE1513" i="1" s="1"/>
  <c r="AG1513" i="1"/>
  <c r="AH1513" i="1"/>
  <c r="AI1513" i="1"/>
  <c r="AJ1513" i="1"/>
  <c r="AK1513" i="1"/>
  <c r="AM1513" i="1"/>
  <c r="A1514" i="1"/>
  <c r="B1514" i="1"/>
  <c r="C1514" i="1"/>
  <c r="D1514" i="1"/>
  <c r="E1514" i="1"/>
  <c r="F1514" i="1"/>
  <c r="G1514" i="1"/>
  <c r="H1514" i="1"/>
  <c r="I1514" i="1"/>
  <c r="J1514" i="1"/>
  <c r="K1514" i="1"/>
  <c r="L1514" i="1"/>
  <c r="M1514" i="1"/>
  <c r="Q1514" i="1"/>
  <c r="R1514" i="1"/>
  <c r="T1514" i="1"/>
  <c r="U1514" i="1"/>
  <c r="V1514" i="1" s="1"/>
  <c r="W1514" i="1"/>
  <c r="X1514" i="1"/>
  <c r="Y1514" i="1"/>
  <c r="AA1514" i="1"/>
  <c r="AB1514" i="1"/>
  <c r="AC1514" i="1"/>
  <c r="AE1514" i="1" s="1"/>
  <c r="AG1514" i="1"/>
  <c r="AH1514" i="1"/>
  <c r="AI1514" i="1"/>
  <c r="AJ1514" i="1"/>
  <c r="AK1514" i="1"/>
  <c r="AM1514" i="1"/>
  <c r="A1515" i="1"/>
  <c r="B1515" i="1"/>
  <c r="C1515" i="1"/>
  <c r="D1515" i="1"/>
  <c r="E1515" i="1"/>
  <c r="F1515" i="1"/>
  <c r="G1515" i="1"/>
  <c r="H1515" i="1"/>
  <c r="I1515" i="1"/>
  <c r="J1515" i="1"/>
  <c r="K1515" i="1"/>
  <c r="L1515" i="1"/>
  <c r="M1515" i="1"/>
  <c r="Q1515" i="1"/>
  <c r="R1515" i="1"/>
  <c r="T1515" i="1"/>
  <c r="U1515" i="1"/>
  <c r="V1515" i="1" s="1"/>
  <c r="W1515" i="1"/>
  <c r="X1515" i="1"/>
  <c r="Y1515" i="1"/>
  <c r="AA1515" i="1"/>
  <c r="AB1515" i="1"/>
  <c r="AC1515" i="1"/>
  <c r="AE1515" i="1" s="1"/>
  <c r="AG1515" i="1"/>
  <c r="AH1515" i="1"/>
  <c r="AI1515" i="1"/>
  <c r="AJ1515" i="1"/>
  <c r="AK1515" i="1"/>
  <c r="AM1515" i="1"/>
  <c r="A1516" i="1"/>
  <c r="B1516" i="1"/>
  <c r="C1516" i="1"/>
  <c r="D1516" i="1"/>
  <c r="E1516" i="1"/>
  <c r="F1516" i="1"/>
  <c r="G1516" i="1"/>
  <c r="H1516" i="1"/>
  <c r="I1516" i="1"/>
  <c r="J1516" i="1"/>
  <c r="K1516" i="1"/>
  <c r="L1516" i="1"/>
  <c r="M1516" i="1"/>
  <c r="Q1516" i="1"/>
  <c r="R1516" i="1"/>
  <c r="T1516" i="1"/>
  <c r="U1516" i="1"/>
  <c r="V1516" i="1" s="1"/>
  <c r="W1516" i="1"/>
  <c r="X1516" i="1"/>
  <c r="Y1516" i="1"/>
  <c r="AA1516" i="1"/>
  <c r="AB1516" i="1"/>
  <c r="AC1516" i="1"/>
  <c r="AG1516" i="1"/>
  <c r="AH1516" i="1"/>
  <c r="AI1516" i="1"/>
  <c r="AJ1516" i="1"/>
  <c r="AK1516" i="1"/>
  <c r="AM1516" i="1"/>
  <c r="A1517" i="1"/>
  <c r="B1517" i="1"/>
  <c r="C1517" i="1"/>
  <c r="D1517" i="1"/>
  <c r="E1517" i="1"/>
  <c r="F1517" i="1"/>
  <c r="G1517" i="1"/>
  <c r="H1517" i="1"/>
  <c r="I1517" i="1"/>
  <c r="J1517" i="1"/>
  <c r="K1517" i="1"/>
  <c r="L1517" i="1"/>
  <c r="M1517" i="1"/>
  <c r="Q1517" i="1"/>
  <c r="R1517" i="1"/>
  <c r="T1517" i="1"/>
  <c r="U1517" i="1"/>
  <c r="V1517" i="1" s="1"/>
  <c r="W1517" i="1"/>
  <c r="X1517" i="1"/>
  <c r="Y1517" i="1"/>
  <c r="AA1517" i="1"/>
  <c r="AB1517" i="1"/>
  <c r="AC1517" i="1"/>
  <c r="AE1517" i="1" s="1"/>
  <c r="AG1517" i="1"/>
  <c r="AH1517" i="1"/>
  <c r="AI1517" i="1"/>
  <c r="AJ1517" i="1"/>
  <c r="AK1517" i="1"/>
  <c r="AM1517" i="1"/>
  <c r="A1518" i="1"/>
  <c r="B1518" i="1"/>
  <c r="C1518" i="1"/>
  <c r="D1518" i="1"/>
  <c r="E1518" i="1"/>
  <c r="F1518" i="1"/>
  <c r="G1518" i="1"/>
  <c r="H1518" i="1"/>
  <c r="I1518" i="1"/>
  <c r="J1518" i="1"/>
  <c r="K1518" i="1"/>
  <c r="L1518" i="1"/>
  <c r="M1518" i="1"/>
  <c r="Q1518" i="1"/>
  <c r="R1518" i="1"/>
  <c r="T1518" i="1"/>
  <c r="U1518" i="1"/>
  <c r="V1518" i="1" s="1"/>
  <c r="W1518" i="1"/>
  <c r="X1518" i="1"/>
  <c r="Y1518" i="1"/>
  <c r="AA1518" i="1"/>
  <c r="AB1518" i="1"/>
  <c r="AC1518" i="1"/>
  <c r="AG1518" i="1"/>
  <c r="AH1518" i="1"/>
  <c r="AI1518" i="1"/>
  <c r="AJ1518" i="1"/>
  <c r="AK1518" i="1"/>
  <c r="AM1518" i="1"/>
  <c r="A1519" i="1"/>
  <c r="B1519" i="1"/>
  <c r="C1519" i="1"/>
  <c r="D1519" i="1"/>
  <c r="E1519" i="1"/>
  <c r="F1519" i="1"/>
  <c r="G1519" i="1"/>
  <c r="H1519" i="1"/>
  <c r="I1519" i="1"/>
  <c r="J1519" i="1"/>
  <c r="K1519" i="1"/>
  <c r="L1519" i="1"/>
  <c r="M1519" i="1"/>
  <c r="Q1519" i="1"/>
  <c r="R1519" i="1"/>
  <c r="T1519" i="1"/>
  <c r="U1519" i="1"/>
  <c r="V1519" i="1" s="1"/>
  <c r="W1519" i="1"/>
  <c r="X1519" i="1"/>
  <c r="Y1519" i="1"/>
  <c r="AA1519" i="1"/>
  <c r="AB1519" i="1"/>
  <c r="AC1519" i="1"/>
  <c r="AG1519" i="1"/>
  <c r="AH1519" i="1"/>
  <c r="AI1519" i="1"/>
  <c r="AJ1519" i="1"/>
  <c r="AK1519" i="1"/>
  <c r="AM1519" i="1"/>
  <c r="A1520" i="1"/>
  <c r="B1520" i="1"/>
  <c r="C1520" i="1"/>
  <c r="D1520" i="1"/>
  <c r="E1520" i="1"/>
  <c r="F1520" i="1"/>
  <c r="G1520" i="1"/>
  <c r="H1520" i="1"/>
  <c r="I1520" i="1"/>
  <c r="J1520" i="1"/>
  <c r="K1520" i="1"/>
  <c r="L1520" i="1"/>
  <c r="M1520" i="1"/>
  <c r="Q1520" i="1"/>
  <c r="R1520" i="1"/>
  <c r="T1520" i="1"/>
  <c r="U1520" i="1"/>
  <c r="V1520" i="1" s="1"/>
  <c r="W1520" i="1"/>
  <c r="X1520" i="1"/>
  <c r="Y1520" i="1"/>
  <c r="AA1520" i="1"/>
  <c r="AB1520" i="1"/>
  <c r="AC1520" i="1"/>
  <c r="AG1520" i="1"/>
  <c r="AH1520" i="1"/>
  <c r="AI1520" i="1"/>
  <c r="AJ1520" i="1"/>
  <c r="AK1520" i="1"/>
  <c r="AM1520" i="1"/>
  <c r="A1521" i="1"/>
  <c r="B1521" i="1"/>
  <c r="C1521" i="1"/>
  <c r="D1521" i="1"/>
  <c r="E1521" i="1"/>
  <c r="F1521" i="1"/>
  <c r="G1521" i="1"/>
  <c r="H1521" i="1"/>
  <c r="I1521" i="1"/>
  <c r="J1521" i="1"/>
  <c r="K1521" i="1"/>
  <c r="L1521" i="1"/>
  <c r="M1521" i="1"/>
  <c r="Q1521" i="1"/>
  <c r="R1521" i="1"/>
  <c r="T1521" i="1"/>
  <c r="U1521" i="1"/>
  <c r="V1521" i="1" s="1"/>
  <c r="W1521" i="1"/>
  <c r="X1521" i="1"/>
  <c r="Y1521" i="1"/>
  <c r="AA1521" i="1"/>
  <c r="AB1521" i="1"/>
  <c r="AC1521" i="1"/>
  <c r="AE1521" i="1" s="1"/>
  <c r="AG1521" i="1"/>
  <c r="AH1521" i="1"/>
  <c r="AI1521" i="1"/>
  <c r="AJ1521" i="1"/>
  <c r="AK1521" i="1"/>
  <c r="AM1521" i="1"/>
  <c r="A1522" i="1"/>
  <c r="B1522" i="1"/>
  <c r="C1522" i="1"/>
  <c r="D1522" i="1"/>
  <c r="E1522" i="1"/>
  <c r="F1522" i="1"/>
  <c r="G1522" i="1"/>
  <c r="H1522" i="1"/>
  <c r="I1522" i="1"/>
  <c r="J1522" i="1"/>
  <c r="K1522" i="1"/>
  <c r="L1522" i="1"/>
  <c r="M1522" i="1"/>
  <c r="Q1522" i="1"/>
  <c r="R1522" i="1"/>
  <c r="T1522" i="1"/>
  <c r="U1522" i="1"/>
  <c r="V1522" i="1" s="1"/>
  <c r="W1522" i="1"/>
  <c r="X1522" i="1"/>
  <c r="Y1522" i="1"/>
  <c r="AA1522" i="1"/>
  <c r="AB1522" i="1"/>
  <c r="AC1522" i="1"/>
  <c r="AG1522" i="1"/>
  <c r="AH1522" i="1"/>
  <c r="AI1522" i="1"/>
  <c r="AJ1522" i="1"/>
  <c r="AK1522" i="1"/>
  <c r="AM1522" i="1"/>
  <c r="A1523" i="1"/>
  <c r="B1523" i="1"/>
  <c r="C1523" i="1"/>
  <c r="D1523" i="1"/>
  <c r="E1523" i="1"/>
  <c r="F1523" i="1"/>
  <c r="G1523" i="1"/>
  <c r="H1523" i="1"/>
  <c r="I1523" i="1"/>
  <c r="J1523" i="1"/>
  <c r="K1523" i="1"/>
  <c r="L1523" i="1"/>
  <c r="M1523" i="1"/>
  <c r="Q1523" i="1"/>
  <c r="R1523" i="1"/>
  <c r="T1523" i="1"/>
  <c r="U1523" i="1"/>
  <c r="V1523" i="1" s="1"/>
  <c r="W1523" i="1"/>
  <c r="X1523" i="1"/>
  <c r="Y1523" i="1"/>
  <c r="AA1523" i="1"/>
  <c r="AB1523" i="1"/>
  <c r="AC1523" i="1"/>
  <c r="AG1523" i="1"/>
  <c r="AH1523" i="1"/>
  <c r="AI1523" i="1"/>
  <c r="AJ1523" i="1"/>
  <c r="AK1523" i="1"/>
  <c r="AM1523" i="1"/>
  <c r="A1524" i="1"/>
  <c r="B1524" i="1"/>
  <c r="C1524" i="1"/>
  <c r="D1524" i="1"/>
  <c r="E1524" i="1"/>
  <c r="F1524" i="1"/>
  <c r="G1524" i="1"/>
  <c r="H1524" i="1"/>
  <c r="I1524" i="1"/>
  <c r="J1524" i="1"/>
  <c r="K1524" i="1"/>
  <c r="L1524" i="1"/>
  <c r="M1524" i="1"/>
  <c r="Q1524" i="1"/>
  <c r="R1524" i="1"/>
  <c r="T1524" i="1"/>
  <c r="U1524" i="1"/>
  <c r="V1524" i="1" s="1"/>
  <c r="W1524" i="1"/>
  <c r="X1524" i="1"/>
  <c r="Y1524" i="1"/>
  <c r="AA1524" i="1"/>
  <c r="AB1524" i="1"/>
  <c r="AC1524" i="1"/>
  <c r="AG1524" i="1"/>
  <c r="AH1524" i="1"/>
  <c r="AI1524" i="1"/>
  <c r="AJ1524" i="1"/>
  <c r="AK1524" i="1"/>
  <c r="AM1524" i="1"/>
  <c r="A1525" i="1"/>
  <c r="B1525" i="1"/>
  <c r="C1525" i="1"/>
  <c r="D1525" i="1"/>
  <c r="E1525" i="1"/>
  <c r="F1525" i="1"/>
  <c r="G1525" i="1"/>
  <c r="H1525" i="1"/>
  <c r="I1525" i="1"/>
  <c r="J1525" i="1"/>
  <c r="K1525" i="1"/>
  <c r="L1525" i="1"/>
  <c r="M1525" i="1"/>
  <c r="Q1525" i="1"/>
  <c r="R1525" i="1"/>
  <c r="T1525" i="1"/>
  <c r="U1525" i="1"/>
  <c r="V1525" i="1" s="1"/>
  <c r="W1525" i="1"/>
  <c r="X1525" i="1"/>
  <c r="Y1525" i="1"/>
  <c r="AA1525" i="1"/>
  <c r="AB1525" i="1"/>
  <c r="AC1525" i="1"/>
  <c r="AE1525" i="1" s="1"/>
  <c r="AG1525" i="1"/>
  <c r="AH1525" i="1"/>
  <c r="AI1525" i="1"/>
  <c r="AJ1525" i="1"/>
  <c r="AK1525" i="1"/>
  <c r="AM1525" i="1"/>
  <c r="A1526" i="1"/>
  <c r="B1526" i="1"/>
  <c r="C1526" i="1"/>
  <c r="D1526" i="1"/>
  <c r="E1526" i="1"/>
  <c r="F1526" i="1"/>
  <c r="G1526" i="1"/>
  <c r="H1526" i="1"/>
  <c r="I1526" i="1"/>
  <c r="J1526" i="1"/>
  <c r="K1526" i="1"/>
  <c r="L1526" i="1"/>
  <c r="M1526" i="1"/>
  <c r="Q1526" i="1"/>
  <c r="R1526" i="1"/>
  <c r="T1526" i="1"/>
  <c r="U1526" i="1"/>
  <c r="V1526" i="1" s="1"/>
  <c r="W1526" i="1"/>
  <c r="X1526" i="1"/>
  <c r="Y1526" i="1"/>
  <c r="AA1526" i="1"/>
  <c r="AB1526" i="1"/>
  <c r="AC1526" i="1"/>
  <c r="AG1526" i="1"/>
  <c r="AH1526" i="1"/>
  <c r="AI1526" i="1"/>
  <c r="AJ1526" i="1"/>
  <c r="AK1526" i="1"/>
  <c r="AM1526" i="1"/>
  <c r="A1527" i="1"/>
  <c r="B1527" i="1"/>
  <c r="C1527" i="1"/>
  <c r="D1527" i="1"/>
  <c r="E1527" i="1"/>
  <c r="F1527" i="1"/>
  <c r="G1527" i="1"/>
  <c r="H1527" i="1"/>
  <c r="I1527" i="1"/>
  <c r="J1527" i="1"/>
  <c r="K1527" i="1"/>
  <c r="L1527" i="1"/>
  <c r="M1527" i="1"/>
  <c r="Q1527" i="1"/>
  <c r="R1527" i="1"/>
  <c r="T1527" i="1"/>
  <c r="U1527" i="1"/>
  <c r="V1527" i="1" s="1"/>
  <c r="W1527" i="1"/>
  <c r="X1527" i="1"/>
  <c r="Y1527" i="1"/>
  <c r="AA1527" i="1"/>
  <c r="AB1527" i="1"/>
  <c r="AC1527" i="1"/>
  <c r="AG1527" i="1"/>
  <c r="AH1527" i="1"/>
  <c r="AI1527" i="1"/>
  <c r="AJ1527" i="1"/>
  <c r="AK1527" i="1"/>
  <c r="AM1527" i="1"/>
  <c r="A1528" i="1"/>
  <c r="B1528" i="1"/>
  <c r="C1528" i="1"/>
  <c r="D1528" i="1"/>
  <c r="E1528" i="1"/>
  <c r="F1528" i="1"/>
  <c r="G1528" i="1"/>
  <c r="H1528" i="1"/>
  <c r="I1528" i="1"/>
  <c r="J1528" i="1"/>
  <c r="K1528" i="1"/>
  <c r="L1528" i="1"/>
  <c r="M1528" i="1"/>
  <c r="Q1528" i="1"/>
  <c r="R1528" i="1"/>
  <c r="T1528" i="1"/>
  <c r="U1528" i="1"/>
  <c r="V1528" i="1" s="1"/>
  <c r="W1528" i="1"/>
  <c r="X1528" i="1"/>
  <c r="Y1528" i="1"/>
  <c r="AA1528" i="1"/>
  <c r="AB1528" i="1"/>
  <c r="AC1528" i="1"/>
  <c r="AG1528" i="1"/>
  <c r="AH1528" i="1"/>
  <c r="AI1528" i="1"/>
  <c r="AJ1528" i="1"/>
  <c r="AK1528" i="1"/>
  <c r="AM1528" i="1"/>
  <c r="A1529" i="1"/>
  <c r="B1529" i="1"/>
  <c r="C1529" i="1"/>
  <c r="D1529" i="1"/>
  <c r="E1529" i="1"/>
  <c r="F1529" i="1"/>
  <c r="G1529" i="1"/>
  <c r="H1529" i="1"/>
  <c r="I1529" i="1"/>
  <c r="J1529" i="1"/>
  <c r="K1529" i="1"/>
  <c r="L1529" i="1"/>
  <c r="M1529" i="1"/>
  <c r="Q1529" i="1"/>
  <c r="R1529" i="1"/>
  <c r="T1529" i="1"/>
  <c r="U1529" i="1"/>
  <c r="V1529" i="1" s="1"/>
  <c r="W1529" i="1"/>
  <c r="X1529" i="1"/>
  <c r="Y1529" i="1"/>
  <c r="AA1529" i="1"/>
  <c r="AB1529" i="1"/>
  <c r="AC1529" i="1"/>
  <c r="AE1529" i="1" s="1"/>
  <c r="AG1529" i="1"/>
  <c r="AH1529" i="1"/>
  <c r="AI1529" i="1"/>
  <c r="AJ1529" i="1"/>
  <c r="AK1529" i="1"/>
  <c r="AM1529" i="1"/>
  <c r="A1530" i="1"/>
  <c r="B1530" i="1"/>
  <c r="C1530" i="1"/>
  <c r="D1530" i="1"/>
  <c r="E1530" i="1"/>
  <c r="F1530" i="1"/>
  <c r="G1530" i="1"/>
  <c r="H1530" i="1"/>
  <c r="I1530" i="1"/>
  <c r="J1530" i="1"/>
  <c r="K1530" i="1"/>
  <c r="L1530" i="1"/>
  <c r="M1530" i="1"/>
  <c r="Q1530" i="1"/>
  <c r="R1530" i="1"/>
  <c r="T1530" i="1"/>
  <c r="U1530" i="1"/>
  <c r="V1530" i="1" s="1"/>
  <c r="W1530" i="1"/>
  <c r="X1530" i="1"/>
  <c r="Y1530" i="1"/>
  <c r="AA1530" i="1"/>
  <c r="AB1530" i="1"/>
  <c r="AC1530" i="1"/>
  <c r="AE1530" i="1" s="1"/>
  <c r="AG1530" i="1"/>
  <c r="AH1530" i="1"/>
  <c r="AI1530" i="1"/>
  <c r="AJ1530" i="1"/>
  <c r="AK1530" i="1"/>
  <c r="AM1530" i="1"/>
  <c r="A1531" i="1"/>
  <c r="B1531" i="1"/>
  <c r="C1531" i="1"/>
  <c r="D1531" i="1"/>
  <c r="E1531" i="1"/>
  <c r="F1531" i="1"/>
  <c r="G1531" i="1"/>
  <c r="H1531" i="1"/>
  <c r="I1531" i="1"/>
  <c r="J1531" i="1"/>
  <c r="K1531" i="1"/>
  <c r="L1531" i="1"/>
  <c r="M1531" i="1"/>
  <c r="Q1531" i="1"/>
  <c r="R1531" i="1"/>
  <c r="T1531" i="1"/>
  <c r="U1531" i="1"/>
  <c r="V1531" i="1" s="1"/>
  <c r="W1531" i="1"/>
  <c r="X1531" i="1"/>
  <c r="Y1531" i="1"/>
  <c r="AA1531" i="1"/>
  <c r="AB1531" i="1"/>
  <c r="AC1531" i="1"/>
  <c r="AE1531" i="1" s="1"/>
  <c r="AG1531" i="1"/>
  <c r="AH1531" i="1"/>
  <c r="AI1531" i="1"/>
  <c r="AJ1531" i="1"/>
  <c r="AK1531" i="1"/>
  <c r="AM1531" i="1"/>
  <c r="A1532" i="1"/>
  <c r="B1532" i="1"/>
  <c r="C1532" i="1"/>
  <c r="D1532" i="1"/>
  <c r="E1532" i="1"/>
  <c r="F1532" i="1"/>
  <c r="G1532" i="1"/>
  <c r="H1532" i="1"/>
  <c r="I1532" i="1"/>
  <c r="J1532" i="1"/>
  <c r="K1532" i="1"/>
  <c r="L1532" i="1"/>
  <c r="M1532" i="1"/>
  <c r="Q1532" i="1"/>
  <c r="R1532" i="1"/>
  <c r="T1532" i="1"/>
  <c r="U1532" i="1"/>
  <c r="V1532" i="1" s="1"/>
  <c r="W1532" i="1"/>
  <c r="X1532" i="1"/>
  <c r="Y1532" i="1"/>
  <c r="AA1532" i="1"/>
  <c r="AB1532" i="1"/>
  <c r="AC1532" i="1"/>
  <c r="AG1532" i="1"/>
  <c r="AH1532" i="1"/>
  <c r="AI1532" i="1"/>
  <c r="AJ1532" i="1"/>
  <c r="AK1532" i="1"/>
  <c r="AM1532" i="1"/>
  <c r="A1533" i="1"/>
  <c r="B1533" i="1"/>
  <c r="C1533" i="1"/>
  <c r="D1533" i="1"/>
  <c r="E1533" i="1"/>
  <c r="F1533" i="1"/>
  <c r="G1533" i="1"/>
  <c r="H1533" i="1"/>
  <c r="I1533" i="1"/>
  <c r="J1533" i="1"/>
  <c r="K1533" i="1"/>
  <c r="L1533" i="1"/>
  <c r="M1533" i="1"/>
  <c r="Q1533" i="1"/>
  <c r="R1533" i="1"/>
  <c r="T1533" i="1"/>
  <c r="U1533" i="1"/>
  <c r="V1533" i="1" s="1"/>
  <c r="W1533" i="1"/>
  <c r="X1533" i="1"/>
  <c r="Y1533" i="1"/>
  <c r="AA1533" i="1"/>
  <c r="AB1533" i="1"/>
  <c r="AC1533" i="1"/>
  <c r="AE1533" i="1" s="1"/>
  <c r="AG1533" i="1"/>
  <c r="AH1533" i="1"/>
  <c r="AI1533" i="1"/>
  <c r="AJ1533" i="1"/>
  <c r="AK1533" i="1"/>
  <c r="AM1533" i="1"/>
  <c r="A1534" i="1"/>
  <c r="B1534" i="1"/>
  <c r="C1534" i="1"/>
  <c r="D1534" i="1"/>
  <c r="E1534" i="1"/>
  <c r="F1534" i="1"/>
  <c r="G1534" i="1"/>
  <c r="H1534" i="1"/>
  <c r="I1534" i="1"/>
  <c r="J1534" i="1"/>
  <c r="K1534" i="1"/>
  <c r="L1534" i="1"/>
  <c r="M1534" i="1"/>
  <c r="Q1534" i="1"/>
  <c r="R1534" i="1"/>
  <c r="T1534" i="1"/>
  <c r="U1534" i="1"/>
  <c r="V1534" i="1" s="1"/>
  <c r="W1534" i="1"/>
  <c r="X1534" i="1"/>
  <c r="Y1534" i="1"/>
  <c r="AA1534" i="1"/>
  <c r="AB1534" i="1"/>
  <c r="AC1534" i="1"/>
  <c r="AG1534" i="1"/>
  <c r="AH1534" i="1"/>
  <c r="AI1534" i="1"/>
  <c r="AJ1534" i="1"/>
  <c r="AK1534" i="1"/>
  <c r="AM1534" i="1"/>
  <c r="A1535" i="1"/>
  <c r="B1535" i="1"/>
  <c r="C1535" i="1"/>
  <c r="D1535" i="1"/>
  <c r="E1535" i="1"/>
  <c r="F1535" i="1"/>
  <c r="G1535" i="1"/>
  <c r="H1535" i="1"/>
  <c r="I1535" i="1"/>
  <c r="J1535" i="1"/>
  <c r="K1535" i="1"/>
  <c r="L1535" i="1"/>
  <c r="M1535" i="1"/>
  <c r="Q1535" i="1"/>
  <c r="R1535" i="1"/>
  <c r="T1535" i="1"/>
  <c r="U1535" i="1"/>
  <c r="V1535" i="1" s="1"/>
  <c r="W1535" i="1"/>
  <c r="X1535" i="1"/>
  <c r="Y1535" i="1"/>
  <c r="AA1535" i="1"/>
  <c r="AB1535" i="1"/>
  <c r="AC1535" i="1"/>
  <c r="AG1535" i="1"/>
  <c r="AH1535" i="1"/>
  <c r="AI1535" i="1"/>
  <c r="AJ1535" i="1"/>
  <c r="AK1535" i="1"/>
  <c r="AM1535" i="1"/>
  <c r="A1536" i="1"/>
  <c r="B1536" i="1"/>
  <c r="C1536" i="1"/>
  <c r="D1536" i="1"/>
  <c r="E1536" i="1"/>
  <c r="F1536" i="1"/>
  <c r="G1536" i="1"/>
  <c r="H1536" i="1"/>
  <c r="I1536" i="1"/>
  <c r="J1536" i="1"/>
  <c r="K1536" i="1"/>
  <c r="L1536" i="1"/>
  <c r="M1536" i="1"/>
  <c r="Q1536" i="1"/>
  <c r="R1536" i="1"/>
  <c r="T1536" i="1"/>
  <c r="U1536" i="1"/>
  <c r="V1536" i="1" s="1"/>
  <c r="W1536" i="1"/>
  <c r="X1536" i="1"/>
  <c r="Y1536" i="1"/>
  <c r="AA1536" i="1"/>
  <c r="AB1536" i="1"/>
  <c r="AC1536" i="1"/>
  <c r="AG1536" i="1"/>
  <c r="AH1536" i="1"/>
  <c r="AI1536" i="1"/>
  <c r="AJ1536" i="1"/>
  <c r="AK1536" i="1"/>
  <c r="AM1536" i="1"/>
  <c r="A1537" i="1"/>
  <c r="B1537" i="1"/>
  <c r="C1537" i="1"/>
  <c r="D1537" i="1"/>
  <c r="E1537" i="1"/>
  <c r="F1537" i="1"/>
  <c r="G1537" i="1"/>
  <c r="H1537" i="1"/>
  <c r="I1537" i="1"/>
  <c r="J1537" i="1"/>
  <c r="K1537" i="1"/>
  <c r="L1537" i="1"/>
  <c r="M1537" i="1"/>
  <c r="Q1537" i="1"/>
  <c r="R1537" i="1"/>
  <c r="T1537" i="1"/>
  <c r="U1537" i="1"/>
  <c r="V1537" i="1" s="1"/>
  <c r="W1537" i="1"/>
  <c r="X1537" i="1"/>
  <c r="Y1537" i="1"/>
  <c r="AA1537" i="1"/>
  <c r="AB1537" i="1"/>
  <c r="AC1537" i="1"/>
  <c r="AE1537" i="1" s="1"/>
  <c r="AG1537" i="1"/>
  <c r="AH1537" i="1"/>
  <c r="AI1537" i="1"/>
  <c r="AJ1537" i="1"/>
  <c r="AK1537" i="1"/>
  <c r="AM1537" i="1"/>
  <c r="A1538" i="1"/>
  <c r="B1538" i="1"/>
  <c r="C1538" i="1"/>
  <c r="D1538" i="1"/>
  <c r="E1538" i="1"/>
  <c r="F1538" i="1"/>
  <c r="G1538" i="1"/>
  <c r="H1538" i="1"/>
  <c r="I1538" i="1"/>
  <c r="J1538" i="1"/>
  <c r="K1538" i="1"/>
  <c r="L1538" i="1"/>
  <c r="M1538" i="1"/>
  <c r="Q1538" i="1"/>
  <c r="R1538" i="1"/>
  <c r="T1538" i="1"/>
  <c r="U1538" i="1"/>
  <c r="V1538" i="1" s="1"/>
  <c r="W1538" i="1"/>
  <c r="X1538" i="1"/>
  <c r="Y1538" i="1"/>
  <c r="AA1538" i="1"/>
  <c r="AB1538" i="1"/>
  <c r="AC1538" i="1"/>
  <c r="AE1538" i="1" s="1"/>
  <c r="AG1538" i="1"/>
  <c r="AH1538" i="1"/>
  <c r="AI1538" i="1"/>
  <c r="AJ1538" i="1"/>
  <c r="AK1538" i="1"/>
  <c r="AM1538" i="1"/>
  <c r="A1539" i="1"/>
  <c r="B1539" i="1"/>
  <c r="C1539" i="1"/>
  <c r="D1539" i="1"/>
  <c r="E1539" i="1"/>
  <c r="F1539" i="1"/>
  <c r="G1539" i="1"/>
  <c r="H1539" i="1"/>
  <c r="I1539" i="1"/>
  <c r="J1539" i="1"/>
  <c r="K1539" i="1"/>
  <c r="L1539" i="1"/>
  <c r="M1539" i="1"/>
  <c r="Q1539" i="1"/>
  <c r="R1539" i="1"/>
  <c r="T1539" i="1"/>
  <c r="U1539" i="1"/>
  <c r="V1539" i="1" s="1"/>
  <c r="W1539" i="1"/>
  <c r="X1539" i="1"/>
  <c r="Y1539" i="1"/>
  <c r="AA1539" i="1"/>
  <c r="AB1539" i="1"/>
  <c r="AC1539" i="1"/>
  <c r="AE1539" i="1" s="1"/>
  <c r="AG1539" i="1"/>
  <c r="AH1539" i="1"/>
  <c r="AI1539" i="1"/>
  <c r="AJ1539" i="1"/>
  <c r="AK1539" i="1"/>
  <c r="AM1539" i="1"/>
  <c r="A1540" i="1"/>
  <c r="B1540" i="1"/>
  <c r="C1540" i="1"/>
  <c r="D1540" i="1"/>
  <c r="E1540" i="1"/>
  <c r="F1540" i="1"/>
  <c r="G1540" i="1"/>
  <c r="H1540" i="1"/>
  <c r="I1540" i="1"/>
  <c r="J1540" i="1"/>
  <c r="K1540" i="1"/>
  <c r="L1540" i="1"/>
  <c r="M1540" i="1"/>
  <c r="Q1540" i="1"/>
  <c r="R1540" i="1"/>
  <c r="T1540" i="1"/>
  <c r="U1540" i="1"/>
  <c r="V1540" i="1" s="1"/>
  <c r="W1540" i="1"/>
  <c r="X1540" i="1"/>
  <c r="Y1540" i="1"/>
  <c r="AA1540" i="1"/>
  <c r="AB1540" i="1"/>
  <c r="AC1540" i="1"/>
  <c r="AG1540" i="1"/>
  <c r="AH1540" i="1"/>
  <c r="AI1540" i="1"/>
  <c r="AJ1540" i="1"/>
  <c r="AK1540" i="1"/>
  <c r="AM1540" i="1"/>
  <c r="A1541" i="1"/>
  <c r="B1541" i="1"/>
  <c r="C1541" i="1"/>
  <c r="D1541" i="1"/>
  <c r="E1541" i="1"/>
  <c r="F1541" i="1"/>
  <c r="G1541" i="1"/>
  <c r="H1541" i="1"/>
  <c r="I1541" i="1"/>
  <c r="J1541" i="1"/>
  <c r="K1541" i="1"/>
  <c r="L1541" i="1"/>
  <c r="M1541" i="1"/>
  <c r="Q1541" i="1"/>
  <c r="R1541" i="1"/>
  <c r="T1541" i="1"/>
  <c r="U1541" i="1"/>
  <c r="V1541" i="1" s="1"/>
  <c r="W1541" i="1"/>
  <c r="X1541" i="1"/>
  <c r="Y1541" i="1"/>
  <c r="AA1541" i="1"/>
  <c r="AB1541" i="1"/>
  <c r="AC1541" i="1"/>
  <c r="AE1541" i="1" s="1"/>
  <c r="AG1541" i="1"/>
  <c r="AH1541" i="1"/>
  <c r="AI1541" i="1"/>
  <c r="AJ1541" i="1"/>
  <c r="AK1541" i="1"/>
  <c r="AM1541" i="1"/>
  <c r="A1542" i="1"/>
  <c r="B1542" i="1"/>
  <c r="C1542" i="1"/>
  <c r="D1542" i="1"/>
  <c r="E1542" i="1"/>
  <c r="F1542" i="1"/>
  <c r="G1542" i="1"/>
  <c r="H1542" i="1"/>
  <c r="I1542" i="1"/>
  <c r="J1542" i="1"/>
  <c r="K1542" i="1"/>
  <c r="L1542" i="1"/>
  <c r="M1542" i="1"/>
  <c r="Q1542" i="1"/>
  <c r="R1542" i="1"/>
  <c r="T1542" i="1"/>
  <c r="U1542" i="1"/>
  <c r="V1542" i="1" s="1"/>
  <c r="W1542" i="1"/>
  <c r="X1542" i="1"/>
  <c r="Y1542" i="1"/>
  <c r="AA1542" i="1"/>
  <c r="AB1542" i="1"/>
  <c r="AC1542" i="1"/>
  <c r="AE1542" i="1" s="1"/>
  <c r="AG1542" i="1"/>
  <c r="AH1542" i="1"/>
  <c r="AI1542" i="1"/>
  <c r="AJ1542" i="1"/>
  <c r="AK1542" i="1"/>
  <c r="AM1542" i="1"/>
  <c r="A1543" i="1"/>
  <c r="B1543" i="1"/>
  <c r="C1543" i="1"/>
  <c r="D1543" i="1"/>
  <c r="E1543" i="1"/>
  <c r="F1543" i="1"/>
  <c r="G1543" i="1"/>
  <c r="H1543" i="1"/>
  <c r="I1543" i="1"/>
  <c r="J1543" i="1"/>
  <c r="K1543" i="1"/>
  <c r="L1543" i="1"/>
  <c r="M1543" i="1"/>
  <c r="Q1543" i="1"/>
  <c r="R1543" i="1"/>
  <c r="T1543" i="1"/>
  <c r="U1543" i="1"/>
  <c r="V1543" i="1" s="1"/>
  <c r="W1543" i="1"/>
  <c r="X1543" i="1"/>
  <c r="Y1543" i="1"/>
  <c r="AA1543" i="1"/>
  <c r="AB1543" i="1"/>
  <c r="AC1543" i="1"/>
  <c r="AE1543" i="1" s="1"/>
  <c r="AG1543" i="1"/>
  <c r="AH1543" i="1"/>
  <c r="AI1543" i="1"/>
  <c r="AJ1543" i="1"/>
  <c r="AK1543" i="1"/>
  <c r="AM1543" i="1"/>
  <c r="A1544" i="1"/>
  <c r="B1544" i="1"/>
  <c r="C1544" i="1"/>
  <c r="D1544" i="1"/>
  <c r="E1544" i="1"/>
  <c r="F1544" i="1"/>
  <c r="G1544" i="1"/>
  <c r="H1544" i="1"/>
  <c r="I1544" i="1"/>
  <c r="J1544" i="1"/>
  <c r="K1544" i="1"/>
  <c r="L1544" i="1"/>
  <c r="M1544" i="1"/>
  <c r="Q1544" i="1"/>
  <c r="R1544" i="1"/>
  <c r="T1544" i="1"/>
  <c r="U1544" i="1"/>
  <c r="V1544" i="1" s="1"/>
  <c r="W1544" i="1"/>
  <c r="X1544" i="1"/>
  <c r="Y1544" i="1"/>
  <c r="AA1544" i="1"/>
  <c r="AB1544" i="1"/>
  <c r="AC1544" i="1"/>
  <c r="AG1544" i="1"/>
  <c r="AH1544" i="1"/>
  <c r="AI1544" i="1"/>
  <c r="AJ1544" i="1"/>
  <c r="AK1544" i="1"/>
  <c r="AM1544" i="1"/>
  <c r="A1545" i="1"/>
  <c r="B1545" i="1"/>
  <c r="C1545" i="1"/>
  <c r="D1545" i="1"/>
  <c r="E1545" i="1"/>
  <c r="F1545" i="1"/>
  <c r="G1545" i="1"/>
  <c r="H1545" i="1"/>
  <c r="I1545" i="1"/>
  <c r="J1545" i="1"/>
  <c r="K1545" i="1"/>
  <c r="L1545" i="1"/>
  <c r="M1545" i="1"/>
  <c r="Q1545" i="1"/>
  <c r="R1545" i="1"/>
  <c r="T1545" i="1"/>
  <c r="U1545" i="1"/>
  <c r="V1545" i="1" s="1"/>
  <c r="W1545" i="1"/>
  <c r="X1545" i="1"/>
  <c r="Y1545" i="1"/>
  <c r="AA1545" i="1"/>
  <c r="AB1545" i="1"/>
  <c r="AC1545" i="1"/>
  <c r="AE1545" i="1" s="1"/>
  <c r="AG1545" i="1"/>
  <c r="AH1545" i="1"/>
  <c r="AI1545" i="1"/>
  <c r="AJ1545" i="1"/>
  <c r="AK1545" i="1"/>
  <c r="AM1545" i="1"/>
  <c r="A1546" i="1"/>
  <c r="B1546" i="1"/>
  <c r="C1546" i="1"/>
  <c r="D1546" i="1"/>
  <c r="E1546" i="1"/>
  <c r="F1546" i="1"/>
  <c r="G1546" i="1"/>
  <c r="H1546" i="1"/>
  <c r="I1546" i="1"/>
  <c r="J1546" i="1"/>
  <c r="K1546" i="1"/>
  <c r="L1546" i="1"/>
  <c r="M1546" i="1"/>
  <c r="Q1546" i="1"/>
  <c r="R1546" i="1"/>
  <c r="T1546" i="1"/>
  <c r="U1546" i="1"/>
  <c r="V1546" i="1" s="1"/>
  <c r="W1546" i="1"/>
  <c r="X1546" i="1"/>
  <c r="Y1546" i="1"/>
  <c r="AA1546" i="1"/>
  <c r="AB1546" i="1"/>
  <c r="AC1546" i="1"/>
  <c r="AG1546" i="1"/>
  <c r="AH1546" i="1"/>
  <c r="AI1546" i="1"/>
  <c r="AJ1546" i="1"/>
  <c r="AK1546" i="1"/>
  <c r="AM1546" i="1"/>
  <c r="A1547" i="1"/>
  <c r="B1547" i="1"/>
  <c r="C1547" i="1"/>
  <c r="D1547" i="1"/>
  <c r="E1547" i="1"/>
  <c r="F1547" i="1"/>
  <c r="G1547" i="1"/>
  <c r="H1547" i="1"/>
  <c r="I1547" i="1"/>
  <c r="J1547" i="1"/>
  <c r="K1547" i="1"/>
  <c r="L1547" i="1"/>
  <c r="M1547" i="1"/>
  <c r="Q1547" i="1"/>
  <c r="R1547" i="1"/>
  <c r="T1547" i="1"/>
  <c r="U1547" i="1"/>
  <c r="V1547" i="1" s="1"/>
  <c r="W1547" i="1"/>
  <c r="X1547" i="1"/>
  <c r="Y1547" i="1"/>
  <c r="AA1547" i="1"/>
  <c r="AB1547" i="1"/>
  <c r="AC1547" i="1"/>
  <c r="AE1547" i="1" s="1"/>
  <c r="AG1547" i="1"/>
  <c r="AH1547" i="1"/>
  <c r="AI1547" i="1"/>
  <c r="AJ1547" i="1"/>
  <c r="AK1547" i="1"/>
  <c r="AM1547" i="1"/>
  <c r="A1548" i="1"/>
  <c r="B1548" i="1"/>
  <c r="C1548" i="1"/>
  <c r="D1548" i="1"/>
  <c r="E1548" i="1"/>
  <c r="F1548" i="1"/>
  <c r="G1548" i="1"/>
  <c r="H1548" i="1"/>
  <c r="I1548" i="1"/>
  <c r="J1548" i="1"/>
  <c r="K1548" i="1"/>
  <c r="L1548" i="1"/>
  <c r="M1548" i="1"/>
  <c r="Q1548" i="1"/>
  <c r="R1548" i="1"/>
  <c r="T1548" i="1"/>
  <c r="U1548" i="1"/>
  <c r="V1548" i="1" s="1"/>
  <c r="W1548" i="1"/>
  <c r="X1548" i="1"/>
  <c r="Y1548" i="1"/>
  <c r="AA1548" i="1"/>
  <c r="AB1548" i="1"/>
  <c r="AC1548" i="1"/>
  <c r="AG1548" i="1"/>
  <c r="AH1548" i="1"/>
  <c r="AI1548" i="1"/>
  <c r="AJ1548" i="1"/>
  <c r="AK1548" i="1"/>
  <c r="AM1548" i="1"/>
  <c r="A1549" i="1"/>
  <c r="B1549" i="1"/>
  <c r="C1549" i="1"/>
  <c r="D1549" i="1"/>
  <c r="E1549" i="1"/>
  <c r="F1549" i="1"/>
  <c r="G1549" i="1"/>
  <c r="H1549" i="1"/>
  <c r="I1549" i="1"/>
  <c r="J1549" i="1"/>
  <c r="K1549" i="1"/>
  <c r="L1549" i="1"/>
  <c r="M1549" i="1"/>
  <c r="Q1549" i="1"/>
  <c r="R1549" i="1"/>
  <c r="T1549" i="1"/>
  <c r="U1549" i="1"/>
  <c r="V1549" i="1" s="1"/>
  <c r="W1549" i="1"/>
  <c r="X1549" i="1"/>
  <c r="Y1549" i="1"/>
  <c r="AA1549" i="1"/>
  <c r="AB1549" i="1"/>
  <c r="AC1549" i="1"/>
  <c r="AE1549" i="1" s="1"/>
  <c r="AG1549" i="1"/>
  <c r="AH1549" i="1"/>
  <c r="AI1549" i="1"/>
  <c r="AJ1549" i="1"/>
  <c r="AK1549" i="1"/>
  <c r="AM1549" i="1"/>
  <c r="A1550" i="1"/>
  <c r="B1550" i="1"/>
  <c r="C1550" i="1"/>
  <c r="D1550" i="1"/>
  <c r="E1550" i="1"/>
  <c r="F1550" i="1"/>
  <c r="G1550" i="1"/>
  <c r="H1550" i="1"/>
  <c r="I1550" i="1"/>
  <c r="J1550" i="1"/>
  <c r="K1550" i="1"/>
  <c r="L1550" i="1"/>
  <c r="M1550" i="1"/>
  <c r="Q1550" i="1"/>
  <c r="R1550" i="1"/>
  <c r="T1550" i="1"/>
  <c r="U1550" i="1"/>
  <c r="V1550" i="1" s="1"/>
  <c r="W1550" i="1"/>
  <c r="X1550" i="1"/>
  <c r="Y1550" i="1"/>
  <c r="AA1550" i="1"/>
  <c r="AB1550" i="1"/>
  <c r="AC1550" i="1"/>
  <c r="AE1550" i="1" s="1"/>
  <c r="AG1550" i="1"/>
  <c r="AH1550" i="1"/>
  <c r="AI1550" i="1"/>
  <c r="AJ1550" i="1"/>
  <c r="AK1550" i="1"/>
  <c r="AM1550" i="1"/>
  <c r="A1551" i="1"/>
  <c r="B1551" i="1"/>
  <c r="C1551" i="1"/>
  <c r="D1551" i="1"/>
  <c r="E1551" i="1"/>
  <c r="F1551" i="1"/>
  <c r="G1551" i="1"/>
  <c r="H1551" i="1"/>
  <c r="I1551" i="1"/>
  <c r="J1551" i="1"/>
  <c r="K1551" i="1"/>
  <c r="L1551" i="1"/>
  <c r="M1551" i="1"/>
  <c r="Q1551" i="1"/>
  <c r="R1551" i="1"/>
  <c r="T1551" i="1"/>
  <c r="U1551" i="1"/>
  <c r="V1551" i="1" s="1"/>
  <c r="W1551" i="1"/>
  <c r="X1551" i="1"/>
  <c r="Y1551" i="1"/>
  <c r="AA1551" i="1"/>
  <c r="AB1551" i="1"/>
  <c r="AC1551" i="1"/>
  <c r="AE1551" i="1" s="1"/>
  <c r="AG1551" i="1"/>
  <c r="AH1551" i="1"/>
  <c r="AI1551" i="1"/>
  <c r="AJ1551" i="1"/>
  <c r="AK1551" i="1"/>
  <c r="AM1551" i="1"/>
  <c r="A1552" i="1"/>
  <c r="B1552" i="1"/>
  <c r="C1552" i="1"/>
  <c r="D1552" i="1"/>
  <c r="E1552" i="1"/>
  <c r="F1552" i="1"/>
  <c r="G1552" i="1"/>
  <c r="H1552" i="1"/>
  <c r="I1552" i="1"/>
  <c r="J1552" i="1"/>
  <c r="K1552" i="1"/>
  <c r="L1552" i="1"/>
  <c r="M1552" i="1"/>
  <c r="Q1552" i="1"/>
  <c r="R1552" i="1"/>
  <c r="T1552" i="1"/>
  <c r="U1552" i="1"/>
  <c r="V1552" i="1" s="1"/>
  <c r="W1552" i="1"/>
  <c r="X1552" i="1"/>
  <c r="Y1552" i="1"/>
  <c r="AA1552" i="1"/>
  <c r="AB1552" i="1"/>
  <c r="AC1552" i="1"/>
  <c r="AG1552" i="1"/>
  <c r="AH1552" i="1"/>
  <c r="AI1552" i="1"/>
  <c r="AJ1552" i="1"/>
  <c r="AK1552" i="1"/>
  <c r="AM1552" i="1"/>
  <c r="A1553" i="1"/>
  <c r="B1553" i="1"/>
  <c r="C1553" i="1"/>
  <c r="D1553" i="1"/>
  <c r="E1553" i="1"/>
  <c r="F1553" i="1"/>
  <c r="G1553" i="1"/>
  <c r="H1553" i="1"/>
  <c r="I1553" i="1"/>
  <c r="J1553" i="1"/>
  <c r="K1553" i="1"/>
  <c r="L1553" i="1"/>
  <c r="M1553" i="1"/>
  <c r="Q1553" i="1"/>
  <c r="R1553" i="1"/>
  <c r="T1553" i="1"/>
  <c r="U1553" i="1"/>
  <c r="V1553" i="1" s="1"/>
  <c r="W1553" i="1"/>
  <c r="X1553" i="1"/>
  <c r="Y1553" i="1"/>
  <c r="AA1553" i="1"/>
  <c r="AB1553" i="1"/>
  <c r="AC1553" i="1"/>
  <c r="AE1553" i="1" s="1"/>
  <c r="AG1553" i="1"/>
  <c r="AH1553" i="1"/>
  <c r="AI1553" i="1"/>
  <c r="AJ1553" i="1"/>
  <c r="AK1553" i="1"/>
  <c r="AM1553" i="1"/>
  <c r="A1554" i="1"/>
  <c r="B1554" i="1"/>
  <c r="C1554" i="1"/>
  <c r="D1554" i="1"/>
  <c r="E1554" i="1"/>
  <c r="F1554" i="1"/>
  <c r="G1554" i="1"/>
  <c r="H1554" i="1"/>
  <c r="I1554" i="1"/>
  <c r="J1554" i="1"/>
  <c r="K1554" i="1"/>
  <c r="L1554" i="1"/>
  <c r="M1554" i="1"/>
  <c r="Q1554" i="1"/>
  <c r="R1554" i="1"/>
  <c r="T1554" i="1"/>
  <c r="U1554" i="1"/>
  <c r="V1554" i="1" s="1"/>
  <c r="W1554" i="1"/>
  <c r="X1554" i="1"/>
  <c r="Y1554" i="1"/>
  <c r="AA1554" i="1"/>
  <c r="AB1554" i="1"/>
  <c r="AC1554" i="1"/>
  <c r="AG1554" i="1"/>
  <c r="AH1554" i="1"/>
  <c r="AI1554" i="1"/>
  <c r="AJ1554" i="1"/>
  <c r="AK1554" i="1"/>
  <c r="AM1554" i="1"/>
  <c r="A1555" i="1"/>
  <c r="B1555" i="1"/>
  <c r="C1555" i="1"/>
  <c r="D1555" i="1"/>
  <c r="E1555" i="1"/>
  <c r="F1555" i="1"/>
  <c r="G1555" i="1"/>
  <c r="H1555" i="1"/>
  <c r="I1555" i="1"/>
  <c r="J1555" i="1"/>
  <c r="K1555" i="1"/>
  <c r="L1555" i="1"/>
  <c r="M1555" i="1"/>
  <c r="Q1555" i="1"/>
  <c r="R1555" i="1"/>
  <c r="T1555" i="1"/>
  <c r="U1555" i="1"/>
  <c r="V1555" i="1" s="1"/>
  <c r="W1555" i="1"/>
  <c r="X1555" i="1"/>
  <c r="Y1555" i="1"/>
  <c r="AA1555" i="1"/>
  <c r="AB1555" i="1"/>
  <c r="AC1555" i="1"/>
  <c r="AE1555" i="1" s="1"/>
  <c r="AG1555" i="1"/>
  <c r="AH1555" i="1"/>
  <c r="AI1555" i="1"/>
  <c r="AJ1555" i="1"/>
  <c r="AK1555" i="1"/>
  <c r="AM1555" i="1"/>
  <c r="A1556" i="1"/>
  <c r="B1556" i="1"/>
  <c r="C1556" i="1"/>
  <c r="D1556" i="1"/>
  <c r="E1556" i="1"/>
  <c r="F1556" i="1"/>
  <c r="G1556" i="1"/>
  <c r="H1556" i="1"/>
  <c r="I1556" i="1"/>
  <c r="J1556" i="1"/>
  <c r="K1556" i="1"/>
  <c r="L1556" i="1"/>
  <c r="M1556" i="1"/>
  <c r="Q1556" i="1"/>
  <c r="R1556" i="1"/>
  <c r="T1556" i="1"/>
  <c r="U1556" i="1"/>
  <c r="V1556" i="1" s="1"/>
  <c r="W1556" i="1"/>
  <c r="X1556" i="1"/>
  <c r="Y1556" i="1"/>
  <c r="AA1556" i="1"/>
  <c r="AB1556" i="1"/>
  <c r="AC1556" i="1"/>
  <c r="AG1556" i="1"/>
  <c r="AH1556" i="1"/>
  <c r="AI1556" i="1"/>
  <c r="AJ1556" i="1"/>
  <c r="AK1556" i="1"/>
  <c r="AM1556" i="1"/>
  <c r="A1557" i="1"/>
  <c r="B1557" i="1"/>
  <c r="C1557" i="1"/>
  <c r="D1557" i="1"/>
  <c r="E1557" i="1"/>
  <c r="F1557" i="1"/>
  <c r="G1557" i="1"/>
  <c r="H1557" i="1"/>
  <c r="I1557" i="1"/>
  <c r="J1557" i="1"/>
  <c r="K1557" i="1"/>
  <c r="L1557" i="1"/>
  <c r="M1557" i="1"/>
  <c r="Q1557" i="1"/>
  <c r="R1557" i="1"/>
  <c r="T1557" i="1"/>
  <c r="U1557" i="1"/>
  <c r="V1557" i="1" s="1"/>
  <c r="W1557" i="1"/>
  <c r="X1557" i="1"/>
  <c r="Y1557" i="1"/>
  <c r="AA1557" i="1"/>
  <c r="AB1557" i="1"/>
  <c r="AC1557" i="1"/>
  <c r="AE1557" i="1" s="1"/>
  <c r="AG1557" i="1"/>
  <c r="AH1557" i="1"/>
  <c r="AI1557" i="1"/>
  <c r="AJ1557" i="1"/>
  <c r="AK1557" i="1"/>
  <c r="AM1557" i="1"/>
  <c r="A1558" i="1"/>
  <c r="B1558" i="1"/>
  <c r="C1558" i="1"/>
  <c r="D1558" i="1"/>
  <c r="E1558" i="1"/>
  <c r="F1558" i="1"/>
  <c r="G1558" i="1"/>
  <c r="H1558" i="1"/>
  <c r="I1558" i="1"/>
  <c r="J1558" i="1"/>
  <c r="K1558" i="1"/>
  <c r="L1558" i="1"/>
  <c r="M1558" i="1"/>
  <c r="Q1558" i="1"/>
  <c r="R1558" i="1"/>
  <c r="T1558" i="1"/>
  <c r="U1558" i="1"/>
  <c r="V1558" i="1" s="1"/>
  <c r="W1558" i="1"/>
  <c r="X1558" i="1"/>
  <c r="Y1558" i="1"/>
  <c r="AA1558" i="1"/>
  <c r="AB1558" i="1"/>
  <c r="AC1558" i="1"/>
  <c r="AE1558" i="1" s="1"/>
  <c r="AG1558" i="1"/>
  <c r="AH1558" i="1"/>
  <c r="AI1558" i="1"/>
  <c r="AJ1558" i="1"/>
  <c r="AK1558" i="1"/>
  <c r="AM1558" i="1"/>
  <c r="A1559" i="1"/>
  <c r="B1559" i="1"/>
  <c r="C1559" i="1"/>
  <c r="D1559" i="1"/>
  <c r="E1559" i="1"/>
  <c r="F1559" i="1"/>
  <c r="G1559" i="1"/>
  <c r="H1559" i="1"/>
  <c r="I1559" i="1"/>
  <c r="J1559" i="1"/>
  <c r="K1559" i="1"/>
  <c r="L1559" i="1"/>
  <c r="M1559" i="1"/>
  <c r="Q1559" i="1"/>
  <c r="R1559" i="1"/>
  <c r="T1559" i="1"/>
  <c r="U1559" i="1"/>
  <c r="V1559" i="1" s="1"/>
  <c r="W1559" i="1"/>
  <c r="X1559" i="1"/>
  <c r="Y1559" i="1"/>
  <c r="AA1559" i="1"/>
  <c r="AB1559" i="1"/>
  <c r="AC1559" i="1"/>
  <c r="AE1559" i="1" s="1"/>
  <c r="AG1559" i="1"/>
  <c r="AH1559" i="1"/>
  <c r="AI1559" i="1"/>
  <c r="AJ1559" i="1"/>
  <c r="AK1559" i="1"/>
  <c r="AM1559" i="1"/>
  <c r="A1560" i="1"/>
  <c r="B1560" i="1"/>
  <c r="C1560" i="1"/>
  <c r="D1560" i="1"/>
  <c r="E1560" i="1"/>
  <c r="F1560" i="1"/>
  <c r="G1560" i="1"/>
  <c r="H1560" i="1"/>
  <c r="I1560" i="1"/>
  <c r="J1560" i="1"/>
  <c r="K1560" i="1"/>
  <c r="L1560" i="1"/>
  <c r="M1560" i="1"/>
  <c r="Q1560" i="1"/>
  <c r="R1560" i="1"/>
  <c r="T1560" i="1"/>
  <c r="U1560" i="1"/>
  <c r="V1560" i="1" s="1"/>
  <c r="W1560" i="1"/>
  <c r="X1560" i="1"/>
  <c r="Y1560" i="1"/>
  <c r="AA1560" i="1"/>
  <c r="AB1560" i="1"/>
  <c r="AC1560" i="1"/>
  <c r="AG1560" i="1"/>
  <c r="AH1560" i="1"/>
  <c r="AI1560" i="1"/>
  <c r="AJ1560" i="1"/>
  <c r="AK1560" i="1"/>
  <c r="AM1560" i="1"/>
  <c r="A1561" i="1"/>
  <c r="B1561" i="1"/>
  <c r="C1561" i="1"/>
  <c r="D1561" i="1"/>
  <c r="E1561" i="1"/>
  <c r="F1561" i="1"/>
  <c r="G1561" i="1"/>
  <c r="H1561" i="1"/>
  <c r="I1561" i="1"/>
  <c r="J1561" i="1"/>
  <c r="K1561" i="1"/>
  <c r="L1561" i="1"/>
  <c r="M1561" i="1"/>
  <c r="Q1561" i="1"/>
  <c r="R1561" i="1"/>
  <c r="T1561" i="1"/>
  <c r="U1561" i="1"/>
  <c r="V1561" i="1" s="1"/>
  <c r="W1561" i="1"/>
  <c r="X1561" i="1"/>
  <c r="Y1561" i="1"/>
  <c r="AA1561" i="1"/>
  <c r="AB1561" i="1"/>
  <c r="AC1561" i="1"/>
  <c r="AD1561" i="1" s="1"/>
  <c r="AG1561" i="1"/>
  <c r="AH1561" i="1"/>
  <c r="AI1561" i="1"/>
  <c r="AJ1561" i="1"/>
  <c r="AK1561" i="1"/>
  <c r="AM1561" i="1"/>
  <c r="A1562" i="1"/>
  <c r="B1562" i="1"/>
  <c r="C1562" i="1"/>
  <c r="D1562" i="1"/>
  <c r="E1562" i="1"/>
  <c r="F1562" i="1"/>
  <c r="G1562" i="1"/>
  <c r="H1562" i="1"/>
  <c r="I1562" i="1"/>
  <c r="J1562" i="1"/>
  <c r="K1562" i="1"/>
  <c r="L1562" i="1"/>
  <c r="M1562" i="1"/>
  <c r="Q1562" i="1"/>
  <c r="R1562" i="1"/>
  <c r="T1562" i="1"/>
  <c r="U1562" i="1"/>
  <c r="V1562" i="1" s="1"/>
  <c r="W1562" i="1"/>
  <c r="X1562" i="1"/>
  <c r="Y1562" i="1"/>
  <c r="AA1562" i="1"/>
  <c r="AB1562" i="1"/>
  <c r="AC1562" i="1"/>
  <c r="AD1562" i="1" s="1"/>
  <c r="AG1562" i="1"/>
  <c r="AH1562" i="1"/>
  <c r="AI1562" i="1"/>
  <c r="AJ1562" i="1"/>
  <c r="AK1562" i="1"/>
  <c r="AM1562" i="1"/>
  <c r="A1563" i="1"/>
  <c r="B1563" i="1"/>
  <c r="C1563" i="1"/>
  <c r="D1563" i="1"/>
  <c r="E1563" i="1"/>
  <c r="F1563" i="1"/>
  <c r="G1563" i="1"/>
  <c r="H1563" i="1"/>
  <c r="I1563" i="1"/>
  <c r="J1563" i="1"/>
  <c r="K1563" i="1"/>
  <c r="L1563" i="1"/>
  <c r="M1563" i="1"/>
  <c r="Q1563" i="1"/>
  <c r="R1563" i="1"/>
  <c r="T1563" i="1"/>
  <c r="U1563" i="1"/>
  <c r="V1563" i="1" s="1"/>
  <c r="W1563" i="1"/>
  <c r="X1563" i="1"/>
  <c r="Y1563" i="1"/>
  <c r="AA1563" i="1"/>
  <c r="AB1563" i="1"/>
  <c r="AC1563" i="1"/>
  <c r="AE1563" i="1" s="1"/>
  <c r="AG1563" i="1"/>
  <c r="AH1563" i="1"/>
  <c r="AI1563" i="1"/>
  <c r="AJ1563" i="1"/>
  <c r="AK1563" i="1"/>
  <c r="AM1563" i="1"/>
  <c r="A1564" i="1"/>
  <c r="B1564" i="1"/>
  <c r="C1564" i="1"/>
  <c r="D1564" i="1"/>
  <c r="E1564" i="1"/>
  <c r="F1564" i="1"/>
  <c r="G1564" i="1"/>
  <c r="H1564" i="1"/>
  <c r="I1564" i="1"/>
  <c r="J1564" i="1"/>
  <c r="K1564" i="1"/>
  <c r="L1564" i="1"/>
  <c r="M1564" i="1"/>
  <c r="Q1564" i="1"/>
  <c r="R1564" i="1"/>
  <c r="T1564" i="1"/>
  <c r="U1564" i="1"/>
  <c r="V1564" i="1" s="1"/>
  <c r="W1564" i="1"/>
  <c r="X1564" i="1"/>
  <c r="Y1564" i="1"/>
  <c r="AA1564" i="1"/>
  <c r="AB1564" i="1"/>
  <c r="AC1564" i="1"/>
  <c r="AG1564" i="1"/>
  <c r="AH1564" i="1"/>
  <c r="AI1564" i="1"/>
  <c r="AJ1564" i="1"/>
  <c r="AK1564" i="1"/>
  <c r="AM1564" i="1"/>
  <c r="A1565" i="1"/>
  <c r="B1565" i="1"/>
  <c r="C1565" i="1"/>
  <c r="D1565" i="1"/>
  <c r="E1565" i="1"/>
  <c r="F1565" i="1"/>
  <c r="G1565" i="1"/>
  <c r="H1565" i="1"/>
  <c r="I1565" i="1"/>
  <c r="J1565" i="1"/>
  <c r="K1565" i="1"/>
  <c r="L1565" i="1"/>
  <c r="M1565" i="1"/>
  <c r="Q1565" i="1"/>
  <c r="R1565" i="1"/>
  <c r="T1565" i="1"/>
  <c r="U1565" i="1"/>
  <c r="V1565" i="1" s="1"/>
  <c r="W1565" i="1"/>
  <c r="X1565" i="1"/>
  <c r="Y1565" i="1"/>
  <c r="AA1565" i="1"/>
  <c r="AB1565" i="1"/>
  <c r="AC1565" i="1"/>
  <c r="AD1565" i="1" s="1"/>
  <c r="AG1565" i="1"/>
  <c r="AH1565" i="1"/>
  <c r="AI1565" i="1"/>
  <c r="AJ1565" i="1"/>
  <c r="AK1565" i="1"/>
  <c r="AM1565" i="1"/>
  <c r="A1566" i="1"/>
  <c r="B1566" i="1"/>
  <c r="C1566" i="1"/>
  <c r="D1566" i="1"/>
  <c r="E1566" i="1"/>
  <c r="F1566" i="1"/>
  <c r="G1566" i="1"/>
  <c r="H1566" i="1"/>
  <c r="I1566" i="1"/>
  <c r="J1566" i="1"/>
  <c r="K1566" i="1"/>
  <c r="L1566" i="1"/>
  <c r="M1566" i="1"/>
  <c r="Q1566" i="1"/>
  <c r="R1566" i="1"/>
  <c r="T1566" i="1"/>
  <c r="U1566" i="1"/>
  <c r="V1566" i="1" s="1"/>
  <c r="W1566" i="1"/>
  <c r="X1566" i="1"/>
  <c r="Y1566" i="1"/>
  <c r="AA1566" i="1"/>
  <c r="AB1566" i="1"/>
  <c r="AC1566" i="1"/>
  <c r="AE1566" i="1" s="1"/>
  <c r="AG1566" i="1"/>
  <c r="AH1566" i="1"/>
  <c r="AI1566" i="1"/>
  <c r="AJ1566" i="1"/>
  <c r="AK1566" i="1"/>
  <c r="AM1566" i="1"/>
  <c r="A1567" i="1"/>
  <c r="B1567" i="1"/>
  <c r="C1567" i="1"/>
  <c r="D1567" i="1"/>
  <c r="E1567" i="1"/>
  <c r="F1567" i="1"/>
  <c r="G1567" i="1"/>
  <c r="H1567" i="1"/>
  <c r="I1567" i="1"/>
  <c r="J1567" i="1"/>
  <c r="K1567" i="1"/>
  <c r="L1567" i="1"/>
  <c r="M1567" i="1"/>
  <c r="Q1567" i="1"/>
  <c r="R1567" i="1"/>
  <c r="T1567" i="1"/>
  <c r="U1567" i="1"/>
  <c r="V1567" i="1" s="1"/>
  <c r="W1567" i="1"/>
  <c r="X1567" i="1"/>
  <c r="Y1567" i="1"/>
  <c r="AA1567" i="1"/>
  <c r="AB1567" i="1"/>
  <c r="AC1567" i="1"/>
  <c r="AE1567" i="1" s="1"/>
  <c r="AG1567" i="1"/>
  <c r="AH1567" i="1"/>
  <c r="AI1567" i="1"/>
  <c r="AJ1567" i="1"/>
  <c r="AK1567" i="1"/>
  <c r="AM1567" i="1"/>
  <c r="A1568" i="1"/>
  <c r="B1568" i="1"/>
  <c r="C1568" i="1"/>
  <c r="D1568" i="1"/>
  <c r="E1568" i="1"/>
  <c r="F1568" i="1"/>
  <c r="G1568" i="1"/>
  <c r="H1568" i="1"/>
  <c r="I1568" i="1"/>
  <c r="J1568" i="1"/>
  <c r="K1568" i="1"/>
  <c r="L1568" i="1"/>
  <c r="M1568" i="1"/>
  <c r="Q1568" i="1"/>
  <c r="R1568" i="1"/>
  <c r="T1568" i="1"/>
  <c r="U1568" i="1"/>
  <c r="V1568" i="1" s="1"/>
  <c r="W1568" i="1"/>
  <c r="X1568" i="1"/>
  <c r="Y1568" i="1"/>
  <c r="AA1568" i="1"/>
  <c r="AB1568" i="1"/>
  <c r="AC1568" i="1"/>
  <c r="AG1568" i="1"/>
  <c r="AH1568" i="1"/>
  <c r="AI1568" i="1"/>
  <c r="AJ1568" i="1"/>
  <c r="AK1568" i="1"/>
  <c r="AM1568" i="1"/>
  <c r="A1569" i="1"/>
  <c r="B1569" i="1"/>
  <c r="C1569" i="1"/>
  <c r="D1569" i="1"/>
  <c r="E1569" i="1"/>
  <c r="F1569" i="1"/>
  <c r="G1569" i="1"/>
  <c r="H1569" i="1"/>
  <c r="I1569" i="1"/>
  <c r="J1569" i="1"/>
  <c r="K1569" i="1"/>
  <c r="L1569" i="1"/>
  <c r="M1569" i="1"/>
  <c r="Q1569" i="1"/>
  <c r="R1569" i="1"/>
  <c r="T1569" i="1"/>
  <c r="U1569" i="1"/>
  <c r="V1569" i="1" s="1"/>
  <c r="W1569" i="1"/>
  <c r="X1569" i="1"/>
  <c r="Y1569" i="1"/>
  <c r="AA1569" i="1"/>
  <c r="AB1569" i="1"/>
  <c r="AC1569" i="1"/>
  <c r="AE1569" i="1" s="1"/>
  <c r="AG1569" i="1"/>
  <c r="AH1569" i="1"/>
  <c r="AI1569" i="1"/>
  <c r="AJ1569" i="1"/>
  <c r="AK1569" i="1"/>
  <c r="AM1569" i="1"/>
  <c r="A1570" i="1"/>
  <c r="B1570" i="1"/>
  <c r="C1570" i="1"/>
  <c r="D1570" i="1"/>
  <c r="E1570" i="1"/>
  <c r="F1570" i="1"/>
  <c r="G1570" i="1"/>
  <c r="H1570" i="1"/>
  <c r="I1570" i="1"/>
  <c r="J1570" i="1"/>
  <c r="K1570" i="1"/>
  <c r="L1570" i="1"/>
  <c r="M1570" i="1"/>
  <c r="Q1570" i="1"/>
  <c r="R1570" i="1"/>
  <c r="T1570" i="1"/>
  <c r="U1570" i="1"/>
  <c r="V1570" i="1" s="1"/>
  <c r="W1570" i="1"/>
  <c r="X1570" i="1"/>
  <c r="Y1570" i="1"/>
  <c r="AA1570" i="1"/>
  <c r="AB1570" i="1"/>
  <c r="AC1570" i="1"/>
  <c r="AD1570" i="1" s="1"/>
  <c r="AG1570" i="1"/>
  <c r="AH1570" i="1"/>
  <c r="AI1570" i="1"/>
  <c r="AJ1570" i="1"/>
  <c r="AK1570" i="1"/>
  <c r="AM1570" i="1"/>
  <c r="A1571" i="1"/>
  <c r="B1571" i="1"/>
  <c r="C1571" i="1"/>
  <c r="D1571" i="1"/>
  <c r="E1571" i="1"/>
  <c r="F1571" i="1"/>
  <c r="G1571" i="1"/>
  <c r="H1571" i="1"/>
  <c r="I1571" i="1"/>
  <c r="J1571" i="1"/>
  <c r="K1571" i="1"/>
  <c r="L1571" i="1"/>
  <c r="M1571" i="1"/>
  <c r="Q1571" i="1"/>
  <c r="R1571" i="1"/>
  <c r="T1571" i="1"/>
  <c r="U1571" i="1"/>
  <c r="V1571" i="1" s="1"/>
  <c r="W1571" i="1"/>
  <c r="X1571" i="1"/>
  <c r="Y1571" i="1"/>
  <c r="AA1571" i="1"/>
  <c r="AB1571" i="1"/>
  <c r="AC1571" i="1"/>
  <c r="AE1571" i="1" s="1"/>
  <c r="AG1571" i="1"/>
  <c r="AH1571" i="1"/>
  <c r="AI1571" i="1"/>
  <c r="AJ1571" i="1"/>
  <c r="AK1571" i="1"/>
  <c r="AM1571" i="1"/>
  <c r="A1572" i="1"/>
  <c r="B1572" i="1"/>
  <c r="C1572" i="1"/>
  <c r="D1572" i="1"/>
  <c r="E1572" i="1"/>
  <c r="F1572" i="1"/>
  <c r="G1572" i="1"/>
  <c r="H1572" i="1"/>
  <c r="I1572" i="1"/>
  <c r="J1572" i="1"/>
  <c r="K1572" i="1"/>
  <c r="L1572" i="1"/>
  <c r="M1572" i="1"/>
  <c r="Q1572" i="1"/>
  <c r="R1572" i="1"/>
  <c r="T1572" i="1"/>
  <c r="U1572" i="1"/>
  <c r="V1572" i="1" s="1"/>
  <c r="W1572" i="1"/>
  <c r="X1572" i="1"/>
  <c r="Y1572" i="1"/>
  <c r="AA1572" i="1"/>
  <c r="AB1572" i="1"/>
  <c r="AC1572" i="1"/>
  <c r="AG1572" i="1"/>
  <c r="AH1572" i="1"/>
  <c r="AI1572" i="1"/>
  <c r="AJ1572" i="1"/>
  <c r="AK1572" i="1"/>
  <c r="AM1572" i="1"/>
  <c r="A1573" i="1"/>
  <c r="B1573" i="1"/>
  <c r="C1573" i="1"/>
  <c r="D1573" i="1"/>
  <c r="E1573" i="1"/>
  <c r="F1573" i="1"/>
  <c r="G1573" i="1"/>
  <c r="H1573" i="1"/>
  <c r="I1573" i="1"/>
  <c r="J1573" i="1"/>
  <c r="K1573" i="1"/>
  <c r="L1573" i="1"/>
  <c r="M1573" i="1"/>
  <c r="Q1573" i="1"/>
  <c r="R1573" i="1"/>
  <c r="T1573" i="1"/>
  <c r="U1573" i="1"/>
  <c r="V1573" i="1" s="1"/>
  <c r="W1573" i="1"/>
  <c r="X1573" i="1"/>
  <c r="Y1573" i="1"/>
  <c r="AA1573" i="1"/>
  <c r="AB1573" i="1"/>
  <c r="AC1573" i="1"/>
  <c r="AE1573" i="1" s="1"/>
  <c r="AG1573" i="1"/>
  <c r="AH1573" i="1"/>
  <c r="AI1573" i="1"/>
  <c r="AJ1573" i="1"/>
  <c r="AK1573" i="1"/>
  <c r="AM1573" i="1"/>
  <c r="A1574" i="1"/>
  <c r="B1574" i="1"/>
  <c r="C1574" i="1"/>
  <c r="D1574" i="1"/>
  <c r="E1574" i="1"/>
  <c r="F1574" i="1"/>
  <c r="G1574" i="1"/>
  <c r="H1574" i="1"/>
  <c r="I1574" i="1"/>
  <c r="J1574" i="1"/>
  <c r="K1574" i="1"/>
  <c r="L1574" i="1"/>
  <c r="M1574" i="1"/>
  <c r="Q1574" i="1"/>
  <c r="R1574" i="1"/>
  <c r="T1574" i="1"/>
  <c r="U1574" i="1"/>
  <c r="V1574" i="1" s="1"/>
  <c r="W1574" i="1"/>
  <c r="X1574" i="1"/>
  <c r="Y1574" i="1"/>
  <c r="AA1574" i="1"/>
  <c r="AB1574" i="1"/>
  <c r="AC1574" i="1"/>
  <c r="AD1574" i="1" s="1"/>
  <c r="AG1574" i="1"/>
  <c r="AH1574" i="1"/>
  <c r="AI1574" i="1"/>
  <c r="AJ1574" i="1"/>
  <c r="AK1574" i="1"/>
  <c r="AM1574" i="1"/>
  <c r="A1575" i="1"/>
  <c r="B1575" i="1"/>
  <c r="C1575" i="1"/>
  <c r="D1575" i="1"/>
  <c r="E1575" i="1"/>
  <c r="F1575" i="1"/>
  <c r="G1575" i="1"/>
  <c r="H1575" i="1"/>
  <c r="I1575" i="1"/>
  <c r="J1575" i="1"/>
  <c r="K1575" i="1"/>
  <c r="L1575" i="1"/>
  <c r="M1575" i="1"/>
  <c r="Q1575" i="1"/>
  <c r="R1575" i="1"/>
  <c r="T1575" i="1"/>
  <c r="U1575" i="1"/>
  <c r="V1575" i="1" s="1"/>
  <c r="W1575" i="1"/>
  <c r="X1575" i="1"/>
  <c r="Y1575" i="1"/>
  <c r="AA1575" i="1"/>
  <c r="AB1575" i="1"/>
  <c r="AC1575" i="1"/>
  <c r="AE1575" i="1" s="1"/>
  <c r="AG1575" i="1"/>
  <c r="AH1575" i="1"/>
  <c r="AI1575" i="1"/>
  <c r="AJ1575" i="1"/>
  <c r="AK1575" i="1"/>
  <c r="AM1575" i="1"/>
  <c r="A1576" i="1"/>
  <c r="B1576" i="1"/>
  <c r="C1576" i="1"/>
  <c r="D1576" i="1"/>
  <c r="E1576" i="1"/>
  <c r="F1576" i="1"/>
  <c r="G1576" i="1"/>
  <c r="H1576" i="1"/>
  <c r="I1576" i="1"/>
  <c r="J1576" i="1"/>
  <c r="K1576" i="1"/>
  <c r="L1576" i="1"/>
  <c r="M1576" i="1"/>
  <c r="Q1576" i="1"/>
  <c r="R1576" i="1"/>
  <c r="T1576" i="1"/>
  <c r="U1576" i="1"/>
  <c r="V1576" i="1" s="1"/>
  <c r="W1576" i="1"/>
  <c r="X1576" i="1"/>
  <c r="Y1576" i="1"/>
  <c r="AA1576" i="1"/>
  <c r="AB1576" i="1"/>
  <c r="AC1576" i="1"/>
  <c r="AG1576" i="1"/>
  <c r="AH1576" i="1"/>
  <c r="AI1576" i="1"/>
  <c r="AJ1576" i="1"/>
  <c r="AK1576" i="1"/>
  <c r="AM1576" i="1"/>
  <c r="A1577" i="1"/>
  <c r="B1577" i="1"/>
  <c r="C1577" i="1"/>
  <c r="D1577" i="1"/>
  <c r="E1577" i="1"/>
  <c r="F1577" i="1"/>
  <c r="G1577" i="1"/>
  <c r="H1577" i="1"/>
  <c r="I1577" i="1"/>
  <c r="J1577" i="1"/>
  <c r="K1577" i="1"/>
  <c r="L1577" i="1"/>
  <c r="M1577" i="1"/>
  <c r="Q1577" i="1"/>
  <c r="R1577" i="1"/>
  <c r="T1577" i="1"/>
  <c r="U1577" i="1"/>
  <c r="V1577" i="1" s="1"/>
  <c r="W1577" i="1"/>
  <c r="X1577" i="1"/>
  <c r="Y1577" i="1"/>
  <c r="AA1577" i="1"/>
  <c r="AB1577" i="1"/>
  <c r="AC1577" i="1"/>
  <c r="AD1577" i="1" s="1"/>
  <c r="AG1577" i="1"/>
  <c r="AH1577" i="1"/>
  <c r="AI1577" i="1"/>
  <c r="AJ1577" i="1"/>
  <c r="AK1577" i="1"/>
  <c r="AM1577" i="1"/>
  <c r="A1578" i="1"/>
  <c r="B1578" i="1"/>
  <c r="C1578" i="1"/>
  <c r="D1578" i="1"/>
  <c r="E1578" i="1"/>
  <c r="F1578" i="1"/>
  <c r="G1578" i="1"/>
  <c r="H1578" i="1"/>
  <c r="I1578" i="1"/>
  <c r="J1578" i="1"/>
  <c r="K1578" i="1"/>
  <c r="L1578" i="1"/>
  <c r="M1578" i="1"/>
  <c r="Q1578" i="1"/>
  <c r="R1578" i="1"/>
  <c r="T1578" i="1"/>
  <c r="U1578" i="1"/>
  <c r="V1578" i="1" s="1"/>
  <c r="W1578" i="1"/>
  <c r="X1578" i="1"/>
  <c r="Y1578" i="1"/>
  <c r="AA1578" i="1"/>
  <c r="AB1578" i="1"/>
  <c r="AC1578" i="1"/>
  <c r="AE1578" i="1" s="1"/>
  <c r="AG1578" i="1"/>
  <c r="AH1578" i="1"/>
  <c r="AI1578" i="1"/>
  <c r="AJ1578" i="1"/>
  <c r="AK1578" i="1"/>
  <c r="AM1578" i="1"/>
  <c r="A1579" i="1"/>
  <c r="B1579" i="1"/>
  <c r="C1579" i="1"/>
  <c r="D1579" i="1"/>
  <c r="E1579" i="1"/>
  <c r="F1579" i="1"/>
  <c r="G1579" i="1"/>
  <c r="H1579" i="1"/>
  <c r="I1579" i="1"/>
  <c r="J1579" i="1"/>
  <c r="K1579" i="1"/>
  <c r="L1579" i="1"/>
  <c r="M1579" i="1"/>
  <c r="Q1579" i="1"/>
  <c r="R1579" i="1"/>
  <c r="T1579" i="1"/>
  <c r="U1579" i="1"/>
  <c r="V1579" i="1" s="1"/>
  <c r="W1579" i="1"/>
  <c r="X1579" i="1"/>
  <c r="Y1579" i="1"/>
  <c r="AA1579" i="1"/>
  <c r="AB1579" i="1"/>
  <c r="AC1579" i="1"/>
  <c r="AE1579" i="1" s="1"/>
  <c r="AG1579" i="1"/>
  <c r="AH1579" i="1"/>
  <c r="AI1579" i="1"/>
  <c r="AJ1579" i="1"/>
  <c r="AK1579" i="1"/>
  <c r="AM1579" i="1"/>
  <c r="A1580" i="1"/>
  <c r="B1580" i="1"/>
  <c r="C1580" i="1"/>
  <c r="D1580" i="1"/>
  <c r="E1580" i="1"/>
  <c r="F1580" i="1"/>
  <c r="G1580" i="1"/>
  <c r="H1580" i="1"/>
  <c r="I1580" i="1"/>
  <c r="J1580" i="1"/>
  <c r="K1580" i="1"/>
  <c r="L1580" i="1"/>
  <c r="M1580" i="1"/>
  <c r="Q1580" i="1"/>
  <c r="R1580" i="1"/>
  <c r="T1580" i="1"/>
  <c r="U1580" i="1"/>
  <c r="V1580" i="1" s="1"/>
  <c r="W1580" i="1"/>
  <c r="X1580" i="1"/>
  <c r="Y1580" i="1"/>
  <c r="AA1580" i="1"/>
  <c r="AB1580" i="1"/>
  <c r="AC1580" i="1"/>
  <c r="AG1580" i="1"/>
  <c r="AH1580" i="1"/>
  <c r="AI1580" i="1"/>
  <c r="AJ1580" i="1"/>
  <c r="AK1580" i="1"/>
  <c r="AM1580" i="1"/>
  <c r="A1581" i="1"/>
  <c r="B1581" i="1"/>
  <c r="C1581" i="1"/>
  <c r="D1581" i="1"/>
  <c r="E1581" i="1"/>
  <c r="F1581" i="1"/>
  <c r="G1581" i="1"/>
  <c r="H1581" i="1"/>
  <c r="I1581" i="1"/>
  <c r="J1581" i="1"/>
  <c r="K1581" i="1"/>
  <c r="L1581" i="1"/>
  <c r="M1581" i="1"/>
  <c r="Q1581" i="1"/>
  <c r="R1581" i="1"/>
  <c r="T1581" i="1"/>
  <c r="U1581" i="1"/>
  <c r="V1581" i="1" s="1"/>
  <c r="W1581" i="1"/>
  <c r="X1581" i="1"/>
  <c r="Y1581" i="1"/>
  <c r="AA1581" i="1"/>
  <c r="AB1581" i="1"/>
  <c r="AC1581" i="1"/>
  <c r="AE1581" i="1" s="1"/>
  <c r="AG1581" i="1"/>
  <c r="AH1581" i="1"/>
  <c r="AI1581" i="1"/>
  <c r="AJ1581" i="1"/>
  <c r="AK1581" i="1"/>
  <c r="AM1581" i="1"/>
  <c r="A1582" i="1"/>
  <c r="B1582" i="1"/>
  <c r="C1582" i="1"/>
  <c r="D1582" i="1"/>
  <c r="E1582" i="1"/>
  <c r="F1582" i="1"/>
  <c r="G1582" i="1"/>
  <c r="H1582" i="1"/>
  <c r="I1582" i="1"/>
  <c r="J1582" i="1"/>
  <c r="K1582" i="1"/>
  <c r="L1582" i="1"/>
  <c r="M1582" i="1"/>
  <c r="Q1582" i="1"/>
  <c r="R1582" i="1"/>
  <c r="T1582" i="1"/>
  <c r="U1582" i="1"/>
  <c r="V1582" i="1" s="1"/>
  <c r="W1582" i="1"/>
  <c r="X1582" i="1"/>
  <c r="Y1582" i="1"/>
  <c r="AA1582" i="1"/>
  <c r="AB1582" i="1"/>
  <c r="AC1582" i="1"/>
  <c r="AG1582" i="1"/>
  <c r="AH1582" i="1"/>
  <c r="AI1582" i="1"/>
  <c r="AJ1582" i="1"/>
  <c r="AK1582" i="1"/>
  <c r="AM1582" i="1"/>
  <c r="A1583" i="1"/>
  <c r="B1583" i="1"/>
  <c r="C1583" i="1"/>
  <c r="D1583" i="1"/>
  <c r="E1583" i="1"/>
  <c r="F1583" i="1"/>
  <c r="G1583" i="1"/>
  <c r="H1583" i="1"/>
  <c r="I1583" i="1"/>
  <c r="J1583" i="1"/>
  <c r="K1583" i="1"/>
  <c r="L1583" i="1"/>
  <c r="M1583" i="1"/>
  <c r="Q1583" i="1"/>
  <c r="R1583" i="1"/>
  <c r="T1583" i="1"/>
  <c r="U1583" i="1"/>
  <c r="V1583" i="1" s="1"/>
  <c r="W1583" i="1"/>
  <c r="X1583" i="1"/>
  <c r="Y1583" i="1"/>
  <c r="AA1583" i="1"/>
  <c r="AB1583" i="1"/>
  <c r="AC1583" i="1"/>
  <c r="AE1583" i="1" s="1"/>
  <c r="AG1583" i="1"/>
  <c r="AH1583" i="1"/>
  <c r="AI1583" i="1"/>
  <c r="AJ1583" i="1"/>
  <c r="AK1583" i="1"/>
  <c r="AM1583" i="1"/>
  <c r="A1584" i="1"/>
  <c r="B1584" i="1"/>
  <c r="C1584" i="1"/>
  <c r="D1584" i="1"/>
  <c r="E1584" i="1"/>
  <c r="F1584" i="1"/>
  <c r="G1584" i="1"/>
  <c r="H1584" i="1"/>
  <c r="I1584" i="1"/>
  <c r="J1584" i="1"/>
  <c r="K1584" i="1"/>
  <c r="L1584" i="1"/>
  <c r="M1584" i="1"/>
  <c r="Q1584" i="1"/>
  <c r="R1584" i="1"/>
  <c r="T1584" i="1"/>
  <c r="U1584" i="1"/>
  <c r="V1584" i="1" s="1"/>
  <c r="W1584" i="1"/>
  <c r="X1584" i="1"/>
  <c r="Y1584" i="1"/>
  <c r="AA1584" i="1"/>
  <c r="AB1584" i="1"/>
  <c r="AC1584" i="1"/>
  <c r="AG1584" i="1"/>
  <c r="AH1584" i="1"/>
  <c r="AI1584" i="1"/>
  <c r="AJ1584" i="1"/>
  <c r="AK1584" i="1"/>
  <c r="AM1584" i="1"/>
  <c r="A1585" i="1"/>
  <c r="B1585" i="1"/>
  <c r="C1585" i="1"/>
  <c r="D1585" i="1"/>
  <c r="E1585" i="1"/>
  <c r="F1585" i="1"/>
  <c r="G1585" i="1"/>
  <c r="H1585" i="1"/>
  <c r="I1585" i="1"/>
  <c r="J1585" i="1"/>
  <c r="K1585" i="1"/>
  <c r="L1585" i="1"/>
  <c r="M1585" i="1"/>
  <c r="Q1585" i="1"/>
  <c r="R1585" i="1"/>
  <c r="T1585" i="1"/>
  <c r="U1585" i="1"/>
  <c r="V1585" i="1" s="1"/>
  <c r="W1585" i="1"/>
  <c r="X1585" i="1"/>
  <c r="Y1585" i="1"/>
  <c r="AA1585" i="1"/>
  <c r="AB1585" i="1"/>
  <c r="AC1585" i="1"/>
  <c r="AE1585" i="1" s="1"/>
  <c r="AG1585" i="1"/>
  <c r="AH1585" i="1"/>
  <c r="AI1585" i="1"/>
  <c r="AJ1585" i="1"/>
  <c r="AK1585" i="1"/>
  <c r="AM1585" i="1"/>
  <c r="A1586" i="1"/>
  <c r="B1586" i="1"/>
  <c r="C1586" i="1"/>
  <c r="D1586" i="1"/>
  <c r="E1586" i="1"/>
  <c r="F1586" i="1"/>
  <c r="G1586" i="1"/>
  <c r="H1586" i="1"/>
  <c r="I1586" i="1"/>
  <c r="J1586" i="1"/>
  <c r="K1586" i="1"/>
  <c r="L1586" i="1"/>
  <c r="M1586" i="1"/>
  <c r="Q1586" i="1"/>
  <c r="R1586" i="1"/>
  <c r="T1586" i="1"/>
  <c r="U1586" i="1"/>
  <c r="V1586" i="1" s="1"/>
  <c r="W1586" i="1"/>
  <c r="X1586" i="1"/>
  <c r="Y1586" i="1"/>
  <c r="AA1586" i="1"/>
  <c r="AB1586" i="1"/>
  <c r="AC1586" i="1"/>
  <c r="AE1586" i="1" s="1"/>
  <c r="AG1586" i="1"/>
  <c r="AH1586" i="1"/>
  <c r="AI1586" i="1"/>
  <c r="AJ1586" i="1"/>
  <c r="AK1586" i="1"/>
  <c r="AM1586" i="1"/>
  <c r="A1587" i="1"/>
  <c r="B1587" i="1"/>
  <c r="C1587" i="1"/>
  <c r="D1587" i="1"/>
  <c r="E1587" i="1"/>
  <c r="F1587" i="1"/>
  <c r="G1587" i="1"/>
  <c r="H1587" i="1"/>
  <c r="I1587" i="1"/>
  <c r="J1587" i="1"/>
  <c r="K1587" i="1"/>
  <c r="L1587" i="1"/>
  <c r="M1587" i="1"/>
  <c r="Q1587" i="1"/>
  <c r="R1587" i="1"/>
  <c r="T1587" i="1"/>
  <c r="U1587" i="1"/>
  <c r="V1587" i="1" s="1"/>
  <c r="W1587" i="1"/>
  <c r="X1587" i="1"/>
  <c r="Y1587" i="1"/>
  <c r="AA1587" i="1"/>
  <c r="AB1587" i="1"/>
  <c r="AC1587" i="1"/>
  <c r="AE1587" i="1" s="1"/>
  <c r="AG1587" i="1"/>
  <c r="AH1587" i="1"/>
  <c r="AI1587" i="1"/>
  <c r="AJ1587" i="1"/>
  <c r="AK1587" i="1"/>
  <c r="AM1587" i="1"/>
  <c r="A1588" i="1"/>
  <c r="B1588" i="1"/>
  <c r="C1588" i="1"/>
  <c r="D1588" i="1"/>
  <c r="E1588" i="1"/>
  <c r="F1588" i="1"/>
  <c r="G1588" i="1"/>
  <c r="H1588" i="1"/>
  <c r="I1588" i="1"/>
  <c r="J1588" i="1"/>
  <c r="K1588" i="1"/>
  <c r="L1588" i="1"/>
  <c r="M1588" i="1"/>
  <c r="Q1588" i="1"/>
  <c r="R1588" i="1"/>
  <c r="T1588" i="1"/>
  <c r="U1588" i="1"/>
  <c r="V1588" i="1" s="1"/>
  <c r="W1588" i="1"/>
  <c r="X1588" i="1"/>
  <c r="Y1588" i="1"/>
  <c r="AA1588" i="1"/>
  <c r="AB1588" i="1"/>
  <c r="AC1588" i="1"/>
  <c r="AG1588" i="1"/>
  <c r="AH1588" i="1"/>
  <c r="AI1588" i="1"/>
  <c r="AJ1588" i="1"/>
  <c r="AK1588" i="1"/>
  <c r="AM1588" i="1"/>
  <c r="A1589" i="1"/>
  <c r="B1589" i="1"/>
  <c r="C1589" i="1"/>
  <c r="D1589" i="1"/>
  <c r="E1589" i="1"/>
  <c r="F1589" i="1"/>
  <c r="G1589" i="1"/>
  <c r="H1589" i="1"/>
  <c r="I1589" i="1"/>
  <c r="J1589" i="1"/>
  <c r="K1589" i="1"/>
  <c r="L1589" i="1"/>
  <c r="M1589" i="1"/>
  <c r="Q1589" i="1"/>
  <c r="R1589" i="1"/>
  <c r="T1589" i="1"/>
  <c r="U1589" i="1"/>
  <c r="V1589" i="1" s="1"/>
  <c r="W1589" i="1"/>
  <c r="X1589" i="1"/>
  <c r="Y1589" i="1"/>
  <c r="AA1589" i="1"/>
  <c r="AB1589" i="1"/>
  <c r="AC1589" i="1"/>
  <c r="AD1589" i="1" s="1"/>
  <c r="AG1589" i="1"/>
  <c r="AH1589" i="1"/>
  <c r="AI1589" i="1"/>
  <c r="AJ1589" i="1"/>
  <c r="AK1589" i="1"/>
  <c r="AM1589" i="1"/>
  <c r="A1590" i="1"/>
  <c r="B1590" i="1"/>
  <c r="C1590" i="1"/>
  <c r="D1590" i="1"/>
  <c r="E1590" i="1"/>
  <c r="F1590" i="1"/>
  <c r="G1590" i="1"/>
  <c r="H1590" i="1"/>
  <c r="I1590" i="1"/>
  <c r="J1590" i="1"/>
  <c r="K1590" i="1"/>
  <c r="L1590" i="1"/>
  <c r="M1590" i="1"/>
  <c r="Q1590" i="1"/>
  <c r="R1590" i="1"/>
  <c r="T1590" i="1"/>
  <c r="U1590" i="1"/>
  <c r="V1590" i="1" s="1"/>
  <c r="W1590" i="1"/>
  <c r="X1590" i="1"/>
  <c r="Y1590" i="1"/>
  <c r="AA1590" i="1"/>
  <c r="AB1590" i="1"/>
  <c r="AC1590" i="1"/>
  <c r="AE1590" i="1" s="1"/>
  <c r="AG1590" i="1"/>
  <c r="AH1590" i="1"/>
  <c r="AI1590" i="1"/>
  <c r="AJ1590" i="1"/>
  <c r="AK1590" i="1"/>
  <c r="AM1590" i="1"/>
  <c r="A1591" i="1"/>
  <c r="B1591" i="1"/>
  <c r="C1591" i="1"/>
  <c r="D1591" i="1"/>
  <c r="E1591" i="1"/>
  <c r="F1591" i="1"/>
  <c r="G1591" i="1"/>
  <c r="H1591" i="1"/>
  <c r="I1591" i="1"/>
  <c r="J1591" i="1"/>
  <c r="K1591" i="1"/>
  <c r="L1591" i="1"/>
  <c r="M1591" i="1"/>
  <c r="Q1591" i="1"/>
  <c r="R1591" i="1"/>
  <c r="T1591" i="1"/>
  <c r="U1591" i="1"/>
  <c r="V1591" i="1" s="1"/>
  <c r="W1591" i="1"/>
  <c r="X1591" i="1"/>
  <c r="Y1591" i="1"/>
  <c r="AA1591" i="1"/>
  <c r="AB1591" i="1"/>
  <c r="AC1591" i="1"/>
  <c r="AE1591" i="1" s="1"/>
  <c r="AG1591" i="1"/>
  <c r="AH1591" i="1"/>
  <c r="AI1591" i="1"/>
  <c r="AJ1591" i="1"/>
  <c r="AK1591" i="1"/>
  <c r="AM1591" i="1"/>
  <c r="A1592" i="1"/>
  <c r="B1592" i="1"/>
  <c r="C1592" i="1"/>
  <c r="D1592" i="1"/>
  <c r="E1592" i="1"/>
  <c r="F1592" i="1"/>
  <c r="G1592" i="1"/>
  <c r="H1592" i="1"/>
  <c r="I1592" i="1"/>
  <c r="J1592" i="1"/>
  <c r="K1592" i="1"/>
  <c r="L1592" i="1"/>
  <c r="M1592" i="1"/>
  <c r="Q1592" i="1"/>
  <c r="R1592" i="1"/>
  <c r="T1592" i="1"/>
  <c r="U1592" i="1"/>
  <c r="V1592" i="1" s="1"/>
  <c r="W1592" i="1"/>
  <c r="X1592" i="1"/>
  <c r="Y1592" i="1"/>
  <c r="AA1592" i="1"/>
  <c r="AB1592" i="1"/>
  <c r="AC1592" i="1"/>
  <c r="AG1592" i="1"/>
  <c r="AH1592" i="1"/>
  <c r="AI1592" i="1"/>
  <c r="AJ1592" i="1"/>
  <c r="AK1592" i="1"/>
  <c r="AM1592" i="1"/>
  <c r="A1593" i="1"/>
  <c r="B1593" i="1"/>
  <c r="C1593" i="1"/>
  <c r="D1593" i="1"/>
  <c r="E1593" i="1"/>
  <c r="F1593" i="1"/>
  <c r="G1593" i="1"/>
  <c r="H1593" i="1"/>
  <c r="I1593" i="1"/>
  <c r="J1593" i="1"/>
  <c r="K1593" i="1"/>
  <c r="L1593" i="1"/>
  <c r="M1593" i="1"/>
  <c r="Q1593" i="1"/>
  <c r="R1593" i="1"/>
  <c r="T1593" i="1"/>
  <c r="U1593" i="1"/>
  <c r="V1593" i="1" s="1"/>
  <c r="W1593" i="1"/>
  <c r="X1593" i="1"/>
  <c r="Y1593" i="1"/>
  <c r="AA1593" i="1"/>
  <c r="AB1593" i="1"/>
  <c r="AC1593" i="1"/>
  <c r="AE1593" i="1" s="1"/>
  <c r="AG1593" i="1"/>
  <c r="AH1593" i="1"/>
  <c r="AI1593" i="1"/>
  <c r="AJ1593" i="1"/>
  <c r="AK1593" i="1"/>
  <c r="AM1593" i="1"/>
  <c r="A1594" i="1"/>
  <c r="B1594" i="1"/>
  <c r="C1594" i="1"/>
  <c r="D1594" i="1"/>
  <c r="E1594" i="1"/>
  <c r="F1594" i="1"/>
  <c r="G1594" i="1"/>
  <c r="H1594" i="1"/>
  <c r="I1594" i="1"/>
  <c r="J1594" i="1"/>
  <c r="K1594" i="1"/>
  <c r="L1594" i="1"/>
  <c r="M1594" i="1"/>
  <c r="Q1594" i="1"/>
  <c r="R1594" i="1"/>
  <c r="T1594" i="1"/>
  <c r="U1594" i="1"/>
  <c r="V1594" i="1" s="1"/>
  <c r="W1594" i="1"/>
  <c r="X1594" i="1"/>
  <c r="Y1594" i="1"/>
  <c r="AA1594" i="1"/>
  <c r="AB1594" i="1"/>
  <c r="AC1594" i="1"/>
  <c r="AG1594" i="1"/>
  <c r="AH1594" i="1"/>
  <c r="AI1594" i="1"/>
  <c r="AJ1594" i="1"/>
  <c r="AK1594" i="1"/>
  <c r="AM1594" i="1"/>
  <c r="A1595" i="1"/>
  <c r="B1595" i="1"/>
  <c r="C1595" i="1"/>
  <c r="D1595" i="1"/>
  <c r="E1595" i="1"/>
  <c r="F1595" i="1"/>
  <c r="G1595" i="1"/>
  <c r="H1595" i="1"/>
  <c r="I1595" i="1"/>
  <c r="J1595" i="1"/>
  <c r="K1595" i="1"/>
  <c r="L1595" i="1"/>
  <c r="M1595" i="1"/>
  <c r="Q1595" i="1"/>
  <c r="R1595" i="1"/>
  <c r="T1595" i="1"/>
  <c r="U1595" i="1"/>
  <c r="V1595" i="1" s="1"/>
  <c r="W1595" i="1"/>
  <c r="X1595" i="1"/>
  <c r="Y1595" i="1"/>
  <c r="AA1595" i="1"/>
  <c r="AB1595" i="1"/>
  <c r="AC1595" i="1"/>
  <c r="AE1595" i="1" s="1"/>
  <c r="AG1595" i="1"/>
  <c r="AH1595" i="1"/>
  <c r="AI1595" i="1"/>
  <c r="AJ1595" i="1"/>
  <c r="AK1595" i="1"/>
  <c r="AM1595" i="1"/>
  <c r="A1596" i="1"/>
  <c r="B1596" i="1"/>
  <c r="C1596" i="1"/>
  <c r="D1596" i="1"/>
  <c r="E1596" i="1"/>
  <c r="F1596" i="1"/>
  <c r="G1596" i="1"/>
  <c r="H1596" i="1"/>
  <c r="I1596" i="1"/>
  <c r="J1596" i="1"/>
  <c r="K1596" i="1"/>
  <c r="L1596" i="1"/>
  <c r="M1596" i="1"/>
  <c r="Q1596" i="1"/>
  <c r="R1596" i="1"/>
  <c r="T1596" i="1"/>
  <c r="U1596" i="1"/>
  <c r="V1596" i="1" s="1"/>
  <c r="W1596" i="1"/>
  <c r="X1596" i="1"/>
  <c r="Y1596" i="1"/>
  <c r="AA1596" i="1"/>
  <c r="AB1596" i="1"/>
  <c r="AC1596" i="1"/>
  <c r="AG1596" i="1"/>
  <c r="AH1596" i="1"/>
  <c r="AI1596" i="1"/>
  <c r="AJ1596" i="1"/>
  <c r="AK1596" i="1"/>
  <c r="AM1596" i="1"/>
  <c r="A1597" i="1"/>
  <c r="B1597" i="1"/>
  <c r="C1597" i="1"/>
  <c r="D1597" i="1"/>
  <c r="E1597" i="1"/>
  <c r="F1597" i="1"/>
  <c r="G1597" i="1"/>
  <c r="H1597" i="1"/>
  <c r="I1597" i="1"/>
  <c r="J1597" i="1"/>
  <c r="K1597" i="1"/>
  <c r="L1597" i="1"/>
  <c r="M1597" i="1"/>
  <c r="Q1597" i="1"/>
  <c r="R1597" i="1"/>
  <c r="T1597" i="1"/>
  <c r="U1597" i="1"/>
  <c r="V1597" i="1" s="1"/>
  <c r="W1597" i="1"/>
  <c r="X1597" i="1"/>
  <c r="Y1597" i="1"/>
  <c r="AA1597" i="1"/>
  <c r="AB1597" i="1"/>
  <c r="AC1597" i="1"/>
  <c r="AD1597" i="1" s="1"/>
  <c r="AG1597" i="1"/>
  <c r="AH1597" i="1"/>
  <c r="AI1597" i="1"/>
  <c r="AJ1597" i="1"/>
  <c r="AK1597" i="1"/>
  <c r="AM1597" i="1"/>
  <c r="A1598" i="1"/>
  <c r="B1598" i="1"/>
  <c r="C1598" i="1"/>
  <c r="D1598" i="1"/>
  <c r="E1598" i="1"/>
  <c r="F1598" i="1"/>
  <c r="G1598" i="1"/>
  <c r="H1598" i="1"/>
  <c r="I1598" i="1"/>
  <c r="J1598" i="1"/>
  <c r="K1598" i="1"/>
  <c r="L1598" i="1"/>
  <c r="M1598" i="1"/>
  <c r="Q1598" i="1"/>
  <c r="R1598" i="1"/>
  <c r="T1598" i="1"/>
  <c r="U1598" i="1"/>
  <c r="V1598" i="1" s="1"/>
  <c r="W1598" i="1"/>
  <c r="X1598" i="1"/>
  <c r="Y1598" i="1"/>
  <c r="AA1598" i="1"/>
  <c r="AB1598" i="1"/>
  <c r="AC1598" i="1"/>
  <c r="AG1598" i="1"/>
  <c r="AH1598" i="1"/>
  <c r="AI1598" i="1"/>
  <c r="AJ1598" i="1"/>
  <c r="AK1598" i="1"/>
  <c r="AM1598" i="1"/>
  <c r="A1599" i="1"/>
  <c r="B1599" i="1"/>
  <c r="C1599" i="1"/>
  <c r="D1599" i="1"/>
  <c r="E1599" i="1"/>
  <c r="F1599" i="1"/>
  <c r="G1599" i="1"/>
  <c r="H1599" i="1"/>
  <c r="I1599" i="1"/>
  <c r="J1599" i="1"/>
  <c r="K1599" i="1"/>
  <c r="L1599" i="1"/>
  <c r="M1599" i="1"/>
  <c r="Q1599" i="1"/>
  <c r="R1599" i="1"/>
  <c r="T1599" i="1"/>
  <c r="U1599" i="1"/>
  <c r="V1599" i="1" s="1"/>
  <c r="W1599" i="1"/>
  <c r="X1599" i="1"/>
  <c r="Y1599" i="1"/>
  <c r="AA1599" i="1"/>
  <c r="AB1599" i="1"/>
  <c r="AC1599" i="1"/>
  <c r="AE1599" i="1" s="1"/>
  <c r="AG1599" i="1"/>
  <c r="AH1599" i="1"/>
  <c r="AI1599" i="1"/>
  <c r="AJ1599" i="1"/>
  <c r="AK1599" i="1"/>
  <c r="AM1599" i="1"/>
  <c r="A1600" i="1"/>
  <c r="B1600" i="1"/>
  <c r="C1600" i="1"/>
  <c r="D1600" i="1"/>
  <c r="E1600" i="1"/>
  <c r="F1600" i="1"/>
  <c r="G1600" i="1"/>
  <c r="H1600" i="1"/>
  <c r="I1600" i="1"/>
  <c r="J1600" i="1"/>
  <c r="K1600" i="1"/>
  <c r="L1600" i="1"/>
  <c r="M1600" i="1"/>
  <c r="Q1600" i="1"/>
  <c r="R1600" i="1"/>
  <c r="T1600" i="1"/>
  <c r="U1600" i="1"/>
  <c r="V1600" i="1" s="1"/>
  <c r="W1600" i="1"/>
  <c r="X1600" i="1"/>
  <c r="Y1600" i="1"/>
  <c r="AA1600" i="1"/>
  <c r="AB1600" i="1"/>
  <c r="AC1600" i="1"/>
  <c r="AG1600" i="1"/>
  <c r="AH1600" i="1"/>
  <c r="AI1600" i="1"/>
  <c r="AJ1600" i="1"/>
  <c r="AK1600" i="1"/>
  <c r="AM1600" i="1"/>
  <c r="A1601" i="1"/>
  <c r="B1601" i="1"/>
  <c r="C1601" i="1"/>
  <c r="D1601" i="1"/>
  <c r="E1601" i="1"/>
  <c r="F1601" i="1"/>
  <c r="G1601" i="1"/>
  <c r="H1601" i="1"/>
  <c r="I1601" i="1"/>
  <c r="J1601" i="1"/>
  <c r="K1601" i="1"/>
  <c r="L1601" i="1"/>
  <c r="M1601" i="1"/>
  <c r="Q1601" i="1"/>
  <c r="R1601" i="1"/>
  <c r="T1601" i="1"/>
  <c r="U1601" i="1"/>
  <c r="V1601" i="1" s="1"/>
  <c r="W1601" i="1"/>
  <c r="X1601" i="1"/>
  <c r="Y1601" i="1"/>
  <c r="AA1601" i="1"/>
  <c r="AB1601" i="1"/>
  <c r="AC1601" i="1"/>
  <c r="AE1601" i="1" s="1"/>
  <c r="AG1601" i="1"/>
  <c r="AH1601" i="1"/>
  <c r="AI1601" i="1"/>
  <c r="AJ1601" i="1"/>
  <c r="AK1601" i="1"/>
  <c r="AM1601" i="1"/>
  <c r="A1602" i="1"/>
  <c r="B1602" i="1"/>
  <c r="C1602" i="1"/>
  <c r="D1602" i="1"/>
  <c r="E1602" i="1"/>
  <c r="F1602" i="1"/>
  <c r="G1602" i="1"/>
  <c r="H1602" i="1"/>
  <c r="I1602" i="1"/>
  <c r="J1602" i="1"/>
  <c r="K1602" i="1"/>
  <c r="L1602" i="1"/>
  <c r="M1602" i="1"/>
  <c r="Q1602" i="1"/>
  <c r="R1602" i="1"/>
  <c r="T1602" i="1"/>
  <c r="U1602" i="1"/>
  <c r="V1602" i="1" s="1"/>
  <c r="W1602" i="1"/>
  <c r="X1602" i="1"/>
  <c r="Y1602" i="1"/>
  <c r="AA1602" i="1"/>
  <c r="AB1602" i="1"/>
  <c r="AC1602" i="1"/>
  <c r="AD1602" i="1" s="1"/>
  <c r="AG1602" i="1"/>
  <c r="AH1602" i="1"/>
  <c r="AI1602" i="1"/>
  <c r="AJ1602" i="1"/>
  <c r="AK1602" i="1"/>
  <c r="AM1602" i="1"/>
  <c r="A1603" i="1"/>
  <c r="B1603" i="1"/>
  <c r="C1603" i="1"/>
  <c r="D1603" i="1"/>
  <c r="E1603" i="1"/>
  <c r="F1603" i="1"/>
  <c r="G1603" i="1"/>
  <c r="H1603" i="1"/>
  <c r="I1603" i="1"/>
  <c r="J1603" i="1"/>
  <c r="K1603" i="1"/>
  <c r="L1603" i="1"/>
  <c r="M1603" i="1"/>
  <c r="Q1603" i="1"/>
  <c r="R1603" i="1"/>
  <c r="T1603" i="1"/>
  <c r="U1603" i="1"/>
  <c r="V1603" i="1" s="1"/>
  <c r="W1603" i="1"/>
  <c r="X1603" i="1"/>
  <c r="Y1603" i="1"/>
  <c r="AA1603" i="1"/>
  <c r="AB1603" i="1"/>
  <c r="AC1603" i="1"/>
  <c r="AE1603" i="1" s="1"/>
  <c r="AG1603" i="1"/>
  <c r="AH1603" i="1"/>
  <c r="AI1603" i="1"/>
  <c r="AJ1603" i="1"/>
  <c r="AK1603" i="1"/>
  <c r="AM1603" i="1"/>
  <c r="A1604" i="1"/>
  <c r="B1604" i="1"/>
  <c r="C1604" i="1"/>
  <c r="D1604" i="1"/>
  <c r="E1604" i="1"/>
  <c r="F1604" i="1"/>
  <c r="G1604" i="1"/>
  <c r="H1604" i="1"/>
  <c r="I1604" i="1"/>
  <c r="J1604" i="1"/>
  <c r="K1604" i="1"/>
  <c r="L1604" i="1"/>
  <c r="M1604" i="1"/>
  <c r="Q1604" i="1"/>
  <c r="R1604" i="1"/>
  <c r="T1604" i="1"/>
  <c r="U1604" i="1"/>
  <c r="V1604" i="1" s="1"/>
  <c r="W1604" i="1"/>
  <c r="X1604" i="1"/>
  <c r="Y1604" i="1"/>
  <c r="AA1604" i="1"/>
  <c r="AB1604" i="1"/>
  <c r="AC1604" i="1"/>
  <c r="AG1604" i="1"/>
  <c r="AH1604" i="1"/>
  <c r="AI1604" i="1"/>
  <c r="AJ1604" i="1"/>
  <c r="AK1604" i="1"/>
  <c r="AM1604" i="1"/>
  <c r="A1605" i="1"/>
  <c r="B1605" i="1"/>
  <c r="C1605" i="1"/>
  <c r="D1605" i="1"/>
  <c r="E1605" i="1"/>
  <c r="F1605" i="1"/>
  <c r="G1605" i="1"/>
  <c r="H1605" i="1"/>
  <c r="I1605" i="1"/>
  <c r="J1605" i="1"/>
  <c r="K1605" i="1"/>
  <c r="L1605" i="1"/>
  <c r="M1605" i="1"/>
  <c r="Q1605" i="1"/>
  <c r="R1605" i="1"/>
  <c r="T1605" i="1"/>
  <c r="U1605" i="1"/>
  <c r="V1605" i="1" s="1"/>
  <c r="W1605" i="1"/>
  <c r="X1605" i="1"/>
  <c r="Y1605" i="1"/>
  <c r="AA1605" i="1"/>
  <c r="AB1605" i="1"/>
  <c r="AC1605" i="1"/>
  <c r="AE1605" i="1" s="1"/>
  <c r="AG1605" i="1"/>
  <c r="AH1605" i="1"/>
  <c r="AI1605" i="1"/>
  <c r="AJ1605" i="1"/>
  <c r="AK1605" i="1"/>
  <c r="AM1605" i="1"/>
  <c r="A1606" i="1"/>
  <c r="B1606" i="1"/>
  <c r="C1606" i="1"/>
  <c r="D1606" i="1"/>
  <c r="E1606" i="1"/>
  <c r="F1606" i="1"/>
  <c r="G1606" i="1"/>
  <c r="H1606" i="1"/>
  <c r="I1606" i="1"/>
  <c r="J1606" i="1"/>
  <c r="K1606" i="1"/>
  <c r="L1606" i="1"/>
  <c r="M1606" i="1"/>
  <c r="Q1606" i="1"/>
  <c r="R1606" i="1"/>
  <c r="T1606" i="1"/>
  <c r="U1606" i="1"/>
  <c r="V1606" i="1" s="1"/>
  <c r="W1606" i="1"/>
  <c r="X1606" i="1"/>
  <c r="Y1606" i="1"/>
  <c r="AA1606" i="1"/>
  <c r="AB1606" i="1"/>
  <c r="AC1606" i="1"/>
  <c r="AG1606" i="1"/>
  <c r="AH1606" i="1"/>
  <c r="AI1606" i="1"/>
  <c r="AJ1606" i="1"/>
  <c r="AK1606" i="1"/>
  <c r="AM1606" i="1"/>
  <c r="A1607" i="1"/>
  <c r="B1607" i="1"/>
  <c r="C1607" i="1"/>
  <c r="D1607" i="1"/>
  <c r="E1607" i="1"/>
  <c r="F1607" i="1"/>
  <c r="G1607" i="1"/>
  <c r="H1607" i="1"/>
  <c r="I1607" i="1"/>
  <c r="J1607" i="1"/>
  <c r="K1607" i="1"/>
  <c r="L1607" i="1"/>
  <c r="M1607" i="1"/>
  <c r="Q1607" i="1"/>
  <c r="R1607" i="1"/>
  <c r="T1607" i="1"/>
  <c r="U1607" i="1"/>
  <c r="V1607" i="1" s="1"/>
  <c r="W1607" i="1"/>
  <c r="X1607" i="1"/>
  <c r="Y1607" i="1"/>
  <c r="AA1607" i="1"/>
  <c r="AB1607" i="1"/>
  <c r="AC1607" i="1"/>
  <c r="AE1607" i="1" s="1"/>
  <c r="AG1607" i="1"/>
  <c r="AH1607" i="1"/>
  <c r="AI1607" i="1"/>
  <c r="AJ1607" i="1"/>
  <c r="AK1607" i="1"/>
  <c r="AM1607" i="1"/>
  <c r="A1608" i="1"/>
  <c r="B1608" i="1"/>
  <c r="C1608" i="1"/>
  <c r="D1608" i="1"/>
  <c r="E1608" i="1"/>
  <c r="F1608" i="1"/>
  <c r="G1608" i="1"/>
  <c r="H1608" i="1"/>
  <c r="I1608" i="1"/>
  <c r="J1608" i="1"/>
  <c r="K1608" i="1"/>
  <c r="L1608" i="1"/>
  <c r="M1608" i="1"/>
  <c r="Q1608" i="1"/>
  <c r="R1608" i="1"/>
  <c r="T1608" i="1"/>
  <c r="U1608" i="1"/>
  <c r="V1608" i="1" s="1"/>
  <c r="W1608" i="1"/>
  <c r="X1608" i="1"/>
  <c r="Y1608" i="1"/>
  <c r="AA1608" i="1"/>
  <c r="AB1608" i="1"/>
  <c r="AC1608" i="1"/>
  <c r="AG1608" i="1"/>
  <c r="AH1608" i="1"/>
  <c r="AI1608" i="1"/>
  <c r="AJ1608" i="1"/>
  <c r="AK1608" i="1"/>
  <c r="AM1608" i="1"/>
  <c r="A1609" i="1"/>
  <c r="B1609" i="1"/>
  <c r="C1609" i="1"/>
  <c r="D1609" i="1"/>
  <c r="E1609" i="1"/>
  <c r="F1609" i="1"/>
  <c r="G1609" i="1"/>
  <c r="H1609" i="1"/>
  <c r="I1609" i="1"/>
  <c r="J1609" i="1"/>
  <c r="K1609" i="1"/>
  <c r="L1609" i="1"/>
  <c r="M1609" i="1"/>
  <c r="Q1609" i="1"/>
  <c r="R1609" i="1"/>
  <c r="T1609" i="1"/>
  <c r="U1609" i="1"/>
  <c r="V1609" i="1" s="1"/>
  <c r="W1609" i="1"/>
  <c r="X1609" i="1"/>
  <c r="Y1609" i="1"/>
  <c r="AA1609" i="1"/>
  <c r="AB1609" i="1"/>
  <c r="AC1609" i="1"/>
  <c r="AE1609" i="1" s="1"/>
  <c r="AG1609" i="1"/>
  <c r="AH1609" i="1"/>
  <c r="AI1609" i="1"/>
  <c r="AJ1609" i="1"/>
  <c r="AK1609" i="1"/>
  <c r="AM1609" i="1"/>
  <c r="A1610" i="1"/>
  <c r="B1610" i="1"/>
  <c r="C1610" i="1"/>
  <c r="D1610" i="1"/>
  <c r="E1610" i="1"/>
  <c r="F1610" i="1"/>
  <c r="G1610" i="1"/>
  <c r="H1610" i="1"/>
  <c r="I1610" i="1"/>
  <c r="J1610" i="1"/>
  <c r="K1610" i="1"/>
  <c r="L1610" i="1"/>
  <c r="M1610" i="1"/>
  <c r="Q1610" i="1"/>
  <c r="R1610" i="1"/>
  <c r="T1610" i="1"/>
  <c r="U1610" i="1"/>
  <c r="V1610" i="1" s="1"/>
  <c r="W1610" i="1"/>
  <c r="X1610" i="1"/>
  <c r="Y1610" i="1"/>
  <c r="AA1610" i="1"/>
  <c r="AB1610" i="1"/>
  <c r="AC1610" i="1"/>
  <c r="AE1610" i="1" s="1"/>
  <c r="AG1610" i="1"/>
  <c r="AH1610" i="1"/>
  <c r="AI1610" i="1"/>
  <c r="AJ1610" i="1"/>
  <c r="AK1610" i="1"/>
  <c r="AM1610" i="1"/>
  <c r="A1611" i="1"/>
  <c r="B1611" i="1"/>
  <c r="C1611" i="1"/>
  <c r="D1611" i="1"/>
  <c r="E1611" i="1"/>
  <c r="F1611" i="1"/>
  <c r="G1611" i="1"/>
  <c r="H1611" i="1"/>
  <c r="I1611" i="1"/>
  <c r="J1611" i="1"/>
  <c r="K1611" i="1"/>
  <c r="L1611" i="1"/>
  <c r="M1611" i="1"/>
  <c r="Q1611" i="1"/>
  <c r="R1611" i="1"/>
  <c r="T1611" i="1"/>
  <c r="U1611" i="1"/>
  <c r="V1611" i="1" s="1"/>
  <c r="W1611" i="1"/>
  <c r="X1611" i="1"/>
  <c r="Y1611" i="1"/>
  <c r="AA1611" i="1"/>
  <c r="AB1611" i="1"/>
  <c r="AC1611" i="1"/>
  <c r="AE1611" i="1" s="1"/>
  <c r="AG1611" i="1"/>
  <c r="AH1611" i="1"/>
  <c r="AI1611" i="1"/>
  <c r="AJ1611" i="1"/>
  <c r="AK1611" i="1"/>
  <c r="AM1611" i="1"/>
  <c r="A1612" i="1"/>
  <c r="B1612" i="1"/>
  <c r="C1612" i="1"/>
  <c r="D1612" i="1"/>
  <c r="E1612" i="1"/>
  <c r="F1612" i="1"/>
  <c r="G1612" i="1"/>
  <c r="H1612" i="1"/>
  <c r="I1612" i="1"/>
  <c r="J1612" i="1"/>
  <c r="K1612" i="1"/>
  <c r="L1612" i="1"/>
  <c r="M1612" i="1"/>
  <c r="Q1612" i="1"/>
  <c r="R1612" i="1"/>
  <c r="T1612" i="1"/>
  <c r="U1612" i="1"/>
  <c r="V1612" i="1" s="1"/>
  <c r="W1612" i="1"/>
  <c r="X1612" i="1"/>
  <c r="Y1612" i="1"/>
  <c r="AA1612" i="1"/>
  <c r="AB1612" i="1"/>
  <c r="AC1612" i="1"/>
  <c r="AG1612" i="1"/>
  <c r="AH1612" i="1"/>
  <c r="AI1612" i="1"/>
  <c r="AJ1612" i="1"/>
  <c r="AK1612" i="1"/>
  <c r="AM1612" i="1"/>
  <c r="A1613" i="1"/>
  <c r="B1613" i="1"/>
  <c r="C1613" i="1"/>
  <c r="D1613" i="1"/>
  <c r="E1613" i="1"/>
  <c r="F1613" i="1"/>
  <c r="G1613" i="1"/>
  <c r="H1613" i="1"/>
  <c r="I1613" i="1"/>
  <c r="J1613" i="1"/>
  <c r="K1613" i="1"/>
  <c r="L1613" i="1"/>
  <c r="M1613" i="1"/>
  <c r="Q1613" i="1"/>
  <c r="R1613" i="1"/>
  <c r="T1613" i="1"/>
  <c r="U1613" i="1"/>
  <c r="V1613" i="1" s="1"/>
  <c r="W1613" i="1"/>
  <c r="X1613" i="1"/>
  <c r="Y1613" i="1"/>
  <c r="AA1613" i="1"/>
  <c r="AB1613" i="1"/>
  <c r="AC1613" i="1"/>
  <c r="AE1613" i="1" s="1"/>
  <c r="AG1613" i="1"/>
  <c r="AH1613" i="1"/>
  <c r="AI1613" i="1"/>
  <c r="AJ1613" i="1"/>
  <c r="AK1613" i="1"/>
  <c r="AM1613" i="1"/>
  <c r="A1614" i="1"/>
  <c r="B1614" i="1"/>
  <c r="C1614" i="1"/>
  <c r="D1614" i="1"/>
  <c r="E1614" i="1"/>
  <c r="F1614" i="1"/>
  <c r="G1614" i="1"/>
  <c r="H1614" i="1"/>
  <c r="I1614" i="1"/>
  <c r="J1614" i="1"/>
  <c r="K1614" i="1"/>
  <c r="L1614" i="1"/>
  <c r="M1614" i="1"/>
  <c r="Q1614" i="1"/>
  <c r="R1614" i="1"/>
  <c r="T1614" i="1"/>
  <c r="U1614" i="1"/>
  <c r="V1614" i="1" s="1"/>
  <c r="W1614" i="1"/>
  <c r="X1614" i="1"/>
  <c r="Y1614" i="1"/>
  <c r="AA1614" i="1"/>
  <c r="AB1614" i="1"/>
  <c r="AC1614" i="1"/>
  <c r="AG1614" i="1"/>
  <c r="AH1614" i="1"/>
  <c r="AI1614" i="1"/>
  <c r="AJ1614" i="1"/>
  <c r="AK1614" i="1"/>
  <c r="AM1614" i="1"/>
  <c r="A1615" i="1"/>
  <c r="B1615" i="1"/>
  <c r="C1615" i="1"/>
  <c r="D1615" i="1"/>
  <c r="E1615" i="1"/>
  <c r="F1615" i="1"/>
  <c r="G1615" i="1"/>
  <c r="H1615" i="1"/>
  <c r="I1615" i="1"/>
  <c r="J1615" i="1"/>
  <c r="K1615" i="1"/>
  <c r="L1615" i="1"/>
  <c r="M1615" i="1"/>
  <c r="Q1615" i="1"/>
  <c r="R1615" i="1"/>
  <c r="T1615" i="1"/>
  <c r="U1615" i="1"/>
  <c r="V1615" i="1" s="1"/>
  <c r="W1615" i="1"/>
  <c r="X1615" i="1"/>
  <c r="Y1615" i="1"/>
  <c r="AA1615" i="1"/>
  <c r="AB1615" i="1"/>
  <c r="AC1615" i="1"/>
  <c r="AE1615" i="1" s="1"/>
  <c r="AG1615" i="1"/>
  <c r="AH1615" i="1"/>
  <c r="AI1615" i="1"/>
  <c r="AJ1615" i="1"/>
  <c r="AK1615" i="1"/>
  <c r="AM1615" i="1"/>
  <c r="A1616" i="1"/>
  <c r="B1616" i="1"/>
  <c r="C1616" i="1"/>
  <c r="D1616" i="1"/>
  <c r="E1616" i="1"/>
  <c r="F1616" i="1"/>
  <c r="G1616" i="1"/>
  <c r="H1616" i="1"/>
  <c r="I1616" i="1"/>
  <c r="J1616" i="1"/>
  <c r="K1616" i="1"/>
  <c r="L1616" i="1"/>
  <c r="M1616" i="1"/>
  <c r="Q1616" i="1"/>
  <c r="R1616" i="1"/>
  <c r="T1616" i="1"/>
  <c r="U1616" i="1"/>
  <c r="V1616" i="1" s="1"/>
  <c r="W1616" i="1"/>
  <c r="X1616" i="1"/>
  <c r="Y1616" i="1"/>
  <c r="AA1616" i="1"/>
  <c r="AB1616" i="1"/>
  <c r="AC1616" i="1"/>
  <c r="AG1616" i="1"/>
  <c r="AH1616" i="1"/>
  <c r="AI1616" i="1"/>
  <c r="AJ1616" i="1"/>
  <c r="AK1616" i="1"/>
  <c r="AM1616" i="1"/>
  <c r="A1617" i="1"/>
  <c r="B1617" i="1"/>
  <c r="C1617" i="1"/>
  <c r="D1617" i="1"/>
  <c r="E1617" i="1"/>
  <c r="F1617" i="1"/>
  <c r="G1617" i="1"/>
  <c r="H1617" i="1"/>
  <c r="I1617" i="1"/>
  <c r="J1617" i="1"/>
  <c r="K1617" i="1"/>
  <c r="L1617" i="1"/>
  <c r="M1617" i="1"/>
  <c r="Q1617" i="1"/>
  <c r="R1617" i="1"/>
  <c r="T1617" i="1"/>
  <c r="U1617" i="1"/>
  <c r="V1617" i="1" s="1"/>
  <c r="W1617" i="1"/>
  <c r="X1617" i="1"/>
  <c r="Y1617" i="1"/>
  <c r="AA1617" i="1"/>
  <c r="AB1617" i="1"/>
  <c r="AC1617" i="1"/>
  <c r="AE1617" i="1" s="1"/>
  <c r="AG1617" i="1"/>
  <c r="AH1617" i="1"/>
  <c r="AI1617" i="1"/>
  <c r="AJ1617" i="1"/>
  <c r="AK1617" i="1"/>
  <c r="AM1617" i="1"/>
  <c r="A1618" i="1"/>
  <c r="B1618" i="1"/>
  <c r="C1618" i="1"/>
  <c r="D1618" i="1"/>
  <c r="E1618" i="1"/>
  <c r="F1618" i="1"/>
  <c r="G1618" i="1"/>
  <c r="H1618" i="1"/>
  <c r="I1618" i="1"/>
  <c r="J1618" i="1"/>
  <c r="K1618" i="1"/>
  <c r="L1618" i="1"/>
  <c r="M1618" i="1"/>
  <c r="Q1618" i="1"/>
  <c r="R1618" i="1"/>
  <c r="T1618" i="1"/>
  <c r="U1618" i="1"/>
  <c r="V1618" i="1" s="1"/>
  <c r="W1618" i="1"/>
  <c r="X1618" i="1"/>
  <c r="Y1618" i="1"/>
  <c r="AA1618" i="1"/>
  <c r="AB1618" i="1"/>
  <c r="AC1618" i="1"/>
  <c r="AE1618" i="1" s="1"/>
  <c r="AG1618" i="1"/>
  <c r="AH1618" i="1"/>
  <c r="AI1618" i="1"/>
  <c r="AJ1618" i="1"/>
  <c r="AK1618" i="1"/>
  <c r="AM1618" i="1"/>
  <c r="A1619" i="1"/>
  <c r="B1619" i="1"/>
  <c r="C1619" i="1"/>
  <c r="D1619" i="1"/>
  <c r="E1619" i="1"/>
  <c r="F1619" i="1"/>
  <c r="G1619" i="1"/>
  <c r="H1619" i="1"/>
  <c r="I1619" i="1"/>
  <c r="J1619" i="1"/>
  <c r="K1619" i="1"/>
  <c r="L1619" i="1"/>
  <c r="M1619" i="1"/>
  <c r="Q1619" i="1"/>
  <c r="R1619" i="1"/>
  <c r="T1619" i="1"/>
  <c r="U1619" i="1"/>
  <c r="V1619" i="1" s="1"/>
  <c r="W1619" i="1"/>
  <c r="X1619" i="1"/>
  <c r="Y1619" i="1"/>
  <c r="AA1619" i="1"/>
  <c r="AB1619" i="1"/>
  <c r="AC1619" i="1"/>
  <c r="AE1619" i="1" s="1"/>
  <c r="AG1619" i="1"/>
  <c r="AH1619" i="1"/>
  <c r="AI1619" i="1"/>
  <c r="AJ1619" i="1"/>
  <c r="AK1619" i="1"/>
  <c r="AM1619" i="1"/>
  <c r="A1620" i="1"/>
  <c r="B1620" i="1"/>
  <c r="C1620" i="1"/>
  <c r="D1620" i="1"/>
  <c r="E1620" i="1"/>
  <c r="F1620" i="1"/>
  <c r="G1620" i="1"/>
  <c r="H1620" i="1"/>
  <c r="I1620" i="1"/>
  <c r="J1620" i="1"/>
  <c r="K1620" i="1"/>
  <c r="L1620" i="1"/>
  <c r="M1620" i="1"/>
  <c r="Q1620" i="1"/>
  <c r="R1620" i="1"/>
  <c r="T1620" i="1"/>
  <c r="U1620" i="1"/>
  <c r="V1620" i="1" s="1"/>
  <c r="W1620" i="1"/>
  <c r="X1620" i="1"/>
  <c r="Y1620" i="1"/>
  <c r="AA1620" i="1"/>
  <c r="AB1620" i="1"/>
  <c r="AC1620" i="1"/>
  <c r="AG1620" i="1"/>
  <c r="AH1620" i="1"/>
  <c r="AI1620" i="1"/>
  <c r="AJ1620" i="1"/>
  <c r="AK1620" i="1"/>
  <c r="AM1620" i="1"/>
  <c r="A1621" i="1"/>
  <c r="B1621" i="1"/>
  <c r="C1621" i="1"/>
  <c r="D1621" i="1"/>
  <c r="E1621" i="1"/>
  <c r="F1621" i="1"/>
  <c r="G1621" i="1"/>
  <c r="H1621" i="1"/>
  <c r="I1621" i="1"/>
  <c r="J1621" i="1"/>
  <c r="K1621" i="1"/>
  <c r="L1621" i="1"/>
  <c r="M1621" i="1"/>
  <c r="Q1621" i="1"/>
  <c r="R1621" i="1"/>
  <c r="T1621" i="1"/>
  <c r="U1621" i="1"/>
  <c r="V1621" i="1" s="1"/>
  <c r="W1621" i="1"/>
  <c r="X1621" i="1"/>
  <c r="Y1621" i="1"/>
  <c r="AA1621" i="1"/>
  <c r="AB1621" i="1"/>
  <c r="AC1621" i="1"/>
  <c r="AE1621" i="1" s="1"/>
  <c r="AG1621" i="1"/>
  <c r="AH1621" i="1"/>
  <c r="AI1621" i="1"/>
  <c r="AJ1621" i="1"/>
  <c r="AK1621" i="1"/>
  <c r="AM1621" i="1"/>
  <c r="A1622" i="1"/>
  <c r="B1622" i="1"/>
  <c r="C1622" i="1"/>
  <c r="D1622" i="1"/>
  <c r="E1622" i="1"/>
  <c r="F1622" i="1"/>
  <c r="G1622" i="1"/>
  <c r="H1622" i="1"/>
  <c r="I1622" i="1"/>
  <c r="J1622" i="1"/>
  <c r="K1622" i="1"/>
  <c r="L1622" i="1"/>
  <c r="M1622" i="1"/>
  <c r="Q1622" i="1"/>
  <c r="R1622" i="1"/>
  <c r="T1622" i="1"/>
  <c r="U1622" i="1"/>
  <c r="V1622" i="1" s="1"/>
  <c r="W1622" i="1"/>
  <c r="X1622" i="1"/>
  <c r="Y1622" i="1"/>
  <c r="AA1622" i="1"/>
  <c r="AB1622" i="1"/>
  <c r="AC1622" i="1"/>
  <c r="AG1622" i="1"/>
  <c r="AH1622" i="1"/>
  <c r="AI1622" i="1"/>
  <c r="AJ1622" i="1"/>
  <c r="AK1622" i="1"/>
  <c r="AM1622" i="1"/>
  <c r="A1623" i="1"/>
  <c r="B1623" i="1"/>
  <c r="C1623" i="1"/>
  <c r="D1623" i="1"/>
  <c r="E1623" i="1"/>
  <c r="F1623" i="1"/>
  <c r="G1623" i="1"/>
  <c r="H1623" i="1"/>
  <c r="I1623" i="1"/>
  <c r="J1623" i="1"/>
  <c r="K1623" i="1"/>
  <c r="L1623" i="1"/>
  <c r="M1623" i="1"/>
  <c r="Q1623" i="1"/>
  <c r="R1623" i="1"/>
  <c r="T1623" i="1"/>
  <c r="U1623" i="1"/>
  <c r="V1623" i="1" s="1"/>
  <c r="W1623" i="1"/>
  <c r="X1623" i="1"/>
  <c r="Y1623" i="1"/>
  <c r="AA1623" i="1"/>
  <c r="AB1623" i="1"/>
  <c r="AC1623" i="1"/>
  <c r="AE1623" i="1" s="1"/>
  <c r="AG1623" i="1"/>
  <c r="AH1623" i="1"/>
  <c r="AI1623" i="1"/>
  <c r="AJ1623" i="1"/>
  <c r="AK1623" i="1"/>
  <c r="AM1623" i="1"/>
  <c r="A1624" i="1"/>
  <c r="B1624" i="1"/>
  <c r="C1624" i="1"/>
  <c r="D1624" i="1"/>
  <c r="E1624" i="1"/>
  <c r="F1624" i="1"/>
  <c r="G1624" i="1"/>
  <c r="H1624" i="1"/>
  <c r="I1624" i="1"/>
  <c r="J1624" i="1"/>
  <c r="K1624" i="1"/>
  <c r="L1624" i="1"/>
  <c r="M1624" i="1"/>
  <c r="Q1624" i="1"/>
  <c r="R1624" i="1"/>
  <c r="T1624" i="1"/>
  <c r="U1624" i="1"/>
  <c r="V1624" i="1" s="1"/>
  <c r="W1624" i="1"/>
  <c r="X1624" i="1"/>
  <c r="Y1624" i="1"/>
  <c r="AA1624" i="1"/>
  <c r="AB1624" i="1"/>
  <c r="AC1624" i="1"/>
  <c r="AG1624" i="1"/>
  <c r="AH1624" i="1"/>
  <c r="AI1624" i="1"/>
  <c r="AJ1624" i="1"/>
  <c r="AK1624" i="1"/>
  <c r="AM1624" i="1"/>
  <c r="A1625" i="1"/>
  <c r="B1625" i="1"/>
  <c r="C1625" i="1"/>
  <c r="D1625" i="1"/>
  <c r="E1625" i="1"/>
  <c r="F1625" i="1"/>
  <c r="G1625" i="1"/>
  <c r="H1625" i="1"/>
  <c r="I1625" i="1"/>
  <c r="J1625" i="1"/>
  <c r="K1625" i="1"/>
  <c r="L1625" i="1"/>
  <c r="M1625" i="1"/>
  <c r="Q1625" i="1"/>
  <c r="R1625" i="1"/>
  <c r="T1625" i="1"/>
  <c r="U1625" i="1"/>
  <c r="V1625" i="1" s="1"/>
  <c r="W1625" i="1"/>
  <c r="X1625" i="1"/>
  <c r="Y1625" i="1"/>
  <c r="AA1625" i="1"/>
  <c r="AB1625" i="1"/>
  <c r="AC1625" i="1"/>
  <c r="AE1625" i="1" s="1"/>
  <c r="AG1625" i="1"/>
  <c r="AH1625" i="1"/>
  <c r="AI1625" i="1"/>
  <c r="AJ1625" i="1"/>
  <c r="AK1625" i="1"/>
  <c r="AM1625" i="1"/>
  <c r="A1626" i="1"/>
  <c r="B1626" i="1"/>
  <c r="C1626" i="1"/>
  <c r="D1626" i="1"/>
  <c r="E1626" i="1"/>
  <c r="F1626" i="1"/>
  <c r="G1626" i="1"/>
  <c r="H1626" i="1"/>
  <c r="I1626" i="1"/>
  <c r="J1626" i="1"/>
  <c r="K1626" i="1"/>
  <c r="L1626" i="1"/>
  <c r="M1626" i="1"/>
  <c r="Q1626" i="1"/>
  <c r="R1626" i="1"/>
  <c r="T1626" i="1"/>
  <c r="U1626" i="1"/>
  <c r="V1626" i="1" s="1"/>
  <c r="W1626" i="1"/>
  <c r="X1626" i="1"/>
  <c r="Y1626" i="1"/>
  <c r="AA1626" i="1"/>
  <c r="AB1626" i="1"/>
  <c r="AC1626" i="1"/>
  <c r="AD1626" i="1" s="1"/>
  <c r="AG1626" i="1"/>
  <c r="AH1626" i="1"/>
  <c r="AI1626" i="1"/>
  <c r="AJ1626" i="1"/>
  <c r="AK1626" i="1"/>
  <c r="AM1626" i="1"/>
  <c r="A1627" i="1"/>
  <c r="B1627" i="1"/>
  <c r="C1627" i="1"/>
  <c r="D1627" i="1"/>
  <c r="E1627" i="1"/>
  <c r="F1627" i="1"/>
  <c r="G1627" i="1"/>
  <c r="H1627" i="1"/>
  <c r="I1627" i="1"/>
  <c r="J1627" i="1"/>
  <c r="K1627" i="1"/>
  <c r="L1627" i="1"/>
  <c r="M1627" i="1"/>
  <c r="Q1627" i="1"/>
  <c r="R1627" i="1"/>
  <c r="T1627" i="1"/>
  <c r="U1627" i="1"/>
  <c r="V1627" i="1" s="1"/>
  <c r="W1627" i="1"/>
  <c r="X1627" i="1"/>
  <c r="Y1627" i="1"/>
  <c r="AA1627" i="1"/>
  <c r="AB1627" i="1"/>
  <c r="AC1627" i="1"/>
  <c r="AE1627" i="1" s="1"/>
  <c r="AG1627" i="1"/>
  <c r="AH1627" i="1"/>
  <c r="AI1627" i="1"/>
  <c r="AJ1627" i="1"/>
  <c r="AK1627" i="1"/>
  <c r="AM1627" i="1"/>
  <c r="A1628" i="1"/>
  <c r="B1628" i="1"/>
  <c r="C1628" i="1"/>
  <c r="D1628" i="1"/>
  <c r="E1628" i="1"/>
  <c r="F1628" i="1"/>
  <c r="G1628" i="1"/>
  <c r="H1628" i="1"/>
  <c r="I1628" i="1"/>
  <c r="J1628" i="1"/>
  <c r="K1628" i="1"/>
  <c r="L1628" i="1"/>
  <c r="M1628" i="1"/>
  <c r="Q1628" i="1"/>
  <c r="R1628" i="1"/>
  <c r="T1628" i="1"/>
  <c r="U1628" i="1"/>
  <c r="V1628" i="1" s="1"/>
  <c r="W1628" i="1"/>
  <c r="X1628" i="1"/>
  <c r="Y1628" i="1"/>
  <c r="AA1628" i="1"/>
  <c r="AB1628" i="1"/>
  <c r="AC1628" i="1"/>
  <c r="AD1628" i="1" s="1"/>
  <c r="AG1628" i="1"/>
  <c r="AH1628" i="1"/>
  <c r="AI1628" i="1"/>
  <c r="AJ1628" i="1"/>
  <c r="AK1628" i="1"/>
  <c r="AM1628" i="1"/>
  <c r="A1629" i="1"/>
  <c r="B1629" i="1"/>
  <c r="C1629" i="1"/>
  <c r="D1629" i="1"/>
  <c r="E1629" i="1"/>
  <c r="F1629" i="1"/>
  <c r="G1629" i="1"/>
  <c r="H1629" i="1"/>
  <c r="I1629" i="1"/>
  <c r="J1629" i="1"/>
  <c r="K1629" i="1"/>
  <c r="L1629" i="1"/>
  <c r="M1629" i="1"/>
  <c r="Q1629" i="1"/>
  <c r="R1629" i="1"/>
  <c r="T1629" i="1"/>
  <c r="U1629" i="1"/>
  <c r="V1629" i="1" s="1"/>
  <c r="W1629" i="1"/>
  <c r="X1629" i="1"/>
  <c r="Y1629" i="1"/>
  <c r="AA1629" i="1"/>
  <c r="AB1629" i="1"/>
  <c r="AC1629" i="1"/>
  <c r="AD1629" i="1" s="1"/>
  <c r="AG1629" i="1"/>
  <c r="AH1629" i="1"/>
  <c r="AI1629" i="1"/>
  <c r="AJ1629" i="1"/>
  <c r="AK1629" i="1"/>
  <c r="AM1629" i="1"/>
  <c r="A1630" i="1"/>
  <c r="B1630" i="1"/>
  <c r="C1630" i="1"/>
  <c r="D1630" i="1"/>
  <c r="E1630" i="1"/>
  <c r="F1630" i="1"/>
  <c r="G1630" i="1"/>
  <c r="H1630" i="1"/>
  <c r="I1630" i="1"/>
  <c r="J1630" i="1"/>
  <c r="K1630" i="1"/>
  <c r="L1630" i="1"/>
  <c r="M1630" i="1"/>
  <c r="Q1630" i="1"/>
  <c r="R1630" i="1"/>
  <c r="T1630" i="1"/>
  <c r="U1630" i="1"/>
  <c r="V1630" i="1" s="1"/>
  <c r="W1630" i="1"/>
  <c r="X1630" i="1"/>
  <c r="Y1630" i="1"/>
  <c r="AA1630" i="1"/>
  <c r="AB1630" i="1"/>
  <c r="AC1630" i="1"/>
  <c r="AE1630" i="1" s="1"/>
  <c r="AG1630" i="1"/>
  <c r="AH1630" i="1"/>
  <c r="AI1630" i="1"/>
  <c r="AJ1630" i="1"/>
  <c r="AK1630" i="1"/>
  <c r="AM1630" i="1"/>
  <c r="A1631" i="1"/>
  <c r="B1631" i="1"/>
  <c r="C1631" i="1"/>
  <c r="D1631" i="1"/>
  <c r="E1631" i="1"/>
  <c r="F1631" i="1"/>
  <c r="G1631" i="1"/>
  <c r="H1631" i="1"/>
  <c r="I1631" i="1"/>
  <c r="J1631" i="1"/>
  <c r="K1631" i="1"/>
  <c r="L1631" i="1"/>
  <c r="M1631" i="1"/>
  <c r="Q1631" i="1"/>
  <c r="R1631" i="1"/>
  <c r="T1631" i="1"/>
  <c r="U1631" i="1"/>
  <c r="V1631" i="1" s="1"/>
  <c r="W1631" i="1"/>
  <c r="X1631" i="1"/>
  <c r="Y1631" i="1"/>
  <c r="AA1631" i="1"/>
  <c r="AB1631" i="1"/>
  <c r="AC1631" i="1"/>
  <c r="AE1631" i="1" s="1"/>
  <c r="AG1631" i="1"/>
  <c r="AH1631" i="1"/>
  <c r="AI1631" i="1"/>
  <c r="AJ1631" i="1"/>
  <c r="AK1631" i="1"/>
  <c r="AM1631" i="1"/>
  <c r="A1632" i="1"/>
  <c r="B1632" i="1"/>
  <c r="C1632" i="1"/>
  <c r="D1632" i="1"/>
  <c r="E1632" i="1"/>
  <c r="F1632" i="1"/>
  <c r="G1632" i="1"/>
  <c r="H1632" i="1"/>
  <c r="I1632" i="1"/>
  <c r="J1632" i="1"/>
  <c r="K1632" i="1"/>
  <c r="L1632" i="1"/>
  <c r="M1632" i="1"/>
  <c r="Q1632" i="1"/>
  <c r="R1632" i="1"/>
  <c r="T1632" i="1"/>
  <c r="U1632" i="1"/>
  <c r="V1632" i="1" s="1"/>
  <c r="W1632" i="1"/>
  <c r="X1632" i="1"/>
  <c r="Y1632" i="1"/>
  <c r="AA1632" i="1"/>
  <c r="AB1632" i="1"/>
  <c r="AC1632" i="1"/>
  <c r="AD1632" i="1" s="1"/>
  <c r="AG1632" i="1"/>
  <c r="AH1632" i="1"/>
  <c r="AI1632" i="1"/>
  <c r="AJ1632" i="1"/>
  <c r="AK1632" i="1"/>
  <c r="AM1632" i="1"/>
  <c r="A1633" i="1"/>
  <c r="B1633" i="1"/>
  <c r="C1633" i="1"/>
  <c r="D1633" i="1"/>
  <c r="E1633" i="1"/>
  <c r="F1633" i="1"/>
  <c r="G1633" i="1"/>
  <c r="H1633" i="1"/>
  <c r="I1633" i="1"/>
  <c r="J1633" i="1"/>
  <c r="K1633" i="1"/>
  <c r="L1633" i="1"/>
  <c r="M1633" i="1"/>
  <c r="Q1633" i="1"/>
  <c r="R1633" i="1"/>
  <c r="T1633" i="1"/>
  <c r="U1633" i="1"/>
  <c r="V1633" i="1" s="1"/>
  <c r="W1633" i="1"/>
  <c r="X1633" i="1"/>
  <c r="Y1633" i="1"/>
  <c r="AA1633" i="1"/>
  <c r="AB1633" i="1"/>
  <c r="AC1633" i="1"/>
  <c r="AG1633" i="1"/>
  <c r="AH1633" i="1"/>
  <c r="AI1633" i="1"/>
  <c r="AJ1633" i="1"/>
  <c r="AK1633" i="1"/>
  <c r="AM1633" i="1"/>
  <c r="A1634" i="1"/>
  <c r="B1634" i="1"/>
  <c r="C1634" i="1"/>
  <c r="D1634" i="1"/>
  <c r="E1634" i="1"/>
  <c r="F1634" i="1"/>
  <c r="G1634" i="1"/>
  <c r="H1634" i="1"/>
  <c r="I1634" i="1"/>
  <c r="J1634" i="1"/>
  <c r="K1634" i="1"/>
  <c r="L1634" i="1"/>
  <c r="M1634" i="1"/>
  <c r="Q1634" i="1"/>
  <c r="R1634" i="1"/>
  <c r="T1634" i="1"/>
  <c r="U1634" i="1"/>
  <c r="V1634" i="1" s="1"/>
  <c r="W1634" i="1"/>
  <c r="X1634" i="1"/>
  <c r="Y1634" i="1"/>
  <c r="AA1634" i="1"/>
  <c r="AB1634" i="1"/>
  <c r="AC1634" i="1"/>
  <c r="AD1634" i="1" s="1"/>
  <c r="AG1634" i="1"/>
  <c r="AH1634" i="1"/>
  <c r="AI1634" i="1"/>
  <c r="AJ1634" i="1"/>
  <c r="AK1634" i="1"/>
  <c r="AM1634" i="1"/>
  <c r="A1635" i="1"/>
  <c r="B1635" i="1"/>
  <c r="C1635" i="1"/>
  <c r="D1635" i="1"/>
  <c r="E1635" i="1"/>
  <c r="F1635" i="1"/>
  <c r="G1635" i="1"/>
  <c r="H1635" i="1"/>
  <c r="I1635" i="1"/>
  <c r="J1635" i="1"/>
  <c r="K1635" i="1"/>
  <c r="L1635" i="1"/>
  <c r="M1635" i="1"/>
  <c r="Q1635" i="1"/>
  <c r="R1635" i="1"/>
  <c r="T1635" i="1"/>
  <c r="U1635" i="1"/>
  <c r="V1635" i="1" s="1"/>
  <c r="W1635" i="1"/>
  <c r="X1635" i="1"/>
  <c r="Y1635" i="1"/>
  <c r="AA1635" i="1"/>
  <c r="AB1635" i="1"/>
  <c r="AC1635" i="1"/>
  <c r="AE1635" i="1" s="1"/>
  <c r="AG1635" i="1"/>
  <c r="AH1635" i="1"/>
  <c r="AI1635" i="1"/>
  <c r="AJ1635" i="1"/>
  <c r="AK1635" i="1"/>
  <c r="AM1635" i="1"/>
  <c r="A1636" i="1"/>
  <c r="B1636" i="1"/>
  <c r="C1636" i="1"/>
  <c r="D1636" i="1"/>
  <c r="E1636" i="1"/>
  <c r="F1636" i="1"/>
  <c r="G1636" i="1"/>
  <c r="H1636" i="1"/>
  <c r="I1636" i="1"/>
  <c r="J1636" i="1"/>
  <c r="K1636" i="1"/>
  <c r="L1636" i="1"/>
  <c r="M1636" i="1"/>
  <c r="Q1636" i="1"/>
  <c r="R1636" i="1"/>
  <c r="T1636" i="1"/>
  <c r="U1636" i="1"/>
  <c r="V1636" i="1" s="1"/>
  <c r="W1636" i="1"/>
  <c r="X1636" i="1"/>
  <c r="Y1636" i="1"/>
  <c r="AA1636" i="1"/>
  <c r="AB1636" i="1"/>
  <c r="AC1636" i="1"/>
  <c r="AE1636" i="1" s="1"/>
  <c r="AG1636" i="1"/>
  <c r="AH1636" i="1"/>
  <c r="AI1636" i="1"/>
  <c r="AJ1636" i="1"/>
  <c r="AK1636" i="1"/>
  <c r="AM1636" i="1"/>
  <c r="A1637" i="1"/>
  <c r="B1637" i="1"/>
  <c r="C1637" i="1"/>
  <c r="D1637" i="1"/>
  <c r="E1637" i="1"/>
  <c r="F1637" i="1"/>
  <c r="G1637" i="1"/>
  <c r="H1637" i="1"/>
  <c r="I1637" i="1"/>
  <c r="J1637" i="1"/>
  <c r="K1637" i="1"/>
  <c r="L1637" i="1"/>
  <c r="M1637" i="1"/>
  <c r="Q1637" i="1"/>
  <c r="R1637" i="1"/>
  <c r="T1637" i="1"/>
  <c r="U1637" i="1"/>
  <c r="V1637" i="1" s="1"/>
  <c r="W1637" i="1"/>
  <c r="X1637" i="1"/>
  <c r="Y1637" i="1"/>
  <c r="AA1637" i="1"/>
  <c r="AB1637" i="1"/>
  <c r="AC1637" i="1"/>
  <c r="AE1637" i="1" s="1"/>
  <c r="AG1637" i="1"/>
  <c r="AH1637" i="1"/>
  <c r="AI1637" i="1"/>
  <c r="AJ1637" i="1"/>
  <c r="AK1637" i="1"/>
  <c r="AM1637" i="1"/>
  <c r="A1638" i="1"/>
  <c r="B1638" i="1"/>
  <c r="C1638" i="1"/>
  <c r="D1638" i="1"/>
  <c r="E1638" i="1"/>
  <c r="F1638" i="1"/>
  <c r="G1638" i="1"/>
  <c r="H1638" i="1"/>
  <c r="I1638" i="1"/>
  <c r="J1638" i="1"/>
  <c r="K1638" i="1"/>
  <c r="L1638" i="1"/>
  <c r="M1638" i="1"/>
  <c r="Q1638" i="1"/>
  <c r="R1638" i="1"/>
  <c r="T1638" i="1"/>
  <c r="U1638" i="1"/>
  <c r="V1638" i="1" s="1"/>
  <c r="W1638" i="1"/>
  <c r="X1638" i="1"/>
  <c r="Y1638" i="1"/>
  <c r="AA1638" i="1"/>
  <c r="AB1638" i="1"/>
  <c r="AC1638" i="1"/>
  <c r="AG1638" i="1"/>
  <c r="AH1638" i="1"/>
  <c r="AI1638" i="1"/>
  <c r="AJ1638" i="1"/>
  <c r="AK1638" i="1"/>
  <c r="AM1638" i="1"/>
  <c r="A1639" i="1"/>
  <c r="B1639" i="1"/>
  <c r="C1639" i="1"/>
  <c r="D1639" i="1"/>
  <c r="E1639" i="1"/>
  <c r="F1639" i="1"/>
  <c r="G1639" i="1"/>
  <c r="H1639" i="1"/>
  <c r="I1639" i="1"/>
  <c r="J1639" i="1"/>
  <c r="K1639" i="1"/>
  <c r="L1639" i="1"/>
  <c r="M1639" i="1"/>
  <c r="Q1639" i="1"/>
  <c r="R1639" i="1"/>
  <c r="T1639" i="1"/>
  <c r="U1639" i="1"/>
  <c r="V1639" i="1" s="1"/>
  <c r="W1639" i="1"/>
  <c r="X1639" i="1"/>
  <c r="Y1639" i="1"/>
  <c r="AA1639" i="1"/>
  <c r="AB1639" i="1"/>
  <c r="AC1639" i="1"/>
  <c r="AE1639" i="1" s="1"/>
  <c r="AG1639" i="1"/>
  <c r="AH1639" i="1"/>
  <c r="AI1639" i="1"/>
  <c r="AJ1639" i="1"/>
  <c r="AK1639" i="1"/>
  <c r="AM1639" i="1"/>
  <c r="A1640" i="1"/>
  <c r="B1640" i="1"/>
  <c r="C1640" i="1"/>
  <c r="D1640" i="1"/>
  <c r="E1640" i="1"/>
  <c r="F1640" i="1"/>
  <c r="G1640" i="1"/>
  <c r="H1640" i="1"/>
  <c r="I1640" i="1"/>
  <c r="J1640" i="1"/>
  <c r="K1640" i="1"/>
  <c r="L1640" i="1"/>
  <c r="M1640" i="1"/>
  <c r="Q1640" i="1"/>
  <c r="R1640" i="1"/>
  <c r="T1640" i="1"/>
  <c r="U1640" i="1"/>
  <c r="V1640" i="1" s="1"/>
  <c r="W1640" i="1"/>
  <c r="X1640" i="1"/>
  <c r="Y1640" i="1"/>
  <c r="AA1640" i="1"/>
  <c r="AB1640" i="1"/>
  <c r="AC1640" i="1"/>
  <c r="AE1640" i="1" s="1"/>
  <c r="AG1640" i="1"/>
  <c r="AH1640" i="1"/>
  <c r="AI1640" i="1"/>
  <c r="AJ1640" i="1"/>
  <c r="AK1640" i="1"/>
  <c r="AM1640" i="1"/>
  <c r="A1641" i="1"/>
  <c r="B1641" i="1"/>
  <c r="C1641" i="1"/>
  <c r="D1641" i="1"/>
  <c r="E1641" i="1"/>
  <c r="F1641" i="1"/>
  <c r="G1641" i="1"/>
  <c r="H1641" i="1"/>
  <c r="I1641" i="1"/>
  <c r="J1641" i="1"/>
  <c r="K1641" i="1"/>
  <c r="L1641" i="1"/>
  <c r="M1641" i="1"/>
  <c r="Q1641" i="1"/>
  <c r="R1641" i="1"/>
  <c r="T1641" i="1"/>
  <c r="U1641" i="1"/>
  <c r="V1641" i="1" s="1"/>
  <c r="W1641" i="1"/>
  <c r="X1641" i="1"/>
  <c r="Y1641" i="1"/>
  <c r="AA1641" i="1"/>
  <c r="AB1641" i="1"/>
  <c r="AC1641" i="1"/>
  <c r="AE1641" i="1" s="1"/>
  <c r="AG1641" i="1"/>
  <c r="AH1641" i="1"/>
  <c r="AI1641" i="1"/>
  <c r="AJ1641" i="1"/>
  <c r="AK1641" i="1"/>
  <c r="AM1641" i="1"/>
  <c r="A1642" i="1"/>
  <c r="B1642" i="1"/>
  <c r="C1642" i="1"/>
  <c r="D1642" i="1"/>
  <c r="E1642" i="1"/>
  <c r="F1642" i="1"/>
  <c r="G1642" i="1"/>
  <c r="H1642" i="1"/>
  <c r="I1642" i="1"/>
  <c r="J1642" i="1"/>
  <c r="K1642" i="1"/>
  <c r="L1642" i="1"/>
  <c r="M1642" i="1"/>
  <c r="Q1642" i="1"/>
  <c r="R1642" i="1"/>
  <c r="T1642" i="1"/>
  <c r="U1642" i="1"/>
  <c r="V1642" i="1" s="1"/>
  <c r="W1642" i="1"/>
  <c r="X1642" i="1"/>
  <c r="Y1642" i="1"/>
  <c r="AA1642" i="1"/>
  <c r="AB1642" i="1"/>
  <c r="AC1642" i="1"/>
  <c r="AD1642" i="1" s="1"/>
  <c r="AG1642" i="1"/>
  <c r="AH1642" i="1"/>
  <c r="AI1642" i="1"/>
  <c r="AJ1642" i="1"/>
  <c r="AK1642" i="1"/>
  <c r="AM1642" i="1"/>
  <c r="A1643" i="1"/>
  <c r="B1643" i="1"/>
  <c r="C1643" i="1"/>
  <c r="D1643" i="1"/>
  <c r="E1643" i="1"/>
  <c r="F1643" i="1"/>
  <c r="G1643" i="1"/>
  <c r="H1643" i="1"/>
  <c r="I1643" i="1"/>
  <c r="J1643" i="1"/>
  <c r="K1643" i="1"/>
  <c r="L1643" i="1"/>
  <c r="M1643" i="1"/>
  <c r="Q1643" i="1"/>
  <c r="R1643" i="1"/>
  <c r="T1643" i="1"/>
  <c r="U1643" i="1"/>
  <c r="V1643" i="1" s="1"/>
  <c r="W1643" i="1"/>
  <c r="X1643" i="1"/>
  <c r="Y1643" i="1"/>
  <c r="AA1643" i="1"/>
  <c r="AB1643" i="1"/>
  <c r="AC1643" i="1"/>
  <c r="AE1643" i="1" s="1"/>
  <c r="AG1643" i="1"/>
  <c r="AH1643" i="1"/>
  <c r="AI1643" i="1"/>
  <c r="AJ1643" i="1"/>
  <c r="AK1643" i="1"/>
  <c r="AM1643" i="1"/>
  <c r="A1644" i="1"/>
  <c r="B1644" i="1"/>
  <c r="C1644" i="1"/>
  <c r="D1644" i="1"/>
  <c r="E1644" i="1"/>
  <c r="F1644" i="1"/>
  <c r="G1644" i="1"/>
  <c r="H1644" i="1"/>
  <c r="I1644" i="1"/>
  <c r="J1644" i="1"/>
  <c r="K1644" i="1"/>
  <c r="L1644" i="1"/>
  <c r="M1644" i="1"/>
  <c r="Q1644" i="1"/>
  <c r="R1644" i="1"/>
  <c r="T1644" i="1"/>
  <c r="U1644" i="1"/>
  <c r="V1644" i="1" s="1"/>
  <c r="W1644" i="1"/>
  <c r="X1644" i="1"/>
  <c r="Y1644" i="1"/>
  <c r="AA1644" i="1"/>
  <c r="AB1644" i="1"/>
  <c r="AC1644" i="1"/>
  <c r="AE1644" i="1" s="1"/>
  <c r="AG1644" i="1"/>
  <c r="AH1644" i="1"/>
  <c r="AI1644" i="1"/>
  <c r="AJ1644" i="1"/>
  <c r="AK1644" i="1"/>
  <c r="AM1644" i="1"/>
  <c r="A1645" i="1"/>
  <c r="B1645" i="1"/>
  <c r="C1645" i="1"/>
  <c r="D1645" i="1"/>
  <c r="E1645" i="1"/>
  <c r="F1645" i="1"/>
  <c r="G1645" i="1"/>
  <c r="H1645" i="1"/>
  <c r="I1645" i="1"/>
  <c r="J1645" i="1"/>
  <c r="K1645" i="1"/>
  <c r="L1645" i="1"/>
  <c r="M1645" i="1"/>
  <c r="Q1645" i="1"/>
  <c r="R1645" i="1"/>
  <c r="T1645" i="1"/>
  <c r="U1645" i="1"/>
  <c r="V1645" i="1" s="1"/>
  <c r="W1645" i="1"/>
  <c r="X1645" i="1"/>
  <c r="Y1645" i="1"/>
  <c r="AA1645" i="1"/>
  <c r="AB1645" i="1"/>
  <c r="AC1645" i="1"/>
  <c r="AE1645" i="1" s="1"/>
  <c r="AG1645" i="1"/>
  <c r="AH1645" i="1"/>
  <c r="AI1645" i="1"/>
  <c r="AJ1645" i="1"/>
  <c r="AK1645" i="1"/>
  <c r="AM1645" i="1"/>
  <c r="A1646" i="1"/>
  <c r="B1646" i="1"/>
  <c r="C1646" i="1"/>
  <c r="D1646" i="1"/>
  <c r="E1646" i="1"/>
  <c r="F1646" i="1"/>
  <c r="G1646" i="1"/>
  <c r="H1646" i="1"/>
  <c r="I1646" i="1"/>
  <c r="J1646" i="1"/>
  <c r="K1646" i="1"/>
  <c r="L1646" i="1"/>
  <c r="M1646" i="1"/>
  <c r="Q1646" i="1"/>
  <c r="R1646" i="1"/>
  <c r="T1646" i="1"/>
  <c r="U1646" i="1"/>
  <c r="V1646" i="1" s="1"/>
  <c r="W1646" i="1"/>
  <c r="X1646" i="1"/>
  <c r="Y1646" i="1"/>
  <c r="AA1646" i="1"/>
  <c r="AB1646" i="1"/>
  <c r="AC1646" i="1"/>
  <c r="AE1646" i="1" s="1"/>
  <c r="AG1646" i="1"/>
  <c r="AH1646" i="1"/>
  <c r="AI1646" i="1"/>
  <c r="AJ1646" i="1"/>
  <c r="AK1646" i="1"/>
  <c r="AM1646" i="1"/>
  <c r="A1647" i="1"/>
  <c r="B1647" i="1"/>
  <c r="C1647" i="1"/>
  <c r="D1647" i="1"/>
  <c r="E1647" i="1"/>
  <c r="F1647" i="1"/>
  <c r="G1647" i="1"/>
  <c r="H1647" i="1"/>
  <c r="I1647" i="1"/>
  <c r="J1647" i="1"/>
  <c r="K1647" i="1"/>
  <c r="L1647" i="1"/>
  <c r="M1647" i="1"/>
  <c r="Q1647" i="1"/>
  <c r="R1647" i="1"/>
  <c r="T1647" i="1"/>
  <c r="U1647" i="1"/>
  <c r="V1647" i="1" s="1"/>
  <c r="W1647" i="1"/>
  <c r="X1647" i="1"/>
  <c r="Y1647" i="1"/>
  <c r="AA1647" i="1"/>
  <c r="AB1647" i="1"/>
  <c r="AC1647" i="1"/>
  <c r="AE1647" i="1" s="1"/>
  <c r="AG1647" i="1"/>
  <c r="AH1647" i="1"/>
  <c r="AI1647" i="1"/>
  <c r="AJ1647" i="1"/>
  <c r="AK1647" i="1"/>
  <c r="AM1647" i="1"/>
  <c r="A1648" i="1"/>
  <c r="B1648" i="1"/>
  <c r="C1648" i="1"/>
  <c r="D1648" i="1"/>
  <c r="E1648" i="1"/>
  <c r="F1648" i="1"/>
  <c r="G1648" i="1"/>
  <c r="H1648" i="1"/>
  <c r="I1648" i="1"/>
  <c r="J1648" i="1"/>
  <c r="K1648" i="1"/>
  <c r="L1648" i="1"/>
  <c r="M1648" i="1"/>
  <c r="Q1648" i="1"/>
  <c r="R1648" i="1"/>
  <c r="T1648" i="1"/>
  <c r="U1648" i="1"/>
  <c r="V1648" i="1" s="1"/>
  <c r="W1648" i="1"/>
  <c r="X1648" i="1"/>
  <c r="Y1648" i="1"/>
  <c r="AA1648" i="1"/>
  <c r="AB1648" i="1"/>
  <c r="AC1648" i="1"/>
  <c r="AE1648" i="1" s="1"/>
  <c r="AG1648" i="1"/>
  <c r="AH1648" i="1"/>
  <c r="AI1648" i="1"/>
  <c r="AJ1648" i="1"/>
  <c r="AK1648" i="1"/>
  <c r="AM1648" i="1"/>
  <c r="A1649" i="1"/>
  <c r="B1649" i="1"/>
  <c r="C1649" i="1"/>
  <c r="D1649" i="1"/>
  <c r="E1649" i="1"/>
  <c r="F1649" i="1"/>
  <c r="G1649" i="1"/>
  <c r="H1649" i="1"/>
  <c r="I1649" i="1"/>
  <c r="J1649" i="1"/>
  <c r="K1649" i="1"/>
  <c r="L1649" i="1"/>
  <c r="M1649" i="1"/>
  <c r="Q1649" i="1"/>
  <c r="R1649" i="1"/>
  <c r="T1649" i="1"/>
  <c r="U1649" i="1"/>
  <c r="V1649" i="1" s="1"/>
  <c r="W1649" i="1"/>
  <c r="X1649" i="1"/>
  <c r="Y1649" i="1"/>
  <c r="AA1649" i="1"/>
  <c r="AB1649" i="1"/>
  <c r="AC1649" i="1"/>
  <c r="AG1649" i="1"/>
  <c r="AH1649" i="1"/>
  <c r="AI1649" i="1"/>
  <c r="AJ1649" i="1"/>
  <c r="AK1649" i="1"/>
  <c r="AM1649" i="1"/>
  <c r="A1650" i="1"/>
  <c r="B1650" i="1"/>
  <c r="C1650" i="1"/>
  <c r="D1650" i="1"/>
  <c r="E1650" i="1"/>
  <c r="F1650" i="1"/>
  <c r="G1650" i="1"/>
  <c r="H1650" i="1"/>
  <c r="I1650" i="1"/>
  <c r="J1650" i="1"/>
  <c r="K1650" i="1"/>
  <c r="L1650" i="1"/>
  <c r="M1650" i="1"/>
  <c r="Q1650" i="1"/>
  <c r="R1650" i="1"/>
  <c r="T1650" i="1"/>
  <c r="U1650" i="1"/>
  <c r="V1650" i="1" s="1"/>
  <c r="W1650" i="1"/>
  <c r="X1650" i="1"/>
  <c r="Y1650" i="1"/>
  <c r="AA1650" i="1"/>
  <c r="AB1650" i="1"/>
  <c r="AC1650" i="1"/>
  <c r="AG1650" i="1"/>
  <c r="AH1650" i="1"/>
  <c r="AI1650" i="1"/>
  <c r="AJ1650" i="1"/>
  <c r="AK1650" i="1"/>
  <c r="AM1650" i="1"/>
  <c r="A1651" i="1"/>
  <c r="B1651" i="1"/>
  <c r="C1651" i="1"/>
  <c r="D1651" i="1"/>
  <c r="E1651" i="1"/>
  <c r="F1651" i="1"/>
  <c r="G1651" i="1"/>
  <c r="H1651" i="1"/>
  <c r="I1651" i="1"/>
  <c r="J1651" i="1"/>
  <c r="K1651" i="1"/>
  <c r="L1651" i="1"/>
  <c r="M1651" i="1"/>
  <c r="Q1651" i="1"/>
  <c r="R1651" i="1"/>
  <c r="T1651" i="1"/>
  <c r="U1651" i="1"/>
  <c r="V1651" i="1" s="1"/>
  <c r="W1651" i="1"/>
  <c r="X1651" i="1"/>
  <c r="Y1651" i="1"/>
  <c r="AA1651" i="1"/>
  <c r="AB1651" i="1"/>
  <c r="AC1651" i="1"/>
  <c r="AG1651" i="1"/>
  <c r="AH1651" i="1"/>
  <c r="AI1651" i="1"/>
  <c r="AJ1651" i="1"/>
  <c r="AK1651" i="1"/>
  <c r="AM1651" i="1"/>
  <c r="A1652" i="1"/>
  <c r="B1652" i="1"/>
  <c r="C1652" i="1"/>
  <c r="D1652" i="1"/>
  <c r="E1652" i="1"/>
  <c r="F1652" i="1"/>
  <c r="G1652" i="1"/>
  <c r="H1652" i="1"/>
  <c r="I1652" i="1"/>
  <c r="J1652" i="1"/>
  <c r="K1652" i="1"/>
  <c r="L1652" i="1"/>
  <c r="M1652" i="1"/>
  <c r="Q1652" i="1"/>
  <c r="R1652" i="1"/>
  <c r="T1652" i="1"/>
  <c r="U1652" i="1"/>
  <c r="V1652" i="1" s="1"/>
  <c r="W1652" i="1"/>
  <c r="X1652" i="1"/>
  <c r="Y1652" i="1"/>
  <c r="AA1652" i="1"/>
  <c r="AB1652" i="1"/>
  <c r="AC1652" i="1"/>
  <c r="AG1652" i="1"/>
  <c r="AH1652" i="1"/>
  <c r="AI1652" i="1"/>
  <c r="AJ1652" i="1"/>
  <c r="AK1652" i="1"/>
  <c r="AM1652" i="1"/>
  <c r="A1653" i="1"/>
  <c r="B1653" i="1"/>
  <c r="C1653" i="1"/>
  <c r="D1653" i="1"/>
  <c r="E1653" i="1"/>
  <c r="F1653" i="1"/>
  <c r="G1653" i="1"/>
  <c r="H1653" i="1"/>
  <c r="I1653" i="1"/>
  <c r="J1653" i="1"/>
  <c r="K1653" i="1"/>
  <c r="L1653" i="1"/>
  <c r="M1653" i="1"/>
  <c r="Q1653" i="1"/>
  <c r="R1653" i="1"/>
  <c r="T1653" i="1"/>
  <c r="U1653" i="1"/>
  <c r="V1653" i="1" s="1"/>
  <c r="W1653" i="1"/>
  <c r="X1653" i="1"/>
  <c r="Y1653" i="1"/>
  <c r="AA1653" i="1"/>
  <c r="AB1653" i="1"/>
  <c r="AC1653" i="1"/>
  <c r="AG1653" i="1"/>
  <c r="AH1653" i="1"/>
  <c r="AI1653" i="1"/>
  <c r="AJ1653" i="1"/>
  <c r="AK1653" i="1"/>
  <c r="AM1653" i="1"/>
  <c r="A1654" i="1"/>
  <c r="B1654" i="1"/>
  <c r="C1654" i="1"/>
  <c r="D1654" i="1"/>
  <c r="E1654" i="1"/>
  <c r="F1654" i="1"/>
  <c r="G1654" i="1"/>
  <c r="H1654" i="1"/>
  <c r="I1654" i="1"/>
  <c r="J1654" i="1"/>
  <c r="K1654" i="1"/>
  <c r="L1654" i="1"/>
  <c r="M1654" i="1"/>
  <c r="Q1654" i="1"/>
  <c r="R1654" i="1"/>
  <c r="T1654" i="1"/>
  <c r="U1654" i="1"/>
  <c r="V1654" i="1" s="1"/>
  <c r="W1654" i="1"/>
  <c r="X1654" i="1"/>
  <c r="Y1654" i="1"/>
  <c r="AA1654" i="1"/>
  <c r="AB1654" i="1"/>
  <c r="AC1654" i="1"/>
  <c r="AD1654" i="1" s="1"/>
  <c r="AG1654" i="1"/>
  <c r="AH1654" i="1"/>
  <c r="AI1654" i="1"/>
  <c r="AJ1654" i="1"/>
  <c r="AK1654" i="1"/>
  <c r="AM1654" i="1"/>
  <c r="A1655" i="1"/>
  <c r="B1655" i="1"/>
  <c r="C1655" i="1"/>
  <c r="D1655" i="1"/>
  <c r="E1655" i="1"/>
  <c r="F1655" i="1"/>
  <c r="G1655" i="1"/>
  <c r="H1655" i="1"/>
  <c r="I1655" i="1"/>
  <c r="J1655" i="1"/>
  <c r="K1655" i="1"/>
  <c r="L1655" i="1"/>
  <c r="M1655" i="1"/>
  <c r="Q1655" i="1"/>
  <c r="R1655" i="1"/>
  <c r="T1655" i="1"/>
  <c r="U1655" i="1"/>
  <c r="V1655" i="1" s="1"/>
  <c r="W1655" i="1"/>
  <c r="X1655" i="1"/>
  <c r="Y1655" i="1"/>
  <c r="AA1655" i="1"/>
  <c r="AB1655" i="1"/>
  <c r="AC1655" i="1"/>
  <c r="AG1655" i="1"/>
  <c r="AH1655" i="1"/>
  <c r="AI1655" i="1"/>
  <c r="AJ1655" i="1"/>
  <c r="AK1655" i="1"/>
  <c r="AM1655" i="1"/>
  <c r="A1656" i="1"/>
  <c r="B1656" i="1"/>
  <c r="C1656" i="1"/>
  <c r="D1656" i="1"/>
  <c r="E1656" i="1"/>
  <c r="F1656" i="1"/>
  <c r="G1656" i="1"/>
  <c r="H1656" i="1"/>
  <c r="I1656" i="1"/>
  <c r="J1656" i="1"/>
  <c r="K1656" i="1"/>
  <c r="L1656" i="1"/>
  <c r="M1656" i="1"/>
  <c r="Q1656" i="1"/>
  <c r="R1656" i="1"/>
  <c r="T1656" i="1"/>
  <c r="U1656" i="1"/>
  <c r="V1656" i="1" s="1"/>
  <c r="W1656" i="1"/>
  <c r="X1656" i="1"/>
  <c r="Y1656" i="1"/>
  <c r="AA1656" i="1"/>
  <c r="AB1656" i="1"/>
  <c r="AC1656" i="1"/>
  <c r="AE1656" i="1" s="1"/>
  <c r="AG1656" i="1"/>
  <c r="AH1656" i="1"/>
  <c r="AI1656" i="1"/>
  <c r="AJ1656" i="1"/>
  <c r="AK1656" i="1"/>
  <c r="AM1656" i="1"/>
  <c r="A1657" i="1"/>
  <c r="B1657" i="1"/>
  <c r="C1657" i="1"/>
  <c r="D1657" i="1"/>
  <c r="E1657" i="1"/>
  <c r="F1657" i="1"/>
  <c r="G1657" i="1"/>
  <c r="H1657" i="1"/>
  <c r="I1657" i="1"/>
  <c r="J1657" i="1"/>
  <c r="K1657" i="1"/>
  <c r="L1657" i="1"/>
  <c r="M1657" i="1"/>
  <c r="Q1657" i="1"/>
  <c r="R1657" i="1"/>
  <c r="T1657" i="1"/>
  <c r="U1657" i="1"/>
  <c r="V1657" i="1" s="1"/>
  <c r="W1657" i="1"/>
  <c r="X1657" i="1"/>
  <c r="Y1657" i="1"/>
  <c r="AA1657" i="1"/>
  <c r="AB1657" i="1"/>
  <c r="AC1657" i="1"/>
  <c r="AD1657" i="1" s="1"/>
  <c r="AG1657" i="1"/>
  <c r="AH1657" i="1"/>
  <c r="AI1657" i="1"/>
  <c r="AJ1657" i="1"/>
  <c r="AK1657" i="1"/>
  <c r="AM1657" i="1"/>
  <c r="A1658" i="1"/>
  <c r="B1658" i="1"/>
  <c r="C1658" i="1"/>
  <c r="D1658" i="1"/>
  <c r="E1658" i="1"/>
  <c r="F1658" i="1"/>
  <c r="G1658" i="1"/>
  <c r="H1658" i="1"/>
  <c r="I1658" i="1"/>
  <c r="J1658" i="1"/>
  <c r="K1658" i="1"/>
  <c r="L1658" i="1"/>
  <c r="M1658" i="1"/>
  <c r="Q1658" i="1"/>
  <c r="R1658" i="1"/>
  <c r="T1658" i="1"/>
  <c r="U1658" i="1"/>
  <c r="V1658" i="1" s="1"/>
  <c r="W1658" i="1"/>
  <c r="X1658" i="1"/>
  <c r="Y1658" i="1"/>
  <c r="AA1658" i="1"/>
  <c r="AB1658" i="1"/>
  <c r="AC1658" i="1"/>
  <c r="AD1658" i="1" s="1"/>
  <c r="AG1658" i="1"/>
  <c r="AH1658" i="1"/>
  <c r="AI1658" i="1"/>
  <c r="AJ1658" i="1"/>
  <c r="AK1658" i="1"/>
  <c r="AM1658" i="1"/>
  <c r="A1659" i="1"/>
  <c r="B1659" i="1"/>
  <c r="C1659" i="1"/>
  <c r="D1659" i="1"/>
  <c r="E1659" i="1"/>
  <c r="F1659" i="1"/>
  <c r="G1659" i="1"/>
  <c r="H1659" i="1"/>
  <c r="I1659" i="1"/>
  <c r="J1659" i="1"/>
  <c r="K1659" i="1"/>
  <c r="L1659" i="1"/>
  <c r="M1659" i="1"/>
  <c r="Q1659" i="1"/>
  <c r="R1659" i="1"/>
  <c r="T1659" i="1"/>
  <c r="U1659" i="1"/>
  <c r="V1659" i="1" s="1"/>
  <c r="W1659" i="1"/>
  <c r="X1659" i="1"/>
  <c r="Y1659" i="1"/>
  <c r="AA1659" i="1"/>
  <c r="AB1659" i="1"/>
  <c r="AC1659" i="1"/>
  <c r="AD1659" i="1" s="1"/>
  <c r="AG1659" i="1"/>
  <c r="AH1659" i="1"/>
  <c r="AI1659" i="1"/>
  <c r="AJ1659" i="1"/>
  <c r="AK1659" i="1"/>
  <c r="AM1659" i="1"/>
  <c r="A1660" i="1"/>
  <c r="B1660" i="1"/>
  <c r="C1660" i="1"/>
  <c r="D1660" i="1"/>
  <c r="E1660" i="1"/>
  <c r="F1660" i="1"/>
  <c r="G1660" i="1"/>
  <c r="H1660" i="1"/>
  <c r="I1660" i="1"/>
  <c r="J1660" i="1"/>
  <c r="K1660" i="1"/>
  <c r="L1660" i="1"/>
  <c r="M1660" i="1"/>
  <c r="Q1660" i="1"/>
  <c r="R1660" i="1"/>
  <c r="T1660" i="1"/>
  <c r="U1660" i="1"/>
  <c r="V1660" i="1" s="1"/>
  <c r="W1660" i="1"/>
  <c r="X1660" i="1"/>
  <c r="Y1660" i="1"/>
  <c r="AA1660" i="1"/>
  <c r="AB1660" i="1"/>
  <c r="AC1660" i="1"/>
  <c r="AD1660" i="1" s="1"/>
  <c r="AG1660" i="1"/>
  <c r="AH1660" i="1"/>
  <c r="AI1660" i="1"/>
  <c r="AJ1660" i="1"/>
  <c r="AK1660" i="1"/>
  <c r="AM1660" i="1"/>
  <c r="A1661" i="1"/>
  <c r="B1661" i="1"/>
  <c r="C1661" i="1"/>
  <c r="D1661" i="1"/>
  <c r="E1661" i="1"/>
  <c r="F1661" i="1"/>
  <c r="G1661" i="1"/>
  <c r="H1661" i="1"/>
  <c r="I1661" i="1"/>
  <c r="J1661" i="1"/>
  <c r="K1661" i="1"/>
  <c r="L1661" i="1"/>
  <c r="M1661" i="1"/>
  <c r="Q1661" i="1"/>
  <c r="R1661" i="1"/>
  <c r="T1661" i="1"/>
  <c r="U1661" i="1"/>
  <c r="V1661" i="1" s="1"/>
  <c r="W1661" i="1"/>
  <c r="X1661" i="1"/>
  <c r="Y1661" i="1"/>
  <c r="AA1661" i="1"/>
  <c r="AB1661" i="1"/>
  <c r="AC1661" i="1"/>
  <c r="AD1661" i="1" s="1"/>
  <c r="AG1661" i="1"/>
  <c r="AH1661" i="1"/>
  <c r="AI1661" i="1"/>
  <c r="AJ1661" i="1"/>
  <c r="AK1661" i="1"/>
  <c r="AM1661" i="1"/>
  <c r="A1662" i="1"/>
  <c r="B1662" i="1"/>
  <c r="C1662" i="1"/>
  <c r="D1662" i="1"/>
  <c r="E1662" i="1"/>
  <c r="F1662" i="1"/>
  <c r="G1662" i="1"/>
  <c r="H1662" i="1"/>
  <c r="I1662" i="1"/>
  <c r="J1662" i="1"/>
  <c r="K1662" i="1"/>
  <c r="L1662" i="1"/>
  <c r="M1662" i="1"/>
  <c r="Q1662" i="1"/>
  <c r="R1662" i="1"/>
  <c r="T1662" i="1"/>
  <c r="U1662" i="1"/>
  <c r="V1662" i="1" s="1"/>
  <c r="W1662" i="1"/>
  <c r="X1662" i="1"/>
  <c r="Y1662" i="1"/>
  <c r="AA1662" i="1"/>
  <c r="AB1662" i="1"/>
  <c r="AC1662" i="1"/>
  <c r="AD1662" i="1" s="1"/>
  <c r="AG1662" i="1"/>
  <c r="AH1662" i="1"/>
  <c r="AI1662" i="1"/>
  <c r="AJ1662" i="1"/>
  <c r="AK1662" i="1"/>
  <c r="AM1662" i="1"/>
  <c r="A1663" i="1"/>
  <c r="B1663" i="1"/>
  <c r="C1663" i="1"/>
  <c r="D1663" i="1"/>
  <c r="E1663" i="1"/>
  <c r="F1663" i="1"/>
  <c r="G1663" i="1"/>
  <c r="H1663" i="1"/>
  <c r="I1663" i="1"/>
  <c r="J1663" i="1"/>
  <c r="K1663" i="1"/>
  <c r="L1663" i="1"/>
  <c r="M1663" i="1"/>
  <c r="Q1663" i="1"/>
  <c r="R1663" i="1"/>
  <c r="T1663" i="1"/>
  <c r="U1663" i="1"/>
  <c r="V1663" i="1" s="1"/>
  <c r="W1663" i="1"/>
  <c r="X1663" i="1"/>
  <c r="Y1663" i="1"/>
  <c r="AA1663" i="1"/>
  <c r="AB1663" i="1"/>
  <c r="AC1663" i="1"/>
  <c r="AD1663" i="1" s="1"/>
  <c r="AG1663" i="1"/>
  <c r="AH1663" i="1"/>
  <c r="AI1663" i="1"/>
  <c r="AJ1663" i="1"/>
  <c r="AK1663" i="1"/>
  <c r="AM1663" i="1"/>
  <c r="A1664" i="1"/>
  <c r="B1664" i="1"/>
  <c r="C1664" i="1"/>
  <c r="D1664" i="1"/>
  <c r="E1664" i="1"/>
  <c r="F1664" i="1"/>
  <c r="G1664" i="1"/>
  <c r="H1664" i="1"/>
  <c r="I1664" i="1"/>
  <c r="J1664" i="1"/>
  <c r="K1664" i="1"/>
  <c r="L1664" i="1"/>
  <c r="M1664" i="1"/>
  <c r="Q1664" i="1"/>
  <c r="R1664" i="1"/>
  <c r="T1664" i="1"/>
  <c r="U1664" i="1"/>
  <c r="V1664" i="1" s="1"/>
  <c r="W1664" i="1"/>
  <c r="X1664" i="1"/>
  <c r="Y1664" i="1"/>
  <c r="AA1664" i="1"/>
  <c r="AB1664" i="1"/>
  <c r="AC1664" i="1"/>
  <c r="AD1664" i="1" s="1"/>
  <c r="AG1664" i="1"/>
  <c r="AH1664" i="1"/>
  <c r="AI1664" i="1"/>
  <c r="AJ1664" i="1"/>
  <c r="AK1664" i="1"/>
  <c r="AM1664" i="1"/>
  <c r="A1665" i="1"/>
  <c r="B1665" i="1"/>
  <c r="C1665" i="1"/>
  <c r="D1665" i="1"/>
  <c r="E1665" i="1"/>
  <c r="F1665" i="1"/>
  <c r="G1665" i="1"/>
  <c r="H1665" i="1"/>
  <c r="I1665" i="1"/>
  <c r="J1665" i="1"/>
  <c r="K1665" i="1"/>
  <c r="L1665" i="1"/>
  <c r="M1665" i="1"/>
  <c r="Q1665" i="1"/>
  <c r="R1665" i="1"/>
  <c r="T1665" i="1"/>
  <c r="U1665" i="1"/>
  <c r="V1665" i="1" s="1"/>
  <c r="W1665" i="1"/>
  <c r="X1665" i="1"/>
  <c r="Y1665" i="1"/>
  <c r="AA1665" i="1"/>
  <c r="AB1665" i="1"/>
  <c r="AC1665" i="1"/>
  <c r="AD1665" i="1" s="1"/>
  <c r="AG1665" i="1"/>
  <c r="AH1665" i="1"/>
  <c r="AI1665" i="1"/>
  <c r="AJ1665" i="1"/>
  <c r="AK1665" i="1"/>
  <c r="AM1665" i="1"/>
  <c r="A1666" i="1"/>
  <c r="B1666" i="1"/>
  <c r="C1666" i="1"/>
  <c r="D1666" i="1"/>
  <c r="E1666" i="1"/>
  <c r="F1666" i="1"/>
  <c r="G1666" i="1"/>
  <c r="H1666" i="1"/>
  <c r="I1666" i="1"/>
  <c r="J1666" i="1"/>
  <c r="K1666" i="1"/>
  <c r="L1666" i="1"/>
  <c r="M1666" i="1"/>
  <c r="Q1666" i="1"/>
  <c r="R1666" i="1"/>
  <c r="T1666" i="1"/>
  <c r="U1666" i="1"/>
  <c r="V1666" i="1" s="1"/>
  <c r="W1666" i="1"/>
  <c r="X1666" i="1"/>
  <c r="Y1666" i="1"/>
  <c r="AA1666" i="1"/>
  <c r="AB1666" i="1"/>
  <c r="AC1666" i="1"/>
  <c r="AG1666" i="1"/>
  <c r="AH1666" i="1"/>
  <c r="AI1666" i="1"/>
  <c r="AJ1666" i="1"/>
  <c r="AK1666" i="1"/>
  <c r="AM1666" i="1"/>
  <c r="A1667" i="1"/>
  <c r="B1667" i="1"/>
  <c r="C1667" i="1"/>
  <c r="D1667" i="1"/>
  <c r="E1667" i="1"/>
  <c r="F1667" i="1"/>
  <c r="G1667" i="1"/>
  <c r="H1667" i="1"/>
  <c r="I1667" i="1"/>
  <c r="J1667" i="1"/>
  <c r="K1667" i="1"/>
  <c r="L1667" i="1"/>
  <c r="M1667" i="1"/>
  <c r="Q1667" i="1"/>
  <c r="R1667" i="1"/>
  <c r="T1667" i="1"/>
  <c r="U1667" i="1"/>
  <c r="V1667" i="1" s="1"/>
  <c r="W1667" i="1"/>
  <c r="X1667" i="1"/>
  <c r="Y1667" i="1"/>
  <c r="AA1667" i="1"/>
  <c r="AB1667" i="1"/>
  <c r="AC1667" i="1"/>
  <c r="AG1667" i="1"/>
  <c r="AH1667" i="1"/>
  <c r="AI1667" i="1"/>
  <c r="AJ1667" i="1"/>
  <c r="AK1667" i="1"/>
  <c r="AM1667" i="1"/>
  <c r="A1668" i="1"/>
  <c r="B1668" i="1"/>
  <c r="C1668" i="1"/>
  <c r="D1668" i="1"/>
  <c r="E1668" i="1"/>
  <c r="F1668" i="1"/>
  <c r="G1668" i="1"/>
  <c r="H1668" i="1"/>
  <c r="I1668" i="1"/>
  <c r="J1668" i="1"/>
  <c r="K1668" i="1"/>
  <c r="L1668" i="1"/>
  <c r="M1668" i="1"/>
  <c r="Q1668" i="1"/>
  <c r="R1668" i="1"/>
  <c r="T1668" i="1"/>
  <c r="U1668" i="1"/>
  <c r="V1668" i="1" s="1"/>
  <c r="W1668" i="1"/>
  <c r="X1668" i="1"/>
  <c r="Y1668" i="1"/>
  <c r="AA1668" i="1"/>
  <c r="AB1668" i="1"/>
  <c r="AC1668" i="1"/>
  <c r="AD1668" i="1" s="1"/>
  <c r="AG1668" i="1"/>
  <c r="AH1668" i="1"/>
  <c r="AI1668" i="1"/>
  <c r="AJ1668" i="1"/>
  <c r="AK1668" i="1"/>
  <c r="AM1668" i="1"/>
  <c r="A1669" i="1"/>
  <c r="B1669" i="1"/>
  <c r="C1669" i="1"/>
  <c r="D1669" i="1"/>
  <c r="E1669" i="1"/>
  <c r="F1669" i="1"/>
  <c r="G1669" i="1"/>
  <c r="H1669" i="1"/>
  <c r="I1669" i="1"/>
  <c r="J1669" i="1"/>
  <c r="K1669" i="1"/>
  <c r="L1669" i="1"/>
  <c r="M1669" i="1"/>
  <c r="Q1669" i="1"/>
  <c r="R1669" i="1"/>
  <c r="T1669" i="1"/>
  <c r="U1669" i="1"/>
  <c r="V1669" i="1" s="1"/>
  <c r="W1669" i="1"/>
  <c r="X1669" i="1"/>
  <c r="Y1669" i="1"/>
  <c r="AA1669" i="1"/>
  <c r="AB1669" i="1"/>
  <c r="AC1669" i="1"/>
  <c r="AD1669" i="1" s="1"/>
  <c r="AG1669" i="1"/>
  <c r="AH1669" i="1"/>
  <c r="AI1669" i="1"/>
  <c r="AJ1669" i="1"/>
  <c r="AK1669" i="1"/>
  <c r="AM1669" i="1"/>
  <c r="A1670" i="1"/>
  <c r="B1670" i="1"/>
  <c r="C1670" i="1"/>
  <c r="D1670" i="1"/>
  <c r="E1670" i="1"/>
  <c r="F1670" i="1"/>
  <c r="G1670" i="1"/>
  <c r="H1670" i="1"/>
  <c r="I1670" i="1"/>
  <c r="J1670" i="1"/>
  <c r="K1670" i="1"/>
  <c r="L1670" i="1"/>
  <c r="M1670" i="1"/>
  <c r="Q1670" i="1"/>
  <c r="R1670" i="1"/>
  <c r="T1670" i="1"/>
  <c r="U1670" i="1"/>
  <c r="V1670" i="1" s="1"/>
  <c r="W1670" i="1"/>
  <c r="X1670" i="1"/>
  <c r="Y1670" i="1"/>
  <c r="AA1670" i="1"/>
  <c r="AB1670" i="1"/>
  <c r="AC1670" i="1"/>
  <c r="AG1670" i="1"/>
  <c r="AH1670" i="1"/>
  <c r="AI1670" i="1"/>
  <c r="AJ1670" i="1"/>
  <c r="AK1670" i="1"/>
  <c r="AM1670" i="1"/>
  <c r="A1671" i="1"/>
  <c r="B1671" i="1"/>
  <c r="C1671" i="1"/>
  <c r="D1671" i="1"/>
  <c r="E1671" i="1"/>
  <c r="F1671" i="1"/>
  <c r="G1671" i="1"/>
  <c r="H1671" i="1"/>
  <c r="I1671" i="1"/>
  <c r="J1671" i="1"/>
  <c r="K1671" i="1"/>
  <c r="L1671" i="1"/>
  <c r="M1671" i="1"/>
  <c r="Q1671" i="1"/>
  <c r="R1671" i="1"/>
  <c r="T1671" i="1"/>
  <c r="U1671" i="1"/>
  <c r="V1671" i="1" s="1"/>
  <c r="W1671" i="1"/>
  <c r="X1671" i="1"/>
  <c r="Y1671" i="1"/>
  <c r="AA1671" i="1"/>
  <c r="AB1671" i="1"/>
  <c r="AC1671" i="1"/>
  <c r="AD1671" i="1" s="1"/>
  <c r="AG1671" i="1"/>
  <c r="AH1671" i="1"/>
  <c r="AI1671" i="1"/>
  <c r="AJ1671" i="1"/>
  <c r="AK1671" i="1"/>
  <c r="AM1671" i="1"/>
  <c r="A1672" i="1"/>
  <c r="B1672" i="1"/>
  <c r="C1672" i="1"/>
  <c r="D1672" i="1"/>
  <c r="E1672" i="1"/>
  <c r="F1672" i="1"/>
  <c r="G1672" i="1"/>
  <c r="H1672" i="1"/>
  <c r="I1672" i="1"/>
  <c r="J1672" i="1"/>
  <c r="K1672" i="1"/>
  <c r="L1672" i="1"/>
  <c r="M1672" i="1"/>
  <c r="Q1672" i="1"/>
  <c r="R1672" i="1"/>
  <c r="T1672" i="1"/>
  <c r="U1672" i="1"/>
  <c r="V1672" i="1" s="1"/>
  <c r="W1672" i="1"/>
  <c r="X1672" i="1"/>
  <c r="Y1672" i="1"/>
  <c r="AA1672" i="1"/>
  <c r="AB1672" i="1"/>
  <c r="AC1672" i="1"/>
  <c r="AE1672" i="1" s="1"/>
  <c r="AG1672" i="1"/>
  <c r="AH1672" i="1"/>
  <c r="AI1672" i="1"/>
  <c r="AJ1672" i="1"/>
  <c r="AK1672" i="1"/>
  <c r="AM1672" i="1"/>
  <c r="A1673" i="1"/>
  <c r="B1673" i="1"/>
  <c r="C1673" i="1"/>
  <c r="D1673" i="1"/>
  <c r="E1673" i="1"/>
  <c r="F1673" i="1"/>
  <c r="G1673" i="1"/>
  <c r="H1673" i="1"/>
  <c r="I1673" i="1"/>
  <c r="J1673" i="1"/>
  <c r="K1673" i="1"/>
  <c r="L1673" i="1"/>
  <c r="M1673" i="1"/>
  <c r="Q1673" i="1"/>
  <c r="R1673" i="1"/>
  <c r="T1673" i="1"/>
  <c r="U1673" i="1"/>
  <c r="V1673" i="1" s="1"/>
  <c r="W1673" i="1"/>
  <c r="X1673" i="1"/>
  <c r="Y1673" i="1"/>
  <c r="AA1673" i="1"/>
  <c r="AB1673" i="1"/>
  <c r="AC1673" i="1"/>
  <c r="AG1673" i="1"/>
  <c r="AH1673" i="1"/>
  <c r="AI1673" i="1"/>
  <c r="AJ1673" i="1"/>
  <c r="AK1673" i="1"/>
  <c r="AM1673" i="1"/>
  <c r="A1674" i="1"/>
  <c r="B1674" i="1"/>
  <c r="C1674" i="1"/>
  <c r="D1674" i="1"/>
  <c r="E1674" i="1"/>
  <c r="F1674" i="1"/>
  <c r="G1674" i="1"/>
  <c r="H1674" i="1"/>
  <c r="I1674" i="1"/>
  <c r="J1674" i="1"/>
  <c r="K1674" i="1"/>
  <c r="L1674" i="1"/>
  <c r="M1674" i="1"/>
  <c r="Q1674" i="1"/>
  <c r="R1674" i="1"/>
  <c r="T1674" i="1"/>
  <c r="U1674" i="1"/>
  <c r="V1674" i="1" s="1"/>
  <c r="W1674" i="1"/>
  <c r="X1674" i="1"/>
  <c r="Y1674" i="1"/>
  <c r="AA1674" i="1"/>
  <c r="AB1674" i="1"/>
  <c r="AC1674" i="1"/>
  <c r="AD1674" i="1" s="1"/>
  <c r="AG1674" i="1"/>
  <c r="AH1674" i="1"/>
  <c r="AI1674" i="1"/>
  <c r="AJ1674" i="1"/>
  <c r="AK1674" i="1"/>
  <c r="AM1674" i="1"/>
  <c r="A1675" i="1"/>
  <c r="B1675" i="1"/>
  <c r="C1675" i="1"/>
  <c r="D1675" i="1"/>
  <c r="E1675" i="1"/>
  <c r="F1675" i="1"/>
  <c r="G1675" i="1"/>
  <c r="H1675" i="1"/>
  <c r="I1675" i="1"/>
  <c r="J1675" i="1"/>
  <c r="K1675" i="1"/>
  <c r="L1675" i="1"/>
  <c r="M1675" i="1"/>
  <c r="Q1675" i="1"/>
  <c r="R1675" i="1"/>
  <c r="T1675" i="1"/>
  <c r="U1675" i="1"/>
  <c r="V1675" i="1" s="1"/>
  <c r="W1675" i="1"/>
  <c r="X1675" i="1"/>
  <c r="Y1675" i="1"/>
  <c r="AA1675" i="1"/>
  <c r="AB1675" i="1"/>
  <c r="AC1675" i="1"/>
  <c r="AG1675" i="1"/>
  <c r="AH1675" i="1"/>
  <c r="AI1675" i="1"/>
  <c r="AJ1675" i="1"/>
  <c r="AK1675" i="1"/>
  <c r="AM1675" i="1"/>
  <c r="A1676" i="1"/>
  <c r="B1676" i="1"/>
  <c r="C1676" i="1"/>
  <c r="D1676" i="1"/>
  <c r="E1676" i="1"/>
  <c r="F1676" i="1"/>
  <c r="G1676" i="1"/>
  <c r="H1676" i="1"/>
  <c r="I1676" i="1"/>
  <c r="J1676" i="1"/>
  <c r="K1676" i="1"/>
  <c r="L1676" i="1"/>
  <c r="M1676" i="1"/>
  <c r="Q1676" i="1"/>
  <c r="R1676" i="1"/>
  <c r="T1676" i="1"/>
  <c r="U1676" i="1"/>
  <c r="V1676" i="1" s="1"/>
  <c r="W1676" i="1"/>
  <c r="X1676" i="1"/>
  <c r="Y1676" i="1"/>
  <c r="AA1676" i="1"/>
  <c r="AB1676" i="1"/>
  <c r="AC1676" i="1"/>
  <c r="AG1676" i="1"/>
  <c r="AH1676" i="1"/>
  <c r="AI1676" i="1"/>
  <c r="AJ1676" i="1"/>
  <c r="AK1676" i="1"/>
  <c r="AM1676" i="1"/>
  <c r="A1677" i="1"/>
  <c r="B1677" i="1"/>
  <c r="C1677" i="1"/>
  <c r="D1677" i="1"/>
  <c r="E1677" i="1"/>
  <c r="F1677" i="1"/>
  <c r="G1677" i="1"/>
  <c r="H1677" i="1"/>
  <c r="I1677" i="1"/>
  <c r="J1677" i="1"/>
  <c r="K1677" i="1"/>
  <c r="L1677" i="1"/>
  <c r="M1677" i="1"/>
  <c r="Q1677" i="1"/>
  <c r="R1677" i="1"/>
  <c r="T1677" i="1"/>
  <c r="U1677" i="1"/>
  <c r="V1677" i="1" s="1"/>
  <c r="W1677" i="1"/>
  <c r="X1677" i="1"/>
  <c r="Y1677" i="1"/>
  <c r="AA1677" i="1"/>
  <c r="AB1677" i="1"/>
  <c r="AC1677" i="1"/>
  <c r="AG1677" i="1"/>
  <c r="AH1677" i="1"/>
  <c r="AI1677" i="1"/>
  <c r="AJ1677" i="1"/>
  <c r="AK1677" i="1"/>
  <c r="AM1677" i="1"/>
  <c r="A1678" i="1"/>
  <c r="B1678" i="1"/>
  <c r="C1678" i="1"/>
  <c r="D1678" i="1"/>
  <c r="E1678" i="1"/>
  <c r="F1678" i="1"/>
  <c r="G1678" i="1"/>
  <c r="H1678" i="1"/>
  <c r="I1678" i="1"/>
  <c r="J1678" i="1"/>
  <c r="K1678" i="1"/>
  <c r="L1678" i="1"/>
  <c r="M1678" i="1"/>
  <c r="Q1678" i="1"/>
  <c r="R1678" i="1"/>
  <c r="T1678" i="1"/>
  <c r="U1678" i="1"/>
  <c r="V1678" i="1" s="1"/>
  <c r="W1678" i="1"/>
  <c r="X1678" i="1"/>
  <c r="Y1678" i="1"/>
  <c r="AA1678" i="1"/>
  <c r="AB1678" i="1"/>
  <c r="AC1678" i="1"/>
  <c r="AG1678" i="1"/>
  <c r="AH1678" i="1"/>
  <c r="AI1678" i="1"/>
  <c r="AJ1678" i="1"/>
  <c r="AK1678" i="1"/>
  <c r="AM1678" i="1"/>
  <c r="A1679" i="1"/>
  <c r="B1679" i="1"/>
  <c r="C1679" i="1"/>
  <c r="D1679" i="1"/>
  <c r="E1679" i="1"/>
  <c r="F1679" i="1"/>
  <c r="G1679" i="1"/>
  <c r="H1679" i="1"/>
  <c r="I1679" i="1"/>
  <c r="J1679" i="1"/>
  <c r="K1679" i="1"/>
  <c r="L1679" i="1"/>
  <c r="M1679" i="1"/>
  <c r="Q1679" i="1"/>
  <c r="R1679" i="1"/>
  <c r="T1679" i="1"/>
  <c r="U1679" i="1"/>
  <c r="V1679" i="1" s="1"/>
  <c r="W1679" i="1"/>
  <c r="X1679" i="1"/>
  <c r="Y1679" i="1"/>
  <c r="AA1679" i="1"/>
  <c r="AB1679" i="1"/>
  <c r="AC1679" i="1"/>
  <c r="AG1679" i="1"/>
  <c r="AH1679" i="1"/>
  <c r="AI1679" i="1"/>
  <c r="AJ1679" i="1"/>
  <c r="AK1679" i="1"/>
  <c r="AM1679" i="1"/>
  <c r="A1680" i="1"/>
  <c r="B1680" i="1"/>
  <c r="C1680" i="1"/>
  <c r="D1680" i="1"/>
  <c r="E1680" i="1"/>
  <c r="F1680" i="1"/>
  <c r="G1680" i="1"/>
  <c r="H1680" i="1"/>
  <c r="I1680" i="1"/>
  <c r="J1680" i="1"/>
  <c r="K1680" i="1"/>
  <c r="L1680" i="1"/>
  <c r="M1680" i="1"/>
  <c r="Q1680" i="1"/>
  <c r="R1680" i="1"/>
  <c r="T1680" i="1"/>
  <c r="U1680" i="1"/>
  <c r="V1680" i="1" s="1"/>
  <c r="W1680" i="1"/>
  <c r="X1680" i="1"/>
  <c r="Y1680" i="1"/>
  <c r="AA1680" i="1"/>
  <c r="AB1680" i="1"/>
  <c r="AC1680" i="1"/>
  <c r="AE1680" i="1" s="1"/>
  <c r="AG1680" i="1"/>
  <c r="AH1680" i="1"/>
  <c r="AI1680" i="1"/>
  <c r="AJ1680" i="1"/>
  <c r="AK1680" i="1"/>
  <c r="AM1680" i="1"/>
  <c r="A1681" i="1"/>
  <c r="B1681" i="1"/>
  <c r="C1681" i="1"/>
  <c r="D1681" i="1"/>
  <c r="E1681" i="1"/>
  <c r="F1681" i="1"/>
  <c r="G1681" i="1"/>
  <c r="H1681" i="1"/>
  <c r="I1681" i="1"/>
  <c r="J1681" i="1"/>
  <c r="K1681" i="1"/>
  <c r="L1681" i="1"/>
  <c r="M1681" i="1"/>
  <c r="Q1681" i="1"/>
  <c r="R1681" i="1"/>
  <c r="T1681" i="1"/>
  <c r="U1681" i="1"/>
  <c r="V1681" i="1" s="1"/>
  <c r="W1681" i="1"/>
  <c r="X1681" i="1"/>
  <c r="Y1681" i="1"/>
  <c r="AA1681" i="1"/>
  <c r="AB1681" i="1"/>
  <c r="AC1681" i="1"/>
  <c r="AG1681" i="1"/>
  <c r="AH1681" i="1"/>
  <c r="AI1681" i="1"/>
  <c r="AJ1681" i="1"/>
  <c r="AK1681" i="1"/>
  <c r="AM1681" i="1"/>
  <c r="A1682" i="1"/>
  <c r="B1682" i="1"/>
  <c r="C1682" i="1"/>
  <c r="D1682" i="1"/>
  <c r="E1682" i="1"/>
  <c r="F1682" i="1"/>
  <c r="G1682" i="1"/>
  <c r="H1682" i="1"/>
  <c r="I1682" i="1"/>
  <c r="J1682" i="1"/>
  <c r="K1682" i="1"/>
  <c r="L1682" i="1"/>
  <c r="M1682" i="1"/>
  <c r="Q1682" i="1"/>
  <c r="R1682" i="1"/>
  <c r="T1682" i="1"/>
  <c r="U1682" i="1"/>
  <c r="V1682" i="1" s="1"/>
  <c r="W1682" i="1"/>
  <c r="X1682" i="1"/>
  <c r="Y1682" i="1"/>
  <c r="AA1682" i="1"/>
  <c r="AB1682" i="1"/>
  <c r="AC1682" i="1"/>
  <c r="AG1682" i="1"/>
  <c r="AH1682" i="1"/>
  <c r="AI1682" i="1"/>
  <c r="AJ1682" i="1"/>
  <c r="AK1682" i="1"/>
  <c r="AM1682" i="1"/>
  <c r="A1683" i="1"/>
  <c r="B1683" i="1"/>
  <c r="C1683" i="1"/>
  <c r="D1683" i="1"/>
  <c r="E1683" i="1"/>
  <c r="F1683" i="1"/>
  <c r="G1683" i="1"/>
  <c r="H1683" i="1"/>
  <c r="I1683" i="1"/>
  <c r="J1683" i="1"/>
  <c r="K1683" i="1"/>
  <c r="L1683" i="1"/>
  <c r="M1683" i="1"/>
  <c r="Q1683" i="1"/>
  <c r="R1683" i="1"/>
  <c r="T1683" i="1"/>
  <c r="U1683" i="1"/>
  <c r="V1683" i="1" s="1"/>
  <c r="W1683" i="1"/>
  <c r="X1683" i="1"/>
  <c r="Y1683" i="1"/>
  <c r="AA1683" i="1"/>
  <c r="AB1683" i="1"/>
  <c r="AC1683" i="1"/>
  <c r="AG1683" i="1"/>
  <c r="AH1683" i="1"/>
  <c r="AI1683" i="1"/>
  <c r="AJ1683" i="1"/>
  <c r="AK1683" i="1"/>
  <c r="AM1683" i="1"/>
  <c r="A1684" i="1"/>
  <c r="B1684" i="1"/>
  <c r="C1684" i="1"/>
  <c r="D1684" i="1"/>
  <c r="E1684" i="1"/>
  <c r="F1684" i="1"/>
  <c r="G1684" i="1"/>
  <c r="H1684" i="1"/>
  <c r="I1684" i="1"/>
  <c r="J1684" i="1"/>
  <c r="K1684" i="1"/>
  <c r="L1684" i="1"/>
  <c r="M1684" i="1"/>
  <c r="Q1684" i="1"/>
  <c r="R1684" i="1"/>
  <c r="T1684" i="1"/>
  <c r="U1684" i="1"/>
  <c r="V1684" i="1" s="1"/>
  <c r="W1684" i="1"/>
  <c r="X1684" i="1"/>
  <c r="Y1684" i="1"/>
  <c r="AA1684" i="1"/>
  <c r="AB1684" i="1"/>
  <c r="AC1684" i="1"/>
  <c r="AG1684" i="1"/>
  <c r="AH1684" i="1"/>
  <c r="AI1684" i="1"/>
  <c r="AJ1684" i="1"/>
  <c r="AK1684" i="1"/>
  <c r="AM1684" i="1"/>
  <c r="A1685" i="1"/>
  <c r="B1685" i="1"/>
  <c r="C1685" i="1"/>
  <c r="D1685" i="1"/>
  <c r="E1685" i="1"/>
  <c r="F1685" i="1"/>
  <c r="G1685" i="1"/>
  <c r="H1685" i="1"/>
  <c r="I1685" i="1"/>
  <c r="J1685" i="1"/>
  <c r="K1685" i="1"/>
  <c r="L1685" i="1"/>
  <c r="M1685" i="1"/>
  <c r="Q1685" i="1"/>
  <c r="R1685" i="1"/>
  <c r="T1685" i="1"/>
  <c r="U1685" i="1"/>
  <c r="V1685" i="1" s="1"/>
  <c r="W1685" i="1"/>
  <c r="X1685" i="1"/>
  <c r="Y1685" i="1"/>
  <c r="AA1685" i="1"/>
  <c r="AB1685" i="1"/>
  <c r="AC1685" i="1"/>
  <c r="AD1685" i="1" s="1"/>
  <c r="AG1685" i="1"/>
  <c r="AH1685" i="1"/>
  <c r="AI1685" i="1"/>
  <c r="AJ1685" i="1"/>
  <c r="AK1685" i="1"/>
  <c r="AM1685" i="1"/>
  <c r="A1686" i="1"/>
  <c r="B1686" i="1"/>
  <c r="C1686" i="1"/>
  <c r="D1686" i="1"/>
  <c r="E1686" i="1"/>
  <c r="F1686" i="1"/>
  <c r="G1686" i="1"/>
  <c r="H1686" i="1"/>
  <c r="I1686" i="1"/>
  <c r="J1686" i="1"/>
  <c r="K1686" i="1"/>
  <c r="L1686" i="1"/>
  <c r="M1686" i="1"/>
  <c r="Q1686" i="1"/>
  <c r="R1686" i="1"/>
  <c r="T1686" i="1"/>
  <c r="U1686" i="1"/>
  <c r="V1686" i="1" s="1"/>
  <c r="W1686" i="1"/>
  <c r="X1686" i="1"/>
  <c r="Y1686" i="1"/>
  <c r="AA1686" i="1"/>
  <c r="AB1686" i="1"/>
  <c r="AC1686" i="1"/>
  <c r="AD1686" i="1" s="1"/>
  <c r="AG1686" i="1"/>
  <c r="AH1686" i="1"/>
  <c r="AI1686" i="1"/>
  <c r="AJ1686" i="1"/>
  <c r="AK1686" i="1"/>
  <c r="AM1686" i="1"/>
  <c r="A1687" i="1"/>
  <c r="B1687" i="1"/>
  <c r="C1687" i="1"/>
  <c r="D1687" i="1"/>
  <c r="E1687" i="1"/>
  <c r="F1687" i="1"/>
  <c r="G1687" i="1"/>
  <c r="H1687" i="1"/>
  <c r="I1687" i="1"/>
  <c r="J1687" i="1"/>
  <c r="K1687" i="1"/>
  <c r="L1687" i="1"/>
  <c r="M1687" i="1"/>
  <c r="Q1687" i="1"/>
  <c r="R1687" i="1"/>
  <c r="T1687" i="1"/>
  <c r="U1687" i="1"/>
  <c r="V1687" i="1" s="1"/>
  <c r="W1687" i="1"/>
  <c r="X1687" i="1"/>
  <c r="Y1687" i="1"/>
  <c r="AA1687" i="1"/>
  <c r="AB1687" i="1"/>
  <c r="AC1687" i="1"/>
  <c r="AD1687" i="1" s="1"/>
  <c r="AG1687" i="1"/>
  <c r="AH1687" i="1"/>
  <c r="AI1687" i="1"/>
  <c r="AJ1687" i="1"/>
  <c r="AK1687" i="1"/>
  <c r="AM1687" i="1"/>
  <c r="A1688" i="1"/>
  <c r="B1688" i="1"/>
  <c r="C1688" i="1"/>
  <c r="D1688" i="1"/>
  <c r="E1688" i="1"/>
  <c r="F1688" i="1"/>
  <c r="G1688" i="1"/>
  <c r="H1688" i="1"/>
  <c r="I1688" i="1"/>
  <c r="J1688" i="1"/>
  <c r="K1688" i="1"/>
  <c r="L1688" i="1"/>
  <c r="M1688" i="1"/>
  <c r="Q1688" i="1"/>
  <c r="R1688" i="1"/>
  <c r="T1688" i="1"/>
  <c r="U1688" i="1"/>
  <c r="V1688" i="1" s="1"/>
  <c r="W1688" i="1"/>
  <c r="X1688" i="1"/>
  <c r="Y1688" i="1"/>
  <c r="AA1688" i="1"/>
  <c r="AB1688" i="1"/>
  <c r="AC1688" i="1"/>
  <c r="AD1688" i="1" s="1"/>
  <c r="AG1688" i="1"/>
  <c r="AH1688" i="1"/>
  <c r="AI1688" i="1"/>
  <c r="AJ1688" i="1"/>
  <c r="AK1688" i="1"/>
  <c r="AM1688" i="1"/>
  <c r="A1689" i="1"/>
  <c r="B1689" i="1"/>
  <c r="C1689" i="1"/>
  <c r="D1689" i="1"/>
  <c r="E1689" i="1"/>
  <c r="F1689" i="1"/>
  <c r="G1689" i="1"/>
  <c r="H1689" i="1"/>
  <c r="I1689" i="1"/>
  <c r="J1689" i="1"/>
  <c r="K1689" i="1"/>
  <c r="L1689" i="1"/>
  <c r="M1689" i="1"/>
  <c r="Q1689" i="1"/>
  <c r="R1689" i="1"/>
  <c r="T1689" i="1"/>
  <c r="U1689" i="1"/>
  <c r="V1689" i="1" s="1"/>
  <c r="W1689" i="1"/>
  <c r="X1689" i="1"/>
  <c r="Y1689" i="1"/>
  <c r="AA1689" i="1"/>
  <c r="AB1689" i="1"/>
  <c r="AC1689" i="1"/>
  <c r="AD1689" i="1" s="1"/>
  <c r="AG1689" i="1"/>
  <c r="AH1689" i="1"/>
  <c r="AI1689" i="1"/>
  <c r="AJ1689" i="1"/>
  <c r="AK1689" i="1"/>
  <c r="AM1689" i="1"/>
  <c r="A1690" i="1"/>
  <c r="B1690" i="1"/>
  <c r="C1690" i="1"/>
  <c r="D1690" i="1"/>
  <c r="E1690" i="1"/>
  <c r="F1690" i="1"/>
  <c r="G1690" i="1"/>
  <c r="H1690" i="1"/>
  <c r="I1690" i="1"/>
  <c r="J1690" i="1"/>
  <c r="K1690" i="1"/>
  <c r="L1690" i="1"/>
  <c r="M1690" i="1"/>
  <c r="Q1690" i="1"/>
  <c r="R1690" i="1"/>
  <c r="T1690" i="1"/>
  <c r="U1690" i="1"/>
  <c r="V1690" i="1" s="1"/>
  <c r="W1690" i="1"/>
  <c r="X1690" i="1"/>
  <c r="Y1690" i="1"/>
  <c r="AA1690" i="1"/>
  <c r="AB1690" i="1"/>
  <c r="AC1690" i="1"/>
  <c r="AD1690" i="1" s="1"/>
  <c r="AG1690" i="1"/>
  <c r="AH1690" i="1"/>
  <c r="AI1690" i="1"/>
  <c r="AJ1690" i="1"/>
  <c r="AK1690" i="1"/>
  <c r="AM1690" i="1"/>
  <c r="A1691" i="1"/>
  <c r="B1691" i="1"/>
  <c r="C1691" i="1"/>
  <c r="D1691" i="1"/>
  <c r="E1691" i="1"/>
  <c r="F1691" i="1"/>
  <c r="G1691" i="1"/>
  <c r="H1691" i="1"/>
  <c r="I1691" i="1"/>
  <c r="J1691" i="1"/>
  <c r="K1691" i="1"/>
  <c r="L1691" i="1"/>
  <c r="M1691" i="1"/>
  <c r="Q1691" i="1"/>
  <c r="R1691" i="1"/>
  <c r="T1691" i="1"/>
  <c r="U1691" i="1"/>
  <c r="V1691" i="1" s="1"/>
  <c r="W1691" i="1"/>
  <c r="X1691" i="1"/>
  <c r="Y1691" i="1"/>
  <c r="AA1691" i="1"/>
  <c r="AB1691" i="1"/>
  <c r="AC1691" i="1"/>
  <c r="AD1691" i="1" s="1"/>
  <c r="AG1691" i="1"/>
  <c r="AH1691" i="1"/>
  <c r="AI1691" i="1"/>
  <c r="AJ1691" i="1"/>
  <c r="AK1691" i="1"/>
  <c r="AM1691" i="1"/>
  <c r="A1692" i="1"/>
  <c r="B1692" i="1"/>
  <c r="C1692" i="1"/>
  <c r="D1692" i="1"/>
  <c r="E1692" i="1"/>
  <c r="F1692" i="1"/>
  <c r="G1692" i="1"/>
  <c r="H1692" i="1"/>
  <c r="I1692" i="1"/>
  <c r="J1692" i="1"/>
  <c r="K1692" i="1"/>
  <c r="L1692" i="1"/>
  <c r="M1692" i="1"/>
  <c r="Q1692" i="1"/>
  <c r="R1692" i="1"/>
  <c r="T1692" i="1"/>
  <c r="U1692" i="1"/>
  <c r="V1692" i="1" s="1"/>
  <c r="W1692" i="1"/>
  <c r="X1692" i="1"/>
  <c r="Y1692" i="1"/>
  <c r="AA1692" i="1"/>
  <c r="AB1692" i="1"/>
  <c r="AC1692" i="1"/>
  <c r="AD1692" i="1" s="1"/>
  <c r="AG1692" i="1"/>
  <c r="AH1692" i="1"/>
  <c r="AI1692" i="1"/>
  <c r="AJ1692" i="1"/>
  <c r="AK1692" i="1"/>
  <c r="AM1692" i="1"/>
  <c r="A1693" i="1"/>
  <c r="B1693" i="1"/>
  <c r="C1693" i="1"/>
  <c r="D1693" i="1"/>
  <c r="E1693" i="1"/>
  <c r="F1693" i="1"/>
  <c r="G1693" i="1"/>
  <c r="H1693" i="1"/>
  <c r="I1693" i="1"/>
  <c r="J1693" i="1"/>
  <c r="K1693" i="1"/>
  <c r="L1693" i="1"/>
  <c r="M1693" i="1"/>
  <c r="Q1693" i="1"/>
  <c r="R1693" i="1"/>
  <c r="T1693" i="1"/>
  <c r="U1693" i="1"/>
  <c r="V1693" i="1" s="1"/>
  <c r="W1693" i="1"/>
  <c r="X1693" i="1"/>
  <c r="Y1693" i="1"/>
  <c r="AA1693" i="1"/>
  <c r="AB1693" i="1"/>
  <c r="AC1693" i="1"/>
  <c r="AD1693" i="1" s="1"/>
  <c r="AG1693" i="1"/>
  <c r="AH1693" i="1"/>
  <c r="AI1693" i="1"/>
  <c r="AJ1693" i="1"/>
  <c r="AK1693" i="1"/>
  <c r="AM1693" i="1"/>
  <c r="A1694" i="1"/>
  <c r="B1694" i="1"/>
  <c r="C1694" i="1"/>
  <c r="D1694" i="1"/>
  <c r="E1694" i="1"/>
  <c r="F1694" i="1"/>
  <c r="G1694" i="1"/>
  <c r="H1694" i="1"/>
  <c r="I1694" i="1"/>
  <c r="J1694" i="1"/>
  <c r="K1694" i="1"/>
  <c r="L1694" i="1"/>
  <c r="M1694" i="1"/>
  <c r="Q1694" i="1"/>
  <c r="R1694" i="1"/>
  <c r="T1694" i="1"/>
  <c r="U1694" i="1"/>
  <c r="V1694" i="1" s="1"/>
  <c r="W1694" i="1"/>
  <c r="X1694" i="1"/>
  <c r="Y1694" i="1"/>
  <c r="AA1694" i="1"/>
  <c r="AB1694" i="1"/>
  <c r="AC1694" i="1"/>
  <c r="AD1694" i="1" s="1"/>
  <c r="AG1694" i="1"/>
  <c r="AH1694" i="1"/>
  <c r="AI1694" i="1"/>
  <c r="AJ1694" i="1"/>
  <c r="AK1694" i="1"/>
  <c r="AM1694" i="1"/>
  <c r="A1695" i="1"/>
  <c r="B1695" i="1"/>
  <c r="C1695" i="1"/>
  <c r="D1695" i="1"/>
  <c r="E1695" i="1"/>
  <c r="F1695" i="1"/>
  <c r="G1695" i="1"/>
  <c r="H1695" i="1"/>
  <c r="I1695" i="1"/>
  <c r="J1695" i="1"/>
  <c r="K1695" i="1"/>
  <c r="L1695" i="1"/>
  <c r="M1695" i="1"/>
  <c r="Q1695" i="1"/>
  <c r="R1695" i="1"/>
  <c r="T1695" i="1"/>
  <c r="U1695" i="1"/>
  <c r="V1695" i="1" s="1"/>
  <c r="W1695" i="1"/>
  <c r="X1695" i="1"/>
  <c r="Y1695" i="1"/>
  <c r="AA1695" i="1"/>
  <c r="AB1695" i="1"/>
  <c r="AC1695" i="1"/>
  <c r="AD1695" i="1" s="1"/>
  <c r="AG1695" i="1"/>
  <c r="AH1695" i="1"/>
  <c r="AI1695" i="1"/>
  <c r="AJ1695" i="1"/>
  <c r="AK1695" i="1"/>
  <c r="AM1695" i="1"/>
  <c r="A1696" i="1"/>
  <c r="B1696" i="1"/>
  <c r="C1696" i="1"/>
  <c r="D1696" i="1"/>
  <c r="E1696" i="1"/>
  <c r="F1696" i="1"/>
  <c r="G1696" i="1"/>
  <c r="H1696" i="1"/>
  <c r="I1696" i="1"/>
  <c r="J1696" i="1"/>
  <c r="K1696" i="1"/>
  <c r="L1696" i="1"/>
  <c r="M1696" i="1"/>
  <c r="Q1696" i="1"/>
  <c r="R1696" i="1"/>
  <c r="T1696" i="1"/>
  <c r="U1696" i="1"/>
  <c r="V1696" i="1" s="1"/>
  <c r="W1696" i="1"/>
  <c r="X1696" i="1"/>
  <c r="Y1696" i="1"/>
  <c r="AA1696" i="1"/>
  <c r="AB1696" i="1"/>
  <c r="AC1696" i="1"/>
  <c r="AD1696" i="1" s="1"/>
  <c r="AG1696" i="1"/>
  <c r="AH1696" i="1"/>
  <c r="AI1696" i="1"/>
  <c r="AJ1696" i="1"/>
  <c r="AK1696" i="1"/>
  <c r="AM1696" i="1"/>
  <c r="A1697" i="1"/>
  <c r="B1697" i="1"/>
  <c r="C1697" i="1"/>
  <c r="D1697" i="1"/>
  <c r="E1697" i="1"/>
  <c r="F1697" i="1"/>
  <c r="G1697" i="1"/>
  <c r="H1697" i="1"/>
  <c r="I1697" i="1"/>
  <c r="J1697" i="1"/>
  <c r="K1697" i="1"/>
  <c r="L1697" i="1"/>
  <c r="M1697" i="1"/>
  <c r="Q1697" i="1"/>
  <c r="R1697" i="1"/>
  <c r="T1697" i="1"/>
  <c r="U1697" i="1"/>
  <c r="V1697" i="1" s="1"/>
  <c r="W1697" i="1"/>
  <c r="X1697" i="1"/>
  <c r="Y1697" i="1"/>
  <c r="AA1697" i="1"/>
  <c r="AB1697" i="1"/>
  <c r="AC1697" i="1"/>
  <c r="AD1697" i="1" s="1"/>
  <c r="AG1697" i="1"/>
  <c r="AH1697" i="1"/>
  <c r="AI1697" i="1"/>
  <c r="AJ1697" i="1"/>
  <c r="AK1697" i="1"/>
  <c r="AM1697" i="1"/>
  <c r="A1698" i="1"/>
  <c r="B1698" i="1"/>
  <c r="C1698" i="1"/>
  <c r="D1698" i="1"/>
  <c r="E1698" i="1"/>
  <c r="F1698" i="1"/>
  <c r="G1698" i="1"/>
  <c r="H1698" i="1"/>
  <c r="I1698" i="1"/>
  <c r="J1698" i="1"/>
  <c r="K1698" i="1"/>
  <c r="L1698" i="1"/>
  <c r="M1698" i="1"/>
  <c r="Q1698" i="1"/>
  <c r="R1698" i="1"/>
  <c r="T1698" i="1"/>
  <c r="U1698" i="1"/>
  <c r="V1698" i="1" s="1"/>
  <c r="W1698" i="1"/>
  <c r="X1698" i="1"/>
  <c r="Y1698" i="1"/>
  <c r="AA1698" i="1"/>
  <c r="AB1698" i="1"/>
  <c r="AC1698" i="1"/>
  <c r="AD1698" i="1" s="1"/>
  <c r="AG1698" i="1"/>
  <c r="AH1698" i="1"/>
  <c r="AI1698" i="1"/>
  <c r="AJ1698" i="1"/>
  <c r="AK1698" i="1"/>
  <c r="AM1698" i="1"/>
  <c r="A1699" i="1"/>
  <c r="B1699" i="1"/>
  <c r="C1699" i="1"/>
  <c r="D1699" i="1"/>
  <c r="E1699" i="1"/>
  <c r="F1699" i="1"/>
  <c r="G1699" i="1"/>
  <c r="H1699" i="1"/>
  <c r="I1699" i="1"/>
  <c r="J1699" i="1"/>
  <c r="K1699" i="1"/>
  <c r="L1699" i="1"/>
  <c r="M1699" i="1"/>
  <c r="Q1699" i="1"/>
  <c r="R1699" i="1"/>
  <c r="T1699" i="1"/>
  <c r="U1699" i="1"/>
  <c r="V1699" i="1" s="1"/>
  <c r="W1699" i="1"/>
  <c r="X1699" i="1"/>
  <c r="Y1699" i="1"/>
  <c r="AA1699" i="1"/>
  <c r="AB1699" i="1"/>
  <c r="AC1699" i="1"/>
  <c r="AD1699" i="1" s="1"/>
  <c r="AG1699" i="1"/>
  <c r="AH1699" i="1"/>
  <c r="AI1699" i="1"/>
  <c r="AJ1699" i="1"/>
  <c r="AK1699" i="1"/>
  <c r="AM1699" i="1"/>
  <c r="A1700" i="1"/>
  <c r="B1700" i="1"/>
  <c r="C1700" i="1"/>
  <c r="D1700" i="1"/>
  <c r="E1700" i="1"/>
  <c r="F1700" i="1"/>
  <c r="G1700" i="1"/>
  <c r="H1700" i="1"/>
  <c r="I1700" i="1"/>
  <c r="J1700" i="1"/>
  <c r="K1700" i="1"/>
  <c r="L1700" i="1"/>
  <c r="M1700" i="1"/>
  <c r="Q1700" i="1"/>
  <c r="R1700" i="1"/>
  <c r="T1700" i="1"/>
  <c r="U1700" i="1"/>
  <c r="V1700" i="1" s="1"/>
  <c r="W1700" i="1"/>
  <c r="X1700" i="1"/>
  <c r="Y1700" i="1"/>
  <c r="AA1700" i="1"/>
  <c r="AB1700" i="1"/>
  <c r="AC1700" i="1"/>
  <c r="AD1700" i="1" s="1"/>
  <c r="AG1700" i="1"/>
  <c r="AH1700" i="1"/>
  <c r="AI1700" i="1"/>
  <c r="AJ1700" i="1"/>
  <c r="AK1700" i="1"/>
  <c r="AM1700" i="1"/>
  <c r="A1701" i="1"/>
  <c r="B1701" i="1"/>
  <c r="C1701" i="1"/>
  <c r="D1701" i="1"/>
  <c r="E1701" i="1"/>
  <c r="F1701" i="1"/>
  <c r="G1701" i="1"/>
  <c r="H1701" i="1"/>
  <c r="I1701" i="1"/>
  <c r="J1701" i="1"/>
  <c r="K1701" i="1"/>
  <c r="L1701" i="1"/>
  <c r="M1701" i="1"/>
  <c r="Q1701" i="1"/>
  <c r="R1701" i="1"/>
  <c r="T1701" i="1"/>
  <c r="U1701" i="1"/>
  <c r="V1701" i="1" s="1"/>
  <c r="W1701" i="1"/>
  <c r="X1701" i="1"/>
  <c r="Y1701" i="1"/>
  <c r="AA1701" i="1"/>
  <c r="AB1701" i="1"/>
  <c r="AC1701" i="1"/>
  <c r="AD1701" i="1" s="1"/>
  <c r="AG1701" i="1"/>
  <c r="AH1701" i="1"/>
  <c r="AI1701" i="1"/>
  <c r="AJ1701" i="1"/>
  <c r="AK1701" i="1"/>
  <c r="AM1701" i="1"/>
  <c r="A1702" i="1"/>
  <c r="B1702" i="1"/>
  <c r="C1702" i="1"/>
  <c r="D1702" i="1"/>
  <c r="E1702" i="1"/>
  <c r="F1702" i="1"/>
  <c r="G1702" i="1"/>
  <c r="H1702" i="1"/>
  <c r="I1702" i="1"/>
  <c r="J1702" i="1"/>
  <c r="K1702" i="1"/>
  <c r="L1702" i="1"/>
  <c r="M1702" i="1"/>
  <c r="Q1702" i="1"/>
  <c r="R1702" i="1"/>
  <c r="T1702" i="1"/>
  <c r="U1702" i="1"/>
  <c r="V1702" i="1" s="1"/>
  <c r="W1702" i="1"/>
  <c r="X1702" i="1"/>
  <c r="Y1702" i="1"/>
  <c r="AA1702" i="1"/>
  <c r="AB1702" i="1"/>
  <c r="AC1702" i="1"/>
  <c r="AD1702" i="1" s="1"/>
  <c r="AG1702" i="1"/>
  <c r="AH1702" i="1"/>
  <c r="AI1702" i="1"/>
  <c r="AJ1702" i="1"/>
  <c r="AK1702" i="1"/>
  <c r="AM1702" i="1"/>
  <c r="A1703" i="1"/>
  <c r="B1703" i="1"/>
  <c r="C1703" i="1"/>
  <c r="D1703" i="1"/>
  <c r="E1703" i="1"/>
  <c r="F1703" i="1"/>
  <c r="G1703" i="1"/>
  <c r="H1703" i="1"/>
  <c r="I1703" i="1"/>
  <c r="J1703" i="1"/>
  <c r="K1703" i="1"/>
  <c r="L1703" i="1"/>
  <c r="M1703" i="1"/>
  <c r="Q1703" i="1"/>
  <c r="R1703" i="1"/>
  <c r="T1703" i="1"/>
  <c r="U1703" i="1"/>
  <c r="V1703" i="1" s="1"/>
  <c r="W1703" i="1"/>
  <c r="X1703" i="1"/>
  <c r="Y1703" i="1"/>
  <c r="AA1703" i="1"/>
  <c r="AB1703" i="1"/>
  <c r="AC1703" i="1"/>
  <c r="AD1703" i="1" s="1"/>
  <c r="AG1703" i="1"/>
  <c r="AH1703" i="1"/>
  <c r="AI1703" i="1"/>
  <c r="AJ1703" i="1"/>
  <c r="AK1703" i="1"/>
  <c r="AM1703" i="1"/>
  <c r="A1704" i="1"/>
  <c r="B1704" i="1"/>
  <c r="C1704" i="1"/>
  <c r="D1704" i="1"/>
  <c r="E1704" i="1"/>
  <c r="F1704" i="1"/>
  <c r="G1704" i="1"/>
  <c r="H1704" i="1"/>
  <c r="I1704" i="1"/>
  <c r="J1704" i="1"/>
  <c r="K1704" i="1"/>
  <c r="L1704" i="1"/>
  <c r="M1704" i="1"/>
  <c r="Q1704" i="1"/>
  <c r="R1704" i="1"/>
  <c r="T1704" i="1"/>
  <c r="U1704" i="1"/>
  <c r="V1704" i="1" s="1"/>
  <c r="W1704" i="1"/>
  <c r="X1704" i="1"/>
  <c r="Y1704" i="1"/>
  <c r="AA1704" i="1"/>
  <c r="AB1704" i="1"/>
  <c r="AC1704" i="1"/>
  <c r="AD1704" i="1" s="1"/>
  <c r="AG1704" i="1"/>
  <c r="AH1704" i="1"/>
  <c r="AI1704" i="1"/>
  <c r="AJ1704" i="1"/>
  <c r="AK1704" i="1"/>
  <c r="AM1704" i="1"/>
  <c r="A1705" i="1"/>
  <c r="B1705" i="1"/>
  <c r="C1705" i="1"/>
  <c r="D1705" i="1"/>
  <c r="E1705" i="1"/>
  <c r="F1705" i="1"/>
  <c r="G1705" i="1"/>
  <c r="H1705" i="1"/>
  <c r="I1705" i="1"/>
  <c r="J1705" i="1"/>
  <c r="K1705" i="1"/>
  <c r="L1705" i="1"/>
  <c r="M1705" i="1"/>
  <c r="Q1705" i="1"/>
  <c r="R1705" i="1"/>
  <c r="T1705" i="1"/>
  <c r="U1705" i="1"/>
  <c r="V1705" i="1" s="1"/>
  <c r="W1705" i="1"/>
  <c r="X1705" i="1"/>
  <c r="Y1705" i="1"/>
  <c r="AA1705" i="1"/>
  <c r="AB1705" i="1"/>
  <c r="AC1705" i="1"/>
  <c r="AD1705" i="1" s="1"/>
  <c r="AG1705" i="1"/>
  <c r="AH1705" i="1"/>
  <c r="AI1705" i="1"/>
  <c r="AJ1705" i="1"/>
  <c r="AK1705" i="1"/>
  <c r="AM1705" i="1"/>
  <c r="A1706" i="1"/>
  <c r="B1706" i="1"/>
  <c r="C1706" i="1"/>
  <c r="D1706" i="1"/>
  <c r="E1706" i="1"/>
  <c r="F1706" i="1"/>
  <c r="G1706" i="1"/>
  <c r="H1706" i="1"/>
  <c r="I1706" i="1"/>
  <c r="J1706" i="1"/>
  <c r="K1706" i="1"/>
  <c r="L1706" i="1"/>
  <c r="M1706" i="1"/>
  <c r="Q1706" i="1"/>
  <c r="R1706" i="1"/>
  <c r="T1706" i="1"/>
  <c r="U1706" i="1"/>
  <c r="V1706" i="1" s="1"/>
  <c r="W1706" i="1"/>
  <c r="X1706" i="1"/>
  <c r="Y1706" i="1"/>
  <c r="AA1706" i="1"/>
  <c r="AB1706" i="1"/>
  <c r="AC1706" i="1"/>
  <c r="AD1706" i="1" s="1"/>
  <c r="AG1706" i="1"/>
  <c r="AH1706" i="1"/>
  <c r="AI1706" i="1"/>
  <c r="AJ1706" i="1"/>
  <c r="AK1706" i="1"/>
  <c r="AM1706" i="1"/>
  <c r="A1707" i="1"/>
  <c r="B1707" i="1"/>
  <c r="C1707" i="1"/>
  <c r="D1707" i="1"/>
  <c r="E1707" i="1"/>
  <c r="F1707" i="1"/>
  <c r="G1707" i="1"/>
  <c r="H1707" i="1"/>
  <c r="I1707" i="1"/>
  <c r="J1707" i="1"/>
  <c r="K1707" i="1"/>
  <c r="L1707" i="1"/>
  <c r="M1707" i="1"/>
  <c r="Q1707" i="1"/>
  <c r="R1707" i="1"/>
  <c r="T1707" i="1"/>
  <c r="U1707" i="1"/>
  <c r="V1707" i="1" s="1"/>
  <c r="W1707" i="1"/>
  <c r="X1707" i="1"/>
  <c r="Y1707" i="1"/>
  <c r="AA1707" i="1"/>
  <c r="AB1707" i="1"/>
  <c r="AC1707" i="1"/>
  <c r="AD1707" i="1" s="1"/>
  <c r="AG1707" i="1"/>
  <c r="AH1707" i="1"/>
  <c r="AI1707" i="1"/>
  <c r="AJ1707" i="1"/>
  <c r="AK1707" i="1"/>
  <c r="AM1707" i="1"/>
  <c r="A1708" i="1"/>
  <c r="B1708" i="1"/>
  <c r="C1708" i="1"/>
  <c r="D1708" i="1"/>
  <c r="E1708" i="1"/>
  <c r="F1708" i="1"/>
  <c r="G1708" i="1"/>
  <c r="H1708" i="1"/>
  <c r="I1708" i="1"/>
  <c r="J1708" i="1"/>
  <c r="K1708" i="1"/>
  <c r="L1708" i="1"/>
  <c r="M1708" i="1"/>
  <c r="Q1708" i="1"/>
  <c r="R1708" i="1"/>
  <c r="T1708" i="1"/>
  <c r="U1708" i="1"/>
  <c r="V1708" i="1" s="1"/>
  <c r="W1708" i="1"/>
  <c r="X1708" i="1"/>
  <c r="Y1708" i="1"/>
  <c r="AA1708" i="1"/>
  <c r="AB1708" i="1"/>
  <c r="AC1708" i="1"/>
  <c r="AD1708" i="1" s="1"/>
  <c r="AG1708" i="1"/>
  <c r="AH1708" i="1"/>
  <c r="AI1708" i="1"/>
  <c r="AJ1708" i="1"/>
  <c r="AK1708" i="1"/>
  <c r="AM1708" i="1"/>
  <c r="A1709" i="1"/>
  <c r="B1709" i="1"/>
  <c r="C1709" i="1"/>
  <c r="D1709" i="1"/>
  <c r="E1709" i="1"/>
  <c r="F1709" i="1"/>
  <c r="G1709" i="1"/>
  <c r="H1709" i="1"/>
  <c r="I1709" i="1"/>
  <c r="J1709" i="1"/>
  <c r="K1709" i="1"/>
  <c r="L1709" i="1"/>
  <c r="M1709" i="1"/>
  <c r="Q1709" i="1"/>
  <c r="R1709" i="1"/>
  <c r="T1709" i="1"/>
  <c r="U1709" i="1"/>
  <c r="V1709" i="1" s="1"/>
  <c r="W1709" i="1"/>
  <c r="X1709" i="1"/>
  <c r="Y1709" i="1"/>
  <c r="AA1709" i="1"/>
  <c r="AB1709" i="1"/>
  <c r="AC1709" i="1"/>
  <c r="AD1709" i="1" s="1"/>
  <c r="AG1709" i="1"/>
  <c r="AH1709" i="1"/>
  <c r="AI1709" i="1"/>
  <c r="AJ1709" i="1"/>
  <c r="AK1709" i="1"/>
  <c r="AM1709" i="1"/>
  <c r="A1710" i="1"/>
  <c r="B1710" i="1"/>
  <c r="C1710" i="1"/>
  <c r="D1710" i="1"/>
  <c r="E1710" i="1"/>
  <c r="F1710" i="1"/>
  <c r="G1710" i="1"/>
  <c r="H1710" i="1"/>
  <c r="I1710" i="1"/>
  <c r="J1710" i="1"/>
  <c r="K1710" i="1"/>
  <c r="L1710" i="1"/>
  <c r="M1710" i="1"/>
  <c r="Q1710" i="1"/>
  <c r="R1710" i="1"/>
  <c r="T1710" i="1"/>
  <c r="U1710" i="1"/>
  <c r="V1710" i="1" s="1"/>
  <c r="W1710" i="1"/>
  <c r="X1710" i="1"/>
  <c r="Y1710" i="1"/>
  <c r="AA1710" i="1"/>
  <c r="AB1710" i="1"/>
  <c r="AC1710" i="1"/>
  <c r="AD1710" i="1" s="1"/>
  <c r="AG1710" i="1"/>
  <c r="AH1710" i="1"/>
  <c r="AI1710" i="1"/>
  <c r="AJ1710" i="1"/>
  <c r="AK1710" i="1"/>
  <c r="AM1710" i="1"/>
  <c r="A1711" i="1"/>
  <c r="B1711" i="1"/>
  <c r="C1711" i="1"/>
  <c r="D1711" i="1"/>
  <c r="E1711" i="1"/>
  <c r="F1711" i="1"/>
  <c r="G1711" i="1"/>
  <c r="H1711" i="1"/>
  <c r="I1711" i="1"/>
  <c r="J1711" i="1"/>
  <c r="K1711" i="1"/>
  <c r="L1711" i="1"/>
  <c r="M1711" i="1"/>
  <c r="Q1711" i="1"/>
  <c r="R1711" i="1"/>
  <c r="T1711" i="1"/>
  <c r="U1711" i="1"/>
  <c r="V1711" i="1" s="1"/>
  <c r="W1711" i="1"/>
  <c r="X1711" i="1"/>
  <c r="Y1711" i="1"/>
  <c r="AA1711" i="1"/>
  <c r="AB1711" i="1"/>
  <c r="AC1711" i="1"/>
  <c r="AD1711" i="1" s="1"/>
  <c r="AG1711" i="1"/>
  <c r="AH1711" i="1"/>
  <c r="AI1711" i="1"/>
  <c r="AJ1711" i="1"/>
  <c r="AK1711" i="1"/>
  <c r="AM1711" i="1"/>
  <c r="A1712" i="1"/>
  <c r="B1712" i="1"/>
  <c r="C1712" i="1"/>
  <c r="D1712" i="1"/>
  <c r="E1712" i="1"/>
  <c r="F1712" i="1"/>
  <c r="G1712" i="1"/>
  <c r="H1712" i="1"/>
  <c r="I1712" i="1"/>
  <c r="J1712" i="1"/>
  <c r="K1712" i="1"/>
  <c r="L1712" i="1"/>
  <c r="M1712" i="1"/>
  <c r="Q1712" i="1"/>
  <c r="R1712" i="1"/>
  <c r="T1712" i="1"/>
  <c r="U1712" i="1"/>
  <c r="V1712" i="1" s="1"/>
  <c r="W1712" i="1"/>
  <c r="X1712" i="1"/>
  <c r="Y1712" i="1"/>
  <c r="AA1712" i="1"/>
  <c r="AB1712" i="1"/>
  <c r="AC1712" i="1"/>
  <c r="AD1712" i="1" s="1"/>
  <c r="AG1712" i="1"/>
  <c r="AH1712" i="1"/>
  <c r="AI1712" i="1"/>
  <c r="AJ1712" i="1"/>
  <c r="AK1712" i="1"/>
  <c r="AM1712" i="1"/>
  <c r="A1713" i="1"/>
  <c r="B1713" i="1"/>
  <c r="C1713" i="1"/>
  <c r="D1713" i="1"/>
  <c r="E1713" i="1"/>
  <c r="F1713" i="1"/>
  <c r="G1713" i="1"/>
  <c r="H1713" i="1"/>
  <c r="I1713" i="1"/>
  <c r="J1713" i="1"/>
  <c r="K1713" i="1"/>
  <c r="L1713" i="1"/>
  <c r="M1713" i="1"/>
  <c r="Q1713" i="1"/>
  <c r="R1713" i="1"/>
  <c r="T1713" i="1"/>
  <c r="U1713" i="1"/>
  <c r="V1713" i="1" s="1"/>
  <c r="W1713" i="1"/>
  <c r="X1713" i="1"/>
  <c r="Y1713" i="1"/>
  <c r="AA1713" i="1"/>
  <c r="AB1713" i="1"/>
  <c r="AC1713" i="1"/>
  <c r="AD1713" i="1" s="1"/>
  <c r="AG1713" i="1"/>
  <c r="AH1713" i="1"/>
  <c r="AI1713" i="1"/>
  <c r="AJ1713" i="1"/>
  <c r="AK1713" i="1"/>
  <c r="AM1713" i="1"/>
  <c r="A1714" i="1"/>
  <c r="B1714" i="1"/>
  <c r="C1714" i="1"/>
  <c r="D1714" i="1"/>
  <c r="E1714" i="1"/>
  <c r="F1714" i="1"/>
  <c r="G1714" i="1"/>
  <c r="H1714" i="1"/>
  <c r="I1714" i="1"/>
  <c r="J1714" i="1"/>
  <c r="K1714" i="1"/>
  <c r="L1714" i="1"/>
  <c r="M1714" i="1"/>
  <c r="Q1714" i="1"/>
  <c r="R1714" i="1"/>
  <c r="T1714" i="1"/>
  <c r="U1714" i="1"/>
  <c r="V1714" i="1" s="1"/>
  <c r="W1714" i="1"/>
  <c r="X1714" i="1"/>
  <c r="Y1714" i="1"/>
  <c r="AA1714" i="1"/>
  <c r="AB1714" i="1"/>
  <c r="AC1714" i="1"/>
  <c r="AD1714" i="1" s="1"/>
  <c r="AG1714" i="1"/>
  <c r="AH1714" i="1"/>
  <c r="AI1714" i="1"/>
  <c r="AJ1714" i="1"/>
  <c r="AK1714" i="1"/>
  <c r="AM1714" i="1"/>
  <c r="A1715" i="1"/>
  <c r="B1715" i="1"/>
  <c r="C1715" i="1"/>
  <c r="D1715" i="1"/>
  <c r="E1715" i="1"/>
  <c r="F1715" i="1"/>
  <c r="G1715" i="1"/>
  <c r="H1715" i="1"/>
  <c r="I1715" i="1"/>
  <c r="J1715" i="1"/>
  <c r="K1715" i="1"/>
  <c r="L1715" i="1"/>
  <c r="M1715" i="1"/>
  <c r="Q1715" i="1"/>
  <c r="R1715" i="1"/>
  <c r="T1715" i="1"/>
  <c r="U1715" i="1"/>
  <c r="V1715" i="1" s="1"/>
  <c r="W1715" i="1"/>
  <c r="X1715" i="1"/>
  <c r="Y1715" i="1"/>
  <c r="AA1715" i="1"/>
  <c r="AB1715" i="1"/>
  <c r="AC1715" i="1"/>
  <c r="AD1715" i="1" s="1"/>
  <c r="AG1715" i="1"/>
  <c r="AH1715" i="1"/>
  <c r="AI1715" i="1"/>
  <c r="AJ1715" i="1"/>
  <c r="AK1715" i="1"/>
  <c r="AM1715" i="1"/>
  <c r="A1716" i="1"/>
  <c r="B1716" i="1"/>
  <c r="C1716" i="1"/>
  <c r="D1716" i="1"/>
  <c r="E1716" i="1"/>
  <c r="F1716" i="1"/>
  <c r="G1716" i="1"/>
  <c r="H1716" i="1"/>
  <c r="I1716" i="1"/>
  <c r="J1716" i="1"/>
  <c r="K1716" i="1"/>
  <c r="L1716" i="1"/>
  <c r="M1716" i="1"/>
  <c r="Q1716" i="1"/>
  <c r="R1716" i="1"/>
  <c r="T1716" i="1"/>
  <c r="U1716" i="1"/>
  <c r="V1716" i="1" s="1"/>
  <c r="W1716" i="1"/>
  <c r="X1716" i="1"/>
  <c r="Y1716" i="1"/>
  <c r="AA1716" i="1"/>
  <c r="AB1716" i="1"/>
  <c r="AC1716" i="1"/>
  <c r="AD1716" i="1" s="1"/>
  <c r="AG1716" i="1"/>
  <c r="AH1716" i="1"/>
  <c r="AI1716" i="1"/>
  <c r="AJ1716" i="1"/>
  <c r="AK1716" i="1"/>
  <c r="AM1716" i="1"/>
  <c r="A1717" i="1"/>
  <c r="B1717" i="1"/>
  <c r="C1717" i="1"/>
  <c r="D1717" i="1"/>
  <c r="E1717" i="1"/>
  <c r="F1717" i="1"/>
  <c r="G1717" i="1"/>
  <c r="H1717" i="1"/>
  <c r="I1717" i="1"/>
  <c r="J1717" i="1"/>
  <c r="K1717" i="1"/>
  <c r="L1717" i="1"/>
  <c r="M1717" i="1"/>
  <c r="Q1717" i="1"/>
  <c r="R1717" i="1"/>
  <c r="T1717" i="1"/>
  <c r="U1717" i="1"/>
  <c r="V1717" i="1" s="1"/>
  <c r="W1717" i="1"/>
  <c r="X1717" i="1"/>
  <c r="Y1717" i="1"/>
  <c r="AA1717" i="1"/>
  <c r="AB1717" i="1"/>
  <c r="AC1717" i="1"/>
  <c r="AD1717" i="1" s="1"/>
  <c r="AG1717" i="1"/>
  <c r="AH1717" i="1"/>
  <c r="AI1717" i="1"/>
  <c r="AJ1717" i="1"/>
  <c r="AK1717" i="1"/>
  <c r="AM1717" i="1"/>
  <c r="A1718" i="1"/>
  <c r="B1718" i="1"/>
  <c r="C1718" i="1"/>
  <c r="D1718" i="1"/>
  <c r="E1718" i="1"/>
  <c r="F1718" i="1"/>
  <c r="G1718" i="1"/>
  <c r="H1718" i="1"/>
  <c r="I1718" i="1"/>
  <c r="J1718" i="1"/>
  <c r="K1718" i="1"/>
  <c r="L1718" i="1"/>
  <c r="M1718" i="1"/>
  <c r="Q1718" i="1"/>
  <c r="R1718" i="1"/>
  <c r="T1718" i="1"/>
  <c r="U1718" i="1"/>
  <c r="V1718" i="1" s="1"/>
  <c r="W1718" i="1"/>
  <c r="X1718" i="1"/>
  <c r="Y1718" i="1"/>
  <c r="AA1718" i="1"/>
  <c r="AB1718" i="1"/>
  <c r="AC1718" i="1"/>
  <c r="AD1718" i="1" s="1"/>
  <c r="AG1718" i="1"/>
  <c r="AH1718" i="1"/>
  <c r="AI1718" i="1"/>
  <c r="AJ1718" i="1"/>
  <c r="AK1718" i="1"/>
  <c r="AM1718" i="1"/>
  <c r="A1719" i="1"/>
  <c r="B1719" i="1"/>
  <c r="C1719" i="1"/>
  <c r="D1719" i="1"/>
  <c r="E1719" i="1"/>
  <c r="F1719" i="1"/>
  <c r="G1719" i="1"/>
  <c r="H1719" i="1"/>
  <c r="I1719" i="1"/>
  <c r="J1719" i="1"/>
  <c r="K1719" i="1"/>
  <c r="L1719" i="1"/>
  <c r="M1719" i="1"/>
  <c r="Q1719" i="1"/>
  <c r="R1719" i="1"/>
  <c r="T1719" i="1"/>
  <c r="U1719" i="1"/>
  <c r="V1719" i="1" s="1"/>
  <c r="W1719" i="1"/>
  <c r="X1719" i="1"/>
  <c r="Y1719" i="1"/>
  <c r="AA1719" i="1"/>
  <c r="AB1719" i="1"/>
  <c r="AC1719" i="1"/>
  <c r="AD1719" i="1" s="1"/>
  <c r="AG1719" i="1"/>
  <c r="AH1719" i="1"/>
  <c r="AI1719" i="1"/>
  <c r="AJ1719" i="1"/>
  <c r="AK1719" i="1"/>
  <c r="AM1719" i="1"/>
  <c r="A1720" i="1"/>
  <c r="B1720" i="1"/>
  <c r="C1720" i="1"/>
  <c r="D1720" i="1"/>
  <c r="E1720" i="1"/>
  <c r="F1720" i="1"/>
  <c r="G1720" i="1"/>
  <c r="H1720" i="1"/>
  <c r="I1720" i="1"/>
  <c r="J1720" i="1"/>
  <c r="K1720" i="1"/>
  <c r="L1720" i="1"/>
  <c r="M1720" i="1"/>
  <c r="Q1720" i="1"/>
  <c r="R1720" i="1"/>
  <c r="T1720" i="1"/>
  <c r="U1720" i="1"/>
  <c r="V1720" i="1" s="1"/>
  <c r="W1720" i="1"/>
  <c r="X1720" i="1"/>
  <c r="Y1720" i="1"/>
  <c r="AA1720" i="1"/>
  <c r="AB1720" i="1"/>
  <c r="AC1720" i="1"/>
  <c r="AD1720" i="1" s="1"/>
  <c r="AG1720" i="1"/>
  <c r="AH1720" i="1"/>
  <c r="AI1720" i="1"/>
  <c r="AJ1720" i="1"/>
  <c r="AK1720" i="1"/>
  <c r="AM1720" i="1"/>
  <c r="A1721" i="1"/>
  <c r="B1721" i="1"/>
  <c r="C1721" i="1"/>
  <c r="D1721" i="1"/>
  <c r="E1721" i="1"/>
  <c r="F1721" i="1"/>
  <c r="G1721" i="1"/>
  <c r="H1721" i="1"/>
  <c r="I1721" i="1"/>
  <c r="J1721" i="1"/>
  <c r="K1721" i="1"/>
  <c r="L1721" i="1"/>
  <c r="M1721" i="1"/>
  <c r="Q1721" i="1"/>
  <c r="R1721" i="1"/>
  <c r="T1721" i="1"/>
  <c r="U1721" i="1"/>
  <c r="V1721" i="1" s="1"/>
  <c r="W1721" i="1"/>
  <c r="X1721" i="1"/>
  <c r="Y1721" i="1"/>
  <c r="AA1721" i="1"/>
  <c r="AB1721" i="1"/>
  <c r="AC1721" i="1"/>
  <c r="AD1721" i="1" s="1"/>
  <c r="AG1721" i="1"/>
  <c r="AH1721" i="1"/>
  <c r="AI1721" i="1"/>
  <c r="AJ1721" i="1"/>
  <c r="AK1721" i="1"/>
  <c r="AM1721" i="1"/>
  <c r="A1722" i="1"/>
  <c r="B1722" i="1"/>
  <c r="C1722" i="1"/>
  <c r="D1722" i="1"/>
  <c r="E1722" i="1"/>
  <c r="F1722" i="1"/>
  <c r="G1722" i="1"/>
  <c r="H1722" i="1"/>
  <c r="I1722" i="1"/>
  <c r="J1722" i="1"/>
  <c r="K1722" i="1"/>
  <c r="L1722" i="1"/>
  <c r="M1722" i="1"/>
  <c r="Q1722" i="1"/>
  <c r="R1722" i="1"/>
  <c r="T1722" i="1"/>
  <c r="U1722" i="1"/>
  <c r="V1722" i="1" s="1"/>
  <c r="W1722" i="1"/>
  <c r="X1722" i="1"/>
  <c r="Y1722" i="1"/>
  <c r="AA1722" i="1"/>
  <c r="AB1722" i="1"/>
  <c r="AC1722" i="1"/>
  <c r="AD1722" i="1" s="1"/>
  <c r="AG1722" i="1"/>
  <c r="AH1722" i="1"/>
  <c r="AI1722" i="1"/>
  <c r="AJ1722" i="1"/>
  <c r="AK1722" i="1"/>
  <c r="AM1722" i="1"/>
  <c r="A1723" i="1"/>
  <c r="B1723" i="1"/>
  <c r="C1723" i="1"/>
  <c r="D1723" i="1"/>
  <c r="E1723" i="1"/>
  <c r="F1723" i="1"/>
  <c r="G1723" i="1"/>
  <c r="H1723" i="1"/>
  <c r="I1723" i="1"/>
  <c r="J1723" i="1"/>
  <c r="K1723" i="1"/>
  <c r="L1723" i="1"/>
  <c r="M1723" i="1"/>
  <c r="Q1723" i="1"/>
  <c r="R1723" i="1"/>
  <c r="T1723" i="1"/>
  <c r="U1723" i="1"/>
  <c r="V1723" i="1" s="1"/>
  <c r="W1723" i="1"/>
  <c r="X1723" i="1"/>
  <c r="Y1723" i="1"/>
  <c r="AA1723" i="1"/>
  <c r="AB1723" i="1"/>
  <c r="AC1723" i="1"/>
  <c r="AD1723" i="1" s="1"/>
  <c r="AG1723" i="1"/>
  <c r="AH1723" i="1"/>
  <c r="AI1723" i="1"/>
  <c r="AJ1723" i="1"/>
  <c r="AK1723" i="1"/>
  <c r="AM1723" i="1"/>
  <c r="A1724" i="1"/>
  <c r="B1724" i="1"/>
  <c r="C1724" i="1"/>
  <c r="D1724" i="1"/>
  <c r="E1724" i="1"/>
  <c r="F1724" i="1"/>
  <c r="G1724" i="1"/>
  <c r="H1724" i="1"/>
  <c r="I1724" i="1"/>
  <c r="J1724" i="1"/>
  <c r="K1724" i="1"/>
  <c r="L1724" i="1"/>
  <c r="M1724" i="1"/>
  <c r="Q1724" i="1"/>
  <c r="R1724" i="1"/>
  <c r="T1724" i="1"/>
  <c r="U1724" i="1"/>
  <c r="V1724" i="1" s="1"/>
  <c r="W1724" i="1"/>
  <c r="X1724" i="1"/>
  <c r="Y1724" i="1"/>
  <c r="AA1724" i="1"/>
  <c r="AB1724" i="1"/>
  <c r="AC1724" i="1"/>
  <c r="AD1724" i="1" s="1"/>
  <c r="AG1724" i="1"/>
  <c r="AH1724" i="1"/>
  <c r="AI1724" i="1"/>
  <c r="AJ1724" i="1"/>
  <c r="AK1724" i="1"/>
  <c r="AM1724" i="1"/>
  <c r="A1725" i="1"/>
  <c r="B1725" i="1"/>
  <c r="C1725" i="1"/>
  <c r="D1725" i="1"/>
  <c r="E1725" i="1"/>
  <c r="F1725" i="1"/>
  <c r="G1725" i="1"/>
  <c r="H1725" i="1"/>
  <c r="I1725" i="1"/>
  <c r="J1725" i="1"/>
  <c r="K1725" i="1"/>
  <c r="L1725" i="1"/>
  <c r="M1725" i="1"/>
  <c r="Q1725" i="1"/>
  <c r="R1725" i="1"/>
  <c r="T1725" i="1"/>
  <c r="U1725" i="1"/>
  <c r="V1725" i="1" s="1"/>
  <c r="W1725" i="1"/>
  <c r="X1725" i="1"/>
  <c r="Y1725" i="1"/>
  <c r="AA1725" i="1"/>
  <c r="AB1725" i="1"/>
  <c r="AC1725" i="1"/>
  <c r="AG1725" i="1"/>
  <c r="AH1725" i="1"/>
  <c r="AI1725" i="1"/>
  <c r="AJ1725" i="1"/>
  <c r="AK1725" i="1"/>
  <c r="AM1725" i="1"/>
  <c r="A1726" i="1"/>
  <c r="B1726" i="1"/>
  <c r="C1726" i="1"/>
  <c r="D1726" i="1"/>
  <c r="E1726" i="1"/>
  <c r="F1726" i="1"/>
  <c r="G1726" i="1"/>
  <c r="H1726" i="1"/>
  <c r="I1726" i="1"/>
  <c r="J1726" i="1"/>
  <c r="K1726" i="1"/>
  <c r="L1726" i="1"/>
  <c r="M1726" i="1"/>
  <c r="Q1726" i="1"/>
  <c r="R1726" i="1"/>
  <c r="T1726" i="1"/>
  <c r="U1726" i="1"/>
  <c r="V1726" i="1" s="1"/>
  <c r="W1726" i="1"/>
  <c r="X1726" i="1"/>
  <c r="Y1726" i="1"/>
  <c r="AA1726" i="1"/>
  <c r="AB1726" i="1"/>
  <c r="AC1726" i="1"/>
  <c r="AG1726" i="1"/>
  <c r="AH1726" i="1"/>
  <c r="AI1726" i="1"/>
  <c r="AJ1726" i="1"/>
  <c r="AK1726" i="1"/>
  <c r="AM1726" i="1"/>
  <c r="A1727" i="1"/>
  <c r="B1727" i="1"/>
  <c r="C1727" i="1"/>
  <c r="D1727" i="1"/>
  <c r="E1727" i="1"/>
  <c r="F1727" i="1"/>
  <c r="G1727" i="1"/>
  <c r="H1727" i="1"/>
  <c r="I1727" i="1"/>
  <c r="J1727" i="1"/>
  <c r="K1727" i="1"/>
  <c r="L1727" i="1"/>
  <c r="M1727" i="1"/>
  <c r="Q1727" i="1"/>
  <c r="R1727" i="1"/>
  <c r="T1727" i="1"/>
  <c r="U1727" i="1"/>
  <c r="V1727" i="1" s="1"/>
  <c r="W1727" i="1"/>
  <c r="X1727" i="1"/>
  <c r="Y1727" i="1"/>
  <c r="AA1727" i="1"/>
  <c r="AB1727" i="1"/>
  <c r="AC1727" i="1"/>
  <c r="AD1727" i="1" s="1"/>
  <c r="AG1727" i="1"/>
  <c r="AH1727" i="1"/>
  <c r="AI1727" i="1"/>
  <c r="AJ1727" i="1"/>
  <c r="AK1727" i="1"/>
  <c r="AM1727" i="1"/>
  <c r="A1728" i="1"/>
  <c r="B1728" i="1"/>
  <c r="C1728" i="1"/>
  <c r="D1728" i="1"/>
  <c r="E1728" i="1"/>
  <c r="F1728" i="1"/>
  <c r="G1728" i="1"/>
  <c r="H1728" i="1"/>
  <c r="I1728" i="1"/>
  <c r="J1728" i="1"/>
  <c r="K1728" i="1"/>
  <c r="L1728" i="1"/>
  <c r="M1728" i="1"/>
  <c r="Q1728" i="1"/>
  <c r="R1728" i="1"/>
  <c r="T1728" i="1"/>
  <c r="U1728" i="1"/>
  <c r="V1728" i="1" s="1"/>
  <c r="W1728" i="1"/>
  <c r="X1728" i="1"/>
  <c r="Y1728" i="1"/>
  <c r="AA1728" i="1"/>
  <c r="AB1728" i="1"/>
  <c r="AC1728" i="1"/>
  <c r="AD1728" i="1" s="1"/>
  <c r="AG1728" i="1"/>
  <c r="AH1728" i="1"/>
  <c r="AI1728" i="1"/>
  <c r="AJ1728" i="1"/>
  <c r="AK1728" i="1"/>
  <c r="AM1728" i="1"/>
  <c r="A1729" i="1"/>
  <c r="B1729" i="1"/>
  <c r="C1729" i="1"/>
  <c r="D1729" i="1"/>
  <c r="E1729" i="1"/>
  <c r="F1729" i="1"/>
  <c r="G1729" i="1"/>
  <c r="H1729" i="1"/>
  <c r="I1729" i="1"/>
  <c r="J1729" i="1"/>
  <c r="K1729" i="1"/>
  <c r="L1729" i="1"/>
  <c r="M1729" i="1"/>
  <c r="Q1729" i="1"/>
  <c r="R1729" i="1"/>
  <c r="T1729" i="1"/>
  <c r="U1729" i="1"/>
  <c r="V1729" i="1" s="1"/>
  <c r="W1729" i="1"/>
  <c r="X1729" i="1"/>
  <c r="Y1729" i="1"/>
  <c r="AA1729" i="1"/>
  <c r="AB1729" i="1"/>
  <c r="AC1729" i="1"/>
  <c r="AD1729" i="1" s="1"/>
  <c r="AG1729" i="1"/>
  <c r="AH1729" i="1"/>
  <c r="AI1729" i="1"/>
  <c r="AJ1729" i="1"/>
  <c r="AK1729" i="1"/>
  <c r="AM1729" i="1"/>
  <c r="A1730" i="1"/>
  <c r="B1730" i="1"/>
  <c r="C1730" i="1"/>
  <c r="D1730" i="1"/>
  <c r="E1730" i="1"/>
  <c r="F1730" i="1"/>
  <c r="G1730" i="1"/>
  <c r="H1730" i="1"/>
  <c r="I1730" i="1"/>
  <c r="J1730" i="1"/>
  <c r="K1730" i="1"/>
  <c r="L1730" i="1"/>
  <c r="M1730" i="1"/>
  <c r="Q1730" i="1"/>
  <c r="R1730" i="1"/>
  <c r="T1730" i="1"/>
  <c r="U1730" i="1"/>
  <c r="V1730" i="1" s="1"/>
  <c r="W1730" i="1"/>
  <c r="X1730" i="1"/>
  <c r="Y1730" i="1"/>
  <c r="AA1730" i="1"/>
  <c r="AB1730" i="1"/>
  <c r="AC1730" i="1"/>
  <c r="AD1730" i="1" s="1"/>
  <c r="AG1730" i="1"/>
  <c r="AH1730" i="1"/>
  <c r="AI1730" i="1"/>
  <c r="AJ1730" i="1"/>
  <c r="AK1730" i="1"/>
  <c r="AM1730" i="1"/>
  <c r="A1731" i="1"/>
  <c r="B1731" i="1"/>
  <c r="C1731" i="1"/>
  <c r="D1731" i="1"/>
  <c r="E1731" i="1"/>
  <c r="F1731" i="1"/>
  <c r="G1731" i="1"/>
  <c r="H1731" i="1"/>
  <c r="I1731" i="1"/>
  <c r="J1731" i="1"/>
  <c r="K1731" i="1"/>
  <c r="L1731" i="1"/>
  <c r="M1731" i="1"/>
  <c r="Q1731" i="1"/>
  <c r="R1731" i="1"/>
  <c r="T1731" i="1"/>
  <c r="U1731" i="1"/>
  <c r="V1731" i="1" s="1"/>
  <c r="W1731" i="1"/>
  <c r="X1731" i="1"/>
  <c r="Y1731" i="1"/>
  <c r="AA1731" i="1"/>
  <c r="AB1731" i="1"/>
  <c r="AC1731" i="1"/>
  <c r="AD1731" i="1" s="1"/>
  <c r="AG1731" i="1"/>
  <c r="AH1731" i="1"/>
  <c r="AI1731" i="1"/>
  <c r="AJ1731" i="1"/>
  <c r="AK1731" i="1"/>
  <c r="AM1731" i="1"/>
  <c r="A1732" i="1"/>
  <c r="B1732" i="1"/>
  <c r="C1732" i="1"/>
  <c r="D1732" i="1"/>
  <c r="E1732" i="1"/>
  <c r="F1732" i="1"/>
  <c r="G1732" i="1"/>
  <c r="H1732" i="1"/>
  <c r="I1732" i="1"/>
  <c r="J1732" i="1"/>
  <c r="K1732" i="1"/>
  <c r="L1732" i="1"/>
  <c r="M1732" i="1"/>
  <c r="Q1732" i="1"/>
  <c r="R1732" i="1"/>
  <c r="T1732" i="1"/>
  <c r="U1732" i="1"/>
  <c r="V1732" i="1" s="1"/>
  <c r="W1732" i="1"/>
  <c r="X1732" i="1"/>
  <c r="Y1732" i="1"/>
  <c r="AA1732" i="1"/>
  <c r="AB1732" i="1"/>
  <c r="AC1732" i="1"/>
  <c r="AD1732" i="1" s="1"/>
  <c r="AG1732" i="1"/>
  <c r="AH1732" i="1"/>
  <c r="AI1732" i="1"/>
  <c r="AJ1732" i="1"/>
  <c r="AK1732" i="1"/>
  <c r="AM1732" i="1"/>
  <c r="A1733" i="1"/>
  <c r="B1733" i="1"/>
  <c r="C1733" i="1"/>
  <c r="D1733" i="1"/>
  <c r="E1733" i="1"/>
  <c r="F1733" i="1"/>
  <c r="G1733" i="1"/>
  <c r="H1733" i="1"/>
  <c r="I1733" i="1"/>
  <c r="J1733" i="1"/>
  <c r="K1733" i="1"/>
  <c r="L1733" i="1"/>
  <c r="M1733" i="1"/>
  <c r="Q1733" i="1"/>
  <c r="R1733" i="1"/>
  <c r="T1733" i="1"/>
  <c r="U1733" i="1"/>
  <c r="V1733" i="1" s="1"/>
  <c r="W1733" i="1"/>
  <c r="X1733" i="1"/>
  <c r="Y1733" i="1"/>
  <c r="AA1733" i="1"/>
  <c r="AB1733" i="1"/>
  <c r="AC1733" i="1"/>
  <c r="AD1733" i="1" s="1"/>
  <c r="AG1733" i="1"/>
  <c r="AH1733" i="1"/>
  <c r="AI1733" i="1"/>
  <c r="AJ1733" i="1"/>
  <c r="AK1733" i="1"/>
  <c r="AM1733" i="1"/>
  <c r="A1734" i="1"/>
  <c r="B1734" i="1"/>
  <c r="C1734" i="1"/>
  <c r="D1734" i="1"/>
  <c r="E1734" i="1"/>
  <c r="F1734" i="1"/>
  <c r="G1734" i="1"/>
  <c r="H1734" i="1"/>
  <c r="I1734" i="1"/>
  <c r="J1734" i="1"/>
  <c r="K1734" i="1"/>
  <c r="L1734" i="1"/>
  <c r="M1734" i="1"/>
  <c r="Q1734" i="1"/>
  <c r="R1734" i="1"/>
  <c r="T1734" i="1"/>
  <c r="U1734" i="1"/>
  <c r="V1734" i="1" s="1"/>
  <c r="W1734" i="1"/>
  <c r="X1734" i="1"/>
  <c r="Y1734" i="1"/>
  <c r="AA1734" i="1"/>
  <c r="AB1734" i="1"/>
  <c r="AC1734" i="1"/>
  <c r="AD1734" i="1" s="1"/>
  <c r="AG1734" i="1"/>
  <c r="AH1734" i="1"/>
  <c r="AI1734" i="1"/>
  <c r="AJ1734" i="1"/>
  <c r="AK1734" i="1"/>
  <c r="AM1734" i="1"/>
  <c r="A1735" i="1"/>
  <c r="B1735" i="1"/>
  <c r="C1735" i="1"/>
  <c r="D1735" i="1"/>
  <c r="E1735" i="1"/>
  <c r="F1735" i="1"/>
  <c r="G1735" i="1"/>
  <c r="H1735" i="1"/>
  <c r="I1735" i="1"/>
  <c r="J1735" i="1"/>
  <c r="K1735" i="1"/>
  <c r="L1735" i="1"/>
  <c r="M1735" i="1"/>
  <c r="Q1735" i="1"/>
  <c r="R1735" i="1"/>
  <c r="T1735" i="1"/>
  <c r="U1735" i="1"/>
  <c r="V1735" i="1" s="1"/>
  <c r="W1735" i="1"/>
  <c r="X1735" i="1"/>
  <c r="Y1735" i="1"/>
  <c r="AA1735" i="1"/>
  <c r="AB1735" i="1"/>
  <c r="AC1735" i="1"/>
  <c r="AD1735" i="1" s="1"/>
  <c r="AG1735" i="1"/>
  <c r="AH1735" i="1"/>
  <c r="AI1735" i="1"/>
  <c r="AJ1735" i="1"/>
  <c r="AK1735" i="1"/>
  <c r="AM1735" i="1"/>
  <c r="A1736" i="1"/>
  <c r="B1736" i="1"/>
  <c r="C1736" i="1"/>
  <c r="D1736" i="1"/>
  <c r="E1736" i="1"/>
  <c r="F1736" i="1"/>
  <c r="G1736" i="1"/>
  <c r="H1736" i="1"/>
  <c r="I1736" i="1"/>
  <c r="J1736" i="1"/>
  <c r="K1736" i="1"/>
  <c r="L1736" i="1"/>
  <c r="M1736" i="1"/>
  <c r="Q1736" i="1"/>
  <c r="R1736" i="1"/>
  <c r="T1736" i="1"/>
  <c r="U1736" i="1"/>
  <c r="V1736" i="1" s="1"/>
  <c r="W1736" i="1"/>
  <c r="X1736" i="1"/>
  <c r="Y1736" i="1"/>
  <c r="AA1736" i="1"/>
  <c r="AB1736" i="1"/>
  <c r="AC1736" i="1"/>
  <c r="AD1736" i="1" s="1"/>
  <c r="AG1736" i="1"/>
  <c r="AH1736" i="1"/>
  <c r="AI1736" i="1"/>
  <c r="AJ1736" i="1"/>
  <c r="AK1736" i="1"/>
  <c r="AM1736" i="1"/>
  <c r="A1737" i="1"/>
  <c r="B1737" i="1"/>
  <c r="C1737" i="1"/>
  <c r="D1737" i="1"/>
  <c r="E1737" i="1"/>
  <c r="F1737" i="1"/>
  <c r="G1737" i="1"/>
  <c r="H1737" i="1"/>
  <c r="I1737" i="1"/>
  <c r="J1737" i="1"/>
  <c r="K1737" i="1"/>
  <c r="L1737" i="1"/>
  <c r="M1737" i="1"/>
  <c r="Q1737" i="1"/>
  <c r="R1737" i="1"/>
  <c r="T1737" i="1"/>
  <c r="U1737" i="1"/>
  <c r="V1737" i="1" s="1"/>
  <c r="W1737" i="1"/>
  <c r="X1737" i="1"/>
  <c r="Y1737" i="1"/>
  <c r="AA1737" i="1"/>
  <c r="AB1737" i="1"/>
  <c r="AC1737" i="1"/>
  <c r="AD1737" i="1" s="1"/>
  <c r="AG1737" i="1"/>
  <c r="AH1737" i="1"/>
  <c r="AI1737" i="1"/>
  <c r="AJ1737" i="1"/>
  <c r="AK1737" i="1"/>
  <c r="AM1737" i="1"/>
  <c r="A1738" i="1"/>
  <c r="B1738" i="1"/>
  <c r="C1738" i="1"/>
  <c r="D1738" i="1"/>
  <c r="E1738" i="1"/>
  <c r="F1738" i="1"/>
  <c r="G1738" i="1"/>
  <c r="H1738" i="1"/>
  <c r="I1738" i="1"/>
  <c r="J1738" i="1"/>
  <c r="K1738" i="1"/>
  <c r="L1738" i="1"/>
  <c r="M1738" i="1"/>
  <c r="Q1738" i="1"/>
  <c r="R1738" i="1"/>
  <c r="T1738" i="1"/>
  <c r="U1738" i="1"/>
  <c r="V1738" i="1" s="1"/>
  <c r="W1738" i="1"/>
  <c r="X1738" i="1"/>
  <c r="Y1738" i="1"/>
  <c r="AA1738" i="1"/>
  <c r="AB1738" i="1"/>
  <c r="AC1738" i="1"/>
  <c r="AD1738" i="1" s="1"/>
  <c r="AG1738" i="1"/>
  <c r="AH1738" i="1"/>
  <c r="AI1738" i="1"/>
  <c r="AJ1738" i="1"/>
  <c r="AK1738" i="1"/>
  <c r="AM1738" i="1"/>
  <c r="A1739" i="1"/>
  <c r="B1739" i="1"/>
  <c r="C1739" i="1"/>
  <c r="D1739" i="1"/>
  <c r="E1739" i="1"/>
  <c r="F1739" i="1"/>
  <c r="G1739" i="1"/>
  <c r="H1739" i="1"/>
  <c r="I1739" i="1"/>
  <c r="J1739" i="1"/>
  <c r="K1739" i="1"/>
  <c r="L1739" i="1"/>
  <c r="M1739" i="1"/>
  <c r="Q1739" i="1"/>
  <c r="R1739" i="1"/>
  <c r="T1739" i="1"/>
  <c r="U1739" i="1"/>
  <c r="V1739" i="1" s="1"/>
  <c r="W1739" i="1"/>
  <c r="X1739" i="1"/>
  <c r="Y1739" i="1"/>
  <c r="AA1739" i="1"/>
  <c r="AB1739" i="1"/>
  <c r="AC1739" i="1"/>
  <c r="AD1739" i="1" s="1"/>
  <c r="AG1739" i="1"/>
  <c r="AH1739" i="1"/>
  <c r="AI1739" i="1"/>
  <c r="AJ1739" i="1"/>
  <c r="AK1739" i="1"/>
  <c r="AM1739" i="1"/>
  <c r="A1740" i="1"/>
  <c r="B1740" i="1"/>
  <c r="C1740" i="1"/>
  <c r="D1740" i="1"/>
  <c r="E1740" i="1"/>
  <c r="F1740" i="1"/>
  <c r="G1740" i="1"/>
  <c r="H1740" i="1"/>
  <c r="I1740" i="1"/>
  <c r="J1740" i="1"/>
  <c r="K1740" i="1"/>
  <c r="L1740" i="1"/>
  <c r="M1740" i="1"/>
  <c r="Q1740" i="1"/>
  <c r="R1740" i="1"/>
  <c r="T1740" i="1"/>
  <c r="U1740" i="1"/>
  <c r="V1740" i="1" s="1"/>
  <c r="W1740" i="1"/>
  <c r="X1740" i="1"/>
  <c r="Y1740" i="1"/>
  <c r="AA1740" i="1"/>
  <c r="AB1740" i="1"/>
  <c r="AC1740" i="1"/>
  <c r="AD1740" i="1" s="1"/>
  <c r="AG1740" i="1"/>
  <c r="AH1740" i="1"/>
  <c r="AI1740" i="1"/>
  <c r="AJ1740" i="1"/>
  <c r="AK1740" i="1"/>
  <c r="AM1740" i="1"/>
  <c r="A1741" i="1"/>
  <c r="B1741" i="1"/>
  <c r="C1741" i="1"/>
  <c r="D1741" i="1"/>
  <c r="E1741" i="1"/>
  <c r="F1741" i="1"/>
  <c r="G1741" i="1"/>
  <c r="H1741" i="1"/>
  <c r="I1741" i="1"/>
  <c r="J1741" i="1"/>
  <c r="K1741" i="1"/>
  <c r="L1741" i="1"/>
  <c r="M1741" i="1"/>
  <c r="Q1741" i="1"/>
  <c r="R1741" i="1"/>
  <c r="T1741" i="1"/>
  <c r="U1741" i="1"/>
  <c r="V1741" i="1" s="1"/>
  <c r="W1741" i="1"/>
  <c r="X1741" i="1"/>
  <c r="Y1741" i="1"/>
  <c r="AA1741" i="1"/>
  <c r="AB1741" i="1"/>
  <c r="AC1741" i="1"/>
  <c r="AD1741" i="1" s="1"/>
  <c r="AG1741" i="1"/>
  <c r="AH1741" i="1"/>
  <c r="AI1741" i="1"/>
  <c r="AJ1741" i="1"/>
  <c r="AK1741" i="1"/>
  <c r="AM1741" i="1"/>
  <c r="A1742" i="1"/>
  <c r="B1742" i="1"/>
  <c r="C1742" i="1"/>
  <c r="D1742" i="1"/>
  <c r="E1742" i="1"/>
  <c r="F1742" i="1"/>
  <c r="G1742" i="1"/>
  <c r="H1742" i="1"/>
  <c r="I1742" i="1"/>
  <c r="J1742" i="1"/>
  <c r="K1742" i="1"/>
  <c r="L1742" i="1"/>
  <c r="M1742" i="1"/>
  <c r="Q1742" i="1"/>
  <c r="R1742" i="1"/>
  <c r="T1742" i="1"/>
  <c r="U1742" i="1"/>
  <c r="V1742" i="1" s="1"/>
  <c r="W1742" i="1"/>
  <c r="X1742" i="1"/>
  <c r="Y1742" i="1"/>
  <c r="AA1742" i="1"/>
  <c r="AB1742" i="1"/>
  <c r="AC1742" i="1"/>
  <c r="AD1742" i="1" s="1"/>
  <c r="AG1742" i="1"/>
  <c r="AH1742" i="1"/>
  <c r="AI1742" i="1"/>
  <c r="AJ1742" i="1"/>
  <c r="AK1742" i="1"/>
  <c r="AM1742" i="1"/>
  <c r="A1743" i="1"/>
  <c r="B1743" i="1"/>
  <c r="C1743" i="1"/>
  <c r="D1743" i="1"/>
  <c r="E1743" i="1"/>
  <c r="F1743" i="1"/>
  <c r="G1743" i="1"/>
  <c r="H1743" i="1"/>
  <c r="I1743" i="1"/>
  <c r="J1743" i="1"/>
  <c r="K1743" i="1"/>
  <c r="L1743" i="1"/>
  <c r="M1743" i="1"/>
  <c r="Q1743" i="1"/>
  <c r="R1743" i="1"/>
  <c r="T1743" i="1"/>
  <c r="U1743" i="1"/>
  <c r="V1743" i="1" s="1"/>
  <c r="W1743" i="1"/>
  <c r="X1743" i="1"/>
  <c r="Y1743" i="1"/>
  <c r="AA1743" i="1"/>
  <c r="AB1743" i="1"/>
  <c r="AC1743" i="1"/>
  <c r="AD1743" i="1" s="1"/>
  <c r="AG1743" i="1"/>
  <c r="AH1743" i="1"/>
  <c r="AI1743" i="1"/>
  <c r="AJ1743" i="1"/>
  <c r="AK1743" i="1"/>
  <c r="AM1743" i="1"/>
  <c r="A1744" i="1"/>
  <c r="B1744" i="1"/>
  <c r="C1744" i="1"/>
  <c r="D1744" i="1"/>
  <c r="E1744" i="1"/>
  <c r="F1744" i="1"/>
  <c r="G1744" i="1"/>
  <c r="H1744" i="1"/>
  <c r="I1744" i="1"/>
  <c r="J1744" i="1"/>
  <c r="K1744" i="1"/>
  <c r="L1744" i="1"/>
  <c r="M1744" i="1"/>
  <c r="Q1744" i="1"/>
  <c r="R1744" i="1"/>
  <c r="T1744" i="1"/>
  <c r="U1744" i="1"/>
  <c r="V1744" i="1" s="1"/>
  <c r="W1744" i="1"/>
  <c r="X1744" i="1"/>
  <c r="Y1744" i="1"/>
  <c r="AA1744" i="1"/>
  <c r="AB1744" i="1"/>
  <c r="AC1744" i="1"/>
  <c r="AD1744" i="1" s="1"/>
  <c r="AG1744" i="1"/>
  <c r="AH1744" i="1"/>
  <c r="AI1744" i="1"/>
  <c r="AJ1744" i="1"/>
  <c r="AK1744" i="1"/>
  <c r="AM1744" i="1"/>
  <c r="A1745" i="1"/>
  <c r="B1745" i="1"/>
  <c r="C1745" i="1"/>
  <c r="D1745" i="1"/>
  <c r="E1745" i="1"/>
  <c r="F1745" i="1"/>
  <c r="G1745" i="1"/>
  <c r="H1745" i="1"/>
  <c r="I1745" i="1"/>
  <c r="J1745" i="1"/>
  <c r="K1745" i="1"/>
  <c r="L1745" i="1"/>
  <c r="M1745" i="1"/>
  <c r="Q1745" i="1"/>
  <c r="R1745" i="1"/>
  <c r="T1745" i="1"/>
  <c r="U1745" i="1"/>
  <c r="V1745" i="1" s="1"/>
  <c r="W1745" i="1"/>
  <c r="X1745" i="1"/>
  <c r="Y1745" i="1"/>
  <c r="AA1745" i="1"/>
  <c r="AB1745" i="1"/>
  <c r="AC1745" i="1"/>
  <c r="AD1745" i="1" s="1"/>
  <c r="AG1745" i="1"/>
  <c r="AH1745" i="1"/>
  <c r="AI1745" i="1"/>
  <c r="AJ1745" i="1"/>
  <c r="AK1745" i="1"/>
  <c r="AM1745" i="1"/>
  <c r="A1746" i="1"/>
  <c r="B1746" i="1"/>
  <c r="C1746" i="1"/>
  <c r="D1746" i="1"/>
  <c r="E1746" i="1"/>
  <c r="F1746" i="1"/>
  <c r="G1746" i="1"/>
  <c r="H1746" i="1"/>
  <c r="I1746" i="1"/>
  <c r="J1746" i="1"/>
  <c r="K1746" i="1"/>
  <c r="L1746" i="1"/>
  <c r="M1746" i="1"/>
  <c r="Q1746" i="1"/>
  <c r="R1746" i="1"/>
  <c r="T1746" i="1"/>
  <c r="U1746" i="1"/>
  <c r="V1746" i="1" s="1"/>
  <c r="W1746" i="1"/>
  <c r="X1746" i="1"/>
  <c r="Y1746" i="1"/>
  <c r="AA1746" i="1"/>
  <c r="AB1746" i="1"/>
  <c r="AC1746" i="1"/>
  <c r="AD1746" i="1" s="1"/>
  <c r="AG1746" i="1"/>
  <c r="AH1746" i="1"/>
  <c r="AI1746" i="1"/>
  <c r="AJ1746" i="1"/>
  <c r="AK1746" i="1"/>
  <c r="AM1746" i="1"/>
  <c r="A1747" i="1"/>
  <c r="B1747" i="1"/>
  <c r="C1747" i="1"/>
  <c r="D1747" i="1"/>
  <c r="E1747" i="1"/>
  <c r="F1747" i="1"/>
  <c r="G1747" i="1"/>
  <c r="H1747" i="1"/>
  <c r="I1747" i="1"/>
  <c r="J1747" i="1"/>
  <c r="K1747" i="1"/>
  <c r="L1747" i="1"/>
  <c r="M1747" i="1"/>
  <c r="Q1747" i="1"/>
  <c r="R1747" i="1"/>
  <c r="T1747" i="1"/>
  <c r="U1747" i="1"/>
  <c r="V1747" i="1" s="1"/>
  <c r="W1747" i="1"/>
  <c r="X1747" i="1"/>
  <c r="Y1747" i="1"/>
  <c r="AA1747" i="1"/>
  <c r="AB1747" i="1"/>
  <c r="AC1747" i="1"/>
  <c r="AD1747" i="1" s="1"/>
  <c r="AG1747" i="1"/>
  <c r="AH1747" i="1"/>
  <c r="AI1747" i="1"/>
  <c r="AJ1747" i="1"/>
  <c r="AK1747" i="1"/>
  <c r="AM1747" i="1"/>
  <c r="A1748" i="1"/>
  <c r="B1748" i="1"/>
  <c r="C1748" i="1"/>
  <c r="D1748" i="1"/>
  <c r="E1748" i="1"/>
  <c r="F1748" i="1"/>
  <c r="G1748" i="1"/>
  <c r="H1748" i="1"/>
  <c r="I1748" i="1"/>
  <c r="J1748" i="1"/>
  <c r="K1748" i="1"/>
  <c r="L1748" i="1"/>
  <c r="M1748" i="1"/>
  <c r="Q1748" i="1"/>
  <c r="R1748" i="1"/>
  <c r="T1748" i="1"/>
  <c r="U1748" i="1"/>
  <c r="V1748" i="1" s="1"/>
  <c r="W1748" i="1"/>
  <c r="X1748" i="1"/>
  <c r="Y1748" i="1"/>
  <c r="AA1748" i="1"/>
  <c r="AB1748" i="1"/>
  <c r="AC1748" i="1"/>
  <c r="AD1748" i="1" s="1"/>
  <c r="AG1748" i="1"/>
  <c r="AH1748" i="1"/>
  <c r="AI1748" i="1"/>
  <c r="AJ1748" i="1"/>
  <c r="AK1748" i="1"/>
  <c r="AM1748" i="1"/>
  <c r="A1749" i="1"/>
  <c r="B1749" i="1"/>
  <c r="C1749" i="1"/>
  <c r="D1749" i="1"/>
  <c r="E1749" i="1"/>
  <c r="F1749" i="1"/>
  <c r="G1749" i="1"/>
  <c r="H1749" i="1"/>
  <c r="I1749" i="1"/>
  <c r="J1749" i="1"/>
  <c r="K1749" i="1"/>
  <c r="L1749" i="1"/>
  <c r="M1749" i="1"/>
  <c r="Q1749" i="1"/>
  <c r="R1749" i="1"/>
  <c r="T1749" i="1"/>
  <c r="U1749" i="1"/>
  <c r="V1749" i="1" s="1"/>
  <c r="W1749" i="1"/>
  <c r="X1749" i="1"/>
  <c r="Y1749" i="1"/>
  <c r="AA1749" i="1"/>
  <c r="AB1749" i="1"/>
  <c r="AC1749" i="1"/>
  <c r="AG1749" i="1"/>
  <c r="AH1749" i="1"/>
  <c r="AI1749" i="1"/>
  <c r="AJ1749" i="1"/>
  <c r="AK1749" i="1"/>
  <c r="AM1749" i="1"/>
  <c r="A1750" i="1"/>
  <c r="B1750" i="1"/>
  <c r="C1750" i="1"/>
  <c r="D1750" i="1"/>
  <c r="E1750" i="1"/>
  <c r="F1750" i="1"/>
  <c r="G1750" i="1"/>
  <c r="H1750" i="1"/>
  <c r="I1750" i="1"/>
  <c r="J1750" i="1"/>
  <c r="K1750" i="1"/>
  <c r="L1750" i="1"/>
  <c r="M1750" i="1"/>
  <c r="Q1750" i="1"/>
  <c r="R1750" i="1"/>
  <c r="T1750" i="1"/>
  <c r="U1750" i="1"/>
  <c r="V1750" i="1" s="1"/>
  <c r="W1750" i="1"/>
  <c r="X1750" i="1"/>
  <c r="Y1750" i="1"/>
  <c r="AA1750" i="1"/>
  <c r="AB1750" i="1"/>
  <c r="AC1750" i="1"/>
  <c r="AD1750" i="1" s="1"/>
  <c r="AG1750" i="1"/>
  <c r="AH1750" i="1"/>
  <c r="AI1750" i="1"/>
  <c r="AJ1750" i="1"/>
  <c r="AK1750" i="1"/>
  <c r="AM1750" i="1"/>
  <c r="A1751" i="1"/>
  <c r="B1751" i="1"/>
  <c r="C1751" i="1"/>
  <c r="D1751" i="1"/>
  <c r="E1751" i="1"/>
  <c r="F1751" i="1"/>
  <c r="G1751" i="1"/>
  <c r="H1751" i="1"/>
  <c r="I1751" i="1"/>
  <c r="J1751" i="1"/>
  <c r="K1751" i="1"/>
  <c r="L1751" i="1"/>
  <c r="M1751" i="1"/>
  <c r="Q1751" i="1"/>
  <c r="R1751" i="1"/>
  <c r="T1751" i="1"/>
  <c r="U1751" i="1"/>
  <c r="V1751" i="1" s="1"/>
  <c r="W1751" i="1"/>
  <c r="X1751" i="1"/>
  <c r="Y1751" i="1"/>
  <c r="AA1751" i="1"/>
  <c r="AB1751" i="1"/>
  <c r="AC1751" i="1"/>
  <c r="AD1751" i="1" s="1"/>
  <c r="AG1751" i="1"/>
  <c r="AH1751" i="1"/>
  <c r="AI1751" i="1"/>
  <c r="AJ1751" i="1"/>
  <c r="AK1751" i="1"/>
  <c r="AM1751" i="1"/>
  <c r="A1752" i="1"/>
  <c r="B1752" i="1"/>
  <c r="C1752" i="1"/>
  <c r="D1752" i="1"/>
  <c r="E1752" i="1"/>
  <c r="F1752" i="1"/>
  <c r="G1752" i="1"/>
  <c r="H1752" i="1"/>
  <c r="I1752" i="1"/>
  <c r="J1752" i="1"/>
  <c r="K1752" i="1"/>
  <c r="L1752" i="1"/>
  <c r="M1752" i="1"/>
  <c r="Q1752" i="1"/>
  <c r="R1752" i="1"/>
  <c r="T1752" i="1"/>
  <c r="U1752" i="1"/>
  <c r="V1752" i="1" s="1"/>
  <c r="W1752" i="1"/>
  <c r="X1752" i="1"/>
  <c r="Y1752" i="1"/>
  <c r="AA1752" i="1"/>
  <c r="AB1752" i="1"/>
  <c r="AC1752" i="1"/>
  <c r="AD1752" i="1" s="1"/>
  <c r="AG1752" i="1"/>
  <c r="AH1752" i="1"/>
  <c r="AI1752" i="1"/>
  <c r="AJ1752" i="1"/>
  <c r="AK1752" i="1"/>
  <c r="AM1752" i="1"/>
  <c r="A1753" i="1"/>
  <c r="B1753" i="1"/>
  <c r="C1753" i="1"/>
  <c r="D1753" i="1"/>
  <c r="E1753" i="1"/>
  <c r="F1753" i="1"/>
  <c r="G1753" i="1"/>
  <c r="H1753" i="1"/>
  <c r="I1753" i="1"/>
  <c r="J1753" i="1"/>
  <c r="K1753" i="1"/>
  <c r="L1753" i="1"/>
  <c r="M1753" i="1"/>
  <c r="Q1753" i="1"/>
  <c r="R1753" i="1"/>
  <c r="T1753" i="1"/>
  <c r="U1753" i="1"/>
  <c r="V1753" i="1" s="1"/>
  <c r="W1753" i="1"/>
  <c r="X1753" i="1"/>
  <c r="Y1753" i="1"/>
  <c r="AA1753" i="1"/>
  <c r="AB1753" i="1"/>
  <c r="AC1753" i="1"/>
  <c r="AD1753" i="1" s="1"/>
  <c r="AG1753" i="1"/>
  <c r="AH1753" i="1"/>
  <c r="AI1753" i="1"/>
  <c r="AJ1753" i="1"/>
  <c r="AK1753" i="1"/>
  <c r="AM1753" i="1"/>
  <c r="A1754" i="1"/>
  <c r="B1754" i="1"/>
  <c r="C1754" i="1"/>
  <c r="D1754" i="1"/>
  <c r="E1754" i="1"/>
  <c r="F1754" i="1"/>
  <c r="G1754" i="1"/>
  <c r="H1754" i="1"/>
  <c r="I1754" i="1"/>
  <c r="J1754" i="1"/>
  <c r="K1754" i="1"/>
  <c r="L1754" i="1"/>
  <c r="M1754" i="1"/>
  <c r="Q1754" i="1"/>
  <c r="R1754" i="1"/>
  <c r="T1754" i="1"/>
  <c r="U1754" i="1"/>
  <c r="V1754" i="1" s="1"/>
  <c r="W1754" i="1"/>
  <c r="X1754" i="1"/>
  <c r="Y1754" i="1"/>
  <c r="AA1754" i="1"/>
  <c r="AB1754" i="1"/>
  <c r="AC1754" i="1"/>
  <c r="AD1754" i="1" s="1"/>
  <c r="AG1754" i="1"/>
  <c r="AH1754" i="1"/>
  <c r="AI1754" i="1"/>
  <c r="AJ1754" i="1"/>
  <c r="AK1754" i="1"/>
  <c r="AM1754" i="1"/>
  <c r="A1755" i="1"/>
  <c r="B1755" i="1"/>
  <c r="C1755" i="1"/>
  <c r="D1755" i="1"/>
  <c r="E1755" i="1"/>
  <c r="F1755" i="1"/>
  <c r="G1755" i="1"/>
  <c r="H1755" i="1"/>
  <c r="I1755" i="1"/>
  <c r="J1755" i="1"/>
  <c r="K1755" i="1"/>
  <c r="L1755" i="1"/>
  <c r="M1755" i="1"/>
  <c r="Q1755" i="1"/>
  <c r="R1755" i="1"/>
  <c r="T1755" i="1"/>
  <c r="U1755" i="1"/>
  <c r="V1755" i="1" s="1"/>
  <c r="W1755" i="1"/>
  <c r="X1755" i="1"/>
  <c r="Y1755" i="1"/>
  <c r="AA1755" i="1"/>
  <c r="AB1755" i="1"/>
  <c r="AC1755" i="1"/>
  <c r="AD1755" i="1" s="1"/>
  <c r="AG1755" i="1"/>
  <c r="AH1755" i="1"/>
  <c r="AI1755" i="1"/>
  <c r="AJ1755" i="1"/>
  <c r="AK1755" i="1"/>
  <c r="AM1755" i="1"/>
  <c r="A1756" i="1"/>
  <c r="B1756" i="1"/>
  <c r="C1756" i="1"/>
  <c r="D1756" i="1"/>
  <c r="E1756" i="1"/>
  <c r="F1756" i="1"/>
  <c r="G1756" i="1"/>
  <c r="H1756" i="1"/>
  <c r="I1756" i="1"/>
  <c r="J1756" i="1"/>
  <c r="K1756" i="1"/>
  <c r="L1756" i="1"/>
  <c r="M1756" i="1"/>
  <c r="Q1756" i="1"/>
  <c r="R1756" i="1"/>
  <c r="T1756" i="1"/>
  <c r="U1756" i="1"/>
  <c r="V1756" i="1" s="1"/>
  <c r="W1756" i="1"/>
  <c r="X1756" i="1"/>
  <c r="Y1756" i="1"/>
  <c r="AA1756" i="1"/>
  <c r="AB1756" i="1"/>
  <c r="AC1756" i="1"/>
  <c r="AD1756" i="1" s="1"/>
  <c r="AG1756" i="1"/>
  <c r="AH1756" i="1"/>
  <c r="AI1756" i="1"/>
  <c r="AJ1756" i="1"/>
  <c r="AK1756" i="1"/>
  <c r="AM1756" i="1"/>
  <c r="A1757" i="1"/>
  <c r="B1757" i="1"/>
  <c r="C1757" i="1"/>
  <c r="D1757" i="1"/>
  <c r="E1757" i="1"/>
  <c r="F1757" i="1"/>
  <c r="G1757" i="1"/>
  <c r="H1757" i="1"/>
  <c r="I1757" i="1"/>
  <c r="J1757" i="1"/>
  <c r="K1757" i="1"/>
  <c r="L1757" i="1"/>
  <c r="M1757" i="1"/>
  <c r="Q1757" i="1"/>
  <c r="R1757" i="1"/>
  <c r="T1757" i="1"/>
  <c r="U1757" i="1"/>
  <c r="V1757" i="1" s="1"/>
  <c r="W1757" i="1"/>
  <c r="X1757" i="1"/>
  <c r="Y1757" i="1"/>
  <c r="AA1757" i="1"/>
  <c r="AB1757" i="1"/>
  <c r="AC1757" i="1"/>
  <c r="AD1757" i="1" s="1"/>
  <c r="AG1757" i="1"/>
  <c r="AH1757" i="1"/>
  <c r="AI1757" i="1"/>
  <c r="AJ1757" i="1"/>
  <c r="AK1757" i="1"/>
  <c r="AM1757" i="1"/>
  <c r="A1758" i="1"/>
  <c r="B1758" i="1"/>
  <c r="C1758" i="1"/>
  <c r="D1758" i="1"/>
  <c r="E1758" i="1"/>
  <c r="F1758" i="1"/>
  <c r="G1758" i="1"/>
  <c r="H1758" i="1"/>
  <c r="I1758" i="1"/>
  <c r="J1758" i="1"/>
  <c r="K1758" i="1"/>
  <c r="L1758" i="1"/>
  <c r="M1758" i="1"/>
  <c r="Q1758" i="1"/>
  <c r="R1758" i="1"/>
  <c r="T1758" i="1"/>
  <c r="U1758" i="1"/>
  <c r="V1758" i="1" s="1"/>
  <c r="W1758" i="1"/>
  <c r="X1758" i="1"/>
  <c r="Y1758" i="1"/>
  <c r="AA1758" i="1"/>
  <c r="AB1758" i="1"/>
  <c r="AC1758" i="1"/>
  <c r="AD1758" i="1" s="1"/>
  <c r="AG1758" i="1"/>
  <c r="AH1758" i="1"/>
  <c r="AI1758" i="1"/>
  <c r="AJ1758" i="1"/>
  <c r="AK1758" i="1"/>
  <c r="AM1758" i="1"/>
  <c r="A1759" i="1"/>
  <c r="B1759" i="1"/>
  <c r="C1759" i="1"/>
  <c r="D1759" i="1"/>
  <c r="E1759" i="1"/>
  <c r="F1759" i="1"/>
  <c r="G1759" i="1"/>
  <c r="H1759" i="1"/>
  <c r="I1759" i="1"/>
  <c r="J1759" i="1"/>
  <c r="K1759" i="1"/>
  <c r="L1759" i="1"/>
  <c r="M1759" i="1"/>
  <c r="Q1759" i="1"/>
  <c r="R1759" i="1"/>
  <c r="T1759" i="1"/>
  <c r="U1759" i="1"/>
  <c r="V1759" i="1" s="1"/>
  <c r="W1759" i="1"/>
  <c r="X1759" i="1"/>
  <c r="Y1759" i="1"/>
  <c r="AA1759" i="1"/>
  <c r="AB1759" i="1"/>
  <c r="AC1759" i="1"/>
  <c r="AD1759" i="1" s="1"/>
  <c r="AG1759" i="1"/>
  <c r="AH1759" i="1"/>
  <c r="AI1759" i="1"/>
  <c r="AJ1759" i="1"/>
  <c r="AK1759" i="1"/>
  <c r="AM1759" i="1"/>
  <c r="A1760" i="1"/>
  <c r="B1760" i="1"/>
  <c r="C1760" i="1"/>
  <c r="D1760" i="1"/>
  <c r="E1760" i="1"/>
  <c r="F1760" i="1"/>
  <c r="G1760" i="1"/>
  <c r="H1760" i="1"/>
  <c r="I1760" i="1"/>
  <c r="J1760" i="1"/>
  <c r="K1760" i="1"/>
  <c r="L1760" i="1"/>
  <c r="M1760" i="1"/>
  <c r="Q1760" i="1"/>
  <c r="R1760" i="1"/>
  <c r="T1760" i="1"/>
  <c r="U1760" i="1"/>
  <c r="V1760" i="1" s="1"/>
  <c r="W1760" i="1"/>
  <c r="X1760" i="1"/>
  <c r="Y1760" i="1"/>
  <c r="AA1760" i="1"/>
  <c r="AB1760" i="1"/>
  <c r="AC1760" i="1"/>
  <c r="AD1760" i="1" s="1"/>
  <c r="AG1760" i="1"/>
  <c r="AH1760" i="1"/>
  <c r="AI1760" i="1"/>
  <c r="AJ1760" i="1"/>
  <c r="AK1760" i="1"/>
  <c r="AM1760" i="1"/>
  <c r="A1761" i="1"/>
  <c r="B1761" i="1"/>
  <c r="C1761" i="1"/>
  <c r="D1761" i="1"/>
  <c r="E1761" i="1"/>
  <c r="F1761" i="1"/>
  <c r="G1761" i="1"/>
  <c r="H1761" i="1"/>
  <c r="I1761" i="1"/>
  <c r="J1761" i="1"/>
  <c r="K1761" i="1"/>
  <c r="L1761" i="1"/>
  <c r="M1761" i="1"/>
  <c r="Q1761" i="1"/>
  <c r="R1761" i="1"/>
  <c r="T1761" i="1"/>
  <c r="U1761" i="1"/>
  <c r="V1761" i="1" s="1"/>
  <c r="W1761" i="1"/>
  <c r="X1761" i="1"/>
  <c r="Y1761" i="1"/>
  <c r="AA1761" i="1"/>
  <c r="AB1761" i="1"/>
  <c r="AC1761" i="1"/>
  <c r="AD1761" i="1" s="1"/>
  <c r="AG1761" i="1"/>
  <c r="AH1761" i="1"/>
  <c r="AI1761" i="1"/>
  <c r="AJ1761" i="1"/>
  <c r="AK1761" i="1"/>
  <c r="AM1761" i="1"/>
  <c r="A1762" i="1"/>
  <c r="B1762" i="1"/>
  <c r="C1762" i="1"/>
  <c r="D1762" i="1"/>
  <c r="E1762" i="1"/>
  <c r="F1762" i="1"/>
  <c r="G1762" i="1"/>
  <c r="H1762" i="1"/>
  <c r="I1762" i="1"/>
  <c r="J1762" i="1"/>
  <c r="K1762" i="1"/>
  <c r="L1762" i="1"/>
  <c r="M1762" i="1"/>
  <c r="Q1762" i="1"/>
  <c r="R1762" i="1"/>
  <c r="T1762" i="1"/>
  <c r="U1762" i="1"/>
  <c r="V1762" i="1" s="1"/>
  <c r="W1762" i="1"/>
  <c r="X1762" i="1"/>
  <c r="Y1762" i="1"/>
  <c r="AA1762" i="1"/>
  <c r="AB1762" i="1"/>
  <c r="AC1762" i="1"/>
  <c r="AD1762" i="1" s="1"/>
  <c r="AG1762" i="1"/>
  <c r="AH1762" i="1"/>
  <c r="AI1762" i="1"/>
  <c r="AJ1762" i="1"/>
  <c r="AK1762" i="1"/>
  <c r="AM1762" i="1"/>
  <c r="A1763" i="1"/>
  <c r="B1763" i="1"/>
  <c r="C1763" i="1"/>
  <c r="D1763" i="1"/>
  <c r="E1763" i="1"/>
  <c r="F1763" i="1"/>
  <c r="G1763" i="1"/>
  <c r="H1763" i="1"/>
  <c r="I1763" i="1"/>
  <c r="J1763" i="1"/>
  <c r="K1763" i="1"/>
  <c r="L1763" i="1"/>
  <c r="M1763" i="1"/>
  <c r="Q1763" i="1"/>
  <c r="R1763" i="1"/>
  <c r="T1763" i="1"/>
  <c r="U1763" i="1"/>
  <c r="V1763" i="1" s="1"/>
  <c r="W1763" i="1"/>
  <c r="X1763" i="1"/>
  <c r="Y1763" i="1"/>
  <c r="AA1763" i="1"/>
  <c r="AB1763" i="1"/>
  <c r="AC1763" i="1"/>
  <c r="AD1763" i="1" s="1"/>
  <c r="AG1763" i="1"/>
  <c r="AH1763" i="1"/>
  <c r="AI1763" i="1"/>
  <c r="AJ1763" i="1"/>
  <c r="AK1763" i="1"/>
  <c r="AM1763" i="1"/>
  <c r="A1764" i="1"/>
  <c r="B1764" i="1"/>
  <c r="C1764" i="1"/>
  <c r="D1764" i="1"/>
  <c r="E1764" i="1"/>
  <c r="F1764" i="1"/>
  <c r="G1764" i="1"/>
  <c r="H1764" i="1"/>
  <c r="I1764" i="1"/>
  <c r="J1764" i="1"/>
  <c r="K1764" i="1"/>
  <c r="L1764" i="1"/>
  <c r="M1764" i="1"/>
  <c r="Q1764" i="1"/>
  <c r="R1764" i="1"/>
  <c r="T1764" i="1"/>
  <c r="U1764" i="1"/>
  <c r="V1764" i="1" s="1"/>
  <c r="W1764" i="1"/>
  <c r="X1764" i="1"/>
  <c r="Y1764" i="1"/>
  <c r="AA1764" i="1"/>
  <c r="AB1764" i="1"/>
  <c r="AC1764" i="1"/>
  <c r="AD1764" i="1" s="1"/>
  <c r="AG1764" i="1"/>
  <c r="AH1764" i="1"/>
  <c r="AI1764" i="1"/>
  <c r="AJ1764" i="1"/>
  <c r="AK1764" i="1"/>
  <c r="AM1764" i="1"/>
  <c r="A1765" i="1"/>
  <c r="B1765" i="1"/>
  <c r="C1765" i="1"/>
  <c r="D1765" i="1"/>
  <c r="E1765" i="1"/>
  <c r="F1765" i="1"/>
  <c r="G1765" i="1"/>
  <c r="H1765" i="1"/>
  <c r="I1765" i="1"/>
  <c r="J1765" i="1"/>
  <c r="K1765" i="1"/>
  <c r="L1765" i="1"/>
  <c r="M1765" i="1"/>
  <c r="Q1765" i="1"/>
  <c r="R1765" i="1"/>
  <c r="T1765" i="1"/>
  <c r="U1765" i="1"/>
  <c r="V1765" i="1" s="1"/>
  <c r="W1765" i="1"/>
  <c r="X1765" i="1"/>
  <c r="Y1765" i="1"/>
  <c r="AA1765" i="1"/>
  <c r="AB1765" i="1"/>
  <c r="AC1765" i="1"/>
  <c r="AD1765" i="1" s="1"/>
  <c r="AG1765" i="1"/>
  <c r="AH1765" i="1"/>
  <c r="AI1765" i="1"/>
  <c r="AJ1765" i="1"/>
  <c r="AK1765" i="1"/>
  <c r="AM1765" i="1"/>
  <c r="A1766" i="1"/>
  <c r="B1766" i="1"/>
  <c r="C1766" i="1"/>
  <c r="D1766" i="1"/>
  <c r="E1766" i="1"/>
  <c r="F1766" i="1"/>
  <c r="G1766" i="1"/>
  <c r="H1766" i="1"/>
  <c r="I1766" i="1"/>
  <c r="J1766" i="1"/>
  <c r="K1766" i="1"/>
  <c r="L1766" i="1"/>
  <c r="M1766" i="1"/>
  <c r="Q1766" i="1"/>
  <c r="R1766" i="1"/>
  <c r="T1766" i="1"/>
  <c r="U1766" i="1"/>
  <c r="V1766" i="1" s="1"/>
  <c r="W1766" i="1"/>
  <c r="X1766" i="1"/>
  <c r="Y1766" i="1"/>
  <c r="AA1766" i="1"/>
  <c r="AB1766" i="1"/>
  <c r="AC1766" i="1"/>
  <c r="AD1766" i="1" s="1"/>
  <c r="AG1766" i="1"/>
  <c r="AH1766" i="1"/>
  <c r="AI1766" i="1"/>
  <c r="AJ1766" i="1"/>
  <c r="AK1766" i="1"/>
  <c r="AM1766" i="1"/>
  <c r="A1767" i="1"/>
  <c r="B1767" i="1"/>
  <c r="C1767" i="1"/>
  <c r="D1767" i="1"/>
  <c r="E1767" i="1"/>
  <c r="F1767" i="1"/>
  <c r="G1767" i="1"/>
  <c r="H1767" i="1"/>
  <c r="I1767" i="1"/>
  <c r="J1767" i="1"/>
  <c r="K1767" i="1"/>
  <c r="L1767" i="1"/>
  <c r="M1767" i="1"/>
  <c r="Q1767" i="1"/>
  <c r="R1767" i="1"/>
  <c r="T1767" i="1"/>
  <c r="U1767" i="1"/>
  <c r="V1767" i="1" s="1"/>
  <c r="W1767" i="1"/>
  <c r="X1767" i="1"/>
  <c r="Y1767" i="1"/>
  <c r="AA1767" i="1"/>
  <c r="AB1767" i="1"/>
  <c r="AC1767" i="1"/>
  <c r="AE1767" i="1" s="1"/>
  <c r="AG1767" i="1"/>
  <c r="AH1767" i="1"/>
  <c r="AI1767" i="1"/>
  <c r="AJ1767" i="1"/>
  <c r="AK1767" i="1"/>
  <c r="AM1767" i="1"/>
  <c r="A1768" i="1"/>
  <c r="B1768" i="1"/>
  <c r="C1768" i="1"/>
  <c r="D1768" i="1"/>
  <c r="E1768" i="1"/>
  <c r="F1768" i="1"/>
  <c r="G1768" i="1"/>
  <c r="H1768" i="1"/>
  <c r="I1768" i="1"/>
  <c r="J1768" i="1"/>
  <c r="K1768" i="1"/>
  <c r="L1768" i="1"/>
  <c r="M1768" i="1"/>
  <c r="Q1768" i="1"/>
  <c r="R1768" i="1"/>
  <c r="T1768" i="1"/>
  <c r="U1768" i="1"/>
  <c r="V1768" i="1" s="1"/>
  <c r="W1768" i="1"/>
  <c r="X1768" i="1"/>
  <c r="Y1768" i="1"/>
  <c r="AA1768" i="1"/>
  <c r="AB1768" i="1"/>
  <c r="AC1768" i="1"/>
  <c r="AD1768" i="1" s="1"/>
  <c r="AG1768" i="1"/>
  <c r="AH1768" i="1"/>
  <c r="AI1768" i="1"/>
  <c r="AJ1768" i="1"/>
  <c r="AK1768" i="1"/>
  <c r="AM1768" i="1"/>
  <c r="A1769" i="1"/>
  <c r="B1769" i="1"/>
  <c r="C1769" i="1"/>
  <c r="D1769" i="1"/>
  <c r="E1769" i="1"/>
  <c r="F1769" i="1"/>
  <c r="G1769" i="1"/>
  <c r="H1769" i="1"/>
  <c r="I1769" i="1"/>
  <c r="J1769" i="1"/>
  <c r="K1769" i="1"/>
  <c r="L1769" i="1"/>
  <c r="M1769" i="1"/>
  <c r="Q1769" i="1"/>
  <c r="R1769" i="1"/>
  <c r="T1769" i="1"/>
  <c r="U1769" i="1"/>
  <c r="V1769" i="1" s="1"/>
  <c r="W1769" i="1"/>
  <c r="X1769" i="1"/>
  <c r="Y1769" i="1"/>
  <c r="AA1769" i="1"/>
  <c r="AB1769" i="1"/>
  <c r="AC1769" i="1"/>
  <c r="AD1769" i="1" s="1"/>
  <c r="AG1769" i="1"/>
  <c r="AH1769" i="1"/>
  <c r="AI1769" i="1"/>
  <c r="AJ1769" i="1"/>
  <c r="AK1769" i="1"/>
  <c r="AM1769" i="1"/>
  <c r="A1770" i="1"/>
  <c r="B1770" i="1"/>
  <c r="C1770" i="1"/>
  <c r="D1770" i="1"/>
  <c r="E1770" i="1"/>
  <c r="F1770" i="1"/>
  <c r="G1770" i="1"/>
  <c r="H1770" i="1"/>
  <c r="I1770" i="1"/>
  <c r="J1770" i="1"/>
  <c r="K1770" i="1"/>
  <c r="L1770" i="1"/>
  <c r="M1770" i="1"/>
  <c r="Q1770" i="1"/>
  <c r="R1770" i="1"/>
  <c r="T1770" i="1"/>
  <c r="U1770" i="1"/>
  <c r="V1770" i="1" s="1"/>
  <c r="W1770" i="1"/>
  <c r="X1770" i="1"/>
  <c r="Y1770" i="1"/>
  <c r="AA1770" i="1"/>
  <c r="AB1770" i="1"/>
  <c r="AC1770" i="1"/>
  <c r="AG1770" i="1"/>
  <c r="AH1770" i="1"/>
  <c r="AI1770" i="1"/>
  <c r="AJ1770" i="1"/>
  <c r="AK1770" i="1"/>
  <c r="AM1770" i="1"/>
  <c r="A1771" i="1"/>
  <c r="B1771" i="1"/>
  <c r="C1771" i="1"/>
  <c r="D1771" i="1"/>
  <c r="E1771" i="1"/>
  <c r="F1771" i="1"/>
  <c r="G1771" i="1"/>
  <c r="H1771" i="1"/>
  <c r="I1771" i="1"/>
  <c r="J1771" i="1"/>
  <c r="K1771" i="1"/>
  <c r="L1771" i="1"/>
  <c r="M1771" i="1"/>
  <c r="Q1771" i="1"/>
  <c r="R1771" i="1"/>
  <c r="T1771" i="1"/>
  <c r="U1771" i="1"/>
  <c r="V1771" i="1" s="1"/>
  <c r="W1771" i="1"/>
  <c r="X1771" i="1"/>
  <c r="Y1771" i="1"/>
  <c r="AA1771" i="1"/>
  <c r="AB1771" i="1"/>
  <c r="AC1771" i="1"/>
  <c r="AE1771" i="1" s="1"/>
  <c r="AG1771" i="1"/>
  <c r="AH1771" i="1"/>
  <c r="AI1771" i="1"/>
  <c r="AJ1771" i="1"/>
  <c r="AK1771" i="1"/>
  <c r="AM1771" i="1"/>
  <c r="A1772" i="1"/>
  <c r="B1772" i="1"/>
  <c r="C1772" i="1"/>
  <c r="D1772" i="1"/>
  <c r="E1772" i="1"/>
  <c r="F1772" i="1"/>
  <c r="G1772" i="1"/>
  <c r="H1772" i="1"/>
  <c r="I1772" i="1"/>
  <c r="J1772" i="1"/>
  <c r="K1772" i="1"/>
  <c r="L1772" i="1"/>
  <c r="M1772" i="1"/>
  <c r="Q1772" i="1"/>
  <c r="R1772" i="1"/>
  <c r="T1772" i="1"/>
  <c r="U1772" i="1"/>
  <c r="V1772" i="1" s="1"/>
  <c r="W1772" i="1"/>
  <c r="X1772" i="1"/>
  <c r="Y1772" i="1"/>
  <c r="AA1772" i="1"/>
  <c r="AB1772" i="1"/>
  <c r="AC1772" i="1"/>
  <c r="AE1772" i="1" s="1"/>
  <c r="AG1772" i="1"/>
  <c r="AH1772" i="1"/>
  <c r="AI1772" i="1"/>
  <c r="AJ1772" i="1"/>
  <c r="AK1772" i="1"/>
  <c r="AM1772" i="1"/>
  <c r="A1773" i="1"/>
  <c r="B1773" i="1"/>
  <c r="C1773" i="1"/>
  <c r="D1773" i="1"/>
  <c r="E1773" i="1"/>
  <c r="F1773" i="1"/>
  <c r="G1773" i="1"/>
  <c r="H1773" i="1"/>
  <c r="I1773" i="1"/>
  <c r="J1773" i="1"/>
  <c r="K1773" i="1"/>
  <c r="L1773" i="1"/>
  <c r="M1773" i="1"/>
  <c r="Q1773" i="1"/>
  <c r="R1773" i="1"/>
  <c r="T1773" i="1"/>
  <c r="U1773" i="1"/>
  <c r="V1773" i="1" s="1"/>
  <c r="W1773" i="1"/>
  <c r="X1773" i="1"/>
  <c r="Y1773" i="1"/>
  <c r="AA1773" i="1"/>
  <c r="AB1773" i="1"/>
  <c r="AC1773" i="1"/>
  <c r="AG1773" i="1"/>
  <c r="AH1773" i="1"/>
  <c r="AI1773" i="1"/>
  <c r="AJ1773" i="1"/>
  <c r="AK1773" i="1"/>
  <c r="AM1773" i="1"/>
  <c r="A1774" i="1"/>
  <c r="B1774" i="1"/>
  <c r="C1774" i="1"/>
  <c r="D1774" i="1"/>
  <c r="E1774" i="1"/>
  <c r="F1774" i="1"/>
  <c r="G1774" i="1"/>
  <c r="H1774" i="1"/>
  <c r="I1774" i="1"/>
  <c r="J1774" i="1"/>
  <c r="K1774" i="1"/>
  <c r="L1774" i="1"/>
  <c r="M1774" i="1"/>
  <c r="Q1774" i="1"/>
  <c r="R1774" i="1"/>
  <c r="T1774" i="1"/>
  <c r="U1774" i="1"/>
  <c r="V1774" i="1" s="1"/>
  <c r="W1774" i="1"/>
  <c r="X1774" i="1"/>
  <c r="Y1774" i="1"/>
  <c r="AA1774" i="1"/>
  <c r="AB1774" i="1"/>
  <c r="AC1774" i="1"/>
  <c r="AD1774" i="1" s="1"/>
  <c r="AG1774" i="1"/>
  <c r="AH1774" i="1"/>
  <c r="AI1774" i="1"/>
  <c r="AJ1774" i="1"/>
  <c r="AK1774" i="1"/>
  <c r="AM1774" i="1"/>
  <c r="A1775" i="1"/>
  <c r="B1775" i="1"/>
  <c r="C1775" i="1"/>
  <c r="D1775" i="1"/>
  <c r="E1775" i="1"/>
  <c r="F1775" i="1"/>
  <c r="G1775" i="1"/>
  <c r="H1775" i="1"/>
  <c r="I1775" i="1"/>
  <c r="J1775" i="1"/>
  <c r="K1775" i="1"/>
  <c r="L1775" i="1"/>
  <c r="M1775" i="1"/>
  <c r="Q1775" i="1"/>
  <c r="R1775" i="1"/>
  <c r="T1775" i="1"/>
  <c r="U1775" i="1"/>
  <c r="V1775" i="1" s="1"/>
  <c r="W1775" i="1"/>
  <c r="X1775" i="1"/>
  <c r="Y1775" i="1"/>
  <c r="AA1775" i="1"/>
  <c r="AB1775" i="1"/>
  <c r="AC1775" i="1"/>
  <c r="AD1775" i="1" s="1"/>
  <c r="AG1775" i="1"/>
  <c r="AH1775" i="1"/>
  <c r="AI1775" i="1"/>
  <c r="AJ1775" i="1"/>
  <c r="AK1775" i="1"/>
  <c r="AM1775" i="1"/>
  <c r="A1776" i="1"/>
  <c r="B1776" i="1"/>
  <c r="C1776" i="1"/>
  <c r="D1776" i="1"/>
  <c r="E1776" i="1"/>
  <c r="F1776" i="1"/>
  <c r="G1776" i="1"/>
  <c r="H1776" i="1"/>
  <c r="I1776" i="1"/>
  <c r="J1776" i="1"/>
  <c r="K1776" i="1"/>
  <c r="L1776" i="1"/>
  <c r="M1776" i="1"/>
  <c r="Q1776" i="1"/>
  <c r="R1776" i="1"/>
  <c r="T1776" i="1"/>
  <c r="U1776" i="1"/>
  <c r="V1776" i="1" s="1"/>
  <c r="W1776" i="1"/>
  <c r="X1776" i="1"/>
  <c r="Y1776" i="1"/>
  <c r="AA1776" i="1"/>
  <c r="AB1776" i="1"/>
  <c r="AC1776" i="1"/>
  <c r="AG1776" i="1"/>
  <c r="AH1776" i="1"/>
  <c r="AI1776" i="1"/>
  <c r="AJ1776" i="1"/>
  <c r="AK1776" i="1"/>
  <c r="AM1776" i="1"/>
  <c r="A1777" i="1"/>
  <c r="B1777" i="1"/>
  <c r="C1777" i="1"/>
  <c r="D1777" i="1"/>
  <c r="E1777" i="1"/>
  <c r="F1777" i="1"/>
  <c r="G1777" i="1"/>
  <c r="H1777" i="1"/>
  <c r="I1777" i="1"/>
  <c r="J1777" i="1"/>
  <c r="K1777" i="1"/>
  <c r="L1777" i="1"/>
  <c r="M1777" i="1"/>
  <c r="Q1777" i="1"/>
  <c r="R1777" i="1"/>
  <c r="T1777" i="1"/>
  <c r="U1777" i="1"/>
  <c r="V1777" i="1" s="1"/>
  <c r="W1777" i="1"/>
  <c r="X1777" i="1"/>
  <c r="Y1777" i="1"/>
  <c r="AA1777" i="1"/>
  <c r="AB1777" i="1"/>
  <c r="AC1777" i="1"/>
  <c r="AD1777" i="1" s="1"/>
  <c r="AG1777" i="1"/>
  <c r="AH1777" i="1"/>
  <c r="AI1777" i="1"/>
  <c r="AJ1777" i="1"/>
  <c r="AK1777" i="1"/>
  <c r="AM1777" i="1"/>
  <c r="A1778" i="1"/>
  <c r="B1778" i="1"/>
  <c r="C1778" i="1"/>
  <c r="D1778" i="1"/>
  <c r="E1778" i="1"/>
  <c r="F1778" i="1"/>
  <c r="G1778" i="1"/>
  <c r="H1778" i="1"/>
  <c r="I1778" i="1"/>
  <c r="J1778" i="1"/>
  <c r="K1778" i="1"/>
  <c r="L1778" i="1"/>
  <c r="M1778" i="1"/>
  <c r="Q1778" i="1"/>
  <c r="R1778" i="1"/>
  <c r="T1778" i="1"/>
  <c r="U1778" i="1"/>
  <c r="V1778" i="1" s="1"/>
  <c r="W1778" i="1"/>
  <c r="X1778" i="1"/>
  <c r="Y1778" i="1"/>
  <c r="AA1778" i="1"/>
  <c r="AB1778" i="1"/>
  <c r="AC1778" i="1"/>
  <c r="AD1778" i="1" s="1"/>
  <c r="AG1778" i="1"/>
  <c r="AH1778" i="1"/>
  <c r="AI1778" i="1"/>
  <c r="AJ1778" i="1"/>
  <c r="AK1778" i="1"/>
  <c r="AM1778" i="1"/>
  <c r="A1779" i="1"/>
  <c r="B1779" i="1"/>
  <c r="C1779" i="1"/>
  <c r="D1779" i="1"/>
  <c r="E1779" i="1"/>
  <c r="F1779" i="1"/>
  <c r="G1779" i="1"/>
  <c r="H1779" i="1"/>
  <c r="I1779" i="1"/>
  <c r="J1779" i="1"/>
  <c r="K1779" i="1"/>
  <c r="L1779" i="1"/>
  <c r="M1779" i="1"/>
  <c r="Q1779" i="1"/>
  <c r="R1779" i="1"/>
  <c r="T1779" i="1"/>
  <c r="U1779" i="1"/>
  <c r="V1779" i="1" s="1"/>
  <c r="W1779" i="1"/>
  <c r="X1779" i="1"/>
  <c r="Y1779" i="1"/>
  <c r="AA1779" i="1"/>
  <c r="AB1779" i="1"/>
  <c r="AC1779" i="1"/>
  <c r="AD1779" i="1" s="1"/>
  <c r="AG1779" i="1"/>
  <c r="AH1779" i="1"/>
  <c r="AI1779" i="1"/>
  <c r="AJ1779" i="1"/>
  <c r="AK1779" i="1"/>
  <c r="AM1779" i="1"/>
  <c r="A1780" i="1"/>
  <c r="B1780" i="1"/>
  <c r="C1780" i="1"/>
  <c r="D1780" i="1"/>
  <c r="E1780" i="1"/>
  <c r="F1780" i="1"/>
  <c r="G1780" i="1"/>
  <c r="H1780" i="1"/>
  <c r="I1780" i="1"/>
  <c r="J1780" i="1"/>
  <c r="K1780" i="1"/>
  <c r="L1780" i="1"/>
  <c r="M1780" i="1"/>
  <c r="Q1780" i="1"/>
  <c r="R1780" i="1"/>
  <c r="T1780" i="1"/>
  <c r="U1780" i="1"/>
  <c r="V1780" i="1" s="1"/>
  <c r="W1780" i="1"/>
  <c r="X1780" i="1"/>
  <c r="Y1780" i="1"/>
  <c r="AA1780" i="1"/>
  <c r="AB1780" i="1"/>
  <c r="AC1780" i="1"/>
  <c r="AD1780" i="1" s="1"/>
  <c r="AG1780" i="1"/>
  <c r="AH1780" i="1"/>
  <c r="AI1780" i="1"/>
  <c r="AJ1780" i="1"/>
  <c r="AK1780" i="1"/>
  <c r="AM1780" i="1"/>
  <c r="A1781" i="1"/>
  <c r="B1781" i="1"/>
  <c r="C1781" i="1"/>
  <c r="D1781" i="1"/>
  <c r="E1781" i="1"/>
  <c r="F1781" i="1"/>
  <c r="G1781" i="1"/>
  <c r="H1781" i="1"/>
  <c r="I1781" i="1"/>
  <c r="J1781" i="1"/>
  <c r="K1781" i="1"/>
  <c r="L1781" i="1"/>
  <c r="M1781" i="1"/>
  <c r="Q1781" i="1"/>
  <c r="R1781" i="1"/>
  <c r="T1781" i="1"/>
  <c r="U1781" i="1"/>
  <c r="V1781" i="1" s="1"/>
  <c r="W1781" i="1"/>
  <c r="X1781" i="1"/>
  <c r="Y1781" i="1"/>
  <c r="AA1781" i="1"/>
  <c r="AB1781" i="1"/>
  <c r="AC1781" i="1"/>
  <c r="AD1781" i="1" s="1"/>
  <c r="AG1781" i="1"/>
  <c r="AH1781" i="1"/>
  <c r="AI1781" i="1"/>
  <c r="AJ1781" i="1"/>
  <c r="AK1781" i="1"/>
  <c r="AM1781" i="1"/>
  <c r="A1782" i="1"/>
  <c r="B1782" i="1"/>
  <c r="C1782" i="1"/>
  <c r="D1782" i="1"/>
  <c r="E1782" i="1"/>
  <c r="F1782" i="1"/>
  <c r="G1782" i="1"/>
  <c r="H1782" i="1"/>
  <c r="I1782" i="1"/>
  <c r="J1782" i="1"/>
  <c r="K1782" i="1"/>
  <c r="L1782" i="1"/>
  <c r="M1782" i="1"/>
  <c r="Q1782" i="1"/>
  <c r="R1782" i="1"/>
  <c r="T1782" i="1"/>
  <c r="U1782" i="1"/>
  <c r="V1782" i="1" s="1"/>
  <c r="W1782" i="1"/>
  <c r="X1782" i="1"/>
  <c r="Y1782" i="1"/>
  <c r="AA1782" i="1"/>
  <c r="AB1782" i="1"/>
  <c r="AC1782" i="1"/>
  <c r="AD1782" i="1" s="1"/>
  <c r="AG1782" i="1"/>
  <c r="AH1782" i="1"/>
  <c r="AI1782" i="1"/>
  <c r="AJ1782" i="1"/>
  <c r="AK1782" i="1"/>
  <c r="AM1782" i="1"/>
  <c r="A1783" i="1"/>
  <c r="B1783" i="1"/>
  <c r="C1783" i="1"/>
  <c r="D1783" i="1"/>
  <c r="E1783" i="1"/>
  <c r="F1783" i="1"/>
  <c r="G1783" i="1"/>
  <c r="H1783" i="1"/>
  <c r="I1783" i="1"/>
  <c r="J1783" i="1"/>
  <c r="K1783" i="1"/>
  <c r="L1783" i="1"/>
  <c r="M1783" i="1"/>
  <c r="Q1783" i="1"/>
  <c r="R1783" i="1"/>
  <c r="T1783" i="1"/>
  <c r="U1783" i="1"/>
  <c r="V1783" i="1" s="1"/>
  <c r="W1783" i="1"/>
  <c r="X1783" i="1"/>
  <c r="Y1783" i="1"/>
  <c r="AA1783" i="1"/>
  <c r="AB1783" i="1"/>
  <c r="AC1783" i="1"/>
  <c r="AD1783" i="1" s="1"/>
  <c r="AG1783" i="1"/>
  <c r="AH1783" i="1"/>
  <c r="AI1783" i="1"/>
  <c r="AJ1783" i="1"/>
  <c r="AK1783" i="1"/>
  <c r="AM1783" i="1"/>
  <c r="A1784" i="1"/>
  <c r="B1784" i="1"/>
  <c r="C1784" i="1"/>
  <c r="D1784" i="1"/>
  <c r="E1784" i="1"/>
  <c r="F1784" i="1"/>
  <c r="G1784" i="1"/>
  <c r="H1784" i="1"/>
  <c r="I1784" i="1"/>
  <c r="J1784" i="1"/>
  <c r="K1784" i="1"/>
  <c r="L1784" i="1"/>
  <c r="M1784" i="1"/>
  <c r="Q1784" i="1"/>
  <c r="R1784" i="1"/>
  <c r="T1784" i="1"/>
  <c r="U1784" i="1"/>
  <c r="V1784" i="1" s="1"/>
  <c r="W1784" i="1"/>
  <c r="X1784" i="1"/>
  <c r="Y1784" i="1"/>
  <c r="AA1784" i="1"/>
  <c r="AB1784" i="1"/>
  <c r="AC1784" i="1"/>
  <c r="AD1784" i="1" s="1"/>
  <c r="AG1784" i="1"/>
  <c r="AH1784" i="1"/>
  <c r="AI1784" i="1"/>
  <c r="AJ1784" i="1"/>
  <c r="AK1784" i="1"/>
  <c r="AM1784" i="1"/>
  <c r="A1785" i="1"/>
  <c r="B1785" i="1"/>
  <c r="C1785" i="1"/>
  <c r="D1785" i="1"/>
  <c r="E1785" i="1"/>
  <c r="F1785" i="1"/>
  <c r="G1785" i="1"/>
  <c r="H1785" i="1"/>
  <c r="I1785" i="1"/>
  <c r="J1785" i="1"/>
  <c r="K1785" i="1"/>
  <c r="L1785" i="1"/>
  <c r="M1785" i="1"/>
  <c r="Q1785" i="1"/>
  <c r="R1785" i="1"/>
  <c r="T1785" i="1"/>
  <c r="U1785" i="1"/>
  <c r="V1785" i="1" s="1"/>
  <c r="W1785" i="1"/>
  <c r="X1785" i="1"/>
  <c r="Y1785" i="1"/>
  <c r="AA1785" i="1"/>
  <c r="AB1785" i="1"/>
  <c r="AC1785" i="1"/>
  <c r="AD1785" i="1" s="1"/>
  <c r="AG1785" i="1"/>
  <c r="AH1785" i="1"/>
  <c r="AI1785" i="1"/>
  <c r="AJ1785" i="1"/>
  <c r="AK1785" i="1"/>
  <c r="AM1785" i="1"/>
  <c r="A1786" i="1"/>
  <c r="B1786" i="1"/>
  <c r="C1786" i="1"/>
  <c r="D1786" i="1"/>
  <c r="E1786" i="1"/>
  <c r="F1786" i="1"/>
  <c r="G1786" i="1"/>
  <c r="H1786" i="1"/>
  <c r="I1786" i="1"/>
  <c r="J1786" i="1"/>
  <c r="K1786" i="1"/>
  <c r="L1786" i="1"/>
  <c r="M1786" i="1"/>
  <c r="Q1786" i="1"/>
  <c r="R1786" i="1"/>
  <c r="T1786" i="1"/>
  <c r="U1786" i="1"/>
  <c r="V1786" i="1" s="1"/>
  <c r="W1786" i="1"/>
  <c r="X1786" i="1"/>
  <c r="Y1786" i="1"/>
  <c r="AA1786" i="1"/>
  <c r="AB1786" i="1"/>
  <c r="AC1786" i="1"/>
  <c r="AD1786" i="1" s="1"/>
  <c r="AG1786" i="1"/>
  <c r="AH1786" i="1"/>
  <c r="AI1786" i="1"/>
  <c r="AJ1786" i="1"/>
  <c r="AK1786" i="1"/>
  <c r="AM1786" i="1"/>
  <c r="A1787" i="1"/>
  <c r="B1787" i="1"/>
  <c r="C1787" i="1"/>
  <c r="D1787" i="1"/>
  <c r="E1787" i="1"/>
  <c r="F1787" i="1"/>
  <c r="G1787" i="1"/>
  <c r="H1787" i="1"/>
  <c r="I1787" i="1"/>
  <c r="J1787" i="1"/>
  <c r="K1787" i="1"/>
  <c r="L1787" i="1"/>
  <c r="M1787" i="1"/>
  <c r="Q1787" i="1"/>
  <c r="R1787" i="1"/>
  <c r="T1787" i="1"/>
  <c r="U1787" i="1"/>
  <c r="V1787" i="1" s="1"/>
  <c r="W1787" i="1"/>
  <c r="X1787" i="1"/>
  <c r="Y1787" i="1"/>
  <c r="AA1787" i="1"/>
  <c r="AB1787" i="1"/>
  <c r="AC1787" i="1"/>
  <c r="AD1787" i="1" s="1"/>
  <c r="AG1787" i="1"/>
  <c r="AH1787" i="1"/>
  <c r="AI1787" i="1"/>
  <c r="AJ1787" i="1"/>
  <c r="AK1787" i="1"/>
  <c r="AM1787" i="1"/>
  <c r="A1788" i="1"/>
  <c r="B1788" i="1"/>
  <c r="C1788" i="1"/>
  <c r="D1788" i="1"/>
  <c r="E1788" i="1"/>
  <c r="F1788" i="1"/>
  <c r="G1788" i="1"/>
  <c r="H1788" i="1"/>
  <c r="I1788" i="1"/>
  <c r="J1788" i="1"/>
  <c r="K1788" i="1"/>
  <c r="L1788" i="1"/>
  <c r="M1788" i="1"/>
  <c r="Q1788" i="1"/>
  <c r="R1788" i="1"/>
  <c r="T1788" i="1"/>
  <c r="U1788" i="1"/>
  <c r="V1788" i="1" s="1"/>
  <c r="W1788" i="1"/>
  <c r="X1788" i="1"/>
  <c r="Y1788" i="1"/>
  <c r="AA1788" i="1"/>
  <c r="AB1788" i="1"/>
  <c r="AC1788" i="1"/>
  <c r="AE1788" i="1" s="1"/>
  <c r="AG1788" i="1"/>
  <c r="AH1788" i="1"/>
  <c r="AI1788" i="1"/>
  <c r="AJ1788" i="1"/>
  <c r="AK1788" i="1"/>
  <c r="AM1788" i="1"/>
  <c r="A1789" i="1"/>
  <c r="B1789" i="1"/>
  <c r="C1789" i="1"/>
  <c r="D1789" i="1"/>
  <c r="E1789" i="1"/>
  <c r="F1789" i="1"/>
  <c r="G1789" i="1"/>
  <c r="H1789" i="1"/>
  <c r="I1789" i="1"/>
  <c r="J1789" i="1"/>
  <c r="K1789" i="1"/>
  <c r="L1789" i="1"/>
  <c r="M1789" i="1"/>
  <c r="Q1789" i="1"/>
  <c r="R1789" i="1"/>
  <c r="T1789" i="1"/>
  <c r="U1789" i="1"/>
  <c r="V1789" i="1" s="1"/>
  <c r="W1789" i="1"/>
  <c r="X1789" i="1"/>
  <c r="Y1789" i="1"/>
  <c r="AA1789" i="1"/>
  <c r="AB1789" i="1"/>
  <c r="AC1789" i="1"/>
  <c r="AD1789" i="1" s="1"/>
  <c r="AG1789" i="1"/>
  <c r="AH1789" i="1"/>
  <c r="AI1789" i="1"/>
  <c r="AJ1789" i="1"/>
  <c r="AK1789" i="1"/>
  <c r="AM1789" i="1"/>
  <c r="A1790" i="1"/>
  <c r="B1790" i="1"/>
  <c r="C1790" i="1"/>
  <c r="D1790" i="1"/>
  <c r="E1790" i="1"/>
  <c r="F1790" i="1"/>
  <c r="G1790" i="1"/>
  <c r="H1790" i="1"/>
  <c r="I1790" i="1"/>
  <c r="J1790" i="1"/>
  <c r="K1790" i="1"/>
  <c r="L1790" i="1"/>
  <c r="M1790" i="1"/>
  <c r="Q1790" i="1"/>
  <c r="R1790" i="1"/>
  <c r="T1790" i="1"/>
  <c r="U1790" i="1"/>
  <c r="V1790" i="1" s="1"/>
  <c r="W1790" i="1"/>
  <c r="X1790" i="1"/>
  <c r="Y1790" i="1"/>
  <c r="AA1790" i="1"/>
  <c r="AB1790" i="1"/>
  <c r="AC1790" i="1"/>
  <c r="AD1790" i="1" s="1"/>
  <c r="AG1790" i="1"/>
  <c r="AH1790" i="1"/>
  <c r="AI1790" i="1"/>
  <c r="AJ1790" i="1"/>
  <c r="AK1790" i="1"/>
  <c r="AM1790" i="1"/>
  <c r="A1791" i="1"/>
  <c r="B1791" i="1"/>
  <c r="C1791" i="1"/>
  <c r="D1791" i="1"/>
  <c r="E1791" i="1"/>
  <c r="F1791" i="1"/>
  <c r="G1791" i="1"/>
  <c r="H1791" i="1"/>
  <c r="I1791" i="1"/>
  <c r="J1791" i="1"/>
  <c r="K1791" i="1"/>
  <c r="L1791" i="1"/>
  <c r="M1791" i="1"/>
  <c r="Q1791" i="1"/>
  <c r="R1791" i="1"/>
  <c r="T1791" i="1"/>
  <c r="U1791" i="1"/>
  <c r="V1791" i="1" s="1"/>
  <c r="W1791" i="1"/>
  <c r="X1791" i="1"/>
  <c r="Y1791" i="1"/>
  <c r="AA1791" i="1"/>
  <c r="AB1791" i="1"/>
  <c r="AC1791" i="1"/>
  <c r="AD1791" i="1" s="1"/>
  <c r="AG1791" i="1"/>
  <c r="AH1791" i="1"/>
  <c r="AI1791" i="1"/>
  <c r="AJ1791" i="1"/>
  <c r="AK1791" i="1"/>
  <c r="AM1791" i="1"/>
  <c r="A1792" i="1"/>
  <c r="B1792" i="1"/>
  <c r="C1792" i="1"/>
  <c r="D1792" i="1"/>
  <c r="E1792" i="1"/>
  <c r="F1792" i="1"/>
  <c r="G1792" i="1"/>
  <c r="H1792" i="1"/>
  <c r="I1792" i="1"/>
  <c r="J1792" i="1"/>
  <c r="K1792" i="1"/>
  <c r="L1792" i="1"/>
  <c r="M1792" i="1"/>
  <c r="Q1792" i="1"/>
  <c r="R1792" i="1"/>
  <c r="T1792" i="1"/>
  <c r="U1792" i="1"/>
  <c r="V1792" i="1" s="1"/>
  <c r="W1792" i="1"/>
  <c r="X1792" i="1"/>
  <c r="Y1792" i="1"/>
  <c r="AA1792" i="1"/>
  <c r="AB1792" i="1"/>
  <c r="AC1792" i="1"/>
  <c r="AD1792" i="1" s="1"/>
  <c r="AG1792" i="1"/>
  <c r="AH1792" i="1"/>
  <c r="AI1792" i="1"/>
  <c r="AJ1792" i="1"/>
  <c r="AK1792" i="1"/>
  <c r="AM1792" i="1"/>
  <c r="A1793" i="1"/>
  <c r="B1793" i="1"/>
  <c r="C1793" i="1"/>
  <c r="D1793" i="1"/>
  <c r="E1793" i="1"/>
  <c r="F1793" i="1"/>
  <c r="G1793" i="1"/>
  <c r="H1793" i="1"/>
  <c r="I1793" i="1"/>
  <c r="J1793" i="1"/>
  <c r="K1793" i="1"/>
  <c r="L1793" i="1"/>
  <c r="M1793" i="1"/>
  <c r="Q1793" i="1"/>
  <c r="R1793" i="1"/>
  <c r="T1793" i="1"/>
  <c r="U1793" i="1"/>
  <c r="V1793" i="1" s="1"/>
  <c r="W1793" i="1"/>
  <c r="X1793" i="1"/>
  <c r="Y1793" i="1"/>
  <c r="AA1793" i="1"/>
  <c r="AB1793" i="1"/>
  <c r="AC1793" i="1"/>
  <c r="AD1793" i="1" s="1"/>
  <c r="AG1793" i="1"/>
  <c r="AH1793" i="1"/>
  <c r="AI1793" i="1"/>
  <c r="AJ1793" i="1"/>
  <c r="AK1793" i="1"/>
  <c r="AM1793" i="1"/>
  <c r="A1794" i="1"/>
  <c r="B1794" i="1"/>
  <c r="C1794" i="1"/>
  <c r="D1794" i="1"/>
  <c r="E1794" i="1"/>
  <c r="F1794" i="1"/>
  <c r="G1794" i="1"/>
  <c r="H1794" i="1"/>
  <c r="I1794" i="1"/>
  <c r="J1794" i="1"/>
  <c r="K1794" i="1"/>
  <c r="L1794" i="1"/>
  <c r="M1794" i="1"/>
  <c r="Q1794" i="1"/>
  <c r="R1794" i="1"/>
  <c r="T1794" i="1"/>
  <c r="U1794" i="1"/>
  <c r="V1794" i="1" s="1"/>
  <c r="W1794" i="1"/>
  <c r="X1794" i="1"/>
  <c r="Y1794" i="1"/>
  <c r="AA1794" i="1"/>
  <c r="AB1794" i="1"/>
  <c r="AC1794" i="1"/>
  <c r="AD1794" i="1" s="1"/>
  <c r="AG1794" i="1"/>
  <c r="AH1794" i="1"/>
  <c r="AI1794" i="1"/>
  <c r="AJ1794" i="1"/>
  <c r="AK1794" i="1"/>
  <c r="AM1794" i="1"/>
  <c r="A1795" i="1"/>
  <c r="B1795" i="1"/>
  <c r="C1795" i="1"/>
  <c r="D1795" i="1"/>
  <c r="E1795" i="1"/>
  <c r="F1795" i="1"/>
  <c r="G1795" i="1"/>
  <c r="H1795" i="1"/>
  <c r="I1795" i="1"/>
  <c r="J1795" i="1"/>
  <c r="K1795" i="1"/>
  <c r="L1795" i="1"/>
  <c r="M1795" i="1"/>
  <c r="Q1795" i="1"/>
  <c r="R1795" i="1"/>
  <c r="T1795" i="1"/>
  <c r="U1795" i="1"/>
  <c r="V1795" i="1" s="1"/>
  <c r="W1795" i="1"/>
  <c r="X1795" i="1"/>
  <c r="Y1795" i="1"/>
  <c r="AA1795" i="1"/>
  <c r="AB1795" i="1"/>
  <c r="AC1795" i="1"/>
  <c r="AD1795" i="1" s="1"/>
  <c r="AG1795" i="1"/>
  <c r="AH1795" i="1"/>
  <c r="AI1795" i="1"/>
  <c r="AJ1795" i="1"/>
  <c r="AK1795" i="1"/>
  <c r="AM1795" i="1"/>
  <c r="A1796" i="1"/>
  <c r="B1796" i="1"/>
  <c r="C1796" i="1"/>
  <c r="D1796" i="1"/>
  <c r="E1796" i="1"/>
  <c r="F1796" i="1"/>
  <c r="G1796" i="1"/>
  <c r="H1796" i="1"/>
  <c r="I1796" i="1"/>
  <c r="J1796" i="1"/>
  <c r="K1796" i="1"/>
  <c r="L1796" i="1"/>
  <c r="M1796" i="1"/>
  <c r="Q1796" i="1"/>
  <c r="R1796" i="1"/>
  <c r="T1796" i="1"/>
  <c r="U1796" i="1"/>
  <c r="V1796" i="1" s="1"/>
  <c r="W1796" i="1"/>
  <c r="X1796" i="1"/>
  <c r="Y1796" i="1"/>
  <c r="AA1796" i="1"/>
  <c r="AB1796" i="1"/>
  <c r="AC1796" i="1"/>
  <c r="AD1796" i="1" s="1"/>
  <c r="AG1796" i="1"/>
  <c r="AH1796" i="1"/>
  <c r="AI1796" i="1"/>
  <c r="AJ1796" i="1"/>
  <c r="AK1796" i="1"/>
  <c r="AM1796" i="1"/>
  <c r="A1797" i="1"/>
  <c r="B1797" i="1"/>
  <c r="C1797" i="1"/>
  <c r="D1797" i="1"/>
  <c r="E1797" i="1"/>
  <c r="F1797" i="1"/>
  <c r="G1797" i="1"/>
  <c r="H1797" i="1"/>
  <c r="I1797" i="1"/>
  <c r="J1797" i="1"/>
  <c r="K1797" i="1"/>
  <c r="L1797" i="1"/>
  <c r="M1797" i="1"/>
  <c r="Q1797" i="1"/>
  <c r="R1797" i="1"/>
  <c r="T1797" i="1"/>
  <c r="U1797" i="1"/>
  <c r="V1797" i="1" s="1"/>
  <c r="W1797" i="1"/>
  <c r="X1797" i="1"/>
  <c r="Y1797" i="1"/>
  <c r="AA1797" i="1"/>
  <c r="AB1797" i="1"/>
  <c r="AC1797" i="1"/>
  <c r="AD1797" i="1" s="1"/>
  <c r="AG1797" i="1"/>
  <c r="AH1797" i="1"/>
  <c r="AI1797" i="1"/>
  <c r="AJ1797" i="1"/>
  <c r="AK1797" i="1"/>
  <c r="AM1797" i="1"/>
  <c r="A1798" i="1"/>
  <c r="B1798" i="1"/>
  <c r="C1798" i="1"/>
  <c r="D1798" i="1"/>
  <c r="E1798" i="1"/>
  <c r="F1798" i="1"/>
  <c r="G1798" i="1"/>
  <c r="H1798" i="1"/>
  <c r="I1798" i="1"/>
  <c r="J1798" i="1"/>
  <c r="K1798" i="1"/>
  <c r="L1798" i="1"/>
  <c r="M1798" i="1"/>
  <c r="Q1798" i="1"/>
  <c r="R1798" i="1"/>
  <c r="T1798" i="1"/>
  <c r="U1798" i="1"/>
  <c r="V1798" i="1" s="1"/>
  <c r="W1798" i="1"/>
  <c r="X1798" i="1"/>
  <c r="Y1798" i="1"/>
  <c r="AA1798" i="1"/>
  <c r="AB1798" i="1"/>
  <c r="AC1798" i="1"/>
  <c r="AD1798" i="1" s="1"/>
  <c r="AG1798" i="1"/>
  <c r="AH1798" i="1"/>
  <c r="AI1798" i="1"/>
  <c r="AJ1798" i="1"/>
  <c r="AK1798" i="1"/>
  <c r="AM1798" i="1"/>
  <c r="A1799" i="1"/>
  <c r="B1799" i="1"/>
  <c r="C1799" i="1"/>
  <c r="D1799" i="1"/>
  <c r="E1799" i="1"/>
  <c r="F1799" i="1"/>
  <c r="G1799" i="1"/>
  <c r="H1799" i="1"/>
  <c r="I1799" i="1"/>
  <c r="J1799" i="1"/>
  <c r="K1799" i="1"/>
  <c r="L1799" i="1"/>
  <c r="M1799" i="1"/>
  <c r="Q1799" i="1"/>
  <c r="R1799" i="1"/>
  <c r="T1799" i="1"/>
  <c r="U1799" i="1"/>
  <c r="V1799" i="1" s="1"/>
  <c r="W1799" i="1"/>
  <c r="X1799" i="1"/>
  <c r="Y1799" i="1"/>
  <c r="AA1799" i="1"/>
  <c r="AB1799" i="1"/>
  <c r="AC1799" i="1"/>
  <c r="AG1799" i="1"/>
  <c r="AH1799" i="1"/>
  <c r="AI1799" i="1"/>
  <c r="AJ1799" i="1"/>
  <c r="AK1799" i="1"/>
  <c r="AM1799" i="1"/>
  <c r="A1800" i="1"/>
  <c r="B1800" i="1"/>
  <c r="C1800" i="1"/>
  <c r="D1800" i="1"/>
  <c r="E1800" i="1"/>
  <c r="F1800" i="1"/>
  <c r="G1800" i="1"/>
  <c r="H1800" i="1"/>
  <c r="I1800" i="1"/>
  <c r="J1800" i="1"/>
  <c r="K1800" i="1"/>
  <c r="L1800" i="1"/>
  <c r="M1800" i="1"/>
  <c r="Q1800" i="1"/>
  <c r="R1800" i="1"/>
  <c r="T1800" i="1"/>
  <c r="U1800" i="1"/>
  <c r="V1800" i="1" s="1"/>
  <c r="W1800" i="1"/>
  <c r="X1800" i="1"/>
  <c r="Y1800" i="1"/>
  <c r="AA1800" i="1"/>
  <c r="AB1800" i="1"/>
  <c r="AC1800" i="1"/>
  <c r="AD1800" i="1" s="1"/>
  <c r="AG1800" i="1"/>
  <c r="AH1800" i="1"/>
  <c r="AI1800" i="1"/>
  <c r="AJ1800" i="1"/>
  <c r="AK1800" i="1"/>
  <c r="AM1800" i="1"/>
  <c r="A1801" i="1"/>
  <c r="B1801" i="1"/>
  <c r="C1801" i="1"/>
  <c r="D1801" i="1"/>
  <c r="E1801" i="1"/>
  <c r="F1801" i="1"/>
  <c r="G1801" i="1"/>
  <c r="H1801" i="1"/>
  <c r="I1801" i="1"/>
  <c r="J1801" i="1"/>
  <c r="K1801" i="1"/>
  <c r="L1801" i="1"/>
  <c r="M1801" i="1"/>
  <c r="Q1801" i="1"/>
  <c r="R1801" i="1"/>
  <c r="T1801" i="1"/>
  <c r="U1801" i="1"/>
  <c r="V1801" i="1" s="1"/>
  <c r="W1801" i="1"/>
  <c r="X1801" i="1"/>
  <c r="Y1801" i="1"/>
  <c r="AA1801" i="1"/>
  <c r="AB1801" i="1"/>
  <c r="AC1801" i="1"/>
  <c r="AD1801" i="1" s="1"/>
  <c r="AG1801" i="1"/>
  <c r="AH1801" i="1"/>
  <c r="AI1801" i="1"/>
  <c r="AJ1801" i="1"/>
  <c r="AK1801" i="1"/>
  <c r="AM1801" i="1"/>
  <c r="A1802" i="1"/>
  <c r="B1802" i="1"/>
  <c r="C1802" i="1"/>
  <c r="D1802" i="1"/>
  <c r="E1802" i="1"/>
  <c r="F1802" i="1"/>
  <c r="G1802" i="1"/>
  <c r="H1802" i="1"/>
  <c r="I1802" i="1"/>
  <c r="J1802" i="1"/>
  <c r="K1802" i="1"/>
  <c r="L1802" i="1"/>
  <c r="M1802" i="1"/>
  <c r="Q1802" i="1"/>
  <c r="R1802" i="1"/>
  <c r="T1802" i="1"/>
  <c r="U1802" i="1"/>
  <c r="V1802" i="1" s="1"/>
  <c r="W1802" i="1"/>
  <c r="X1802" i="1"/>
  <c r="Y1802" i="1"/>
  <c r="AA1802" i="1"/>
  <c r="AB1802" i="1"/>
  <c r="AC1802" i="1"/>
  <c r="AD1802" i="1" s="1"/>
  <c r="AG1802" i="1"/>
  <c r="AH1802" i="1"/>
  <c r="AI1802" i="1"/>
  <c r="AJ1802" i="1"/>
  <c r="AK1802" i="1"/>
  <c r="AM1802" i="1"/>
  <c r="A1803" i="1"/>
  <c r="B1803" i="1"/>
  <c r="C1803" i="1"/>
  <c r="D1803" i="1"/>
  <c r="E1803" i="1"/>
  <c r="F1803" i="1"/>
  <c r="G1803" i="1"/>
  <c r="H1803" i="1"/>
  <c r="I1803" i="1"/>
  <c r="J1803" i="1"/>
  <c r="K1803" i="1"/>
  <c r="L1803" i="1"/>
  <c r="M1803" i="1"/>
  <c r="Q1803" i="1"/>
  <c r="R1803" i="1"/>
  <c r="T1803" i="1"/>
  <c r="U1803" i="1"/>
  <c r="V1803" i="1" s="1"/>
  <c r="W1803" i="1"/>
  <c r="X1803" i="1"/>
  <c r="Y1803" i="1"/>
  <c r="AA1803" i="1"/>
  <c r="AB1803" i="1"/>
  <c r="AC1803" i="1"/>
  <c r="AD1803" i="1" s="1"/>
  <c r="AG1803" i="1"/>
  <c r="AH1803" i="1"/>
  <c r="AI1803" i="1"/>
  <c r="AJ1803" i="1"/>
  <c r="AK1803" i="1"/>
  <c r="AM1803" i="1"/>
  <c r="A1804" i="1"/>
  <c r="B1804" i="1"/>
  <c r="C1804" i="1"/>
  <c r="D1804" i="1"/>
  <c r="E1804" i="1"/>
  <c r="F1804" i="1"/>
  <c r="G1804" i="1"/>
  <c r="H1804" i="1"/>
  <c r="I1804" i="1"/>
  <c r="J1804" i="1"/>
  <c r="K1804" i="1"/>
  <c r="L1804" i="1"/>
  <c r="M1804" i="1"/>
  <c r="Q1804" i="1"/>
  <c r="R1804" i="1"/>
  <c r="T1804" i="1"/>
  <c r="U1804" i="1"/>
  <c r="V1804" i="1" s="1"/>
  <c r="W1804" i="1"/>
  <c r="X1804" i="1"/>
  <c r="Y1804" i="1"/>
  <c r="AA1804" i="1"/>
  <c r="AB1804" i="1"/>
  <c r="AC1804" i="1"/>
  <c r="AD1804" i="1" s="1"/>
  <c r="AG1804" i="1"/>
  <c r="AH1804" i="1"/>
  <c r="AI1804" i="1"/>
  <c r="AJ1804" i="1"/>
  <c r="AK1804" i="1"/>
  <c r="AM1804" i="1"/>
  <c r="A1805" i="1"/>
  <c r="B1805" i="1"/>
  <c r="C1805" i="1"/>
  <c r="D1805" i="1"/>
  <c r="E1805" i="1"/>
  <c r="F1805" i="1"/>
  <c r="G1805" i="1"/>
  <c r="H1805" i="1"/>
  <c r="I1805" i="1"/>
  <c r="J1805" i="1"/>
  <c r="K1805" i="1"/>
  <c r="L1805" i="1"/>
  <c r="M1805" i="1"/>
  <c r="Q1805" i="1"/>
  <c r="R1805" i="1"/>
  <c r="T1805" i="1"/>
  <c r="U1805" i="1"/>
  <c r="V1805" i="1" s="1"/>
  <c r="W1805" i="1"/>
  <c r="X1805" i="1"/>
  <c r="Y1805" i="1"/>
  <c r="AA1805" i="1"/>
  <c r="AB1805" i="1"/>
  <c r="AC1805" i="1"/>
  <c r="AD1805" i="1" s="1"/>
  <c r="AG1805" i="1"/>
  <c r="AH1805" i="1"/>
  <c r="AI1805" i="1"/>
  <c r="AJ1805" i="1"/>
  <c r="AK1805" i="1"/>
  <c r="AM1805" i="1"/>
  <c r="A1806" i="1"/>
  <c r="B1806" i="1"/>
  <c r="C1806" i="1"/>
  <c r="D1806" i="1"/>
  <c r="E1806" i="1"/>
  <c r="F1806" i="1"/>
  <c r="G1806" i="1"/>
  <c r="H1806" i="1"/>
  <c r="I1806" i="1"/>
  <c r="J1806" i="1"/>
  <c r="K1806" i="1"/>
  <c r="L1806" i="1"/>
  <c r="M1806" i="1"/>
  <c r="Q1806" i="1"/>
  <c r="R1806" i="1"/>
  <c r="T1806" i="1"/>
  <c r="U1806" i="1"/>
  <c r="V1806" i="1" s="1"/>
  <c r="W1806" i="1"/>
  <c r="X1806" i="1"/>
  <c r="Y1806" i="1"/>
  <c r="AA1806" i="1"/>
  <c r="AB1806" i="1"/>
  <c r="AC1806" i="1"/>
  <c r="AD1806" i="1" s="1"/>
  <c r="AG1806" i="1"/>
  <c r="AH1806" i="1"/>
  <c r="AI1806" i="1"/>
  <c r="AJ1806" i="1"/>
  <c r="AK1806" i="1"/>
  <c r="AM1806" i="1"/>
  <c r="A1807" i="1"/>
  <c r="B1807" i="1"/>
  <c r="C1807" i="1"/>
  <c r="D1807" i="1"/>
  <c r="E1807" i="1"/>
  <c r="F1807" i="1"/>
  <c r="G1807" i="1"/>
  <c r="H1807" i="1"/>
  <c r="I1807" i="1"/>
  <c r="J1807" i="1"/>
  <c r="K1807" i="1"/>
  <c r="L1807" i="1"/>
  <c r="M1807" i="1"/>
  <c r="Q1807" i="1"/>
  <c r="R1807" i="1"/>
  <c r="T1807" i="1"/>
  <c r="U1807" i="1"/>
  <c r="V1807" i="1" s="1"/>
  <c r="W1807" i="1"/>
  <c r="X1807" i="1"/>
  <c r="Y1807" i="1"/>
  <c r="AA1807" i="1"/>
  <c r="AB1807" i="1"/>
  <c r="AC1807" i="1"/>
  <c r="AD1807" i="1" s="1"/>
  <c r="AG1807" i="1"/>
  <c r="AH1807" i="1"/>
  <c r="AI1807" i="1"/>
  <c r="AJ1807" i="1"/>
  <c r="AK1807" i="1"/>
  <c r="AM1807" i="1"/>
  <c r="A1808" i="1"/>
  <c r="B1808" i="1"/>
  <c r="C1808" i="1"/>
  <c r="D1808" i="1"/>
  <c r="E1808" i="1"/>
  <c r="F1808" i="1"/>
  <c r="G1808" i="1"/>
  <c r="H1808" i="1"/>
  <c r="I1808" i="1"/>
  <c r="J1808" i="1"/>
  <c r="K1808" i="1"/>
  <c r="L1808" i="1"/>
  <c r="M1808" i="1"/>
  <c r="Q1808" i="1"/>
  <c r="R1808" i="1"/>
  <c r="T1808" i="1"/>
  <c r="U1808" i="1"/>
  <c r="V1808" i="1" s="1"/>
  <c r="W1808" i="1"/>
  <c r="X1808" i="1"/>
  <c r="Y1808" i="1"/>
  <c r="AA1808" i="1"/>
  <c r="AB1808" i="1"/>
  <c r="AC1808" i="1"/>
  <c r="AD1808" i="1" s="1"/>
  <c r="AG1808" i="1"/>
  <c r="AH1808" i="1"/>
  <c r="AI1808" i="1"/>
  <c r="AJ1808" i="1"/>
  <c r="AK1808" i="1"/>
  <c r="AM1808" i="1"/>
  <c r="A1809" i="1"/>
  <c r="B1809" i="1"/>
  <c r="C1809" i="1"/>
  <c r="D1809" i="1"/>
  <c r="E1809" i="1"/>
  <c r="F1809" i="1"/>
  <c r="G1809" i="1"/>
  <c r="H1809" i="1"/>
  <c r="I1809" i="1"/>
  <c r="J1809" i="1"/>
  <c r="K1809" i="1"/>
  <c r="L1809" i="1"/>
  <c r="M1809" i="1"/>
  <c r="Q1809" i="1"/>
  <c r="R1809" i="1"/>
  <c r="T1809" i="1"/>
  <c r="U1809" i="1"/>
  <c r="V1809" i="1" s="1"/>
  <c r="W1809" i="1"/>
  <c r="X1809" i="1"/>
  <c r="Y1809" i="1"/>
  <c r="AA1809" i="1"/>
  <c r="AB1809" i="1"/>
  <c r="AC1809" i="1"/>
  <c r="AD1809" i="1" s="1"/>
  <c r="AG1809" i="1"/>
  <c r="AH1809" i="1"/>
  <c r="AI1809" i="1"/>
  <c r="AJ1809" i="1"/>
  <c r="AK1809" i="1"/>
  <c r="AM1809" i="1"/>
  <c r="A1810" i="1"/>
  <c r="B1810" i="1"/>
  <c r="C1810" i="1"/>
  <c r="D1810" i="1"/>
  <c r="E1810" i="1"/>
  <c r="F1810" i="1"/>
  <c r="G1810" i="1"/>
  <c r="H1810" i="1"/>
  <c r="I1810" i="1"/>
  <c r="J1810" i="1"/>
  <c r="K1810" i="1"/>
  <c r="L1810" i="1"/>
  <c r="M1810" i="1"/>
  <c r="Q1810" i="1"/>
  <c r="R1810" i="1"/>
  <c r="T1810" i="1"/>
  <c r="U1810" i="1"/>
  <c r="V1810" i="1" s="1"/>
  <c r="W1810" i="1"/>
  <c r="X1810" i="1"/>
  <c r="Y1810" i="1"/>
  <c r="AA1810" i="1"/>
  <c r="AB1810" i="1"/>
  <c r="AC1810" i="1"/>
  <c r="AD1810" i="1" s="1"/>
  <c r="AG1810" i="1"/>
  <c r="AH1810" i="1"/>
  <c r="AI1810" i="1"/>
  <c r="AJ1810" i="1"/>
  <c r="AK1810" i="1"/>
  <c r="AM1810" i="1"/>
  <c r="A1811" i="1"/>
  <c r="B1811" i="1"/>
  <c r="C1811" i="1"/>
  <c r="D1811" i="1"/>
  <c r="E1811" i="1"/>
  <c r="F1811" i="1"/>
  <c r="G1811" i="1"/>
  <c r="H1811" i="1"/>
  <c r="I1811" i="1"/>
  <c r="J1811" i="1"/>
  <c r="K1811" i="1"/>
  <c r="L1811" i="1"/>
  <c r="M1811" i="1"/>
  <c r="Q1811" i="1"/>
  <c r="R1811" i="1"/>
  <c r="T1811" i="1"/>
  <c r="U1811" i="1"/>
  <c r="V1811" i="1" s="1"/>
  <c r="W1811" i="1"/>
  <c r="X1811" i="1"/>
  <c r="Y1811" i="1"/>
  <c r="AA1811" i="1"/>
  <c r="AB1811" i="1"/>
  <c r="AC1811" i="1"/>
  <c r="AD1811" i="1" s="1"/>
  <c r="AG1811" i="1"/>
  <c r="AH1811" i="1"/>
  <c r="AI1811" i="1"/>
  <c r="AJ1811" i="1"/>
  <c r="AK1811" i="1"/>
  <c r="AM1811" i="1"/>
  <c r="A1812" i="1"/>
  <c r="B1812" i="1"/>
  <c r="C1812" i="1"/>
  <c r="D1812" i="1"/>
  <c r="E1812" i="1"/>
  <c r="F1812" i="1"/>
  <c r="G1812" i="1"/>
  <c r="H1812" i="1"/>
  <c r="I1812" i="1"/>
  <c r="J1812" i="1"/>
  <c r="K1812" i="1"/>
  <c r="L1812" i="1"/>
  <c r="M1812" i="1"/>
  <c r="Q1812" i="1"/>
  <c r="R1812" i="1"/>
  <c r="T1812" i="1"/>
  <c r="U1812" i="1"/>
  <c r="V1812" i="1" s="1"/>
  <c r="W1812" i="1"/>
  <c r="X1812" i="1"/>
  <c r="Y1812" i="1"/>
  <c r="AA1812" i="1"/>
  <c r="AB1812" i="1"/>
  <c r="AC1812" i="1"/>
  <c r="AD1812" i="1" s="1"/>
  <c r="AG1812" i="1"/>
  <c r="AH1812" i="1"/>
  <c r="AI1812" i="1"/>
  <c r="AJ1812" i="1"/>
  <c r="AK1812" i="1"/>
  <c r="AM1812" i="1"/>
  <c r="A1813" i="1"/>
  <c r="B1813" i="1"/>
  <c r="C1813" i="1"/>
  <c r="D1813" i="1"/>
  <c r="E1813" i="1"/>
  <c r="F1813" i="1"/>
  <c r="G1813" i="1"/>
  <c r="H1813" i="1"/>
  <c r="I1813" i="1"/>
  <c r="J1813" i="1"/>
  <c r="K1813" i="1"/>
  <c r="L1813" i="1"/>
  <c r="M1813" i="1"/>
  <c r="Q1813" i="1"/>
  <c r="R1813" i="1"/>
  <c r="T1813" i="1"/>
  <c r="U1813" i="1"/>
  <c r="V1813" i="1" s="1"/>
  <c r="W1813" i="1"/>
  <c r="X1813" i="1"/>
  <c r="Y1813" i="1"/>
  <c r="AA1813" i="1"/>
  <c r="AB1813" i="1"/>
  <c r="AC1813" i="1"/>
  <c r="AD1813" i="1" s="1"/>
  <c r="AG1813" i="1"/>
  <c r="AH1813" i="1"/>
  <c r="AI1813" i="1"/>
  <c r="AJ1813" i="1"/>
  <c r="AK1813" i="1"/>
  <c r="AM1813" i="1"/>
  <c r="A1814" i="1"/>
  <c r="B1814" i="1"/>
  <c r="C1814" i="1"/>
  <c r="D1814" i="1"/>
  <c r="E1814" i="1"/>
  <c r="F1814" i="1"/>
  <c r="G1814" i="1"/>
  <c r="H1814" i="1"/>
  <c r="I1814" i="1"/>
  <c r="J1814" i="1"/>
  <c r="K1814" i="1"/>
  <c r="L1814" i="1"/>
  <c r="M1814" i="1"/>
  <c r="Q1814" i="1"/>
  <c r="R1814" i="1"/>
  <c r="T1814" i="1"/>
  <c r="U1814" i="1"/>
  <c r="V1814" i="1" s="1"/>
  <c r="W1814" i="1"/>
  <c r="X1814" i="1"/>
  <c r="Y1814" i="1"/>
  <c r="AA1814" i="1"/>
  <c r="AB1814" i="1"/>
  <c r="AC1814" i="1"/>
  <c r="AD1814" i="1" s="1"/>
  <c r="AG1814" i="1"/>
  <c r="AH1814" i="1"/>
  <c r="AI1814" i="1"/>
  <c r="AJ1814" i="1"/>
  <c r="AK1814" i="1"/>
  <c r="AM1814" i="1"/>
  <c r="A1815" i="1"/>
  <c r="B1815" i="1"/>
  <c r="C1815" i="1"/>
  <c r="D1815" i="1"/>
  <c r="E1815" i="1"/>
  <c r="F1815" i="1"/>
  <c r="G1815" i="1"/>
  <c r="H1815" i="1"/>
  <c r="I1815" i="1"/>
  <c r="J1815" i="1"/>
  <c r="K1815" i="1"/>
  <c r="L1815" i="1"/>
  <c r="M1815" i="1"/>
  <c r="Q1815" i="1"/>
  <c r="R1815" i="1"/>
  <c r="T1815" i="1"/>
  <c r="U1815" i="1"/>
  <c r="V1815" i="1" s="1"/>
  <c r="W1815" i="1"/>
  <c r="X1815" i="1"/>
  <c r="Y1815" i="1"/>
  <c r="AA1815" i="1"/>
  <c r="AB1815" i="1"/>
  <c r="AC1815" i="1"/>
  <c r="AD1815" i="1" s="1"/>
  <c r="AG1815" i="1"/>
  <c r="AH1815" i="1"/>
  <c r="AI1815" i="1"/>
  <c r="AJ1815" i="1"/>
  <c r="AK1815" i="1"/>
  <c r="AM1815" i="1"/>
  <c r="A1816" i="1"/>
  <c r="B1816" i="1"/>
  <c r="C1816" i="1"/>
  <c r="D1816" i="1"/>
  <c r="E1816" i="1"/>
  <c r="F1816" i="1"/>
  <c r="G1816" i="1"/>
  <c r="H1816" i="1"/>
  <c r="I1816" i="1"/>
  <c r="J1816" i="1"/>
  <c r="K1816" i="1"/>
  <c r="L1816" i="1"/>
  <c r="M1816" i="1"/>
  <c r="Q1816" i="1"/>
  <c r="R1816" i="1"/>
  <c r="T1816" i="1"/>
  <c r="U1816" i="1"/>
  <c r="V1816" i="1" s="1"/>
  <c r="W1816" i="1"/>
  <c r="X1816" i="1"/>
  <c r="Y1816" i="1"/>
  <c r="AA1816" i="1"/>
  <c r="AB1816" i="1"/>
  <c r="AC1816" i="1"/>
  <c r="AD1816" i="1" s="1"/>
  <c r="AG1816" i="1"/>
  <c r="AH1816" i="1"/>
  <c r="AI1816" i="1"/>
  <c r="AJ1816" i="1"/>
  <c r="AK1816" i="1"/>
  <c r="AM1816" i="1"/>
  <c r="A1817" i="1"/>
  <c r="B1817" i="1"/>
  <c r="C1817" i="1"/>
  <c r="D1817" i="1"/>
  <c r="E1817" i="1"/>
  <c r="F1817" i="1"/>
  <c r="G1817" i="1"/>
  <c r="H1817" i="1"/>
  <c r="I1817" i="1"/>
  <c r="J1817" i="1"/>
  <c r="K1817" i="1"/>
  <c r="L1817" i="1"/>
  <c r="M1817" i="1"/>
  <c r="Q1817" i="1"/>
  <c r="R1817" i="1"/>
  <c r="T1817" i="1"/>
  <c r="U1817" i="1"/>
  <c r="V1817" i="1" s="1"/>
  <c r="W1817" i="1"/>
  <c r="X1817" i="1"/>
  <c r="Y1817" i="1"/>
  <c r="AA1817" i="1"/>
  <c r="AB1817" i="1"/>
  <c r="AC1817" i="1"/>
  <c r="AD1817" i="1" s="1"/>
  <c r="AG1817" i="1"/>
  <c r="AH1817" i="1"/>
  <c r="AI1817" i="1"/>
  <c r="AJ1817" i="1"/>
  <c r="AK1817" i="1"/>
  <c r="AM1817" i="1"/>
  <c r="A1818" i="1"/>
  <c r="B1818" i="1"/>
  <c r="C1818" i="1"/>
  <c r="D1818" i="1"/>
  <c r="E1818" i="1"/>
  <c r="F1818" i="1"/>
  <c r="G1818" i="1"/>
  <c r="H1818" i="1"/>
  <c r="I1818" i="1"/>
  <c r="J1818" i="1"/>
  <c r="K1818" i="1"/>
  <c r="L1818" i="1"/>
  <c r="M1818" i="1"/>
  <c r="Q1818" i="1"/>
  <c r="R1818" i="1"/>
  <c r="T1818" i="1"/>
  <c r="U1818" i="1"/>
  <c r="V1818" i="1" s="1"/>
  <c r="W1818" i="1"/>
  <c r="X1818" i="1"/>
  <c r="Y1818" i="1"/>
  <c r="AA1818" i="1"/>
  <c r="AB1818" i="1"/>
  <c r="AC1818" i="1"/>
  <c r="AD1818" i="1" s="1"/>
  <c r="AG1818" i="1"/>
  <c r="AH1818" i="1"/>
  <c r="AI1818" i="1"/>
  <c r="AJ1818" i="1"/>
  <c r="AK1818" i="1"/>
  <c r="AM1818" i="1"/>
  <c r="A1819" i="1"/>
  <c r="B1819" i="1"/>
  <c r="C1819" i="1"/>
  <c r="D1819" i="1"/>
  <c r="E1819" i="1"/>
  <c r="F1819" i="1"/>
  <c r="G1819" i="1"/>
  <c r="H1819" i="1"/>
  <c r="I1819" i="1"/>
  <c r="J1819" i="1"/>
  <c r="K1819" i="1"/>
  <c r="L1819" i="1"/>
  <c r="M1819" i="1"/>
  <c r="Q1819" i="1"/>
  <c r="R1819" i="1"/>
  <c r="T1819" i="1"/>
  <c r="U1819" i="1"/>
  <c r="V1819" i="1" s="1"/>
  <c r="W1819" i="1"/>
  <c r="X1819" i="1"/>
  <c r="Y1819" i="1"/>
  <c r="AA1819" i="1"/>
  <c r="AB1819" i="1"/>
  <c r="AC1819" i="1"/>
  <c r="AD1819" i="1" s="1"/>
  <c r="AG1819" i="1"/>
  <c r="AH1819" i="1"/>
  <c r="AI1819" i="1"/>
  <c r="AJ1819" i="1"/>
  <c r="AK1819" i="1"/>
  <c r="AM1819" i="1"/>
  <c r="A1820" i="1"/>
  <c r="B1820" i="1"/>
  <c r="C1820" i="1"/>
  <c r="D1820" i="1"/>
  <c r="E1820" i="1"/>
  <c r="F1820" i="1"/>
  <c r="G1820" i="1"/>
  <c r="H1820" i="1"/>
  <c r="I1820" i="1"/>
  <c r="J1820" i="1"/>
  <c r="K1820" i="1"/>
  <c r="L1820" i="1"/>
  <c r="M1820" i="1"/>
  <c r="Q1820" i="1"/>
  <c r="R1820" i="1"/>
  <c r="T1820" i="1"/>
  <c r="U1820" i="1"/>
  <c r="V1820" i="1" s="1"/>
  <c r="W1820" i="1"/>
  <c r="X1820" i="1"/>
  <c r="Y1820" i="1"/>
  <c r="AA1820" i="1"/>
  <c r="AB1820" i="1"/>
  <c r="AC1820" i="1"/>
  <c r="AD1820" i="1" s="1"/>
  <c r="AG1820" i="1"/>
  <c r="AH1820" i="1"/>
  <c r="AI1820" i="1"/>
  <c r="AJ1820" i="1"/>
  <c r="AK1820" i="1"/>
  <c r="AM1820" i="1"/>
  <c r="A1821" i="1"/>
  <c r="B1821" i="1"/>
  <c r="C1821" i="1"/>
  <c r="D1821" i="1"/>
  <c r="E1821" i="1"/>
  <c r="F1821" i="1"/>
  <c r="G1821" i="1"/>
  <c r="H1821" i="1"/>
  <c r="I1821" i="1"/>
  <c r="J1821" i="1"/>
  <c r="K1821" i="1"/>
  <c r="L1821" i="1"/>
  <c r="M1821" i="1"/>
  <c r="Q1821" i="1"/>
  <c r="R1821" i="1"/>
  <c r="T1821" i="1"/>
  <c r="U1821" i="1"/>
  <c r="V1821" i="1" s="1"/>
  <c r="W1821" i="1"/>
  <c r="X1821" i="1"/>
  <c r="Y1821" i="1"/>
  <c r="AA1821" i="1"/>
  <c r="AB1821" i="1"/>
  <c r="AC1821" i="1"/>
  <c r="AG1821" i="1"/>
  <c r="AH1821" i="1"/>
  <c r="AI1821" i="1"/>
  <c r="AJ1821" i="1"/>
  <c r="AK1821" i="1"/>
  <c r="AM1821" i="1"/>
  <c r="A1822" i="1"/>
  <c r="B1822" i="1"/>
  <c r="C1822" i="1"/>
  <c r="D1822" i="1"/>
  <c r="E1822" i="1"/>
  <c r="F1822" i="1"/>
  <c r="G1822" i="1"/>
  <c r="H1822" i="1"/>
  <c r="I1822" i="1"/>
  <c r="J1822" i="1"/>
  <c r="K1822" i="1"/>
  <c r="L1822" i="1"/>
  <c r="M1822" i="1"/>
  <c r="Q1822" i="1"/>
  <c r="R1822" i="1"/>
  <c r="T1822" i="1"/>
  <c r="U1822" i="1"/>
  <c r="V1822" i="1" s="1"/>
  <c r="W1822" i="1"/>
  <c r="X1822" i="1"/>
  <c r="Y1822" i="1"/>
  <c r="AA1822" i="1"/>
  <c r="AB1822" i="1"/>
  <c r="AC1822" i="1"/>
  <c r="AD1822" i="1" s="1"/>
  <c r="AG1822" i="1"/>
  <c r="AH1822" i="1"/>
  <c r="AI1822" i="1"/>
  <c r="AJ1822" i="1"/>
  <c r="AK1822" i="1"/>
  <c r="AM1822" i="1"/>
  <c r="A1823" i="1"/>
  <c r="B1823" i="1"/>
  <c r="C1823" i="1"/>
  <c r="D1823" i="1"/>
  <c r="E1823" i="1"/>
  <c r="F1823" i="1"/>
  <c r="G1823" i="1"/>
  <c r="H1823" i="1"/>
  <c r="I1823" i="1"/>
  <c r="J1823" i="1"/>
  <c r="K1823" i="1"/>
  <c r="L1823" i="1"/>
  <c r="M1823" i="1"/>
  <c r="Q1823" i="1"/>
  <c r="R1823" i="1"/>
  <c r="T1823" i="1"/>
  <c r="U1823" i="1"/>
  <c r="V1823" i="1" s="1"/>
  <c r="W1823" i="1"/>
  <c r="X1823" i="1"/>
  <c r="Y1823" i="1"/>
  <c r="AA1823" i="1"/>
  <c r="AB1823" i="1"/>
  <c r="AC1823" i="1"/>
  <c r="AD1823" i="1" s="1"/>
  <c r="AG1823" i="1"/>
  <c r="AH1823" i="1"/>
  <c r="AI1823" i="1"/>
  <c r="AJ1823" i="1"/>
  <c r="AK1823" i="1"/>
  <c r="AM1823" i="1"/>
  <c r="A1824" i="1"/>
  <c r="B1824" i="1"/>
  <c r="C1824" i="1"/>
  <c r="D1824" i="1"/>
  <c r="E1824" i="1"/>
  <c r="F1824" i="1"/>
  <c r="G1824" i="1"/>
  <c r="H1824" i="1"/>
  <c r="I1824" i="1"/>
  <c r="J1824" i="1"/>
  <c r="K1824" i="1"/>
  <c r="L1824" i="1"/>
  <c r="M1824" i="1"/>
  <c r="Q1824" i="1"/>
  <c r="R1824" i="1"/>
  <c r="T1824" i="1"/>
  <c r="U1824" i="1"/>
  <c r="V1824" i="1" s="1"/>
  <c r="W1824" i="1"/>
  <c r="X1824" i="1"/>
  <c r="Y1824" i="1"/>
  <c r="AA1824" i="1"/>
  <c r="AB1824" i="1"/>
  <c r="AC1824" i="1"/>
  <c r="AD1824" i="1" s="1"/>
  <c r="AG1824" i="1"/>
  <c r="AH1824" i="1"/>
  <c r="AI1824" i="1"/>
  <c r="AJ1824" i="1"/>
  <c r="AK1824" i="1"/>
  <c r="AM1824" i="1"/>
  <c r="A1825" i="1"/>
  <c r="B1825" i="1"/>
  <c r="C1825" i="1"/>
  <c r="D1825" i="1"/>
  <c r="E1825" i="1"/>
  <c r="F1825" i="1"/>
  <c r="G1825" i="1"/>
  <c r="H1825" i="1"/>
  <c r="I1825" i="1"/>
  <c r="J1825" i="1"/>
  <c r="K1825" i="1"/>
  <c r="L1825" i="1"/>
  <c r="M1825" i="1"/>
  <c r="Q1825" i="1"/>
  <c r="R1825" i="1"/>
  <c r="T1825" i="1"/>
  <c r="U1825" i="1"/>
  <c r="V1825" i="1" s="1"/>
  <c r="W1825" i="1"/>
  <c r="X1825" i="1"/>
  <c r="Y1825" i="1"/>
  <c r="AA1825" i="1"/>
  <c r="AB1825" i="1"/>
  <c r="AC1825" i="1"/>
  <c r="AD1825" i="1" s="1"/>
  <c r="AG1825" i="1"/>
  <c r="AH1825" i="1"/>
  <c r="AI1825" i="1"/>
  <c r="AJ1825" i="1"/>
  <c r="AK1825" i="1"/>
  <c r="AM1825" i="1"/>
  <c r="A1826" i="1"/>
  <c r="B1826" i="1"/>
  <c r="C1826" i="1"/>
  <c r="D1826" i="1"/>
  <c r="E1826" i="1"/>
  <c r="F1826" i="1"/>
  <c r="G1826" i="1"/>
  <c r="H1826" i="1"/>
  <c r="I1826" i="1"/>
  <c r="J1826" i="1"/>
  <c r="K1826" i="1"/>
  <c r="L1826" i="1"/>
  <c r="M1826" i="1"/>
  <c r="Q1826" i="1"/>
  <c r="R1826" i="1"/>
  <c r="T1826" i="1"/>
  <c r="U1826" i="1"/>
  <c r="V1826" i="1" s="1"/>
  <c r="W1826" i="1"/>
  <c r="X1826" i="1"/>
  <c r="Y1826" i="1"/>
  <c r="AA1826" i="1"/>
  <c r="AB1826" i="1"/>
  <c r="AC1826" i="1"/>
  <c r="AD1826" i="1" s="1"/>
  <c r="AG1826" i="1"/>
  <c r="AH1826" i="1"/>
  <c r="AI1826" i="1"/>
  <c r="AJ1826" i="1"/>
  <c r="AK1826" i="1"/>
  <c r="AM1826" i="1"/>
  <c r="A1827" i="1"/>
  <c r="B1827" i="1"/>
  <c r="C1827" i="1"/>
  <c r="D1827" i="1"/>
  <c r="E1827" i="1"/>
  <c r="F1827" i="1"/>
  <c r="G1827" i="1"/>
  <c r="H1827" i="1"/>
  <c r="I1827" i="1"/>
  <c r="J1827" i="1"/>
  <c r="K1827" i="1"/>
  <c r="L1827" i="1"/>
  <c r="M1827" i="1"/>
  <c r="Q1827" i="1"/>
  <c r="R1827" i="1"/>
  <c r="T1827" i="1"/>
  <c r="U1827" i="1"/>
  <c r="V1827" i="1" s="1"/>
  <c r="W1827" i="1"/>
  <c r="X1827" i="1"/>
  <c r="Y1827" i="1"/>
  <c r="AA1827" i="1"/>
  <c r="AB1827" i="1"/>
  <c r="AC1827" i="1"/>
  <c r="AD1827" i="1" s="1"/>
  <c r="AG1827" i="1"/>
  <c r="AH1827" i="1"/>
  <c r="AI1827" i="1"/>
  <c r="AJ1827" i="1"/>
  <c r="AK1827" i="1"/>
  <c r="AM1827" i="1"/>
  <c r="A1828" i="1"/>
  <c r="B1828" i="1"/>
  <c r="C1828" i="1"/>
  <c r="D1828" i="1"/>
  <c r="E1828" i="1"/>
  <c r="F1828" i="1"/>
  <c r="G1828" i="1"/>
  <c r="H1828" i="1"/>
  <c r="I1828" i="1"/>
  <c r="J1828" i="1"/>
  <c r="K1828" i="1"/>
  <c r="L1828" i="1"/>
  <c r="M1828" i="1"/>
  <c r="Q1828" i="1"/>
  <c r="R1828" i="1"/>
  <c r="T1828" i="1"/>
  <c r="U1828" i="1"/>
  <c r="V1828" i="1" s="1"/>
  <c r="W1828" i="1"/>
  <c r="X1828" i="1"/>
  <c r="Y1828" i="1"/>
  <c r="AA1828" i="1"/>
  <c r="AB1828" i="1"/>
  <c r="AC1828" i="1"/>
  <c r="AD1828" i="1" s="1"/>
  <c r="AG1828" i="1"/>
  <c r="AH1828" i="1"/>
  <c r="AI1828" i="1"/>
  <c r="AJ1828" i="1"/>
  <c r="AK1828" i="1"/>
  <c r="AM1828" i="1"/>
  <c r="A1829" i="1"/>
  <c r="B1829" i="1"/>
  <c r="C1829" i="1"/>
  <c r="D1829" i="1"/>
  <c r="E1829" i="1"/>
  <c r="F1829" i="1"/>
  <c r="G1829" i="1"/>
  <c r="H1829" i="1"/>
  <c r="I1829" i="1"/>
  <c r="J1829" i="1"/>
  <c r="K1829" i="1"/>
  <c r="L1829" i="1"/>
  <c r="M1829" i="1"/>
  <c r="Q1829" i="1"/>
  <c r="R1829" i="1"/>
  <c r="T1829" i="1"/>
  <c r="U1829" i="1"/>
  <c r="V1829" i="1" s="1"/>
  <c r="W1829" i="1"/>
  <c r="X1829" i="1"/>
  <c r="Y1829" i="1"/>
  <c r="AA1829" i="1"/>
  <c r="AB1829" i="1"/>
  <c r="AC1829" i="1"/>
  <c r="AD1829" i="1" s="1"/>
  <c r="AG1829" i="1"/>
  <c r="AH1829" i="1"/>
  <c r="AI1829" i="1"/>
  <c r="AJ1829" i="1"/>
  <c r="AK1829" i="1"/>
  <c r="AM1829" i="1"/>
  <c r="A1830" i="1"/>
  <c r="B1830" i="1"/>
  <c r="C1830" i="1"/>
  <c r="D1830" i="1"/>
  <c r="E1830" i="1"/>
  <c r="F1830" i="1"/>
  <c r="G1830" i="1"/>
  <c r="H1830" i="1"/>
  <c r="I1830" i="1"/>
  <c r="J1830" i="1"/>
  <c r="K1830" i="1"/>
  <c r="L1830" i="1"/>
  <c r="M1830" i="1"/>
  <c r="Q1830" i="1"/>
  <c r="R1830" i="1"/>
  <c r="T1830" i="1"/>
  <c r="U1830" i="1"/>
  <c r="V1830" i="1" s="1"/>
  <c r="W1830" i="1"/>
  <c r="X1830" i="1"/>
  <c r="Y1830" i="1"/>
  <c r="AA1830" i="1"/>
  <c r="AB1830" i="1"/>
  <c r="AC1830" i="1"/>
  <c r="AD1830" i="1" s="1"/>
  <c r="AG1830" i="1"/>
  <c r="AH1830" i="1"/>
  <c r="AI1830" i="1"/>
  <c r="AJ1830" i="1"/>
  <c r="AK1830" i="1"/>
  <c r="AM1830" i="1"/>
  <c r="A1831" i="1"/>
  <c r="B1831" i="1"/>
  <c r="C1831" i="1"/>
  <c r="D1831" i="1"/>
  <c r="E1831" i="1"/>
  <c r="F1831" i="1"/>
  <c r="G1831" i="1"/>
  <c r="H1831" i="1"/>
  <c r="I1831" i="1"/>
  <c r="J1831" i="1"/>
  <c r="K1831" i="1"/>
  <c r="L1831" i="1"/>
  <c r="M1831" i="1"/>
  <c r="Q1831" i="1"/>
  <c r="R1831" i="1"/>
  <c r="T1831" i="1"/>
  <c r="U1831" i="1"/>
  <c r="V1831" i="1" s="1"/>
  <c r="W1831" i="1"/>
  <c r="X1831" i="1"/>
  <c r="Y1831" i="1"/>
  <c r="AA1831" i="1"/>
  <c r="AB1831" i="1"/>
  <c r="AC1831" i="1"/>
  <c r="AD1831" i="1" s="1"/>
  <c r="AG1831" i="1"/>
  <c r="AH1831" i="1"/>
  <c r="AI1831" i="1"/>
  <c r="AJ1831" i="1"/>
  <c r="AK1831" i="1"/>
  <c r="AM1831" i="1"/>
  <c r="A1832" i="1"/>
  <c r="B1832" i="1"/>
  <c r="C1832" i="1"/>
  <c r="D1832" i="1"/>
  <c r="E1832" i="1"/>
  <c r="F1832" i="1"/>
  <c r="G1832" i="1"/>
  <c r="H1832" i="1"/>
  <c r="I1832" i="1"/>
  <c r="J1832" i="1"/>
  <c r="K1832" i="1"/>
  <c r="L1832" i="1"/>
  <c r="M1832" i="1"/>
  <c r="Q1832" i="1"/>
  <c r="R1832" i="1"/>
  <c r="T1832" i="1"/>
  <c r="U1832" i="1"/>
  <c r="V1832" i="1" s="1"/>
  <c r="W1832" i="1"/>
  <c r="X1832" i="1"/>
  <c r="Y1832" i="1"/>
  <c r="AA1832" i="1"/>
  <c r="AB1832" i="1"/>
  <c r="AC1832" i="1"/>
  <c r="AD1832" i="1" s="1"/>
  <c r="AG1832" i="1"/>
  <c r="AH1832" i="1"/>
  <c r="AI1832" i="1"/>
  <c r="AJ1832" i="1"/>
  <c r="AK1832" i="1"/>
  <c r="AM1832" i="1"/>
  <c r="A1833" i="1"/>
  <c r="B1833" i="1"/>
  <c r="C1833" i="1"/>
  <c r="D1833" i="1"/>
  <c r="E1833" i="1"/>
  <c r="F1833" i="1"/>
  <c r="G1833" i="1"/>
  <c r="H1833" i="1"/>
  <c r="I1833" i="1"/>
  <c r="J1833" i="1"/>
  <c r="K1833" i="1"/>
  <c r="L1833" i="1"/>
  <c r="M1833" i="1"/>
  <c r="Q1833" i="1"/>
  <c r="R1833" i="1"/>
  <c r="T1833" i="1"/>
  <c r="U1833" i="1"/>
  <c r="V1833" i="1" s="1"/>
  <c r="W1833" i="1"/>
  <c r="X1833" i="1"/>
  <c r="Y1833" i="1"/>
  <c r="AA1833" i="1"/>
  <c r="AB1833" i="1"/>
  <c r="AC1833" i="1"/>
  <c r="AD1833" i="1" s="1"/>
  <c r="AG1833" i="1"/>
  <c r="AH1833" i="1"/>
  <c r="AI1833" i="1"/>
  <c r="AJ1833" i="1"/>
  <c r="AK1833" i="1"/>
  <c r="AM1833" i="1"/>
  <c r="A1834" i="1"/>
  <c r="B1834" i="1"/>
  <c r="C1834" i="1"/>
  <c r="D1834" i="1"/>
  <c r="E1834" i="1"/>
  <c r="F1834" i="1"/>
  <c r="G1834" i="1"/>
  <c r="H1834" i="1"/>
  <c r="I1834" i="1"/>
  <c r="J1834" i="1"/>
  <c r="K1834" i="1"/>
  <c r="L1834" i="1"/>
  <c r="M1834" i="1"/>
  <c r="Q1834" i="1"/>
  <c r="R1834" i="1"/>
  <c r="T1834" i="1"/>
  <c r="U1834" i="1"/>
  <c r="V1834" i="1" s="1"/>
  <c r="W1834" i="1"/>
  <c r="X1834" i="1"/>
  <c r="Y1834" i="1"/>
  <c r="AA1834" i="1"/>
  <c r="AB1834" i="1"/>
  <c r="AC1834" i="1"/>
  <c r="AD1834" i="1" s="1"/>
  <c r="AG1834" i="1"/>
  <c r="AH1834" i="1"/>
  <c r="AI1834" i="1"/>
  <c r="AJ1834" i="1"/>
  <c r="AK1834" i="1"/>
  <c r="AM1834" i="1"/>
  <c r="A1835" i="1"/>
  <c r="B1835" i="1"/>
  <c r="C1835" i="1"/>
  <c r="D1835" i="1"/>
  <c r="E1835" i="1"/>
  <c r="F1835" i="1"/>
  <c r="G1835" i="1"/>
  <c r="H1835" i="1"/>
  <c r="I1835" i="1"/>
  <c r="J1835" i="1"/>
  <c r="K1835" i="1"/>
  <c r="L1835" i="1"/>
  <c r="M1835" i="1"/>
  <c r="Q1835" i="1"/>
  <c r="R1835" i="1"/>
  <c r="T1835" i="1"/>
  <c r="U1835" i="1"/>
  <c r="V1835" i="1" s="1"/>
  <c r="W1835" i="1"/>
  <c r="X1835" i="1"/>
  <c r="Y1835" i="1"/>
  <c r="AA1835" i="1"/>
  <c r="AB1835" i="1"/>
  <c r="AC1835" i="1"/>
  <c r="AE1835" i="1" s="1"/>
  <c r="AG1835" i="1"/>
  <c r="AH1835" i="1"/>
  <c r="AI1835" i="1"/>
  <c r="AJ1835" i="1"/>
  <c r="AK1835" i="1"/>
  <c r="AM1835" i="1"/>
  <c r="A1836" i="1"/>
  <c r="B1836" i="1"/>
  <c r="C1836" i="1"/>
  <c r="D1836" i="1"/>
  <c r="E1836" i="1"/>
  <c r="F1836" i="1"/>
  <c r="G1836" i="1"/>
  <c r="H1836" i="1"/>
  <c r="I1836" i="1"/>
  <c r="J1836" i="1"/>
  <c r="K1836" i="1"/>
  <c r="L1836" i="1"/>
  <c r="M1836" i="1"/>
  <c r="Q1836" i="1"/>
  <c r="R1836" i="1"/>
  <c r="T1836" i="1"/>
  <c r="U1836" i="1"/>
  <c r="V1836" i="1" s="1"/>
  <c r="W1836" i="1"/>
  <c r="X1836" i="1"/>
  <c r="Y1836" i="1"/>
  <c r="AA1836" i="1"/>
  <c r="AB1836" i="1"/>
  <c r="AC1836" i="1"/>
  <c r="AE1836" i="1" s="1"/>
  <c r="AG1836" i="1"/>
  <c r="AH1836" i="1"/>
  <c r="AI1836" i="1"/>
  <c r="AJ1836" i="1"/>
  <c r="AK1836" i="1"/>
  <c r="AM1836" i="1"/>
  <c r="A1837" i="1"/>
  <c r="B1837" i="1"/>
  <c r="C1837" i="1"/>
  <c r="D1837" i="1"/>
  <c r="E1837" i="1"/>
  <c r="F1837" i="1"/>
  <c r="G1837" i="1"/>
  <c r="H1837" i="1"/>
  <c r="I1837" i="1"/>
  <c r="J1837" i="1"/>
  <c r="K1837" i="1"/>
  <c r="L1837" i="1"/>
  <c r="M1837" i="1"/>
  <c r="Q1837" i="1"/>
  <c r="R1837" i="1"/>
  <c r="T1837" i="1"/>
  <c r="U1837" i="1"/>
  <c r="V1837" i="1" s="1"/>
  <c r="W1837" i="1"/>
  <c r="X1837" i="1"/>
  <c r="Y1837" i="1"/>
  <c r="AA1837" i="1"/>
  <c r="AB1837" i="1"/>
  <c r="AC1837" i="1"/>
  <c r="AD1837" i="1" s="1"/>
  <c r="AG1837" i="1"/>
  <c r="AH1837" i="1"/>
  <c r="AI1837" i="1"/>
  <c r="AJ1837" i="1"/>
  <c r="AK1837" i="1"/>
  <c r="AM1837" i="1"/>
  <c r="A1838" i="1"/>
  <c r="B1838" i="1"/>
  <c r="C1838" i="1"/>
  <c r="D1838" i="1"/>
  <c r="E1838" i="1"/>
  <c r="F1838" i="1"/>
  <c r="G1838" i="1"/>
  <c r="H1838" i="1"/>
  <c r="I1838" i="1"/>
  <c r="J1838" i="1"/>
  <c r="K1838" i="1"/>
  <c r="L1838" i="1"/>
  <c r="M1838" i="1"/>
  <c r="Q1838" i="1"/>
  <c r="R1838" i="1"/>
  <c r="T1838" i="1"/>
  <c r="U1838" i="1"/>
  <c r="V1838" i="1" s="1"/>
  <c r="W1838" i="1"/>
  <c r="X1838" i="1"/>
  <c r="Y1838" i="1"/>
  <c r="AA1838" i="1"/>
  <c r="AB1838" i="1"/>
  <c r="AC1838" i="1"/>
  <c r="AD1838" i="1" s="1"/>
  <c r="AG1838" i="1"/>
  <c r="AH1838" i="1"/>
  <c r="AI1838" i="1"/>
  <c r="AJ1838" i="1"/>
  <c r="AK1838" i="1"/>
  <c r="AM1838" i="1"/>
  <c r="A1839" i="1"/>
  <c r="B1839" i="1"/>
  <c r="C1839" i="1"/>
  <c r="D1839" i="1"/>
  <c r="E1839" i="1"/>
  <c r="F1839" i="1"/>
  <c r="G1839" i="1"/>
  <c r="H1839" i="1"/>
  <c r="I1839" i="1"/>
  <c r="J1839" i="1"/>
  <c r="K1839" i="1"/>
  <c r="L1839" i="1"/>
  <c r="M1839" i="1"/>
  <c r="Q1839" i="1"/>
  <c r="R1839" i="1"/>
  <c r="T1839" i="1"/>
  <c r="U1839" i="1"/>
  <c r="V1839" i="1" s="1"/>
  <c r="W1839" i="1"/>
  <c r="X1839" i="1"/>
  <c r="Y1839" i="1"/>
  <c r="AA1839" i="1"/>
  <c r="AB1839" i="1"/>
  <c r="AC1839" i="1"/>
  <c r="AD1839" i="1" s="1"/>
  <c r="AG1839" i="1"/>
  <c r="AH1839" i="1"/>
  <c r="AI1839" i="1"/>
  <c r="AJ1839" i="1"/>
  <c r="AK1839" i="1"/>
  <c r="AM1839" i="1"/>
  <c r="A1840" i="1"/>
  <c r="B1840" i="1"/>
  <c r="C1840" i="1"/>
  <c r="D1840" i="1"/>
  <c r="E1840" i="1"/>
  <c r="F1840" i="1"/>
  <c r="G1840" i="1"/>
  <c r="H1840" i="1"/>
  <c r="I1840" i="1"/>
  <c r="J1840" i="1"/>
  <c r="K1840" i="1"/>
  <c r="L1840" i="1"/>
  <c r="M1840" i="1"/>
  <c r="Q1840" i="1"/>
  <c r="R1840" i="1"/>
  <c r="T1840" i="1"/>
  <c r="U1840" i="1"/>
  <c r="V1840" i="1" s="1"/>
  <c r="W1840" i="1"/>
  <c r="X1840" i="1"/>
  <c r="Y1840" i="1"/>
  <c r="AA1840" i="1"/>
  <c r="AB1840" i="1"/>
  <c r="AC1840" i="1"/>
  <c r="AD1840" i="1" s="1"/>
  <c r="AG1840" i="1"/>
  <c r="AH1840" i="1"/>
  <c r="AI1840" i="1"/>
  <c r="AJ1840" i="1"/>
  <c r="AK1840" i="1"/>
  <c r="AM1840" i="1"/>
  <c r="A1841" i="1"/>
  <c r="B1841" i="1"/>
  <c r="C1841" i="1"/>
  <c r="D1841" i="1"/>
  <c r="E1841" i="1"/>
  <c r="F1841" i="1"/>
  <c r="G1841" i="1"/>
  <c r="H1841" i="1"/>
  <c r="I1841" i="1"/>
  <c r="J1841" i="1"/>
  <c r="K1841" i="1"/>
  <c r="L1841" i="1"/>
  <c r="M1841" i="1"/>
  <c r="Q1841" i="1"/>
  <c r="R1841" i="1"/>
  <c r="T1841" i="1"/>
  <c r="U1841" i="1"/>
  <c r="V1841" i="1" s="1"/>
  <c r="W1841" i="1"/>
  <c r="X1841" i="1"/>
  <c r="Y1841" i="1"/>
  <c r="AA1841" i="1"/>
  <c r="AB1841" i="1"/>
  <c r="AC1841" i="1"/>
  <c r="AD1841" i="1" s="1"/>
  <c r="AG1841" i="1"/>
  <c r="AH1841" i="1"/>
  <c r="AI1841" i="1"/>
  <c r="AJ1841" i="1"/>
  <c r="AK1841" i="1"/>
  <c r="AM1841" i="1"/>
  <c r="A1842" i="1"/>
  <c r="B1842" i="1"/>
  <c r="C1842" i="1"/>
  <c r="D1842" i="1"/>
  <c r="E1842" i="1"/>
  <c r="F1842" i="1"/>
  <c r="G1842" i="1"/>
  <c r="H1842" i="1"/>
  <c r="I1842" i="1"/>
  <c r="J1842" i="1"/>
  <c r="K1842" i="1"/>
  <c r="L1842" i="1"/>
  <c r="M1842" i="1"/>
  <c r="Q1842" i="1"/>
  <c r="R1842" i="1"/>
  <c r="T1842" i="1"/>
  <c r="U1842" i="1"/>
  <c r="V1842" i="1" s="1"/>
  <c r="W1842" i="1"/>
  <c r="X1842" i="1"/>
  <c r="Y1842" i="1"/>
  <c r="AA1842" i="1"/>
  <c r="AB1842" i="1"/>
  <c r="AC1842" i="1"/>
  <c r="AD1842" i="1" s="1"/>
  <c r="AG1842" i="1"/>
  <c r="AH1842" i="1"/>
  <c r="AI1842" i="1"/>
  <c r="AJ1842" i="1"/>
  <c r="AK1842" i="1"/>
  <c r="AM1842" i="1"/>
  <c r="A1843" i="1"/>
  <c r="B1843" i="1"/>
  <c r="C1843" i="1"/>
  <c r="D1843" i="1"/>
  <c r="E1843" i="1"/>
  <c r="F1843" i="1"/>
  <c r="G1843" i="1"/>
  <c r="H1843" i="1"/>
  <c r="I1843" i="1"/>
  <c r="J1843" i="1"/>
  <c r="K1843" i="1"/>
  <c r="L1843" i="1"/>
  <c r="M1843" i="1"/>
  <c r="Q1843" i="1"/>
  <c r="R1843" i="1"/>
  <c r="T1843" i="1"/>
  <c r="U1843" i="1"/>
  <c r="V1843" i="1" s="1"/>
  <c r="W1843" i="1"/>
  <c r="X1843" i="1"/>
  <c r="Y1843" i="1"/>
  <c r="AA1843" i="1"/>
  <c r="AB1843" i="1"/>
  <c r="AC1843" i="1"/>
  <c r="AD1843" i="1" s="1"/>
  <c r="AG1843" i="1"/>
  <c r="AH1843" i="1"/>
  <c r="AI1843" i="1"/>
  <c r="AJ1843" i="1"/>
  <c r="AK1843" i="1"/>
  <c r="AM1843" i="1"/>
  <c r="A1844" i="1"/>
  <c r="B1844" i="1"/>
  <c r="C1844" i="1"/>
  <c r="D1844" i="1"/>
  <c r="E1844" i="1"/>
  <c r="F1844" i="1"/>
  <c r="G1844" i="1"/>
  <c r="H1844" i="1"/>
  <c r="I1844" i="1"/>
  <c r="J1844" i="1"/>
  <c r="K1844" i="1"/>
  <c r="L1844" i="1"/>
  <c r="M1844" i="1"/>
  <c r="Q1844" i="1"/>
  <c r="R1844" i="1"/>
  <c r="T1844" i="1"/>
  <c r="U1844" i="1"/>
  <c r="V1844" i="1" s="1"/>
  <c r="W1844" i="1"/>
  <c r="X1844" i="1"/>
  <c r="Y1844" i="1"/>
  <c r="AA1844" i="1"/>
  <c r="AB1844" i="1"/>
  <c r="AC1844" i="1"/>
  <c r="AD1844" i="1" s="1"/>
  <c r="AG1844" i="1"/>
  <c r="AH1844" i="1"/>
  <c r="AI1844" i="1"/>
  <c r="AJ1844" i="1"/>
  <c r="AK1844" i="1"/>
  <c r="AM1844" i="1"/>
  <c r="A1845" i="1"/>
  <c r="B1845" i="1"/>
  <c r="C1845" i="1"/>
  <c r="D1845" i="1"/>
  <c r="E1845" i="1"/>
  <c r="F1845" i="1"/>
  <c r="G1845" i="1"/>
  <c r="H1845" i="1"/>
  <c r="I1845" i="1"/>
  <c r="J1845" i="1"/>
  <c r="K1845" i="1"/>
  <c r="L1845" i="1"/>
  <c r="M1845" i="1"/>
  <c r="Q1845" i="1"/>
  <c r="R1845" i="1"/>
  <c r="T1845" i="1"/>
  <c r="U1845" i="1"/>
  <c r="V1845" i="1" s="1"/>
  <c r="W1845" i="1"/>
  <c r="X1845" i="1"/>
  <c r="Y1845" i="1"/>
  <c r="AA1845" i="1"/>
  <c r="AB1845" i="1"/>
  <c r="AC1845" i="1"/>
  <c r="AD1845" i="1" s="1"/>
  <c r="AG1845" i="1"/>
  <c r="AH1845" i="1"/>
  <c r="AI1845" i="1"/>
  <c r="AJ1845" i="1"/>
  <c r="AK1845" i="1"/>
  <c r="AM1845" i="1"/>
  <c r="S1100" i="1" l="1"/>
  <c r="S1094" i="1"/>
  <c r="S1088" i="1"/>
  <c r="S1082" i="1"/>
  <c r="S1076" i="1"/>
  <c r="S1070" i="1"/>
  <c r="S1064" i="1"/>
  <c r="S1058" i="1"/>
  <c r="S1052" i="1"/>
  <c r="S1046" i="1"/>
  <c r="S1040" i="1"/>
  <c r="S1034" i="1"/>
  <c r="S1028" i="1"/>
  <c r="S1022" i="1"/>
  <c r="S1016" i="1"/>
  <c r="S1010" i="1"/>
  <c r="S1004" i="1"/>
  <c r="S998" i="1"/>
  <c r="S992" i="1"/>
  <c r="S986" i="1"/>
  <c r="S980" i="1"/>
  <c r="S974" i="1"/>
  <c r="S968" i="1"/>
  <c r="S962" i="1"/>
  <c r="S956" i="1"/>
  <c r="S950" i="1"/>
  <c r="S944" i="1"/>
  <c r="S938" i="1"/>
  <c r="S932" i="1"/>
  <c r="S926" i="1"/>
  <c r="S920" i="1"/>
  <c r="S914" i="1"/>
  <c r="S908" i="1"/>
  <c r="S902" i="1"/>
  <c r="S896" i="1"/>
  <c r="S890" i="1"/>
  <c r="S884" i="1"/>
  <c r="S878" i="1"/>
  <c r="S872" i="1"/>
  <c r="S866" i="1"/>
  <c r="S860" i="1"/>
  <c r="S854" i="1"/>
  <c r="S848" i="1"/>
  <c r="S842" i="1"/>
  <c r="S836" i="1"/>
  <c r="S830" i="1"/>
  <c r="S824" i="1"/>
  <c r="S818" i="1"/>
  <c r="S812" i="1"/>
  <c r="S806" i="1"/>
  <c r="S800" i="1"/>
  <c r="S794" i="1"/>
  <c r="S788" i="1"/>
  <c r="S782" i="1"/>
  <c r="S776" i="1"/>
  <c r="S770" i="1"/>
  <c r="S764" i="1"/>
  <c r="S758" i="1"/>
  <c r="S752" i="1"/>
  <c r="S746" i="1"/>
  <c r="S740" i="1"/>
  <c r="S734" i="1"/>
  <c r="S728" i="1"/>
  <c r="S722" i="1"/>
  <c r="S716" i="1"/>
  <c r="S710" i="1"/>
  <c r="S704" i="1"/>
  <c r="S698" i="1"/>
  <c r="S692" i="1"/>
  <c r="S173" i="1"/>
  <c r="S167" i="1"/>
  <c r="S161" i="1"/>
  <c r="S155" i="1"/>
  <c r="S149" i="1"/>
  <c r="S143" i="1"/>
  <c r="S137" i="1"/>
  <c r="S131" i="1"/>
  <c r="S125" i="1"/>
  <c r="S119" i="1"/>
  <c r="S113" i="1"/>
  <c r="S107" i="1"/>
  <c r="S101" i="1"/>
  <c r="S95" i="1"/>
  <c r="S89" i="1"/>
  <c r="S83" i="1"/>
  <c r="S77" i="1"/>
  <c r="S71" i="1"/>
  <c r="S65" i="1"/>
  <c r="S59" i="1"/>
  <c r="S53" i="1"/>
  <c r="S47" i="1"/>
  <c r="S41" i="1"/>
  <c r="S35" i="1"/>
  <c r="S686" i="1"/>
  <c r="S680" i="1"/>
  <c r="S674" i="1"/>
  <c r="S668" i="1"/>
  <c r="S662" i="1"/>
  <c r="S656" i="1"/>
  <c r="S650" i="1"/>
  <c r="S644" i="1"/>
  <c r="S638" i="1"/>
  <c r="S632" i="1"/>
  <c r="S626" i="1"/>
  <c r="S620" i="1"/>
  <c r="S614" i="1"/>
  <c r="S608" i="1"/>
  <c r="S602" i="1"/>
  <c r="S596" i="1"/>
  <c r="S590" i="1"/>
  <c r="S584" i="1"/>
  <c r="S578" i="1"/>
  <c r="S572" i="1"/>
  <c r="S566" i="1"/>
  <c r="S560" i="1"/>
  <c r="S554" i="1"/>
  <c r="S548" i="1"/>
  <c r="S542" i="1"/>
  <c r="S536" i="1"/>
  <c r="S530" i="1"/>
  <c r="S524" i="1"/>
  <c r="S518" i="1"/>
  <c r="S512" i="1"/>
  <c r="S506" i="1"/>
  <c r="S500" i="1"/>
  <c r="S494" i="1"/>
  <c r="S488" i="1"/>
  <c r="S482" i="1"/>
  <c r="S476" i="1"/>
  <c r="S470" i="1"/>
  <c r="S464" i="1"/>
  <c r="S458" i="1"/>
  <c r="S452" i="1"/>
  <c r="S446" i="1"/>
  <c r="S440" i="1"/>
  <c r="S434" i="1"/>
  <c r="S428" i="1"/>
  <c r="S422" i="1"/>
  <c r="S416" i="1"/>
  <c r="S410" i="1"/>
  <c r="S404" i="1"/>
  <c r="S398" i="1"/>
  <c r="S392" i="1"/>
  <c r="S387" i="1"/>
  <c r="S381" i="1"/>
  <c r="S375" i="1"/>
  <c r="S369" i="1"/>
  <c r="S363" i="1"/>
  <c r="S357" i="1"/>
  <c r="S351" i="1"/>
  <c r="S345" i="1"/>
  <c r="S339" i="1"/>
  <c r="S333" i="1"/>
  <c r="S327" i="1"/>
  <c r="S321" i="1"/>
  <c r="S315" i="1"/>
  <c r="S309" i="1"/>
  <c r="S303" i="1"/>
  <c r="S297" i="1"/>
  <c r="S291" i="1"/>
  <c r="S285" i="1"/>
  <c r="S279" i="1"/>
  <c r="S273" i="1"/>
  <c r="S267" i="1"/>
  <c r="S261" i="1"/>
  <c r="S255" i="1"/>
  <c r="S249" i="1"/>
  <c r="S243" i="1"/>
  <c r="S237" i="1"/>
  <c r="S231" i="1"/>
  <c r="S225" i="1"/>
  <c r="S219" i="1"/>
  <c r="S213" i="1"/>
  <c r="S207" i="1"/>
  <c r="S201" i="1"/>
  <c r="S195" i="1"/>
  <c r="S189" i="1"/>
  <c r="S183" i="1"/>
  <c r="S123" i="1"/>
  <c r="S111" i="1"/>
  <c r="S99" i="1"/>
  <c r="S87" i="1"/>
  <c r="S51" i="1"/>
  <c r="S45" i="1"/>
  <c r="S81" i="1"/>
  <c r="S69" i="1"/>
  <c r="S63" i="1"/>
  <c r="S39" i="1"/>
  <c r="S177" i="1"/>
  <c r="S171" i="1"/>
  <c r="S165" i="1"/>
  <c r="S159" i="1"/>
  <c r="S153" i="1"/>
  <c r="S147" i="1"/>
  <c r="S141" i="1"/>
  <c r="S135" i="1"/>
  <c r="S129" i="1"/>
  <c r="S117" i="1"/>
  <c r="S105" i="1"/>
  <c r="S93" i="1"/>
  <c r="S75" i="1"/>
  <c r="S33" i="1"/>
  <c r="S27" i="1"/>
  <c r="S21" i="1"/>
  <c r="S15" i="1"/>
  <c r="S9" i="1"/>
  <c r="S3" i="1"/>
  <c r="S1756" i="1"/>
  <c r="S1750" i="1"/>
  <c r="S1708" i="1"/>
  <c r="S1684" i="1"/>
  <c r="S1606" i="1"/>
  <c r="S1564" i="1"/>
  <c r="S1558" i="1"/>
  <c r="S1534" i="1"/>
  <c r="S1498" i="1"/>
  <c r="S1486" i="1"/>
  <c r="S1444" i="1"/>
  <c r="S1414" i="1"/>
  <c r="S1390" i="1"/>
  <c r="S1384" i="1"/>
  <c r="S1330" i="1"/>
  <c r="S1312" i="1"/>
  <c r="S1300" i="1"/>
  <c r="S1282" i="1"/>
  <c r="S1270" i="1"/>
  <c r="S1258" i="1"/>
  <c r="S1210" i="1"/>
  <c r="S1204" i="1"/>
  <c r="S1192" i="1"/>
  <c r="S1186" i="1"/>
  <c r="S1132" i="1"/>
  <c r="S1120" i="1"/>
  <c r="S1096" i="1"/>
  <c r="S1084" i="1"/>
  <c r="S1078" i="1"/>
  <c r="S1066" i="1"/>
  <c r="S1042" i="1"/>
  <c r="S1840" i="1"/>
  <c r="S1780" i="1"/>
  <c r="S1738" i="1"/>
  <c r="S1678" i="1"/>
  <c r="S1648" i="1"/>
  <c r="S1642" i="1"/>
  <c r="S1612" i="1"/>
  <c r="S1588" i="1"/>
  <c r="S1552" i="1"/>
  <c r="S1540" i="1"/>
  <c r="S1528" i="1"/>
  <c r="S1510" i="1"/>
  <c r="S1492" i="1"/>
  <c r="S1402" i="1"/>
  <c r="S1396" i="1"/>
  <c r="S1378" i="1"/>
  <c r="S1372" i="1"/>
  <c r="S1354" i="1"/>
  <c r="S1342" i="1"/>
  <c r="S1324" i="1"/>
  <c r="S1318" i="1"/>
  <c r="S1306" i="1"/>
  <c r="S1246" i="1"/>
  <c r="S1180" i="1"/>
  <c r="S1174" i="1"/>
  <c r="S1168" i="1"/>
  <c r="S1162" i="1"/>
  <c r="S1144" i="1"/>
  <c r="S1114" i="1"/>
  <c r="S1102" i="1"/>
  <c r="S1090" i="1"/>
  <c r="S1048" i="1"/>
  <c r="S1030" i="1"/>
  <c r="AL1788" i="1"/>
  <c r="S1763" i="1"/>
  <c r="S1834" i="1"/>
  <c r="S1816" i="1"/>
  <c r="S1804" i="1"/>
  <c r="S1786" i="1"/>
  <c r="S1702" i="1"/>
  <c r="S1672" i="1"/>
  <c r="S1666" i="1"/>
  <c r="S1636" i="1"/>
  <c r="S1630" i="1"/>
  <c r="S1570" i="1"/>
  <c r="S1546" i="1"/>
  <c r="S1516" i="1"/>
  <c r="S1462" i="1"/>
  <c r="S1426" i="1"/>
  <c r="S1366" i="1"/>
  <c r="S1360" i="1"/>
  <c r="S1348" i="1"/>
  <c r="S1336" i="1"/>
  <c r="S1294" i="1"/>
  <c r="S1288" i="1"/>
  <c r="S1276" i="1"/>
  <c r="S1264" i="1"/>
  <c r="S1252" i="1"/>
  <c r="S1240" i="1"/>
  <c r="S1234" i="1"/>
  <c r="S1228" i="1"/>
  <c r="S1222" i="1"/>
  <c r="S1216" i="1"/>
  <c r="S1198" i="1"/>
  <c r="S1156" i="1"/>
  <c r="S1150" i="1"/>
  <c r="S1138" i="1"/>
  <c r="S1126" i="1"/>
  <c r="S1108" i="1"/>
  <c r="S1072" i="1"/>
  <c r="S1060" i="1"/>
  <c r="S1054" i="1"/>
  <c r="S1036" i="1"/>
  <c r="S1024" i="1"/>
  <c r="S1841" i="1"/>
  <c r="S1835" i="1"/>
  <c r="S1829" i="1"/>
  <c r="S1823" i="1"/>
  <c r="S1817" i="1"/>
  <c r="S1811" i="1"/>
  <c r="S1805" i="1"/>
  <c r="S1799" i="1"/>
  <c r="S1793" i="1"/>
  <c r="S1787" i="1"/>
  <c r="S1781" i="1"/>
  <c r="S1775" i="1"/>
  <c r="S1769" i="1"/>
  <c r="S1757" i="1"/>
  <c r="S1751" i="1"/>
  <c r="S1745" i="1"/>
  <c r="S1739" i="1"/>
  <c r="S1822" i="1"/>
  <c r="S1798" i="1"/>
  <c r="S1768" i="1"/>
  <c r="S1762" i="1"/>
  <c r="S1744" i="1"/>
  <c r="S1732" i="1"/>
  <c r="S1714" i="1"/>
  <c r="S1654" i="1"/>
  <c r="S1600" i="1"/>
  <c r="S1594" i="1"/>
  <c r="S1480" i="1"/>
  <c r="S1474" i="1"/>
  <c r="S1456" i="1"/>
  <c r="S1420" i="1"/>
  <c r="S1828" i="1"/>
  <c r="S1810" i="1"/>
  <c r="S1792" i="1"/>
  <c r="S1774" i="1"/>
  <c r="S1726" i="1"/>
  <c r="S1720" i="1"/>
  <c r="S1696" i="1"/>
  <c r="S1690" i="1"/>
  <c r="S1660" i="1"/>
  <c r="S1624" i="1"/>
  <c r="S1618" i="1"/>
  <c r="S1582" i="1"/>
  <c r="S1576" i="1"/>
  <c r="S1522" i="1"/>
  <c r="S1504" i="1"/>
  <c r="S1468" i="1"/>
  <c r="S1450" i="1"/>
  <c r="S1438" i="1"/>
  <c r="S1432" i="1"/>
  <c r="S1408" i="1"/>
  <c r="S1844" i="1"/>
  <c r="S1838" i="1"/>
  <c r="S1832" i="1"/>
  <c r="S1826" i="1"/>
  <c r="S1820" i="1"/>
  <c r="S1814" i="1"/>
  <c r="S1808" i="1"/>
  <c r="S1802" i="1"/>
  <c r="S1796" i="1"/>
  <c r="S1790" i="1"/>
  <c r="S1784" i="1"/>
  <c r="S1778" i="1"/>
  <c r="S1772" i="1"/>
  <c r="S1766" i="1"/>
  <c r="S1760" i="1"/>
  <c r="S1754" i="1"/>
  <c r="S1748" i="1"/>
  <c r="S1742" i="1"/>
  <c r="S1736" i="1"/>
  <c r="S1730" i="1"/>
  <c r="S1724" i="1"/>
  <c r="S1718" i="1"/>
  <c r="S1712" i="1"/>
  <c r="S1706" i="1"/>
  <c r="S1700" i="1"/>
  <c r="S1694" i="1"/>
  <c r="S1688" i="1"/>
  <c r="S1682" i="1"/>
  <c r="S1676" i="1"/>
  <c r="S1670" i="1"/>
  <c r="S1664" i="1"/>
  <c r="S1658" i="1"/>
  <c r="S1652" i="1"/>
  <c r="S1646" i="1"/>
  <c r="S1640" i="1"/>
  <c r="S1634" i="1"/>
  <c r="S1628" i="1"/>
  <c r="S1622" i="1"/>
  <c r="S1616" i="1"/>
  <c r="S1727" i="1"/>
  <c r="S1721" i="1"/>
  <c r="S1703" i="1"/>
  <c r="S1697" i="1"/>
  <c r="S1673" i="1"/>
  <c r="S1667" i="1"/>
  <c r="S1655" i="1"/>
  <c r="S1643" i="1"/>
  <c r="S1613" i="1"/>
  <c r="S1607" i="1"/>
  <c r="S1601" i="1"/>
  <c r="S1595" i="1"/>
  <c r="S1589" i="1"/>
  <c r="S1583" i="1"/>
  <c r="S1577" i="1"/>
  <c r="S1571" i="1"/>
  <c r="S1565" i="1"/>
  <c r="S1559" i="1"/>
  <c r="S1553" i="1"/>
  <c r="S1547" i="1"/>
  <c r="S1541" i="1"/>
  <c r="S1535" i="1"/>
  <c r="S1529" i="1"/>
  <c r="S1523" i="1"/>
  <c r="S1517" i="1"/>
  <c r="S1511" i="1"/>
  <c r="S1505" i="1"/>
  <c r="S1499" i="1"/>
  <c r="S1493" i="1"/>
  <c r="S1487" i="1"/>
  <c r="S1481" i="1"/>
  <c r="S1475" i="1"/>
  <c r="S1469" i="1"/>
  <c r="S1463" i="1"/>
  <c r="S1457" i="1"/>
  <c r="S1451" i="1"/>
  <c r="S1445" i="1"/>
  <c r="S1439" i="1"/>
  <c r="S1433" i="1"/>
  <c r="S1427" i="1"/>
  <c r="S1421" i="1"/>
  <c r="S1415" i="1"/>
  <c r="S1409" i="1"/>
  <c r="S1403" i="1"/>
  <c r="S1397" i="1"/>
  <c r="S1391" i="1"/>
  <c r="S1385" i="1"/>
  <c r="S1379" i="1"/>
  <c r="S1373" i="1"/>
  <c r="S1367" i="1"/>
  <c r="S1361" i="1"/>
  <c r="S1355" i="1"/>
  <c r="S1349" i="1"/>
  <c r="S1343" i="1"/>
  <c r="S1337" i="1"/>
  <c r="S1331" i="1"/>
  <c r="S1325" i="1"/>
  <c r="S1319" i="1"/>
  <c r="S1313" i="1"/>
  <c r="S1307" i="1"/>
  <c r="S1301" i="1"/>
  <c r="S1295" i="1"/>
  <c r="S1289" i="1"/>
  <c r="S1283" i="1"/>
  <c r="S1277" i="1"/>
  <c r="S1271" i="1"/>
  <c r="S1265" i="1"/>
  <c r="S1259" i="1"/>
  <c r="S1253" i="1"/>
  <c r="S1247" i="1"/>
  <c r="S1241" i="1"/>
  <c r="S1235" i="1"/>
  <c r="S1229" i="1"/>
  <c r="S1223" i="1"/>
  <c r="S1217" i="1"/>
  <c r="S1211" i="1"/>
  <c r="S1205" i="1"/>
  <c r="S1199" i="1"/>
  <c r="S1193" i="1"/>
  <c r="S1187" i="1"/>
  <c r="S1181" i="1"/>
  <c r="S1175" i="1"/>
  <c r="S1169" i="1"/>
  <c r="S1163" i="1"/>
  <c r="S1157" i="1"/>
  <c r="S1151" i="1"/>
  <c r="S1145" i="1"/>
  <c r="S1139" i="1"/>
  <c r="S1133" i="1"/>
  <c r="S1127" i="1"/>
  <c r="S1121" i="1"/>
  <c r="S1115" i="1"/>
  <c r="S1109" i="1"/>
  <c r="S1103" i="1"/>
  <c r="S1097" i="1"/>
  <c r="S1091" i="1"/>
  <c r="S1019" i="1"/>
  <c r="S1013" i="1"/>
  <c r="S1007" i="1"/>
  <c r="S1001" i="1"/>
  <c r="S995" i="1"/>
  <c r="S989" i="1"/>
  <c r="S983" i="1"/>
  <c r="S977" i="1"/>
  <c r="S971" i="1"/>
  <c r="S965" i="1"/>
  <c r="S959" i="1"/>
  <c r="S953" i="1"/>
  <c r="S947" i="1"/>
  <c r="S941" i="1"/>
  <c r="S1733" i="1"/>
  <c r="S1715" i="1"/>
  <c r="S1709" i="1"/>
  <c r="S1691" i="1"/>
  <c r="S1685" i="1"/>
  <c r="S1679" i="1"/>
  <c r="S1661" i="1"/>
  <c r="S1649" i="1"/>
  <c r="S1637" i="1"/>
  <c r="S1631" i="1"/>
  <c r="S1625" i="1"/>
  <c r="S1619" i="1"/>
  <c r="S1608" i="1"/>
  <c r="S1602" i="1"/>
  <c r="S1596" i="1"/>
  <c r="S1590" i="1"/>
  <c r="S1584" i="1"/>
  <c r="S1578" i="1"/>
  <c r="S1572" i="1"/>
  <c r="S1566" i="1"/>
  <c r="S1560" i="1"/>
  <c r="S1554" i="1"/>
  <c r="S1548" i="1"/>
  <c r="S1542" i="1"/>
  <c r="S1536" i="1"/>
  <c r="S1530" i="1"/>
  <c r="S1524" i="1"/>
  <c r="S1518" i="1"/>
  <c r="S1512" i="1"/>
  <c r="S1506" i="1"/>
  <c r="S1500" i="1"/>
  <c r="S1494" i="1"/>
  <c r="S1488" i="1"/>
  <c r="S1482" i="1"/>
  <c r="S1476" i="1"/>
  <c r="S1470" i="1"/>
  <c r="S1464" i="1"/>
  <c r="S1458" i="1"/>
  <c r="S1452" i="1"/>
  <c r="S1446" i="1"/>
  <c r="S1440" i="1"/>
  <c r="S1434" i="1"/>
  <c r="S1428" i="1"/>
  <c r="S1422" i="1"/>
  <c r="S1416" i="1"/>
  <c r="S1410" i="1"/>
  <c r="S1404" i="1"/>
  <c r="S1398" i="1"/>
  <c r="S1392" i="1"/>
  <c r="S1386" i="1"/>
  <c r="S1380" i="1"/>
  <c r="S1374" i="1"/>
  <c r="S1368" i="1"/>
  <c r="S1362" i="1"/>
  <c r="S1356" i="1"/>
  <c r="S1350" i="1"/>
  <c r="S1344" i="1"/>
  <c r="S1338" i="1"/>
  <c r="S1332" i="1"/>
  <c r="S1326" i="1"/>
  <c r="S1320" i="1"/>
  <c r="S1314" i="1"/>
  <c r="S1308" i="1"/>
  <c r="S1302" i="1"/>
  <c r="S1296" i="1"/>
  <c r="S1290" i="1"/>
  <c r="S1284" i="1"/>
  <c r="S1278" i="1"/>
  <c r="S1272" i="1"/>
  <c r="S1266" i="1"/>
  <c r="S1260" i="1"/>
  <c r="S1254" i="1"/>
  <c r="S1248" i="1"/>
  <c r="S1242" i="1"/>
  <c r="S1236" i="1"/>
  <c r="S1230" i="1"/>
  <c r="S1224" i="1"/>
  <c r="S1218" i="1"/>
  <c r="S1212" i="1"/>
  <c r="S1206" i="1"/>
  <c r="S1200" i="1"/>
  <c r="S1194" i="1"/>
  <c r="S1188" i="1"/>
  <c r="S1182" i="1"/>
  <c r="S1176" i="1"/>
  <c r="S1170" i="1"/>
  <c r="S1164" i="1"/>
  <c r="S1158" i="1"/>
  <c r="S1152" i="1"/>
  <c r="S1146" i="1"/>
  <c r="S1140" i="1"/>
  <c r="S1134" i="1"/>
  <c r="S1128" i="1"/>
  <c r="S1122" i="1"/>
  <c r="S1116" i="1"/>
  <c r="S1110" i="1"/>
  <c r="S1610" i="1"/>
  <c r="S1604" i="1"/>
  <c r="S1598" i="1"/>
  <c r="S1592" i="1"/>
  <c r="S1586" i="1"/>
  <c r="S1580" i="1"/>
  <c r="S1574" i="1"/>
  <c r="S1568" i="1"/>
  <c r="S1562" i="1"/>
  <c r="S1556" i="1"/>
  <c r="S1550" i="1"/>
  <c r="S1544" i="1"/>
  <c r="S1538" i="1"/>
  <c r="S1532" i="1"/>
  <c r="S1526" i="1"/>
  <c r="S1520" i="1"/>
  <c r="S1514" i="1"/>
  <c r="S1508" i="1"/>
  <c r="S1502" i="1"/>
  <c r="S1496" i="1"/>
  <c r="S1490" i="1"/>
  <c r="S1484" i="1"/>
  <c r="S1478" i="1"/>
  <c r="S1472" i="1"/>
  <c r="S1466" i="1"/>
  <c r="S1460" i="1"/>
  <c r="S1454" i="1"/>
  <c r="S1448" i="1"/>
  <c r="S1442" i="1"/>
  <c r="S1436" i="1"/>
  <c r="S1430" i="1"/>
  <c r="S1424" i="1"/>
  <c r="S1418" i="1"/>
  <c r="S1412" i="1"/>
  <c r="S1406" i="1"/>
  <c r="S1400" i="1"/>
  <c r="S1394" i="1"/>
  <c r="S1388" i="1"/>
  <c r="S1382" i="1"/>
  <c r="S1376" i="1"/>
  <c r="S1370" i="1"/>
  <c r="S1364" i="1"/>
  <c r="S1358" i="1"/>
  <c r="S1352" i="1"/>
  <c r="S1346" i="1"/>
  <c r="S1340" i="1"/>
  <c r="S1334" i="1"/>
  <c r="S1328" i="1"/>
  <c r="S1322" i="1"/>
  <c r="S1316" i="1"/>
  <c r="S1310" i="1"/>
  <c r="S1304" i="1"/>
  <c r="S1298" i="1"/>
  <c r="S1292" i="1"/>
  <c r="S1286" i="1"/>
  <c r="S1280" i="1"/>
  <c r="S1274" i="1"/>
  <c r="S1268" i="1"/>
  <c r="S1262" i="1"/>
  <c r="S1256" i="1"/>
  <c r="S1250" i="1"/>
  <c r="S1244" i="1"/>
  <c r="S1238" i="1"/>
  <c r="S1232" i="1"/>
  <c r="S1226" i="1"/>
  <c r="S1220" i="1"/>
  <c r="S1214" i="1"/>
  <c r="S1208" i="1"/>
  <c r="S1202" i="1"/>
  <c r="S1196" i="1"/>
  <c r="S1190" i="1"/>
  <c r="S1184" i="1"/>
  <c r="S1178" i="1"/>
  <c r="S1172" i="1"/>
  <c r="S1166" i="1"/>
  <c r="S1160" i="1"/>
  <c r="S1154" i="1"/>
  <c r="S1148" i="1"/>
  <c r="S1142" i="1"/>
  <c r="S1136" i="1"/>
  <c r="S1130" i="1"/>
  <c r="S1124" i="1"/>
  <c r="S1118" i="1"/>
  <c r="S1112" i="1"/>
  <c r="S1106" i="1"/>
  <c r="S604" i="1"/>
  <c r="S598" i="1"/>
  <c r="S592" i="1"/>
  <c r="S550" i="1"/>
  <c r="S544" i="1"/>
  <c r="S538" i="1"/>
  <c r="S532" i="1"/>
  <c r="S526" i="1"/>
  <c r="S520" i="1"/>
  <c r="S514" i="1"/>
  <c r="S508" i="1"/>
  <c r="S502" i="1"/>
  <c r="S496" i="1"/>
  <c r="S490" i="1"/>
  <c r="S484" i="1"/>
  <c r="S478" i="1"/>
  <c r="S472" i="1"/>
  <c r="S466" i="1"/>
  <c r="S460" i="1"/>
  <c r="S454" i="1"/>
  <c r="S448" i="1"/>
  <c r="S442" i="1"/>
  <c r="S436" i="1"/>
  <c r="S430" i="1"/>
  <c r="S424" i="1"/>
  <c r="S418" i="1"/>
  <c r="S412" i="1"/>
  <c r="S406" i="1"/>
  <c r="S400" i="1"/>
  <c r="S394" i="1"/>
  <c r="S389" i="1"/>
  <c r="S383" i="1"/>
  <c r="S377" i="1"/>
  <c r="S371" i="1"/>
  <c r="S365" i="1"/>
  <c r="S359" i="1"/>
  <c r="S353" i="1"/>
  <c r="S347" i="1"/>
  <c r="S341" i="1"/>
  <c r="S335" i="1"/>
  <c r="S329" i="1"/>
  <c r="S323" i="1"/>
  <c r="S317" i="1"/>
  <c r="S311" i="1"/>
  <c r="S305" i="1"/>
  <c r="S299" i="1"/>
  <c r="S287" i="1"/>
  <c r="S281" i="1"/>
  <c r="S275" i="1"/>
  <c r="S935" i="1"/>
  <c r="S929" i="1"/>
  <c r="S923" i="1"/>
  <c r="S917" i="1"/>
  <c r="S911" i="1"/>
  <c r="S905" i="1"/>
  <c r="S899" i="1"/>
  <c r="S893" i="1"/>
  <c r="S887" i="1"/>
  <c r="S881" i="1"/>
  <c r="S875" i="1"/>
  <c r="S869" i="1"/>
  <c r="S863" i="1"/>
  <c r="S857" i="1"/>
  <c r="S851" i="1"/>
  <c r="S845" i="1"/>
  <c r="S839" i="1"/>
  <c r="S833" i="1"/>
  <c r="S827" i="1"/>
  <c r="S821" i="1"/>
  <c r="S815" i="1"/>
  <c r="S809" i="1"/>
  <c r="S803" i="1"/>
  <c r="S797" i="1"/>
  <c r="S791" i="1"/>
  <c r="S785" i="1"/>
  <c r="S779" i="1"/>
  <c r="S773" i="1"/>
  <c r="S767" i="1"/>
  <c r="S761" i="1"/>
  <c r="S755" i="1"/>
  <c r="S749" i="1"/>
  <c r="S743" i="1"/>
  <c r="S737" i="1"/>
  <c r="S731" i="1"/>
  <c r="S725" i="1"/>
  <c r="S719" i="1"/>
  <c r="S713" i="1"/>
  <c r="S707" i="1"/>
  <c r="S701" i="1"/>
  <c r="S695" i="1"/>
  <c r="S689" i="1"/>
  <c r="S683" i="1"/>
  <c r="S677" i="1"/>
  <c r="S671" i="1"/>
  <c r="S665" i="1"/>
  <c r="S659" i="1"/>
  <c r="S653" i="1"/>
  <c r="S647" i="1"/>
  <c r="S641" i="1"/>
  <c r="S635" i="1"/>
  <c r="S629" i="1"/>
  <c r="S623" i="1"/>
  <c r="S617" i="1"/>
  <c r="S611" i="1"/>
  <c r="S605" i="1"/>
  <c r="S599" i="1"/>
  <c r="S593" i="1"/>
  <c r="S587" i="1"/>
  <c r="S581" i="1"/>
  <c r="S575" i="1"/>
  <c r="S569" i="1"/>
  <c r="S563" i="1"/>
  <c r="S557" i="1"/>
  <c r="S551" i="1"/>
  <c r="S545" i="1"/>
  <c r="S539" i="1"/>
  <c r="S533" i="1"/>
  <c r="S527" i="1"/>
  <c r="S521" i="1"/>
  <c r="S515" i="1"/>
  <c r="S1104" i="1"/>
  <c r="S1098" i="1"/>
  <c r="S1092" i="1"/>
  <c r="S1086" i="1"/>
  <c r="S1080" i="1"/>
  <c r="S1074" i="1"/>
  <c r="S1068" i="1"/>
  <c r="S1062" i="1"/>
  <c r="S1056" i="1"/>
  <c r="S1050" i="1"/>
  <c r="S1044" i="1"/>
  <c r="S1038" i="1"/>
  <c r="S1032" i="1"/>
  <c r="S1026" i="1"/>
  <c r="S1020" i="1"/>
  <c r="S1014" i="1"/>
  <c r="S1008" i="1"/>
  <c r="S1002" i="1"/>
  <c r="S996" i="1"/>
  <c r="S990" i="1"/>
  <c r="S984" i="1"/>
  <c r="S978" i="1"/>
  <c r="S972" i="1"/>
  <c r="S966" i="1"/>
  <c r="S960" i="1"/>
  <c r="S954" i="1"/>
  <c r="S948" i="1"/>
  <c r="S942" i="1"/>
  <c r="S936" i="1"/>
  <c r="S930" i="1"/>
  <c r="S924" i="1"/>
  <c r="S918" i="1"/>
  <c r="S912" i="1"/>
  <c r="S906" i="1"/>
  <c r="S900" i="1"/>
  <c r="S894" i="1"/>
  <c r="S888" i="1"/>
  <c r="S882" i="1"/>
  <c r="S876" i="1"/>
  <c r="S870" i="1"/>
  <c r="S864" i="1"/>
  <c r="S858" i="1"/>
  <c r="S852" i="1"/>
  <c r="S846" i="1"/>
  <c r="S840" i="1"/>
  <c r="S834" i="1"/>
  <c r="S828" i="1"/>
  <c r="S822" i="1"/>
  <c r="S816" i="1"/>
  <c r="S810" i="1"/>
  <c r="S804" i="1"/>
  <c r="S798" i="1"/>
  <c r="S792" i="1"/>
  <c r="S786" i="1"/>
  <c r="S780" i="1"/>
  <c r="S774" i="1"/>
  <c r="S768" i="1"/>
  <c r="S762" i="1"/>
  <c r="S756" i="1"/>
  <c r="S750" i="1"/>
  <c r="S744" i="1"/>
  <c r="S738" i="1"/>
  <c r="S732" i="1"/>
  <c r="S726" i="1"/>
  <c r="S720" i="1"/>
  <c r="S714" i="1"/>
  <c r="S708" i="1"/>
  <c r="S702" i="1"/>
  <c r="S696" i="1"/>
  <c r="S690" i="1"/>
  <c r="S684" i="1"/>
  <c r="S678" i="1"/>
  <c r="S672" i="1"/>
  <c r="S666" i="1"/>
  <c r="S660" i="1"/>
  <c r="S654" i="1"/>
  <c r="S648" i="1"/>
  <c r="S642" i="1"/>
  <c r="S636" i="1"/>
  <c r="S630" i="1"/>
  <c r="S624" i="1"/>
  <c r="S618" i="1"/>
  <c r="S612" i="1"/>
  <c r="S606" i="1"/>
  <c r="S600" i="1"/>
  <c r="S269" i="1"/>
  <c r="S263" i="1"/>
  <c r="S257" i="1"/>
  <c r="S251" i="1"/>
  <c r="S245" i="1"/>
  <c r="S239" i="1"/>
  <c r="S233" i="1"/>
  <c r="S227" i="1"/>
  <c r="S221" i="1"/>
  <c r="S215" i="1"/>
  <c r="S209" i="1"/>
  <c r="S203" i="1"/>
  <c r="S197" i="1"/>
  <c r="S191" i="1"/>
  <c r="S185" i="1"/>
  <c r="S174" i="1"/>
  <c r="S168" i="1"/>
  <c r="S162" i="1"/>
  <c r="S156" i="1"/>
  <c r="S150" i="1"/>
  <c r="S144" i="1"/>
  <c r="S138" i="1"/>
  <c r="S132" i="1"/>
  <c r="S126" i="1"/>
  <c r="S120" i="1"/>
  <c r="S114" i="1"/>
  <c r="S108" i="1"/>
  <c r="S102" i="1"/>
  <c r="S96" i="1"/>
  <c r="S90" i="1"/>
  <c r="S84" i="1"/>
  <c r="S78" i="1"/>
  <c r="S72" i="1"/>
  <c r="S66" i="1"/>
  <c r="S60" i="1"/>
  <c r="S54" i="1"/>
  <c r="S48" i="1"/>
  <c r="S42" i="1"/>
  <c r="S36" i="1"/>
  <c r="S30" i="1"/>
  <c r="S24" i="1"/>
  <c r="S18" i="1"/>
  <c r="S12" i="1"/>
  <c r="S6" i="1"/>
  <c r="S509" i="1"/>
  <c r="S503" i="1"/>
  <c r="S497" i="1"/>
  <c r="S491" i="1"/>
  <c r="S485" i="1"/>
  <c r="S479" i="1"/>
  <c r="S473" i="1"/>
  <c r="S467" i="1"/>
  <c r="S461" i="1"/>
  <c r="S455" i="1"/>
  <c r="S449" i="1"/>
  <c r="S443" i="1"/>
  <c r="S437" i="1"/>
  <c r="S431" i="1"/>
  <c r="S425" i="1"/>
  <c r="S419" i="1"/>
  <c r="S413" i="1"/>
  <c r="S407" i="1"/>
  <c r="S401" i="1"/>
  <c r="S395" i="1"/>
  <c r="S390" i="1"/>
  <c r="S384" i="1"/>
  <c r="S378" i="1"/>
  <c r="S372" i="1"/>
  <c r="S366" i="1"/>
  <c r="S360" i="1"/>
  <c r="S354" i="1"/>
  <c r="S348" i="1"/>
  <c r="S342" i="1"/>
  <c r="S336" i="1"/>
  <c r="S330" i="1"/>
  <c r="S324" i="1"/>
  <c r="S318" i="1"/>
  <c r="S312" i="1"/>
  <c r="S306" i="1"/>
  <c r="S300" i="1"/>
  <c r="S294" i="1"/>
  <c r="S288" i="1"/>
  <c r="S282" i="1"/>
  <c r="S276" i="1"/>
  <c r="S270" i="1"/>
  <c r="S264" i="1"/>
  <c r="S258" i="1"/>
  <c r="S252" i="1"/>
  <c r="S246" i="1"/>
  <c r="S240" i="1"/>
  <c r="S234" i="1"/>
  <c r="S228" i="1"/>
  <c r="S222" i="1"/>
  <c r="S216" i="1"/>
  <c r="S210" i="1"/>
  <c r="S204" i="1"/>
  <c r="S198" i="1"/>
  <c r="S192" i="1"/>
  <c r="S186" i="1"/>
  <c r="S180" i="1"/>
  <c r="S175" i="1"/>
  <c r="S169" i="1"/>
  <c r="S163" i="1"/>
  <c r="S157" i="1"/>
  <c r="S151" i="1"/>
  <c r="S145" i="1"/>
  <c r="S139" i="1"/>
  <c r="S133" i="1"/>
  <c r="S127" i="1"/>
  <c r="S121" i="1"/>
  <c r="S115" i="1"/>
  <c r="S109" i="1"/>
  <c r="S103" i="1"/>
  <c r="S97" i="1"/>
  <c r="S91" i="1"/>
  <c r="S85" i="1"/>
  <c r="S79" i="1"/>
  <c r="S73" i="1"/>
  <c r="S67" i="1"/>
  <c r="S61" i="1"/>
  <c r="S55" i="1"/>
  <c r="S49" i="1"/>
  <c r="S43" i="1"/>
  <c r="S37" i="1"/>
  <c r="S31" i="1"/>
  <c r="S25" i="1"/>
  <c r="S19" i="1"/>
  <c r="S13" i="1"/>
  <c r="S7" i="1"/>
  <c r="S594" i="1"/>
  <c r="S588" i="1"/>
  <c r="S582" i="1"/>
  <c r="S576" i="1"/>
  <c r="S570" i="1"/>
  <c r="S564" i="1"/>
  <c r="S558" i="1"/>
  <c r="S552" i="1"/>
  <c r="S546" i="1"/>
  <c r="S540" i="1"/>
  <c r="S534" i="1"/>
  <c r="S528" i="1"/>
  <c r="S522" i="1"/>
  <c r="S516" i="1"/>
  <c r="S510" i="1"/>
  <c r="S504" i="1"/>
  <c r="S498" i="1"/>
  <c r="S492" i="1"/>
  <c r="S486" i="1"/>
  <c r="S480" i="1"/>
  <c r="S474" i="1"/>
  <c r="S468" i="1"/>
  <c r="S462" i="1"/>
  <c r="S456" i="1"/>
  <c r="S450" i="1"/>
  <c r="S444" i="1"/>
  <c r="S438" i="1"/>
  <c r="S432" i="1"/>
  <c r="S426" i="1"/>
  <c r="S420" i="1"/>
  <c r="S414" i="1"/>
  <c r="S408" i="1"/>
  <c r="S402" i="1"/>
  <c r="S396" i="1"/>
  <c r="S385" i="1"/>
  <c r="S379" i="1"/>
  <c r="S373" i="1"/>
  <c r="S367" i="1"/>
  <c r="S361" i="1"/>
  <c r="S355" i="1"/>
  <c r="S349" i="1"/>
  <c r="S343" i="1"/>
  <c r="S337" i="1"/>
  <c r="S331" i="1"/>
  <c r="S325" i="1"/>
  <c r="S319" i="1"/>
  <c r="S313" i="1"/>
  <c r="S307" i="1"/>
  <c r="S301" i="1"/>
  <c r="S295" i="1"/>
  <c r="S289" i="1"/>
  <c r="S283" i="1"/>
  <c r="S277" i="1"/>
  <c r="S271" i="1"/>
  <c r="S265" i="1"/>
  <c r="S259" i="1"/>
  <c r="S253" i="1"/>
  <c r="S247" i="1"/>
  <c r="S241" i="1"/>
  <c r="S235" i="1"/>
  <c r="S229" i="1"/>
  <c r="S223" i="1"/>
  <c r="S217" i="1"/>
  <c r="S211" i="1"/>
  <c r="S205" i="1"/>
  <c r="S199" i="1"/>
  <c r="S193" i="1"/>
  <c r="S187" i="1"/>
  <c r="S181" i="1"/>
  <c r="S57" i="1"/>
  <c r="S1845" i="1"/>
  <c r="S1839" i="1"/>
  <c r="S1833" i="1"/>
  <c r="S1827" i="1"/>
  <c r="S1821" i="1"/>
  <c r="S1815" i="1"/>
  <c r="S1809" i="1"/>
  <c r="S1803" i="1"/>
  <c r="S1797" i="1"/>
  <c r="S1791" i="1"/>
  <c r="S1785" i="1"/>
  <c r="S1779" i="1"/>
  <c r="S1773" i="1"/>
  <c r="S1767" i="1"/>
  <c r="S1761" i="1"/>
  <c r="S1755" i="1"/>
  <c r="S1749" i="1"/>
  <c r="S1743" i="1"/>
  <c r="S1737" i="1"/>
  <c r="S1731" i="1"/>
  <c r="S1725" i="1"/>
  <c r="S1719" i="1"/>
  <c r="S1713" i="1"/>
  <c r="S1707" i="1"/>
  <c r="S1701" i="1"/>
  <c r="S1695" i="1"/>
  <c r="S1689" i="1"/>
  <c r="S1683" i="1"/>
  <c r="S1677" i="1"/>
  <c r="S1671" i="1"/>
  <c r="S1665" i="1"/>
  <c r="S1659" i="1"/>
  <c r="S1653" i="1"/>
  <c r="S1647" i="1"/>
  <c r="S1641" i="1"/>
  <c r="S1635" i="1"/>
  <c r="S1629" i="1"/>
  <c r="S1623" i="1"/>
  <c r="S1617" i="1"/>
  <c r="S1611" i="1"/>
  <c r="S1605" i="1"/>
  <c r="S1599" i="1"/>
  <c r="S1593" i="1"/>
  <c r="S1587" i="1"/>
  <c r="S1581" i="1"/>
  <c r="S1575" i="1"/>
  <c r="S1569" i="1"/>
  <c r="S1563" i="1"/>
  <c r="S1557" i="1"/>
  <c r="S1551" i="1"/>
  <c r="S1545" i="1"/>
  <c r="S1539" i="1"/>
  <c r="S1533" i="1"/>
  <c r="S1527" i="1"/>
  <c r="S1842" i="1"/>
  <c r="S1836" i="1"/>
  <c r="S1830" i="1"/>
  <c r="S1824" i="1"/>
  <c r="S1818" i="1"/>
  <c r="S1812" i="1"/>
  <c r="S1806" i="1"/>
  <c r="S1794" i="1"/>
  <c r="S1788" i="1"/>
  <c r="S1770" i="1"/>
  <c r="S1764" i="1"/>
  <c r="S1758" i="1"/>
  <c r="S1752" i="1"/>
  <c r="S1746" i="1"/>
  <c r="S1734" i="1"/>
  <c r="S1728" i="1"/>
  <c r="S1716" i="1"/>
  <c r="S1710" i="1"/>
  <c r="S1704" i="1"/>
  <c r="S1698" i="1"/>
  <c r="S1692" i="1"/>
  <c r="S1674" i="1"/>
  <c r="S1668" i="1"/>
  <c r="S1662" i="1"/>
  <c r="S1656" i="1"/>
  <c r="S1638" i="1"/>
  <c r="S1620" i="1"/>
  <c r="S1614" i="1"/>
  <c r="S1800" i="1"/>
  <c r="S1782" i="1"/>
  <c r="S1776" i="1"/>
  <c r="S1740" i="1"/>
  <c r="S1722" i="1"/>
  <c r="S1686" i="1"/>
  <c r="S1680" i="1"/>
  <c r="S1650" i="1"/>
  <c r="S1644" i="1"/>
  <c r="S1632" i="1"/>
  <c r="S1626" i="1"/>
  <c r="S1843" i="1"/>
  <c r="S1837" i="1"/>
  <c r="S1831" i="1"/>
  <c r="S1825" i="1"/>
  <c r="S1819" i="1"/>
  <c r="S1813" i="1"/>
  <c r="S1807" i="1"/>
  <c r="S1801" i="1"/>
  <c r="S1795" i="1"/>
  <c r="S1789" i="1"/>
  <c r="S1783" i="1"/>
  <c r="S1777" i="1"/>
  <c r="S1771" i="1"/>
  <c r="S1765" i="1"/>
  <c r="S1759" i="1"/>
  <c r="S1753" i="1"/>
  <c r="S1747" i="1"/>
  <c r="S1741" i="1"/>
  <c r="S1735" i="1"/>
  <c r="S1729" i="1"/>
  <c r="S1723" i="1"/>
  <c r="S1717" i="1"/>
  <c r="S1711" i="1"/>
  <c r="S1705" i="1"/>
  <c r="S1699" i="1"/>
  <c r="S1693" i="1"/>
  <c r="S1687" i="1"/>
  <c r="S1681" i="1"/>
  <c r="S1675" i="1"/>
  <c r="S1669" i="1"/>
  <c r="S1663" i="1"/>
  <c r="S1657" i="1"/>
  <c r="S1651" i="1"/>
  <c r="S1645" i="1"/>
  <c r="S1639" i="1"/>
  <c r="S1633" i="1"/>
  <c r="S1627" i="1"/>
  <c r="S1621" i="1"/>
  <c r="S1615" i="1"/>
  <c r="S1609" i="1"/>
  <c r="S1603" i="1"/>
  <c r="S1597" i="1"/>
  <c r="S1591" i="1"/>
  <c r="S1585" i="1"/>
  <c r="S1579" i="1"/>
  <c r="S1573" i="1"/>
  <c r="S1567" i="1"/>
  <c r="S1561" i="1"/>
  <c r="S1555" i="1"/>
  <c r="S1549" i="1"/>
  <c r="S1543" i="1"/>
  <c r="S1537" i="1"/>
  <c r="S1521" i="1"/>
  <c r="S1515" i="1"/>
  <c r="S1509" i="1"/>
  <c r="S1503" i="1"/>
  <c r="S1497" i="1"/>
  <c r="S1491" i="1"/>
  <c r="S1485" i="1"/>
  <c r="S1479" i="1"/>
  <c r="S1473" i="1"/>
  <c r="S1467" i="1"/>
  <c r="S1461" i="1"/>
  <c r="S1455" i="1"/>
  <c r="S1449" i="1"/>
  <c r="S1443" i="1"/>
  <c r="S1437" i="1"/>
  <c r="S1431" i="1"/>
  <c r="S1425" i="1"/>
  <c r="S1419" i="1"/>
  <c r="S1413" i="1"/>
  <c r="S1407" i="1"/>
  <c r="S1401" i="1"/>
  <c r="S1395" i="1"/>
  <c r="S1389" i="1"/>
  <c r="S1383" i="1"/>
  <c r="S1377" i="1"/>
  <c r="S1371" i="1"/>
  <c r="S1365" i="1"/>
  <c r="S1359" i="1"/>
  <c r="S1353" i="1"/>
  <c r="S1347" i="1"/>
  <c r="S1341" i="1"/>
  <c r="S1335" i="1"/>
  <c r="S1329" i="1"/>
  <c r="S1323" i="1"/>
  <c r="S1317" i="1"/>
  <c r="S1311" i="1"/>
  <c r="S1305" i="1"/>
  <c r="S1299" i="1"/>
  <c r="S1293" i="1"/>
  <c r="S1287" i="1"/>
  <c r="S1281" i="1"/>
  <c r="S1275" i="1"/>
  <c r="S1269" i="1"/>
  <c r="S1263" i="1"/>
  <c r="S1257" i="1"/>
  <c r="S1251" i="1"/>
  <c r="S1245" i="1"/>
  <c r="S1239" i="1"/>
  <c r="S1233" i="1"/>
  <c r="S1227" i="1"/>
  <c r="S1221" i="1"/>
  <c r="S1215" i="1"/>
  <c r="S1209" i="1"/>
  <c r="S1203" i="1"/>
  <c r="S1197" i="1"/>
  <c r="S1191" i="1"/>
  <c r="S1185" i="1"/>
  <c r="S1179" i="1"/>
  <c r="S1173" i="1"/>
  <c r="S1167" i="1"/>
  <c r="S1161" i="1"/>
  <c r="S1155" i="1"/>
  <c r="S1149" i="1"/>
  <c r="S1143" i="1"/>
  <c r="S1137" i="1"/>
  <c r="S1131" i="1"/>
  <c r="S1125" i="1"/>
  <c r="S1119" i="1"/>
  <c r="S1113" i="1"/>
  <c r="S1107" i="1"/>
  <c r="S1101" i="1"/>
  <c r="S1095" i="1"/>
  <c r="S1089" i="1"/>
  <c r="S1083" i="1"/>
  <c r="S1077" i="1"/>
  <c r="S1071" i="1"/>
  <c r="S1065" i="1"/>
  <c r="S1059" i="1"/>
  <c r="S1053" i="1"/>
  <c r="S1047" i="1"/>
  <c r="S1041" i="1"/>
  <c r="S1035" i="1"/>
  <c r="S1029" i="1"/>
  <c r="S1023" i="1"/>
  <c r="S1017" i="1"/>
  <c r="S1085" i="1"/>
  <c r="S1079" i="1"/>
  <c r="S1073" i="1"/>
  <c r="S1067" i="1"/>
  <c r="S1061" i="1"/>
  <c r="S1055" i="1"/>
  <c r="S1049" i="1"/>
  <c r="S1043" i="1"/>
  <c r="S1037" i="1"/>
  <c r="S1031" i="1"/>
  <c r="S1025" i="1"/>
  <c r="S1531" i="1"/>
  <c r="S1525" i="1"/>
  <c r="S1519" i="1"/>
  <c r="S1513" i="1"/>
  <c r="S1507" i="1"/>
  <c r="S1501" i="1"/>
  <c r="S1495" i="1"/>
  <c r="S1489" i="1"/>
  <c r="S1483" i="1"/>
  <c r="S1477" i="1"/>
  <c r="S1471" i="1"/>
  <c r="S1465" i="1"/>
  <c r="S1459" i="1"/>
  <c r="S1453" i="1"/>
  <c r="S1447" i="1"/>
  <c r="S1441" i="1"/>
  <c r="S1435" i="1"/>
  <c r="S1429" i="1"/>
  <c r="S1423" i="1"/>
  <c r="S1417" i="1"/>
  <c r="S1411" i="1"/>
  <c r="S1405" i="1"/>
  <c r="S1399" i="1"/>
  <c r="S1393" i="1"/>
  <c r="S1387" i="1"/>
  <c r="S1381" i="1"/>
  <c r="S1375" i="1"/>
  <c r="S1369" i="1"/>
  <c r="S1363" i="1"/>
  <c r="S1357" i="1"/>
  <c r="S1351" i="1"/>
  <c r="S1345" i="1"/>
  <c r="S1339" i="1"/>
  <c r="S1333" i="1"/>
  <c r="S1327" i="1"/>
  <c r="S1321" i="1"/>
  <c r="S1315" i="1"/>
  <c r="S1309" i="1"/>
  <c r="S1303" i="1"/>
  <c r="S1297" i="1"/>
  <c r="S1291" i="1"/>
  <c r="S1285" i="1"/>
  <c r="S1279" i="1"/>
  <c r="S1273" i="1"/>
  <c r="S1267" i="1"/>
  <c r="S1261" i="1"/>
  <c r="S1255" i="1"/>
  <c r="S1249" i="1"/>
  <c r="S1243" i="1"/>
  <c r="S1237" i="1"/>
  <c r="S1231" i="1"/>
  <c r="S1225" i="1"/>
  <c r="S1219" i="1"/>
  <c r="S1213" i="1"/>
  <c r="S1207" i="1"/>
  <c r="S1201" i="1"/>
  <c r="S1195" i="1"/>
  <c r="S1189" i="1"/>
  <c r="S1183" i="1"/>
  <c r="S1177" i="1"/>
  <c r="S1171" i="1"/>
  <c r="S1165" i="1"/>
  <c r="S1159" i="1"/>
  <c r="S1153" i="1"/>
  <c r="S1147" i="1"/>
  <c r="S1141" i="1"/>
  <c r="S1135" i="1"/>
  <c r="S1129" i="1"/>
  <c r="S1123" i="1"/>
  <c r="S1117" i="1"/>
  <c r="S1111" i="1"/>
  <c r="S1105" i="1"/>
  <c r="S1099" i="1"/>
  <c r="S1093" i="1"/>
  <c r="S1087" i="1"/>
  <c r="S1081" i="1"/>
  <c r="S1075" i="1"/>
  <c r="S1069" i="1"/>
  <c r="S1063" i="1"/>
  <c r="S1057" i="1"/>
  <c r="S1051" i="1"/>
  <c r="S1045" i="1"/>
  <c r="S1039" i="1"/>
  <c r="S1033" i="1"/>
  <c r="S1027" i="1"/>
  <c r="S1021" i="1"/>
  <c r="S1015" i="1"/>
  <c r="S1009" i="1"/>
  <c r="S1003" i="1"/>
  <c r="S997" i="1"/>
  <c r="S991" i="1"/>
  <c r="S985" i="1"/>
  <c r="S979" i="1"/>
  <c r="S973" i="1"/>
  <c r="S967" i="1"/>
  <c r="S961" i="1"/>
  <c r="S955" i="1"/>
  <c r="S949" i="1"/>
  <c r="S943" i="1"/>
  <c r="S937" i="1"/>
  <c r="S931" i="1"/>
  <c r="S925" i="1"/>
  <c r="S919" i="1"/>
  <c r="S913" i="1"/>
  <c r="S907" i="1"/>
  <c r="S901" i="1"/>
  <c r="S895" i="1"/>
  <c r="S889" i="1"/>
  <c r="S883" i="1"/>
  <c r="S877" i="1"/>
  <c r="S871" i="1"/>
  <c r="S865" i="1"/>
  <c r="S859" i="1"/>
  <c r="S853" i="1"/>
  <c r="S847" i="1"/>
  <c r="S841" i="1"/>
  <c r="S835" i="1"/>
  <c r="S829" i="1"/>
  <c r="S823" i="1"/>
  <c r="S817" i="1"/>
  <c r="S811" i="1"/>
  <c r="S805" i="1"/>
  <c r="S799" i="1"/>
  <c r="S793" i="1"/>
  <c r="S787" i="1"/>
  <c r="S781" i="1"/>
  <c r="S775" i="1"/>
  <c r="S769" i="1"/>
  <c r="S763" i="1"/>
  <c r="S757" i="1"/>
  <c r="S751" i="1"/>
  <c r="S745" i="1"/>
  <c r="S739" i="1"/>
  <c r="S733" i="1"/>
  <c r="S727" i="1"/>
  <c r="S721" i="1"/>
  <c r="S715" i="1"/>
  <c r="S709" i="1"/>
  <c r="S703" i="1"/>
  <c r="S697" i="1"/>
  <c r="S691" i="1"/>
  <c r="S685" i="1"/>
  <c r="S679" i="1"/>
  <c r="S673" i="1"/>
  <c r="S667" i="1"/>
  <c r="S661" i="1"/>
  <c r="S655" i="1"/>
  <c r="S649" i="1"/>
  <c r="S643" i="1"/>
  <c r="S637" i="1"/>
  <c r="S631" i="1"/>
  <c r="S625" i="1"/>
  <c r="S619" i="1"/>
  <c r="S613" i="1"/>
  <c r="S607" i="1"/>
  <c r="S601" i="1"/>
  <c r="S595" i="1"/>
  <c r="S589" i="1"/>
  <c r="S583" i="1"/>
  <c r="S577" i="1"/>
  <c r="S571" i="1"/>
  <c r="S565" i="1"/>
  <c r="S559" i="1"/>
  <c r="S553" i="1"/>
  <c r="S547" i="1"/>
  <c r="S541" i="1"/>
  <c r="S535" i="1"/>
  <c r="S529" i="1"/>
  <c r="S523" i="1"/>
  <c r="S517" i="1"/>
  <c r="S511" i="1"/>
  <c r="S505" i="1"/>
  <c r="S499" i="1"/>
  <c r="S493" i="1"/>
  <c r="S487" i="1"/>
  <c r="S481" i="1"/>
  <c r="S475" i="1"/>
  <c r="S469" i="1"/>
  <c r="S463" i="1"/>
  <c r="S457" i="1"/>
  <c r="S451" i="1"/>
  <c r="S445" i="1"/>
  <c r="S439" i="1"/>
  <c r="S433" i="1"/>
  <c r="S427" i="1"/>
  <c r="S421" i="1"/>
  <c r="S415" i="1"/>
  <c r="S409" i="1"/>
  <c r="S403" i="1"/>
  <c r="S397" i="1"/>
  <c r="S386" i="1"/>
  <c r="S380" i="1"/>
  <c r="S374" i="1"/>
  <c r="S368" i="1"/>
  <c r="S362" i="1"/>
  <c r="S356" i="1"/>
  <c r="S350" i="1"/>
  <c r="S344" i="1"/>
  <c r="S338" i="1"/>
  <c r="S332" i="1"/>
  <c r="S326" i="1"/>
  <c r="S320" i="1"/>
  <c r="S314" i="1"/>
  <c r="S308" i="1"/>
  <c r="S302" i="1"/>
  <c r="S296" i="1"/>
  <c r="S290" i="1"/>
  <c r="S284" i="1"/>
  <c r="S278" i="1"/>
  <c r="S272" i="1"/>
  <c r="S266" i="1"/>
  <c r="S260" i="1"/>
  <c r="S254" i="1"/>
  <c r="S248" i="1"/>
  <c r="S242" i="1"/>
  <c r="S236" i="1"/>
  <c r="S230" i="1"/>
  <c r="S224" i="1"/>
  <c r="S218" i="1"/>
  <c r="S212" i="1"/>
  <c r="S206" i="1"/>
  <c r="S200" i="1"/>
  <c r="S194" i="1"/>
  <c r="S188" i="1"/>
  <c r="S182" i="1"/>
  <c r="S176" i="1"/>
  <c r="S170" i="1"/>
  <c r="S164" i="1"/>
  <c r="S158" i="1"/>
  <c r="S152" i="1"/>
  <c r="S146" i="1"/>
  <c r="S140" i="1"/>
  <c r="S134" i="1"/>
  <c r="S128" i="1"/>
  <c r="S122" i="1"/>
  <c r="S116" i="1"/>
  <c r="S110" i="1"/>
  <c r="S104" i="1"/>
  <c r="S98" i="1"/>
  <c r="S92" i="1"/>
  <c r="S86" i="1"/>
  <c r="S80" i="1"/>
  <c r="S74" i="1"/>
  <c r="S68" i="1"/>
  <c r="S62" i="1"/>
  <c r="S56" i="1"/>
  <c r="S50" i="1"/>
  <c r="S44" i="1"/>
  <c r="S38" i="1"/>
  <c r="S32" i="1"/>
  <c r="S26" i="1"/>
  <c r="S20" i="1"/>
  <c r="S14" i="1"/>
  <c r="S8" i="1"/>
  <c r="S1011" i="1"/>
  <c r="S1005" i="1"/>
  <c r="S999" i="1"/>
  <c r="S993" i="1"/>
  <c r="S987" i="1"/>
  <c r="S981" i="1"/>
  <c r="S975" i="1"/>
  <c r="S969" i="1"/>
  <c r="S963" i="1"/>
  <c r="S957" i="1"/>
  <c r="S951" i="1"/>
  <c r="S945" i="1"/>
  <c r="S939" i="1"/>
  <c r="S933" i="1"/>
  <c r="S927" i="1"/>
  <c r="S921" i="1"/>
  <c r="S915" i="1"/>
  <c r="S909" i="1"/>
  <c r="S903" i="1"/>
  <c r="S897" i="1"/>
  <c r="S891" i="1"/>
  <c r="S885" i="1"/>
  <c r="S879" i="1"/>
  <c r="S873" i="1"/>
  <c r="S867" i="1"/>
  <c r="S861" i="1"/>
  <c r="S855" i="1"/>
  <c r="S849" i="1"/>
  <c r="S843" i="1"/>
  <c r="S837" i="1"/>
  <c r="S831" i="1"/>
  <c r="S825" i="1"/>
  <c r="S819" i="1"/>
  <c r="S813" i="1"/>
  <c r="S807" i="1"/>
  <c r="S801" i="1"/>
  <c r="S795" i="1"/>
  <c r="S789" i="1"/>
  <c r="S783" i="1"/>
  <c r="S777" i="1"/>
  <c r="S771" i="1"/>
  <c r="S765" i="1"/>
  <c r="S759" i="1"/>
  <c r="S753" i="1"/>
  <c r="S747" i="1"/>
  <c r="S741" i="1"/>
  <c r="S735" i="1"/>
  <c r="S729" i="1"/>
  <c r="S723" i="1"/>
  <c r="S717" i="1"/>
  <c r="S711" i="1"/>
  <c r="S705" i="1"/>
  <c r="S699" i="1"/>
  <c r="S693" i="1"/>
  <c r="S687" i="1"/>
  <c r="S681" i="1"/>
  <c r="S675" i="1"/>
  <c r="S669" i="1"/>
  <c r="S663" i="1"/>
  <c r="S657" i="1"/>
  <c r="S651" i="1"/>
  <c r="S645" i="1"/>
  <c r="S639" i="1"/>
  <c r="S633" i="1"/>
  <c r="S627" i="1"/>
  <c r="S621" i="1"/>
  <c r="S615" i="1"/>
  <c r="S609" i="1"/>
  <c r="S603" i="1"/>
  <c r="S597" i="1"/>
  <c r="S591" i="1"/>
  <c r="S585" i="1"/>
  <c r="S579" i="1"/>
  <c r="S573" i="1"/>
  <c r="S567" i="1"/>
  <c r="S561" i="1"/>
  <c r="S555" i="1"/>
  <c r="S549" i="1"/>
  <c r="S543" i="1"/>
  <c r="S537" i="1"/>
  <c r="S531" i="1"/>
  <c r="S525" i="1"/>
  <c r="S519" i="1"/>
  <c r="S513" i="1"/>
  <c r="S507" i="1"/>
  <c r="S501" i="1"/>
  <c r="S495" i="1"/>
  <c r="S489" i="1"/>
  <c r="S483" i="1"/>
  <c r="S477" i="1"/>
  <c r="S471" i="1"/>
  <c r="S465" i="1"/>
  <c r="S459" i="1"/>
  <c r="S453" i="1"/>
  <c r="S447" i="1"/>
  <c r="S441" i="1"/>
  <c r="S435" i="1"/>
  <c r="S429" i="1"/>
  <c r="S423" i="1"/>
  <c r="S417" i="1"/>
  <c r="S411" i="1"/>
  <c r="S405" i="1"/>
  <c r="S399" i="1"/>
  <c r="S393" i="1"/>
  <c r="S388" i="1"/>
  <c r="S382" i="1"/>
  <c r="S376" i="1"/>
  <c r="S370" i="1"/>
  <c r="S364" i="1"/>
  <c r="S358" i="1"/>
  <c r="S352" i="1"/>
  <c r="S346" i="1"/>
  <c r="S340" i="1"/>
  <c r="S334" i="1"/>
  <c r="S328" i="1"/>
  <c r="S322" i="1"/>
  <c r="S316" i="1"/>
  <c r="S310" i="1"/>
  <c r="S304" i="1"/>
  <c r="S298" i="1"/>
  <c r="S292" i="1"/>
  <c r="S286" i="1"/>
  <c r="S280" i="1"/>
  <c r="S274" i="1"/>
  <c r="S268" i="1"/>
  <c r="S262" i="1"/>
  <c r="S256" i="1"/>
  <c r="S250" i="1"/>
  <c r="S244" i="1"/>
  <c r="S238" i="1"/>
  <c r="S232" i="1"/>
  <c r="S226" i="1"/>
  <c r="S220" i="1"/>
  <c r="S214" i="1"/>
  <c r="S208" i="1"/>
  <c r="S202" i="1"/>
  <c r="S196" i="1"/>
  <c r="S190" i="1"/>
  <c r="S184" i="1"/>
  <c r="AL179" i="1"/>
  <c r="S178" i="1"/>
  <c r="S172" i="1"/>
  <c r="S166" i="1"/>
  <c r="S160" i="1"/>
  <c r="S154" i="1"/>
  <c r="S148" i="1"/>
  <c r="S142" i="1"/>
  <c r="S136" i="1"/>
  <c r="S130" i="1"/>
  <c r="S124" i="1"/>
  <c r="S118" i="1"/>
  <c r="S112" i="1"/>
  <c r="S106" i="1"/>
  <c r="S100" i="1"/>
  <c r="S94" i="1"/>
  <c r="S88" i="1"/>
  <c r="S82" i="1"/>
  <c r="S76" i="1"/>
  <c r="S70" i="1"/>
  <c r="S64" i="1"/>
  <c r="S58" i="1"/>
  <c r="S52" i="1"/>
  <c r="S46" i="1"/>
  <c r="S40" i="1"/>
  <c r="S34" i="1"/>
  <c r="S28" i="1"/>
  <c r="S22" i="1"/>
  <c r="S16" i="1"/>
  <c r="S10" i="1"/>
  <c r="S4" i="1"/>
  <c r="S1018" i="1"/>
  <c r="S1012" i="1"/>
  <c r="S1006" i="1"/>
  <c r="S1000" i="1"/>
  <c r="S994" i="1"/>
  <c r="S988" i="1"/>
  <c r="S982" i="1"/>
  <c r="S976" i="1"/>
  <c r="S970" i="1"/>
  <c r="S964" i="1"/>
  <c r="S958" i="1"/>
  <c r="S952" i="1"/>
  <c r="S946" i="1"/>
  <c r="S940" i="1"/>
  <c r="S934" i="1"/>
  <c r="S928" i="1"/>
  <c r="S922" i="1"/>
  <c r="S916" i="1"/>
  <c r="S910" i="1"/>
  <c r="S904" i="1"/>
  <c r="S898" i="1"/>
  <c r="S892" i="1"/>
  <c r="S886" i="1"/>
  <c r="S880" i="1"/>
  <c r="S874" i="1"/>
  <c r="S868" i="1"/>
  <c r="S862" i="1"/>
  <c r="S856" i="1"/>
  <c r="S850" i="1"/>
  <c r="S844" i="1"/>
  <c r="S838" i="1"/>
  <c r="S832" i="1"/>
  <c r="S826" i="1"/>
  <c r="S820" i="1"/>
  <c r="S814" i="1"/>
  <c r="S808" i="1"/>
  <c r="S802" i="1"/>
  <c r="S796" i="1"/>
  <c r="S790" i="1"/>
  <c r="S784" i="1"/>
  <c r="S778" i="1"/>
  <c r="S772" i="1"/>
  <c r="S766" i="1"/>
  <c r="S760" i="1"/>
  <c r="S754" i="1"/>
  <c r="S748" i="1"/>
  <c r="S742" i="1"/>
  <c r="S736" i="1"/>
  <c r="S730" i="1"/>
  <c r="S724" i="1"/>
  <c r="S718" i="1"/>
  <c r="S712" i="1"/>
  <c r="S706" i="1"/>
  <c r="S700" i="1"/>
  <c r="S694" i="1"/>
  <c r="S688" i="1"/>
  <c r="S682" i="1"/>
  <c r="S676" i="1"/>
  <c r="S670" i="1"/>
  <c r="S664" i="1"/>
  <c r="S658" i="1"/>
  <c r="S652" i="1"/>
  <c r="S646" i="1"/>
  <c r="S640" i="1"/>
  <c r="S634" i="1"/>
  <c r="S628" i="1"/>
  <c r="S622" i="1"/>
  <c r="S616" i="1"/>
  <c r="S610" i="1"/>
  <c r="S586" i="1"/>
  <c r="S580" i="1"/>
  <c r="S574" i="1"/>
  <c r="S568" i="1"/>
  <c r="S562" i="1"/>
  <c r="S556" i="1"/>
  <c r="S293" i="1"/>
  <c r="S29" i="1"/>
  <c r="S23" i="1"/>
  <c r="S17" i="1"/>
  <c r="S11" i="1"/>
  <c r="S5" i="1"/>
  <c r="Z1788" i="1"/>
  <c r="Z179" i="1"/>
  <c r="Z1441" i="1"/>
  <c r="AD3" i="1"/>
  <c r="AL1441" i="1"/>
  <c r="AL798" i="1"/>
  <c r="AL391" i="1"/>
  <c r="AD1655" i="1"/>
  <c r="AD1643" i="1"/>
  <c r="AD287" i="1"/>
  <c r="AL1173" i="1"/>
  <c r="AD1162" i="1"/>
  <c r="AE1139" i="1"/>
  <c r="AD1117" i="1"/>
  <c r="AL3" i="1"/>
  <c r="Z1656" i="1"/>
  <c r="AD42" i="1"/>
  <c r="AD6" i="1"/>
  <c r="AD1638" i="1"/>
  <c r="AD41" i="1"/>
  <c r="AD1767" i="1"/>
  <c r="AD1525" i="1"/>
  <c r="Z826" i="1"/>
  <c r="AL818" i="1"/>
  <c r="AL786" i="1"/>
  <c r="AD747" i="1"/>
  <c r="AL731" i="1"/>
  <c r="AL725" i="1"/>
  <c r="AE558" i="1"/>
  <c r="AD812" i="1"/>
  <c r="AD808" i="1"/>
  <c r="AD796" i="1"/>
  <c r="AD792" i="1"/>
  <c r="AD780" i="1"/>
  <c r="AD776" i="1"/>
  <c r="AD150" i="1"/>
  <c r="Z1735" i="1"/>
  <c r="AD1013" i="1"/>
  <c r="AD978" i="1"/>
  <c r="AF978" i="1" s="1"/>
  <c r="AD378" i="1"/>
  <c r="AD1164" i="1"/>
  <c r="AL871" i="1"/>
  <c r="AD153" i="1"/>
  <c r="AF153" i="1" s="1"/>
  <c r="Z1481" i="1"/>
  <c r="AL1477" i="1"/>
  <c r="AD1471" i="1"/>
  <c r="AD1400" i="1"/>
  <c r="AD598" i="1"/>
  <c r="AL212" i="1"/>
  <c r="AD1684" i="1"/>
  <c r="AD1677" i="1"/>
  <c r="AD1646" i="1"/>
  <c r="Z1645" i="1"/>
  <c r="Z1339" i="1"/>
  <c r="AD1304" i="1"/>
  <c r="AF1304" i="1" s="1"/>
  <c r="AD1292" i="1"/>
  <c r="AD1272" i="1"/>
  <c r="AD1260" i="1"/>
  <c r="AD1240" i="1"/>
  <c r="AF1240" i="1" s="1"/>
  <c r="AD1228" i="1"/>
  <c r="AF1228" i="1" s="1"/>
  <c r="AE1117" i="1"/>
  <c r="AF1117" i="1" s="1"/>
  <c r="AD1106" i="1"/>
  <c r="Z623" i="1"/>
  <c r="AL81" i="1"/>
  <c r="AD75" i="1"/>
  <c r="AD54" i="1"/>
  <c r="AL19" i="1"/>
  <c r="AL11" i="1"/>
  <c r="AD11" i="1"/>
  <c r="AL7" i="1"/>
  <c r="Z1776" i="1"/>
  <c r="AL1774" i="1"/>
  <c r="AE1768" i="1"/>
  <c r="AL1573" i="1"/>
  <c r="AD1567" i="1"/>
  <c r="AF1567" i="1" s="1"/>
  <c r="AD1440" i="1"/>
  <c r="AE1386" i="1"/>
  <c r="AD1169" i="1"/>
  <c r="AF1169" i="1" s="1"/>
  <c r="AL724" i="1"/>
  <c r="AD706" i="1"/>
  <c r="AD686" i="1"/>
  <c r="AF686" i="1" s="1"/>
  <c r="AD677" i="1"/>
  <c r="AD674" i="1"/>
  <c r="AF674" i="1" s="1"/>
  <c r="AD669" i="1"/>
  <c r="AD666" i="1"/>
  <c r="AF666" i="1" s="1"/>
  <c r="AD382" i="1"/>
  <c r="AD252" i="1"/>
  <c r="AF252" i="1" s="1"/>
  <c r="AD244" i="1"/>
  <c r="AL139" i="1"/>
  <c r="Z44" i="1"/>
  <c r="AL1575" i="1"/>
  <c r="Z1575" i="1"/>
  <c r="Z1449" i="1"/>
  <c r="AD1173" i="1"/>
  <c r="AD914" i="1"/>
  <c r="AD719" i="1"/>
  <c r="AL571" i="1"/>
  <c r="AD495" i="1"/>
  <c r="Z491" i="1"/>
  <c r="Z487" i="1"/>
  <c r="AD483" i="1"/>
  <c r="AD410" i="1"/>
  <c r="AF410" i="1" s="1"/>
  <c r="AL334" i="1"/>
  <c r="AD1619" i="1"/>
  <c r="Z1558" i="1"/>
  <c r="AL1557" i="1"/>
  <c r="Z1555" i="1"/>
  <c r="AD1554" i="1"/>
  <c r="AD1551" i="1"/>
  <c r="AF1551" i="1" s="1"/>
  <c r="AL1439" i="1"/>
  <c r="AL1431" i="1"/>
  <c r="Z1431" i="1"/>
  <c r="AD1429" i="1"/>
  <c r="AL1419" i="1"/>
  <c r="AD1393" i="1"/>
  <c r="AF1393" i="1" s="1"/>
  <c r="Z1377" i="1"/>
  <c r="AD1306" i="1"/>
  <c r="AD1278" i="1"/>
  <c r="AD1274" i="1"/>
  <c r="AD1246" i="1"/>
  <c r="AD1192" i="1"/>
  <c r="AD1190" i="1"/>
  <c r="AD1144" i="1"/>
  <c r="AF1144" i="1" s="1"/>
  <c r="AL1128" i="1"/>
  <c r="AD1122" i="1"/>
  <c r="AD946" i="1"/>
  <c r="AL938" i="1"/>
  <c r="Z935" i="1"/>
  <c r="AD934" i="1"/>
  <c r="AL930" i="1"/>
  <c r="AE930" i="1"/>
  <c r="AF930" i="1" s="1"/>
  <c r="Z666" i="1"/>
  <c r="Z579" i="1"/>
  <c r="AL575" i="1"/>
  <c r="Z572" i="1"/>
  <c r="AL535" i="1"/>
  <c r="AD531" i="1"/>
  <c r="AL519" i="1"/>
  <c r="AL511" i="1"/>
  <c r="Z311" i="1"/>
  <c r="AL309" i="1"/>
  <c r="Z309" i="1"/>
  <c r="AL187" i="1"/>
  <c r="AL183" i="1"/>
  <c r="AD51" i="1"/>
  <c r="AF51" i="1" s="1"/>
  <c r="Z418" i="1"/>
  <c r="Z417" i="1"/>
  <c r="AL416" i="1"/>
  <c r="Z416" i="1"/>
  <c r="AL415" i="1"/>
  <c r="Z415" i="1"/>
  <c r="AL413" i="1"/>
  <c r="AL410" i="1"/>
  <c r="AL382" i="1"/>
  <c r="Z379" i="1"/>
  <c r="AL378" i="1"/>
  <c r="Z289" i="1"/>
  <c r="AL287" i="1"/>
  <c r="Z214" i="1"/>
  <c r="AL155" i="1"/>
  <c r="Z155" i="1"/>
  <c r="AD147" i="1"/>
  <c r="AF147" i="1" s="1"/>
  <c r="AL107" i="1"/>
  <c r="AD107" i="1"/>
  <c r="Z79" i="1"/>
  <c r="Z1824" i="1"/>
  <c r="AE1816" i="1"/>
  <c r="AF1816" i="1" s="1"/>
  <c r="Z1808" i="1"/>
  <c r="AE1804" i="1"/>
  <c r="AF1804" i="1" s="1"/>
  <c r="Z1800" i="1"/>
  <c r="AE1628" i="1"/>
  <c r="AF1628" i="1" s="1"/>
  <c r="AD1611" i="1"/>
  <c r="Z1603" i="1"/>
  <c r="Z1559" i="1"/>
  <c r="AD1349" i="1"/>
  <c r="AF1349" i="1" s="1"/>
  <c r="AD1145" i="1"/>
  <c r="AD1097" i="1"/>
  <c r="AD1057" i="1"/>
  <c r="AE993" i="1"/>
  <c r="AF993" i="1" s="1"/>
  <c r="AD910" i="1"/>
  <c r="AF910" i="1" s="1"/>
  <c r="AD906" i="1"/>
  <c r="AD567" i="1"/>
  <c r="AD474" i="1"/>
  <c r="AF474" i="1" s="1"/>
  <c r="AD462" i="1"/>
  <c r="AL350" i="1"/>
  <c r="AD350" i="1"/>
  <c r="Z347" i="1"/>
  <c r="Z346" i="1"/>
  <c r="Z345" i="1"/>
  <c r="AL344" i="1"/>
  <c r="Z344" i="1"/>
  <c r="AL310" i="1"/>
  <c r="AD308" i="1"/>
  <c r="AD247" i="1"/>
  <c r="Z236" i="1"/>
  <c r="AD228" i="1"/>
  <c r="Z169" i="1"/>
  <c r="Z134" i="1"/>
  <c r="AL59" i="1"/>
  <c r="AE59" i="1"/>
  <c r="AL55" i="1"/>
  <c r="AD44" i="1"/>
  <c r="Z43" i="1"/>
  <c r="AL35" i="1"/>
  <c r="AL1692" i="1"/>
  <c r="AL1660" i="1"/>
  <c r="AL1507" i="1"/>
  <c r="AL1503" i="1"/>
  <c r="Z1332" i="1"/>
  <c r="Z1300" i="1"/>
  <c r="Z1268" i="1"/>
  <c r="Z1236" i="1"/>
  <c r="Z1174" i="1"/>
  <c r="Z1169" i="1"/>
  <c r="AL1165" i="1"/>
  <c r="Z1165" i="1"/>
  <c r="AL817" i="1"/>
  <c r="Z817" i="1"/>
  <c r="AL802" i="1"/>
  <c r="AL801" i="1"/>
  <c r="Z801" i="1"/>
  <c r="AL785" i="1"/>
  <c r="Z785" i="1"/>
  <c r="Z712" i="1"/>
  <c r="AL515" i="1"/>
  <c r="AL448" i="1"/>
  <c r="AL436" i="1"/>
  <c r="AL417" i="1"/>
  <c r="Z414" i="1"/>
  <c r="AL412" i="1"/>
  <c r="AD412" i="1"/>
  <c r="Z412" i="1"/>
  <c r="Z108" i="1"/>
  <c r="AL1801" i="1"/>
  <c r="AL1844" i="1"/>
  <c r="AE1844" i="1"/>
  <c r="Z1832" i="1"/>
  <c r="AL1824" i="1"/>
  <c r="AL1823" i="1"/>
  <c r="AE1823" i="1"/>
  <c r="AF1823" i="1" s="1"/>
  <c r="AE1752" i="1"/>
  <c r="AF1752" i="1" s="1"/>
  <c r="AL1708" i="1"/>
  <c r="AE1704" i="1"/>
  <c r="AF1704" i="1" s="1"/>
  <c r="Z1704" i="1"/>
  <c r="AL1668" i="1"/>
  <c r="AL1664" i="1"/>
  <c r="AE1664" i="1"/>
  <c r="AF1664" i="1" s="1"/>
  <c r="Z1605" i="1"/>
  <c r="Z1590" i="1"/>
  <c r="AL1589" i="1"/>
  <c r="AE1589" i="1"/>
  <c r="AF1589" i="1" s="1"/>
  <c r="AD1587" i="1"/>
  <c r="AF1587" i="1" s="1"/>
  <c r="AL1563" i="1"/>
  <c r="AD1537" i="1"/>
  <c r="AD1347" i="1"/>
  <c r="AF1347" i="1" s="1"/>
  <c r="Z1310" i="1"/>
  <c r="AL1676" i="1"/>
  <c r="AL1637" i="1"/>
  <c r="Z1635" i="1"/>
  <c r="Z1619" i="1"/>
  <c r="AL1615" i="1"/>
  <c r="AL1611" i="1"/>
  <c r="Z1571" i="1"/>
  <c r="AL1836" i="1"/>
  <c r="AE1824" i="1"/>
  <c r="AF1824" i="1" s="1"/>
  <c r="N1824" i="1" s="1"/>
  <c r="O1824" i="1" s="1"/>
  <c r="AE1796" i="1"/>
  <c r="Z1792" i="1"/>
  <c r="AE1740" i="1"/>
  <c r="Z1740" i="1"/>
  <c r="AL1736" i="1"/>
  <c r="AE1736" i="1"/>
  <c r="AF1736" i="1" s="1"/>
  <c r="AD1633" i="1"/>
  <c r="AE1629" i="1"/>
  <c r="AD1624" i="1"/>
  <c r="AL1591" i="1"/>
  <c r="Z1591" i="1"/>
  <c r="AE1561" i="1"/>
  <c r="AL1543" i="1"/>
  <c r="AD1543" i="1"/>
  <c r="AF1543" i="1" s="1"/>
  <c r="AL1515" i="1"/>
  <c r="Z1515" i="1"/>
  <c r="AD1513" i="1"/>
  <c r="AF1513" i="1" s="1"/>
  <c r="AD1487" i="1"/>
  <c r="AF1487" i="1" s="1"/>
  <c r="AD1469" i="1"/>
  <c r="Z1812" i="1"/>
  <c r="AL1802" i="1"/>
  <c r="Z1801" i="1"/>
  <c r="AL1768" i="1"/>
  <c r="Z1767" i="1"/>
  <c r="AL1724" i="1"/>
  <c r="Z442" i="1"/>
  <c r="Z390" i="1"/>
  <c r="Z362" i="1"/>
  <c r="AL360" i="1"/>
  <c r="Z360" i="1"/>
  <c r="AD354" i="1"/>
  <c r="AL323" i="1"/>
  <c r="AD321" i="1"/>
  <c r="AD295" i="1"/>
  <c r="AF295" i="1" s="1"/>
  <c r="Z278" i="1"/>
  <c r="Z277" i="1"/>
  <c r="AL275" i="1"/>
  <c r="AD272" i="1"/>
  <c r="AL268" i="1"/>
  <c r="AL263" i="1"/>
  <c r="Z198" i="1"/>
  <c r="AD183" i="1"/>
  <c r="AF183" i="1" s="1"/>
  <c r="AD182" i="1"/>
  <c r="AL140" i="1"/>
  <c r="AD140" i="1"/>
  <c r="AD124" i="1"/>
  <c r="AF124" i="1" s="1"/>
  <c r="AL97" i="1"/>
  <c r="Z67" i="1"/>
  <c r="Z31" i="1"/>
  <c r="AD30" i="1"/>
  <c r="AL1306" i="1"/>
  <c r="Z1306" i="1"/>
  <c r="Z1295" i="1"/>
  <c r="AL1278" i="1"/>
  <c r="Z1278" i="1"/>
  <c r="AL1274" i="1"/>
  <c r="Z1274" i="1"/>
  <c r="Z1263" i="1"/>
  <c r="AL1246" i="1"/>
  <c r="Z1246" i="1"/>
  <c r="Z1242" i="1"/>
  <c r="Z1231" i="1"/>
  <c r="AL1195" i="1"/>
  <c r="Z1193" i="1"/>
  <c r="AL1190" i="1"/>
  <c r="AL1187" i="1"/>
  <c r="AD1130" i="1"/>
  <c r="AD1054" i="1"/>
  <c r="AD994" i="1"/>
  <c r="AF994" i="1" s="1"/>
  <c r="Z994" i="1"/>
  <c r="AL974" i="1"/>
  <c r="Z954" i="1"/>
  <c r="AL922" i="1"/>
  <c r="Z919" i="1"/>
  <c r="Z915" i="1"/>
  <c r="AD900" i="1"/>
  <c r="Z893" i="1"/>
  <c r="Z877" i="1"/>
  <c r="Z873" i="1"/>
  <c r="Z861" i="1"/>
  <c r="Z857" i="1"/>
  <c r="AL855" i="1"/>
  <c r="Z850" i="1"/>
  <c r="Z812" i="1"/>
  <c r="Z796" i="1"/>
  <c r="Z780" i="1"/>
  <c r="AD695" i="1"/>
  <c r="AD656" i="1"/>
  <c r="AD652" i="1"/>
  <c r="AF652" i="1" s="1"/>
  <c r="Z650" i="1"/>
  <c r="AL639" i="1"/>
  <c r="Z634" i="1"/>
  <c r="AD633" i="1"/>
  <c r="Z626" i="1"/>
  <c r="AD625" i="1"/>
  <c r="AD571" i="1"/>
  <c r="AF571" i="1" s="1"/>
  <c r="Z563" i="1"/>
  <c r="AD551" i="1"/>
  <c r="AF551" i="1" s="1"/>
  <c r="AD547" i="1"/>
  <c r="AD542" i="1"/>
  <c r="AD534" i="1"/>
  <c r="Z521" i="1"/>
  <c r="Z513" i="1"/>
  <c r="AL512" i="1"/>
  <c r="AD512" i="1"/>
  <c r="Z512" i="1"/>
  <c r="AL479" i="1"/>
  <c r="AL463" i="1"/>
  <c r="AL460" i="1"/>
  <c r="Z460" i="1"/>
  <c r="Z456" i="1"/>
  <c r="AL175" i="1"/>
  <c r="AL130" i="1"/>
  <c r="AL1440" i="1"/>
  <c r="AL1429" i="1"/>
  <c r="Z1427" i="1"/>
  <c r="AD1423" i="1"/>
  <c r="AD1371" i="1"/>
  <c r="AL1370" i="1"/>
  <c r="Z1337" i="1"/>
  <c r="AL1197" i="1"/>
  <c r="Z1197" i="1"/>
  <c r="AD1157" i="1"/>
  <c r="Z1157" i="1"/>
  <c r="Z1133" i="1"/>
  <c r="Z1106" i="1"/>
  <c r="AD1096" i="1"/>
  <c r="Z1087" i="1"/>
  <c r="AL1078" i="1"/>
  <c r="AL1062" i="1"/>
  <c r="AD1056" i="1"/>
  <c r="AF1056" i="1" s="1"/>
  <c r="AL1030" i="1"/>
  <c r="Z1027" i="1"/>
  <c r="AL1018" i="1"/>
  <c r="AD1016" i="1"/>
  <c r="AL1010" i="1"/>
  <c r="Z1010" i="1"/>
  <c r="AD1008" i="1"/>
  <c r="AF1008" i="1" s="1"/>
  <c r="AL1006" i="1"/>
  <c r="AD996" i="1"/>
  <c r="AF996" i="1" s="1"/>
  <c r="Z978" i="1"/>
  <c r="AD976" i="1"/>
  <c r="AF976" i="1" s="1"/>
  <c r="Z870" i="1"/>
  <c r="AL866" i="1"/>
  <c r="Z866" i="1"/>
  <c r="AL862" i="1"/>
  <c r="Z854" i="1"/>
  <c r="Z716" i="1"/>
  <c r="Z688" i="1"/>
  <c r="Z682" i="1"/>
  <c r="Z678" i="1"/>
  <c r="Z670" i="1"/>
  <c r="AL665" i="1"/>
  <c r="Z655" i="1"/>
  <c r="AE650" i="1"/>
  <c r="Z605" i="1"/>
  <c r="AL560" i="1"/>
  <c r="AD455" i="1"/>
  <c r="AD447" i="1"/>
  <c r="Z297" i="1"/>
  <c r="AE276" i="1"/>
  <c r="AD275" i="1"/>
  <c r="AF275" i="1" s="1"/>
  <c r="AL200" i="1"/>
  <c r="AD197" i="1"/>
  <c r="Z157" i="1"/>
  <c r="AL126" i="1"/>
  <c r="Z126" i="1"/>
  <c r="Z125" i="1"/>
  <c r="AL124" i="1"/>
  <c r="Z122" i="1"/>
  <c r="AD121" i="1"/>
  <c r="Z118" i="1"/>
  <c r="AL101" i="1"/>
  <c r="AD97" i="1"/>
  <c r="AF97" i="1" s="1"/>
  <c r="Z85" i="1"/>
  <c r="AL66" i="1"/>
  <c r="Z39" i="1"/>
  <c r="AL37" i="1"/>
  <c r="Z37" i="1"/>
  <c r="AD35" i="1"/>
  <c r="AL31" i="1"/>
  <c r="Z1463" i="1"/>
  <c r="AD1455" i="1"/>
  <c r="AD1437" i="1"/>
  <c r="Z1409" i="1"/>
  <c r="Z1312" i="1"/>
  <c r="Z1308" i="1"/>
  <c r="Z1280" i="1"/>
  <c r="Z1276" i="1"/>
  <c r="Z1248" i="1"/>
  <c r="Z1244" i="1"/>
  <c r="Z1225" i="1"/>
  <c r="Z1217" i="1"/>
  <c r="AD1195" i="1"/>
  <c r="AF1195" i="1" s="1"/>
  <c r="AD1187" i="1"/>
  <c r="AD1160" i="1"/>
  <c r="AL1110" i="1"/>
  <c r="AD1110" i="1"/>
  <c r="AF1110" i="1" s="1"/>
  <c r="AD1069" i="1"/>
  <c r="AL1050" i="1"/>
  <c r="Z1042" i="1"/>
  <c r="AD1029" i="1"/>
  <c r="AD1018" i="1"/>
  <c r="AF1018" i="1" s="1"/>
  <c r="AL990" i="1"/>
  <c r="AE977" i="1"/>
  <c r="AD975" i="1"/>
  <c r="AD890" i="1"/>
  <c r="AD870" i="1"/>
  <c r="AD854" i="1"/>
  <c r="AD756" i="1"/>
  <c r="AF756" i="1" s="1"/>
  <c r="AD744" i="1"/>
  <c r="Z744" i="1"/>
  <c r="AD736" i="1"/>
  <c r="Z736" i="1"/>
  <c r="AD724" i="1"/>
  <c r="AD657" i="1"/>
  <c r="Z614" i="1"/>
  <c r="AL610" i="1"/>
  <c r="Z596" i="1"/>
  <c r="Z592" i="1"/>
  <c r="AD591" i="1"/>
  <c r="AF591" i="1" s="1"/>
  <c r="AD589" i="1"/>
  <c r="AF589" i="1" s="1"/>
  <c r="AD573" i="1"/>
  <c r="AD541" i="1"/>
  <c r="AF541" i="1" s="1"/>
  <c r="Z517" i="1"/>
  <c r="AL516" i="1"/>
  <c r="AD516" i="1"/>
  <c r="Z516" i="1"/>
  <c r="Z338" i="1"/>
  <c r="AL244" i="1"/>
  <c r="AE1832" i="1"/>
  <c r="AE1820" i="1"/>
  <c r="Z1820" i="1"/>
  <c r="Z1816" i="1"/>
  <c r="AL1808" i="1"/>
  <c r="AL1807" i="1"/>
  <c r="AE1807" i="1"/>
  <c r="AL1798" i="1"/>
  <c r="AL1797" i="1"/>
  <c r="Z1797" i="1"/>
  <c r="AD1788" i="1"/>
  <c r="AL1787" i="1"/>
  <c r="AE1787" i="1"/>
  <c r="AL1784" i="1"/>
  <c r="AE1780" i="1"/>
  <c r="AF1780" i="1" s="1"/>
  <c r="AE1748" i="1"/>
  <c r="AF1748" i="1" s="1"/>
  <c r="Z1748" i="1"/>
  <c r="AL1744" i="1"/>
  <c r="AE1744" i="1"/>
  <c r="Z1743" i="1"/>
  <c r="AE1731" i="1"/>
  <c r="AF1731" i="1" s="1"/>
  <c r="AL1716" i="1"/>
  <c r="AL1712" i="1"/>
  <c r="AE1712" i="1"/>
  <c r="AF1712" i="1" s="1"/>
  <c r="AL1684" i="1"/>
  <c r="AL1680" i="1"/>
  <c r="Z1672" i="1"/>
  <c r="AD1645" i="1"/>
  <c r="AF1645" i="1" s="1"/>
  <c r="Z1638" i="1"/>
  <c r="AL1633" i="1"/>
  <c r="AD1630" i="1"/>
  <c r="AL1619" i="1"/>
  <c r="AD1617" i="1"/>
  <c r="AF1617" i="1" s="1"/>
  <c r="Z1593" i="1"/>
  <c r="Z1581" i="1"/>
  <c r="Z1579" i="1"/>
  <c r="AD1575" i="1"/>
  <c r="Z1565" i="1"/>
  <c r="Z1563" i="1"/>
  <c r="Z1545" i="1"/>
  <c r="AL1531" i="1"/>
  <c r="AL1527" i="1"/>
  <c r="Z1514" i="1"/>
  <c r="AL1513" i="1"/>
  <c r="Z1511" i="1"/>
  <c r="AD1507" i="1"/>
  <c r="AF1507" i="1" s="1"/>
  <c r="AL1492" i="1"/>
  <c r="Z1840" i="1"/>
  <c r="AL1834" i="1"/>
  <c r="AL1833" i="1"/>
  <c r="Z1833" i="1"/>
  <c r="Z1804" i="1"/>
  <c r="AL1790" i="1"/>
  <c r="Z1772" i="1"/>
  <c r="AD1771" i="1"/>
  <c r="AE1756" i="1"/>
  <c r="AF1756" i="1" s="1"/>
  <c r="Z1756" i="1"/>
  <c r="AL1752" i="1"/>
  <c r="Z1751" i="1"/>
  <c r="AE1720" i="1"/>
  <c r="AF1720" i="1" s="1"/>
  <c r="Z1720" i="1"/>
  <c r="AE1688" i="1"/>
  <c r="Z1688" i="1"/>
  <c r="AD1653" i="1"/>
  <c r="AD1637" i="1"/>
  <c r="AL1625" i="1"/>
  <c r="AD1623" i="1"/>
  <c r="AD1622" i="1"/>
  <c r="AE1574" i="1"/>
  <c r="AD1573" i="1"/>
  <c r="AF1573" i="1" s="1"/>
  <c r="AD1557" i="1"/>
  <c r="Z1539" i="1"/>
  <c r="Z1538" i="1"/>
  <c r="AL1537" i="1"/>
  <c r="Z1535" i="1"/>
  <c r="AD1531" i="1"/>
  <c r="AF1531" i="1" s="1"/>
  <c r="AL1519" i="1"/>
  <c r="AL1479" i="1"/>
  <c r="Z1479" i="1"/>
  <c r="Z1843" i="1"/>
  <c r="Z1828" i="1"/>
  <c r="AL1818" i="1"/>
  <c r="AL1817" i="1"/>
  <c r="Z1817" i="1"/>
  <c r="AE1808" i="1"/>
  <c r="AE1800" i="1"/>
  <c r="AF1800" i="1" s="1"/>
  <c r="Z1796" i="1"/>
  <c r="AE1764" i="1"/>
  <c r="AF1764" i="1" s="1"/>
  <c r="Z1764" i="1"/>
  <c r="AL1760" i="1"/>
  <c r="AE1760" i="1"/>
  <c r="Z1759" i="1"/>
  <c r="AE1732" i="1"/>
  <c r="AF1732" i="1" s="1"/>
  <c r="Z1732" i="1"/>
  <c r="AL1728" i="1"/>
  <c r="AE1728" i="1"/>
  <c r="AF1728" i="1" s="1"/>
  <c r="AD1725" i="1"/>
  <c r="AL1700" i="1"/>
  <c r="AL1696" i="1"/>
  <c r="AE1696" i="1"/>
  <c r="AF1696" i="1" s="1"/>
  <c r="AD1679" i="1"/>
  <c r="AD1676" i="1"/>
  <c r="AL1652" i="1"/>
  <c r="AD1652" i="1"/>
  <c r="AL1648" i="1"/>
  <c r="Z1642" i="1"/>
  <c r="AL1641" i="1"/>
  <c r="Z1639" i="1"/>
  <c r="AE1638" i="1"/>
  <c r="Z1629" i="1"/>
  <c r="AD1627" i="1"/>
  <c r="AL1617" i="1"/>
  <c r="AD1614" i="1"/>
  <c r="AL1587" i="1"/>
  <c r="Z1584" i="1"/>
  <c r="AL1583" i="1"/>
  <c r="AL1582" i="1"/>
  <c r="AL1580" i="1"/>
  <c r="AL1567" i="1"/>
  <c r="AL1564" i="1"/>
  <c r="AE1562" i="1"/>
  <c r="AL1559" i="1"/>
  <c r="AL1551" i="1"/>
  <c r="AL1539" i="1"/>
  <c r="Z1447" i="1"/>
  <c r="Z1493" i="1"/>
  <c r="Z1491" i="1"/>
  <c r="AL1471" i="1"/>
  <c r="Z1471" i="1"/>
  <c r="AL1455" i="1"/>
  <c r="AD1448" i="1"/>
  <c r="AD1411" i="1"/>
  <c r="AL1410" i="1"/>
  <c r="Z1401" i="1"/>
  <c r="Z1387" i="1"/>
  <c r="AL1385" i="1"/>
  <c r="Z1385" i="1"/>
  <c r="AD1379" i="1"/>
  <c r="AD1376" i="1"/>
  <c r="Z1369" i="1"/>
  <c r="Z1363" i="1"/>
  <c r="Z1362" i="1"/>
  <c r="AL1361" i="1"/>
  <c r="Z1361" i="1"/>
  <c r="Z1355" i="1"/>
  <c r="AE1353" i="1"/>
  <c r="Z1351" i="1"/>
  <c r="AD1350" i="1"/>
  <c r="AL1340" i="1"/>
  <c r="AE1338" i="1"/>
  <c r="AD1336" i="1"/>
  <c r="AD1308" i="1"/>
  <c r="AF1308" i="1" s="1"/>
  <c r="AL1304" i="1"/>
  <c r="AL1279" i="1"/>
  <c r="AD1276" i="1"/>
  <c r="AL1275" i="1"/>
  <c r="AL1272" i="1"/>
  <c r="AL1247" i="1"/>
  <c r="AD1244" i="1"/>
  <c r="AF1244" i="1" s="1"/>
  <c r="AL1243" i="1"/>
  <c r="AL1240" i="1"/>
  <c r="AD1196" i="1"/>
  <c r="Z1189" i="1"/>
  <c r="AD1188" i="1"/>
  <c r="AD1176" i="1"/>
  <c r="AF1176" i="1" s="1"/>
  <c r="AL1149" i="1"/>
  <c r="AL1435" i="1"/>
  <c r="AL1423" i="1"/>
  <c r="AL1420" i="1"/>
  <c r="AD1420" i="1"/>
  <c r="Z1413" i="1"/>
  <c r="AD1407" i="1"/>
  <c r="AL1404" i="1"/>
  <c r="AD1404" i="1"/>
  <c r="Z1397" i="1"/>
  <c r="Z1391" i="1"/>
  <c r="AL1389" i="1"/>
  <c r="Z1381" i="1"/>
  <c r="AD1375" i="1"/>
  <c r="AD1372" i="1"/>
  <c r="AD1365" i="1"/>
  <c r="AD1357" i="1"/>
  <c r="AE1346" i="1"/>
  <c r="AL1335" i="1"/>
  <c r="AD1335" i="1"/>
  <c r="AL1331" i="1"/>
  <c r="Z1296" i="1"/>
  <c r="AL1294" i="1"/>
  <c r="AD1294" i="1"/>
  <c r="Z1294" i="1"/>
  <c r="AL1293" i="1"/>
  <c r="Z1293" i="1"/>
  <c r="AL1291" i="1"/>
  <c r="AL1284" i="1"/>
  <c r="Z1264" i="1"/>
  <c r="AL1262" i="1"/>
  <c r="AD1262" i="1"/>
  <c r="Z1262" i="1"/>
  <c r="AL1261" i="1"/>
  <c r="Z1261" i="1"/>
  <c r="AL1259" i="1"/>
  <c r="AL1256" i="1"/>
  <c r="AL1252" i="1"/>
  <c r="Z1232" i="1"/>
  <c r="AL1230" i="1"/>
  <c r="AD1230" i="1"/>
  <c r="Z1230" i="1"/>
  <c r="AL1229" i="1"/>
  <c r="Z1229" i="1"/>
  <c r="AL1227" i="1"/>
  <c r="AL1222" i="1"/>
  <c r="AD1222" i="1"/>
  <c r="Z1222" i="1"/>
  <c r="AL1219" i="1"/>
  <c r="AD1216" i="1"/>
  <c r="AL1206" i="1"/>
  <c r="AD1206" i="1"/>
  <c r="Z1206" i="1"/>
  <c r="AL1203" i="1"/>
  <c r="AL1198" i="1"/>
  <c r="AD1198" i="1"/>
  <c r="AL1181" i="1"/>
  <c r="AD1152" i="1"/>
  <c r="AL1141" i="1"/>
  <c r="Z1130" i="1"/>
  <c r="AL1117" i="1"/>
  <c r="Z1054" i="1"/>
  <c r="AD1034" i="1"/>
  <c r="AE1034" i="1"/>
  <c r="Z1517" i="1"/>
  <c r="Z1501" i="1"/>
  <c r="Z1499" i="1"/>
  <c r="AL1487" i="1"/>
  <c r="Z1484" i="1"/>
  <c r="AL1482" i="1"/>
  <c r="AL1480" i="1"/>
  <c r="AD1480" i="1"/>
  <c r="AD1477" i="1"/>
  <c r="AF1477" i="1" s="1"/>
  <c r="AL1463" i="1"/>
  <c r="AD1463" i="1"/>
  <c r="AF1463" i="1" s="1"/>
  <c r="AD1461" i="1"/>
  <c r="AL1459" i="1"/>
  <c r="Z1439" i="1"/>
  <c r="AL1437" i="1"/>
  <c r="AD1434" i="1"/>
  <c r="AD1431" i="1"/>
  <c r="AF1431" i="1" s="1"/>
  <c r="Z1421" i="1"/>
  <c r="AL1412" i="1"/>
  <c r="AD1412" i="1"/>
  <c r="Z1405" i="1"/>
  <c r="AL1396" i="1"/>
  <c r="AD1396" i="1"/>
  <c r="AL1390" i="1"/>
  <c r="AD1389" i="1"/>
  <c r="AF1389" i="1" s="1"/>
  <c r="AD1383" i="1"/>
  <c r="Z1373" i="1"/>
  <c r="AD1367" i="1"/>
  <c r="AL1358" i="1"/>
  <c r="AL1351" i="1"/>
  <c r="Z1347" i="1"/>
  <c r="Z1346" i="1"/>
  <c r="AL1345" i="1"/>
  <c r="Z1345" i="1"/>
  <c r="AD1339" i="1"/>
  <c r="AF1339" i="1" s="1"/>
  <c r="AD1331" i="1"/>
  <c r="Z1316" i="1"/>
  <c r="AL1295" i="1"/>
  <c r="Z1292" i="1"/>
  <c r="Z1290" i="1"/>
  <c r="AD1288" i="1"/>
  <c r="AF1288" i="1" s="1"/>
  <c r="Z1284" i="1"/>
  <c r="AL1263" i="1"/>
  <c r="Z1260" i="1"/>
  <c r="AL1258" i="1"/>
  <c r="AD1258" i="1"/>
  <c r="Z1258" i="1"/>
  <c r="AD1256" i="1"/>
  <c r="Z1252" i="1"/>
  <c r="AL1231" i="1"/>
  <c r="Z1228" i="1"/>
  <c r="AD1226" i="1"/>
  <c r="Z1226" i="1"/>
  <c r="AL1223" i="1"/>
  <c r="Z1221" i="1"/>
  <c r="AD1220" i="1"/>
  <c r="AL1218" i="1"/>
  <c r="AL1214" i="1"/>
  <c r="AD1214" i="1"/>
  <c r="Z1214" i="1"/>
  <c r="AL1211" i="1"/>
  <c r="Z1209" i="1"/>
  <c r="AD1208" i="1"/>
  <c r="AD1184" i="1"/>
  <c r="Z1184" i="1"/>
  <c r="Z1177" i="1"/>
  <c r="Z1158" i="1"/>
  <c r="AL1157" i="1"/>
  <c r="AD1136" i="1"/>
  <c r="AF1136" i="1" s="1"/>
  <c r="AE614" i="1"/>
  <c r="AD614" i="1"/>
  <c r="AL1112" i="1"/>
  <c r="AL1106" i="1"/>
  <c r="AD1082" i="1"/>
  <c r="AF1082" i="1" s="1"/>
  <c r="Z1074" i="1"/>
  <c r="AD1066" i="1"/>
  <c r="Z1050" i="1"/>
  <c r="AD1046" i="1"/>
  <c r="AL1039" i="1"/>
  <c r="Z1034" i="1"/>
  <c r="AL1014" i="1"/>
  <c r="AD992" i="1"/>
  <c r="Z982" i="1"/>
  <c r="AL977" i="1"/>
  <c r="Z969" i="1"/>
  <c r="Z968" i="1"/>
  <c r="Z961" i="1"/>
  <c r="AL960" i="1"/>
  <c r="Z960" i="1"/>
  <c r="Z950" i="1"/>
  <c r="Z942" i="1"/>
  <c r="Z906" i="1"/>
  <c r="AL902" i="1"/>
  <c r="Z899" i="1"/>
  <c r="Z898" i="1"/>
  <c r="Z895" i="1"/>
  <c r="AL894" i="1"/>
  <c r="AD892" i="1"/>
  <c r="AF892" i="1" s="1"/>
  <c r="AD884" i="1"/>
  <c r="AF884" i="1" s="1"/>
  <c r="AL878" i="1"/>
  <c r="AD868" i="1"/>
  <c r="AF868" i="1" s="1"/>
  <c r="AD864" i="1"/>
  <c r="AL829" i="1"/>
  <c r="Z1153" i="1"/>
  <c r="AD1142" i="1"/>
  <c r="AF1142" i="1" s="1"/>
  <c r="AL1130" i="1"/>
  <c r="AD1128" i="1"/>
  <c r="AF1128" i="1" s="1"/>
  <c r="AL1126" i="1"/>
  <c r="AL1098" i="1"/>
  <c r="Z1098" i="1"/>
  <c r="AL1096" i="1"/>
  <c r="Z1094" i="1"/>
  <c r="AL1090" i="1"/>
  <c r="AD1077" i="1"/>
  <c r="AL1075" i="1"/>
  <c r="Z1058" i="1"/>
  <c r="AL1053" i="1"/>
  <c r="AL1045" i="1"/>
  <c r="Z1038" i="1"/>
  <c r="Z1018" i="1"/>
  <c r="Z998" i="1"/>
  <c r="Z985" i="1"/>
  <c r="AL984" i="1"/>
  <c r="Z984" i="1"/>
  <c r="AD964" i="1"/>
  <c r="AF964" i="1" s="1"/>
  <c r="AD956" i="1"/>
  <c r="Z949" i="1"/>
  <c r="AL948" i="1"/>
  <c r="Z948" i="1"/>
  <c r="AL947" i="1"/>
  <c r="Z930" i="1"/>
  <c r="AD928" i="1"/>
  <c r="Z910" i="1"/>
  <c r="Z890" i="1"/>
  <c r="AL886" i="1"/>
  <c r="Z883" i="1"/>
  <c r="Z882" i="1"/>
  <c r="Z820" i="1"/>
  <c r="Z804" i="1"/>
  <c r="AD1218" i="1"/>
  <c r="Z1218" i="1"/>
  <c r="AL1215" i="1"/>
  <c r="Z1213" i="1"/>
  <c r="AD1212" i="1"/>
  <c r="AL1210" i="1"/>
  <c r="AD1210" i="1"/>
  <c r="Z1210" i="1"/>
  <c r="AL1207" i="1"/>
  <c r="Z1205" i="1"/>
  <c r="AD1204" i="1"/>
  <c r="AD1203" i="1"/>
  <c r="AF1203" i="1" s="1"/>
  <c r="AD1200" i="1"/>
  <c r="AF1200" i="1" s="1"/>
  <c r="Z1200" i="1"/>
  <c r="AL1182" i="1"/>
  <c r="AD1182" i="1"/>
  <c r="AD1180" i="1"/>
  <c r="AD1178" i="1"/>
  <c r="AL1169" i="1"/>
  <c r="AD1166" i="1"/>
  <c r="Z1161" i="1"/>
  <c r="AL1150" i="1"/>
  <c r="AD1150" i="1"/>
  <c r="AD1134" i="1"/>
  <c r="AF1134" i="1" s="1"/>
  <c r="AL1122" i="1"/>
  <c r="Z1114" i="1"/>
  <c r="AD1113" i="1"/>
  <c r="AD1101" i="1"/>
  <c r="AF1101" i="1" s="1"/>
  <c r="Z1101" i="1"/>
  <c r="AD1093" i="1"/>
  <c r="AD1088" i="1"/>
  <c r="AF1088" i="1" s="1"/>
  <c r="AL1082" i="1"/>
  <c r="AL1070" i="1"/>
  <c r="AD1068" i="1"/>
  <c r="AF1068" i="1" s="1"/>
  <c r="AL1066" i="1"/>
  <c r="AD1038" i="1"/>
  <c r="AL1034" i="1"/>
  <c r="AD1028" i="1"/>
  <c r="AF1028" i="1" s="1"/>
  <c r="AD1020" i="1"/>
  <c r="AF1020" i="1" s="1"/>
  <c r="Z1005" i="1"/>
  <c r="Z1001" i="1"/>
  <c r="AL1000" i="1"/>
  <c r="Z1000" i="1"/>
  <c r="AD980" i="1"/>
  <c r="AF980" i="1" s="1"/>
  <c r="Z962" i="1"/>
  <c r="AD958" i="1"/>
  <c r="AD954" i="1"/>
  <c r="AF954" i="1" s="1"/>
  <c r="AL953" i="1"/>
  <c r="Z946" i="1"/>
  <c r="AD944" i="1"/>
  <c r="AL942" i="1"/>
  <c r="AD940" i="1"/>
  <c r="AF940" i="1" s="1"/>
  <c r="AD932" i="1"/>
  <c r="AD927" i="1"/>
  <c r="Z926" i="1"/>
  <c r="AD920" i="1"/>
  <c r="AF920" i="1" s="1"/>
  <c r="AD912" i="1"/>
  <c r="Z874" i="1"/>
  <c r="Z858" i="1"/>
  <c r="AD850" i="1"/>
  <c r="AF850" i="1" s="1"/>
  <c r="AL846" i="1"/>
  <c r="AE716" i="1"/>
  <c r="AF716" i="1" s="1"/>
  <c r="AD716" i="1"/>
  <c r="AE394" i="1"/>
  <c r="AD394" i="1"/>
  <c r="Z788" i="1"/>
  <c r="Z772" i="1"/>
  <c r="AL764" i="1"/>
  <c r="Z757" i="1"/>
  <c r="Z749" i="1"/>
  <c r="Z746" i="1"/>
  <c r="AL745" i="1"/>
  <c r="AL741" i="1"/>
  <c r="AL733" i="1"/>
  <c r="Z733" i="1"/>
  <c r="AL719" i="1"/>
  <c r="AD711" i="1"/>
  <c r="Z711" i="1"/>
  <c r="AD698" i="1"/>
  <c r="AF698" i="1" s="1"/>
  <c r="Z692" i="1"/>
  <c r="Z687" i="1"/>
  <c r="Z685" i="1"/>
  <c r="AL683" i="1"/>
  <c r="Z673" i="1"/>
  <c r="AL672" i="1"/>
  <c r="Z672" i="1"/>
  <c r="Z662" i="1"/>
  <c r="Z658" i="1"/>
  <c r="AD644" i="1"/>
  <c r="AL642" i="1"/>
  <c r="Z621" i="1"/>
  <c r="AL620" i="1"/>
  <c r="Z620" i="1"/>
  <c r="AL599" i="1"/>
  <c r="AL595" i="1"/>
  <c r="Z583" i="1"/>
  <c r="AL555" i="1"/>
  <c r="Z552" i="1"/>
  <c r="AL551" i="1"/>
  <c r="Z539" i="1"/>
  <c r="Z535" i="1"/>
  <c r="AL531" i="1"/>
  <c r="AD479" i="1"/>
  <c r="AF479" i="1" s="1"/>
  <c r="Z475" i="1"/>
  <c r="AL455" i="1"/>
  <c r="AL447" i="1"/>
  <c r="AD436" i="1"/>
  <c r="AL839" i="1"/>
  <c r="AD839" i="1"/>
  <c r="Z828" i="1"/>
  <c r="Z816" i="1"/>
  <c r="AL812" i="1"/>
  <c r="Z800" i="1"/>
  <c r="Z784" i="1"/>
  <c r="Z768" i="1"/>
  <c r="Z764" i="1"/>
  <c r="AD763" i="1"/>
  <c r="AL760" i="1"/>
  <c r="AD741" i="1"/>
  <c r="Z737" i="1"/>
  <c r="AD731" i="1"/>
  <c r="AF731" i="1" s="1"/>
  <c r="AD727" i="1"/>
  <c r="AF727" i="1" s="1"/>
  <c r="AD722" i="1"/>
  <c r="Z722" i="1"/>
  <c r="Z704" i="1"/>
  <c r="Z700" i="1"/>
  <c r="Z697" i="1"/>
  <c r="AL693" i="1"/>
  <c r="AL691" i="1"/>
  <c r="Z691" i="1"/>
  <c r="AL690" i="1"/>
  <c r="Z684" i="1"/>
  <c r="AD676" i="1"/>
  <c r="AF676" i="1" s="1"/>
  <c r="AD668" i="1"/>
  <c r="AF668" i="1" s="1"/>
  <c r="AL663" i="1"/>
  <c r="Z660" i="1"/>
  <c r="Z638" i="1"/>
  <c r="AD636" i="1"/>
  <c r="AF636" i="1" s="1"/>
  <c r="AL630" i="1"/>
  <c r="AD624" i="1"/>
  <c r="AF624" i="1" s="1"/>
  <c r="AD616" i="1"/>
  <c r="Z610" i="1"/>
  <c r="AD606" i="1"/>
  <c r="Z602" i="1"/>
  <c r="AL600" i="1"/>
  <c r="AD587" i="1"/>
  <c r="AL580" i="1"/>
  <c r="AL577" i="1"/>
  <c r="Z577" i="1"/>
  <c r="Z559" i="1"/>
  <c r="AL557" i="1"/>
  <c r="Z557" i="1"/>
  <c r="Z548" i="1"/>
  <c r="AL547" i="1"/>
  <c r="AL521" i="1"/>
  <c r="Z519" i="1"/>
  <c r="Z515" i="1"/>
  <c r="AL513" i="1"/>
  <c r="Z511" i="1"/>
  <c r="AL507" i="1"/>
  <c r="Z507" i="1"/>
  <c r="AL503" i="1"/>
  <c r="Z503" i="1"/>
  <c r="AL499" i="1"/>
  <c r="Z499" i="1"/>
  <c r="AL495" i="1"/>
  <c r="AL491" i="1"/>
  <c r="AD491" i="1"/>
  <c r="AF491" i="1" s="1"/>
  <c r="AL487" i="1"/>
  <c r="AD487" i="1"/>
  <c r="AF487" i="1" s="1"/>
  <c r="AL483" i="1"/>
  <c r="Z483" i="1"/>
  <c r="AE426" i="1"/>
  <c r="AL770" i="1"/>
  <c r="AL769" i="1"/>
  <c r="Z769" i="1"/>
  <c r="AL716" i="1"/>
  <c r="AL708" i="1"/>
  <c r="Z708" i="1"/>
  <c r="AD703" i="1"/>
  <c r="AF703" i="1" s="1"/>
  <c r="Z622" i="1"/>
  <c r="AL613" i="1"/>
  <c r="AD611" i="1"/>
  <c r="AE586" i="1"/>
  <c r="AL570" i="1"/>
  <c r="AL543" i="1"/>
  <c r="AL539" i="1"/>
  <c r="AD533" i="1"/>
  <c r="AL444" i="1"/>
  <c r="AL440" i="1"/>
  <c r="Z436" i="1"/>
  <c r="Z434" i="1"/>
  <c r="AL430" i="1"/>
  <c r="Z430" i="1"/>
  <c r="AD414" i="1"/>
  <c r="AF414" i="1" s="1"/>
  <c r="Z406" i="1"/>
  <c r="AD405" i="1"/>
  <c r="Z402" i="1"/>
  <c r="AD397" i="1"/>
  <c r="Z374" i="1"/>
  <c r="AD373" i="1"/>
  <c r="Z370" i="1"/>
  <c r="AD365" i="1"/>
  <c r="AL355" i="1"/>
  <c r="AD342" i="1"/>
  <c r="AD338" i="1"/>
  <c r="AD330" i="1"/>
  <c r="AF330" i="1" s="1"/>
  <c r="AL325" i="1"/>
  <c r="Z325" i="1"/>
  <c r="AD303" i="1"/>
  <c r="AF303" i="1" s="1"/>
  <c r="AL301" i="1"/>
  <c r="Z293" i="1"/>
  <c r="Z292" i="1"/>
  <c r="AL291" i="1"/>
  <c r="AD283" i="1"/>
  <c r="AL281" i="1"/>
  <c r="AD262" i="1"/>
  <c r="AF262" i="1" s="1"/>
  <c r="AD259" i="1"/>
  <c r="AF259" i="1" s="1"/>
  <c r="AL239" i="1"/>
  <c r="AD223" i="1"/>
  <c r="AL220" i="1"/>
  <c r="Z219" i="1"/>
  <c r="AL218" i="1"/>
  <c r="AD187" i="1"/>
  <c r="AF187" i="1" s="1"/>
  <c r="Z161" i="1"/>
  <c r="Z147" i="1"/>
  <c r="AL143" i="1"/>
  <c r="AD142" i="1"/>
  <c r="AL136" i="1"/>
  <c r="AL132" i="1"/>
  <c r="Z132" i="1"/>
  <c r="AL118" i="1"/>
  <c r="AD118" i="1"/>
  <c r="AD116" i="1"/>
  <c r="AF116" i="1" s="1"/>
  <c r="AL114" i="1"/>
  <c r="AD104" i="1"/>
  <c r="AF104" i="1" s="1"/>
  <c r="AD93" i="1"/>
  <c r="AL75" i="1"/>
  <c r="Z75" i="1"/>
  <c r="AL73" i="1"/>
  <c r="Z71" i="1"/>
  <c r="AD39" i="1"/>
  <c r="AF39" i="1" s="1"/>
  <c r="AL27" i="1"/>
  <c r="AD27" i="1"/>
  <c r="AL23" i="1"/>
  <c r="Z15" i="1"/>
  <c r="AD14" i="1"/>
  <c r="AL435" i="1"/>
  <c r="Z422" i="1"/>
  <c r="AL406" i="1"/>
  <c r="AD404" i="1"/>
  <c r="AD396" i="1"/>
  <c r="AF396" i="1" s="1"/>
  <c r="Z384" i="1"/>
  <c r="AD372" i="1"/>
  <c r="AF372" i="1" s="1"/>
  <c r="AL366" i="1"/>
  <c r="AD364" i="1"/>
  <c r="AF364" i="1" s="1"/>
  <c r="AD358" i="1"/>
  <c r="Z354" i="1"/>
  <c r="AL352" i="1"/>
  <c r="Z352" i="1"/>
  <c r="AL336" i="1"/>
  <c r="Z336" i="1"/>
  <c r="AD334" i="1"/>
  <c r="AL330" i="1"/>
  <c r="Z315" i="1"/>
  <c r="Z313" i="1"/>
  <c r="AD307" i="1"/>
  <c r="AL303" i="1"/>
  <c r="Z301" i="1"/>
  <c r="AD297" i="1"/>
  <c r="AF297" i="1" s="1"/>
  <c r="AD291" i="1"/>
  <c r="AF291" i="1" s="1"/>
  <c r="Z285" i="1"/>
  <c r="AL283" i="1"/>
  <c r="AD281" i="1"/>
  <c r="AL252" i="1"/>
  <c r="AL236" i="1"/>
  <c r="AD236" i="1"/>
  <c r="AF236" i="1" s="1"/>
  <c r="AL232" i="1"/>
  <c r="AL228" i="1"/>
  <c r="Z195" i="1"/>
  <c r="AD193" i="1"/>
  <c r="AL191" i="1"/>
  <c r="AD144" i="1"/>
  <c r="AD134" i="1"/>
  <c r="AF134" i="1" s="1"/>
  <c r="AL133" i="1"/>
  <c r="Z128" i="1"/>
  <c r="Z114" i="1"/>
  <c r="AL106" i="1"/>
  <c r="Z106" i="1"/>
  <c r="AD73" i="1"/>
  <c r="AF73" i="1" s="1"/>
  <c r="Z65" i="1"/>
  <c r="AL51" i="1"/>
  <c r="Z48" i="1"/>
  <c r="AD19" i="1"/>
  <c r="AL15" i="1"/>
  <c r="AL398" i="1"/>
  <c r="AL390" i="1"/>
  <c r="AL386" i="1"/>
  <c r="Z323" i="1"/>
  <c r="Z288" i="1"/>
  <c r="AL273" i="1"/>
  <c r="Z202" i="1"/>
  <c r="Z167" i="1"/>
  <c r="AL159" i="1"/>
  <c r="AL156" i="1"/>
  <c r="AL151" i="1"/>
  <c r="AL85" i="1"/>
  <c r="AL79" i="1"/>
  <c r="Z55" i="1"/>
  <c r="Z1844" i="1"/>
  <c r="AL1840" i="1"/>
  <c r="AE1840" i="1"/>
  <c r="AF1840" i="1" s="1"/>
  <c r="Z1839" i="1"/>
  <c r="Z1836" i="1"/>
  <c r="AL1832" i="1"/>
  <c r="AL1831" i="1"/>
  <c r="AE1831" i="1"/>
  <c r="AL1826" i="1"/>
  <c r="AL1825" i="1"/>
  <c r="Z1825" i="1"/>
  <c r="AL1816" i="1"/>
  <c r="AL1815" i="1"/>
  <c r="AE1815" i="1"/>
  <c r="AL1810" i="1"/>
  <c r="AL1809" i="1"/>
  <c r="Z1809" i="1"/>
  <c r="AL1800" i="1"/>
  <c r="AL1799" i="1"/>
  <c r="AD1799" i="1"/>
  <c r="AE1799" i="1"/>
  <c r="AL1796" i="1"/>
  <c r="AL1795" i="1"/>
  <c r="AE1795" i="1"/>
  <c r="AL1792" i="1"/>
  <c r="AL1791" i="1"/>
  <c r="AE1791" i="1"/>
  <c r="AF1791" i="1" s="1"/>
  <c r="AE1843" i="1"/>
  <c r="AF1843" i="1" s="1"/>
  <c r="AL1828" i="1"/>
  <c r="AL1827" i="1"/>
  <c r="AE1827" i="1"/>
  <c r="AF1827" i="1" s="1"/>
  <c r="AL1822" i="1"/>
  <c r="AL1821" i="1"/>
  <c r="Z1821" i="1"/>
  <c r="AL1812" i="1"/>
  <c r="AL1811" i="1"/>
  <c r="AE1811" i="1"/>
  <c r="AF1811" i="1" s="1"/>
  <c r="AL1806" i="1"/>
  <c r="AL1805" i="1"/>
  <c r="Z1805" i="1"/>
  <c r="AL1780" i="1"/>
  <c r="AE1776" i="1"/>
  <c r="AD1776" i="1"/>
  <c r="AE1839" i="1"/>
  <c r="AD1836" i="1"/>
  <c r="AF1836" i="1" s="1"/>
  <c r="AL1830" i="1"/>
  <c r="AL1829" i="1"/>
  <c r="Z1829" i="1"/>
  <c r="AE1828" i="1"/>
  <c r="AF1828" i="1" s="1"/>
  <c r="AL1820" i="1"/>
  <c r="AL1819" i="1"/>
  <c r="AE1819" i="1"/>
  <c r="AF1819" i="1" s="1"/>
  <c r="AL1814" i="1"/>
  <c r="AL1813" i="1"/>
  <c r="Z1813" i="1"/>
  <c r="AE1812" i="1"/>
  <c r="AL1804" i="1"/>
  <c r="AL1803" i="1"/>
  <c r="AE1803" i="1"/>
  <c r="AF1803" i="1" s="1"/>
  <c r="AL1789" i="1"/>
  <c r="Z1789" i="1"/>
  <c r="Z1784" i="1"/>
  <c r="Z1780" i="1"/>
  <c r="AL1778" i="1"/>
  <c r="AL1772" i="1"/>
  <c r="AE1763" i="1"/>
  <c r="AF1763" i="1" s="1"/>
  <c r="AE1755" i="1"/>
  <c r="AF1755" i="1" s="1"/>
  <c r="AD1749" i="1"/>
  <c r="AE1747" i="1"/>
  <c r="AF1747" i="1" s="1"/>
  <c r="AE1739" i="1"/>
  <c r="AF1739" i="1" s="1"/>
  <c r="Z1716" i="1"/>
  <c r="Z1700" i="1"/>
  <c r="Z1684" i="1"/>
  <c r="AD1683" i="1"/>
  <c r="AD1680" i="1"/>
  <c r="AF1680" i="1" s="1"/>
  <c r="AD1673" i="1"/>
  <c r="Z1668" i="1"/>
  <c r="AD1667" i="1"/>
  <c r="Z1652" i="1"/>
  <c r="AD1651" i="1"/>
  <c r="AD1648" i="1"/>
  <c r="AF1648" i="1" s="1"/>
  <c r="AL1645" i="1"/>
  <c r="Z1643" i="1"/>
  <c r="AD1641" i="1"/>
  <c r="Z1637" i="1"/>
  <c r="Z1636" i="1"/>
  <c r="AL1635" i="1"/>
  <c r="AD1635" i="1"/>
  <c r="AF1635" i="1" s="1"/>
  <c r="AE1634" i="1"/>
  <c r="Z1633" i="1"/>
  <c r="AL1629" i="1"/>
  <c r="Z1627" i="1"/>
  <c r="AD1625" i="1"/>
  <c r="AF1625" i="1" s="1"/>
  <c r="Z1621" i="1"/>
  <c r="AL1612" i="1"/>
  <c r="AD1609" i="1"/>
  <c r="AL1607" i="1"/>
  <c r="AL1601" i="1"/>
  <c r="Z1599" i="1"/>
  <c r="AD1598" i="1"/>
  <c r="AL1595" i="1"/>
  <c r="AD1591" i="1"/>
  <c r="Z1589" i="1"/>
  <c r="Z1587" i="1"/>
  <c r="Z1586" i="1"/>
  <c r="AL1585" i="1"/>
  <c r="Z1583" i="1"/>
  <c r="AD1582" i="1"/>
  <c r="AL1579" i="1"/>
  <c r="AD1579" i="1"/>
  <c r="Z1569" i="1"/>
  <c r="Z1567" i="1"/>
  <c r="Z1566" i="1"/>
  <c r="AL1565" i="1"/>
  <c r="AE1565" i="1"/>
  <c r="Z1553" i="1"/>
  <c r="Z1551" i="1"/>
  <c r="Z1550" i="1"/>
  <c r="AL1549" i="1"/>
  <c r="Z1547" i="1"/>
  <c r="AD1546" i="1"/>
  <c r="Z1533" i="1"/>
  <c r="Z1531" i="1"/>
  <c r="Z1530" i="1"/>
  <c r="AL1529" i="1"/>
  <c r="Z1527" i="1"/>
  <c r="Z1524" i="1"/>
  <c r="AD1515" i="1"/>
  <c r="AF1515" i="1" s="1"/>
  <c r="Z1509" i="1"/>
  <c r="Z1507" i="1"/>
  <c r="Z1506" i="1"/>
  <c r="AL1505" i="1"/>
  <c r="Z1503" i="1"/>
  <c r="AL1499" i="1"/>
  <c r="AD1499" i="1"/>
  <c r="AF1499" i="1" s="1"/>
  <c r="AD1497" i="1"/>
  <c r="AF1497" i="1" s="1"/>
  <c r="AL1495" i="1"/>
  <c r="Z1489" i="1"/>
  <c r="Z1487" i="1"/>
  <c r="Z1486" i="1"/>
  <c r="AL1485" i="1"/>
  <c r="Z1483" i="1"/>
  <c r="AL1472" i="1"/>
  <c r="AD1472" i="1"/>
  <c r="Z1465" i="1"/>
  <c r="Z1460" i="1"/>
  <c r="AL1458" i="1"/>
  <c r="AL1456" i="1"/>
  <c r="AD1456" i="1"/>
  <c r="AD1453" i="1"/>
  <c r="AF1453" i="1" s="1"/>
  <c r="Z1443" i="1"/>
  <c r="Z1436" i="1"/>
  <c r="AL1434" i="1"/>
  <c r="AL1432" i="1"/>
  <c r="AD1432" i="1"/>
  <c r="Z1425" i="1"/>
  <c r="Z1423" i="1"/>
  <c r="Z1422" i="1"/>
  <c r="AL1421" i="1"/>
  <c r="AE1421" i="1"/>
  <c r="AD1417" i="1"/>
  <c r="AF1417" i="1" s="1"/>
  <c r="AL1415" i="1"/>
  <c r="Z1411" i="1"/>
  <c r="AL1407" i="1"/>
  <c r="AE1407" i="1"/>
  <c r="Z1403" i="1"/>
  <c r="AD1402" i="1"/>
  <c r="AL1399" i="1"/>
  <c r="AE1399" i="1"/>
  <c r="Z1395" i="1"/>
  <c r="AD1394" i="1"/>
  <c r="Z1392" i="1"/>
  <c r="AL1391" i="1"/>
  <c r="Z1388" i="1"/>
  <c r="AL1387" i="1"/>
  <c r="AL1383" i="1"/>
  <c r="AE1383" i="1"/>
  <c r="Z1379" i="1"/>
  <c r="AL1375" i="1"/>
  <c r="AE1375" i="1"/>
  <c r="Z1371" i="1"/>
  <c r="AD1370" i="1"/>
  <c r="AL1367" i="1"/>
  <c r="AE1367" i="1"/>
  <c r="AF1367" i="1" s="1"/>
  <c r="AD1363" i="1"/>
  <c r="AF1363" i="1" s="1"/>
  <c r="Z1359" i="1"/>
  <c r="AD1358" i="1"/>
  <c r="Z1356" i="1"/>
  <c r="AL1355" i="1"/>
  <c r="AD1352" i="1"/>
  <c r="AL1776" i="1"/>
  <c r="Z1771" i="1"/>
  <c r="Z1768" i="1"/>
  <c r="AL1764" i="1"/>
  <c r="Z1763" i="1"/>
  <c r="Z1760" i="1"/>
  <c r="AL1756" i="1"/>
  <c r="Z1755" i="1"/>
  <c r="Z1752" i="1"/>
  <c r="AL1748" i="1"/>
  <c r="Z1747" i="1"/>
  <c r="Z1744" i="1"/>
  <c r="AL1740" i="1"/>
  <c r="Z1739" i="1"/>
  <c r="Z1736" i="1"/>
  <c r="AL1732" i="1"/>
  <c r="Z1731" i="1"/>
  <c r="Z1728" i="1"/>
  <c r="AL1720" i="1"/>
  <c r="Z1712" i="1"/>
  <c r="AL1704" i="1"/>
  <c r="Z1696" i="1"/>
  <c r="AL1688" i="1"/>
  <c r="Z1680" i="1"/>
  <c r="AL1672" i="1"/>
  <c r="Z1664" i="1"/>
  <c r="AL1656" i="1"/>
  <c r="Z1648" i="1"/>
  <c r="AL1646" i="1"/>
  <c r="Z1641" i="1"/>
  <c r="AL1630" i="1"/>
  <c r="Z1625" i="1"/>
  <c r="Z1615" i="1"/>
  <c r="Z1608" i="1"/>
  <c r="AE1597" i="1"/>
  <c r="AL1571" i="1"/>
  <c r="Z1562" i="1"/>
  <c r="AL1561" i="1"/>
  <c r="Z1523" i="1"/>
  <c r="Z1520" i="1"/>
  <c r="Z1478" i="1"/>
  <c r="Z1475" i="1"/>
  <c r="AL1467" i="1"/>
  <c r="Z1452" i="1"/>
  <c r="AL1450" i="1"/>
  <c r="AL1448" i="1"/>
  <c r="Z1438" i="1"/>
  <c r="Z1435" i="1"/>
  <c r="Z1416" i="1"/>
  <c r="AL1414" i="1"/>
  <c r="Z1390" i="1"/>
  <c r="Z1386" i="1"/>
  <c r="Z1354" i="1"/>
  <c r="AL1353" i="1"/>
  <c r="AD1343" i="1"/>
  <c r="AF1343" i="1" s="1"/>
  <c r="AE1343" i="1"/>
  <c r="AL1338" i="1"/>
  <c r="AL1794" i="1"/>
  <c r="AL1793" i="1"/>
  <c r="Z1793" i="1"/>
  <c r="AE1792" i="1"/>
  <c r="AF1792" i="1" s="1"/>
  <c r="AL1786" i="1"/>
  <c r="AL1785" i="1"/>
  <c r="Z1785" i="1"/>
  <c r="AE1784" i="1"/>
  <c r="AF1784" i="1" s="1"/>
  <c r="AD1772" i="1"/>
  <c r="AF1772" i="1" s="1"/>
  <c r="AE1759" i="1"/>
  <c r="AF1759" i="1" s="1"/>
  <c r="AE1751" i="1"/>
  <c r="AE1743" i="1"/>
  <c r="AF1743" i="1" s="1"/>
  <c r="AE1735" i="1"/>
  <c r="Z1724" i="1"/>
  <c r="Z1708" i="1"/>
  <c r="Z1692" i="1"/>
  <c r="AD1681" i="1"/>
  <c r="Z1676" i="1"/>
  <c r="AD1675" i="1"/>
  <c r="AD1672" i="1"/>
  <c r="AF1672" i="1" s="1"/>
  <c r="Z1660" i="1"/>
  <c r="AD1656" i="1"/>
  <c r="AF1656" i="1" s="1"/>
  <c r="AD1649" i="1"/>
  <c r="Z1647" i="1"/>
  <c r="Z1646" i="1"/>
  <c r="Z1634" i="1"/>
  <c r="Z1631" i="1"/>
  <c r="Z1630" i="1"/>
  <c r="AL1620" i="1"/>
  <c r="Z1613" i="1"/>
  <c r="Z1611" i="1"/>
  <c r="Z1610" i="1"/>
  <c r="AL1609" i="1"/>
  <c r="Z1607" i="1"/>
  <c r="AD1606" i="1"/>
  <c r="AL1603" i="1"/>
  <c r="AD1603" i="1"/>
  <c r="AE1602" i="1"/>
  <c r="AD1601" i="1"/>
  <c r="AF1601" i="1" s="1"/>
  <c r="AL1599" i="1"/>
  <c r="Z1595" i="1"/>
  <c r="AD1594" i="1"/>
  <c r="AL1588" i="1"/>
  <c r="AD1585" i="1"/>
  <c r="AF1585" i="1" s="1"/>
  <c r="Z1577" i="1"/>
  <c r="AD1563" i="1"/>
  <c r="AF1563" i="1" s="1"/>
  <c r="Z1561" i="1"/>
  <c r="AD1559" i="1"/>
  <c r="Z1556" i="1"/>
  <c r="AL1555" i="1"/>
  <c r="AL1554" i="1"/>
  <c r="AD1549" i="1"/>
  <c r="AF1549" i="1" s="1"/>
  <c r="AL1547" i="1"/>
  <c r="Z1543" i="1"/>
  <c r="Z1542" i="1"/>
  <c r="AL1541" i="1"/>
  <c r="Z1541" i="1"/>
  <c r="AD1539" i="1"/>
  <c r="Z1536" i="1"/>
  <c r="AL1534" i="1"/>
  <c r="AD1529" i="1"/>
  <c r="AD1521" i="1"/>
  <c r="Z1512" i="1"/>
  <c r="AL1508" i="1"/>
  <c r="AD1505" i="1"/>
  <c r="AL1491" i="1"/>
  <c r="AD1491" i="1"/>
  <c r="AE1486" i="1"/>
  <c r="AD1485" i="1"/>
  <c r="AF1485" i="1" s="1"/>
  <c r="AD1479" i="1"/>
  <c r="AF1479" i="1" s="1"/>
  <c r="Z1473" i="1"/>
  <c r="AL1464" i="1"/>
  <c r="AD1464" i="1"/>
  <c r="Z1457" i="1"/>
  <c r="Z1455" i="1"/>
  <c r="Z1454" i="1"/>
  <c r="AL1453" i="1"/>
  <c r="Z1451" i="1"/>
  <c r="AL1447" i="1"/>
  <c r="AD1447" i="1"/>
  <c r="AF1447" i="1" s="1"/>
  <c r="AD1445" i="1"/>
  <c r="AF1445" i="1" s="1"/>
  <c r="AD1439" i="1"/>
  <c r="AF1439" i="1" s="1"/>
  <c r="Z1433" i="1"/>
  <c r="AL1424" i="1"/>
  <c r="Z1419" i="1"/>
  <c r="Z1415" i="1"/>
  <c r="AD1414" i="1"/>
  <c r="AL1411" i="1"/>
  <c r="AE1411" i="1"/>
  <c r="Z1407" i="1"/>
  <c r="AD1406" i="1"/>
  <c r="AL1403" i="1"/>
  <c r="AE1403" i="1"/>
  <c r="Z1399" i="1"/>
  <c r="AD1398" i="1"/>
  <c r="AL1395" i="1"/>
  <c r="AE1395" i="1"/>
  <c r="AD1391" i="1"/>
  <c r="AF1391" i="1" s="1"/>
  <c r="AD1387" i="1"/>
  <c r="AF1387" i="1" s="1"/>
  <c r="Z1383" i="1"/>
  <c r="AD1382" i="1"/>
  <c r="AL1379" i="1"/>
  <c r="AE1379" i="1"/>
  <c r="Z1375" i="1"/>
  <c r="AD1374" i="1"/>
  <c r="AL1371" i="1"/>
  <c r="AE1371" i="1"/>
  <c r="Z1367" i="1"/>
  <c r="AD1366" i="1"/>
  <c r="Z1364" i="1"/>
  <c r="AL1363" i="1"/>
  <c r="AL1359" i="1"/>
  <c r="AE1359" i="1"/>
  <c r="AF1357" i="1"/>
  <c r="AD1355" i="1"/>
  <c r="Z1353" i="1"/>
  <c r="Z1348" i="1"/>
  <c r="AL1347" i="1"/>
  <c r="AL1343" i="1"/>
  <c r="AD1341" i="1"/>
  <c r="AF1341" i="1" s="1"/>
  <c r="AL1339" i="1"/>
  <c r="Z1335" i="1"/>
  <c r="AD1334" i="1"/>
  <c r="Z1331" i="1"/>
  <c r="Z1330" i="1"/>
  <c r="AL1329" i="1"/>
  <c r="AD1329" i="1"/>
  <c r="AE1323" i="1"/>
  <c r="AD1316" i="1"/>
  <c r="AF1316" i="1" s="1"/>
  <c r="AL1315" i="1"/>
  <c r="AL1312" i="1"/>
  <c r="Z1304" i="1"/>
  <c r="Z1303" i="1"/>
  <c r="AL1302" i="1"/>
  <c r="AD1302" i="1"/>
  <c r="Z1302" i="1"/>
  <c r="AL1301" i="1"/>
  <c r="Z1301" i="1"/>
  <c r="AD1298" i="1"/>
  <c r="Z1298" i="1"/>
  <c r="AD1296" i="1"/>
  <c r="AF1296" i="1" s="1"/>
  <c r="AL1292" i="1"/>
  <c r="AL1287" i="1"/>
  <c r="AD1284" i="1"/>
  <c r="AF1284" i="1" s="1"/>
  <c r="AL1283" i="1"/>
  <c r="AL1280" i="1"/>
  <c r="Z1272" i="1"/>
  <c r="Z1271" i="1"/>
  <c r="AL1270" i="1"/>
  <c r="AD1270" i="1"/>
  <c r="Z1270" i="1"/>
  <c r="AL1269" i="1"/>
  <c r="Z1269" i="1"/>
  <c r="AL1266" i="1"/>
  <c r="AD1266" i="1"/>
  <c r="Z1266" i="1"/>
  <c r="AD1264" i="1"/>
  <c r="AL1260" i="1"/>
  <c r="AD1252" i="1"/>
  <c r="AF1252" i="1" s="1"/>
  <c r="AL1251" i="1"/>
  <c r="AL1248" i="1"/>
  <c r="Z1240" i="1"/>
  <c r="Z1239" i="1"/>
  <c r="AL1238" i="1"/>
  <c r="AD1238" i="1"/>
  <c r="Z1238" i="1"/>
  <c r="AL1237" i="1"/>
  <c r="Z1237" i="1"/>
  <c r="AL1234" i="1"/>
  <c r="AD1234" i="1"/>
  <c r="Z1234" i="1"/>
  <c r="AD1232" i="1"/>
  <c r="AF1232" i="1" s="1"/>
  <c r="AL1228" i="1"/>
  <c r="AL1225" i="1"/>
  <c r="AD1225" i="1"/>
  <c r="AF1225" i="1" s="1"/>
  <c r="AE1224" i="1"/>
  <c r="AL1217" i="1"/>
  <c r="AD1217" i="1"/>
  <c r="AF1217" i="1" s="1"/>
  <c r="AE1216" i="1"/>
  <c r="AF1216" i="1" s="1"/>
  <c r="AL1209" i="1"/>
  <c r="AD1209" i="1"/>
  <c r="AE1208" i="1"/>
  <c r="Z1202" i="1"/>
  <c r="AL1201" i="1"/>
  <c r="AD1197" i="1"/>
  <c r="AL1192" i="1"/>
  <c r="AL1189" i="1"/>
  <c r="AD1189" i="1"/>
  <c r="AF1189" i="1" s="1"/>
  <c r="AE1188" i="1"/>
  <c r="Z1185" i="1"/>
  <c r="AL1177" i="1"/>
  <c r="AD1177" i="1"/>
  <c r="AF1177" i="1" s="1"/>
  <c r="AL1175" i="1"/>
  <c r="AD1172" i="1"/>
  <c r="AF1172" i="1" s="1"/>
  <c r="Z1172" i="1"/>
  <c r="AL1170" i="1"/>
  <c r="AD1170" i="1"/>
  <c r="AD1168" i="1"/>
  <c r="AD1167" i="1"/>
  <c r="AF1167" i="1" s="1"/>
  <c r="Z1167" i="1"/>
  <c r="AL1164" i="1"/>
  <c r="AL1161" i="1"/>
  <c r="AD1161" i="1"/>
  <c r="AL1159" i="1"/>
  <c r="AD1156" i="1"/>
  <c r="AL1153" i="1"/>
  <c r="AD1151" i="1"/>
  <c r="AF1151" i="1" s="1"/>
  <c r="Z1149" i="1"/>
  <c r="AD1146" i="1"/>
  <c r="AL1145" i="1"/>
  <c r="AD1141" i="1"/>
  <c r="AD1137" i="1"/>
  <c r="AF1137" i="1" s="1"/>
  <c r="Z1137" i="1"/>
  <c r="AD1133" i="1"/>
  <c r="AF1133" i="1" s="1"/>
  <c r="AL1132" i="1"/>
  <c r="Z1127" i="1"/>
  <c r="AD1120" i="1"/>
  <c r="AL1114" i="1"/>
  <c r="AD1114" i="1"/>
  <c r="AF1114" i="1" s="1"/>
  <c r="AE1113" i="1"/>
  <c r="AF1113" i="1" s="1"/>
  <c r="Z1110" i="1"/>
  <c r="AD1105" i="1"/>
  <c r="AF1105" i="1" s="1"/>
  <c r="AD1104" i="1"/>
  <c r="AF1104" i="1" s="1"/>
  <c r="AL1102" i="1"/>
  <c r="AD1098" i="1"/>
  <c r="AF1098" i="1" s="1"/>
  <c r="AL1093" i="1"/>
  <c r="AL1091" i="1"/>
  <c r="AL1088" i="1"/>
  <c r="Z1086" i="1"/>
  <c r="AL1325" i="1"/>
  <c r="Z1320" i="1"/>
  <c r="AL1316" i="1"/>
  <c r="Z1311" i="1"/>
  <c r="AL1310" i="1"/>
  <c r="AL1309" i="1"/>
  <c r="Z1309" i="1"/>
  <c r="AL1300" i="1"/>
  <c r="AL1288" i="1"/>
  <c r="Z1279" i="1"/>
  <c r="AL1277" i="1"/>
  <c r="Z1277" i="1"/>
  <c r="AL1268" i="1"/>
  <c r="Z1247" i="1"/>
  <c r="AL1245" i="1"/>
  <c r="Z1245" i="1"/>
  <c r="AL1236" i="1"/>
  <c r="Z1201" i="1"/>
  <c r="Z1195" i="1"/>
  <c r="AL1193" i="1"/>
  <c r="Z1173" i="1"/>
  <c r="Z1148" i="1"/>
  <c r="AL1147" i="1"/>
  <c r="Z1141" i="1"/>
  <c r="Z1129" i="1"/>
  <c r="Z1126" i="1"/>
  <c r="Z1103" i="1"/>
  <c r="AL1099" i="1"/>
  <c r="Z1096" i="1"/>
  <c r="AE1090" i="1"/>
  <c r="AD1090" i="1"/>
  <c r="Z1343" i="1"/>
  <c r="AD1342" i="1"/>
  <c r="AD1333" i="1"/>
  <c r="AE1330" i="1"/>
  <c r="AL1322" i="1"/>
  <c r="AL1321" i="1"/>
  <c r="Z1321" i="1"/>
  <c r="AD1312" i="1"/>
  <c r="AF1312" i="1" s="1"/>
  <c r="AL1308" i="1"/>
  <c r="AD1300" i="1"/>
  <c r="AF1300" i="1" s="1"/>
  <c r="AL1299" i="1"/>
  <c r="AL1296" i="1"/>
  <c r="Z1288" i="1"/>
  <c r="Z1287" i="1"/>
  <c r="AL1286" i="1"/>
  <c r="Z1286" i="1"/>
  <c r="AL1285" i="1"/>
  <c r="Z1285" i="1"/>
  <c r="Z1282" i="1"/>
  <c r="AD1280" i="1"/>
  <c r="AF1280" i="1" s="1"/>
  <c r="AL1276" i="1"/>
  <c r="AL1271" i="1"/>
  <c r="AD1268" i="1"/>
  <c r="AF1268" i="1" s="1"/>
  <c r="AL1267" i="1"/>
  <c r="AL1264" i="1"/>
  <c r="Z1256" i="1"/>
  <c r="Z1255" i="1"/>
  <c r="AL1254" i="1"/>
  <c r="Z1254" i="1"/>
  <c r="AL1253" i="1"/>
  <c r="Z1253" i="1"/>
  <c r="AL1250" i="1"/>
  <c r="AD1250" i="1"/>
  <c r="Z1250" i="1"/>
  <c r="AD1248" i="1"/>
  <c r="AL1244" i="1"/>
  <c r="AL1239" i="1"/>
  <c r="AD1236" i="1"/>
  <c r="AF1236" i="1" s="1"/>
  <c r="AL1235" i="1"/>
  <c r="AL1232" i="1"/>
  <c r="AL1221" i="1"/>
  <c r="AD1221" i="1"/>
  <c r="AF1221" i="1" s="1"/>
  <c r="AE1220" i="1"/>
  <c r="AF1220" i="1" s="1"/>
  <c r="AL1213" i="1"/>
  <c r="AD1213" i="1"/>
  <c r="AE1212" i="1"/>
  <c r="AF1212" i="1" s="1"/>
  <c r="AL1205" i="1"/>
  <c r="AD1205" i="1"/>
  <c r="AF1205" i="1" s="1"/>
  <c r="AE1204" i="1"/>
  <c r="Z1186" i="1"/>
  <c r="AL1185" i="1"/>
  <c r="AD1185" i="1"/>
  <c r="AF1185" i="1" s="1"/>
  <c r="AD1181" i="1"/>
  <c r="Z1181" i="1"/>
  <c r="AD1155" i="1"/>
  <c r="AF1155" i="1" s="1"/>
  <c r="Z1145" i="1"/>
  <c r="AD1140" i="1"/>
  <c r="AD1138" i="1"/>
  <c r="AF1138" i="1" s="1"/>
  <c r="AL1137" i="1"/>
  <c r="AD1132" i="1"/>
  <c r="AD1125" i="1"/>
  <c r="AF1125" i="1" s="1"/>
  <c r="Z1125" i="1"/>
  <c r="Z1122" i="1"/>
  <c r="AL1120" i="1"/>
  <c r="AD1109" i="1"/>
  <c r="AL1104" i="1"/>
  <c r="Z1102" i="1"/>
  <c r="AL1094" i="1"/>
  <c r="Z1090" i="1"/>
  <c r="AD1089" i="1"/>
  <c r="AF1089" i="1" s="1"/>
  <c r="AE1089" i="1"/>
  <c r="AL1086" i="1"/>
  <c r="AD1074" i="1"/>
  <c r="AE1074" i="1"/>
  <c r="AD1085" i="1"/>
  <c r="AF1085" i="1" s="1"/>
  <c r="Z1085" i="1"/>
  <c r="Z1082" i="1"/>
  <c r="AL1080" i="1"/>
  <c r="Z1078" i="1"/>
  <c r="AD1076" i="1"/>
  <c r="AF1076" i="1" s="1"/>
  <c r="AL1072" i="1"/>
  <c r="Z1072" i="1"/>
  <c r="AD1070" i="1"/>
  <c r="Z1066" i="1"/>
  <c r="Z1065" i="1"/>
  <c r="AL1064" i="1"/>
  <c r="Z1064" i="1"/>
  <c r="AD1062" i="1"/>
  <c r="AF1062" i="1" s="1"/>
  <c r="AL1055" i="1"/>
  <c r="AD1048" i="1"/>
  <c r="AL1046" i="1"/>
  <c r="AL1042" i="1"/>
  <c r="AD1040" i="1"/>
  <c r="AF1040" i="1" s="1"/>
  <c r="AD1036" i="1"/>
  <c r="Z1025" i="1"/>
  <c r="AL1024" i="1"/>
  <c r="Z1024" i="1"/>
  <c r="Z1022" i="1"/>
  <c r="AD1010" i="1"/>
  <c r="Z1007" i="1"/>
  <c r="AD1006" i="1"/>
  <c r="Z1006" i="1"/>
  <c r="AL1002" i="1"/>
  <c r="Z997" i="1"/>
  <c r="AL995" i="1"/>
  <c r="Z990" i="1"/>
  <c r="AD988" i="1"/>
  <c r="AF988" i="1" s="1"/>
  <c r="AL986" i="1"/>
  <c r="Z981" i="1"/>
  <c r="AL979" i="1"/>
  <c r="Z974" i="1"/>
  <c r="AD972" i="1"/>
  <c r="AF972" i="1" s="1"/>
  <c r="AL970" i="1"/>
  <c r="AL963" i="1"/>
  <c r="AD962" i="1"/>
  <c r="AF962" i="1" s="1"/>
  <c r="Z958" i="1"/>
  <c r="AD957" i="1"/>
  <c r="AD953" i="1"/>
  <c r="AF953" i="1" s="1"/>
  <c r="AD942" i="1"/>
  <c r="AF942" i="1" s="1"/>
  <c r="AL941" i="1"/>
  <c r="AD939" i="1"/>
  <c r="AD923" i="1"/>
  <c r="Z917" i="1"/>
  <c r="AL916" i="1"/>
  <c r="Z916" i="1"/>
  <c r="Z914" i="1"/>
  <c r="AL909" i="1"/>
  <c r="AE906" i="1"/>
  <c r="AF906" i="1" s="1"/>
  <c r="AD904" i="1"/>
  <c r="AD894" i="1"/>
  <c r="AF894" i="1" s="1"/>
  <c r="AE890" i="1"/>
  <c r="AF890" i="1" s="1"/>
  <c r="AD888" i="1"/>
  <c r="AF888" i="1" s="1"/>
  <c r="Z879" i="1"/>
  <c r="AD878" i="1"/>
  <c r="Z878" i="1"/>
  <c r="Z875" i="1"/>
  <c r="AL874" i="1"/>
  <c r="AD872" i="1"/>
  <c r="AF872" i="1" s="1"/>
  <c r="Z863" i="1"/>
  <c r="AD862" i="1"/>
  <c r="Z862" i="1"/>
  <c r="Z859" i="1"/>
  <c r="AL858" i="1"/>
  <c r="AD856" i="1"/>
  <c r="AF856" i="1" s="1"/>
  <c r="AD852" i="1"/>
  <c r="AL849" i="1"/>
  <c r="AL835" i="1"/>
  <c r="AD828" i="1"/>
  <c r="AL825" i="1"/>
  <c r="AE825" i="1"/>
  <c r="AD824" i="1"/>
  <c r="AF824" i="1" s="1"/>
  <c r="Z824" i="1"/>
  <c r="AD823" i="1"/>
  <c r="AD820" i="1"/>
  <c r="AF820" i="1" s="1"/>
  <c r="AL810" i="1"/>
  <c r="Z808" i="1"/>
  <c r="AD807" i="1"/>
  <c r="AD804" i="1"/>
  <c r="AF804" i="1" s="1"/>
  <c r="AL794" i="1"/>
  <c r="Z792" i="1"/>
  <c r="AD791" i="1"/>
  <c r="AD788" i="1"/>
  <c r="AF788" i="1" s="1"/>
  <c r="Z776" i="1"/>
  <c r="AD775" i="1"/>
  <c r="AD772" i="1"/>
  <c r="AL756" i="1"/>
  <c r="Z753" i="1"/>
  <c r="AD752" i="1"/>
  <c r="AF752" i="1" s="1"/>
  <c r="AL747" i="1"/>
  <c r="Z745" i="1"/>
  <c r="AL742" i="1"/>
  <c r="AD740" i="1"/>
  <c r="AD739" i="1"/>
  <c r="AL737" i="1"/>
  <c r="AD733" i="1"/>
  <c r="AF733" i="1" s="1"/>
  <c r="Z728" i="1"/>
  <c r="AL720" i="1"/>
  <c r="AD715" i="1"/>
  <c r="AF715" i="1" s="1"/>
  <c r="AD714" i="1"/>
  <c r="AF714" i="1" s="1"/>
  <c r="AL712" i="1"/>
  <c r="AD708" i="1"/>
  <c r="AF708" i="1" s="1"/>
  <c r="AL703" i="1"/>
  <c r="AL701" i="1"/>
  <c r="AL698" i="1"/>
  <c r="Z696" i="1"/>
  <c r="AD690" i="1"/>
  <c r="AF690" i="1" s="1"/>
  <c r="AL674" i="1"/>
  <c r="AE664" i="1"/>
  <c r="AD664" i="1"/>
  <c r="AL1077" i="1"/>
  <c r="AL1074" i="1"/>
  <c r="Z1070" i="1"/>
  <c r="Z1062" i="1"/>
  <c r="AD1061" i="1"/>
  <c r="AL1058" i="1"/>
  <c r="Z1052" i="1"/>
  <c r="AD1050" i="1"/>
  <c r="Z1047" i="1"/>
  <c r="Z1046" i="1"/>
  <c r="Z1045" i="1"/>
  <c r="AL1044" i="1"/>
  <c r="Z1044" i="1"/>
  <c r="AD1042" i="1"/>
  <c r="AF1042" i="1" s="1"/>
  <c r="AL1038" i="1"/>
  <c r="AE1038" i="1"/>
  <c r="AL1035" i="1"/>
  <c r="Z1030" i="1"/>
  <c r="AL1026" i="1"/>
  <c r="Z1021" i="1"/>
  <c r="AL1019" i="1"/>
  <c r="Z1014" i="1"/>
  <c r="AD1009" i="1"/>
  <c r="Z1002" i="1"/>
  <c r="Z999" i="1"/>
  <c r="AL998" i="1"/>
  <c r="Z987" i="1"/>
  <c r="AD986" i="1"/>
  <c r="Z986" i="1"/>
  <c r="Z983" i="1"/>
  <c r="AL982" i="1"/>
  <c r="AD974" i="1"/>
  <c r="Z971" i="1"/>
  <c r="AD970" i="1"/>
  <c r="Z970" i="1"/>
  <c r="Z967" i="1"/>
  <c r="AL966" i="1"/>
  <c r="AE966" i="1"/>
  <c r="AD959" i="1"/>
  <c r="AL955" i="1"/>
  <c r="AE946" i="1"/>
  <c r="AD941" i="1"/>
  <c r="AF941" i="1" s="1"/>
  <c r="Z933" i="1"/>
  <c r="AL931" i="1"/>
  <c r="AL926" i="1"/>
  <c r="Z922" i="1"/>
  <c r="AL918" i="1"/>
  <c r="Z913" i="1"/>
  <c r="AL911" i="1"/>
  <c r="AL905" i="1"/>
  <c r="AD903" i="1"/>
  <c r="Z897" i="1"/>
  <c r="AL896" i="1"/>
  <c r="Z896" i="1"/>
  <c r="Z894" i="1"/>
  <c r="AL889" i="1"/>
  <c r="Z881" i="1"/>
  <c r="AL880" i="1"/>
  <c r="AD880" i="1"/>
  <c r="AD874" i="1"/>
  <c r="AE870" i="1"/>
  <c r="AF870" i="1" s="1"/>
  <c r="AD858" i="1"/>
  <c r="AL854" i="1"/>
  <c r="AE854" i="1"/>
  <c r="AL851" i="1"/>
  <c r="AL837" i="1"/>
  <c r="AL831" i="1"/>
  <c r="AD831" i="1"/>
  <c r="AE819" i="1"/>
  <c r="AF819" i="1" s="1"/>
  <c r="AE812" i="1"/>
  <c r="AF812" i="1" s="1"/>
  <c r="AL803" i="1"/>
  <c r="AE796" i="1"/>
  <c r="AL787" i="1"/>
  <c r="AE780" i="1"/>
  <c r="AL771" i="1"/>
  <c r="AL757" i="1"/>
  <c r="AL752" i="1"/>
  <c r="AL749" i="1"/>
  <c r="AD749" i="1"/>
  <c r="AF749" i="1" s="1"/>
  <c r="AE748" i="1"/>
  <c r="Z727" i="1"/>
  <c r="AD726" i="1"/>
  <c r="Z724" i="1"/>
  <c r="AL722" i="1"/>
  <c r="Z720" i="1"/>
  <c r="AE719" i="1"/>
  <c r="Z713" i="1"/>
  <c r="AL709" i="1"/>
  <c r="Z706" i="1"/>
  <c r="AL700" i="1"/>
  <c r="AD700" i="1"/>
  <c r="AF700" i="1" s="1"/>
  <c r="Z695" i="1"/>
  <c r="AL692" i="1"/>
  <c r="Z690" i="1"/>
  <c r="AL686" i="1"/>
  <c r="AL684" i="1"/>
  <c r="AL682" i="1"/>
  <c r="AD682" i="1"/>
  <c r="AE682" i="1"/>
  <c r="AL678" i="1"/>
  <c r="Z674" i="1"/>
  <c r="AD670" i="1"/>
  <c r="AE670" i="1"/>
  <c r="AL666" i="1"/>
  <c r="AL662" i="1"/>
  <c r="Z642" i="1"/>
  <c r="AL1083" i="1"/>
  <c r="AD1081" i="1"/>
  <c r="AD1080" i="1"/>
  <c r="AF1080" i="1" s="1"/>
  <c r="N1080" i="1" s="1"/>
  <c r="O1080" i="1" s="1"/>
  <c r="Z1080" i="1"/>
  <c r="Z1060" i="1"/>
  <c r="AD1058" i="1"/>
  <c r="AF1058" i="1" s="1"/>
  <c r="AL1054" i="1"/>
  <c r="AD1049" i="1"/>
  <c r="AD1041" i="1"/>
  <c r="AL1037" i="1"/>
  <c r="Z1032" i="1"/>
  <c r="AD1030" i="1"/>
  <c r="AD1026" i="1"/>
  <c r="Z1026" i="1"/>
  <c r="AL1022" i="1"/>
  <c r="AE1022" i="1"/>
  <c r="AD1014" i="1"/>
  <c r="AL1004" i="1"/>
  <c r="AD1004" i="1"/>
  <c r="AF1004" i="1" s="1"/>
  <c r="AD998" i="1"/>
  <c r="AL994" i="1"/>
  <c r="AD989" i="1"/>
  <c r="AD982" i="1"/>
  <c r="AF982" i="1" s="1"/>
  <c r="AL978" i="1"/>
  <c r="AD973" i="1"/>
  <c r="AL958" i="1"/>
  <c r="AE958" i="1"/>
  <c r="AL954" i="1"/>
  <c r="AL945" i="1"/>
  <c r="AD943" i="1"/>
  <c r="Z938" i="1"/>
  <c r="AL934" i="1"/>
  <c r="AE934" i="1"/>
  <c r="AF934" i="1" s="1"/>
  <c r="AL927" i="1"/>
  <c r="AD918" i="1"/>
  <c r="Z918" i="1"/>
  <c r="AL914" i="1"/>
  <c r="AE914" i="1"/>
  <c r="AL907" i="1"/>
  <c r="Z902" i="1"/>
  <c r="AL898" i="1"/>
  <c r="AL891" i="1"/>
  <c r="Z886" i="1"/>
  <c r="AL882" i="1"/>
  <c r="AL876" i="1"/>
  <c r="Z876" i="1"/>
  <c r="AL869" i="1"/>
  <c r="AD867" i="1"/>
  <c r="AL860" i="1"/>
  <c r="Z860" i="1"/>
  <c r="AL853" i="1"/>
  <c r="Z848" i="1"/>
  <c r="AL843" i="1"/>
  <c r="AD843" i="1"/>
  <c r="AL824" i="1"/>
  <c r="AL811" i="1"/>
  <c r="AE811" i="1"/>
  <c r="AE808" i="1"/>
  <c r="AD799" i="1"/>
  <c r="AL796" i="1"/>
  <c r="AL795" i="1"/>
  <c r="AE792" i="1"/>
  <c r="AD783" i="1"/>
  <c r="AL780" i="1"/>
  <c r="AL779" i="1"/>
  <c r="AE776" i="1"/>
  <c r="AD767" i="1"/>
  <c r="AD764" i="1"/>
  <c r="AD760" i="1"/>
  <c r="AF760" i="1" s="1"/>
  <c r="AL753" i="1"/>
  <c r="Z741" i="1"/>
  <c r="AL739" i="1"/>
  <c r="AL729" i="1"/>
  <c r="AL728" i="1"/>
  <c r="AL717" i="1"/>
  <c r="AL714" i="1"/>
  <c r="AL704" i="1"/>
  <c r="AD699" i="1"/>
  <c r="AF699" i="1" s="1"/>
  <c r="AL696" i="1"/>
  <c r="AL688" i="1"/>
  <c r="AD688" i="1"/>
  <c r="AF688" i="1" s="1"/>
  <c r="AD687" i="1"/>
  <c r="Z686" i="1"/>
  <c r="AD681" i="1"/>
  <c r="AL658" i="1"/>
  <c r="AL654" i="1"/>
  <c r="AD654" i="1"/>
  <c r="AL650" i="1"/>
  <c r="AL643" i="1"/>
  <c r="AD640" i="1"/>
  <c r="AL626" i="1"/>
  <c r="AD618" i="1"/>
  <c r="AE618" i="1"/>
  <c r="AL670" i="1"/>
  <c r="Z649" i="1"/>
  <c r="AL648" i="1"/>
  <c r="Z648" i="1"/>
  <c r="AD638" i="1"/>
  <c r="AL637" i="1"/>
  <c r="AL634" i="1"/>
  <c r="AD632" i="1"/>
  <c r="AF632" i="1" s="1"/>
  <c r="Z630" i="1"/>
  <c r="AD629" i="1"/>
  <c r="AE621" i="1"/>
  <c r="AF621" i="1" s="1"/>
  <c r="AD619" i="1"/>
  <c r="AL615" i="1"/>
  <c r="AL612" i="1"/>
  <c r="Z612" i="1"/>
  <c r="Z607" i="1"/>
  <c r="AL606" i="1"/>
  <c r="AL602" i="1"/>
  <c r="Z600" i="1"/>
  <c r="AD599" i="1"/>
  <c r="AF599" i="1" s="1"/>
  <c r="AL592" i="1"/>
  <c r="AD590" i="1"/>
  <c r="Z587" i="1"/>
  <c r="Z586" i="1"/>
  <c r="AL585" i="1"/>
  <c r="Z585" i="1"/>
  <c r="AD583" i="1"/>
  <c r="AD579" i="1"/>
  <c r="AF579" i="1" s="1"/>
  <c r="AL578" i="1"/>
  <c r="Z571" i="1"/>
  <c r="Z570" i="1"/>
  <c r="AL569" i="1"/>
  <c r="AD569" i="1"/>
  <c r="Z567" i="1"/>
  <c r="Z566" i="1"/>
  <c r="AL565" i="1"/>
  <c r="Z565" i="1"/>
  <c r="AD559" i="1"/>
  <c r="AF559" i="1" s="1"/>
  <c r="AL558" i="1"/>
  <c r="Z543" i="1"/>
  <c r="AL524" i="1"/>
  <c r="AL523" i="1"/>
  <c r="Z523" i="1"/>
  <c r="AD497" i="1"/>
  <c r="AE497" i="1"/>
  <c r="AD485" i="1"/>
  <c r="AE485" i="1"/>
  <c r="AD481" i="1"/>
  <c r="AE481" i="1"/>
  <c r="Z628" i="1"/>
  <c r="AL622" i="1"/>
  <c r="AL618" i="1"/>
  <c r="AL614" i="1"/>
  <c r="AD609" i="1"/>
  <c r="Z606" i="1"/>
  <c r="AL604" i="1"/>
  <c r="Z604" i="1"/>
  <c r="AD602" i="1"/>
  <c r="AF602" i="1" s="1"/>
  <c r="AD595" i="1"/>
  <c r="AF595" i="1" s="1"/>
  <c r="AD562" i="1"/>
  <c r="AD553" i="1"/>
  <c r="AE550" i="1"/>
  <c r="AF550" i="1" s="1"/>
  <c r="AE546" i="1"/>
  <c r="AF546" i="1" s="1"/>
  <c r="AL540" i="1"/>
  <c r="Z537" i="1"/>
  <c r="AD529" i="1"/>
  <c r="AD519" i="1"/>
  <c r="AF519" i="1" s="1"/>
  <c r="AD515" i="1"/>
  <c r="AF515" i="1" s="1"/>
  <c r="AD511" i="1"/>
  <c r="AF511" i="1" s="1"/>
  <c r="AL505" i="1"/>
  <c r="AD503" i="1"/>
  <c r="AF503" i="1" s="1"/>
  <c r="AE470" i="1"/>
  <c r="AD470" i="1"/>
  <c r="Z463" i="1"/>
  <c r="AD458" i="1"/>
  <c r="AE458" i="1"/>
  <c r="AE442" i="1"/>
  <c r="AD442" i="1"/>
  <c r="AF442" i="1" s="1"/>
  <c r="AD438" i="1"/>
  <c r="AE438" i="1"/>
  <c r="AL667" i="1"/>
  <c r="AD662" i="1"/>
  <c r="AF662" i="1" s="1"/>
  <c r="AL661" i="1"/>
  <c r="AD659" i="1"/>
  <c r="AL651" i="1"/>
  <c r="AL646" i="1"/>
  <c r="AD646" i="1"/>
  <c r="AD642" i="1"/>
  <c r="AF642" i="1" s="1"/>
  <c r="AL641" i="1"/>
  <c r="AE641" i="1"/>
  <c r="AD627" i="1"/>
  <c r="AD622" i="1"/>
  <c r="AF622" i="1" s="1"/>
  <c r="Z618" i="1"/>
  <c r="AD617" i="1"/>
  <c r="AD608" i="1"/>
  <c r="AL605" i="1"/>
  <c r="AD603" i="1"/>
  <c r="AL596" i="1"/>
  <c r="AD594" i="1"/>
  <c r="AL591" i="1"/>
  <c r="Z588" i="1"/>
  <c r="AL587" i="1"/>
  <c r="AL583" i="1"/>
  <c r="AE583" i="1"/>
  <c r="AD581" i="1"/>
  <c r="AF581" i="1" s="1"/>
  <c r="AL579" i="1"/>
  <c r="Z575" i="1"/>
  <c r="AD574" i="1"/>
  <c r="Z568" i="1"/>
  <c r="AL567" i="1"/>
  <c r="AL563" i="1"/>
  <c r="AE563" i="1"/>
  <c r="AD561" i="1"/>
  <c r="AL559" i="1"/>
  <c r="Z555" i="1"/>
  <c r="AD554" i="1"/>
  <c r="Z551" i="1"/>
  <c r="Z550" i="1"/>
  <c r="AL549" i="1"/>
  <c r="AD549" i="1"/>
  <c r="Z547" i="1"/>
  <c r="Z546" i="1"/>
  <c r="AL545" i="1"/>
  <c r="Z545" i="1"/>
  <c r="AD543" i="1"/>
  <c r="AD539" i="1"/>
  <c r="AL538" i="1"/>
  <c r="AL527" i="1"/>
  <c r="AD527" i="1"/>
  <c r="AL509" i="1"/>
  <c r="AD507" i="1"/>
  <c r="AL501" i="1"/>
  <c r="AD499" i="1"/>
  <c r="AL467" i="1"/>
  <c r="AD453" i="1"/>
  <c r="AE453" i="1"/>
  <c r="AE434" i="1"/>
  <c r="AD434" i="1"/>
  <c r="AE430" i="1"/>
  <c r="AD430" i="1"/>
  <c r="Z509" i="1"/>
  <c r="AL508" i="1"/>
  <c r="AD508" i="1"/>
  <c r="Z508" i="1"/>
  <c r="Z505" i="1"/>
  <c r="AL504" i="1"/>
  <c r="AD504" i="1"/>
  <c r="Z504" i="1"/>
  <c r="Z501" i="1"/>
  <c r="AL500" i="1"/>
  <c r="AD500" i="1"/>
  <c r="Z500" i="1"/>
  <c r="Z497" i="1"/>
  <c r="AL496" i="1"/>
  <c r="AD496" i="1"/>
  <c r="Z496" i="1"/>
  <c r="Z493" i="1"/>
  <c r="AL492" i="1"/>
  <c r="AD492" i="1"/>
  <c r="Z492" i="1"/>
  <c r="AL489" i="1"/>
  <c r="AD486" i="1"/>
  <c r="AL484" i="1"/>
  <c r="AD484" i="1"/>
  <c r="Z484" i="1"/>
  <c r="AL481" i="1"/>
  <c r="AD466" i="1"/>
  <c r="AF466" i="1" s="1"/>
  <c r="Z466" i="1"/>
  <c r="AL462" i="1"/>
  <c r="AL459" i="1"/>
  <c r="AD459" i="1"/>
  <c r="Z454" i="1"/>
  <c r="AL452" i="1"/>
  <c r="AL451" i="1"/>
  <c r="AD450" i="1"/>
  <c r="AF450" i="1" s="1"/>
  <c r="Z446" i="1"/>
  <c r="Z443" i="1"/>
  <c r="Z438" i="1"/>
  <c r="Z435" i="1"/>
  <c r="AL428" i="1"/>
  <c r="AD428" i="1"/>
  <c r="Z428" i="1"/>
  <c r="Z426" i="1"/>
  <c r="Z425" i="1"/>
  <c r="AL424" i="1"/>
  <c r="AD424" i="1"/>
  <c r="Z424" i="1"/>
  <c r="AL423" i="1"/>
  <c r="Z423" i="1"/>
  <c r="AL420" i="1"/>
  <c r="Z420" i="1"/>
  <c r="AD418" i="1"/>
  <c r="AF418" i="1" s="1"/>
  <c r="AL414" i="1"/>
  <c r="AL403" i="1"/>
  <c r="Z400" i="1"/>
  <c r="AD398" i="1"/>
  <c r="Z395" i="1"/>
  <c r="AL394" i="1"/>
  <c r="AD390" i="1"/>
  <c r="AF390" i="1" s="1"/>
  <c r="AL389" i="1"/>
  <c r="AL456" i="1"/>
  <c r="AL443" i="1"/>
  <c r="AL442" i="1"/>
  <c r="Z440" i="1"/>
  <c r="AL434" i="1"/>
  <c r="AL422" i="1"/>
  <c r="AL402" i="1"/>
  <c r="Z398" i="1"/>
  <c r="AL374" i="1"/>
  <c r="AL370" i="1"/>
  <c r="Z495" i="1"/>
  <c r="AL493" i="1"/>
  <c r="AD490" i="1"/>
  <c r="AF490" i="1" s="1"/>
  <c r="AL488" i="1"/>
  <c r="AD488" i="1"/>
  <c r="Z488" i="1"/>
  <c r="AL485" i="1"/>
  <c r="AD482" i="1"/>
  <c r="AF482" i="1" s="1"/>
  <c r="AL480" i="1"/>
  <c r="AD480" i="1"/>
  <c r="Z480" i="1"/>
  <c r="AD478" i="1"/>
  <c r="AF478" i="1" s="1"/>
  <c r="Z478" i="1"/>
  <c r="AL474" i="1"/>
  <c r="Z471" i="1"/>
  <c r="AL450" i="1"/>
  <c r="AL445" i="1"/>
  <c r="AL441" i="1"/>
  <c r="AL439" i="1"/>
  <c r="Z439" i="1"/>
  <c r="AL438" i="1"/>
  <c r="AL433" i="1"/>
  <c r="Z431" i="1"/>
  <c r="AL429" i="1"/>
  <c r="AL426" i="1"/>
  <c r="AD422" i="1"/>
  <c r="AF422" i="1" s="1"/>
  <c r="AL418" i="1"/>
  <c r="Z410" i="1"/>
  <c r="Z409" i="1"/>
  <c r="AL408" i="1"/>
  <c r="Z408" i="1"/>
  <c r="AD406" i="1"/>
  <c r="AF406" i="1" s="1"/>
  <c r="AD402" i="1"/>
  <c r="AF402" i="1" s="1"/>
  <c r="Z394" i="1"/>
  <c r="Z393" i="1"/>
  <c r="AL392" i="1"/>
  <c r="Z392" i="1"/>
  <c r="AL388" i="1"/>
  <c r="Z388" i="1"/>
  <c r="AE370" i="1"/>
  <c r="AF370" i="1" s="1"/>
  <c r="AD370" i="1"/>
  <c r="Z382" i="1"/>
  <c r="AD381" i="1"/>
  <c r="Z378" i="1"/>
  <c r="Z377" i="1"/>
  <c r="AL376" i="1"/>
  <c r="Z376" i="1"/>
  <c r="AD374" i="1"/>
  <c r="AF374" i="1" s="1"/>
  <c r="AD362" i="1"/>
  <c r="Z358" i="1"/>
  <c r="AD357" i="1"/>
  <c r="AD348" i="1"/>
  <c r="AF348" i="1" s="1"/>
  <c r="AL346" i="1"/>
  <c r="AL342" i="1"/>
  <c r="AE342" i="1"/>
  <c r="AD340" i="1"/>
  <c r="AF340" i="1" s="1"/>
  <c r="AL338" i="1"/>
  <c r="Z334" i="1"/>
  <c r="AD333" i="1"/>
  <c r="Z330" i="1"/>
  <c r="Z329" i="1"/>
  <c r="AD327" i="1"/>
  <c r="AF327" i="1" s="1"/>
  <c r="Z327" i="1"/>
  <c r="AD323" i="1"/>
  <c r="AL319" i="1"/>
  <c r="Z317" i="1"/>
  <c r="AD316" i="1"/>
  <c r="AD311" i="1"/>
  <c r="AF311" i="1" s="1"/>
  <c r="Z307" i="1"/>
  <c r="AL305" i="1"/>
  <c r="AL299" i="1"/>
  <c r="Z290" i="1"/>
  <c r="AL289" i="1"/>
  <c r="AL285" i="1"/>
  <c r="Z281" i="1"/>
  <c r="Z280" i="1"/>
  <c r="AL279" i="1"/>
  <c r="AD277" i="1"/>
  <c r="AF277" i="1" s="1"/>
  <c r="AD271" i="1"/>
  <c r="AL267" i="1"/>
  <c r="AL262" i="1"/>
  <c r="Z259" i="1"/>
  <c r="AL257" i="1"/>
  <c r="Z255" i="1"/>
  <c r="Z252" i="1"/>
  <c r="AE247" i="1"/>
  <c r="AF247" i="1" s="1"/>
  <c r="AD242" i="1"/>
  <c r="AF242" i="1" s="1"/>
  <c r="AL240" i="1"/>
  <c r="AD235" i="1"/>
  <c r="AD234" i="1"/>
  <c r="AF234" i="1" s="1"/>
  <c r="AD231" i="1"/>
  <c r="Z231" i="1"/>
  <c r="Z228" i="1"/>
  <c r="AD222" i="1"/>
  <c r="AF222" i="1" s="1"/>
  <c r="Z220" i="1"/>
  <c r="AL219" i="1"/>
  <c r="Z216" i="1"/>
  <c r="AL215" i="1"/>
  <c r="AL210" i="1"/>
  <c r="Z284" i="1"/>
  <c r="AL251" i="1"/>
  <c r="AL224" i="1"/>
  <c r="Z224" i="1"/>
  <c r="Z211" i="1"/>
  <c r="AD206" i="1"/>
  <c r="AE206" i="1"/>
  <c r="AL202" i="1"/>
  <c r="AL199" i="1"/>
  <c r="Z199" i="1"/>
  <c r="Z386" i="1"/>
  <c r="AD385" i="1"/>
  <c r="AD380" i="1"/>
  <c r="AF380" i="1" s="1"/>
  <c r="AL371" i="1"/>
  <c r="AL368" i="1"/>
  <c r="Z368" i="1"/>
  <c r="Z363" i="1"/>
  <c r="AL362" i="1"/>
  <c r="AL358" i="1"/>
  <c r="AE358" i="1"/>
  <c r="AD356" i="1"/>
  <c r="AF356" i="1" s="1"/>
  <c r="AL354" i="1"/>
  <c r="Z350" i="1"/>
  <c r="AD349" i="1"/>
  <c r="AD346" i="1"/>
  <c r="AF346" i="1" s="1"/>
  <c r="N346" i="1" s="1"/>
  <c r="O346" i="1" s="1"/>
  <c r="Z342" i="1"/>
  <c r="AD341" i="1"/>
  <c r="AD332" i="1"/>
  <c r="AD324" i="1"/>
  <c r="Z322" i="1"/>
  <c r="AL321" i="1"/>
  <c r="AD319" i="1"/>
  <c r="Z312" i="1"/>
  <c r="AL311" i="1"/>
  <c r="AL307" i="1"/>
  <c r="AE307" i="1"/>
  <c r="AF307" i="1" s="1"/>
  <c r="AD305" i="1"/>
  <c r="AF305" i="1" s="1"/>
  <c r="AD301" i="1"/>
  <c r="AF301" i="1" s="1"/>
  <c r="AD299" i="1"/>
  <c r="AF299" i="1" s="1"/>
  <c r="AL297" i="1"/>
  <c r="AD293" i="1"/>
  <c r="AF293" i="1" s="1"/>
  <c r="AD289" i="1"/>
  <c r="AF289" i="1" s="1"/>
  <c r="AD285" i="1"/>
  <c r="AF285" i="1" s="1"/>
  <c r="AL280" i="1"/>
  <c r="AD279" i="1"/>
  <c r="AF279" i="1" s="1"/>
  <c r="AL277" i="1"/>
  <c r="Z274" i="1"/>
  <c r="AL272" i="1"/>
  <c r="AD270" i="1"/>
  <c r="AF270" i="1" s="1"/>
  <c r="Z270" i="1"/>
  <c r="AD263" i="1"/>
  <c r="Z261" i="1"/>
  <c r="AE255" i="1"/>
  <c r="AF255" i="1" s="1"/>
  <c r="AD251" i="1"/>
  <c r="AF251" i="1" s="1"/>
  <c r="AL249" i="1"/>
  <c r="Z247" i="1"/>
  <c r="Z244" i="1"/>
  <c r="AL242" i="1"/>
  <c r="Z240" i="1"/>
  <c r="AD239" i="1"/>
  <c r="AF239" i="1" s="1"/>
  <c r="AL234" i="1"/>
  <c r="Z232" i="1"/>
  <c r="AD226" i="1"/>
  <c r="AF226" i="1" s="1"/>
  <c r="AL216" i="1"/>
  <c r="AD216" i="1"/>
  <c r="AF216" i="1" s="1"/>
  <c r="N216" i="1" s="1"/>
  <c r="O216" i="1" s="1"/>
  <c r="Z209" i="1"/>
  <c r="Z366" i="1"/>
  <c r="Z361" i="1"/>
  <c r="AL339" i="1"/>
  <c r="Z331" i="1"/>
  <c r="Z318" i="1"/>
  <c r="AL317" i="1"/>
  <c r="AL316" i="1"/>
  <c r="AL296" i="1"/>
  <c r="Z276" i="1"/>
  <c r="Z273" i="1"/>
  <c r="AD209" i="1"/>
  <c r="AL206" i="1"/>
  <c r="AE182" i="1"/>
  <c r="AF182" i="1" s="1"/>
  <c r="AD175" i="1"/>
  <c r="Z171" i="1"/>
  <c r="Z163" i="1"/>
  <c r="AD162" i="1"/>
  <c r="AD155" i="1"/>
  <c r="AF155" i="1" s="1"/>
  <c r="Z149" i="1"/>
  <c r="Z143" i="1"/>
  <c r="AD141" i="1"/>
  <c r="AF141" i="1" s="1"/>
  <c r="AL138" i="1"/>
  <c r="AD136" i="1"/>
  <c r="AF136" i="1" s="1"/>
  <c r="AL134" i="1"/>
  <c r="Z130" i="1"/>
  <c r="AD129" i="1"/>
  <c r="Z123" i="1"/>
  <c r="AL122" i="1"/>
  <c r="AL121" i="1"/>
  <c r="AD119" i="1"/>
  <c r="AL112" i="1"/>
  <c r="Z110" i="1"/>
  <c r="AD109" i="1"/>
  <c r="Z103" i="1"/>
  <c r="Z97" i="1"/>
  <c r="AD96" i="1"/>
  <c r="AF96" i="1" s="1"/>
  <c r="Z96" i="1"/>
  <c r="Z93" i="1"/>
  <c r="AL89" i="1"/>
  <c r="AE89" i="1"/>
  <c r="AF89" i="1" s="1"/>
  <c r="AL87" i="1"/>
  <c r="AD87" i="1"/>
  <c r="AL86" i="1"/>
  <c r="Z86" i="1"/>
  <c r="AD84" i="1"/>
  <c r="AF84" i="1" s="1"/>
  <c r="Z81" i="1"/>
  <c r="Z77" i="1"/>
  <c r="AD71" i="1"/>
  <c r="AF71" i="1" s="1"/>
  <c r="AL70" i="1"/>
  <c r="AE70" i="1"/>
  <c r="AD69" i="1"/>
  <c r="AF69" i="1" s="1"/>
  <c r="AL67" i="1"/>
  <c r="AE66" i="1"/>
  <c r="AF66" i="1" s="1"/>
  <c r="Z66" i="1"/>
  <c r="AL65" i="1"/>
  <c r="AE65" i="1"/>
  <c r="AL63" i="1"/>
  <c r="AD63" i="1"/>
  <c r="AL60" i="1"/>
  <c r="Z57" i="1"/>
  <c r="AD49" i="1"/>
  <c r="AF49" i="1" s="1"/>
  <c r="AL47" i="1"/>
  <c r="Z45" i="1"/>
  <c r="AL43" i="1"/>
  <c r="AL40" i="1"/>
  <c r="Z27" i="1"/>
  <c r="AD26" i="1"/>
  <c r="AD23" i="1"/>
  <c r="Z11" i="1"/>
  <c r="AD10" i="1"/>
  <c r="AD7" i="1"/>
  <c r="AF7" i="1" s="1"/>
  <c r="Z23" i="1"/>
  <c r="Z7" i="1"/>
  <c r="Z207" i="1"/>
  <c r="AD202" i="1"/>
  <c r="AF202" i="1" s="1"/>
  <c r="AL195" i="1"/>
  <c r="AD194" i="1"/>
  <c r="Z190" i="1"/>
  <c r="AL189" i="1"/>
  <c r="Z186" i="1"/>
  <c r="AL185" i="1"/>
  <c r="Z181" i="1"/>
  <c r="AD179" i="1"/>
  <c r="AF179" i="1" s="1"/>
  <c r="Z172" i="1"/>
  <c r="AD171" i="1"/>
  <c r="AF171" i="1" s="1"/>
  <c r="AD170" i="1"/>
  <c r="AL167" i="1"/>
  <c r="AD167" i="1"/>
  <c r="AD165" i="1"/>
  <c r="AF165" i="1" s="1"/>
  <c r="AL163" i="1"/>
  <c r="Z159" i="1"/>
  <c r="AD158" i="1"/>
  <c r="Z152" i="1"/>
  <c r="AL150" i="1"/>
  <c r="AL148" i="1"/>
  <c r="AD145" i="1"/>
  <c r="AF145" i="1" s="1"/>
  <c r="AD138" i="1"/>
  <c r="AF138" i="1" s="1"/>
  <c r="Z138" i="1"/>
  <c r="AD126" i="1"/>
  <c r="AF126" i="1" s="1"/>
  <c r="Z120" i="1"/>
  <c r="AD114" i="1"/>
  <c r="AD112" i="1"/>
  <c r="AF112" i="1" s="1"/>
  <c r="AL110" i="1"/>
  <c r="AD106" i="1"/>
  <c r="AL93" i="1"/>
  <c r="AE93" i="1"/>
  <c r="AE92" i="1"/>
  <c r="AF92" i="1" s="1"/>
  <c r="Z92" i="1"/>
  <c r="Z89" i="1"/>
  <c r="AD85" i="1"/>
  <c r="AL84" i="1"/>
  <c r="AD76" i="1"/>
  <c r="AL69" i="1"/>
  <c r="AD67" i="1"/>
  <c r="AF67" i="1" s="1"/>
  <c r="Z61" i="1"/>
  <c r="Z53" i="1"/>
  <c r="Z51" i="1"/>
  <c r="Z50" i="1"/>
  <c r="AL49" i="1"/>
  <c r="Z47" i="1"/>
  <c r="AD46" i="1"/>
  <c r="AD43" i="1"/>
  <c r="AL39" i="1"/>
  <c r="Z35" i="1"/>
  <c r="AD34" i="1"/>
  <c r="AD31" i="1"/>
  <c r="AF31" i="1" s="1"/>
  <c r="N31" i="1" s="1"/>
  <c r="O31" i="1" s="1"/>
  <c r="Z19" i="1"/>
  <c r="AD18" i="1"/>
  <c r="AD15" i="1"/>
  <c r="AF15" i="1" s="1"/>
  <c r="Z3" i="1"/>
  <c r="Z187" i="1"/>
  <c r="Z183" i="1"/>
  <c r="AL182" i="1"/>
  <c r="Z174" i="1"/>
  <c r="AL173" i="1"/>
  <c r="Z154" i="1"/>
  <c r="AL153" i="1"/>
  <c r="Z151" i="1"/>
  <c r="AL147" i="1"/>
  <c r="Z101" i="1"/>
  <c r="AL71" i="1"/>
  <c r="AL38" i="1"/>
  <c r="AD1835" i="1"/>
  <c r="AF1835" i="1" s="1"/>
  <c r="Z1835" i="1"/>
  <c r="Z1831" i="1"/>
  <c r="Z1827" i="1"/>
  <c r="Z1823" i="1"/>
  <c r="Z1819" i="1"/>
  <c r="Z1815" i="1"/>
  <c r="Z1811" i="1"/>
  <c r="Z1807" i="1"/>
  <c r="Z1803" i="1"/>
  <c r="Z1799" i="1"/>
  <c r="Z1795" i="1"/>
  <c r="Z1791" i="1"/>
  <c r="Z1787" i="1"/>
  <c r="Z1783" i="1"/>
  <c r="Z1779" i="1"/>
  <c r="Z1775" i="1"/>
  <c r="AL1770" i="1"/>
  <c r="AD1770" i="1"/>
  <c r="AL1769" i="1"/>
  <c r="Z1769" i="1"/>
  <c r="AL1767" i="1"/>
  <c r="AL1766" i="1"/>
  <c r="AL1765" i="1"/>
  <c r="Z1765" i="1"/>
  <c r="AL1763" i="1"/>
  <c r="AL1762" i="1"/>
  <c r="AL1761" i="1"/>
  <c r="Z1761" i="1"/>
  <c r="AL1759" i="1"/>
  <c r="AL1758" i="1"/>
  <c r="AL1757" i="1"/>
  <c r="Z1757" i="1"/>
  <c r="AL1755" i="1"/>
  <c r="AL1754" i="1"/>
  <c r="AL1753" i="1"/>
  <c r="Z1753" i="1"/>
  <c r="AL1751" i="1"/>
  <c r="AL1750" i="1"/>
  <c r="AL1749" i="1"/>
  <c r="Z1749" i="1"/>
  <c r="AL1747" i="1"/>
  <c r="AL1746" i="1"/>
  <c r="AL1745" i="1"/>
  <c r="Z1745" i="1"/>
  <c r="AL1743" i="1"/>
  <c r="AL1742" i="1"/>
  <c r="AL1741" i="1"/>
  <c r="Z1741" i="1"/>
  <c r="AL1739" i="1"/>
  <c r="AL1738" i="1"/>
  <c r="AL1737" i="1"/>
  <c r="Z1737" i="1"/>
  <c r="AL1735" i="1"/>
  <c r="AL1734" i="1"/>
  <c r="AL1733" i="1"/>
  <c r="Z1733" i="1"/>
  <c r="AL1731" i="1"/>
  <c r="AL1730" i="1"/>
  <c r="Z1730" i="1"/>
  <c r="AL1729" i="1"/>
  <c r="Z1729" i="1"/>
  <c r="AL1727" i="1"/>
  <c r="AE1727" i="1"/>
  <c r="Z1723" i="1"/>
  <c r="AL1722" i="1"/>
  <c r="Z1722" i="1"/>
  <c r="AL1721" i="1"/>
  <c r="Z1721" i="1"/>
  <c r="AL1719" i="1"/>
  <c r="AE1719" i="1"/>
  <c r="AF1719" i="1" s="1"/>
  <c r="Z1715" i="1"/>
  <c r="AL1714" i="1"/>
  <c r="Z1714" i="1"/>
  <c r="AL1713" i="1"/>
  <c r="Z1713" i="1"/>
  <c r="AL1711" i="1"/>
  <c r="AE1711" i="1"/>
  <c r="AF1711" i="1" s="1"/>
  <c r="Z1707" i="1"/>
  <c r="AL1706" i="1"/>
  <c r="Z1706" i="1"/>
  <c r="AL1705" i="1"/>
  <c r="Z1705" i="1"/>
  <c r="AL1703" i="1"/>
  <c r="AE1703" i="1"/>
  <c r="AF1703" i="1" s="1"/>
  <c r="Z1699" i="1"/>
  <c r="AL1698" i="1"/>
  <c r="Z1698" i="1"/>
  <c r="AL1697" i="1"/>
  <c r="Z1697" i="1"/>
  <c r="AL1695" i="1"/>
  <c r="AE1695" i="1"/>
  <c r="AF1695" i="1" s="1"/>
  <c r="Z1691" i="1"/>
  <c r="AL1690" i="1"/>
  <c r="Z1690" i="1"/>
  <c r="AL1689" i="1"/>
  <c r="Z1689" i="1"/>
  <c r="AL1687" i="1"/>
  <c r="AE1687" i="1"/>
  <c r="AF1687" i="1" s="1"/>
  <c r="Z1683" i="1"/>
  <c r="AL1682" i="1"/>
  <c r="AD1682" i="1"/>
  <c r="Z1682" i="1"/>
  <c r="AL1681" i="1"/>
  <c r="Z1681" i="1"/>
  <c r="AL1679" i="1"/>
  <c r="AE1679" i="1"/>
  <c r="AF1679" i="1" s="1"/>
  <c r="Z1675" i="1"/>
  <c r="AL1674" i="1"/>
  <c r="Z1674" i="1"/>
  <c r="AL1673" i="1"/>
  <c r="Z1673" i="1"/>
  <c r="AL1671" i="1"/>
  <c r="AE1671" i="1"/>
  <c r="AF1671" i="1" s="1"/>
  <c r="Z1667" i="1"/>
  <c r="AL1666" i="1"/>
  <c r="AD1666" i="1"/>
  <c r="Z1666" i="1"/>
  <c r="AL1665" i="1"/>
  <c r="Z1665" i="1"/>
  <c r="AL1663" i="1"/>
  <c r="AE1663" i="1"/>
  <c r="AF1663" i="1" s="1"/>
  <c r="Z1659" i="1"/>
  <c r="AL1658" i="1"/>
  <c r="Z1658" i="1"/>
  <c r="AL1657" i="1"/>
  <c r="Z1657" i="1"/>
  <c r="AL1655" i="1"/>
  <c r="AE1655" i="1"/>
  <c r="AF1655" i="1" s="1"/>
  <c r="Z1651" i="1"/>
  <c r="AL1650" i="1"/>
  <c r="AD1650" i="1"/>
  <c r="Z1650" i="1"/>
  <c r="AL1649" i="1"/>
  <c r="Z1649" i="1"/>
  <c r="AL1647" i="1"/>
  <c r="AD1647" i="1"/>
  <c r="AF1647" i="1" s="1"/>
  <c r="AL1642" i="1"/>
  <c r="Z1632" i="1"/>
  <c r="AL1631" i="1"/>
  <c r="AD1631" i="1"/>
  <c r="AF1631" i="1" s="1"/>
  <c r="AL1626" i="1"/>
  <c r="AL1624" i="1"/>
  <c r="AE1624" i="1"/>
  <c r="AE1622" i="1"/>
  <c r="AD1621" i="1"/>
  <c r="AF1621" i="1" s="1"/>
  <c r="AD1618" i="1"/>
  <c r="AF1618" i="1" s="1"/>
  <c r="AL1616" i="1"/>
  <c r="Z1614" i="1"/>
  <c r="AL1613" i="1"/>
  <c r="Z1612" i="1"/>
  <c r="AL1610" i="1"/>
  <c r="Z1609" i="1"/>
  <c r="AD1607" i="1"/>
  <c r="AF1607" i="1" s="1"/>
  <c r="AE1606" i="1"/>
  <c r="AF1606" i="1" s="1"/>
  <c r="AD1605" i="1"/>
  <c r="AF1605" i="1" s="1"/>
  <c r="AL1600" i="1"/>
  <c r="Z1598" i="1"/>
  <c r="AL1597" i="1"/>
  <c r="AF1597" i="1"/>
  <c r="Z1594" i="1"/>
  <c r="AL1593" i="1"/>
  <c r="Z1592" i="1"/>
  <c r="AL1590" i="1"/>
  <c r="AL1586" i="1"/>
  <c r="Z1585" i="1"/>
  <c r="AD1583" i="1"/>
  <c r="AF1583" i="1" s="1"/>
  <c r="AE1582" i="1"/>
  <c r="AF1582" i="1" s="1"/>
  <c r="AD1581" i="1"/>
  <c r="AF1581" i="1" s="1"/>
  <c r="AD1578" i="1"/>
  <c r="AF1578" i="1" s="1"/>
  <c r="Z1570" i="1"/>
  <c r="AL1569" i="1"/>
  <c r="Z1568" i="1"/>
  <c r="Z1564" i="1"/>
  <c r="Z1560" i="1"/>
  <c r="AL1558" i="1"/>
  <c r="Z1557" i="1"/>
  <c r="AD1555" i="1"/>
  <c r="AF1555" i="1" s="1"/>
  <c r="AE1554" i="1"/>
  <c r="AD1553" i="1"/>
  <c r="AF1553" i="1" s="1"/>
  <c r="AD1550" i="1"/>
  <c r="AF1550" i="1" s="1"/>
  <c r="Z1546" i="1"/>
  <c r="AL1545" i="1"/>
  <c r="Z1544" i="1"/>
  <c r="AL1542" i="1"/>
  <c r="AD1541" i="1"/>
  <c r="AF1541" i="1" s="1"/>
  <c r="AE1535" i="1"/>
  <c r="AD1535" i="1"/>
  <c r="AD1526" i="1"/>
  <c r="AF1526" i="1" s="1"/>
  <c r="AE1526" i="1"/>
  <c r="AL1523" i="1"/>
  <c r="AE1523" i="1"/>
  <c r="AD1523" i="1"/>
  <c r="AF1523" i="1" s="1"/>
  <c r="AE1511" i="1"/>
  <c r="AD1511" i="1"/>
  <c r="AD1502" i="1"/>
  <c r="AE1502" i="1"/>
  <c r="AE1483" i="1"/>
  <c r="AD1483" i="1"/>
  <c r="AD1474" i="1"/>
  <c r="AE1474" i="1"/>
  <c r="AE1451" i="1"/>
  <c r="AD1451" i="1"/>
  <c r="AL1427" i="1"/>
  <c r="AD1419" i="1"/>
  <c r="AE1419" i="1"/>
  <c r="AF1419" i="1" s="1"/>
  <c r="AL1783" i="1"/>
  <c r="AE1783" i="1"/>
  <c r="AL1782" i="1"/>
  <c r="AL1781" i="1"/>
  <c r="Z1781" i="1"/>
  <c r="AL1779" i="1"/>
  <c r="AE1779" i="1"/>
  <c r="AF1779" i="1" s="1"/>
  <c r="AL1777" i="1"/>
  <c r="Z1777" i="1"/>
  <c r="AL1775" i="1"/>
  <c r="AE1775" i="1"/>
  <c r="AF1775" i="1" s="1"/>
  <c r="AL1773" i="1"/>
  <c r="Z1773" i="1"/>
  <c r="AL1771" i="1"/>
  <c r="Z1770" i="1"/>
  <c r="Z1766" i="1"/>
  <c r="Z1762" i="1"/>
  <c r="Z1758" i="1"/>
  <c r="Z1754" i="1"/>
  <c r="Z1750" i="1"/>
  <c r="Z1746" i="1"/>
  <c r="Z1742" i="1"/>
  <c r="Z1738" i="1"/>
  <c r="Z1734" i="1"/>
  <c r="AE1724" i="1"/>
  <c r="AF1724" i="1" s="1"/>
  <c r="AE1716" i="1"/>
  <c r="AE1708" i="1"/>
  <c r="AF1708" i="1" s="1"/>
  <c r="AE1700" i="1"/>
  <c r="AF1700" i="1" s="1"/>
  <c r="AE1692" i="1"/>
  <c r="AF1692" i="1" s="1"/>
  <c r="AE1684" i="1"/>
  <c r="AF1684" i="1" s="1"/>
  <c r="AE1676" i="1"/>
  <c r="AE1668" i="1"/>
  <c r="AF1668" i="1" s="1"/>
  <c r="AE1660" i="1"/>
  <c r="AF1660" i="1" s="1"/>
  <c r="AE1652" i="1"/>
  <c r="Z1644" i="1"/>
  <c r="AL1643" i="1"/>
  <c r="AE1642" i="1"/>
  <c r="AL1638" i="1"/>
  <c r="AE1633" i="1"/>
  <c r="Z1628" i="1"/>
  <c r="AL1627" i="1"/>
  <c r="Z1618" i="1"/>
  <c r="Z1616" i="1"/>
  <c r="AL1604" i="1"/>
  <c r="Z1602" i="1"/>
  <c r="Z1600" i="1"/>
  <c r="Z1596" i="1"/>
  <c r="AL1594" i="1"/>
  <c r="Z1578" i="1"/>
  <c r="AL1577" i="1"/>
  <c r="AE1577" i="1"/>
  <c r="Z1574" i="1"/>
  <c r="Z1572" i="1"/>
  <c r="AL1570" i="1"/>
  <c r="Z1548" i="1"/>
  <c r="AL1546" i="1"/>
  <c r="AD1534" i="1"/>
  <c r="AE1534" i="1"/>
  <c r="AD1522" i="1"/>
  <c r="AE1522" i="1"/>
  <c r="AE1519" i="1"/>
  <c r="AD1519" i="1"/>
  <c r="AD1510" i="1"/>
  <c r="AE1510" i="1"/>
  <c r="AD1482" i="1"/>
  <c r="AE1482" i="1"/>
  <c r="AE1459" i="1"/>
  <c r="AD1459" i="1"/>
  <c r="AD1450" i="1"/>
  <c r="AE1450" i="1"/>
  <c r="AL1443" i="1"/>
  <c r="AE1427" i="1"/>
  <c r="AD1427" i="1"/>
  <c r="AD1418" i="1"/>
  <c r="AE1418" i="1"/>
  <c r="AL1845" i="1"/>
  <c r="Z1845" i="1"/>
  <c r="AL1843" i="1"/>
  <c r="AL1842" i="1"/>
  <c r="AL1841" i="1"/>
  <c r="Z1841" i="1"/>
  <c r="AL1839" i="1"/>
  <c r="AL1838" i="1"/>
  <c r="AL1837" i="1"/>
  <c r="Z1837" i="1"/>
  <c r="AL1835" i="1"/>
  <c r="Z1834" i="1"/>
  <c r="Z1830" i="1"/>
  <c r="Z1826" i="1"/>
  <c r="Z1822" i="1"/>
  <c r="AD1821" i="1"/>
  <c r="Z1818" i="1"/>
  <c r="Z1814" i="1"/>
  <c r="Z1810" i="1"/>
  <c r="Z1806" i="1"/>
  <c r="Z1802" i="1"/>
  <c r="Z1798" i="1"/>
  <c r="Z1794" i="1"/>
  <c r="Z1790" i="1"/>
  <c r="Z1786" i="1"/>
  <c r="Z1782" i="1"/>
  <c r="Z1778" i="1"/>
  <c r="Z1774" i="1"/>
  <c r="AD1773" i="1"/>
  <c r="Z1727" i="1"/>
  <c r="AL1726" i="1"/>
  <c r="AD1726" i="1"/>
  <c r="Z1726" i="1"/>
  <c r="AL1725" i="1"/>
  <c r="Z1725" i="1"/>
  <c r="AL1723" i="1"/>
  <c r="AE1723" i="1"/>
  <c r="AF1723" i="1" s="1"/>
  <c r="Z1719" i="1"/>
  <c r="AL1718" i="1"/>
  <c r="Z1718" i="1"/>
  <c r="AL1717" i="1"/>
  <c r="Z1717" i="1"/>
  <c r="AL1715" i="1"/>
  <c r="AE1715" i="1"/>
  <c r="Z1711" i="1"/>
  <c r="AL1710" i="1"/>
  <c r="Z1710" i="1"/>
  <c r="AL1709" i="1"/>
  <c r="Z1709" i="1"/>
  <c r="AL1707" i="1"/>
  <c r="AE1707" i="1"/>
  <c r="AF1707" i="1" s="1"/>
  <c r="Z1703" i="1"/>
  <c r="AL1702" i="1"/>
  <c r="Z1702" i="1"/>
  <c r="AL1701" i="1"/>
  <c r="Z1701" i="1"/>
  <c r="AL1699" i="1"/>
  <c r="AE1699" i="1"/>
  <c r="AF1699" i="1" s="1"/>
  <c r="Z1695" i="1"/>
  <c r="AL1694" i="1"/>
  <c r="Z1694" i="1"/>
  <c r="AL1693" i="1"/>
  <c r="Z1693" i="1"/>
  <c r="AL1691" i="1"/>
  <c r="AE1691" i="1"/>
  <c r="AF1691" i="1" s="1"/>
  <c r="Z1687" i="1"/>
  <c r="AL1686" i="1"/>
  <c r="Z1686" i="1"/>
  <c r="AL1685" i="1"/>
  <c r="Z1685" i="1"/>
  <c r="AL1683" i="1"/>
  <c r="AE1683" i="1"/>
  <c r="Z1679" i="1"/>
  <c r="AL1678" i="1"/>
  <c r="AD1678" i="1"/>
  <c r="Z1678" i="1"/>
  <c r="AL1677" i="1"/>
  <c r="Z1677" i="1"/>
  <c r="AL1675" i="1"/>
  <c r="AE1675" i="1"/>
  <c r="Z1671" i="1"/>
  <c r="AL1670" i="1"/>
  <c r="AD1670" i="1"/>
  <c r="Z1670" i="1"/>
  <c r="AL1669" i="1"/>
  <c r="Z1669" i="1"/>
  <c r="AL1667" i="1"/>
  <c r="AE1667" i="1"/>
  <c r="Z1663" i="1"/>
  <c r="AL1662" i="1"/>
  <c r="Z1662" i="1"/>
  <c r="AL1661" i="1"/>
  <c r="Z1661" i="1"/>
  <c r="AL1659" i="1"/>
  <c r="AE1659" i="1"/>
  <c r="AF1659" i="1" s="1"/>
  <c r="Z1655" i="1"/>
  <c r="AL1654" i="1"/>
  <c r="Z1654" i="1"/>
  <c r="AL1653" i="1"/>
  <c r="Z1653" i="1"/>
  <c r="AL1651" i="1"/>
  <c r="AE1651" i="1"/>
  <c r="Z1640" i="1"/>
  <c r="AL1639" i="1"/>
  <c r="AD1639" i="1"/>
  <c r="AF1639" i="1" s="1"/>
  <c r="AL1634" i="1"/>
  <c r="AE1632" i="1"/>
  <c r="AF1632" i="1" s="1"/>
  <c r="Z1626" i="1"/>
  <c r="AL1623" i="1"/>
  <c r="Z1623" i="1"/>
  <c r="Z1622" i="1"/>
  <c r="AL1621" i="1"/>
  <c r="Z1620" i="1"/>
  <c r="AL1618" i="1"/>
  <c r="Z1617" i="1"/>
  <c r="AD1615" i="1"/>
  <c r="AF1615" i="1" s="1"/>
  <c r="AE1614" i="1"/>
  <c r="AF1614" i="1" s="1"/>
  <c r="AD1613" i="1"/>
  <c r="AF1613" i="1" s="1"/>
  <c r="AD1610" i="1"/>
  <c r="AF1610" i="1" s="1"/>
  <c r="AL1608" i="1"/>
  <c r="Z1606" i="1"/>
  <c r="AL1605" i="1"/>
  <c r="AL1602" i="1"/>
  <c r="Z1601" i="1"/>
  <c r="AD1599" i="1"/>
  <c r="AE1598" i="1"/>
  <c r="Z1597" i="1"/>
  <c r="AD1595" i="1"/>
  <c r="AE1594" i="1"/>
  <c r="AD1593" i="1"/>
  <c r="AF1593" i="1" s="1"/>
  <c r="AD1590" i="1"/>
  <c r="AD1586" i="1"/>
  <c r="AF1586" i="1" s="1"/>
  <c r="AL1584" i="1"/>
  <c r="Z1582" i="1"/>
  <c r="AL1581" i="1"/>
  <c r="Z1580" i="1"/>
  <c r="AL1578" i="1"/>
  <c r="Z1576" i="1"/>
  <c r="Z1573" i="1"/>
  <c r="AD1571" i="1"/>
  <c r="AE1570" i="1"/>
  <c r="AD1569" i="1"/>
  <c r="AF1569" i="1" s="1"/>
  <c r="AD1566" i="1"/>
  <c r="AD1558" i="1"/>
  <c r="AF1558" i="1" s="1"/>
  <c r="Z1554" i="1"/>
  <c r="AL1553" i="1"/>
  <c r="Z1552" i="1"/>
  <c r="AL1550" i="1"/>
  <c r="Z1549" i="1"/>
  <c r="AD1547" i="1"/>
  <c r="AF1547" i="1" s="1"/>
  <c r="N1547" i="1" s="1"/>
  <c r="O1547" i="1" s="1"/>
  <c r="AE1546" i="1"/>
  <c r="AD1545" i="1"/>
  <c r="AF1545" i="1" s="1"/>
  <c r="AD1542" i="1"/>
  <c r="AF1542" i="1" s="1"/>
  <c r="Z1519" i="1"/>
  <c r="AD1518" i="1"/>
  <c r="AE1518" i="1"/>
  <c r="AF1518" i="1" s="1"/>
  <c r="Z1496" i="1"/>
  <c r="AE1495" i="1"/>
  <c r="AD1495" i="1"/>
  <c r="Z1490" i="1"/>
  <c r="AL1489" i="1"/>
  <c r="AE1489" i="1"/>
  <c r="AL1475" i="1"/>
  <c r="Z1468" i="1"/>
  <c r="AE1467" i="1"/>
  <c r="AD1467" i="1"/>
  <c r="AL1466" i="1"/>
  <c r="Z1462" i="1"/>
  <c r="AL1461" i="1"/>
  <c r="Z1459" i="1"/>
  <c r="AD1458" i="1"/>
  <c r="AE1458" i="1"/>
  <c r="AE1443" i="1"/>
  <c r="AD1443" i="1"/>
  <c r="AD1426" i="1"/>
  <c r="AE1426" i="1"/>
  <c r="Z1842" i="1"/>
  <c r="Z1838" i="1"/>
  <c r="AL1535" i="1"/>
  <c r="Z1528" i="1"/>
  <c r="AE1527" i="1"/>
  <c r="AD1527" i="1"/>
  <c r="AL1526" i="1"/>
  <c r="AL1511" i="1"/>
  <c r="Z1504" i="1"/>
  <c r="AE1503" i="1"/>
  <c r="AD1503" i="1"/>
  <c r="AL1500" i="1"/>
  <c r="Z1498" i="1"/>
  <c r="AL1497" i="1"/>
  <c r="Z1495" i="1"/>
  <c r="AD1494" i="1"/>
  <c r="AE1494" i="1"/>
  <c r="AL1483" i="1"/>
  <c r="Z1476" i="1"/>
  <c r="AE1475" i="1"/>
  <c r="AF1475" i="1" s="1"/>
  <c r="AD1475" i="1"/>
  <c r="AL1474" i="1"/>
  <c r="Z1470" i="1"/>
  <c r="AL1469" i="1"/>
  <c r="Z1467" i="1"/>
  <c r="AD1466" i="1"/>
  <c r="AE1466" i="1"/>
  <c r="AL1451" i="1"/>
  <c r="AD1442" i="1"/>
  <c r="AE1442" i="1"/>
  <c r="AL1156" i="1"/>
  <c r="Z1155" i="1"/>
  <c r="AD1153" i="1"/>
  <c r="AE1152" i="1"/>
  <c r="AF1152" i="1" s="1"/>
  <c r="AD1148" i="1"/>
  <c r="AL1146" i="1"/>
  <c r="Z1146" i="1"/>
  <c r="Z1144" i="1"/>
  <c r="Z1142" i="1"/>
  <c r="Z1140" i="1"/>
  <c r="Z1138" i="1"/>
  <c r="AD1538" i="1"/>
  <c r="AF1538" i="1" s="1"/>
  <c r="Z1534" i="1"/>
  <c r="AL1533" i="1"/>
  <c r="Z1532" i="1"/>
  <c r="AL1530" i="1"/>
  <c r="Z1529" i="1"/>
  <c r="Z1525" i="1"/>
  <c r="Z1521" i="1"/>
  <c r="AD1517" i="1"/>
  <c r="AF1517" i="1" s="1"/>
  <c r="AD1514" i="1"/>
  <c r="AF1514" i="1" s="1"/>
  <c r="AL1512" i="1"/>
  <c r="Z1510" i="1"/>
  <c r="AL1509" i="1"/>
  <c r="Z1508" i="1"/>
  <c r="AL1506" i="1"/>
  <c r="Z1505" i="1"/>
  <c r="AD1501" i="1"/>
  <c r="AF1501" i="1" s="1"/>
  <c r="AD1498" i="1"/>
  <c r="AF1498" i="1" s="1"/>
  <c r="AL1496" i="1"/>
  <c r="Z1494" i="1"/>
  <c r="AL1493" i="1"/>
  <c r="Z1492" i="1"/>
  <c r="AL1490" i="1"/>
  <c r="Z1485" i="1"/>
  <c r="AD1481" i="1"/>
  <c r="AF1481" i="1" s="1"/>
  <c r="AD1478" i="1"/>
  <c r="AF1478" i="1" s="1"/>
  <c r="AL1476" i="1"/>
  <c r="AD1476" i="1"/>
  <c r="Z1474" i="1"/>
  <c r="AL1473" i="1"/>
  <c r="Z1472" i="1"/>
  <c r="AL1470" i="1"/>
  <c r="Z1469" i="1"/>
  <c r="AD1465" i="1"/>
  <c r="AF1465" i="1" s="1"/>
  <c r="AD1462" i="1"/>
  <c r="AL1460" i="1"/>
  <c r="AD1460" i="1"/>
  <c r="Z1458" i="1"/>
  <c r="AL1457" i="1"/>
  <c r="Z1456" i="1"/>
  <c r="AL1454" i="1"/>
  <c r="Z1453" i="1"/>
  <c r="AD1449" i="1"/>
  <c r="AF1449" i="1" s="1"/>
  <c r="AD1446" i="1"/>
  <c r="AF1446" i="1" s="1"/>
  <c r="AL1444" i="1"/>
  <c r="AD1444" i="1"/>
  <c r="Z1442" i="1"/>
  <c r="Z1440" i="1"/>
  <c r="AL1438" i="1"/>
  <c r="Z1437" i="1"/>
  <c r="AD1435" i="1"/>
  <c r="AE1434" i="1"/>
  <c r="AF1434" i="1" s="1"/>
  <c r="AD1433" i="1"/>
  <c r="AF1433" i="1" s="1"/>
  <c r="AD1430" i="1"/>
  <c r="AF1430" i="1" s="1"/>
  <c r="AL1428" i="1"/>
  <c r="AD1428" i="1"/>
  <c r="Z1426" i="1"/>
  <c r="AL1425" i="1"/>
  <c r="Z1424" i="1"/>
  <c r="AL1422" i="1"/>
  <c r="Z1420" i="1"/>
  <c r="Z1418" i="1"/>
  <c r="AL1417" i="1"/>
  <c r="Z1417" i="1"/>
  <c r="AD1415" i="1"/>
  <c r="AE1414" i="1"/>
  <c r="AD1413" i="1"/>
  <c r="AF1413" i="1" s="1"/>
  <c r="AE1410" i="1"/>
  <c r="AF1410" i="1" s="1"/>
  <c r="AD1409" i="1"/>
  <c r="AF1409" i="1" s="1"/>
  <c r="AL1408" i="1"/>
  <c r="AL1406" i="1"/>
  <c r="AE1406" i="1"/>
  <c r="AF1406" i="1" s="1"/>
  <c r="AD1405" i="1"/>
  <c r="AF1405" i="1" s="1"/>
  <c r="AL1402" i="1"/>
  <c r="AE1402" i="1"/>
  <c r="AD1401" i="1"/>
  <c r="AF1401" i="1" s="1"/>
  <c r="AL1400" i="1"/>
  <c r="AL1398" i="1"/>
  <c r="AE1398" i="1"/>
  <c r="AF1398" i="1" s="1"/>
  <c r="AD1397" i="1"/>
  <c r="AF1397" i="1" s="1"/>
  <c r="AL1394" i="1"/>
  <c r="AE1394" i="1"/>
  <c r="Z1393" i="1"/>
  <c r="Z1389" i="1"/>
  <c r="AD1385" i="1"/>
  <c r="AF1385" i="1" s="1"/>
  <c r="AL1384" i="1"/>
  <c r="AL1382" i="1"/>
  <c r="AE1382" i="1"/>
  <c r="AD1381" i="1"/>
  <c r="AF1381" i="1" s="1"/>
  <c r="AL1380" i="1"/>
  <c r="AL1378" i="1"/>
  <c r="AE1378" i="1"/>
  <c r="AF1378" i="1" s="1"/>
  <c r="AD1377" i="1"/>
  <c r="AF1377" i="1" s="1"/>
  <c r="AL1376" i="1"/>
  <c r="AL1374" i="1"/>
  <c r="AE1374" i="1"/>
  <c r="AD1373" i="1"/>
  <c r="AF1373" i="1" s="1"/>
  <c r="AE1370" i="1"/>
  <c r="AD1369" i="1"/>
  <c r="AF1369" i="1" s="1"/>
  <c r="AL1366" i="1"/>
  <c r="AE1366" i="1"/>
  <c r="Z1365" i="1"/>
  <c r="AD1361" i="1"/>
  <c r="AF1361" i="1" s="1"/>
  <c r="AE1358" i="1"/>
  <c r="Z1357" i="1"/>
  <c r="AL1354" i="1"/>
  <c r="Z1352" i="1"/>
  <c r="Z1350" i="1"/>
  <c r="AL1349" i="1"/>
  <c r="Z1349" i="1"/>
  <c r="AD1345" i="1"/>
  <c r="AF1345" i="1" s="1"/>
  <c r="N1345" i="1" s="1"/>
  <c r="O1345" i="1" s="1"/>
  <c r="AL1344" i="1"/>
  <c r="AL1342" i="1"/>
  <c r="AE1342" i="1"/>
  <c r="AD1340" i="1"/>
  <c r="Z1336" i="1"/>
  <c r="Z1334" i="1"/>
  <c r="AL1333" i="1"/>
  <c r="Z1333" i="1"/>
  <c r="AE1329" i="1"/>
  <c r="AD1328" i="1"/>
  <c r="AF1328" i="1" s="1"/>
  <c r="Z1328" i="1"/>
  <c r="AE1325" i="1"/>
  <c r="AD1324" i="1"/>
  <c r="AF1324" i="1" s="1"/>
  <c r="Z1324" i="1"/>
  <c r="AL1318" i="1"/>
  <c r="AL1317" i="1"/>
  <c r="Z1317" i="1"/>
  <c r="AD1315" i="1"/>
  <c r="AF1315" i="1" s="1"/>
  <c r="AD1307" i="1"/>
  <c r="AD1299" i="1"/>
  <c r="AD1291" i="1"/>
  <c r="AF1291" i="1" s="1"/>
  <c r="AD1283" i="1"/>
  <c r="AF1283" i="1" s="1"/>
  <c r="AD1275" i="1"/>
  <c r="AF1275" i="1" s="1"/>
  <c r="AD1267" i="1"/>
  <c r="AF1267" i="1" s="1"/>
  <c r="AD1259" i="1"/>
  <c r="AF1259" i="1" s="1"/>
  <c r="AD1251" i="1"/>
  <c r="AF1251" i="1" s="1"/>
  <c r="AD1243" i="1"/>
  <c r="AD1235" i="1"/>
  <c r="AF1235" i="1" s="1"/>
  <c r="AD1227" i="1"/>
  <c r="AF1227" i="1" s="1"/>
  <c r="AL1224" i="1"/>
  <c r="AD1223" i="1"/>
  <c r="AL1220" i="1"/>
  <c r="AD1219" i="1"/>
  <c r="AF1219" i="1" s="1"/>
  <c r="AL1216" i="1"/>
  <c r="AD1215" i="1"/>
  <c r="AF1215" i="1" s="1"/>
  <c r="AL1212" i="1"/>
  <c r="AD1211" i="1"/>
  <c r="AF1211" i="1" s="1"/>
  <c r="AL1208" i="1"/>
  <c r="AD1207" i="1"/>
  <c r="AL1204" i="1"/>
  <c r="AD1201" i="1"/>
  <c r="AF1201" i="1" s="1"/>
  <c r="AL1199" i="1"/>
  <c r="Z1198" i="1"/>
  <c r="Z1196" i="1"/>
  <c r="AL1194" i="1"/>
  <c r="AD1194" i="1"/>
  <c r="AD1191" i="1"/>
  <c r="AF1191" i="1" s="1"/>
  <c r="Z1191" i="1"/>
  <c r="AL1188" i="1"/>
  <c r="AL1183" i="1"/>
  <c r="Z1182" i="1"/>
  <c r="Z1180" i="1"/>
  <c r="Z1179" i="1"/>
  <c r="AL1176" i="1"/>
  <c r="AL1171" i="1"/>
  <c r="Z1170" i="1"/>
  <c r="Z1168" i="1"/>
  <c r="AL1166" i="1"/>
  <c r="AD1163" i="1"/>
  <c r="AF1163" i="1" s="1"/>
  <c r="Z1163" i="1"/>
  <c r="AL1160" i="1"/>
  <c r="AD1121" i="1"/>
  <c r="AE1121" i="1"/>
  <c r="Z1446" i="1"/>
  <c r="AL1445" i="1"/>
  <c r="Z1444" i="1"/>
  <c r="AL1442" i="1"/>
  <c r="Z1430" i="1"/>
  <c r="Z1428" i="1"/>
  <c r="AL1426" i="1"/>
  <c r="AL1392" i="1"/>
  <c r="AL1386" i="1"/>
  <c r="AF1382" i="1"/>
  <c r="AL1372" i="1"/>
  <c r="AL1368" i="1"/>
  <c r="AL1364" i="1"/>
  <c r="AL1362" i="1"/>
  <c r="AL1360" i="1"/>
  <c r="AE1351" i="1"/>
  <c r="AF1351" i="1" s="1"/>
  <c r="AL1348" i="1"/>
  <c r="AL1346" i="1"/>
  <c r="Z1340" i="1"/>
  <c r="Z1338" i="1"/>
  <c r="AL1337" i="1"/>
  <c r="AE1335" i="1"/>
  <c r="AF1335" i="1" s="1"/>
  <c r="AL1332" i="1"/>
  <c r="AL1330" i="1"/>
  <c r="AL1327" i="1"/>
  <c r="AL1323" i="1"/>
  <c r="AE1320" i="1"/>
  <c r="AL1314" i="1"/>
  <c r="AL1313" i="1"/>
  <c r="Z1313" i="1"/>
  <c r="AL1311" i="1"/>
  <c r="Z1307" i="1"/>
  <c r="AL1305" i="1"/>
  <c r="Z1305" i="1"/>
  <c r="AL1303" i="1"/>
  <c r="Z1299" i="1"/>
  <c r="AL1298" i="1"/>
  <c r="AL1297" i="1"/>
  <c r="Z1297" i="1"/>
  <c r="Z1291" i="1"/>
  <c r="AL1290" i="1"/>
  <c r="AL1289" i="1"/>
  <c r="Z1289" i="1"/>
  <c r="Z1283" i="1"/>
  <c r="AL1282" i="1"/>
  <c r="AL1281" i="1"/>
  <c r="Z1281" i="1"/>
  <c r="Z1275" i="1"/>
  <c r="AL1273" i="1"/>
  <c r="Z1273" i="1"/>
  <c r="Z1267" i="1"/>
  <c r="AL1265" i="1"/>
  <c r="Z1265" i="1"/>
  <c r="Z1259" i="1"/>
  <c r="AL1257" i="1"/>
  <c r="Z1257" i="1"/>
  <c r="AL1255" i="1"/>
  <c r="Z1251" i="1"/>
  <c r="AL1249" i="1"/>
  <c r="Z1249" i="1"/>
  <c r="Z1243" i="1"/>
  <c r="AL1242" i="1"/>
  <c r="AL1241" i="1"/>
  <c r="Z1241" i="1"/>
  <c r="Z1235" i="1"/>
  <c r="AL1233" i="1"/>
  <c r="Z1233" i="1"/>
  <c r="Z1227" i="1"/>
  <c r="AL1226" i="1"/>
  <c r="Z1223" i="1"/>
  <c r="Z1219" i="1"/>
  <c r="Z1215" i="1"/>
  <c r="Z1211" i="1"/>
  <c r="N1211" i="1" s="1"/>
  <c r="O1211" i="1" s="1"/>
  <c r="Z1207" i="1"/>
  <c r="Z1203" i="1"/>
  <c r="AL1200" i="1"/>
  <c r="AE1196" i="1"/>
  <c r="Z1194" i="1"/>
  <c r="Z1192" i="1"/>
  <c r="Z1187" i="1"/>
  <c r="AL1184" i="1"/>
  <c r="AE1180" i="1"/>
  <c r="AF1180" i="1" s="1"/>
  <c r="AL1179" i="1"/>
  <c r="AE1179" i="1"/>
  <c r="AF1179" i="1" s="1"/>
  <c r="AL1178" i="1"/>
  <c r="AD1175" i="1"/>
  <c r="AF1175" i="1" s="1"/>
  <c r="Z1175" i="1"/>
  <c r="AL1172" i="1"/>
  <c r="AE1168" i="1"/>
  <c r="AL1167" i="1"/>
  <c r="Z1166" i="1"/>
  <c r="Z1164" i="1"/>
  <c r="AL1162" i="1"/>
  <c r="AD1159" i="1"/>
  <c r="Z1159" i="1"/>
  <c r="AL1154" i="1"/>
  <c r="Z1152" i="1"/>
  <c r="AL1151" i="1"/>
  <c r="Z1150" i="1"/>
  <c r="AL1148" i="1"/>
  <c r="Z1147" i="1"/>
  <c r="AE1145" i="1"/>
  <c r="AF1145" i="1" s="1"/>
  <c r="AE1141" i="1"/>
  <c r="AL1136" i="1"/>
  <c r="AL1134" i="1"/>
  <c r="AL1118" i="1"/>
  <c r="AE1118" i="1"/>
  <c r="AD1118" i="1"/>
  <c r="Z1540" i="1"/>
  <c r="AL1538" i="1"/>
  <c r="Z1537" i="1"/>
  <c r="AD1533" i="1"/>
  <c r="AD1530" i="1"/>
  <c r="AF1530" i="1" s="1"/>
  <c r="Z1526" i="1"/>
  <c r="AL1525" i="1"/>
  <c r="AL1524" i="1"/>
  <c r="Z1522" i="1"/>
  <c r="AL1521" i="1"/>
  <c r="Z1518" i="1"/>
  <c r="AL1517" i="1"/>
  <c r="Z1516" i="1"/>
  <c r="AL1514" i="1"/>
  <c r="Z1513" i="1"/>
  <c r="AD1509" i="1"/>
  <c r="AF1509" i="1" s="1"/>
  <c r="AD1506" i="1"/>
  <c r="AF1506" i="1" s="1"/>
  <c r="AL1504" i="1"/>
  <c r="Z1502" i="1"/>
  <c r="AL1501" i="1"/>
  <c r="Z1500" i="1"/>
  <c r="AL1498" i="1"/>
  <c r="Z1497" i="1"/>
  <c r="AD1493" i="1"/>
  <c r="AF1493" i="1" s="1"/>
  <c r="AD1490" i="1"/>
  <c r="AF1490" i="1" s="1"/>
  <c r="AL1484" i="1"/>
  <c r="Z1482" i="1"/>
  <c r="AL1481" i="1"/>
  <c r="Z1480" i="1"/>
  <c r="AL1478" i="1"/>
  <c r="Z1477" i="1"/>
  <c r="AD1473" i="1"/>
  <c r="AF1473" i="1" s="1"/>
  <c r="AD1470" i="1"/>
  <c r="AF1470" i="1" s="1"/>
  <c r="AL1468" i="1"/>
  <c r="AD1468" i="1"/>
  <c r="Z1466" i="1"/>
  <c r="AL1465" i="1"/>
  <c r="Z1464" i="1"/>
  <c r="AL1462" i="1"/>
  <c r="Z1461" i="1"/>
  <c r="AD1457" i="1"/>
  <c r="AF1457" i="1" s="1"/>
  <c r="AD1454" i="1"/>
  <c r="AF1454" i="1" s="1"/>
  <c r="AL1452" i="1"/>
  <c r="AD1452" i="1"/>
  <c r="Z1450" i="1"/>
  <c r="AL1449" i="1"/>
  <c r="Z1448" i="1"/>
  <c r="AL1446" i="1"/>
  <c r="Z1445" i="1"/>
  <c r="AD1441" i="1"/>
  <c r="AF1441" i="1" s="1"/>
  <c r="AD1438" i="1"/>
  <c r="AF1438" i="1" s="1"/>
  <c r="AL1436" i="1"/>
  <c r="AD1436" i="1"/>
  <c r="Z1434" i="1"/>
  <c r="AL1433" i="1"/>
  <c r="Z1432" i="1"/>
  <c r="AL1430" i="1"/>
  <c r="Z1429" i="1"/>
  <c r="AD1425" i="1"/>
  <c r="AF1425" i="1" s="1"/>
  <c r="AD1422" i="1"/>
  <c r="AF1422" i="1" s="1"/>
  <c r="AL1418" i="1"/>
  <c r="AL1416" i="1"/>
  <c r="Z1414" i="1"/>
  <c r="AL1413" i="1"/>
  <c r="Z1412" i="1"/>
  <c r="Z1410" i="1"/>
  <c r="AL1409" i="1"/>
  <c r="Z1408" i="1"/>
  <c r="Z1406" i="1"/>
  <c r="AL1405" i="1"/>
  <c r="Z1404" i="1"/>
  <c r="Z1402" i="1"/>
  <c r="AL1401" i="1"/>
  <c r="Z1400" i="1"/>
  <c r="Z1398" i="1"/>
  <c r="AL1397" i="1"/>
  <c r="Z1396" i="1"/>
  <c r="Z1394" i="1"/>
  <c r="AL1393" i="1"/>
  <c r="AD1392" i="1"/>
  <c r="AD1390" i="1"/>
  <c r="AF1390" i="1" s="1"/>
  <c r="AL1388" i="1"/>
  <c r="AD1388" i="1"/>
  <c r="Z1384" i="1"/>
  <c r="Z1382" i="1"/>
  <c r="AL1381" i="1"/>
  <c r="Z1380" i="1"/>
  <c r="Z1378" i="1"/>
  <c r="AL1377" i="1"/>
  <c r="Z1376" i="1"/>
  <c r="Z1374" i="1"/>
  <c r="AL1373" i="1"/>
  <c r="Z1372" i="1"/>
  <c r="Z1370" i="1"/>
  <c r="AL1369" i="1"/>
  <c r="Z1368" i="1"/>
  <c r="Z1366" i="1"/>
  <c r="AL1365" i="1"/>
  <c r="AD1364" i="1"/>
  <c r="AD1362" i="1"/>
  <c r="AF1362" i="1" s="1"/>
  <c r="Z1360" i="1"/>
  <c r="Z1358" i="1"/>
  <c r="AL1357" i="1"/>
  <c r="AL1356" i="1"/>
  <c r="AD1356" i="1"/>
  <c r="AD1354" i="1"/>
  <c r="AF1354" i="1" s="1"/>
  <c r="AL1352" i="1"/>
  <c r="AL1350" i="1"/>
  <c r="AE1350" i="1"/>
  <c r="AD1348" i="1"/>
  <c r="Z1344" i="1"/>
  <c r="Z1342" i="1"/>
  <c r="AL1341" i="1"/>
  <c r="Z1341" i="1"/>
  <c r="AD1337" i="1"/>
  <c r="AF1337" i="1" s="1"/>
  <c r="AL1336" i="1"/>
  <c r="AL1334" i="1"/>
  <c r="AE1334" i="1"/>
  <c r="AD1332" i="1"/>
  <c r="Z1329" i="1"/>
  <c r="AL1328" i="1"/>
  <c r="AL1326" i="1"/>
  <c r="Z1326" i="1"/>
  <c r="Z1325" i="1"/>
  <c r="AL1324" i="1"/>
  <c r="AL1320" i="1"/>
  <c r="AL1319" i="1"/>
  <c r="AE1319" i="1"/>
  <c r="AF1319" i="1" s="1"/>
  <c r="AD1311" i="1"/>
  <c r="AF1311" i="1" s="1"/>
  <c r="AD1303" i="1"/>
  <c r="AF1303" i="1" s="1"/>
  <c r="AD1295" i="1"/>
  <c r="AF1295" i="1" s="1"/>
  <c r="AD1287" i="1"/>
  <c r="AF1287" i="1" s="1"/>
  <c r="AD1279" i="1"/>
  <c r="AF1279" i="1" s="1"/>
  <c r="AD1271" i="1"/>
  <c r="AF1271" i="1" s="1"/>
  <c r="AD1263" i="1"/>
  <c r="AF1263" i="1" s="1"/>
  <c r="AD1255" i="1"/>
  <c r="AF1255" i="1" s="1"/>
  <c r="AD1247" i="1"/>
  <c r="AF1247" i="1" s="1"/>
  <c r="AD1239" i="1"/>
  <c r="AF1239" i="1" s="1"/>
  <c r="AD1231" i="1"/>
  <c r="AF1231" i="1" s="1"/>
  <c r="Z1224" i="1"/>
  <c r="Z1220" i="1"/>
  <c r="Z1216" i="1"/>
  <c r="Z1212" i="1"/>
  <c r="Z1208" i="1"/>
  <c r="Z1204" i="1"/>
  <c r="AL1202" i="1"/>
  <c r="AD1202" i="1"/>
  <c r="AD1199" i="1"/>
  <c r="Z1199" i="1"/>
  <c r="AL1196" i="1"/>
  <c r="AD1193" i="1"/>
  <c r="AF1193" i="1" s="1"/>
  <c r="AL1191" i="1"/>
  <c r="Z1190" i="1"/>
  <c r="Z1188" i="1"/>
  <c r="AL1186" i="1"/>
  <c r="AD1186" i="1"/>
  <c r="AD1183" i="1"/>
  <c r="AF1183" i="1" s="1"/>
  <c r="Z1183" i="1"/>
  <c r="AL1180" i="1"/>
  <c r="Z1178" i="1"/>
  <c r="Z1176" i="1"/>
  <c r="AL1174" i="1"/>
  <c r="AD1174" i="1"/>
  <c r="AD1171" i="1"/>
  <c r="AF1171" i="1" s="1"/>
  <c r="Z1171" i="1"/>
  <c r="AL1168" i="1"/>
  <c r="AD1165" i="1"/>
  <c r="AF1165" i="1" s="1"/>
  <c r="AL1163" i="1"/>
  <c r="Z1162" i="1"/>
  <c r="Z1160" i="1"/>
  <c r="AL1158" i="1"/>
  <c r="AD1158" i="1"/>
  <c r="Z1156" i="1"/>
  <c r="AL1155" i="1"/>
  <c r="Z1154" i="1"/>
  <c r="AL1152" i="1"/>
  <c r="Z1151" i="1"/>
  <c r="AD1149" i="1"/>
  <c r="AF1149" i="1" s="1"/>
  <c r="AE1148" i="1"/>
  <c r="AD1147" i="1"/>
  <c r="AF1147" i="1" s="1"/>
  <c r="AL1144" i="1"/>
  <c r="AL1142" i="1"/>
  <c r="AL1140" i="1"/>
  <c r="AL1138" i="1"/>
  <c r="Z1136" i="1"/>
  <c r="Z1134" i="1"/>
  <c r="AF1132" i="1"/>
  <c r="Z1118" i="1"/>
  <c r="Z951" i="1"/>
  <c r="AL950" i="1"/>
  <c r="AD948" i="1"/>
  <c r="AF948" i="1" s="1"/>
  <c r="Z937" i="1"/>
  <c r="AL936" i="1"/>
  <c r="Z936" i="1"/>
  <c r="Z934" i="1"/>
  <c r="AL929" i="1"/>
  <c r="AE922" i="1"/>
  <c r="AD922" i="1"/>
  <c r="AE846" i="1"/>
  <c r="AD846" i="1"/>
  <c r="AL833" i="1"/>
  <c r="AD833" i="1"/>
  <c r="AE833" i="1"/>
  <c r="AL1133" i="1"/>
  <c r="AD1131" i="1"/>
  <c r="AL1129" i="1"/>
  <c r="Z1128" i="1"/>
  <c r="AD1126" i="1"/>
  <c r="AF1126" i="1" s="1"/>
  <c r="AL1124" i="1"/>
  <c r="Z1123" i="1"/>
  <c r="Z1121" i="1"/>
  <c r="AD1116" i="1"/>
  <c r="AF1116" i="1" s="1"/>
  <c r="AL1113" i="1"/>
  <c r="Z1111" i="1"/>
  <c r="Z1109" i="1"/>
  <c r="Z1108" i="1"/>
  <c r="AL1105" i="1"/>
  <c r="AD1102" i="1"/>
  <c r="AF1102" i="1" s="1"/>
  <c r="AL1100" i="1"/>
  <c r="Z1099" i="1"/>
  <c r="Z1097" i="1"/>
  <c r="AL1095" i="1"/>
  <c r="AD1092" i="1"/>
  <c r="AF1092" i="1" s="1"/>
  <c r="Z1092" i="1"/>
  <c r="AL1089" i="1"/>
  <c r="AD1086" i="1"/>
  <c r="AL1084" i="1"/>
  <c r="Z1083" i="1"/>
  <c r="Z1081" i="1"/>
  <c r="AL1079" i="1"/>
  <c r="AD1073" i="1"/>
  <c r="AF1073" i="1" s="1"/>
  <c r="Z1071" i="1"/>
  <c r="Z1069" i="1"/>
  <c r="AL1068" i="1"/>
  <c r="Z1068" i="1"/>
  <c r="AD1064" i="1"/>
  <c r="AF1064" i="1" s="1"/>
  <c r="AL1063" i="1"/>
  <c r="AE1061" i="1"/>
  <c r="AL1059" i="1"/>
  <c r="AL1057" i="1"/>
  <c r="AE1057" i="1"/>
  <c r="AF1057" i="1" s="1"/>
  <c r="AD1053" i="1"/>
  <c r="AF1053" i="1" s="1"/>
  <c r="Z1049" i="1"/>
  <c r="AL1048" i="1"/>
  <c r="Z1048" i="1"/>
  <c r="AD1044" i="1"/>
  <c r="AF1044" i="1" s="1"/>
  <c r="AL1043" i="1"/>
  <c r="AL1041" i="1"/>
  <c r="AE1041" i="1"/>
  <c r="AD1037" i="1"/>
  <c r="AD1033" i="1"/>
  <c r="AF1033" i="1" s="1"/>
  <c r="Z1029" i="1"/>
  <c r="AL1028" i="1"/>
  <c r="Z1028" i="1"/>
  <c r="AE1026" i="1"/>
  <c r="AD1024" i="1"/>
  <c r="AL1023" i="1"/>
  <c r="AD1017" i="1"/>
  <c r="AF1017" i="1" s="1"/>
  <c r="Z1013" i="1"/>
  <c r="AL1012" i="1"/>
  <c r="AD1012" i="1"/>
  <c r="Z1011" i="1"/>
  <c r="Z1009" i="1"/>
  <c r="AL1008" i="1"/>
  <c r="Z1008" i="1"/>
  <c r="AE1006" i="1"/>
  <c r="Z1004" i="1"/>
  <c r="AE1002" i="1"/>
  <c r="AF1002" i="1" s="1"/>
  <c r="AD1000" i="1"/>
  <c r="AL999" i="1"/>
  <c r="Z991" i="1"/>
  <c r="Z989" i="1"/>
  <c r="AL988" i="1"/>
  <c r="Z988" i="1"/>
  <c r="AE986" i="1"/>
  <c r="AD984" i="1"/>
  <c r="AF984" i="1" s="1"/>
  <c r="AL983" i="1"/>
  <c r="AL981" i="1"/>
  <c r="AE981" i="1"/>
  <c r="AD979" i="1"/>
  <c r="Z975" i="1"/>
  <c r="Z973" i="1"/>
  <c r="AL972" i="1"/>
  <c r="Z972" i="1"/>
  <c r="AE970" i="1"/>
  <c r="Z963" i="1"/>
  <c r="AL962" i="1"/>
  <c r="AD960" i="1"/>
  <c r="AF960" i="1" s="1"/>
  <c r="AL959" i="1"/>
  <c r="AL957" i="1"/>
  <c r="AE957" i="1"/>
  <c r="AF957" i="1" s="1"/>
  <c r="AD955" i="1"/>
  <c r="Z953" i="1"/>
  <c r="AL952" i="1"/>
  <c r="Z952" i="1"/>
  <c r="AD950" i="1"/>
  <c r="AF950" i="1" s="1"/>
  <c r="AL946" i="1"/>
  <c r="AL943" i="1"/>
  <c r="Z939" i="1"/>
  <c r="AL932" i="1"/>
  <c r="Z932" i="1"/>
  <c r="AD921" i="1"/>
  <c r="AE921" i="1"/>
  <c r="AL910" i="1"/>
  <c r="AE902" i="1"/>
  <c r="AD902" i="1"/>
  <c r="AD898" i="1"/>
  <c r="AE886" i="1"/>
  <c r="AD886" i="1"/>
  <c r="AL850" i="1"/>
  <c r="Z846" i="1"/>
  <c r="AD845" i="1"/>
  <c r="AE845" i="1"/>
  <c r="AD829" i="1"/>
  <c r="AF829" i="1" s="1"/>
  <c r="AE829" i="1"/>
  <c r="AL1125" i="1"/>
  <c r="Z1119" i="1"/>
  <c r="Z1117" i="1"/>
  <c r="AE1109" i="1"/>
  <c r="AF1109" i="1" s="1"/>
  <c r="AL1108" i="1"/>
  <c r="AE1108" i="1"/>
  <c r="AL1107" i="1"/>
  <c r="Z1104" i="1"/>
  <c r="AL1101" i="1"/>
  <c r="AE1097" i="1"/>
  <c r="Z1095" i="1"/>
  <c r="Z1093" i="1"/>
  <c r="Z1088" i="1"/>
  <c r="AL1085" i="1"/>
  <c r="AE1081" i="1"/>
  <c r="AF1081" i="1" s="1"/>
  <c r="Z1077" i="1"/>
  <c r="Z1073" i="1"/>
  <c r="AE1070" i="1"/>
  <c r="AL1067" i="1"/>
  <c r="Z1055" i="1"/>
  <c r="Z1053" i="1"/>
  <c r="AL1052" i="1"/>
  <c r="AE1050" i="1"/>
  <c r="AL1047" i="1"/>
  <c r="Z1039" i="1"/>
  <c r="Z1037" i="1"/>
  <c r="AL1036" i="1"/>
  <c r="Z1035" i="1"/>
  <c r="Z1033" i="1"/>
  <c r="AL1032" i="1"/>
  <c r="AE1030" i="1"/>
  <c r="AL1027" i="1"/>
  <c r="AD1021" i="1"/>
  <c r="AF1021" i="1" s="1"/>
  <c r="Z1019" i="1"/>
  <c r="Z1017" i="1"/>
  <c r="AL1016" i="1"/>
  <c r="Z1016" i="1"/>
  <c r="AE1014" i="1"/>
  <c r="Z1012" i="1"/>
  <c r="AE1010" i="1"/>
  <c r="AF1010" i="1" s="1"/>
  <c r="AL1007" i="1"/>
  <c r="AL1005" i="1"/>
  <c r="AE1005" i="1"/>
  <c r="AL1003" i="1"/>
  <c r="AD997" i="1"/>
  <c r="AF997" i="1" s="1"/>
  <c r="Z993" i="1"/>
  <c r="AL992" i="1"/>
  <c r="Z992" i="1"/>
  <c r="AE990" i="1"/>
  <c r="AF990" i="1" s="1"/>
  <c r="AL987" i="1"/>
  <c r="AL985" i="1"/>
  <c r="Z979" i="1"/>
  <c r="Z977" i="1"/>
  <c r="AL976" i="1"/>
  <c r="Z976" i="1"/>
  <c r="AE974" i="1"/>
  <c r="AL971" i="1"/>
  <c r="AL969" i="1"/>
  <c r="AD969" i="1"/>
  <c r="AE969" i="1"/>
  <c r="AD967" i="1"/>
  <c r="Z966" i="1"/>
  <c r="AD965" i="1"/>
  <c r="AE965" i="1"/>
  <c r="AL961" i="1"/>
  <c r="Z955" i="1"/>
  <c r="AD938" i="1"/>
  <c r="AE938" i="1"/>
  <c r="AD926" i="1"/>
  <c r="AF926" i="1" s="1"/>
  <c r="AL925" i="1"/>
  <c r="AE925" i="1"/>
  <c r="AF925" i="1" s="1"/>
  <c r="AL906" i="1"/>
  <c r="AD901" i="1"/>
  <c r="AE901" i="1"/>
  <c r="AL890" i="1"/>
  <c r="AD885" i="1"/>
  <c r="AE885" i="1"/>
  <c r="AE866" i="1"/>
  <c r="AD866" i="1"/>
  <c r="AL841" i="1"/>
  <c r="AD841" i="1"/>
  <c r="AE841" i="1"/>
  <c r="Z1132" i="1"/>
  <c r="AD1129" i="1"/>
  <c r="AF1129" i="1" s="1"/>
  <c r="AD1124" i="1"/>
  <c r="AF1124" i="1" s="1"/>
  <c r="AL1121" i="1"/>
  <c r="AL1116" i="1"/>
  <c r="Z1115" i="1"/>
  <c r="Z1113" i="1"/>
  <c r="AD1112" i="1"/>
  <c r="AF1112" i="1" s="1"/>
  <c r="AL1109" i="1"/>
  <c r="Z1107" i="1"/>
  <c r="Z1105" i="1"/>
  <c r="AL1103" i="1"/>
  <c r="AD1100" i="1"/>
  <c r="AF1100" i="1" s="1"/>
  <c r="Z1100" i="1"/>
  <c r="AL1097" i="1"/>
  <c r="AD1094" i="1"/>
  <c r="AF1094" i="1" s="1"/>
  <c r="AL1092" i="1"/>
  <c r="Z1091" i="1"/>
  <c r="Z1089" i="1"/>
  <c r="AL1087" i="1"/>
  <c r="AD1084" i="1"/>
  <c r="AF1084" i="1" s="1"/>
  <c r="Z1084" i="1"/>
  <c r="AL1081" i="1"/>
  <c r="AD1078" i="1"/>
  <c r="AF1078" i="1" s="1"/>
  <c r="AL1076" i="1"/>
  <c r="Z1076" i="1"/>
  <c r="AD1072" i="1"/>
  <c r="AF1072" i="1" s="1"/>
  <c r="AL1071" i="1"/>
  <c r="AE1069" i="1"/>
  <c r="AF1069" i="1" s="1"/>
  <c r="AD1065" i="1"/>
  <c r="AF1065" i="1" s="1"/>
  <c r="Z1063" i="1"/>
  <c r="Z1061" i="1"/>
  <c r="AL1060" i="1"/>
  <c r="AD1060" i="1"/>
  <c r="Z1057" i="1"/>
  <c r="AL1056" i="1"/>
  <c r="Z1056" i="1"/>
  <c r="AD1052" i="1"/>
  <c r="AF1052" i="1" s="1"/>
  <c r="AL1051" i="1"/>
  <c r="AL1049" i="1"/>
  <c r="AE1049" i="1"/>
  <c r="AF1049" i="1" s="1"/>
  <c r="AD1045" i="1"/>
  <c r="AF1045" i="1" s="1"/>
  <c r="Z1041" i="1"/>
  <c r="AL1040" i="1"/>
  <c r="Z1040" i="1"/>
  <c r="Z1036" i="1"/>
  <c r="AD1032" i="1"/>
  <c r="AF1032" i="1" s="1"/>
  <c r="AL1031" i="1"/>
  <c r="AE1029" i="1"/>
  <c r="AD1025" i="1"/>
  <c r="AF1025" i="1" s="1"/>
  <c r="AL1020" i="1"/>
  <c r="Z1020" i="1"/>
  <c r="AL1015" i="1"/>
  <c r="AE1013" i="1"/>
  <c r="AF1013" i="1" s="1"/>
  <c r="AL1011" i="1"/>
  <c r="AL1009" i="1"/>
  <c r="AE1009" i="1"/>
  <c r="AD1001" i="1"/>
  <c r="AF1001" i="1" s="1"/>
  <c r="AL996" i="1"/>
  <c r="Z996" i="1"/>
  <c r="AL991" i="1"/>
  <c r="AE989" i="1"/>
  <c r="AD987" i="1"/>
  <c r="AD985" i="1"/>
  <c r="AF985" i="1" s="1"/>
  <c r="AL980" i="1"/>
  <c r="Z980" i="1"/>
  <c r="AL975" i="1"/>
  <c r="AL973" i="1"/>
  <c r="AE973" i="1"/>
  <c r="AD971" i="1"/>
  <c r="AL968" i="1"/>
  <c r="AD968" i="1"/>
  <c r="Z965" i="1"/>
  <c r="AL964" i="1"/>
  <c r="Z964" i="1"/>
  <c r="AD937" i="1"/>
  <c r="AE937" i="1"/>
  <c r="AL870" i="1"/>
  <c r="AD865" i="1"/>
  <c r="AE865" i="1"/>
  <c r="AD837" i="1"/>
  <c r="AF837" i="1" s="1"/>
  <c r="AE837" i="1"/>
  <c r="AL923" i="1"/>
  <c r="AL921" i="1"/>
  <c r="AD919" i="1"/>
  <c r="AD917" i="1"/>
  <c r="AL912" i="1"/>
  <c r="Z912" i="1"/>
  <c r="Z908" i="1"/>
  <c r="AL903" i="1"/>
  <c r="AL901" i="1"/>
  <c r="AD899" i="1"/>
  <c r="AD897" i="1"/>
  <c r="AL892" i="1"/>
  <c r="Z892" i="1"/>
  <c r="AL887" i="1"/>
  <c r="AL885" i="1"/>
  <c r="AD883" i="1"/>
  <c r="AD879" i="1"/>
  <c r="AD877" i="1"/>
  <c r="AL872" i="1"/>
  <c r="Z872" i="1"/>
  <c r="AL867" i="1"/>
  <c r="AL865" i="1"/>
  <c r="AL856" i="1"/>
  <c r="Z856" i="1"/>
  <c r="Z852" i="1"/>
  <c r="AD848" i="1"/>
  <c r="AF848" i="1" s="1"/>
  <c r="AL847" i="1"/>
  <c r="AL845" i="1"/>
  <c r="AD844" i="1"/>
  <c r="AF844" i="1" s="1"/>
  <c r="Z844" i="1"/>
  <c r="AD840" i="1"/>
  <c r="AF840" i="1" s="1"/>
  <c r="Z840" i="1"/>
  <c r="AD836" i="1"/>
  <c r="AF836" i="1" s="1"/>
  <c r="Z836" i="1"/>
  <c r="AD832" i="1"/>
  <c r="AF832" i="1" s="1"/>
  <c r="Z832" i="1"/>
  <c r="AL822" i="1"/>
  <c r="AL821" i="1"/>
  <c r="Z821" i="1"/>
  <c r="AL816" i="1"/>
  <c r="AD816" i="1"/>
  <c r="AF816" i="1" s="1"/>
  <c r="AL815" i="1"/>
  <c r="AE815" i="1"/>
  <c r="AF815" i="1" s="1"/>
  <c r="AL806" i="1"/>
  <c r="AL805" i="1"/>
  <c r="Z805" i="1"/>
  <c r="AD803" i="1"/>
  <c r="AF803" i="1" s="1"/>
  <c r="AL800" i="1"/>
  <c r="AD800" i="1"/>
  <c r="AF800" i="1" s="1"/>
  <c r="AL799" i="1"/>
  <c r="AE799" i="1"/>
  <c r="AL790" i="1"/>
  <c r="AL789" i="1"/>
  <c r="Z789" i="1"/>
  <c r="AD787" i="1"/>
  <c r="AF787" i="1" s="1"/>
  <c r="AL784" i="1"/>
  <c r="AD784" i="1"/>
  <c r="AF784" i="1" s="1"/>
  <c r="AL783" i="1"/>
  <c r="AE783" i="1"/>
  <c r="AL774" i="1"/>
  <c r="AL773" i="1"/>
  <c r="Z773" i="1"/>
  <c r="AD771" i="1"/>
  <c r="AF771" i="1" s="1"/>
  <c r="AL768" i="1"/>
  <c r="AD768" i="1"/>
  <c r="AF768" i="1" s="1"/>
  <c r="AL767" i="1"/>
  <c r="AE767" i="1"/>
  <c r="AL762" i="1"/>
  <c r="Z762" i="1"/>
  <c r="AL761" i="1"/>
  <c r="Z761" i="1"/>
  <c r="Z759" i="1"/>
  <c r="AL758" i="1"/>
  <c r="Z758" i="1"/>
  <c r="Z755" i="1"/>
  <c r="AL754" i="1"/>
  <c r="Z754" i="1"/>
  <c r="AD751" i="1"/>
  <c r="AF751" i="1" s="1"/>
  <c r="AL748" i="1"/>
  <c r="AD745" i="1"/>
  <c r="AL743" i="1"/>
  <c r="Z742" i="1"/>
  <c r="Z740" i="1"/>
  <c r="AL738" i="1"/>
  <c r="AD735" i="1"/>
  <c r="AF735" i="1" s="1"/>
  <c r="AL732" i="1"/>
  <c r="AD732" i="1"/>
  <c r="AF732" i="1" s="1"/>
  <c r="Z729" i="1"/>
  <c r="Z726" i="1"/>
  <c r="AL723" i="1"/>
  <c r="AD723" i="1"/>
  <c r="AF723" i="1" s="1"/>
  <c r="AD720" i="1"/>
  <c r="AF720" i="1" s="1"/>
  <c r="AL718" i="1"/>
  <c r="Z717" i="1"/>
  <c r="Z715" i="1"/>
  <c r="AL713" i="1"/>
  <c r="AD710" i="1"/>
  <c r="AF710" i="1" s="1"/>
  <c r="Z710" i="1"/>
  <c r="AL707" i="1"/>
  <c r="AD707" i="1"/>
  <c r="AF707" i="1" s="1"/>
  <c r="AD704" i="1"/>
  <c r="AL702" i="1"/>
  <c r="Z701" i="1"/>
  <c r="Z699" i="1"/>
  <c r="AL697" i="1"/>
  <c r="AD694" i="1"/>
  <c r="AF694" i="1" s="1"/>
  <c r="Z694" i="1"/>
  <c r="AD692" i="1"/>
  <c r="AF692" i="1" s="1"/>
  <c r="AD691" i="1"/>
  <c r="Z689" i="1"/>
  <c r="Z681" i="1"/>
  <c r="AL680" i="1"/>
  <c r="Z680" i="1"/>
  <c r="AL679" i="1"/>
  <c r="Z679" i="1"/>
  <c r="AD678" i="1"/>
  <c r="AF678" i="1" s="1"/>
  <c r="AE677" i="1"/>
  <c r="AF677" i="1" s="1"/>
  <c r="AD673" i="1"/>
  <c r="AF673" i="1" s="1"/>
  <c r="Z671" i="1"/>
  <c r="Z669" i="1"/>
  <c r="AL668" i="1"/>
  <c r="Z668" i="1"/>
  <c r="Z664" i="1"/>
  <c r="AD660" i="1"/>
  <c r="AF660" i="1" s="1"/>
  <c r="AL659" i="1"/>
  <c r="AD658" i="1"/>
  <c r="AL657" i="1"/>
  <c r="AE657" i="1"/>
  <c r="AD655" i="1"/>
  <c r="Z654" i="1"/>
  <c r="AD653" i="1"/>
  <c r="AE653" i="1"/>
  <c r="AL649" i="1"/>
  <c r="Z646" i="1"/>
  <c r="AD645" i="1"/>
  <c r="AF645" i="1" s="1"/>
  <c r="AE645" i="1"/>
  <c r="AE764" i="1"/>
  <c r="Z760" i="1"/>
  <c r="Z756" i="1"/>
  <c r="Z752" i="1"/>
  <c r="AL750" i="1"/>
  <c r="AL744" i="1"/>
  <c r="AE740" i="1"/>
  <c r="Z738" i="1"/>
  <c r="AL967" i="1"/>
  <c r="AL965" i="1"/>
  <c r="AD963" i="1"/>
  <c r="AD961" i="1"/>
  <c r="AF961" i="1" s="1"/>
  <c r="Z959" i="1"/>
  <c r="Z957" i="1"/>
  <c r="AL956" i="1"/>
  <c r="Z956" i="1"/>
  <c r="AD952" i="1"/>
  <c r="AF952" i="1" s="1"/>
  <c r="AL951" i="1"/>
  <c r="AL949" i="1"/>
  <c r="AD945" i="1"/>
  <c r="AF945" i="1" s="1"/>
  <c r="Z943" i="1"/>
  <c r="Z941" i="1"/>
  <c r="AL940" i="1"/>
  <c r="Z940" i="1"/>
  <c r="AD936" i="1"/>
  <c r="AF936" i="1" s="1"/>
  <c r="AL935" i="1"/>
  <c r="AL933" i="1"/>
  <c r="AD931" i="1"/>
  <c r="AD929" i="1"/>
  <c r="AF929" i="1" s="1"/>
  <c r="Z927" i="1"/>
  <c r="Z925" i="1"/>
  <c r="AL924" i="1"/>
  <c r="AD924" i="1"/>
  <c r="AF924" i="1" s="1"/>
  <c r="Z923" i="1"/>
  <c r="Z921" i="1"/>
  <c r="AL920" i="1"/>
  <c r="Z920" i="1"/>
  <c r="AE918" i="1"/>
  <c r="AD916" i="1"/>
  <c r="AF916" i="1" s="1"/>
  <c r="AL915" i="1"/>
  <c r="AL913" i="1"/>
  <c r="AD911" i="1"/>
  <c r="AD909" i="1"/>
  <c r="AD907" i="1"/>
  <c r="AD905" i="1"/>
  <c r="AF905" i="1" s="1"/>
  <c r="Z903" i="1"/>
  <c r="Z901" i="1"/>
  <c r="AL900" i="1"/>
  <c r="Z900" i="1"/>
  <c r="AE898" i="1"/>
  <c r="AD896" i="1"/>
  <c r="AF896" i="1" s="1"/>
  <c r="AL895" i="1"/>
  <c r="AL893" i="1"/>
  <c r="AD891" i="1"/>
  <c r="AD889" i="1"/>
  <c r="AF889" i="1" s="1"/>
  <c r="Z887" i="1"/>
  <c r="Z885" i="1"/>
  <c r="AL884" i="1"/>
  <c r="Z884" i="1"/>
  <c r="AE882" i="1"/>
  <c r="Z880" i="1"/>
  <c r="AE878" i="1"/>
  <c r="AD876" i="1"/>
  <c r="AF876" i="1" s="1"/>
  <c r="AL875" i="1"/>
  <c r="AL873" i="1"/>
  <c r="AD871" i="1"/>
  <c r="AD869" i="1"/>
  <c r="AF869" i="1" s="1"/>
  <c r="Z867" i="1"/>
  <c r="Z865" i="1"/>
  <c r="AL864" i="1"/>
  <c r="Z864" i="1"/>
  <c r="AE862" i="1"/>
  <c r="AF862" i="1" s="1"/>
  <c r="AD860" i="1"/>
  <c r="AF860" i="1" s="1"/>
  <c r="AL859" i="1"/>
  <c r="AL857" i="1"/>
  <c r="AD855" i="1"/>
  <c r="AD853" i="1"/>
  <c r="AF853" i="1" s="1"/>
  <c r="AD851" i="1"/>
  <c r="AD849" i="1"/>
  <c r="AF849" i="1" s="1"/>
  <c r="Z847" i="1"/>
  <c r="Z845" i="1"/>
  <c r="AL844" i="1"/>
  <c r="AL842" i="1"/>
  <c r="Z842" i="1"/>
  <c r="Z841" i="1"/>
  <c r="AL840" i="1"/>
  <c r="AL838" i="1"/>
  <c r="Z838" i="1"/>
  <c r="Z837" i="1"/>
  <c r="AL836" i="1"/>
  <c r="AL834" i="1"/>
  <c r="Z834" i="1"/>
  <c r="Z833" i="1"/>
  <c r="AL832" i="1"/>
  <c r="AL830" i="1"/>
  <c r="Z830" i="1"/>
  <c r="Z829" i="1"/>
  <c r="AL828" i="1"/>
  <c r="AL827" i="1"/>
  <c r="AD827" i="1"/>
  <c r="AL823" i="1"/>
  <c r="AE823" i="1"/>
  <c r="AF823" i="1" s="1"/>
  <c r="AL814" i="1"/>
  <c r="AL813" i="1"/>
  <c r="Z813" i="1"/>
  <c r="AL808" i="1"/>
  <c r="AL807" i="1"/>
  <c r="AE807" i="1"/>
  <c r="AL797" i="1"/>
  <c r="Z797" i="1"/>
  <c r="AD795" i="1"/>
  <c r="AL792" i="1"/>
  <c r="AL791" i="1"/>
  <c r="AE791" i="1"/>
  <c r="AF791" i="1" s="1"/>
  <c r="AL782" i="1"/>
  <c r="AL781" i="1"/>
  <c r="Z781" i="1"/>
  <c r="AD779" i="1"/>
  <c r="AF779" i="1" s="1"/>
  <c r="AL776" i="1"/>
  <c r="AL775" i="1"/>
  <c r="AE775" i="1"/>
  <c r="AL766" i="1"/>
  <c r="AL765" i="1"/>
  <c r="Z765" i="1"/>
  <c r="AE763" i="1"/>
  <c r="AF763" i="1" s="1"/>
  <c r="AL759" i="1"/>
  <c r="AD757" i="1"/>
  <c r="AF757" i="1" s="1"/>
  <c r="AL755" i="1"/>
  <c r="AD753" i="1"/>
  <c r="AL751" i="1"/>
  <c r="Z750" i="1"/>
  <c r="Z748" i="1"/>
  <c r="AL746" i="1"/>
  <c r="AD743" i="1"/>
  <c r="AF743" i="1" s="1"/>
  <c r="AL740" i="1"/>
  <c r="AD737" i="1"/>
  <c r="AF737" i="1" s="1"/>
  <c r="N737" i="1" s="1"/>
  <c r="O737" i="1" s="1"/>
  <c r="AL735" i="1"/>
  <c r="Z734" i="1"/>
  <c r="Z732" i="1"/>
  <c r="AD728" i="1"/>
  <c r="AF728" i="1" s="1"/>
  <c r="AL726" i="1"/>
  <c r="AE726" i="1"/>
  <c r="Z725" i="1"/>
  <c r="Z723" i="1"/>
  <c r="AL721" i="1"/>
  <c r="Z721" i="1"/>
  <c r="AD718" i="1"/>
  <c r="AF718" i="1" s="1"/>
  <c r="Z718" i="1"/>
  <c r="AL715" i="1"/>
  <c r="AD712" i="1"/>
  <c r="AF712" i="1" s="1"/>
  <c r="AL710" i="1"/>
  <c r="Z709" i="1"/>
  <c r="Z707" i="1"/>
  <c r="AL705" i="1"/>
  <c r="AD702" i="1"/>
  <c r="AF702" i="1" s="1"/>
  <c r="Z702" i="1"/>
  <c r="AL699" i="1"/>
  <c r="AD696" i="1"/>
  <c r="AF696" i="1" s="1"/>
  <c r="AL694" i="1"/>
  <c r="AL687" i="1"/>
  <c r="AD684" i="1"/>
  <c r="AF684" i="1" s="1"/>
  <c r="Z683" i="1"/>
  <c r="AE681" i="1"/>
  <c r="Z677" i="1"/>
  <c r="AL676" i="1"/>
  <c r="Z676" i="1"/>
  <c r="AD672" i="1"/>
  <c r="AF672" i="1" s="1"/>
  <c r="AL671" i="1"/>
  <c r="AE669" i="1"/>
  <c r="AD665" i="1"/>
  <c r="AF665" i="1" s="1"/>
  <c r="AD661" i="1"/>
  <c r="AF661" i="1" s="1"/>
  <c r="Z659" i="1"/>
  <c r="Z657" i="1"/>
  <c r="AL656" i="1"/>
  <c r="Z656" i="1"/>
  <c r="AE654" i="1"/>
  <c r="AE646" i="1"/>
  <c r="AD949" i="1"/>
  <c r="AF949" i="1" s="1"/>
  <c r="Z947" i="1"/>
  <c r="Z945" i="1"/>
  <c r="AL944" i="1"/>
  <c r="Z944" i="1"/>
  <c r="AL939" i="1"/>
  <c r="AL937" i="1"/>
  <c r="AD935" i="1"/>
  <c r="AD933" i="1"/>
  <c r="AF933" i="1" s="1"/>
  <c r="Z931" i="1"/>
  <c r="Z929" i="1"/>
  <c r="AL928" i="1"/>
  <c r="Z928" i="1"/>
  <c r="Z924" i="1"/>
  <c r="AL919" i="1"/>
  <c r="AL917" i="1"/>
  <c r="AE917" i="1"/>
  <c r="AD915" i="1"/>
  <c r="AD913" i="1"/>
  <c r="AF913" i="1" s="1"/>
  <c r="Z911" i="1"/>
  <c r="Z909" i="1"/>
  <c r="AL908" i="1"/>
  <c r="AD908" i="1"/>
  <c r="Z907" i="1"/>
  <c r="Z905" i="1"/>
  <c r="N905" i="1" s="1"/>
  <c r="O905" i="1" s="1"/>
  <c r="AL904" i="1"/>
  <c r="Z904" i="1"/>
  <c r="AL899" i="1"/>
  <c r="AL897" i="1"/>
  <c r="AE897" i="1"/>
  <c r="AD895" i="1"/>
  <c r="AD893" i="1"/>
  <c r="AF893" i="1" s="1"/>
  <c r="N893" i="1" s="1"/>
  <c r="O893" i="1" s="1"/>
  <c r="Z891" i="1"/>
  <c r="Z889" i="1"/>
  <c r="N889" i="1" s="1"/>
  <c r="O889" i="1" s="1"/>
  <c r="AL888" i="1"/>
  <c r="Z888" i="1"/>
  <c r="AL883" i="1"/>
  <c r="AL881" i="1"/>
  <c r="AE881" i="1"/>
  <c r="AL879" i="1"/>
  <c r="AL877" i="1"/>
  <c r="AE877" i="1"/>
  <c r="AD875" i="1"/>
  <c r="AD873" i="1"/>
  <c r="AF873" i="1" s="1"/>
  <c r="N873" i="1" s="1"/>
  <c r="O873" i="1" s="1"/>
  <c r="Z871" i="1"/>
  <c r="Z869" i="1"/>
  <c r="AL868" i="1"/>
  <c r="Z868" i="1"/>
  <c r="AL863" i="1"/>
  <c r="AL861" i="1"/>
  <c r="AE861" i="1"/>
  <c r="AD859" i="1"/>
  <c r="AD857" i="1"/>
  <c r="AF857" i="1" s="1"/>
  <c r="Z855" i="1"/>
  <c r="Z853" i="1"/>
  <c r="AL852" i="1"/>
  <c r="Z851" i="1"/>
  <c r="Z849" i="1"/>
  <c r="AL848" i="1"/>
  <c r="AL826" i="1"/>
  <c r="Z825" i="1"/>
  <c r="AL820" i="1"/>
  <c r="AL819" i="1"/>
  <c r="AL809" i="1"/>
  <c r="Z809" i="1"/>
  <c r="AL804" i="1"/>
  <c r="AL793" i="1"/>
  <c r="Z793" i="1"/>
  <c r="AL788" i="1"/>
  <c r="AL778" i="1"/>
  <c r="AL777" i="1"/>
  <c r="Z777" i="1"/>
  <c r="AL772" i="1"/>
  <c r="AL736" i="1"/>
  <c r="Z730" i="1"/>
  <c r="AL727" i="1"/>
  <c r="Z719" i="1"/>
  <c r="Z714" i="1"/>
  <c r="AL711" i="1"/>
  <c r="AL706" i="1"/>
  <c r="Z705" i="1"/>
  <c r="Z703" i="1"/>
  <c r="Z698" i="1"/>
  <c r="AL695" i="1"/>
  <c r="Z693" i="1"/>
  <c r="AL675" i="1"/>
  <c r="AL673" i="1"/>
  <c r="Z665" i="1"/>
  <c r="AL664" i="1"/>
  <c r="Z663" i="1"/>
  <c r="Z661" i="1"/>
  <c r="AL660" i="1"/>
  <c r="AL655" i="1"/>
  <c r="Z651" i="1"/>
  <c r="AL638" i="1"/>
  <c r="AL653" i="1"/>
  <c r="AD651" i="1"/>
  <c r="AD649" i="1"/>
  <c r="AF649" i="1" s="1"/>
  <c r="Z647" i="1"/>
  <c r="Z645" i="1"/>
  <c r="AL644" i="1"/>
  <c r="Z644" i="1"/>
  <c r="Z640" i="1"/>
  <c r="Z636" i="1"/>
  <c r="AD634" i="1"/>
  <c r="AF634" i="1" s="1"/>
  <c r="AE633" i="1"/>
  <c r="AF633" i="1" s="1"/>
  <c r="Z632" i="1"/>
  <c r="AD630" i="1"/>
  <c r="AF630" i="1" s="1"/>
  <c r="AE629" i="1"/>
  <c r="AD628" i="1"/>
  <c r="AF628" i="1" s="1"/>
  <c r="AL627" i="1"/>
  <c r="AD626" i="1"/>
  <c r="AF626" i="1" s="1"/>
  <c r="AL625" i="1"/>
  <c r="AE625" i="1"/>
  <c r="AD623" i="1"/>
  <c r="Z619" i="1"/>
  <c r="Z617" i="1"/>
  <c r="AL616" i="1"/>
  <c r="Z616" i="1"/>
  <c r="AD612" i="1"/>
  <c r="AF612" i="1" s="1"/>
  <c r="AL611" i="1"/>
  <c r="AD610" i="1"/>
  <c r="AF610" i="1" s="1"/>
  <c r="AL609" i="1"/>
  <c r="AE609" i="1"/>
  <c r="AD607" i="1"/>
  <c r="AD605" i="1"/>
  <c r="AF605" i="1" s="1"/>
  <c r="Z603" i="1"/>
  <c r="AD600" i="1"/>
  <c r="AF600" i="1" s="1"/>
  <c r="N600" i="1" s="1"/>
  <c r="O600" i="1" s="1"/>
  <c r="AL598" i="1"/>
  <c r="AE598" i="1"/>
  <c r="AD596" i="1"/>
  <c r="AF596" i="1" s="1"/>
  <c r="AL594" i="1"/>
  <c r="AE594" i="1"/>
  <c r="AD592" i="1"/>
  <c r="AF592" i="1" s="1"/>
  <c r="N592" i="1" s="1"/>
  <c r="O592" i="1" s="1"/>
  <c r="AL590" i="1"/>
  <c r="AE590" i="1"/>
  <c r="Z584" i="1"/>
  <c r="Z582" i="1"/>
  <c r="AL581" i="1"/>
  <c r="Z581" i="1"/>
  <c r="AD577" i="1"/>
  <c r="AF577" i="1" s="1"/>
  <c r="AL576" i="1"/>
  <c r="AD575" i="1"/>
  <c r="AF575" i="1" s="1"/>
  <c r="AL574" i="1"/>
  <c r="AE574" i="1"/>
  <c r="AD570" i="1"/>
  <c r="AF570" i="1" s="1"/>
  <c r="N570" i="1" s="1"/>
  <c r="O570" i="1" s="1"/>
  <c r="AD566" i="1"/>
  <c r="AF566" i="1" s="1"/>
  <c r="Z564" i="1"/>
  <c r="Z562" i="1"/>
  <c r="AL561" i="1"/>
  <c r="Z561" i="1"/>
  <c r="AD557" i="1"/>
  <c r="AF557" i="1" s="1"/>
  <c r="AL556" i="1"/>
  <c r="AD555" i="1"/>
  <c r="AF555" i="1" s="1"/>
  <c r="AL554" i="1"/>
  <c r="AE554" i="1"/>
  <c r="Z544" i="1"/>
  <c r="Z542" i="1"/>
  <c r="AL541" i="1"/>
  <c r="Z541" i="1"/>
  <c r="AD537" i="1"/>
  <c r="AF537" i="1" s="1"/>
  <c r="AL536" i="1"/>
  <c r="AD535" i="1"/>
  <c r="AF535" i="1" s="1"/>
  <c r="N535" i="1" s="1"/>
  <c r="O535" i="1" s="1"/>
  <c r="AL534" i="1"/>
  <c r="AE534" i="1"/>
  <c r="AL532" i="1"/>
  <c r="Z532" i="1"/>
  <c r="Z531" i="1"/>
  <c r="AL530" i="1"/>
  <c r="AL528" i="1"/>
  <c r="Z528" i="1"/>
  <c r="Z527" i="1"/>
  <c r="AL526" i="1"/>
  <c r="AD525" i="1"/>
  <c r="AF525" i="1" s="1"/>
  <c r="AL522" i="1"/>
  <c r="AD522" i="1"/>
  <c r="AF522" i="1" s="1"/>
  <c r="AL518" i="1"/>
  <c r="AD518" i="1"/>
  <c r="AD517" i="1"/>
  <c r="AF517" i="1" s="1"/>
  <c r="AL514" i="1"/>
  <c r="AD514" i="1"/>
  <c r="AF514" i="1" s="1"/>
  <c r="AD513" i="1"/>
  <c r="AF513" i="1" s="1"/>
  <c r="AL510" i="1"/>
  <c r="AD510" i="1"/>
  <c r="AF510" i="1" s="1"/>
  <c r="AD509" i="1"/>
  <c r="AF509" i="1" s="1"/>
  <c r="AL506" i="1"/>
  <c r="AD506" i="1"/>
  <c r="AF506" i="1" s="1"/>
  <c r="AD505" i="1"/>
  <c r="AF505" i="1" s="1"/>
  <c r="AL502" i="1"/>
  <c r="AD502" i="1"/>
  <c r="AF502" i="1" s="1"/>
  <c r="AD501" i="1"/>
  <c r="AF501" i="1" s="1"/>
  <c r="N501" i="1" s="1"/>
  <c r="O501" i="1" s="1"/>
  <c r="AL498" i="1"/>
  <c r="AD498" i="1"/>
  <c r="AF498" i="1" s="1"/>
  <c r="AL494" i="1"/>
  <c r="AD494" i="1"/>
  <c r="AF494" i="1" s="1"/>
  <c r="AD493" i="1"/>
  <c r="AF493" i="1" s="1"/>
  <c r="AL490" i="1"/>
  <c r="AD489" i="1"/>
  <c r="AF489" i="1" s="1"/>
  <c r="AL486" i="1"/>
  <c r="AL482" i="1"/>
  <c r="Z477" i="1"/>
  <c r="AL475" i="1"/>
  <c r="Z474" i="1"/>
  <c r="AD473" i="1"/>
  <c r="AE473" i="1"/>
  <c r="AL470" i="1"/>
  <c r="Z467" i="1"/>
  <c r="Z489" i="1"/>
  <c r="Z485" i="1"/>
  <c r="Z481" i="1"/>
  <c r="Z479" i="1"/>
  <c r="AE475" i="1"/>
  <c r="AD475" i="1"/>
  <c r="AL471" i="1"/>
  <c r="Z470" i="1"/>
  <c r="AD469" i="1"/>
  <c r="AE469" i="1"/>
  <c r="AL466" i="1"/>
  <c r="Z653" i="1"/>
  <c r="AL652" i="1"/>
  <c r="Z652" i="1"/>
  <c r="AD648" i="1"/>
  <c r="AF648" i="1" s="1"/>
  <c r="AL647" i="1"/>
  <c r="AL645" i="1"/>
  <c r="AD639" i="1"/>
  <c r="AD637" i="1"/>
  <c r="AF637" i="1" s="1"/>
  <c r="AL635" i="1"/>
  <c r="AD635" i="1"/>
  <c r="Z633" i="1"/>
  <c r="AL632" i="1"/>
  <c r="AL631" i="1"/>
  <c r="AD631" i="1"/>
  <c r="Z629" i="1"/>
  <c r="AL628" i="1"/>
  <c r="Z627" i="1"/>
  <c r="Z625" i="1"/>
  <c r="AL624" i="1"/>
  <c r="Z624" i="1"/>
  <c r="AD620" i="1"/>
  <c r="AF620" i="1" s="1"/>
  <c r="AL619" i="1"/>
  <c r="AL617" i="1"/>
  <c r="AE617" i="1"/>
  <c r="AD615" i="1"/>
  <c r="AD613" i="1"/>
  <c r="AF613" i="1" s="1"/>
  <c r="Z611" i="1"/>
  <c r="Z609" i="1"/>
  <c r="AL608" i="1"/>
  <c r="Z608" i="1"/>
  <c r="AD604" i="1"/>
  <c r="AF604" i="1" s="1"/>
  <c r="AL603" i="1"/>
  <c r="AL601" i="1"/>
  <c r="AD601" i="1"/>
  <c r="Z601" i="1"/>
  <c r="Z598" i="1"/>
  <c r="AL597" i="1"/>
  <c r="AD597" i="1"/>
  <c r="Z597" i="1"/>
  <c r="Z594" i="1"/>
  <c r="AL593" i="1"/>
  <c r="AD593" i="1"/>
  <c r="Z593" i="1"/>
  <c r="Z590" i="1"/>
  <c r="AL589" i="1"/>
  <c r="Z589" i="1"/>
  <c r="AD585" i="1"/>
  <c r="AF585" i="1" s="1"/>
  <c r="N585" i="1" s="1"/>
  <c r="O585" i="1" s="1"/>
  <c r="AL584" i="1"/>
  <c r="AL582" i="1"/>
  <c r="AE582" i="1"/>
  <c r="AF582" i="1" s="1"/>
  <c r="AD578" i="1"/>
  <c r="AF578" i="1" s="1"/>
  <c r="Z576" i="1"/>
  <c r="Z574" i="1"/>
  <c r="AL573" i="1"/>
  <c r="Z573" i="1"/>
  <c r="Z569" i="1"/>
  <c r="AD565" i="1"/>
  <c r="AF565" i="1" s="1"/>
  <c r="N565" i="1" s="1"/>
  <c r="O565" i="1" s="1"/>
  <c r="AL564" i="1"/>
  <c r="AL562" i="1"/>
  <c r="AE562" i="1"/>
  <c r="Z556" i="1"/>
  <c r="Z554" i="1"/>
  <c r="AL553" i="1"/>
  <c r="Z553" i="1"/>
  <c r="Z549" i="1"/>
  <c r="AD545" i="1"/>
  <c r="AF545" i="1" s="1"/>
  <c r="AL544" i="1"/>
  <c r="AL542" i="1"/>
  <c r="AE542" i="1"/>
  <c r="AD538" i="1"/>
  <c r="AF538" i="1" s="1"/>
  <c r="Z536" i="1"/>
  <c r="Z534" i="1"/>
  <c r="AE531" i="1"/>
  <c r="AD530" i="1"/>
  <c r="AF530" i="1" s="1"/>
  <c r="Z530" i="1"/>
  <c r="AE527" i="1"/>
  <c r="AD526" i="1"/>
  <c r="AF526" i="1" s="1"/>
  <c r="Z526" i="1"/>
  <c r="Z522" i="1"/>
  <c r="Z518" i="1"/>
  <c r="Z514" i="1"/>
  <c r="Z510" i="1"/>
  <c r="Z506" i="1"/>
  <c r="Z502" i="1"/>
  <c r="Z498" i="1"/>
  <c r="Z494" i="1"/>
  <c r="Z490" i="1"/>
  <c r="Z486" i="1"/>
  <c r="Z482" i="1"/>
  <c r="AL478" i="1"/>
  <c r="AE471" i="1"/>
  <c r="AD471" i="1"/>
  <c r="AD465" i="1"/>
  <c r="AE465" i="1"/>
  <c r="Z643" i="1"/>
  <c r="Z641" i="1"/>
  <c r="AL640" i="1"/>
  <c r="Z639" i="1"/>
  <c r="Z637" i="1"/>
  <c r="AL636" i="1"/>
  <c r="Z635" i="1"/>
  <c r="AL633" i="1"/>
  <c r="Z631" i="1"/>
  <c r="AL629" i="1"/>
  <c r="AL623" i="1"/>
  <c r="AL621" i="1"/>
  <c r="Z615" i="1"/>
  <c r="Z613" i="1"/>
  <c r="AL607" i="1"/>
  <c r="Z599" i="1"/>
  <c r="Z595" i="1"/>
  <c r="N595" i="1" s="1"/>
  <c r="O595" i="1" s="1"/>
  <c r="Z591" i="1"/>
  <c r="AL588" i="1"/>
  <c r="AL586" i="1"/>
  <c r="Z580" i="1"/>
  <c r="Z578" i="1"/>
  <c r="AL572" i="1"/>
  <c r="AL568" i="1"/>
  <c r="AL566" i="1"/>
  <c r="Z560" i="1"/>
  <c r="Z558" i="1"/>
  <c r="AL552" i="1"/>
  <c r="AL550" i="1"/>
  <c r="AL548" i="1"/>
  <c r="AL546" i="1"/>
  <c r="Z540" i="1"/>
  <c r="Z538" i="1"/>
  <c r="AL537" i="1"/>
  <c r="AL533" i="1"/>
  <c r="AL529" i="1"/>
  <c r="AL525" i="1"/>
  <c r="AL517" i="1"/>
  <c r="AL497" i="1"/>
  <c r="AD477" i="1"/>
  <c r="AE477" i="1"/>
  <c r="AE467" i="1"/>
  <c r="AD467" i="1"/>
  <c r="AL476" i="1"/>
  <c r="AD476" i="1"/>
  <c r="Z476" i="1"/>
  <c r="Z473" i="1"/>
  <c r="AL472" i="1"/>
  <c r="AD472" i="1"/>
  <c r="Z472" i="1"/>
  <c r="Z469" i="1"/>
  <c r="AL468" i="1"/>
  <c r="AD468" i="1"/>
  <c r="Z468" i="1"/>
  <c r="Z465" i="1"/>
  <c r="AL464" i="1"/>
  <c r="AD464" i="1"/>
  <c r="Z464" i="1"/>
  <c r="AL458" i="1"/>
  <c r="AL457" i="1"/>
  <c r="AE457" i="1"/>
  <c r="Z455" i="1"/>
  <c r="AD454" i="1"/>
  <c r="AF454" i="1" s="1"/>
  <c r="Z452" i="1"/>
  <c r="Z450" i="1"/>
  <c r="Z448" i="1"/>
  <c r="AL446" i="1"/>
  <c r="AL437" i="1"/>
  <c r="AD435" i="1"/>
  <c r="AD429" i="1"/>
  <c r="AF429" i="1" s="1"/>
  <c r="AD421" i="1"/>
  <c r="AF421" i="1" s="1"/>
  <c r="AD413" i="1"/>
  <c r="AF413" i="1" s="1"/>
  <c r="AD408" i="1"/>
  <c r="AF408" i="1" s="1"/>
  <c r="AL407" i="1"/>
  <c r="AL405" i="1"/>
  <c r="AE405" i="1"/>
  <c r="AD401" i="1"/>
  <c r="AF401" i="1" s="1"/>
  <c r="Z397" i="1"/>
  <c r="AL396" i="1"/>
  <c r="Z396" i="1"/>
  <c r="AD392" i="1"/>
  <c r="AF392" i="1" s="1"/>
  <c r="AD389" i="1"/>
  <c r="AF389" i="1" s="1"/>
  <c r="Z387" i="1"/>
  <c r="Z385" i="1"/>
  <c r="AL384" i="1"/>
  <c r="AD384" i="1"/>
  <c r="AF384" i="1" s="1"/>
  <c r="Z381" i="1"/>
  <c r="AL380" i="1"/>
  <c r="Z380" i="1"/>
  <c r="AD376" i="1"/>
  <c r="AF376" i="1" s="1"/>
  <c r="AL375" i="1"/>
  <c r="AL373" i="1"/>
  <c r="AE373" i="1"/>
  <c r="AF373" i="1" s="1"/>
  <c r="AD369" i="1"/>
  <c r="AF369" i="1" s="1"/>
  <c r="Z365" i="1"/>
  <c r="AL364" i="1"/>
  <c r="Z364" i="1"/>
  <c r="AD360" i="1"/>
  <c r="AF360" i="1" s="1"/>
  <c r="AL359" i="1"/>
  <c r="AL357" i="1"/>
  <c r="AE357" i="1"/>
  <c r="AD353" i="1"/>
  <c r="AF353" i="1" s="1"/>
  <c r="Z349" i="1"/>
  <c r="AL348" i="1"/>
  <c r="Z348" i="1"/>
  <c r="AD344" i="1"/>
  <c r="AF344" i="1" s="1"/>
  <c r="AL343" i="1"/>
  <c r="AL341" i="1"/>
  <c r="AE341" i="1"/>
  <c r="AD337" i="1"/>
  <c r="AF337" i="1" s="1"/>
  <c r="Z333" i="1"/>
  <c r="AL332" i="1"/>
  <c r="Z332" i="1"/>
  <c r="AD328" i="1"/>
  <c r="AF328" i="1" s="1"/>
  <c r="Z324" i="1"/>
  <c r="Z321" i="1"/>
  <c r="Z319" i="1"/>
  <c r="AD317" i="1"/>
  <c r="AF317" i="1" s="1"/>
  <c r="AE316" i="1"/>
  <c r="AF316" i="1" s="1"/>
  <c r="AD315" i="1"/>
  <c r="AF315" i="1" s="1"/>
  <c r="AD309" i="1"/>
  <c r="AF309" i="1" s="1"/>
  <c r="AD306" i="1"/>
  <c r="AD302" i="1"/>
  <c r="AD300" i="1"/>
  <c r="AF300" i="1" s="1"/>
  <c r="AL298" i="1"/>
  <c r="AD296" i="1"/>
  <c r="AF296" i="1" s="1"/>
  <c r="Z462" i="1"/>
  <c r="AL453" i="1"/>
  <c r="Z451" i="1"/>
  <c r="Z445" i="1"/>
  <c r="Z444" i="1"/>
  <c r="Z441" i="1"/>
  <c r="Z433" i="1"/>
  <c r="AL432" i="1"/>
  <c r="AL431" i="1"/>
  <c r="Z429" i="1"/>
  <c r="AL427" i="1"/>
  <c r="Z427" i="1"/>
  <c r="Z421" i="1"/>
  <c r="AL419" i="1"/>
  <c r="Z419" i="1"/>
  <c r="Z413" i="1"/>
  <c r="AL411" i="1"/>
  <c r="Z411" i="1"/>
  <c r="Z403" i="1"/>
  <c r="Z401" i="1"/>
  <c r="AL400" i="1"/>
  <c r="AE398" i="1"/>
  <c r="AL395" i="1"/>
  <c r="Z389" i="1"/>
  <c r="AE386" i="1"/>
  <c r="AF386" i="1" s="1"/>
  <c r="AE382" i="1"/>
  <c r="AF382" i="1" s="1"/>
  <c r="AL379" i="1"/>
  <c r="Z371" i="1"/>
  <c r="Z369" i="1"/>
  <c r="AE366" i="1"/>
  <c r="AF366" i="1" s="1"/>
  <c r="AL363" i="1"/>
  <c r="Z355" i="1"/>
  <c r="Z353" i="1"/>
  <c r="AE350" i="1"/>
  <c r="AL347" i="1"/>
  <c r="Z339" i="1"/>
  <c r="Z337" i="1"/>
  <c r="AE334" i="1"/>
  <c r="AL331" i="1"/>
  <c r="Z328" i="1"/>
  <c r="AL324" i="1"/>
  <c r="AE323" i="1"/>
  <c r="AL312" i="1"/>
  <c r="Z306" i="1"/>
  <c r="Z302" i="1"/>
  <c r="Z300" i="1"/>
  <c r="Z296" i="1"/>
  <c r="AL295" i="1"/>
  <c r="Z294" i="1"/>
  <c r="AL293" i="1"/>
  <c r="AL477" i="1"/>
  <c r="AL473" i="1"/>
  <c r="AL469" i="1"/>
  <c r="AL465" i="1"/>
  <c r="AD463" i="1"/>
  <c r="AF463" i="1" s="1"/>
  <c r="AL461" i="1"/>
  <c r="Z459" i="1"/>
  <c r="Z458" i="1"/>
  <c r="AL454" i="1"/>
  <c r="AD451" i="1"/>
  <c r="AL449" i="1"/>
  <c r="Z447" i="1"/>
  <c r="AD446" i="1"/>
  <c r="AF446" i="1" s="1"/>
  <c r="AD440" i="1"/>
  <c r="AF440" i="1" s="1"/>
  <c r="AD439" i="1"/>
  <c r="AF439" i="1" s="1"/>
  <c r="Z437" i="1"/>
  <c r="AD431" i="1"/>
  <c r="AD425" i="1"/>
  <c r="AF425" i="1" s="1"/>
  <c r="AD417" i="1"/>
  <c r="AF417" i="1" s="1"/>
  <c r="AD409" i="1"/>
  <c r="AF409" i="1" s="1"/>
  <c r="Z405" i="1"/>
  <c r="AL404" i="1"/>
  <c r="Z404" i="1"/>
  <c r="AD400" i="1"/>
  <c r="AF400" i="1" s="1"/>
  <c r="AL399" i="1"/>
  <c r="AL397" i="1"/>
  <c r="AE397" i="1"/>
  <c r="AD393" i="1"/>
  <c r="AF393" i="1" s="1"/>
  <c r="AD388" i="1"/>
  <c r="AF388" i="1" s="1"/>
  <c r="AL387" i="1"/>
  <c r="AE385" i="1"/>
  <c r="AL383" i="1"/>
  <c r="AL381" i="1"/>
  <c r="AE381" i="1"/>
  <c r="AF381" i="1" s="1"/>
  <c r="AD377" i="1"/>
  <c r="AF377" i="1" s="1"/>
  <c r="Z373" i="1"/>
  <c r="AL372" i="1"/>
  <c r="Z372" i="1"/>
  <c r="AD368" i="1"/>
  <c r="AF368" i="1" s="1"/>
  <c r="N368" i="1" s="1"/>
  <c r="O368" i="1" s="1"/>
  <c r="AL367" i="1"/>
  <c r="AL365" i="1"/>
  <c r="AE365" i="1"/>
  <c r="AF365" i="1" s="1"/>
  <c r="AD361" i="1"/>
  <c r="AF361" i="1" s="1"/>
  <c r="Z357" i="1"/>
  <c r="AL356" i="1"/>
  <c r="Z356" i="1"/>
  <c r="AD352" i="1"/>
  <c r="AF352" i="1" s="1"/>
  <c r="AL351" i="1"/>
  <c r="AL349" i="1"/>
  <c r="AE349" i="1"/>
  <c r="AD345" i="1"/>
  <c r="AF345" i="1" s="1"/>
  <c r="Z341" i="1"/>
  <c r="AL340" i="1"/>
  <c r="Z340" i="1"/>
  <c r="AD336" i="1"/>
  <c r="AF336" i="1" s="1"/>
  <c r="AL335" i="1"/>
  <c r="AL333" i="1"/>
  <c r="AE333" i="1"/>
  <c r="AF333" i="1" s="1"/>
  <c r="AD329" i="1"/>
  <c r="AF329" i="1" s="1"/>
  <c r="AL328" i="1"/>
  <c r="AE324" i="1"/>
  <c r="AD322" i="1"/>
  <c r="AD318" i="1"/>
  <c r="AL315" i="1"/>
  <c r="AL313" i="1"/>
  <c r="AD313" i="1"/>
  <c r="AF313" i="1" s="1"/>
  <c r="AD312" i="1"/>
  <c r="AD310" i="1"/>
  <c r="Z308" i="1"/>
  <c r="Z305" i="1"/>
  <c r="Z303" i="1"/>
  <c r="Z299" i="1"/>
  <c r="Z295" i="1"/>
  <c r="AL294" i="1"/>
  <c r="AD292" i="1"/>
  <c r="AF292" i="1" s="1"/>
  <c r="AD288" i="1"/>
  <c r="AF288" i="1" s="1"/>
  <c r="AD284" i="1"/>
  <c r="AF284" i="1" s="1"/>
  <c r="AL282" i="1"/>
  <c r="AD280" i="1"/>
  <c r="AF280" i="1" s="1"/>
  <c r="N280" i="1" s="1"/>
  <c r="O280" i="1" s="1"/>
  <c r="AL278" i="1"/>
  <c r="AL274" i="1"/>
  <c r="Z272" i="1"/>
  <c r="AL271" i="1"/>
  <c r="AE271" i="1"/>
  <c r="AF271" i="1" s="1"/>
  <c r="AL266" i="1"/>
  <c r="AD266" i="1"/>
  <c r="AF266" i="1" s="1"/>
  <c r="AL264" i="1"/>
  <c r="Z263" i="1"/>
  <c r="AL261" i="1"/>
  <c r="AL260" i="1"/>
  <c r="Z260" i="1"/>
  <c r="AD258" i="1"/>
  <c r="AF258" i="1" s="1"/>
  <c r="AD254" i="1"/>
  <c r="AF254" i="1" s="1"/>
  <c r="Z249" i="1"/>
  <c r="AD246" i="1"/>
  <c r="AF246" i="1" s="1"/>
  <c r="AL243" i="1"/>
  <c r="AD243" i="1"/>
  <c r="AF243" i="1" s="1"/>
  <c r="AD240" i="1"/>
  <c r="AF240" i="1" s="1"/>
  <c r="AL238" i="1"/>
  <c r="Z235" i="1"/>
  <c r="AD230" i="1"/>
  <c r="AF230" i="1" s="1"/>
  <c r="AL227" i="1"/>
  <c r="AD227" i="1"/>
  <c r="AF227" i="1" s="1"/>
  <c r="AD224" i="1"/>
  <c r="AF224" i="1" s="1"/>
  <c r="AE223" i="1"/>
  <c r="AD219" i="1"/>
  <c r="AF219" i="1" s="1"/>
  <c r="Z215" i="1"/>
  <c r="AL214" i="1"/>
  <c r="Z213" i="1"/>
  <c r="AE210" i="1"/>
  <c r="AF210" i="1" s="1"/>
  <c r="AL205" i="1"/>
  <c r="AD205" i="1"/>
  <c r="AF205" i="1" s="1"/>
  <c r="AL203" i="1"/>
  <c r="AD201" i="1"/>
  <c r="AF201" i="1" s="1"/>
  <c r="Z201" i="1"/>
  <c r="AL198" i="1"/>
  <c r="AD198" i="1"/>
  <c r="AF198" i="1" s="1"/>
  <c r="AD195" i="1"/>
  <c r="AF195" i="1" s="1"/>
  <c r="AE194" i="1"/>
  <c r="AF194" i="1" s="1"/>
  <c r="AF193" i="1"/>
  <c r="Z191" i="1"/>
  <c r="AD190" i="1"/>
  <c r="AE190" i="1"/>
  <c r="Z175" i="1"/>
  <c r="AD178" i="1"/>
  <c r="AE178" i="1"/>
  <c r="Z291" i="1"/>
  <c r="Z287" i="1"/>
  <c r="Z283" i="1"/>
  <c r="Z279" i="1"/>
  <c r="Z275" i="1"/>
  <c r="AD273" i="1"/>
  <c r="AE272" i="1"/>
  <c r="Z271" i="1"/>
  <c r="AL269" i="1"/>
  <c r="Z268" i="1"/>
  <c r="AD267" i="1"/>
  <c r="AF267" i="1" s="1"/>
  <c r="Z266" i="1"/>
  <c r="AE263" i="1"/>
  <c r="Z258" i="1"/>
  <c r="AL255" i="1"/>
  <c r="AL254" i="1"/>
  <c r="AD250" i="1"/>
  <c r="AF250" i="1" s="1"/>
  <c r="Z250" i="1"/>
  <c r="AL247" i="1"/>
  <c r="AL246" i="1"/>
  <c r="Z243" i="1"/>
  <c r="AD238" i="1"/>
  <c r="AF238" i="1" s="1"/>
  <c r="AL235" i="1"/>
  <c r="AD232" i="1"/>
  <c r="AF232" i="1" s="1"/>
  <c r="AL230" i="1"/>
  <c r="Z227" i="1"/>
  <c r="Z223" i="1"/>
  <c r="AL222" i="1"/>
  <c r="Z221" i="1"/>
  <c r="Z218" i="1"/>
  <c r="AD214" i="1"/>
  <c r="AF214" i="1" s="1"/>
  <c r="AL211" i="1"/>
  <c r="Z210" i="1"/>
  <c r="AL208" i="1"/>
  <c r="Z205" i="1"/>
  <c r="Z200" i="1"/>
  <c r="Z194" i="1"/>
  <c r="AL193" i="1"/>
  <c r="AL171" i="1"/>
  <c r="AL290" i="1"/>
  <c r="AL270" i="1"/>
  <c r="Z267" i="1"/>
  <c r="AL265" i="1"/>
  <c r="Z264" i="1"/>
  <c r="Z262" i="1"/>
  <c r="AL259" i="1"/>
  <c r="AL258" i="1"/>
  <c r="AL256" i="1"/>
  <c r="Z256" i="1"/>
  <c r="Z251" i="1"/>
  <c r="AL248" i="1"/>
  <c r="Z248" i="1"/>
  <c r="Z239" i="1"/>
  <c r="AL231" i="1"/>
  <c r="AL226" i="1"/>
  <c r="AL223" i="1"/>
  <c r="Z222" i="1"/>
  <c r="AD220" i="1"/>
  <c r="AF220" i="1" s="1"/>
  <c r="N220" i="1" s="1"/>
  <c r="O220" i="1" s="1"/>
  <c r="AD218" i="1"/>
  <c r="AF218" i="1" s="1"/>
  <c r="AD215" i="1"/>
  <c r="AF215" i="1" s="1"/>
  <c r="AL209" i="1"/>
  <c r="AL207" i="1"/>
  <c r="Z206" i="1"/>
  <c r="AL204" i="1"/>
  <c r="Z203" i="1"/>
  <c r="AE191" i="1"/>
  <c r="AD191" i="1"/>
  <c r="Z136" i="1"/>
  <c r="AD132" i="1"/>
  <c r="AF132" i="1" s="1"/>
  <c r="AL131" i="1"/>
  <c r="AD130" i="1"/>
  <c r="AF130" i="1" s="1"/>
  <c r="AE129" i="1"/>
  <c r="AF129" i="1" s="1"/>
  <c r="AD128" i="1"/>
  <c r="AF128" i="1" s="1"/>
  <c r="AD125" i="1"/>
  <c r="AL123" i="1"/>
  <c r="AD123" i="1"/>
  <c r="Z121" i="1"/>
  <c r="AL120" i="1"/>
  <c r="Z119" i="1"/>
  <c r="AL117" i="1"/>
  <c r="Z116" i="1"/>
  <c r="AL113" i="1"/>
  <c r="Z112" i="1"/>
  <c r="AD110" i="1"/>
  <c r="AF110" i="1" s="1"/>
  <c r="AE109" i="1"/>
  <c r="AD108" i="1"/>
  <c r="AF108" i="1" s="1"/>
  <c r="Z105" i="1"/>
  <c r="AL103" i="1"/>
  <c r="AL102" i="1"/>
  <c r="Z102" i="1"/>
  <c r="AD101" i="1"/>
  <c r="AF101" i="1" s="1"/>
  <c r="Z99" i="1"/>
  <c r="AD88" i="1"/>
  <c r="AF88" i="1" s="1"/>
  <c r="Z88" i="1"/>
  <c r="AL83" i="1"/>
  <c r="AL82" i="1"/>
  <c r="Z82" i="1"/>
  <c r="AD81" i="1"/>
  <c r="AF81" i="1" s="1"/>
  <c r="N81" i="1" s="1"/>
  <c r="O81" i="1" s="1"/>
  <c r="Z70" i="1"/>
  <c r="AL64" i="1"/>
  <c r="Z63" i="1"/>
  <c r="AD62" i="1"/>
  <c r="AE62" i="1"/>
  <c r="AD55" i="1"/>
  <c r="AE55" i="1"/>
  <c r="Z188" i="1"/>
  <c r="Z185" i="1"/>
  <c r="AD181" i="1"/>
  <c r="AF181" i="1" s="1"/>
  <c r="Z178" i="1"/>
  <c r="AL177" i="1"/>
  <c r="AL174" i="1"/>
  <c r="Z173" i="1"/>
  <c r="AD169" i="1"/>
  <c r="AF169" i="1" s="1"/>
  <c r="AD166" i="1"/>
  <c r="AF166" i="1" s="1"/>
  <c r="Z162" i="1"/>
  <c r="AL161" i="1"/>
  <c r="Z158" i="1"/>
  <c r="AL157" i="1"/>
  <c r="Z153" i="1"/>
  <c r="AD151" i="1"/>
  <c r="AF151" i="1" s="1"/>
  <c r="N151" i="1" s="1"/>
  <c r="O151" i="1" s="1"/>
  <c r="AE150" i="1"/>
  <c r="AD149" i="1"/>
  <c r="AF149" i="1" s="1"/>
  <c r="AD146" i="1"/>
  <c r="AF146" i="1" s="1"/>
  <c r="AL144" i="1"/>
  <c r="Z142" i="1"/>
  <c r="AL141" i="1"/>
  <c r="Z140" i="1"/>
  <c r="AL190" i="1"/>
  <c r="Z189" i="1"/>
  <c r="AD185" i="1"/>
  <c r="AF185" i="1" s="1"/>
  <c r="Z177" i="1"/>
  <c r="AD173" i="1"/>
  <c r="AF173" i="1" s="1"/>
  <c r="Z166" i="1"/>
  <c r="AL165" i="1"/>
  <c r="Z164" i="1"/>
  <c r="AE159" i="1"/>
  <c r="AF159" i="1" s="1"/>
  <c r="AL158" i="1"/>
  <c r="Z146" i="1"/>
  <c r="AL145" i="1"/>
  <c r="Z144" i="1"/>
  <c r="AL142" i="1"/>
  <c r="Z141" i="1"/>
  <c r="AD139" i="1"/>
  <c r="AL137" i="1"/>
  <c r="AD137" i="1"/>
  <c r="AD135" i="1"/>
  <c r="AD133" i="1"/>
  <c r="AF133" i="1" s="1"/>
  <c r="Z129" i="1"/>
  <c r="AL128" i="1"/>
  <c r="Z127" i="1"/>
  <c r="AL125" i="1"/>
  <c r="Z124" i="1"/>
  <c r="AD122" i="1"/>
  <c r="AF122" i="1" s="1"/>
  <c r="AE121" i="1"/>
  <c r="AF121" i="1" s="1"/>
  <c r="AD120" i="1"/>
  <c r="AF120" i="1" s="1"/>
  <c r="AD117" i="1"/>
  <c r="AF117" i="1" s="1"/>
  <c r="AL115" i="1"/>
  <c r="AD115" i="1"/>
  <c r="AD113" i="1"/>
  <c r="AF113" i="1" s="1"/>
  <c r="AL111" i="1"/>
  <c r="AD111" i="1"/>
  <c r="Z109" i="1"/>
  <c r="AL108" i="1"/>
  <c r="Z107" i="1"/>
  <c r="AL105" i="1"/>
  <c r="AD100" i="1"/>
  <c r="AF100" i="1" s="1"/>
  <c r="Z100" i="1"/>
  <c r="AL95" i="1"/>
  <c r="AL94" i="1"/>
  <c r="Z94" i="1"/>
  <c r="AL91" i="1"/>
  <c r="AD91" i="1"/>
  <c r="AL90" i="1"/>
  <c r="Z90" i="1"/>
  <c r="AL88" i="1"/>
  <c r="AF65" i="1"/>
  <c r="AE63" i="1"/>
  <c r="AF63" i="1" s="1"/>
  <c r="AL197" i="1"/>
  <c r="Z196" i="1"/>
  <c r="Z193" i="1"/>
  <c r="AD189" i="1"/>
  <c r="AF189" i="1" s="1"/>
  <c r="AD186" i="1"/>
  <c r="Z182" i="1"/>
  <c r="AL181" i="1"/>
  <c r="Z180" i="1"/>
  <c r="AD177" i="1"/>
  <c r="AF177" i="1" s="1"/>
  <c r="AD174" i="1"/>
  <c r="AF174" i="1" s="1"/>
  <c r="Z170" i="1"/>
  <c r="AL169" i="1"/>
  <c r="AL166" i="1"/>
  <c r="Z165" i="1"/>
  <c r="AD163" i="1"/>
  <c r="AF163" i="1" s="1"/>
  <c r="N163" i="1" s="1"/>
  <c r="O163" i="1" s="1"/>
  <c r="AE162" i="1"/>
  <c r="AD161" i="1"/>
  <c r="AF161" i="1" s="1"/>
  <c r="AE158" i="1"/>
  <c r="AD157" i="1"/>
  <c r="AF157" i="1" s="1"/>
  <c r="AD154" i="1"/>
  <c r="AF154" i="1" s="1"/>
  <c r="Z150" i="1"/>
  <c r="AL149" i="1"/>
  <c r="Z145" i="1"/>
  <c r="AD143" i="1"/>
  <c r="AF143" i="1" s="1"/>
  <c r="AE142" i="1"/>
  <c r="Z139" i="1"/>
  <c r="Z135" i="1"/>
  <c r="Z133" i="1"/>
  <c r="AL129" i="1"/>
  <c r="AL119" i="1"/>
  <c r="Z117" i="1"/>
  <c r="AL116" i="1"/>
  <c r="Z115" i="1"/>
  <c r="Z113" i="1"/>
  <c r="Z111" i="1"/>
  <c r="AL109" i="1"/>
  <c r="Z104" i="1"/>
  <c r="AL99" i="1"/>
  <c r="AL98" i="1"/>
  <c r="Z98" i="1"/>
  <c r="Z95" i="1"/>
  <c r="Z84" i="1"/>
  <c r="Z74" i="1"/>
  <c r="AL62" i="1"/>
  <c r="Z59" i="1"/>
  <c r="AD58" i="1"/>
  <c r="AE58" i="1"/>
  <c r="AD80" i="1"/>
  <c r="AF80" i="1" s="1"/>
  <c r="Z80" i="1"/>
  <c r="AL77" i="1"/>
  <c r="Z76" i="1"/>
  <c r="Z73" i="1"/>
  <c r="Z69" i="1"/>
  <c r="Z62" i="1"/>
  <c r="AL61" i="1"/>
  <c r="Z60" i="1"/>
  <c r="Z58" i="1"/>
  <c r="AL57" i="1"/>
  <c r="Z56" i="1"/>
  <c r="Z54" i="1"/>
  <c r="AL53" i="1"/>
  <c r="AL50" i="1"/>
  <c r="Z49" i="1"/>
  <c r="AD47" i="1"/>
  <c r="AF47" i="1" s="1"/>
  <c r="AE46" i="1"/>
  <c r="AD38" i="1"/>
  <c r="AF38" i="1" s="1"/>
  <c r="Z36" i="1"/>
  <c r="Z34" i="1"/>
  <c r="AL33" i="1"/>
  <c r="Z33" i="1"/>
  <c r="AL32" i="1"/>
  <c r="Z32" i="1"/>
  <c r="AE30" i="1"/>
  <c r="Z26" i="1"/>
  <c r="AL25" i="1"/>
  <c r="Z25" i="1"/>
  <c r="AL24" i="1"/>
  <c r="Z24" i="1"/>
  <c r="AE22" i="1"/>
  <c r="AF22" i="1" s="1"/>
  <c r="Z18" i="1"/>
  <c r="AL17" i="1"/>
  <c r="Z17" i="1"/>
  <c r="AL16" i="1"/>
  <c r="Z16" i="1"/>
  <c r="AE14" i="1"/>
  <c r="Z10" i="1"/>
  <c r="AL9" i="1"/>
  <c r="Z9" i="1"/>
  <c r="AL8" i="1"/>
  <c r="Z8" i="1"/>
  <c r="AE6" i="1"/>
  <c r="AL45" i="1"/>
  <c r="AL44" i="1"/>
  <c r="Z38" i="1"/>
  <c r="AE35" i="1"/>
  <c r="AE27" i="1"/>
  <c r="AF27" i="1" s="1"/>
  <c r="AE19" i="1"/>
  <c r="AE11" i="1"/>
  <c r="AE3" i="1"/>
  <c r="AF3" i="1" s="1"/>
  <c r="AL80" i="1"/>
  <c r="AD79" i="1"/>
  <c r="AF79" i="1" s="1"/>
  <c r="AD77" i="1"/>
  <c r="AF77" i="1" s="1"/>
  <c r="AD74" i="1"/>
  <c r="AF74" i="1" s="1"/>
  <c r="AL68" i="1"/>
  <c r="AD61" i="1"/>
  <c r="AF61" i="1" s="1"/>
  <c r="AD57" i="1"/>
  <c r="AF57" i="1" s="1"/>
  <c r="AE54" i="1"/>
  <c r="AD53" i="1"/>
  <c r="AF53" i="1" s="1"/>
  <c r="AD50" i="1"/>
  <c r="AF50" i="1" s="1"/>
  <c r="AL48" i="1"/>
  <c r="Z46" i="1"/>
  <c r="AD45" i="1"/>
  <c r="AF45" i="1" s="1"/>
  <c r="AL41" i="1"/>
  <c r="Z41" i="1"/>
  <c r="AD37" i="1"/>
  <c r="AF37" i="1" s="1"/>
  <c r="AL36" i="1"/>
  <c r="AL34" i="1"/>
  <c r="AE34" i="1"/>
  <c r="Z30" i="1"/>
  <c r="AL29" i="1"/>
  <c r="AD29" i="1"/>
  <c r="Z29" i="1"/>
  <c r="AL28" i="1"/>
  <c r="Z28" i="1"/>
  <c r="AL26" i="1"/>
  <c r="AE26" i="1"/>
  <c r="Z22" i="1"/>
  <c r="AL21" i="1"/>
  <c r="AD21" i="1"/>
  <c r="Z21" i="1"/>
  <c r="AL20" i="1"/>
  <c r="Z20" i="1"/>
  <c r="AL18" i="1"/>
  <c r="AE18" i="1"/>
  <c r="AF18" i="1" s="1"/>
  <c r="Z14" i="1"/>
  <c r="AL13" i="1"/>
  <c r="AD13" i="1"/>
  <c r="Z13" i="1"/>
  <c r="AL12" i="1"/>
  <c r="Z12" i="1"/>
  <c r="AL10" i="1"/>
  <c r="AE10" i="1"/>
  <c r="AF10" i="1" s="1"/>
  <c r="Z6" i="1"/>
  <c r="AL5" i="1"/>
  <c r="AD5" i="1"/>
  <c r="Z5" i="1"/>
  <c r="AL4" i="1"/>
  <c r="Z4" i="1"/>
  <c r="AF1066" i="1"/>
  <c r="AF1016" i="1"/>
  <c r="AF641" i="1"/>
  <c r="AF616" i="1"/>
  <c r="AF561" i="1"/>
  <c r="AF539" i="1"/>
  <c r="AF1525" i="1"/>
  <c r="AF1521" i="1"/>
  <c r="AF1365" i="1"/>
  <c r="AF1577" i="1"/>
  <c r="AF1471" i="1"/>
  <c r="AF1455" i="1"/>
  <c r="AF1423" i="1"/>
  <c r="AF739" i="1"/>
  <c r="AF1715" i="1"/>
  <c r="N1715" i="1" s="1"/>
  <c r="O1715" i="1" s="1"/>
  <c r="AF1629" i="1"/>
  <c r="AF1623" i="1"/>
  <c r="AF1421" i="1"/>
  <c r="AF1415" i="1"/>
  <c r="AF1359" i="1"/>
  <c r="AF1292" i="1"/>
  <c r="AF1276" i="1"/>
  <c r="N1276" i="1" s="1"/>
  <c r="O1276" i="1" s="1"/>
  <c r="AF1260" i="1"/>
  <c r="AF197" i="1"/>
  <c r="AF1533" i="1"/>
  <c r="AF1120" i="1"/>
  <c r="AF1831" i="1"/>
  <c r="AF1815" i="1"/>
  <c r="AF1807" i="1"/>
  <c r="AF1799" i="1"/>
  <c r="AF1795" i="1"/>
  <c r="AF1787" i="1"/>
  <c r="AF1783" i="1"/>
  <c r="AF1643" i="1"/>
  <c r="AF1627" i="1"/>
  <c r="AF1565" i="1"/>
  <c r="AF1561" i="1"/>
  <c r="N1561" i="1" s="1"/>
  <c r="O1561" i="1" s="1"/>
  <c r="AF1537" i="1"/>
  <c r="AF1156" i="1"/>
  <c r="AF1060" i="1"/>
  <c r="AF724" i="1"/>
  <c r="AF287" i="1"/>
  <c r="N287" i="1" s="1"/>
  <c r="O287" i="1" s="1"/>
  <c r="AF1213" i="1"/>
  <c r="AF1209" i="1"/>
  <c r="AF1192" i="1"/>
  <c r="AF664" i="1"/>
  <c r="AF658" i="1"/>
  <c r="AF644" i="1"/>
  <c r="AF638" i="1"/>
  <c r="AF586" i="1"/>
  <c r="AF497" i="1"/>
  <c r="AF486" i="1"/>
  <c r="AF481" i="1"/>
  <c r="AF462" i="1"/>
  <c r="AF453" i="1"/>
  <c r="AF394" i="1"/>
  <c r="AF118" i="1"/>
  <c r="N118" i="1" s="1"/>
  <c r="O118" i="1" s="1"/>
  <c r="AF1768" i="1"/>
  <c r="AF1767" i="1"/>
  <c r="AF1760" i="1"/>
  <c r="AF1751" i="1"/>
  <c r="AF1744" i="1"/>
  <c r="AF1740" i="1"/>
  <c r="AF1735" i="1"/>
  <c r="AF1688" i="1"/>
  <c r="AF1641" i="1"/>
  <c r="AF1634" i="1"/>
  <c r="AF1602" i="1"/>
  <c r="AF1346" i="1"/>
  <c r="AF1330" i="1"/>
  <c r="AF1323" i="1"/>
  <c r="AF1320" i="1"/>
  <c r="AF1196" i="1"/>
  <c r="AF1108" i="1"/>
  <c r="AF1048" i="1"/>
  <c r="AF1046" i="1"/>
  <c r="AF1022" i="1"/>
  <c r="AF281" i="1"/>
  <c r="AF1557" i="1"/>
  <c r="AF1461" i="1"/>
  <c r="AF1429" i="1"/>
  <c r="AF434" i="1"/>
  <c r="AF358" i="1"/>
  <c r="AF1609" i="1"/>
  <c r="AF1529" i="1"/>
  <c r="AF1054" i="1"/>
  <c r="AF992" i="1"/>
  <c r="AF882" i="1"/>
  <c r="AF772" i="1"/>
  <c r="AF944" i="1"/>
  <c r="AF928" i="1"/>
  <c r="AF908" i="1"/>
  <c r="AF904" i="1"/>
  <c r="AF881" i="1"/>
  <c r="AF861" i="1"/>
  <c r="AF852" i="1"/>
  <c r="AF748" i="1"/>
  <c r="AF640" i="1"/>
  <c r="AF606" i="1"/>
  <c r="N606" i="1" s="1"/>
  <c r="O606" i="1" s="1"/>
  <c r="AF587" i="1"/>
  <c r="AF567" i="1"/>
  <c r="AF547" i="1"/>
  <c r="AF457" i="1"/>
  <c r="AF378" i="1"/>
  <c r="AF362" i="1"/>
  <c r="AF321" i="1"/>
  <c r="AF319" i="1"/>
  <c r="AF796" i="1"/>
  <c r="AF780" i="1"/>
  <c r="N780" i="1" s="1"/>
  <c r="O780" i="1" s="1"/>
  <c r="AF283" i="1"/>
  <c r="AF276" i="1"/>
  <c r="AF44" i="1"/>
  <c r="AF41" i="1"/>
  <c r="AF1832" i="1"/>
  <c r="AF1820" i="1"/>
  <c r="AF1788" i="1"/>
  <c r="AF1727" i="1"/>
  <c r="AF1637" i="1"/>
  <c r="AF1844" i="1"/>
  <c r="AF1839" i="1"/>
  <c r="AF1716" i="1"/>
  <c r="AF1571" i="1"/>
  <c r="AF1812" i="1"/>
  <c r="AF1808" i="1"/>
  <c r="AF1796" i="1"/>
  <c r="AF1646" i="1"/>
  <c r="AF1630" i="1"/>
  <c r="AF1771" i="1"/>
  <c r="N1771" i="1" s="1"/>
  <c r="O1771" i="1" s="1"/>
  <c r="AF1595" i="1"/>
  <c r="AF1591" i="1"/>
  <c r="AF1575" i="1"/>
  <c r="AF1164" i="1"/>
  <c r="AF736" i="1"/>
  <c r="AF711" i="1"/>
  <c r="AF1489" i="1"/>
  <c r="AF1462" i="1"/>
  <c r="AF1418" i="1"/>
  <c r="AF1386" i="1"/>
  <c r="AF1353" i="1"/>
  <c r="AF1338" i="1"/>
  <c r="AF1307" i="1"/>
  <c r="AF1299" i="1"/>
  <c r="N1299" i="1" s="1"/>
  <c r="O1299" i="1" s="1"/>
  <c r="AF1243" i="1"/>
  <c r="AF1224" i="1"/>
  <c r="AF1223" i="1"/>
  <c r="N1223" i="1" s="1"/>
  <c r="O1223" i="1" s="1"/>
  <c r="AF1207" i="1"/>
  <c r="AF1000" i="1"/>
  <c r="AF998" i="1"/>
  <c r="N998" i="1" s="1"/>
  <c r="O998" i="1" s="1"/>
  <c r="AF977" i="1"/>
  <c r="AF968" i="1"/>
  <c r="AF1642" i="1"/>
  <c r="AF1633" i="1"/>
  <c r="N1633" i="1" s="1"/>
  <c r="O1633" i="1" s="1"/>
  <c r="AF1562" i="1"/>
  <c r="AF1559" i="1"/>
  <c r="AF1539" i="1"/>
  <c r="AF1505" i="1"/>
  <c r="AF1482" i="1"/>
  <c r="AF1469" i="1"/>
  <c r="AF1437" i="1"/>
  <c r="AF1403" i="1"/>
  <c r="AF1399" i="1"/>
  <c r="AF1395" i="1"/>
  <c r="AF1355" i="1"/>
  <c r="AF1122" i="1"/>
  <c r="AF1012" i="1"/>
  <c r="AF695" i="1"/>
  <c r="N695" i="1" s="1"/>
  <c r="O695" i="1" s="1"/>
  <c r="AF1379" i="1"/>
  <c r="AF1375" i="1"/>
  <c r="AF1331" i="1"/>
  <c r="AF1329" i="1"/>
  <c r="AF1325" i="1"/>
  <c r="AF1272" i="1"/>
  <c r="AF1264" i="1"/>
  <c r="AF1256" i="1"/>
  <c r="AF1248" i="1"/>
  <c r="AF1197" i="1"/>
  <c r="AF1187" i="1"/>
  <c r="AF1184" i="1"/>
  <c r="AF1181" i="1"/>
  <c r="AF1173" i="1"/>
  <c r="AF1160" i="1"/>
  <c r="AF1157" i="1"/>
  <c r="AF1146" i="1"/>
  <c r="AF1140" i="1"/>
  <c r="AF1130" i="1"/>
  <c r="AF1096" i="1"/>
  <c r="AF1093" i="1"/>
  <c r="AF1077" i="1"/>
  <c r="AF1036" i="1"/>
  <c r="AF981" i="1"/>
  <c r="AF966" i="1"/>
  <c r="AF909" i="1"/>
  <c r="AF880" i="1"/>
  <c r="AF874" i="1"/>
  <c r="AF858" i="1"/>
  <c r="N858" i="1" s="1"/>
  <c r="O858" i="1" s="1"/>
  <c r="AF828" i="1"/>
  <c r="AF825" i="1"/>
  <c r="AF811" i="1"/>
  <c r="AF795" i="1"/>
  <c r="AF747" i="1"/>
  <c r="AF744" i="1"/>
  <c r="AF404" i="1"/>
  <c r="AF1199" i="1"/>
  <c r="AF1159" i="1"/>
  <c r="AF1139" i="1"/>
  <c r="AF1024" i="1"/>
  <c r="AF722" i="1"/>
  <c r="AF706" i="1"/>
  <c r="AF114" i="1"/>
  <c r="AF85" i="1"/>
  <c r="AF59" i="1"/>
  <c r="AF43" i="1"/>
  <c r="AF23" i="1"/>
  <c r="AF175" i="1"/>
  <c r="AF167" i="1"/>
  <c r="AF93" i="1"/>
  <c r="AF650" i="1"/>
  <c r="AF569" i="1"/>
  <c r="AF563" i="1"/>
  <c r="AF558" i="1"/>
  <c r="AF549" i="1"/>
  <c r="AF543" i="1"/>
  <c r="AF431" i="1"/>
  <c r="AF426" i="1"/>
  <c r="AF354" i="1"/>
  <c r="AF338" i="1"/>
  <c r="AF244" i="1"/>
  <c r="AF228" i="1"/>
  <c r="AF106" i="1"/>
  <c r="AF507" i="1"/>
  <c r="AF499" i="1"/>
  <c r="AF495" i="1"/>
  <c r="AF483" i="1"/>
  <c r="AF436" i="1"/>
  <c r="AF332" i="1"/>
  <c r="AD1616" i="1"/>
  <c r="AE1616" i="1"/>
  <c r="AD1608" i="1"/>
  <c r="AE1608" i="1"/>
  <c r="AD1600" i="1"/>
  <c r="AE1600" i="1"/>
  <c r="AD1588" i="1"/>
  <c r="AE1588" i="1"/>
  <c r="AD1580" i="1"/>
  <c r="AE1580" i="1"/>
  <c r="AL1562" i="1"/>
  <c r="AD1524" i="1"/>
  <c r="AE1524" i="1"/>
  <c r="AF1491" i="1"/>
  <c r="AL1488" i="1"/>
  <c r="AD1488" i="1"/>
  <c r="AE1488" i="1"/>
  <c r="AF1486" i="1"/>
  <c r="AF1333" i="1"/>
  <c r="N1333" i="1" s="1"/>
  <c r="O1333" i="1" s="1"/>
  <c r="AE1842" i="1"/>
  <c r="AF1842" i="1" s="1"/>
  <c r="AE1838" i="1"/>
  <c r="AF1838" i="1" s="1"/>
  <c r="AE1834" i="1"/>
  <c r="AF1834" i="1" s="1"/>
  <c r="AE1830" i="1"/>
  <c r="AF1830" i="1" s="1"/>
  <c r="AE1826" i="1"/>
  <c r="AF1826" i="1" s="1"/>
  <c r="AE1822" i="1"/>
  <c r="AF1822" i="1" s="1"/>
  <c r="AE1818" i="1"/>
  <c r="AF1818" i="1" s="1"/>
  <c r="AE1814" i="1"/>
  <c r="AF1814" i="1" s="1"/>
  <c r="AE1810" i="1"/>
  <c r="AF1810" i="1" s="1"/>
  <c r="AE1806" i="1"/>
  <c r="AF1806" i="1" s="1"/>
  <c r="AE1802" i="1"/>
  <c r="AF1802" i="1" s="1"/>
  <c r="AE1798" i="1"/>
  <c r="AF1798" i="1" s="1"/>
  <c r="AE1794" i="1"/>
  <c r="AF1794" i="1" s="1"/>
  <c r="AE1790" i="1"/>
  <c r="AF1790" i="1" s="1"/>
  <c r="AE1786" i="1"/>
  <c r="AF1786" i="1" s="1"/>
  <c r="N1786" i="1" s="1"/>
  <c r="O1786" i="1" s="1"/>
  <c r="AE1782" i="1"/>
  <c r="AF1782" i="1" s="1"/>
  <c r="AE1778" i="1"/>
  <c r="AF1778" i="1" s="1"/>
  <c r="AE1774" i="1"/>
  <c r="AF1774" i="1" s="1"/>
  <c r="AE1770" i="1"/>
  <c r="AE1766" i="1"/>
  <c r="AF1766" i="1" s="1"/>
  <c r="AE1762" i="1"/>
  <c r="AF1762" i="1" s="1"/>
  <c r="AE1758" i="1"/>
  <c r="AF1758" i="1" s="1"/>
  <c r="AE1754" i="1"/>
  <c r="AF1754" i="1" s="1"/>
  <c r="AE1750" i="1"/>
  <c r="AF1750" i="1" s="1"/>
  <c r="AE1746" i="1"/>
  <c r="AF1746" i="1" s="1"/>
  <c r="AE1742" i="1"/>
  <c r="AF1742" i="1" s="1"/>
  <c r="AE1738" i="1"/>
  <c r="AF1738" i="1" s="1"/>
  <c r="AE1734" i="1"/>
  <c r="AF1734" i="1" s="1"/>
  <c r="AE1730" i="1"/>
  <c r="AF1730" i="1" s="1"/>
  <c r="AE1726" i="1"/>
  <c r="AE1722" i="1"/>
  <c r="AF1722" i="1" s="1"/>
  <c r="AE1718" i="1"/>
  <c r="AF1718" i="1" s="1"/>
  <c r="AE1714" i="1"/>
  <c r="AF1714" i="1" s="1"/>
  <c r="AE1710" i="1"/>
  <c r="AF1710" i="1" s="1"/>
  <c r="AE1706" i="1"/>
  <c r="AF1706" i="1" s="1"/>
  <c r="AE1702" i="1"/>
  <c r="AF1702" i="1" s="1"/>
  <c r="AE1698" i="1"/>
  <c r="AF1698" i="1" s="1"/>
  <c r="AE1694" i="1"/>
  <c r="AF1694" i="1" s="1"/>
  <c r="AE1690" i="1"/>
  <c r="AF1690" i="1" s="1"/>
  <c r="AE1686" i="1"/>
  <c r="AF1686" i="1" s="1"/>
  <c r="AE1682" i="1"/>
  <c r="AF1682" i="1" s="1"/>
  <c r="AE1678" i="1"/>
  <c r="AE1674" i="1"/>
  <c r="AF1674" i="1" s="1"/>
  <c r="AE1670" i="1"/>
  <c r="AE1666" i="1"/>
  <c r="AE1662" i="1"/>
  <c r="AF1662" i="1" s="1"/>
  <c r="AE1658" i="1"/>
  <c r="AF1658" i="1" s="1"/>
  <c r="AE1654" i="1"/>
  <c r="AF1654" i="1" s="1"/>
  <c r="AE1650" i="1"/>
  <c r="AF1650" i="1" s="1"/>
  <c r="AL1644" i="1"/>
  <c r="AL1640" i="1"/>
  <c r="AL1636" i="1"/>
  <c r="AL1632" i="1"/>
  <c r="AL1628" i="1"/>
  <c r="AE1626" i="1"/>
  <c r="AF1626" i="1" s="1"/>
  <c r="AF1624" i="1"/>
  <c r="AL1622" i="1"/>
  <c r="AF1619" i="1"/>
  <c r="AF1611" i="1"/>
  <c r="N1611" i="1" s="1"/>
  <c r="O1611" i="1" s="1"/>
  <c r="AF1603" i="1"/>
  <c r="AL1592" i="1"/>
  <c r="AD1592" i="1"/>
  <c r="AE1592" i="1"/>
  <c r="AF1590" i="1"/>
  <c r="Z1588" i="1"/>
  <c r="AL1574" i="1"/>
  <c r="AL1572" i="1"/>
  <c r="AD1572" i="1"/>
  <c r="AE1572" i="1"/>
  <c r="AF1570" i="1"/>
  <c r="AL1566" i="1"/>
  <c r="AL1560" i="1"/>
  <c r="AD1560" i="1"/>
  <c r="AE1560" i="1"/>
  <c r="AL1552" i="1"/>
  <c r="AD1552" i="1"/>
  <c r="AE1552" i="1"/>
  <c r="AL1544" i="1"/>
  <c r="AD1544" i="1"/>
  <c r="AE1544" i="1"/>
  <c r="AL1536" i="1"/>
  <c r="AD1536" i="1"/>
  <c r="AE1536" i="1"/>
  <c r="AL1528" i="1"/>
  <c r="AD1528" i="1"/>
  <c r="AE1528" i="1"/>
  <c r="AL1518" i="1"/>
  <c r="AL1516" i="1"/>
  <c r="AD1516" i="1"/>
  <c r="AE1516" i="1"/>
  <c r="AL1510" i="1"/>
  <c r="AD1508" i="1"/>
  <c r="AE1508" i="1"/>
  <c r="AL1502" i="1"/>
  <c r="AD1500" i="1"/>
  <c r="AE1500" i="1"/>
  <c r="AL1494" i="1"/>
  <c r="AD1492" i="1"/>
  <c r="AE1492" i="1"/>
  <c r="Z1488" i="1"/>
  <c r="AE1845" i="1"/>
  <c r="AF1845" i="1" s="1"/>
  <c r="AE1841" i="1"/>
  <c r="AF1841" i="1" s="1"/>
  <c r="AE1837" i="1"/>
  <c r="AF1837" i="1" s="1"/>
  <c r="AE1833" i="1"/>
  <c r="AF1833" i="1" s="1"/>
  <c r="AE1829" i="1"/>
  <c r="AF1829" i="1" s="1"/>
  <c r="AE1825" i="1"/>
  <c r="AF1825" i="1" s="1"/>
  <c r="AE1821" i="1"/>
  <c r="AE1817" i="1"/>
  <c r="AF1817" i="1" s="1"/>
  <c r="AE1813" i="1"/>
  <c r="AF1813" i="1" s="1"/>
  <c r="AE1809" i="1"/>
  <c r="AF1809" i="1" s="1"/>
  <c r="AE1805" i="1"/>
  <c r="AF1805" i="1" s="1"/>
  <c r="AE1801" i="1"/>
  <c r="AF1801" i="1" s="1"/>
  <c r="AE1797" i="1"/>
  <c r="AF1797" i="1" s="1"/>
  <c r="AE1793" i="1"/>
  <c r="AF1793" i="1" s="1"/>
  <c r="AE1789" i="1"/>
  <c r="AF1789" i="1" s="1"/>
  <c r="AE1785" i="1"/>
  <c r="AF1785" i="1" s="1"/>
  <c r="AE1781" i="1"/>
  <c r="AF1781" i="1" s="1"/>
  <c r="AE1777" i="1"/>
  <c r="AF1777" i="1" s="1"/>
  <c r="AE1773" i="1"/>
  <c r="AF1773" i="1" s="1"/>
  <c r="AE1769" i="1"/>
  <c r="AF1769" i="1" s="1"/>
  <c r="AE1765" i="1"/>
  <c r="AF1765" i="1" s="1"/>
  <c r="AE1761" i="1"/>
  <c r="AF1761" i="1" s="1"/>
  <c r="AE1757" i="1"/>
  <c r="AF1757" i="1" s="1"/>
  <c r="AE1753" i="1"/>
  <c r="AF1753" i="1" s="1"/>
  <c r="AE1749" i="1"/>
  <c r="AF1749" i="1" s="1"/>
  <c r="N1749" i="1" s="1"/>
  <c r="O1749" i="1" s="1"/>
  <c r="AE1745" i="1"/>
  <c r="AF1745" i="1" s="1"/>
  <c r="AE1741" i="1"/>
  <c r="AF1741" i="1" s="1"/>
  <c r="AE1737" i="1"/>
  <c r="AF1737" i="1" s="1"/>
  <c r="AE1733" i="1"/>
  <c r="AF1733" i="1" s="1"/>
  <c r="AE1729" i="1"/>
  <c r="AF1729" i="1" s="1"/>
  <c r="AE1725" i="1"/>
  <c r="AF1725" i="1" s="1"/>
  <c r="AE1721" i="1"/>
  <c r="AF1721" i="1" s="1"/>
  <c r="AE1717" i="1"/>
  <c r="AF1717" i="1" s="1"/>
  <c r="AE1713" i="1"/>
  <c r="AF1713" i="1" s="1"/>
  <c r="AE1709" i="1"/>
  <c r="AF1709" i="1" s="1"/>
  <c r="AE1705" i="1"/>
  <c r="AF1705" i="1" s="1"/>
  <c r="AE1701" i="1"/>
  <c r="AF1701" i="1" s="1"/>
  <c r="AE1697" i="1"/>
  <c r="AF1697" i="1" s="1"/>
  <c r="AE1693" i="1"/>
  <c r="AF1693" i="1" s="1"/>
  <c r="AE1689" i="1"/>
  <c r="AF1689" i="1" s="1"/>
  <c r="AE1685" i="1"/>
  <c r="AF1685" i="1" s="1"/>
  <c r="AE1681" i="1"/>
  <c r="AF1681" i="1" s="1"/>
  <c r="AE1677" i="1"/>
  <c r="AE1673" i="1"/>
  <c r="AE1669" i="1"/>
  <c r="AF1669" i="1" s="1"/>
  <c r="AE1665" i="1"/>
  <c r="AF1665" i="1" s="1"/>
  <c r="AE1661" i="1"/>
  <c r="AF1661" i="1" s="1"/>
  <c r="AE1657" i="1"/>
  <c r="AF1657" i="1" s="1"/>
  <c r="AE1653" i="1"/>
  <c r="AE1649" i="1"/>
  <c r="AF1649" i="1" s="1"/>
  <c r="Z1624" i="1"/>
  <c r="AD1620" i="1"/>
  <c r="AE1620" i="1"/>
  <c r="AL1614" i="1"/>
  <c r="AD1612" i="1"/>
  <c r="AE1612" i="1"/>
  <c r="AL1606" i="1"/>
  <c r="AD1604" i="1"/>
  <c r="AE1604" i="1"/>
  <c r="AL1598" i="1"/>
  <c r="AD1584" i="1"/>
  <c r="AE1584" i="1"/>
  <c r="AD1564" i="1"/>
  <c r="AE1564" i="1"/>
  <c r="AL1522" i="1"/>
  <c r="N1515" i="1"/>
  <c r="O1515" i="1" s="1"/>
  <c r="AF1495" i="1"/>
  <c r="AL1486" i="1"/>
  <c r="AF1435" i="1"/>
  <c r="AD1644" i="1"/>
  <c r="AF1644" i="1" s="1"/>
  <c r="AD1640" i="1"/>
  <c r="AF1640" i="1" s="1"/>
  <c r="AD1636" i="1"/>
  <c r="AF1636" i="1" s="1"/>
  <c r="Z1604" i="1"/>
  <c r="AF1599" i="1"/>
  <c r="AL1596" i="1"/>
  <c r="AD1596" i="1"/>
  <c r="AE1596" i="1"/>
  <c r="AF1579" i="1"/>
  <c r="AL1576" i="1"/>
  <c r="AD1576" i="1"/>
  <c r="AE1576" i="1"/>
  <c r="AF1574" i="1"/>
  <c r="AL1568" i="1"/>
  <c r="AD1568" i="1"/>
  <c r="AE1568" i="1"/>
  <c r="AF1566" i="1"/>
  <c r="AL1556" i="1"/>
  <c r="AD1556" i="1"/>
  <c r="AE1556" i="1"/>
  <c r="AL1548" i="1"/>
  <c r="AD1548" i="1"/>
  <c r="AE1548" i="1"/>
  <c r="AL1540" i="1"/>
  <c r="AD1540" i="1"/>
  <c r="AE1540" i="1"/>
  <c r="AL1532" i="1"/>
  <c r="AD1532" i="1"/>
  <c r="AE1532" i="1"/>
  <c r="AL1520" i="1"/>
  <c r="AD1520" i="1"/>
  <c r="AE1520" i="1"/>
  <c r="AD1512" i="1"/>
  <c r="AE1512" i="1"/>
  <c r="AD1504" i="1"/>
  <c r="AE1504" i="1"/>
  <c r="AD1496" i="1"/>
  <c r="AE1496" i="1"/>
  <c r="AE1305" i="1"/>
  <c r="AD1305" i="1"/>
  <c r="Z1327" i="1"/>
  <c r="AD1326" i="1"/>
  <c r="AF1326" i="1" s="1"/>
  <c r="Z1323" i="1"/>
  <c r="Z1319" i="1"/>
  <c r="Z1315" i="1"/>
  <c r="AD1310" i="1"/>
  <c r="AE1484" i="1"/>
  <c r="AF1484" i="1" s="1"/>
  <c r="AE1480" i="1"/>
  <c r="AE1476" i="1"/>
  <c r="AE1472" i="1"/>
  <c r="AF1472" i="1" s="1"/>
  <c r="AE1468" i="1"/>
  <c r="AE1464" i="1"/>
  <c r="AF1464" i="1" s="1"/>
  <c r="AE1460" i="1"/>
  <c r="AE1456" i="1"/>
  <c r="AE1452" i="1"/>
  <c r="AE1448" i="1"/>
  <c r="AF1448" i="1" s="1"/>
  <c r="AE1444" i="1"/>
  <c r="AF1444" i="1" s="1"/>
  <c r="AE1440" i="1"/>
  <c r="AF1440" i="1" s="1"/>
  <c r="AE1436" i="1"/>
  <c r="AE1432" i="1"/>
  <c r="AE1428" i="1"/>
  <c r="AE1424" i="1"/>
  <c r="AF1424" i="1" s="1"/>
  <c r="AE1420" i="1"/>
  <c r="AF1420" i="1" s="1"/>
  <c r="AE1416" i="1"/>
  <c r="AF1416" i="1" s="1"/>
  <c r="AE1412" i="1"/>
  <c r="AE1408" i="1"/>
  <c r="AF1408" i="1" s="1"/>
  <c r="AE1404" i="1"/>
  <c r="AE1400" i="1"/>
  <c r="AE1396" i="1"/>
  <c r="AE1392" i="1"/>
  <c r="AE1388" i="1"/>
  <c r="AE1384" i="1"/>
  <c r="AF1384" i="1" s="1"/>
  <c r="AE1380" i="1"/>
  <c r="AF1380" i="1" s="1"/>
  <c r="AE1376" i="1"/>
  <c r="AF1376" i="1" s="1"/>
  <c r="N1376" i="1" s="1"/>
  <c r="O1376" i="1" s="1"/>
  <c r="AE1372" i="1"/>
  <c r="AE1368" i="1"/>
  <c r="AF1368" i="1" s="1"/>
  <c r="AE1364" i="1"/>
  <c r="AE1360" i="1"/>
  <c r="AF1360" i="1" s="1"/>
  <c r="AE1356" i="1"/>
  <c r="AE1352" i="1"/>
  <c r="AE1348" i="1"/>
  <c r="AE1344" i="1"/>
  <c r="AF1344" i="1" s="1"/>
  <c r="AE1340" i="1"/>
  <c r="AE1336" i="1"/>
  <c r="AF1336" i="1" s="1"/>
  <c r="AE1332" i="1"/>
  <c r="AE1313" i="1"/>
  <c r="AD1313" i="1"/>
  <c r="N1291" i="1"/>
  <c r="O1291" i="1" s="1"/>
  <c r="AE1327" i="1"/>
  <c r="AF1327" i="1" s="1"/>
  <c r="AD1322" i="1"/>
  <c r="AE1322" i="1"/>
  <c r="Z1322" i="1"/>
  <c r="AD1321" i="1"/>
  <c r="AF1321" i="1" s="1"/>
  <c r="AD1318" i="1"/>
  <c r="AE1318" i="1"/>
  <c r="Z1318" i="1"/>
  <c r="AD1317" i="1"/>
  <c r="AF1317" i="1" s="1"/>
  <c r="AD1314" i="1"/>
  <c r="AE1314" i="1"/>
  <c r="Z1314" i="1"/>
  <c r="AE1309" i="1"/>
  <c r="AD1309" i="1"/>
  <c r="AL1307" i="1"/>
  <c r="AF1161" i="1"/>
  <c r="AF1153" i="1"/>
  <c r="AD1301" i="1"/>
  <c r="AF1301" i="1" s="1"/>
  <c r="AD1297" i="1"/>
  <c r="AF1297" i="1" s="1"/>
  <c r="AD1293" i="1"/>
  <c r="AF1293" i="1" s="1"/>
  <c r="AD1289" i="1"/>
  <c r="AF1289" i="1" s="1"/>
  <c r="AD1285" i="1"/>
  <c r="AF1285" i="1" s="1"/>
  <c r="AD1281" i="1"/>
  <c r="AF1281" i="1" s="1"/>
  <c r="AD1277" i="1"/>
  <c r="AF1277" i="1" s="1"/>
  <c r="AD1273" i="1"/>
  <c r="AF1273" i="1" s="1"/>
  <c r="AD1269" i="1"/>
  <c r="AF1269" i="1" s="1"/>
  <c r="AD1265" i="1"/>
  <c r="AF1265" i="1" s="1"/>
  <c r="N1265" i="1" s="1"/>
  <c r="O1265" i="1" s="1"/>
  <c r="AD1261" i="1"/>
  <c r="AF1261" i="1" s="1"/>
  <c r="AD1257" i="1"/>
  <c r="AF1257" i="1" s="1"/>
  <c r="AD1253" i="1"/>
  <c r="AF1253" i="1" s="1"/>
  <c r="AD1249" i="1"/>
  <c r="AF1249" i="1" s="1"/>
  <c r="AD1245" i="1"/>
  <c r="AF1245" i="1" s="1"/>
  <c r="AD1241" i="1"/>
  <c r="AF1241" i="1" s="1"/>
  <c r="AD1237" i="1"/>
  <c r="AF1237" i="1" s="1"/>
  <c r="AD1233" i="1"/>
  <c r="AF1233" i="1" s="1"/>
  <c r="AD1229" i="1"/>
  <c r="AF1229" i="1" s="1"/>
  <c r="AD1107" i="1"/>
  <c r="AE1107" i="1"/>
  <c r="AD1103" i="1"/>
  <c r="AE1103" i="1"/>
  <c r="AD1099" i="1"/>
  <c r="AE1099" i="1"/>
  <c r="AD1095" i="1"/>
  <c r="AE1095" i="1"/>
  <c r="AD1091" i="1"/>
  <c r="AE1091" i="1"/>
  <c r="AD1087" i="1"/>
  <c r="AE1087" i="1"/>
  <c r="AD1083" i="1"/>
  <c r="AE1083" i="1"/>
  <c r="AD1079" i="1"/>
  <c r="AE1079" i="1"/>
  <c r="Z1075" i="1"/>
  <c r="Z1067" i="1"/>
  <c r="AD1059" i="1"/>
  <c r="AE1059" i="1"/>
  <c r="AD1051" i="1"/>
  <c r="AE1051" i="1"/>
  <c r="AD1043" i="1"/>
  <c r="AE1043" i="1"/>
  <c r="Z1031" i="1"/>
  <c r="Z1023" i="1"/>
  <c r="Z1015" i="1"/>
  <c r="AD1007" i="1"/>
  <c r="AE1007" i="1"/>
  <c r="Z1003" i="1"/>
  <c r="Z995" i="1"/>
  <c r="N942" i="1"/>
  <c r="O942" i="1" s="1"/>
  <c r="AD1143" i="1"/>
  <c r="AF1143" i="1" s="1"/>
  <c r="AD1135" i="1"/>
  <c r="AF1135" i="1" s="1"/>
  <c r="Z1131" i="1"/>
  <c r="Z1124" i="1"/>
  <c r="Z1120" i="1"/>
  <c r="Z1116" i="1"/>
  <c r="Z1112" i="1"/>
  <c r="Z1079" i="1"/>
  <c r="AD1071" i="1"/>
  <c r="AE1071" i="1"/>
  <c r="AL1069" i="1"/>
  <c r="AD1063" i="1"/>
  <c r="AE1063" i="1"/>
  <c r="AL1061" i="1"/>
  <c r="Z1059" i="1"/>
  <c r="Z1051" i="1"/>
  <c r="Z1043" i="1"/>
  <c r="AD1035" i="1"/>
  <c r="AE1035" i="1"/>
  <c r="AL1033" i="1"/>
  <c r="AD1027" i="1"/>
  <c r="AE1027" i="1"/>
  <c r="AL1025" i="1"/>
  <c r="AD1019" i="1"/>
  <c r="AE1019" i="1"/>
  <c r="AL1017" i="1"/>
  <c r="AF1005" i="1"/>
  <c r="AD999" i="1"/>
  <c r="AE999" i="1"/>
  <c r="AL997" i="1"/>
  <c r="AD991" i="1"/>
  <c r="AE991" i="1"/>
  <c r="AL989" i="1"/>
  <c r="AF956" i="1"/>
  <c r="AF900" i="1"/>
  <c r="AF864" i="1"/>
  <c r="AE1310" i="1"/>
  <c r="AE1306" i="1"/>
  <c r="AE1302" i="1"/>
  <c r="AE1298" i="1"/>
  <c r="AF1298" i="1" s="1"/>
  <c r="AE1294" i="1"/>
  <c r="AE1290" i="1"/>
  <c r="AF1290" i="1" s="1"/>
  <c r="AE1286" i="1"/>
  <c r="AF1286" i="1" s="1"/>
  <c r="AE1282" i="1"/>
  <c r="AF1282" i="1" s="1"/>
  <c r="AE1278" i="1"/>
  <c r="AF1278" i="1" s="1"/>
  <c r="AE1274" i="1"/>
  <c r="AE1270" i="1"/>
  <c r="AE1266" i="1"/>
  <c r="AF1266" i="1" s="1"/>
  <c r="AE1262" i="1"/>
  <c r="AF1262" i="1" s="1"/>
  <c r="AE1258" i="1"/>
  <c r="AF1258" i="1" s="1"/>
  <c r="AE1254" i="1"/>
  <c r="AF1254" i="1" s="1"/>
  <c r="AE1250" i="1"/>
  <c r="AF1250" i="1" s="1"/>
  <c r="AE1246" i="1"/>
  <c r="AE1242" i="1"/>
  <c r="AF1242" i="1" s="1"/>
  <c r="AE1238" i="1"/>
  <c r="AE1234" i="1"/>
  <c r="AE1230" i="1"/>
  <c r="AF1230" i="1" s="1"/>
  <c r="AE1226" i="1"/>
  <c r="AF1226" i="1" s="1"/>
  <c r="AE1222" i="1"/>
  <c r="AE1218" i="1"/>
  <c r="AE1214" i="1"/>
  <c r="AE1210" i="1"/>
  <c r="AE1206" i="1"/>
  <c r="AF1206" i="1" s="1"/>
  <c r="AE1202" i="1"/>
  <c r="AE1198" i="1"/>
  <c r="AF1198" i="1" s="1"/>
  <c r="AE1194" i="1"/>
  <c r="AE1190" i="1"/>
  <c r="AF1190" i="1" s="1"/>
  <c r="AE1186" i="1"/>
  <c r="AE1182" i="1"/>
  <c r="AE1178" i="1"/>
  <c r="AF1178" i="1" s="1"/>
  <c r="AE1174" i="1"/>
  <c r="AE1170" i="1"/>
  <c r="AF1170" i="1" s="1"/>
  <c r="AE1166" i="1"/>
  <c r="AE1162" i="1"/>
  <c r="AE1158" i="1"/>
  <c r="AF1158" i="1" s="1"/>
  <c r="AE1154" i="1"/>
  <c r="AF1154" i="1" s="1"/>
  <c r="AE1150" i="1"/>
  <c r="AF1150" i="1" s="1"/>
  <c r="Z1143" i="1"/>
  <c r="Z1139" i="1"/>
  <c r="Z1135" i="1"/>
  <c r="AD1055" i="1"/>
  <c r="AE1055" i="1"/>
  <c r="AD1047" i="1"/>
  <c r="AE1047" i="1"/>
  <c r="AD1039" i="1"/>
  <c r="AE1039" i="1"/>
  <c r="AD1011" i="1"/>
  <c r="AE1011" i="1"/>
  <c r="AL1143" i="1"/>
  <c r="AL1139" i="1"/>
  <c r="AL1135" i="1"/>
  <c r="AL1131" i="1"/>
  <c r="AE1131" i="1"/>
  <c r="AL1127" i="1"/>
  <c r="AD1127" i="1"/>
  <c r="AE1127" i="1"/>
  <c r="AL1123" i="1"/>
  <c r="AD1123" i="1"/>
  <c r="AE1123" i="1"/>
  <c r="AL1119" i="1"/>
  <c r="AD1119" i="1"/>
  <c r="AE1119" i="1"/>
  <c r="AL1115" i="1"/>
  <c r="AD1115" i="1"/>
  <c r="AE1115" i="1"/>
  <c r="AL1111" i="1"/>
  <c r="AD1111" i="1"/>
  <c r="AE1111" i="1"/>
  <c r="AF1106" i="1"/>
  <c r="AF1090" i="1"/>
  <c r="AF1086" i="1"/>
  <c r="AD1075" i="1"/>
  <c r="AE1075" i="1"/>
  <c r="AL1073" i="1"/>
  <c r="AD1067" i="1"/>
  <c r="AE1067" i="1"/>
  <c r="AL1065" i="1"/>
  <c r="AF1037" i="1"/>
  <c r="AD1031" i="1"/>
  <c r="AE1031" i="1"/>
  <c r="AL1029" i="1"/>
  <c r="AD1023" i="1"/>
  <c r="AE1023" i="1"/>
  <c r="AL1021" i="1"/>
  <c r="AD1015" i="1"/>
  <c r="AE1015" i="1"/>
  <c r="AL1013" i="1"/>
  <c r="AD1003" i="1"/>
  <c r="AE1003" i="1"/>
  <c r="AL1001" i="1"/>
  <c r="AD995" i="1"/>
  <c r="AE995" i="1"/>
  <c r="AL993" i="1"/>
  <c r="AF932" i="1"/>
  <c r="AF912" i="1"/>
  <c r="AD758" i="1"/>
  <c r="AE758" i="1"/>
  <c r="Z843" i="1"/>
  <c r="AD842" i="1"/>
  <c r="AF842" i="1" s="1"/>
  <c r="Z839" i="1"/>
  <c r="AD838" i="1"/>
  <c r="AF838" i="1" s="1"/>
  <c r="Z835" i="1"/>
  <c r="AD834" i="1"/>
  <c r="AF834" i="1" s="1"/>
  <c r="Z831" i="1"/>
  <c r="AD830" i="1"/>
  <c r="AF830" i="1" s="1"/>
  <c r="Z827" i="1"/>
  <c r="AD826" i="1"/>
  <c r="AF826" i="1" s="1"/>
  <c r="Z823" i="1"/>
  <c r="Z819" i="1"/>
  <c r="Z815" i="1"/>
  <c r="Z811" i="1"/>
  <c r="Z807" i="1"/>
  <c r="Z803" i="1"/>
  <c r="Z799" i="1"/>
  <c r="Z795" i="1"/>
  <c r="Z791" i="1"/>
  <c r="Z787" i="1"/>
  <c r="Z783" i="1"/>
  <c r="Z779" i="1"/>
  <c r="Z775" i="1"/>
  <c r="Z771" i="1"/>
  <c r="Z767" i="1"/>
  <c r="Z763" i="1"/>
  <c r="AD755" i="1"/>
  <c r="AF755" i="1" s="1"/>
  <c r="Z751" i="1"/>
  <c r="Z747" i="1"/>
  <c r="Z743" i="1"/>
  <c r="Z739" i="1"/>
  <c r="Z735" i="1"/>
  <c r="Z731" i="1"/>
  <c r="AE987" i="1"/>
  <c r="AF987" i="1" s="1"/>
  <c r="AE983" i="1"/>
  <c r="AF983" i="1" s="1"/>
  <c r="AE979" i="1"/>
  <c r="AF979" i="1" s="1"/>
  <c r="AE975" i="1"/>
  <c r="AE971" i="1"/>
  <c r="AE967" i="1"/>
  <c r="AF967" i="1" s="1"/>
  <c r="N967" i="1" s="1"/>
  <c r="O967" i="1" s="1"/>
  <c r="AE963" i="1"/>
  <c r="AE959" i="1"/>
  <c r="AE955" i="1"/>
  <c r="AF955" i="1" s="1"/>
  <c r="AE951" i="1"/>
  <c r="AF951" i="1" s="1"/>
  <c r="AE947" i="1"/>
  <c r="AF947" i="1" s="1"/>
  <c r="AE943" i="1"/>
  <c r="AE939" i="1"/>
  <c r="AE935" i="1"/>
  <c r="AE931" i="1"/>
  <c r="AF931" i="1" s="1"/>
  <c r="AE927" i="1"/>
  <c r="AF927" i="1" s="1"/>
  <c r="AE923" i="1"/>
  <c r="AE919" i="1"/>
  <c r="AE915" i="1"/>
  <c r="AE911" i="1"/>
  <c r="AE907" i="1"/>
  <c r="AE903" i="1"/>
  <c r="AE899" i="1"/>
  <c r="AE895" i="1"/>
  <c r="AE891" i="1"/>
  <c r="AE887" i="1"/>
  <c r="AF887" i="1" s="1"/>
  <c r="AE883" i="1"/>
  <c r="AE879" i="1"/>
  <c r="AF879" i="1" s="1"/>
  <c r="AE875" i="1"/>
  <c r="AE871" i="1"/>
  <c r="AE867" i="1"/>
  <c r="AE863" i="1"/>
  <c r="AF863" i="1" s="1"/>
  <c r="AE859" i="1"/>
  <c r="AF859" i="1" s="1"/>
  <c r="AE855" i="1"/>
  <c r="AE851" i="1"/>
  <c r="AE847" i="1"/>
  <c r="AF847" i="1" s="1"/>
  <c r="AL763" i="1"/>
  <c r="AD759" i="1"/>
  <c r="AF759" i="1" s="1"/>
  <c r="AF753" i="1"/>
  <c r="N753" i="1" s="1"/>
  <c r="O753" i="1" s="1"/>
  <c r="AF745" i="1"/>
  <c r="AF741" i="1"/>
  <c r="AF704" i="1"/>
  <c r="AE843" i="1"/>
  <c r="AE839" i="1"/>
  <c r="AE835" i="1"/>
  <c r="AF835" i="1" s="1"/>
  <c r="AE831" i="1"/>
  <c r="AF831" i="1" s="1"/>
  <c r="AE827" i="1"/>
  <c r="AD822" i="1"/>
  <c r="AE822" i="1"/>
  <c r="Z822" i="1"/>
  <c r="AD821" i="1"/>
  <c r="AF821" i="1" s="1"/>
  <c r="AD818" i="1"/>
  <c r="AE818" i="1"/>
  <c r="Z818" i="1"/>
  <c r="AD817" i="1"/>
  <c r="AF817" i="1" s="1"/>
  <c r="AD814" i="1"/>
  <c r="AE814" i="1"/>
  <c r="Z814" i="1"/>
  <c r="AD813" i="1"/>
  <c r="AF813" i="1" s="1"/>
  <c r="AD810" i="1"/>
  <c r="AE810" i="1"/>
  <c r="Z810" i="1"/>
  <c r="AD809" i="1"/>
  <c r="AF809" i="1" s="1"/>
  <c r="AD806" i="1"/>
  <c r="AE806" i="1"/>
  <c r="Z806" i="1"/>
  <c r="AD805" i="1"/>
  <c r="AF805" i="1" s="1"/>
  <c r="AD802" i="1"/>
  <c r="AE802" i="1"/>
  <c r="Z802" i="1"/>
  <c r="AD801" i="1"/>
  <c r="AF801" i="1" s="1"/>
  <c r="N801" i="1" s="1"/>
  <c r="O801" i="1" s="1"/>
  <c r="AD798" i="1"/>
  <c r="AE798" i="1"/>
  <c r="Z798" i="1"/>
  <c r="AD797" i="1"/>
  <c r="AF797" i="1" s="1"/>
  <c r="AD794" i="1"/>
  <c r="AE794" i="1"/>
  <c r="Z794" i="1"/>
  <c r="AD793" i="1"/>
  <c r="AF793" i="1" s="1"/>
  <c r="AD790" i="1"/>
  <c r="AE790" i="1"/>
  <c r="Z790" i="1"/>
  <c r="AD789" i="1"/>
  <c r="AF789" i="1" s="1"/>
  <c r="AD786" i="1"/>
  <c r="AE786" i="1"/>
  <c r="Z786" i="1"/>
  <c r="AD785" i="1"/>
  <c r="AF785" i="1" s="1"/>
  <c r="AD782" i="1"/>
  <c r="AE782" i="1"/>
  <c r="Z782" i="1"/>
  <c r="AD781" i="1"/>
  <c r="AF781" i="1" s="1"/>
  <c r="AD778" i="1"/>
  <c r="AE778" i="1"/>
  <c r="Z778" i="1"/>
  <c r="AD777" i="1"/>
  <c r="AF777" i="1" s="1"/>
  <c r="AD774" i="1"/>
  <c r="AE774" i="1"/>
  <c r="Z774" i="1"/>
  <c r="AD773" i="1"/>
  <c r="AF773" i="1" s="1"/>
  <c r="AD770" i="1"/>
  <c r="AE770" i="1"/>
  <c r="Z770" i="1"/>
  <c r="AD769" i="1"/>
  <c r="AF769" i="1" s="1"/>
  <c r="AD766" i="1"/>
  <c r="AE766" i="1"/>
  <c r="Z766" i="1"/>
  <c r="AD765" i="1"/>
  <c r="AF765" i="1" s="1"/>
  <c r="AD762" i="1"/>
  <c r="AE762" i="1"/>
  <c r="AD761" i="1"/>
  <c r="AF761" i="1" s="1"/>
  <c r="AD754" i="1"/>
  <c r="AE754" i="1"/>
  <c r="AD750" i="1"/>
  <c r="AE750" i="1"/>
  <c r="AD746" i="1"/>
  <c r="AE746" i="1"/>
  <c r="AD742" i="1"/>
  <c r="AE742" i="1"/>
  <c r="AD738" i="1"/>
  <c r="AE738" i="1"/>
  <c r="AL734" i="1"/>
  <c r="AD734" i="1"/>
  <c r="AE734" i="1"/>
  <c r="AL730" i="1"/>
  <c r="AD730" i="1"/>
  <c r="AE730" i="1"/>
  <c r="AD729" i="1"/>
  <c r="AF729" i="1" s="1"/>
  <c r="AD725" i="1"/>
  <c r="AF725" i="1" s="1"/>
  <c r="AD721" i="1"/>
  <c r="AF721" i="1" s="1"/>
  <c r="AD717" i="1"/>
  <c r="AF717" i="1" s="1"/>
  <c r="AD713" i="1"/>
  <c r="AF713" i="1" s="1"/>
  <c r="AD709" i="1"/>
  <c r="AF709" i="1" s="1"/>
  <c r="AD705" i="1"/>
  <c r="AF705" i="1" s="1"/>
  <c r="AD701" i="1"/>
  <c r="AF701" i="1" s="1"/>
  <c r="AD697" i="1"/>
  <c r="AF697" i="1" s="1"/>
  <c r="AD693" i="1"/>
  <c r="AF693" i="1" s="1"/>
  <c r="AD689" i="1"/>
  <c r="AF689" i="1" s="1"/>
  <c r="AD685" i="1"/>
  <c r="AF685" i="1" s="1"/>
  <c r="AD683" i="1"/>
  <c r="AF683" i="1" s="1"/>
  <c r="AD679" i="1"/>
  <c r="AE679" i="1"/>
  <c r="AL677" i="1"/>
  <c r="AD671" i="1"/>
  <c r="AE671" i="1"/>
  <c r="AL669" i="1"/>
  <c r="AF691" i="1"/>
  <c r="N691" i="1" s="1"/>
  <c r="O691" i="1" s="1"/>
  <c r="AF687" i="1"/>
  <c r="AD663" i="1"/>
  <c r="AE663" i="1"/>
  <c r="AL689" i="1"/>
  <c r="AL685" i="1"/>
  <c r="AD675" i="1"/>
  <c r="AE675" i="1"/>
  <c r="AD667" i="1"/>
  <c r="AE667" i="1"/>
  <c r="AL681" i="1"/>
  <c r="Z675" i="1"/>
  <c r="Z667" i="1"/>
  <c r="AF656" i="1"/>
  <c r="AF608" i="1"/>
  <c r="AF573" i="1"/>
  <c r="N559" i="1"/>
  <c r="O559" i="1" s="1"/>
  <c r="AF553" i="1"/>
  <c r="AD680" i="1"/>
  <c r="AF680" i="1" s="1"/>
  <c r="AE659" i="1"/>
  <c r="AE655" i="1"/>
  <c r="AE651" i="1"/>
  <c r="AE647" i="1"/>
  <c r="AF647" i="1" s="1"/>
  <c r="AE643" i="1"/>
  <c r="AF643" i="1" s="1"/>
  <c r="AE639" i="1"/>
  <c r="AE635" i="1"/>
  <c r="AE631" i="1"/>
  <c r="AF631" i="1" s="1"/>
  <c r="AE627" i="1"/>
  <c r="AF627" i="1" s="1"/>
  <c r="AE623" i="1"/>
  <c r="AE619" i="1"/>
  <c r="AE615" i="1"/>
  <c r="AE611" i="1"/>
  <c r="AF611" i="1" s="1"/>
  <c r="AE607" i="1"/>
  <c r="AE603" i="1"/>
  <c r="AF603" i="1" s="1"/>
  <c r="AD588" i="1"/>
  <c r="AF588" i="1" s="1"/>
  <c r="AD584" i="1"/>
  <c r="AF584" i="1" s="1"/>
  <c r="AD580" i="1"/>
  <c r="AF580" i="1" s="1"/>
  <c r="AD576" i="1"/>
  <c r="AF576" i="1" s="1"/>
  <c r="AD572" i="1"/>
  <c r="AF572" i="1" s="1"/>
  <c r="AD568" i="1"/>
  <c r="AF568" i="1" s="1"/>
  <c r="N568" i="1" s="1"/>
  <c r="O568" i="1" s="1"/>
  <c r="AD564" i="1"/>
  <c r="AF564" i="1" s="1"/>
  <c r="AD560" i="1"/>
  <c r="AF560" i="1" s="1"/>
  <c r="AD556" i="1"/>
  <c r="AF556" i="1" s="1"/>
  <c r="AD552" i="1"/>
  <c r="AF552" i="1" s="1"/>
  <c r="AD548" i="1"/>
  <c r="AF548" i="1" s="1"/>
  <c r="AD544" i="1"/>
  <c r="AF544" i="1" s="1"/>
  <c r="AD540" i="1"/>
  <c r="AF540" i="1" s="1"/>
  <c r="AD536" i="1"/>
  <c r="AF536" i="1" s="1"/>
  <c r="AE533" i="1"/>
  <c r="AE529" i="1"/>
  <c r="AD524" i="1"/>
  <c r="AE524" i="1"/>
  <c r="Z524" i="1"/>
  <c r="AD523" i="1"/>
  <c r="AF523" i="1" s="1"/>
  <c r="AL520" i="1"/>
  <c r="AD520" i="1"/>
  <c r="AE520" i="1"/>
  <c r="Z520" i="1"/>
  <c r="AF518" i="1"/>
  <c r="AE601" i="1"/>
  <c r="AE597" i="1"/>
  <c r="AF597" i="1" s="1"/>
  <c r="AE593" i="1"/>
  <c r="Z533" i="1"/>
  <c r="AD532" i="1"/>
  <c r="AF532" i="1" s="1"/>
  <c r="Z529" i="1"/>
  <c r="AD528" i="1"/>
  <c r="AF528" i="1" s="1"/>
  <c r="Z525" i="1"/>
  <c r="AD521" i="1"/>
  <c r="AF521" i="1" s="1"/>
  <c r="AD432" i="1"/>
  <c r="AE432" i="1"/>
  <c r="Z432" i="1"/>
  <c r="AD415" i="1"/>
  <c r="AE415" i="1"/>
  <c r="Z407" i="1"/>
  <c r="AF405" i="1"/>
  <c r="Z399" i="1"/>
  <c r="Z391" i="1"/>
  <c r="AD383" i="1"/>
  <c r="AE383" i="1"/>
  <c r="AD375" i="1"/>
  <c r="AE375" i="1"/>
  <c r="AD367" i="1"/>
  <c r="AE367" i="1"/>
  <c r="AD359" i="1"/>
  <c r="AE359" i="1"/>
  <c r="AD351" i="1"/>
  <c r="AE351" i="1"/>
  <c r="AD343" i="1"/>
  <c r="AE343" i="1"/>
  <c r="AD335" i="1"/>
  <c r="AE335" i="1"/>
  <c r="AD282" i="1"/>
  <c r="AE282" i="1"/>
  <c r="AE516" i="1"/>
  <c r="AE512" i="1"/>
  <c r="AF512" i="1" s="1"/>
  <c r="AE508" i="1"/>
  <c r="AF508" i="1" s="1"/>
  <c r="AE504" i="1"/>
  <c r="AE500" i="1"/>
  <c r="AF500" i="1" s="1"/>
  <c r="AE496" i="1"/>
  <c r="AF496" i="1" s="1"/>
  <c r="AE492" i="1"/>
  <c r="AE488" i="1"/>
  <c r="AF488" i="1" s="1"/>
  <c r="AE484" i="1"/>
  <c r="AF484" i="1" s="1"/>
  <c r="AE480" i="1"/>
  <c r="AE476" i="1"/>
  <c r="AE472" i="1"/>
  <c r="AE468" i="1"/>
  <c r="AF468" i="1" s="1"/>
  <c r="AE464" i="1"/>
  <c r="AD461" i="1"/>
  <c r="AF461" i="1" s="1"/>
  <c r="AE459" i="1"/>
  <c r="AE455" i="1"/>
  <c r="AE451" i="1"/>
  <c r="AD449" i="1"/>
  <c r="AF449" i="1" s="1"/>
  <c r="AE447" i="1"/>
  <c r="AF447" i="1" s="1"/>
  <c r="AD445" i="1"/>
  <c r="AF445" i="1" s="1"/>
  <c r="AE443" i="1"/>
  <c r="AF443" i="1" s="1"/>
  <c r="AD441" i="1"/>
  <c r="AF441" i="1" s="1"/>
  <c r="AD437" i="1"/>
  <c r="AF437" i="1" s="1"/>
  <c r="AE435" i="1"/>
  <c r="AD433" i="1"/>
  <c r="AF433" i="1" s="1"/>
  <c r="AD427" i="1"/>
  <c r="AE427" i="1"/>
  <c r="AL425" i="1"/>
  <c r="AD420" i="1"/>
  <c r="AD411" i="1"/>
  <c r="AE411" i="1"/>
  <c r="AL409" i="1"/>
  <c r="N409" i="1" s="1"/>
  <c r="O409" i="1" s="1"/>
  <c r="AD403" i="1"/>
  <c r="AE403" i="1"/>
  <c r="AL401" i="1"/>
  <c r="AD395" i="1"/>
  <c r="AE395" i="1"/>
  <c r="AL393" i="1"/>
  <c r="N390" i="1"/>
  <c r="O390" i="1" s="1"/>
  <c r="AD387" i="1"/>
  <c r="AE387" i="1"/>
  <c r="AL385" i="1"/>
  <c r="Z383" i="1"/>
  <c r="Z375" i="1"/>
  <c r="Z367" i="1"/>
  <c r="Z359" i="1"/>
  <c r="Z351" i="1"/>
  <c r="Z343" i="1"/>
  <c r="Z335" i="1"/>
  <c r="AD326" i="1"/>
  <c r="AE326" i="1"/>
  <c r="AD320" i="1"/>
  <c r="AE320" i="1"/>
  <c r="AD304" i="1"/>
  <c r="AE304" i="1"/>
  <c r="Z461" i="1"/>
  <c r="AD460" i="1"/>
  <c r="AF460" i="1" s="1"/>
  <c r="Z457" i="1"/>
  <c r="AD456" i="1"/>
  <c r="AF456" i="1" s="1"/>
  <c r="Z453" i="1"/>
  <c r="AD452" i="1"/>
  <c r="AF452" i="1" s="1"/>
  <c r="N452" i="1" s="1"/>
  <c r="O452" i="1" s="1"/>
  <c r="Z449" i="1"/>
  <c r="AD448" i="1"/>
  <c r="AF448" i="1" s="1"/>
  <c r="AD444" i="1"/>
  <c r="AF444" i="1" s="1"/>
  <c r="AD423" i="1"/>
  <c r="AE423" i="1"/>
  <c r="AL421" i="1"/>
  <c r="AD379" i="1"/>
  <c r="AE379" i="1"/>
  <c r="AL377" i="1"/>
  <c r="AD371" i="1"/>
  <c r="AE371" i="1"/>
  <c r="AL369" i="1"/>
  <c r="AD363" i="1"/>
  <c r="AE363" i="1"/>
  <c r="AL361" i="1"/>
  <c r="AD355" i="1"/>
  <c r="AE355" i="1"/>
  <c r="AL353" i="1"/>
  <c r="AD347" i="1"/>
  <c r="AE347" i="1"/>
  <c r="AL345" i="1"/>
  <c r="AD339" i="1"/>
  <c r="AE339" i="1"/>
  <c r="AL337" i="1"/>
  <c r="AD331" i="1"/>
  <c r="AE331" i="1"/>
  <c r="AL329" i="1"/>
  <c r="AL327" i="1"/>
  <c r="AD314" i="1"/>
  <c r="AE314" i="1"/>
  <c r="AE248" i="1"/>
  <c r="AD248" i="1"/>
  <c r="AD419" i="1"/>
  <c r="AE419" i="1"/>
  <c r="AD407" i="1"/>
  <c r="AE407" i="1"/>
  <c r="AD399" i="1"/>
  <c r="AE399" i="1"/>
  <c r="AD391" i="1"/>
  <c r="AE391" i="1"/>
  <c r="AD298" i="1"/>
  <c r="AE298" i="1"/>
  <c r="AD208" i="1"/>
  <c r="AE208" i="1"/>
  <c r="AE428" i="1"/>
  <c r="AF428" i="1" s="1"/>
  <c r="AE424" i="1"/>
  <c r="AE420" i="1"/>
  <c r="AE416" i="1"/>
  <c r="AF416" i="1" s="1"/>
  <c r="N416" i="1" s="1"/>
  <c r="O416" i="1" s="1"/>
  <c r="AE412" i="1"/>
  <c r="Z326" i="1"/>
  <c r="AD325" i="1"/>
  <c r="AF325" i="1" s="1"/>
  <c r="AL322" i="1"/>
  <c r="AE322" i="1"/>
  <c r="Z320" i="1"/>
  <c r="Z314" i="1"/>
  <c r="AE312" i="1"/>
  <c r="AF310" i="1"/>
  <c r="AL308" i="1"/>
  <c r="AL306" i="1"/>
  <c r="AE306" i="1"/>
  <c r="Z304" i="1"/>
  <c r="AL302" i="1"/>
  <c r="AL300" i="1"/>
  <c r="Z298" i="1"/>
  <c r="AL286" i="1"/>
  <c r="AD286" i="1"/>
  <c r="AE286" i="1"/>
  <c r="AL284" i="1"/>
  <c r="Z282" i="1"/>
  <c r="AF273" i="1"/>
  <c r="AD269" i="1"/>
  <c r="AE269" i="1"/>
  <c r="AL326" i="1"/>
  <c r="AL320" i="1"/>
  <c r="AL318" i="1"/>
  <c r="AE318" i="1"/>
  <c r="Z316" i="1"/>
  <c r="Z310" i="1"/>
  <c r="AE308" i="1"/>
  <c r="AL304" i="1"/>
  <c r="AE302" i="1"/>
  <c r="AD290" i="1"/>
  <c r="AE290" i="1"/>
  <c r="AL288" i="1"/>
  <c r="Z286" i="1"/>
  <c r="AL276" i="1"/>
  <c r="AD274" i="1"/>
  <c r="AE274" i="1"/>
  <c r="AE260" i="1"/>
  <c r="AD260" i="1"/>
  <c r="AL314" i="1"/>
  <c r="AD294" i="1"/>
  <c r="AE294" i="1"/>
  <c r="AL292" i="1"/>
  <c r="AD278" i="1"/>
  <c r="AE278" i="1"/>
  <c r="AD265" i="1"/>
  <c r="AE265" i="1"/>
  <c r="AD245" i="1"/>
  <c r="AE245" i="1"/>
  <c r="Z269" i="1"/>
  <c r="AD268" i="1"/>
  <c r="AF268" i="1" s="1"/>
  <c r="Z265" i="1"/>
  <c r="AD264" i="1"/>
  <c r="AF264" i="1" s="1"/>
  <c r="AD257" i="1"/>
  <c r="AE257" i="1"/>
  <c r="AD256" i="1"/>
  <c r="AF256" i="1" s="1"/>
  <c r="AL253" i="1"/>
  <c r="AL250" i="1"/>
  <c r="Z246" i="1"/>
  <c r="Z245" i="1"/>
  <c r="AL241" i="1"/>
  <c r="AD241" i="1"/>
  <c r="AE241" i="1"/>
  <c r="AL237" i="1"/>
  <c r="AD237" i="1"/>
  <c r="AE237" i="1"/>
  <c r="AF235" i="1"/>
  <c r="AL233" i="1"/>
  <c r="AD233" i="1"/>
  <c r="AE233" i="1"/>
  <c r="AF231" i="1"/>
  <c r="AL229" i="1"/>
  <c r="AD229" i="1"/>
  <c r="AE229" i="1"/>
  <c r="AL225" i="1"/>
  <c r="AD225" i="1"/>
  <c r="AE225" i="1"/>
  <c r="AL217" i="1"/>
  <c r="AD217" i="1"/>
  <c r="AE217" i="1"/>
  <c r="AF209" i="1"/>
  <c r="AF206" i="1"/>
  <c r="Z257" i="1"/>
  <c r="AD253" i="1"/>
  <c r="AE253" i="1"/>
  <c r="Z241" i="1"/>
  <c r="Z237" i="1"/>
  <c r="Z233" i="1"/>
  <c r="Z229" i="1"/>
  <c r="Z225" i="1"/>
  <c r="Z217" i="1"/>
  <c r="AD212" i="1"/>
  <c r="AE212" i="1"/>
  <c r="AD204" i="1"/>
  <c r="AE204" i="1"/>
  <c r="AE199" i="1"/>
  <c r="AD199" i="1"/>
  <c r="AD156" i="1"/>
  <c r="AE156" i="1"/>
  <c r="AD261" i="1"/>
  <c r="AE261" i="1"/>
  <c r="Z254" i="1"/>
  <c r="Z253" i="1"/>
  <c r="AD249" i="1"/>
  <c r="AE249" i="1"/>
  <c r="AL245" i="1"/>
  <c r="Z242" i="1"/>
  <c r="Z238" i="1"/>
  <c r="Z234" i="1"/>
  <c r="Z230" i="1"/>
  <c r="Z226" i="1"/>
  <c r="AL221" i="1"/>
  <c r="AD221" i="1"/>
  <c r="AE221" i="1"/>
  <c r="AL213" i="1"/>
  <c r="AD213" i="1"/>
  <c r="AE213" i="1"/>
  <c r="AD148" i="1"/>
  <c r="AE148" i="1"/>
  <c r="Z212" i="1"/>
  <c r="AD211" i="1"/>
  <c r="AF211" i="1" s="1"/>
  <c r="Z208" i="1"/>
  <c r="AD207" i="1"/>
  <c r="AF207" i="1" s="1"/>
  <c r="N207" i="1" s="1"/>
  <c r="O207" i="1" s="1"/>
  <c r="Z204" i="1"/>
  <c r="AD203" i="1"/>
  <c r="AF203" i="1" s="1"/>
  <c r="AL201" i="1"/>
  <c r="Z197" i="1"/>
  <c r="AL194" i="1"/>
  <c r="AL192" i="1"/>
  <c r="AD192" i="1"/>
  <c r="AE192" i="1"/>
  <c r="AL186" i="1"/>
  <c r="AL184" i="1"/>
  <c r="AD184" i="1"/>
  <c r="AE184" i="1"/>
  <c r="AL178" i="1"/>
  <c r="AL176" i="1"/>
  <c r="AD176" i="1"/>
  <c r="AE176" i="1"/>
  <c r="AL170" i="1"/>
  <c r="AL168" i="1"/>
  <c r="AD168" i="1"/>
  <c r="AE168" i="1"/>
  <c r="AL162" i="1"/>
  <c r="AL160" i="1"/>
  <c r="AD160" i="1"/>
  <c r="AE160" i="1"/>
  <c r="Z156" i="1"/>
  <c r="Z148" i="1"/>
  <c r="Z192" i="1"/>
  <c r="Z184" i="1"/>
  <c r="Z176" i="1"/>
  <c r="Z168" i="1"/>
  <c r="Z160" i="1"/>
  <c r="AL154" i="1"/>
  <c r="AL152" i="1"/>
  <c r="AD152" i="1"/>
  <c r="AE152" i="1"/>
  <c r="AL146" i="1"/>
  <c r="AD200" i="1"/>
  <c r="AE200" i="1"/>
  <c r="AL196" i="1"/>
  <c r="AD196" i="1"/>
  <c r="AE196" i="1"/>
  <c r="AL188" i="1"/>
  <c r="AD188" i="1"/>
  <c r="AE188" i="1"/>
  <c r="AF186" i="1"/>
  <c r="AL180" i="1"/>
  <c r="AD180" i="1"/>
  <c r="AE180" i="1"/>
  <c r="AL172" i="1"/>
  <c r="AD172" i="1"/>
  <c r="AE172" i="1"/>
  <c r="AF170" i="1"/>
  <c r="AL164" i="1"/>
  <c r="AD164" i="1"/>
  <c r="AE164" i="1"/>
  <c r="AE137" i="1"/>
  <c r="AD131" i="1"/>
  <c r="AE131" i="1"/>
  <c r="AE144" i="1"/>
  <c r="AE140" i="1"/>
  <c r="AF140" i="1" s="1"/>
  <c r="AE139" i="1"/>
  <c r="Z131" i="1"/>
  <c r="Z137" i="1"/>
  <c r="AL135" i="1"/>
  <c r="AE135" i="1"/>
  <c r="AF135" i="1" s="1"/>
  <c r="AL127" i="1"/>
  <c r="AD127" i="1"/>
  <c r="AE127" i="1"/>
  <c r="AF125" i="1"/>
  <c r="AD105" i="1"/>
  <c r="AF105" i="1" s="1"/>
  <c r="AL104" i="1"/>
  <c r="AD103" i="1"/>
  <c r="AD98" i="1"/>
  <c r="AE98" i="1"/>
  <c r="AL96" i="1"/>
  <c r="AD95" i="1"/>
  <c r="Z91" i="1"/>
  <c r="Z83" i="1"/>
  <c r="AD64" i="1"/>
  <c r="AE64" i="1"/>
  <c r="AE123" i="1"/>
  <c r="AE119" i="1"/>
  <c r="AE115" i="1"/>
  <c r="AF115" i="1" s="1"/>
  <c r="AE111" i="1"/>
  <c r="AE107" i="1"/>
  <c r="AF107" i="1" s="1"/>
  <c r="AD90" i="1"/>
  <c r="AE90" i="1"/>
  <c r="AD82" i="1"/>
  <c r="AE82" i="1"/>
  <c r="AD68" i="1"/>
  <c r="AE68" i="1"/>
  <c r="AD102" i="1"/>
  <c r="AE102" i="1"/>
  <c r="AL100" i="1"/>
  <c r="AD99" i="1"/>
  <c r="AD94" i="1"/>
  <c r="AE94" i="1"/>
  <c r="AL92" i="1"/>
  <c r="Z87" i="1"/>
  <c r="AD86" i="1"/>
  <c r="AE86" i="1"/>
  <c r="AD78" i="1"/>
  <c r="AE78" i="1"/>
  <c r="AE103" i="1"/>
  <c r="AE99" i="1"/>
  <c r="AE95" i="1"/>
  <c r="AE91" i="1"/>
  <c r="AE87" i="1"/>
  <c r="AE83" i="1"/>
  <c r="AF83" i="1" s="1"/>
  <c r="Z78" i="1"/>
  <c r="AL74" i="1"/>
  <c r="AL72" i="1"/>
  <c r="AD72" i="1"/>
  <c r="AE72" i="1"/>
  <c r="Z68" i="1"/>
  <c r="Z64" i="1"/>
  <c r="AL54" i="1"/>
  <c r="AL52" i="1"/>
  <c r="AD52" i="1"/>
  <c r="AE52" i="1"/>
  <c r="AL46" i="1"/>
  <c r="AD40" i="1"/>
  <c r="AE40" i="1"/>
  <c r="AL78" i="1"/>
  <c r="AL76" i="1"/>
  <c r="AE76" i="1"/>
  <c r="AF76" i="1" s="1"/>
  <c r="AF75" i="1"/>
  <c r="N75" i="1" s="1"/>
  <c r="O75" i="1" s="1"/>
  <c r="Z72" i="1"/>
  <c r="AF70" i="1"/>
  <c r="AL56" i="1"/>
  <c r="AD56" i="1"/>
  <c r="AE56" i="1"/>
  <c r="Z52" i="1"/>
  <c r="AD12" i="1"/>
  <c r="AE12" i="1"/>
  <c r="AD60" i="1"/>
  <c r="AE60" i="1"/>
  <c r="AL58" i="1"/>
  <c r="AD48" i="1"/>
  <c r="AE48" i="1"/>
  <c r="AD28" i="1"/>
  <c r="AE28" i="1"/>
  <c r="AL42" i="1"/>
  <c r="AE42" i="1"/>
  <c r="AF42" i="1" s="1"/>
  <c r="Z40" i="1"/>
  <c r="AD33" i="1"/>
  <c r="AD24" i="1"/>
  <c r="AE24" i="1"/>
  <c r="AL22" i="1"/>
  <c r="AD17" i="1"/>
  <c r="AD8" i="1"/>
  <c r="AE8" i="1"/>
  <c r="AL6" i="1"/>
  <c r="AD36" i="1"/>
  <c r="AE36" i="1"/>
  <c r="AD20" i="1"/>
  <c r="AE20" i="1"/>
  <c r="AD4" i="1"/>
  <c r="AE4" i="1"/>
  <c r="Z42" i="1"/>
  <c r="AD32" i="1"/>
  <c r="AE32" i="1"/>
  <c r="AL30" i="1"/>
  <c r="AD25" i="1"/>
  <c r="AD16" i="1"/>
  <c r="AE16" i="1"/>
  <c r="AL14" i="1"/>
  <c r="AD9" i="1"/>
  <c r="AE33" i="1"/>
  <c r="AE29" i="1"/>
  <c r="AE25" i="1"/>
  <c r="AE21" i="1"/>
  <c r="AE17" i="1"/>
  <c r="AE13" i="1"/>
  <c r="AF13" i="1" s="1"/>
  <c r="AE9" i="1"/>
  <c r="AE5" i="1"/>
  <c r="AF897" i="1" l="1"/>
  <c r="N537" i="1"/>
  <c r="O537" i="1" s="1"/>
  <c r="N665" i="1"/>
  <c r="O665" i="1" s="1"/>
  <c r="N844" i="1"/>
  <c r="O844" i="1" s="1"/>
  <c r="N1072" i="1"/>
  <c r="O1072" i="1" s="1"/>
  <c r="AF1168" i="1"/>
  <c r="N1168" i="1" s="1"/>
  <c r="O1168" i="1" s="1"/>
  <c r="AF1546" i="1"/>
  <c r="AF223" i="1"/>
  <c r="N223" i="1" s="1"/>
  <c r="O223" i="1" s="1"/>
  <c r="AF958" i="1"/>
  <c r="AF792" i="1"/>
  <c r="AF412" i="1"/>
  <c r="N412" i="1" s="1"/>
  <c r="O412" i="1" s="1"/>
  <c r="AF1182" i="1"/>
  <c r="N1182" i="1" s="1"/>
  <c r="O1182" i="1" s="1"/>
  <c r="N1789" i="1"/>
  <c r="O1789" i="1" s="1"/>
  <c r="N1790" i="1"/>
  <c r="O1790" i="1" s="1"/>
  <c r="N495" i="1"/>
  <c r="O495" i="1" s="1"/>
  <c r="AF11" i="1"/>
  <c r="N11" i="1" s="1"/>
  <c r="O11" i="1" s="1"/>
  <c r="N386" i="1"/>
  <c r="O386" i="1" s="1"/>
  <c r="N309" i="1"/>
  <c r="O309" i="1" s="1"/>
  <c r="N720" i="1"/>
  <c r="O720" i="1" s="1"/>
  <c r="AF1097" i="1"/>
  <c r="N1097" i="1" s="1"/>
  <c r="O1097" i="1" s="1"/>
  <c r="N1465" i="1"/>
  <c r="O1465" i="1" s="1"/>
  <c r="N1361" i="1"/>
  <c r="O1361" i="1" s="1"/>
  <c r="N179" i="1"/>
  <c r="O179" i="1" s="1"/>
  <c r="N406" i="1"/>
  <c r="O406" i="1" s="1"/>
  <c r="N1625" i="1"/>
  <c r="O1625" i="1" s="1"/>
  <c r="N512" i="1"/>
  <c r="O512" i="1" s="1"/>
  <c r="N523" i="1"/>
  <c r="O523" i="1" s="1"/>
  <c r="N721" i="1"/>
  <c r="O721" i="1" s="1"/>
  <c r="N797" i="1"/>
  <c r="O797" i="1" s="1"/>
  <c r="N809" i="1"/>
  <c r="O809" i="1" s="1"/>
  <c r="N859" i="1"/>
  <c r="O859" i="1" s="1"/>
  <c r="AF907" i="1"/>
  <c r="AF1306" i="1"/>
  <c r="N1306" i="1" s="1"/>
  <c r="O1306" i="1" s="1"/>
  <c r="N1697" i="1"/>
  <c r="O1697" i="1" s="1"/>
  <c r="N1626" i="1"/>
  <c r="O1626" i="1" s="1"/>
  <c r="N1491" i="1"/>
  <c r="O1491" i="1" s="1"/>
  <c r="N167" i="1"/>
  <c r="O167" i="1" s="1"/>
  <c r="N874" i="1"/>
  <c r="O874" i="1" s="1"/>
  <c r="N1101" i="1"/>
  <c r="O1101" i="1" s="1"/>
  <c r="N960" i="1"/>
  <c r="O960" i="1" s="1"/>
  <c r="N1044" i="1"/>
  <c r="O1044" i="1" s="1"/>
  <c r="AF424" i="1"/>
  <c r="N424" i="1" s="1"/>
  <c r="O424" i="1" s="1"/>
  <c r="N912" i="1"/>
  <c r="O912" i="1" s="1"/>
  <c r="N1037" i="1"/>
  <c r="O1037" i="1" s="1"/>
  <c r="N1290" i="1"/>
  <c r="O1290" i="1" s="1"/>
  <c r="AF1404" i="1"/>
  <c r="N1404" i="1" s="1"/>
  <c r="O1404" i="1" s="1"/>
  <c r="N1658" i="1"/>
  <c r="O1658" i="1" s="1"/>
  <c r="N1832" i="1"/>
  <c r="O1832" i="1" s="1"/>
  <c r="N547" i="1"/>
  <c r="O547" i="1" s="1"/>
  <c r="AF609" i="1"/>
  <c r="N609" i="1" s="1"/>
  <c r="O609" i="1" s="1"/>
  <c r="N444" i="1"/>
  <c r="O444" i="1" s="1"/>
  <c r="AF607" i="1"/>
  <c r="N607" i="1" s="1"/>
  <c r="O607" i="1" s="1"/>
  <c r="AF1270" i="1"/>
  <c r="N1270" i="1" s="1"/>
  <c r="O1270" i="1" s="1"/>
  <c r="N1709" i="1"/>
  <c r="O1709" i="1" s="1"/>
  <c r="AF109" i="1"/>
  <c r="AF263" i="1"/>
  <c r="N336" i="1"/>
  <c r="O336" i="1" s="1"/>
  <c r="N577" i="1"/>
  <c r="O577" i="1" s="1"/>
  <c r="N634" i="1"/>
  <c r="O634" i="1" s="1"/>
  <c r="N1390" i="1"/>
  <c r="O1390" i="1" s="1"/>
  <c r="N1406" i="1"/>
  <c r="O1406" i="1" s="1"/>
  <c r="N1255" i="1"/>
  <c r="O1255" i="1" s="1"/>
  <c r="AF1676" i="1"/>
  <c r="N370" i="1"/>
  <c r="O370" i="1" s="1"/>
  <c r="N1236" i="1"/>
  <c r="O1236" i="1" s="1"/>
  <c r="N1479" i="1"/>
  <c r="O1479" i="1" s="1"/>
  <c r="N1656" i="1"/>
  <c r="O1656" i="1" s="1"/>
  <c r="AF529" i="1"/>
  <c r="N789" i="1"/>
  <c r="O789" i="1" s="1"/>
  <c r="AF971" i="1"/>
  <c r="N971" i="1" s="1"/>
  <c r="O971" i="1" s="1"/>
  <c r="N1090" i="1"/>
  <c r="O1090" i="1" s="1"/>
  <c r="N1301" i="1"/>
  <c r="O1301" i="1" s="1"/>
  <c r="AF1436" i="1"/>
  <c r="N1436" i="1" s="1"/>
  <c r="O1436" i="1" s="1"/>
  <c r="N1737" i="1"/>
  <c r="O1737" i="1" s="1"/>
  <c r="N1761" i="1"/>
  <c r="O1761" i="1" s="1"/>
  <c r="N1785" i="1"/>
  <c r="O1785" i="1" s="1"/>
  <c r="N1834" i="1"/>
  <c r="O1834" i="1" s="1"/>
  <c r="N944" i="1"/>
  <c r="O944" i="1" s="1"/>
  <c r="N1441" i="1"/>
  <c r="O1441" i="1" s="1"/>
  <c r="N1227" i="1"/>
  <c r="O1227" i="1" s="1"/>
  <c r="AF1594" i="1"/>
  <c r="N1594" i="1" s="1"/>
  <c r="O1594" i="1" s="1"/>
  <c r="N1684" i="1"/>
  <c r="O1684" i="1" s="1"/>
  <c r="N450" i="1"/>
  <c r="O450" i="1" s="1"/>
  <c r="N1573" i="1"/>
  <c r="O1573" i="1" s="1"/>
  <c r="N990" i="1"/>
  <c r="O990" i="1" s="1"/>
  <c r="N125" i="1"/>
  <c r="O125" i="1" s="1"/>
  <c r="N1399" i="1"/>
  <c r="O1399" i="1" s="1"/>
  <c r="N1595" i="1"/>
  <c r="O1595" i="1" s="1"/>
  <c r="N1735" i="1"/>
  <c r="O1735" i="1" s="1"/>
  <c r="AF614" i="1"/>
  <c r="N614" i="1" s="1"/>
  <c r="O614" i="1" s="1"/>
  <c r="N1184" i="1"/>
  <c r="O1184" i="1" s="1"/>
  <c r="N927" i="1"/>
  <c r="O927" i="1" s="1"/>
  <c r="N951" i="1"/>
  <c r="O951" i="1" s="1"/>
  <c r="N1676" i="1"/>
  <c r="O1676" i="1" s="1"/>
  <c r="N662" i="1"/>
  <c r="O662" i="1" s="1"/>
  <c r="N716" i="1"/>
  <c r="O716" i="1" s="1"/>
  <c r="AF799" i="1"/>
  <c r="N155" i="1"/>
  <c r="O155" i="1" s="1"/>
  <c r="N402" i="1"/>
  <c r="O402" i="1" s="1"/>
  <c r="N1098" i="1"/>
  <c r="O1098" i="1" s="1"/>
  <c r="N1252" i="1"/>
  <c r="O1252" i="1" s="1"/>
  <c r="N1753" i="1"/>
  <c r="O1753" i="1" s="1"/>
  <c r="N319" i="1"/>
  <c r="O319" i="1" s="1"/>
  <c r="N182" i="1"/>
  <c r="O182" i="1" s="1"/>
  <c r="AF1342" i="1"/>
  <c r="N79" i="1"/>
  <c r="O79" i="1" s="1"/>
  <c r="N39" i="1"/>
  <c r="O39" i="1" s="1"/>
  <c r="N571" i="1"/>
  <c r="O571" i="1" s="1"/>
  <c r="AF1356" i="1"/>
  <c r="N1788" i="1"/>
  <c r="O1788" i="1" s="1"/>
  <c r="N1054" i="1"/>
  <c r="O1054" i="1" s="1"/>
  <c r="N1767" i="1"/>
  <c r="O1767" i="1" s="1"/>
  <c r="AF62" i="1"/>
  <c r="N62" i="1" s="1"/>
  <c r="O62" i="1" s="1"/>
  <c r="N110" i="1"/>
  <c r="O110" i="1" s="1"/>
  <c r="N232" i="1"/>
  <c r="O232" i="1" s="1"/>
  <c r="N505" i="1"/>
  <c r="O505" i="1" s="1"/>
  <c r="N513" i="1"/>
  <c r="O513" i="1" s="1"/>
  <c r="N557" i="1"/>
  <c r="O557" i="1" s="1"/>
  <c r="N672" i="1"/>
  <c r="O672" i="1" s="1"/>
  <c r="N1064" i="1"/>
  <c r="O1064" i="1" s="1"/>
  <c r="N1171" i="1"/>
  <c r="O1171" i="1" s="1"/>
  <c r="N812" i="1"/>
  <c r="O812" i="1" s="1"/>
  <c r="N733" i="1"/>
  <c r="O733" i="1" s="1"/>
  <c r="AF1074" i="1"/>
  <c r="N1074" i="1" s="1"/>
  <c r="O1074" i="1" s="1"/>
  <c r="N1114" i="1"/>
  <c r="O1114" i="1" s="1"/>
  <c r="N1772" i="1"/>
  <c r="O1772" i="1" s="1"/>
  <c r="AF308" i="1"/>
  <c r="AF476" i="1"/>
  <c r="N476" i="1" s="1"/>
  <c r="O476" i="1" s="1"/>
  <c r="AF911" i="1"/>
  <c r="N1106" i="1"/>
  <c r="O1106" i="1" s="1"/>
  <c r="N1226" i="1"/>
  <c r="O1226" i="1" s="1"/>
  <c r="AF1432" i="1"/>
  <c r="N1432" i="1" s="1"/>
  <c r="O1432" i="1" s="1"/>
  <c r="AF1456" i="1"/>
  <c r="N744" i="1"/>
  <c r="O744" i="1" s="1"/>
  <c r="N828" i="1"/>
  <c r="O828" i="1" s="1"/>
  <c r="N1096" i="1"/>
  <c r="O1096" i="1" s="1"/>
  <c r="N463" i="1"/>
  <c r="O463" i="1" s="1"/>
  <c r="AF629" i="1"/>
  <c r="N629" i="1" s="1"/>
  <c r="O629" i="1" s="1"/>
  <c r="AF657" i="1"/>
  <c r="N1045" i="1"/>
  <c r="O1045" i="1" s="1"/>
  <c r="N1490" i="1"/>
  <c r="O1490" i="1" s="1"/>
  <c r="N1692" i="1"/>
  <c r="O1692" i="1" s="1"/>
  <c r="AF34" i="1"/>
  <c r="N34" i="1" s="1"/>
  <c r="O34" i="1" s="1"/>
  <c r="N255" i="1"/>
  <c r="O255" i="1" s="1"/>
  <c r="N550" i="1"/>
  <c r="O550" i="1" s="1"/>
  <c r="AF918" i="1"/>
  <c r="N788" i="1"/>
  <c r="O788" i="1" s="1"/>
  <c r="N297" i="1"/>
  <c r="O297" i="1" s="1"/>
  <c r="N508" i="1"/>
  <c r="O508" i="1" s="1"/>
  <c r="N817" i="1"/>
  <c r="O817" i="1" s="1"/>
  <c r="AF891" i="1"/>
  <c r="N1557" i="1"/>
  <c r="O1557" i="1" s="1"/>
  <c r="N1807" i="1"/>
  <c r="O1807" i="1" s="1"/>
  <c r="AF323" i="1"/>
  <c r="N896" i="1"/>
  <c r="O896" i="1" s="1"/>
  <c r="N756" i="1"/>
  <c r="O756" i="1" s="1"/>
  <c r="AF767" i="1"/>
  <c r="N1287" i="1"/>
  <c r="O1287" i="1" s="1"/>
  <c r="N683" i="1"/>
  <c r="O683" i="1" s="1"/>
  <c r="N202" i="1"/>
  <c r="O202" i="1" s="1"/>
  <c r="AF464" i="1"/>
  <c r="N464" i="1" s="1"/>
  <c r="O464" i="1" s="1"/>
  <c r="AF871" i="1"/>
  <c r="N871" i="1" s="1"/>
  <c r="O871" i="1" s="1"/>
  <c r="N1161" i="1"/>
  <c r="O1161" i="1" s="1"/>
  <c r="N1495" i="1"/>
  <c r="O1495" i="1" s="1"/>
  <c r="AF1821" i="1"/>
  <c r="AF1666" i="1"/>
  <c r="N1666" i="1" s="1"/>
  <c r="O1666" i="1" s="1"/>
  <c r="N1256" i="1"/>
  <c r="O1256" i="1" s="1"/>
  <c r="AF26" i="1"/>
  <c r="N26" i="1" s="1"/>
  <c r="O26" i="1" s="1"/>
  <c r="N620" i="1"/>
  <c r="O620" i="1" s="1"/>
  <c r="N728" i="1"/>
  <c r="O728" i="1" s="1"/>
  <c r="AF878" i="1"/>
  <c r="N518" i="1"/>
  <c r="O518" i="1" s="1"/>
  <c r="N552" i="1"/>
  <c r="O552" i="1" s="1"/>
  <c r="N38" i="1"/>
  <c r="O38" i="1" s="1"/>
  <c r="N140" i="1"/>
  <c r="O140" i="1" s="1"/>
  <c r="AF435" i="1"/>
  <c r="N435" i="1" s="1"/>
  <c r="O435" i="1" s="1"/>
  <c r="N580" i="1"/>
  <c r="O580" i="1" s="1"/>
  <c r="AF639" i="1"/>
  <c r="N639" i="1" s="1"/>
  <c r="O639" i="1" s="1"/>
  <c r="N717" i="1"/>
  <c r="O717" i="1" s="1"/>
  <c r="AF851" i="1"/>
  <c r="N851" i="1" s="1"/>
  <c r="O851" i="1" s="1"/>
  <c r="AF899" i="1"/>
  <c r="N899" i="1" s="1"/>
  <c r="O899" i="1" s="1"/>
  <c r="AF923" i="1"/>
  <c r="N923" i="1" s="1"/>
  <c r="O923" i="1" s="1"/>
  <c r="AF1166" i="1"/>
  <c r="N1190" i="1"/>
  <c r="O1190" i="1" s="1"/>
  <c r="N1112" i="1"/>
  <c r="O1112" i="1" s="1"/>
  <c r="AF35" i="1"/>
  <c r="N35" i="1" s="1"/>
  <c r="O35" i="1" s="1"/>
  <c r="AF590" i="1"/>
  <c r="N849" i="1"/>
  <c r="O849" i="1" s="1"/>
  <c r="N1607" i="1"/>
  <c r="O1607" i="1" s="1"/>
  <c r="N983" i="1"/>
  <c r="O983" i="1" s="1"/>
  <c r="N1325" i="1"/>
  <c r="O1325" i="1" s="1"/>
  <c r="N727" i="1"/>
  <c r="O727" i="1" s="1"/>
  <c r="AF19" i="1"/>
  <c r="N219" i="1"/>
  <c r="O219" i="1" s="1"/>
  <c r="N1700" i="1"/>
  <c r="O1700" i="1" s="1"/>
  <c r="N987" i="1"/>
  <c r="O987" i="1" s="1"/>
  <c r="N1178" i="1"/>
  <c r="O1178" i="1" s="1"/>
  <c r="N1689" i="1"/>
  <c r="O1689" i="1" s="1"/>
  <c r="AF1726" i="1"/>
  <c r="N1457" i="1"/>
  <c r="O1457" i="1" s="1"/>
  <c r="N1586" i="1"/>
  <c r="O1586" i="1" s="1"/>
  <c r="N439" i="1"/>
  <c r="O439" i="1" s="1"/>
  <c r="AF542" i="1"/>
  <c r="N542" i="1" s="1"/>
  <c r="O542" i="1" s="1"/>
  <c r="N596" i="1"/>
  <c r="O596" i="1" s="1"/>
  <c r="N692" i="1"/>
  <c r="O692" i="1" s="1"/>
  <c r="N1741" i="1"/>
  <c r="O1741" i="1" s="1"/>
  <c r="N1765" i="1"/>
  <c r="O1765" i="1" s="1"/>
  <c r="N1355" i="1"/>
  <c r="O1355" i="1" s="1"/>
  <c r="N1668" i="1"/>
  <c r="O1668" i="1" s="1"/>
  <c r="AF1234" i="1"/>
  <c r="N1234" i="1" s="1"/>
  <c r="O1234" i="1" s="1"/>
  <c r="N1285" i="1"/>
  <c r="O1285" i="1" s="1"/>
  <c r="AF1340" i="1"/>
  <c r="N1806" i="1"/>
  <c r="O1806" i="1" s="1"/>
  <c r="N1181" i="1"/>
  <c r="O1181" i="1" s="1"/>
  <c r="N73" i="1"/>
  <c r="O73" i="1" s="1"/>
  <c r="AF162" i="1"/>
  <c r="N162" i="1" s="1"/>
  <c r="O162" i="1" s="1"/>
  <c r="AF324" i="1"/>
  <c r="AF531" i="1"/>
  <c r="N531" i="1" s="1"/>
  <c r="O531" i="1" s="1"/>
  <c r="N1724" i="1"/>
  <c r="O1724" i="1" s="1"/>
  <c r="N85" i="1"/>
  <c r="O85" i="1" s="1"/>
  <c r="N1078" i="1"/>
  <c r="O1078" i="1" s="1"/>
  <c r="N1057" i="1"/>
  <c r="O1057" i="1" s="1"/>
  <c r="N1235" i="1"/>
  <c r="O1235" i="1" s="1"/>
  <c r="N1703" i="1"/>
  <c r="O1703" i="1" s="1"/>
  <c r="N693" i="1"/>
  <c r="O693" i="1" s="1"/>
  <c r="AF1131" i="1"/>
  <c r="N1131" i="1" s="1"/>
  <c r="O1131" i="1" s="1"/>
  <c r="N996" i="1"/>
  <c r="O996" i="1" s="1"/>
  <c r="N413" i="1"/>
  <c r="O413" i="1" s="1"/>
  <c r="N538" i="1"/>
  <c r="O538" i="1" s="1"/>
  <c r="N544" i="1"/>
  <c r="O544" i="1" s="1"/>
  <c r="AF651" i="1"/>
  <c r="N651" i="1" s="1"/>
  <c r="O651" i="1" s="1"/>
  <c r="N108" i="1"/>
  <c r="O108" i="1" s="1"/>
  <c r="AF5" i="1"/>
  <c r="N5" i="1" s="1"/>
  <c r="O5" i="1" s="1"/>
  <c r="AF29" i="1"/>
  <c r="N29" i="1" s="1"/>
  <c r="O29" i="1" s="1"/>
  <c r="N441" i="1"/>
  <c r="O441" i="1" s="1"/>
  <c r="N564" i="1"/>
  <c r="O564" i="1" s="1"/>
  <c r="AF1186" i="1"/>
  <c r="N1186" i="1" s="1"/>
  <c r="O1186" i="1" s="1"/>
  <c r="N1105" i="1"/>
  <c r="O1105" i="1" s="1"/>
  <c r="N120" i="1"/>
  <c r="O120" i="1" s="1"/>
  <c r="AF178" i="1"/>
  <c r="N178" i="1" s="1"/>
  <c r="O178" i="1" s="1"/>
  <c r="N340" i="1"/>
  <c r="O340" i="1" s="1"/>
  <c r="N649" i="1"/>
  <c r="O649" i="1" s="1"/>
  <c r="N836" i="1"/>
  <c r="O836" i="1" s="1"/>
  <c r="AF1050" i="1"/>
  <c r="N1050" i="1" s="1"/>
  <c r="O1050" i="1" s="1"/>
  <c r="AF1006" i="1"/>
  <c r="N1006" i="1" s="1"/>
  <c r="O1006" i="1" s="1"/>
  <c r="N1053" i="1"/>
  <c r="O1053" i="1" s="1"/>
  <c r="N1362" i="1"/>
  <c r="O1362" i="1" s="1"/>
  <c r="N1163" i="1"/>
  <c r="O1163" i="1" s="1"/>
  <c r="N1215" i="1"/>
  <c r="O1215" i="1" s="1"/>
  <c r="N1419" i="1"/>
  <c r="O1419" i="1" s="1"/>
  <c r="N67" i="1"/>
  <c r="O67" i="1" s="1"/>
  <c r="N289" i="1"/>
  <c r="O289" i="1" s="1"/>
  <c r="N690" i="1"/>
  <c r="O690" i="1" s="1"/>
  <c r="N708" i="1"/>
  <c r="O708" i="1" s="1"/>
  <c r="AF1204" i="1"/>
  <c r="N1204" i="1" s="1"/>
  <c r="O1204" i="1" s="1"/>
  <c r="N926" i="1"/>
  <c r="O926" i="1" s="1"/>
  <c r="N1784" i="1"/>
  <c r="O1784" i="1" s="1"/>
  <c r="N268" i="1"/>
  <c r="O268" i="1" s="1"/>
  <c r="N288" i="1"/>
  <c r="O288" i="1" s="1"/>
  <c r="N611" i="1"/>
  <c r="O611" i="1" s="1"/>
  <c r="AF635" i="1"/>
  <c r="N635" i="1" s="1"/>
  <c r="O635" i="1" s="1"/>
  <c r="AF875" i="1"/>
  <c r="N875" i="1" s="1"/>
  <c r="O875" i="1" s="1"/>
  <c r="N63" i="1"/>
  <c r="O63" i="1" s="1"/>
  <c r="N800" i="1"/>
  <c r="O800" i="1" s="1"/>
  <c r="AF974" i="1"/>
  <c r="N974" i="1" s="1"/>
  <c r="O974" i="1" s="1"/>
  <c r="AF1148" i="1"/>
  <c r="AF1366" i="1"/>
  <c r="N1366" i="1" s="1"/>
  <c r="O1366" i="1" s="1"/>
  <c r="AF1651" i="1"/>
  <c r="N1651" i="1" s="1"/>
  <c r="O1651" i="1" s="1"/>
  <c r="N1284" i="1"/>
  <c r="O1284" i="1" s="1"/>
  <c r="AF139" i="1"/>
  <c r="N139" i="1" s="1"/>
  <c r="O139" i="1" s="1"/>
  <c r="AF601" i="1"/>
  <c r="N601" i="1" s="1"/>
  <c r="O601" i="1" s="1"/>
  <c r="N773" i="1"/>
  <c r="O773" i="1" s="1"/>
  <c r="N815" i="1"/>
  <c r="O815" i="1" s="1"/>
  <c r="N932" i="1"/>
  <c r="O932" i="1" s="1"/>
  <c r="N694" i="1"/>
  <c r="O694" i="1" s="1"/>
  <c r="AF472" i="1"/>
  <c r="N472" i="1" s="1"/>
  <c r="O472" i="1" s="1"/>
  <c r="N705" i="1"/>
  <c r="O705" i="1" s="1"/>
  <c r="N907" i="1"/>
  <c r="O907" i="1" s="1"/>
  <c r="N1021" i="1"/>
  <c r="O1021" i="1" s="1"/>
  <c r="N1368" i="1"/>
  <c r="O1368" i="1" s="1"/>
  <c r="AF989" i="1"/>
  <c r="N989" i="1" s="1"/>
  <c r="O989" i="1" s="1"/>
  <c r="AF1070" i="1"/>
  <c r="N1070" i="1" s="1"/>
  <c r="O1070" i="1" s="1"/>
  <c r="N1438" i="1"/>
  <c r="O1438" i="1" s="1"/>
  <c r="AF593" i="1"/>
  <c r="N593" i="1" s="1"/>
  <c r="O593" i="1" s="1"/>
  <c r="N121" i="1"/>
  <c r="O121" i="1" s="1"/>
  <c r="N126" i="1"/>
  <c r="O126" i="1" s="1"/>
  <c r="AF119" i="1"/>
  <c r="N119" i="1" s="1"/>
  <c r="O119" i="1" s="1"/>
  <c r="AF1238" i="1"/>
  <c r="N1238" i="1" s="1"/>
  <c r="O1238" i="1" s="1"/>
  <c r="N487" i="1"/>
  <c r="O487" i="1" s="1"/>
  <c r="N1577" i="1"/>
  <c r="O1577" i="1" s="1"/>
  <c r="N437" i="1"/>
  <c r="O437" i="1" s="1"/>
  <c r="N955" i="1"/>
  <c r="O955" i="1" s="1"/>
  <c r="AF1352" i="1"/>
  <c r="N1352" i="1" s="1"/>
  <c r="O1352" i="1" s="1"/>
  <c r="N1655" i="1"/>
  <c r="O1655" i="1" s="1"/>
  <c r="N1661" i="1"/>
  <c r="O1661" i="1" s="1"/>
  <c r="N1733" i="1"/>
  <c r="O1733" i="1" s="1"/>
  <c r="N1757" i="1"/>
  <c r="O1757" i="1" s="1"/>
  <c r="N1550" i="1"/>
  <c r="O1550" i="1" s="1"/>
  <c r="N1418" i="1"/>
  <c r="O1418" i="1" s="1"/>
  <c r="N293" i="1"/>
  <c r="O293" i="1" s="1"/>
  <c r="N706" i="1"/>
  <c r="O706" i="1" s="1"/>
  <c r="N1378" i="1"/>
  <c r="O1378" i="1" s="1"/>
  <c r="N251" i="1"/>
  <c r="O251" i="1" s="1"/>
  <c r="N281" i="1"/>
  <c r="O281" i="1" s="1"/>
  <c r="AF357" i="1"/>
  <c r="N357" i="1" s="1"/>
  <c r="O357" i="1" s="1"/>
  <c r="N509" i="1"/>
  <c r="O509" i="1" s="1"/>
  <c r="N612" i="1"/>
  <c r="O612" i="1" s="1"/>
  <c r="N1125" i="1"/>
  <c r="O1125" i="1" s="1"/>
  <c r="N1151" i="1"/>
  <c r="O1151" i="1" s="1"/>
  <c r="AF1414" i="1"/>
  <c r="N1414" i="1" s="1"/>
  <c r="O1414" i="1" s="1"/>
  <c r="N1601" i="1"/>
  <c r="O1601" i="1" s="1"/>
  <c r="AF342" i="1"/>
  <c r="N342" i="1" s="1"/>
  <c r="O342" i="1" s="1"/>
  <c r="N968" i="1"/>
  <c r="O968" i="1" s="1"/>
  <c r="AF1383" i="1"/>
  <c r="AF854" i="1"/>
  <c r="N854" i="1" s="1"/>
  <c r="O854" i="1" s="1"/>
  <c r="N101" i="1"/>
  <c r="O101" i="1" s="1"/>
  <c r="N652" i="1"/>
  <c r="O652" i="1" s="1"/>
  <c r="N1587" i="1"/>
  <c r="O1587" i="1" s="1"/>
  <c r="N910" i="1"/>
  <c r="O910" i="1" s="1"/>
  <c r="N147" i="1"/>
  <c r="O147" i="1" s="1"/>
  <c r="N378" i="1"/>
  <c r="O378" i="1" s="1"/>
  <c r="AF946" i="1"/>
  <c r="N946" i="1" s="1"/>
  <c r="O946" i="1" s="1"/>
  <c r="N410" i="1"/>
  <c r="O410" i="1" s="1"/>
  <c r="N1169" i="1"/>
  <c r="O1169" i="1" s="1"/>
  <c r="N174" i="1"/>
  <c r="O174" i="1" s="1"/>
  <c r="N285" i="1"/>
  <c r="O285" i="1" s="1"/>
  <c r="AF306" i="1"/>
  <c r="N306" i="1" s="1"/>
  <c r="O306" i="1" s="1"/>
  <c r="N447" i="1"/>
  <c r="O447" i="1" s="1"/>
  <c r="AF839" i="1"/>
  <c r="N839" i="1" s="1"/>
  <c r="O839" i="1" s="1"/>
  <c r="N741" i="1"/>
  <c r="O741" i="1" s="1"/>
  <c r="N1133" i="1"/>
  <c r="O1133" i="1" s="1"/>
  <c r="N1230" i="1"/>
  <c r="O1230" i="1" s="1"/>
  <c r="AF1302" i="1"/>
  <c r="N1302" i="1" s="1"/>
  <c r="O1302" i="1" s="1"/>
  <c r="N1253" i="1"/>
  <c r="O1253" i="1" s="1"/>
  <c r="AF1392" i="1"/>
  <c r="N1392" i="1" s="1"/>
  <c r="O1392" i="1" s="1"/>
  <c r="N1464" i="1"/>
  <c r="O1464" i="1" s="1"/>
  <c r="N1546" i="1"/>
  <c r="O1546" i="1" s="1"/>
  <c r="N1797" i="1"/>
  <c r="O1797" i="1" s="1"/>
  <c r="N1821" i="1"/>
  <c r="O1821" i="1" s="1"/>
  <c r="N1558" i="1"/>
  <c r="O1558" i="1" s="1"/>
  <c r="N1590" i="1"/>
  <c r="O1590" i="1" s="1"/>
  <c r="N1830" i="1"/>
  <c r="O1830" i="1" s="1"/>
  <c r="N338" i="1"/>
  <c r="O338" i="1" s="1"/>
  <c r="N1288" i="1"/>
  <c r="O1288" i="1" s="1"/>
  <c r="N1559" i="1"/>
  <c r="O1559" i="1" s="1"/>
  <c r="N1000" i="1"/>
  <c r="O1000" i="1" s="1"/>
  <c r="N44" i="1"/>
  <c r="O44" i="1" s="1"/>
  <c r="N362" i="1"/>
  <c r="O362" i="1" s="1"/>
  <c r="N1779" i="1"/>
  <c r="O1779" i="1" s="1"/>
  <c r="N1811" i="1"/>
  <c r="O1811" i="1" s="1"/>
  <c r="AF54" i="1"/>
  <c r="N54" i="1" s="1"/>
  <c r="O54" i="1" s="1"/>
  <c r="N136" i="1"/>
  <c r="O136" i="1" s="1"/>
  <c r="AF349" i="1"/>
  <c r="N349" i="1" s="1"/>
  <c r="O349" i="1" s="1"/>
  <c r="AF350" i="1"/>
  <c r="N350" i="1" s="1"/>
  <c r="O350" i="1" s="1"/>
  <c r="AF471" i="1"/>
  <c r="N471" i="1" s="1"/>
  <c r="O471" i="1" s="1"/>
  <c r="N555" i="1"/>
  <c r="O555" i="1" s="1"/>
  <c r="AF598" i="1"/>
  <c r="N598" i="1" s="1"/>
  <c r="O598" i="1" s="1"/>
  <c r="AF669" i="1"/>
  <c r="N669" i="1" s="1"/>
  <c r="O669" i="1" s="1"/>
  <c r="N757" i="1"/>
  <c r="O757" i="1" s="1"/>
  <c r="AF1334" i="1"/>
  <c r="N1334" i="1" s="1"/>
  <c r="O1334" i="1" s="1"/>
  <c r="N1351" i="1"/>
  <c r="O1351" i="1" s="1"/>
  <c r="N301" i="1"/>
  <c r="O301" i="1" s="1"/>
  <c r="N503" i="1"/>
  <c r="O503" i="1" s="1"/>
  <c r="N146" i="1"/>
  <c r="O146" i="1" s="1"/>
  <c r="N273" i="1"/>
  <c r="O273" i="1" s="1"/>
  <c r="AF492" i="1"/>
  <c r="N492" i="1" s="1"/>
  <c r="O492" i="1" s="1"/>
  <c r="AF516" i="1"/>
  <c r="N516" i="1" s="1"/>
  <c r="O516" i="1" s="1"/>
  <c r="N769" i="1"/>
  <c r="O769" i="1" s="1"/>
  <c r="N805" i="1"/>
  <c r="O805" i="1" s="1"/>
  <c r="AF843" i="1"/>
  <c r="N843" i="1" s="1"/>
  <c r="O843" i="1" s="1"/>
  <c r="N879" i="1"/>
  <c r="O879" i="1" s="1"/>
  <c r="AF1162" i="1"/>
  <c r="N1162" i="1" s="1"/>
  <c r="O1162" i="1" s="1"/>
  <c r="AF1210" i="1"/>
  <c r="N1210" i="1" s="1"/>
  <c r="O1210" i="1" s="1"/>
  <c r="N1282" i="1"/>
  <c r="O1282" i="1" s="1"/>
  <c r="N1153" i="1"/>
  <c r="O1153" i="1" s="1"/>
  <c r="AF1348" i="1"/>
  <c r="N1348" i="1" s="1"/>
  <c r="O1348" i="1" s="1"/>
  <c r="N1614" i="1"/>
  <c r="O1614" i="1" s="1"/>
  <c r="N1681" i="1"/>
  <c r="O1681" i="1" s="1"/>
  <c r="N1729" i="1"/>
  <c r="O1729" i="1" s="1"/>
  <c r="N1714" i="1"/>
  <c r="O1714" i="1" s="1"/>
  <c r="N1475" i="1"/>
  <c r="O1475" i="1" s="1"/>
  <c r="N1808" i="1"/>
  <c r="O1808" i="1" s="1"/>
  <c r="N1637" i="1"/>
  <c r="O1637" i="1" s="1"/>
  <c r="N796" i="1"/>
  <c r="O796" i="1" s="1"/>
  <c r="N852" i="1"/>
  <c r="O852" i="1" s="1"/>
  <c r="N1089" i="1"/>
  <c r="O1089" i="1" s="1"/>
  <c r="N1641" i="1"/>
  <c r="O1641" i="1" s="1"/>
  <c r="N1217" i="1"/>
  <c r="O1217" i="1" s="1"/>
  <c r="N1835" i="1"/>
  <c r="O1835" i="1" s="1"/>
  <c r="N666" i="1"/>
  <c r="O666" i="1" s="1"/>
  <c r="N45" i="1"/>
  <c r="O45" i="1" s="1"/>
  <c r="N47" i="1"/>
  <c r="O47" i="1" s="1"/>
  <c r="AF150" i="1"/>
  <c r="N150" i="1" s="1"/>
  <c r="O150" i="1" s="1"/>
  <c r="AF385" i="1"/>
  <c r="N385" i="1" s="1"/>
  <c r="O385" i="1" s="1"/>
  <c r="N417" i="1"/>
  <c r="O417" i="1" s="1"/>
  <c r="AF534" i="1"/>
  <c r="N534" i="1" s="1"/>
  <c r="O534" i="1" s="1"/>
  <c r="AF807" i="1"/>
  <c r="N807" i="1" s="1"/>
  <c r="O807" i="1" s="1"/>
  <c r="N1004" i="1"/>
  <c r="O1004" i="1" s="1"/>
  <c r="AF87" i="1"/>
  <c r="N87" i="1" s="1"/>
  <c r="O87" i="1" s="1"/>
  <c r="N573" i="1"/>
  <c r="O573" i="1" s="1"/>
  <c r="N863" i="1"/>
  <c r="O863" i="1" s="1"/>
  <c r="N911" i="1"/>
  <c r="O911" i="1" s="1"/>
  <c r="AF935" i="1"/>
  <c r="N935" i="1" s="1"/>
  <c r="O935" i="1" s="1"/>
  <c r="N747" i="1"/>
  <c r="O747" i="1" s="1"/>
  <c r="AF1218" i="1"/>
  <c r="N1218" i="1" s="1"/>
  <c r="O1218" i="1" s="1"/>
  <c r="N1242" i="1"/>
  <c r="O1242" i="1" s="1"/>
  <c r="N1321" i="1"/>
  <c r="O1321" i="1" s="1"/>
  <c r="N1356" i="1"/>
  <c r="O1356" i="1" s="1"/>
  <c r="AF1452" i="1"/>
  <c r="N1452" i="1" s="1"/>
  <c r="O1452" i="1" s="1"/>
  <c r="N1809" i="1"/>
  <c r="O1809" i="1" s="1"/>
  <c r="N1833" i="1"/>
  <c r="O1833" i="1" s="1"/>
  <c r="N1674" i="1"/>
  <c r="O1674" i="1" s="1"/>
  <c r="N1842" i="1"/>
  <c r="O1842" i="1" s="1"/>
  <c r="N228" i="1"/>
  <c r="O228" i="1" s="1"/>
  <c r="N23" i="1"/>
  <c r="O23" i="1" s="1"/>
  <c r="N880" i="1"/>
  <c r="O880" i="1" s="1"/>
  <c r="N1130" i="1"/>
  <c r="O1130" i="1" s="1"/>
  <c r="N1157" i="1"/>
  <c r="O1157" i="1" s="1"/>
  <c r="N1379" i="1"/>
  <c r="O1379" i="1" s="1"/>
  <c r="N1122" i="1"/>
  <c r="O1122" i="1" s="1"/>
  <c r="N1437" i="1"/>
  <c r="O1437" i="1" s="1"/>
  <c r="N977" i="1"/>
  <c r="O977" i="1" s="1"/>
  <c r="N1343" i="1"/>
  <c r="O1343" i="1" s="1"/>
  <c r="N1828" i="1"/>
  <c r="O1828" i="1" s="1"/>
  <c r="N1836" i="1"/>
  <c r="O1836" i="1" s="1"/>
  <c r="N1363" i="1"/>
  <c r="O1363" i="1" s="1"/>
  <c r="N1760" i="1"/>
  <c r="O1760" i="1" s="1"/>
  <c r="N1300" i="1"/>
  <c r="O1300" i="1" s="1"/>
  <c r="N352" i="1"/>
  <c r="O352" i="1" s="1"/>
  <c r="N546" i="1"/>
  <c r="O546" i="1" s="1"/>
  <c r="N678" i="1"/>
  <c r="O678" i="1" s="1"/>
  <c r="N1010" i="1"/>
  <c r="O1010" i="1" s="1"/>
  <c r="N1193" i="1"/>
  <c r="O1193" i="1" s="1"/>
  <c r="N66" i="1"/>
  <c r="O66" i="1" s="1"/>
  <c r="N515" i="1"/>
  <c r="O515" i="1" s="1"/>
  <c r="N1672" i="1"/>
  <c r="O1672" i="1" s="1"/>
  <c r="N373" i="1"/>
  <c r="O373" i="1" s="1"/>
  <c r="AF655" i="1"/>
  <c r="N655" i="1" s="1"/>
  <c r="O655" i="1" s="1"/>
  <c r="AF21" i="1"/>
  <c r="N21" i="1" s="1"/>
  <c r="O21" i="1" s="1"/>
  <c r="AF144" i="1"/>
  <c r="N144" i="1" s="1"/>
  <c r="O144" i="1" s="1"/>
  <c r="N206" i="1"/>
  <c r="O206" i="1" s="1"/>
  <c r="N231" i="1"/>
  <c r="O231" i="1" s="1"/>
  <c r="N453" i="1"/>
  <c r="O453" i="1" s="1"/>
  <c r="N443" i="1"/>
  <c r="O443" i="1" s="1"/>
  <c r="AF459" i="1"/>
  <c r="N459" i="1" s="1"/>
  <c r="O459" i="1" s="1"/>
  <c r="AF504" i="1"/>
  <c r="N504" i="1" s="1"/>
  <c r="O504" i="1" s="1"/>
  <c r="N697" i="1"/>
  <c r="O697" i="1" s="1"/>
  <c r="AF867" i="1"/>
  <c r="N867" i="1" s="1"/>
  <c r="O867" i="1" s="1"/>
  <c r="N891" i="1"/>
  <c r="O891" i="1" s="1"/>
  <c r="AF939" i="1"/>
  <c r="N939" i="1" s="1"/>
  <c r="O939" i="1" s="1"/>
  <c r="AF1246" i="1"/>
  <c r="N1246" i="1" s="1"/>
  <c r="O1246" i="1" s="1"/>
  <c r="AF1294" i="1"/>
  <c r="N1294" i="1" s="1"/>
  <c r="O1294" i="1" s="1"/>
  <c r="N1336" i="1"/>
  <c r="O1336" i="1" s="1"/>
  <c r="N1384" i="1"/>
  <c r="O1384" i="1" s="1"/>
  <c r="N1408" i="1"/>
  <c r="O1408" i="1" s="1"/>
  <c r="N1456" i="1"/>
  <c r="O1456" i="1" s="1"/>
  <c r="AF1480" i="1"/>
  <c r="N1480" i="1" s="1"/>
  <c r="O1480" i="1" s="1"/>
  <c r="N1435" i="1"/>
  <c r="O1435" i="1" s="1"/>
  <c r="N1563" i="1"/>
  <c r="O1563" i="1" s="1"/>
  <c r="AF1678" i="1"/>
  <c r="N1774" i="1"/>
  <c r="O1774" i="1" s="1"/>
  <c r="N1822" i="1"/>
  <c r="O1822" i="1" s="1"/>
  <c r="N348" i="1"/>
  <c r="O348" i="1" s="1"/>
  <c r="N563" i="1"/>
  <c r="O563" i="1" s="1"/>
  <c r="N114" i="1"/>
  <c r="O114" i="1" s="1"/>
  <c r="N1264" i="1"/>
  <c r="O1264" i="1" s="1"/>
  <c r="N1839" i="1"/>
  <c r="O1839" i="1" s="1"/>
  <c r="N1744" i="1"/>
  <c r="O1744" i="1" s="1"/>
  <c r="AF6" i="1"/>
  <c r="N6" i="1" s="1"/>
  <c r="O6" i="1" s="1"/>
  <c r="N296" i="1"/>
  <c r="O296" i="1" s="1"/>
  <c r="AF527" i="1"/>
  <c r="N527" i="1" s="1"/>
  <c r="O527" i="1" s="1"/>
  <c r="AF625" i="1"/>
  <c r="N890" i="1"/>
  <c r="O890" i="1" s="1"/>
  <c r="N1239" i="1"/>
  <c r="O1239" i="1" s="1"/>
  <c r="N1259" i="1"/>
  <c r="O1259" i="1" s="1"/>
  <c r="AF1374" i="1"/>
  <c r="N1374" i="1" s="1"/>
  <c r="O1374" i="1" s="1"/>
  <c r="AF719" i="1"/>
  <c r="N719" i="1" s="1"/>
  <c r="O719" i="1" s="1"/>
  <c r="N10" i="1"/>
  <c r="O10" i="1" s="1"/>
  <c r="N197" i="1"/>
  <c r="O197" i="1" s="1"/>
  <c r="N456" i="1"/>
  <c r="O456" i="1" s="1"/>
  <c r="N484" i="1"/>
  <c r="O484" i="1" s="1"/>
  <c r="N630" i="1"/>
  <c r="O630" i="1" s="1"/>
  <c r="N785" i="1"/>
  <c r="O785" i="1" s="1"/>
  <c r="N821" i="1"/>
  <c r="O821" i="1" s="1"/>
  <c r="AF919" i="1"/>
  <c r="N919" i="1" s="1"/>
  <c r="O919" i="1" s="1"/>
  <c r="AF943" i="1"/>
  <c r="N943" i="1" s="1"/>
  <c r="O943" i="1" s="1"/>
  <c r="N1273" i="1"/>
  <c r="O1273" i="1" s="1"/>
  <c r="N1317" i="1"/>
  <c r="O1317" i="1" s="1"/>
  <c r="AF1412" i="1"/>
  <c r="N1412" i="1" s="1"/>
  <c r="O1412" i="1" s="1"/>
  <c r="AF1673" i="1"/>
  <c r="N1721" i="1"/>
  <c r="O1721" i="1" s="1"/>
  <c r="N1745" i="1"/>
  <c r="O1745" i="1" s="1"/>
  <c r="N1769" i="1"/>
  <c r="O1769" i="1" s="1"/>
  <c r="N1793" i="1"/>
  <c r="O1793" i="1" s="1"/>
  <c r="N1706" i="1"/>
  <c r="O1706" i="1" s="1"/>
  <c r="N426" i="1"/>
  <c r="O426" i="1" s="1"/>
  <c r="N909" i="1"/>
  <c r="O909" i="1" s="1"/>
  <c r="N1272" i="1"/>
  <c r="O1272" i="1" s="1"/>
  <c r="N1551" i="1"/>
  <c r="O1551" i="1" s="1"/>
  <c r="N1796" i="1"/>
  <c r="O1796" i="1" s="1"/>
  <c r="N1609" i="1"/>
  <c r="O1609" i="1" s="1"/>
  <c r="N1688" i="1"/>
  <c r="O1688" i="1" s="1"/>
  <c r="N1768" i="1"/>
  <c r="O1768" i="1" s="1"/>
  <c r="N1439" i="1"/>
  <c r="O1439" i="1" s="1"/>
  <c r="N27" i="1"/>
  <c r="O27" i="1" s="1"/>
  <c r="AF397" i="1"/>
  <c r="N962" i="1"/>
  <c r="O962" i="1" s="1"/>
  <c r="AF986" i="1"/>
  <c r="N986" i="1" s="1"/>
  <c r="O986" i="1" s="1"/>
  <c r="N948" i="1"/>
  <c r="O948" i="1" s="1"/>
  <c r="N1247" i="1"/>
  <c r="O1247" i="1" s="1"/>
  <c r="N1295" i="1"/>
  <c r="O1295" i="1" s="1"/>
  <c r="AF1598" i="1"/>
  <c r="N1598" i="1" s="1"/>
  <c r="O1598" i="1" s="1"/>
  <c r="N1660" i="1"/>
  <c r="O1660" i="1" s="1"/>
  <c r="AF1554" i="1"/>
  <c r="N1554" i="1" s="1"/>
  <c r="O1554" i="1" s="1"/>
  <c r="N15" i="1"/>
  <c r="O15" i="1" s="1"/>
  <c r="N173" i="1"/>
  <c r="O173" i="1" s="1"/>
  <c r="N129" i="1"/>
  <c r="O129" i="1" s="1"/>
  <c r="N279" i="1"/>
  <c r="O279" i="1" s="1"/>
  <c r="N372" i="1"/>
  <c r="O372" i="1" s="1"/>
  <c r="N328" i="1"/>
  <c r="O328" i="1" s="1"/>
  <c r="N636" i="1"/>
  <c r="O636" i="1" s="1"/>
  <c r="N715" i="1"/>
  <c r="O715" i="1" s="1"/>
  <c r="AF91" i="1"/>
  <c r="AF451" i="1"/>
  <c r="N451" i="1" s="1"/>
  <c r="O451" i="1" s="1"/>
  <c r="N560" i="1"/>
  <c r="O560" i="1" s="1"/>
  <c r="N50" i="1"/>
  <c r="O50" i="1" s="1"/>
  <c r="N107" i="1"/>
  <c r="O107" i="1" s="1"/>
  <c r="AF123" i="1"/>
  <c r="N123" i="1" s="1"/>
  <c r="O123" i="1" s="1"/>
  <c r="N242" i="1"/>
  <c r="O242" i="1" s="1"/>
  <c r="N235" i="1"/>
  <c r="O235" i="1" s="1"/>
  <c r="N448" i="1"/>
  <c r="O448" i="1" s="1"/>
  <c r="N445" i="1"/>
  <c r="O445" i="1" s="1"/>
  <c r="N468" i="1"/>
  <c r="O468" i="1" s="1"/>
  <c r="N548" i="1"/>
  <c r="O548" i="1" s="1"/>
  <c r="N553" i="1"/>
  <c r="O553" i="1" s="1"/>
  <c r="N656" i="1"/>
  <c r="O656" i="1" s="1"/>
  <c r="N761" i="1"/>
  <c r="O761" i="1" s="1"/>
  <c r="N803" i="1"/>
  <c r="O803" i="1" s="1"/>
  <c r="N1117" i="1"/>
  <c r="O1117" i="1" s="1"/>
  <c r="N825" i="1"/>
  <c r="O825" i="1" s="1"/>
  <c r="N966" i="1"/>
  <c r="O966" i="1" s="1"/>
  <c r="N1142" i="1"/>
  <c r="O1142" i="1" s="1"/>
  <c r="N1160" i="1"/>
  <c r="O1160" i="1" s="1"/>
  <c r="N1136" i="1"/>
  <c r="O1136" i="1" s="1"/>
  <c r="N576" i="1"/>
  <c r="O576" i="1" s="1"/>
  <c r="N211" i="1"/>
  <c r="O211" i="1" s="1"/>
  <c r="N254" i="1"/>
  <c r="O254" i="1" s="1"/>
  <c r="AF322" i="1"/>
  <c r="N322" i="1" s="1"/>
  <c r="O322" i="1" s="1"/>
  <c r="N701" i="1"/>
  <c r="O701" i="1" s="1"/>
  <c r="N791" i="1"/>
  <c r="O791" i="1" s="1"/>
  <c r="N332" i="1"/>
  <c r="O332" i="1" s="1"/>
  <c r="N981" i="1"/>
  <c r="O981" i="1" s="1"/>
  <c r="N928" i="1"/>
  <c r="O928" i="1" s="1"/>
  <c r="N772" i="1"/>
  <c r="O772" i="1" s="1"/>
  <c r="N985" i="1"/>
  <c r="O985" i="1" s="1"/>
  <c r="N561" i="1"/>
  <c r="O561" i="1" s="1"/>
  <c r="N222" i="1"/>
  <c r="O222" i="1" s="1"/>
  <c r="AF190" i="1"/>
  <c r="N190" i="1" s="1"/>
  <c r="O190" i="1" s="1"/>
  <c r="N205" i="1"/>
  <c r="O205" i="1" s="1"/>
  <c r="N980" i="1"/>
  <c r="O980" i="1" s="1"/>
  <c r="AF921" i="1"/>
  <c r="N921" i="1" s="1"/>
  <c r="O921" i="1" s="1"/>
  <c r="N1219" i="1"/>
  <c r="O1219" i="1" s="1"/>
  <c r="AF1467" i="1"/>
  <c r="N1467" i="1" s="1"/>
  <c r="O1467" i="1" s="1"/>
  <c r="AF1511" i="1"/>
  <c r="N1511" i="1" s="1"/>
  <c r="O1511" i="1" s="1"/>
  <c r="N71" i="1"/>
  <c r="O71" i="1" s="1"/>
  <c r="N51" i="1"/>
  <c r="O51" i="1" s="1"/>
  <c r="N7" i="1"/>
  <c r="O7" i="1" s="1"/>
  <c r="N321" i="1"/>
  <c r="O321" i="1" s="1"/>
  <c r="AF341" i="1"/>
  <c r="N341" i="1" s="1"/>
  <c r="O341" i="1" s="1"/>
  <c r="N277" i="1"/>
  <c r="O277" i="1" s="1"/>
  <c r="N388" i="1"/>
  <c r="O388" i="1" s="1"/>
  <c r="N493" i="1"/>
  <c r="O493" i="1" s="1"/>
  <c r="AF583" i="1"/>
  <c r="N583" i="1" s="1"/>
  <c r="O583" i="1" s="1"/>
  <c r="N622" i="1"/>
  <c r="O622" i="1" s="1"/>
  <c r="AF618" i="1"/>
  <c r="N618" i="1" s="1"/>
  <c r="O618" i="1" s="1"/>
  <c r="N688" i="1"/>
  <c r="O688" i="1" s="1"/>
  <c r="AF1014" i="1"/>
  <c r="N1014" i="1" s="1"/>
  <c r="O1014" i="1" s="1"/>
  <c r="AF1041" i="1"/>
  <c r="N1041" i="1" s="1"/>
  <c r="O1041" i="1" s="1"/>
  <c r="AF682" i="1"/>
  <c r="N682" i="1" s="1"/>
  <c r="O682" i="1" s="1"/>
  <c r="N700" i="1"/>
  <c r="O700" i="1" s="1"/>
  <c r="N749" i="1"/>
  <c r="O749" i="1" s="1"/>
  <c r="N1185" i="1"/>
  <c r="O1185" i="1" s="1"/>
  <c r="N1147" i="1"/>
  <c r="O1147" i="1" s="1"/>
  <c r="N1177" i="1"/>
  <c r="O1177" i="1" s="1"/>
  <c r="N1447" i="1"/>
  <c r="O1447" i="1" s="1"/>
  <c r="N330" i="1"/>
  <c r="O330" i="1" s="1"/>
  <c r="N84" i="1"/>
  <c r="O84" i="1" s="1"/>
  <c r="N579" i="1"/>
  <c r="O579" i="1" s="1"/>
  <c r="N684" i="1"/>
  <c r="O684" i="1" s="1"/>
  <c r="N884" i="1"/>
  <c r="O884" i="1" s="1"/>
  <c r="N1720" i="1"/>
  <c r="O1720" i="1" s="1"/>
  <c r="N976" i="1"/>
  <c r="O976" i="1" s="1"/>
  <c r="N13" i="1"/>
  <c r="O13" i="1" s="1"/>
  <c r="N892" i="1"/>
  <c r="O892" i="1" s="1"/>
  <c r="N673" i="1"/>
  <c r="O673" i="1" s="1"/>
  <c r="N588" i="1"/>
  <c r="O588" i="1" s="1"/>
  <c r="N1150" i="1"/>
  <c r="O1150" i="1" s="1"/>
  <c r="N1166" i="1"/>
  <c r="O1166" i="1" s="1"/>
  <c r="N1662" i="1"/>
  <c r="O1662" i="1" s="1"/>
  <c r="N1678" i="1"/>
  <c r="O1678" i="1" s="1"/>
  <c r="N1710" i="1"/>
  <c r="O1710" i="1" s="1"/>
  <c r="N1742" i="1"/>
  <c r="O1742" i="1" s="1"/>
  <c r="N1758" i="1"/>
  <c r="O1758" i="1" s="1"/>
  <c r="N479" i="1"/>
  <c r="O479" i="1" s="1"/>
  <c r="N93" i="1"/>
  <c r="O93" i="1" s="1"/>
  <c r="N1296" i="1"/>
  <c r="O1296" i="1" s="1"/>
  <c r="N1477" i="1"/>
  <c r="O1477" i="1" s="1"/>
  <c r="N540" i="1"/>
  <c r="O540" i="1" s="1"/>
  <c r="N631" i="1"/>
  <c r="O631" i="1" s="1"/>
  <c r="N166" i="1"/>
  <c r="O166" i="1" s="1"/>
  <c r="N264" i="1"/>
  <c r="O264" i="1" s="1"/>
  <c r="AF312" i="1"/>
  <c r="N312" i="1" s="1"/>
  <c r="O312" i="1" s="1"/>
  <c r="N500" i="1"/>
  <c r="O500" i="1" s="1"/>
  <c r="AF619" i="1"/>
  <c r="N619" i="1" s="1"/>
  <c r="O619" i="1" s="1"/>
  <c r="N604" i="1"/>
  <c r="O604" i="1" s="1"/>
  <c r="N1082" i="1"/>
  <c r="O1082" i="1" s="1"/>
  <c r="N1825" i="1"/>
  <c r="O1825" i="1" s="1"/>
  <c r="N507" i="1"/>
  <c r="O507" i="1" s="1"/>
  <c r="N1831" i="1"/>
  <c r="O1831" i="1" s="1"/>
  <c r="N1316" i="1"/>
  <c r="O1316" i="1" s="1"/>
  <c r="N105" i="1"/>
  <c r="O105" i="1" s="1"/>
  <c r="N428" i="1"/>
  <c r="O428" i="1" s="1"/>
  <c r="N556" i="1"/>
  <c r="O556" i="1" s="1"/>
  <c r="AF615" i="1"/>
  <c r="N615" i="1" s="1"/>
  <c r="O615" i="1" s="1"/>
  <c r="N680" i="1"/>
  <c r="O680" i="1" s="1"/>
  <c r="N70" i="1"/>
  <c r="O70" i="1" s="1"/>
  <c r="N226" i="1"/>
  <c r="O226" i="1" s="1"/>
  <c r="N325" i="1"/>
  <c r="O325" i="1" s="1"/>
  <c r="N488" i="1"/>
  <c r="O488" i="1" s="1"/>
  <c r="AF533" i="1"/>
  <c r="N533" i="1" s="1"/>
  <c r="O533" i="1" s="1"/>
  <c r="N545" i="1"/>
  <c r="O545" i="1" s="1"/>
  <c r="N984" i="1"/>
  <c r="O984" i="1" s="1"/>
  <c r="N1102" i="1"/>
  <c r="O1102" i="1" s="1"/>
  <c r="N1120" i="1"/>
  <c r="O1120" i="1" s="1"/>
  <c r="N1472" i="1"/>
  <c r="O1472" i="1" s="1"/>
  <c r="N602" i="1"/>
  <c r="O602" i="1" s="1"/>
  <c r="N953" i="1"/>
  <c r="O953" i="1" s="1"/>
  <c r="N434" i="1"/>
  <c r="O434" i="1" s="1"/>
  <c r="N1759" i="1"/>
  <c r="O1759" i="1" s="1"/>
  <c r="N165" i="1"/>
  <c r="O165" i="1" s="1"/>
  <c r="N227" i="1"/>
  <c r="O227" i="1" s="1"/>
  <c r="N454" i="1"/>
  <c r="O454" i="1" s="1"/>
  <c r="N526" i="1"/>
  <c r="O526" i="1" s="1"/>
  <c r="N582" i="1"/>
  <c r="O582" i="1" s="1"/>
  <c r="N517" i="1"/>
  <c r="O517" i="1" s="1"/>
  <c r="N522" i="1"/>
  <c r="O522" i="1" s="1"/>
  <c r="N566" i="1"/>
  <c r="O566" i="1" s="1"/>
  <c r="N590" i="1"/>
  <c r="O590" i="1" s="1"/>
  <c r="N913" i="1"/>
  <c r="O913" i="1" s="1"/>
  <c r="N929" i="1"/>
  <c r="O929" i="1" s="1"/>
  <c r="N961" i="1"/>
  <c r="O961" i="1" s="1"/>
  <c r="N657" i="1"/>
  <c r="O657" i="1" s="1"/>
  <c r="N660" i="1"/>
  <c r="O660" i="1" s="1"/>
  <c r="N768" i="1"/>
  <c r="O768" i="1" s="1"/>
  <c r="N784" i="1"/>
  <c r="O784" i="1" s="1"/>
  <c r="N816" i="1"/>
  <c r="O816" i="1" s="1"/>
  <c r="N840" i="1"/>
  <c r="O840" i="1" s="1"/>
  <c r="AF917" i="1"/>
  <c r="N917" i="1" s="1"/>
  <c r="O917" i="1" s="1"/>
  <c r="N1052" i="1"/>
  <c r="O1052" i="1" s="1"/>
  <c r="N1109" i="1"/>
  <c r="O1109" i="1" s="1"/>
  <c r="AF898" i="1"/>
  <c r="N898" i="1" s="1"/>
  <c r="O898" i="1" s="1"/>
  <c r="N1337" i="1"/>
  <c r="O1337" i="1" s="1"/>
  <c r="AF1118" i="1"/>
  <c r="N1118" i="1" s="1"/>
  <c r="O1118" i="1" s="1"/>
  <c r="AF1121" i="1"/>
  <c r="N1121" i="1" s="1"/>
  <c r="O1121" i="1" s="1"/>
  <c r="N1283" i="1"/>
  <c r="O1283" i="1" s="1"/>
  <c r="N1328" i="1"/>
  <c r="O1328" i="1" s="1"/>
  <c r="N1377" i="1"/>
  <c r="O1377" i="1" s="1"/>
  <c r="N1405" i="1"/>
  <c r="O1405" i="1" s="1"/>
  <c r="N1481" i="1"/>
  <c r="O1481" i="1" s="1"/>
  <c r="N1493" i="1"/>
  <c r="O1493" i="1" s="1"/>
  <c r="N1517" i="1"/>
  <c r="O1517" i="1" s="1"/>
  <c r="N1569" i="1"/>
  <c r="O1569" i="1" s="1"/>
  <c r="N1605" i="1"/>
  <c r="O1605" i="1" s="1"/>
  <c r="AF1519" i="1"/>
  <c r="N1519" i="1" s="1"/>
  <c r="O1519" i="1" s="1"/>
  <c r="AF1451" i="1"/>
  <c r="N1451" i="1" s="1"/>
  <c r="O1451" i="1" s="1"/>
  <c r="AF1483" i="1"/>
  <c r="N1483" i="1" s="1"/>
  <c r="O1483" i="1" s="1"/>
  <c r="N138" i="1"/>
  <c r="O138" i="1" s="1"/>
  <c r="N422" i="1"/>
  <c r="O422" i="1" s="1"/>
  <c r="N418" i="1"/>
  <c r="O418" i="1" s="1"/>
  <c r="AF470" i="1"/>
  <c r="N1280" i="1"/>
  <c r="O1280" i="1" s="1"/>
  <c r="N1137" i="1"/>
  <c r="O1137" i="1" s="1"/>
  <c r="N189" i="1"/>
  <c r="O189" i="1" s="1"/>
  <c r="N558" i="1"/>
  <c r="O558" i="1" s="1"/>
  <c r="N541" i="1"/>
  <c r="O541" i="1" s="1"/>
  <c r="N581" i="1"/>
  <c r="O581" i="1" s="1"/>
  <c r="N616" i="1"/>
  <c r="O616" i="1" s="1"/>
  <c r="N848" i="1"/>
  <c r="O848" i="1" s="1"/>
  <c r="N868" i="1"/>
  <c r="O868" i="1" s="1"/>
  <c r="N748" i="1"/>
  <c r="O748" i="1" s="1"/>
  <c r="N699" i="1"/>
  <c r="O699" i="1" s="1"/>
  <c r="N1016" i="1"/>
  <c r="O1016" i="1" s="1"/>
  <c r="N952" i="1"/>
  <c r="O952" i="1" s="1"/>
  <c r="N1462" i="1"/>
  <c r="O1462" i="1" s="1"/>
  <c r="N1357" i="1"/>
  <c r="O1357" i="1" s="1"/>
  <c r="N1538" i="1"/>
  <c r="O1538" i="1" s="1"/>
  <c r="N1152" i="1"/>
  <c r="O1152" i="1" s="1"/>
  <c r="N1597" i="1"/>
  <c r="O1597" i="1" s="1"/>
  <c r="N1618" i="1"/>
  <c r="O1618" i="1" s="1"/>
  <c r="N1707" i="1"/>
  <c r="O1707" i="1" s="1"/>
  <c r="N171" i="1"/>
  <c r="O171" i="1" s="1"/>
  <c r="N247" i="1"/>
  <c r="O247" i="1" s="1"/>
  <c r="N408" i="1"/>
  <c r="O408" i="1" s="1"/>
  <c r="N599" i="1"/>
  <c r="O599" i="1" s="1"/>
  <c r="N760" i="1"/>
  <c r="O760" i="1" s="1"/>
  <c r="N860" i="1"/>
  <c r="O860" i="1" s="1"/>
  <c r="AF1026" i="1"/>
  <c r="N1026" i="1" s="1"/>
  <c r="O1026" i="1" s="1"/>
  <c r="AF1009" i="1"/>
  <c r="N1009" i="1" s="1"/>
  <c r="O1009" i="1" s="1"/>
  <c r="N712" i="1"/>
  <c r="O712" i="1" s="1"/>
  <c r="N824" i="1"/>
  <c r="O824" i="1" s="1"/>
  <c r="N906" i="1"/>
  <c r="O906" i="1" s="1"/>
  <c r="N1066" i="1"/>
  <c r="O1066" i="1" s="1"/>
  <c r="N1085" i="1"/>
  <c r="O1085" i="1" s="1"/>
  <c r="N1145" i="1"/>
  <c r="O1145" i="1" s="1"/>
  <c r="N1113" i="1"/>
  <c r="O1113" i="1" s="1"/>
  <c r="N1271" i="1"/>
  <c r="O1271" i="1" s="1"/>
  <c r="N1646" i="1"/>
  <c r="O1646" i="1" s="1"/>
  <c r="N1387" i="1"/>
  <c r="O1387" i="1" s="1"/>
  <c r="AF1394" i="1"/>
  <c r="N1394" i="1" s="1"/>
  <c r="O1394" i="1" s="1"/>
  <c r="AF1402" i="1"/>
  <c r="N1402" i="1" s="1"/>
  <c r="O1402" i="1" s="1"/>
  <c r="N1506" i="1"/>
  <c r="O1506" i="1" s="1"/>
  <c r="N1827" i="1"/>
  <c r="O1827" i="1" s="1"/>
  <c r="N1791" i="1"/>
  <c r="O1791" i="1" s="1"/>
  <c r="N134" i="1"/>
  <c r="O134" i="1" s="1"/>
  <c r="N850" i="1"/>
  <c r="O850" i="1" s="1"/>
  <c r="N1409" i="1"/>
  <c r="O1409" i="1" s="1"/>
  <c r="N1659" i="1"/>
  <c r="O1659" i="1" s="1"/>
  <c r="N752" i="1"/>
  <c r="O752" i="1" s="1"/>
  <c r="N888" i="1"/>
  <c r="O888" i="1" s="1"/>
  <c r="N972" i="1"/>
  <c r="O972" i="1" s="1"/>
  <c r="N1076" i="1"/>
  <c r="O1076" i="1" s="1"/>
  <c r="N1203" i="1"/>
  <c r="O1203" i="1" s="1"/>
  <c r="N1128" i="1"/>
  <c r="O1128" i="1" s="1"/>
  <c r="N945" i="1"/>
  <c r="O945" i="1" s="1"/>
  <c r="AF111" i="1"/>
  <c r="N111" i="1" s="1"/>
  <c r="O111" i="1" s="1"/>
  <c r="N201" i="1"/>
  <c r="O201" i="1" s="1"/>
  <c r="N230" i="1"/>
  <c r="O230" i="1" s="1"/>
  <c r="N246" i="1"/>
  <c r="O246" i="1" s="1"/>
  <c r="N256" i="1"/>
  <c r="O256" i="1" s="1"/>
  <c r="N324" i="1"/>
  <c r="O324" i="1" s="1"/>
  <c r="N597" i="1"/>
  <c r="O597" i="1" s="1"/>
  <c r="N603" i="1"/>
  <c r="O603" i="1" s="1"/>
  <c r="N687" i="1"/>
  <c r="O687" i="1" s="1"/>
  <c r="N709" i="1"/>
  <c r="O709" i="1" s="1"/>
  <c r="N704" i="1"/>
  <c r="O704" i="1" s="1"/>
  <c r="AF895" i="1"/>
  <c r="N895" i="1" s="1"/>
  <c r="O895" i="1" s="1"/>
  <c r="AF959" i="1"/>
  <c r="N959" i="1" s="1"/>
  <c r="O959" i="1" s="1"/>
  <c r="N739" i="1"/>
  <c r="O739" i="1" s="1"/>
  <c r="N755" i="1"/>
  <c r="O755" i="1" s="1"/>
  <c r="N1086" i="1"/>
  <c r="O1086" i="1" s="1"/>
  <c r="AF1202" i="1"/>
  <c r="N1202" i="1" s="1"/>
  <c r="O1202" i="1" s="1"/>
  <c r="N1250" i="1"/>
  <c r="O1250" i="1" s="1"/>
  <c r="N1266" i="1"/>
  <c r="O1266" i="1" s="1"/>
  <c r="N1298" i="1"/>
  <c r="O1298" i="1" s="1"/>
  <c r="N1257" i="1"/>
  <c r="O1257" i="1" s="1"/>
  <c r="N1289" i="1"/>
  <c r="O1289" i="1" s="1"/>
  <c r="N1649" i="1"/>
  <c r="O1649" i="1" s="1"/>
  <c r="N1665" i="1"/>
  <c r="O1665" i="1" s="1"/>
  <c r="N1713" i="1"/>
  <c r="O1713" i="1" s="1"/>
  <c r="N1777" i="1"/>
  <c r="O1777" i="1" s="1"/>
  <c r="N1841" i="1"/>
  <c r="O1841" i="1" s="1"/>
  <c r="N1199" i="1"/>
  <c r="O1199" i="1" s="1"/>
  <c r="N1367" i="1"/>
  <c r="O1367" i="1" s="1"/>
  <c r="N1212" i="1"/>
  <c r="O1212" i="1" s="1"/>
  <c r="N1727" i="1"/>
  <c r="O1727" i="1" s="1"/>
  <c r="N358" i="1"/>
  <c r="O358" i="1" s="1"/>
  <c r="N1740" i="1"/>
  <c r="O1740" i="1" s="1"/>
  <c r="N1815" i="1"/>
  <c r="O1815" i="1" s="1"/>
  <c r="N115" i="1"/>
  <c r="O115" i="1" s="1"/>
  <c r="N234" i="1"/>
  <c r="O234" i="1" s="1"/>
  <c r="AF302" i="1"/>
  <c r="N302" i="1" s="1"/>
  <c r="O302" i="1" s="1"/>
  <c r="N532" i="1"/>
  <c r="O532" i="1" s="1"/>
  <c r="AF623" i="1"/>
  <c r="N623" i="1" s="1"/>
  <c r="O623" i="1" s="1"/>
  <c r="N713" i="1"/>
  <c r="O713" i="1" s="1"/>
  <c r="N729" i="1"/>
  <c r="O729" i="1" s="1"/>
  <c r="N777" i="1"/>
  <c r="O777" i="1" s="1"/>
  <c r="N781" i="1"/>
  <c r="O781" i="1" s="1"/>
  <c r="N793" i="1"/>
  <c r="O793" i="1" s="1"/>
  <c r="N813" i="1"/>
  <c r="O813" i="1" s="1"/>
  <c r="AF827" i="1"/>
  <c r="N827" i="1" s="1"/>
  <c r="O827" i="1" s="1"/>
  <c r="AF883" i="1"/>
  <c r="N883" i="1" s="1"/>
  <c r="O883" i="1" s="1"/>
  <c r="N979" i="1"/>
  <c r="O979" i="1" s="1"/>
  <c r="N819" i="1"/>
  <c r="O819" i="1" s="1"/>
  <c r="N830" i="1"/>
  <c r="O830" i="1" s="1"/>
  <c r="N838" i="1"/>
  <c r="O838" i="1" s="1"/>
  <c r="AF1174" i="1"/>
  <c r="N1174" i="1" s="1"/>
  <c r="O1174" i="1" s="1"/>
  <c r="N900" i="1"/>
  <c r="O900" i="1" s="1"/>
  <c r="N1049" i="1"/>
  <c r="O1049" i="1" s="1"/>
  <c r="N1448" i="1"/>
  <c r="O1448" i="1" s="1"/>
  <c r="N1702" i="1"/>
  <c r="O1702" i="1" s="1"/>
  <c r="N1734" i="1"/>
  <c r="O1734" i="1" s="1"/>
  <c r="N1750" i="1"/>
  <c r="O1750" i="1" s="1"/>
  <c r="N1766" i="1"/>
  <c r="O1766" i="1" s="1"/>
  <c r="N1782" i="1"/>
  <c r="O1782" i="1" s="1"/>
  <c r="N1814" i="1"/>
  <c r="O1814" i="1" s="1"/>
  <c r="N1140" i="1"/>
  <c r="O1140" i="1" s="1"/>
  <c r="N1176" i="1"/>
  <c r="O1176" i="1" s="1"/>
  <c r="N1213" i="1"/>
  <c r="O1213" i="1" s="1"/>
  <c r="N1799" i="1"/>
  <c r="O1799" i="1" s="1"/>
  <c r="N1433" i="1"/>
  <c r="O1433" i="1" s="1"/>
  <c r="N133" i="1"/>
  <c r="O133" i="1" s="1"/>
  <c r="AF137" i="1"/>
  <c r="N137" i="1" s="1"/>
  <c r="O137" i="1" s="1"/>
  <c r="N209" i="1"/>
  <c r="O209" i="1" s="1"/>
  <c r="N18" i="1"/>
  <c r="O18" i="1" s="1"/>
  <c r="N203" i="1"/>
  <c r="O203" i="1" s="1"/>
  <c r="N238" i="1"/>
  <c r="O238" i="1" s="1"/>
  <c r="N215" i="1"/>
  <c r="O215" i="1" s="1"/>
  <c r="N239" i="1"/>
  <c r="O239" i="1" s="1"/>
  <c r="N243" i="1"/>
  <c r="O243" i="1" s="1"/>
  <c r="N276" i="1"/>
  <c r="O276" i="1" s="1"/>
  <c r="AF318" i="1"/>
  <c r="N318" i="1" s="1"/>
  <c r="O318" i="1" s="1"/>
  <c r="N433" i="1"/>
  <c r="O433" i="1" s="1"/>
  <c r="AF480" i="1"/>
  <c r="N480" i="1" s="1"/>
  <c r="O480" i="1" s="1"/>
  <c r="N496" i="1"/>
  <c r="O496" i="1" s="1"/>
  <c r="N389" i="1"/>
  <c r="O389" i="1" s="1"/>
  <c r="N405" i="1"/>
  <c r="O405" i="1" s="1"/>
  <c r="N627" i="1"/>
  <c r="O627" i="1" s="1"/>
  <c r="AF659" i="1"/>
  <c r="N659" i="1" s="1"/>
  <c r="O659" i="1" s="1"/>
  <c r="N608" i="1"/>
  <c r="O608" i="1" s="1"/>
  <c r="N677" i="1"/>
  <c r="O677" i="1" s="1"/>
  <c r="N759" i="1"/>
  <c r="O759" i="1" s="1"/>
  <c r="AF855" i="1"/>
  <c r="N855" i="1" s="1"/>
  <c r="O855" i="1" s="1"/>
  <c r="AF903" i="1"/>
  <c r="N903" i="1" s="1"/>
  <c r="O903" i="1" s="1"/>
  <c r="N872" i="1"/>
  <c r="O872" i="1" s="1"/>
  <c r="N964" i="1"/>
  <c r="O964" i="1" s="1"/>
  <c r="N1094" i="1"/>
  <c r="O1094" i="1" s="1"/>
  <c r="AF1194" i="1"/>
  <c r="N1194" i="1" s="1"/>
  <c r="O1194" i="1" s="1"/>
  <c r="N920" i="1"/>
  <c r="O920" i="1" s="1"/>
  <c r="N1233" i="1"/>
  <c r="O1233" i="1" s="1"/>
  <c r="N1249" i="1"/>
  <c r="O1249" i="1" s="1"/>
  <c r="N1297" i="1"/>
  <c r="O1297" i="1" s="1"/>
  <c r="N1326" i="1"/>
  <c r="O1326" i="1" s="1"/>
  <c r="N1523" i="1"/>
  <c r="O1523" i="1" s="1"/>
  <c r="N1673" i="1"/>
  <c r="O1673" i="1" s="1"/>
  <c r="N1024" i="1"/>
  <c r="O1024" i="1" s="1"/>
  <c r="N1159" i="1"/>
  <c r="O1159" i="1" s="1"/>
  <c r="N853" i="1"/>
  <c r="O853" i="1" s="1"/>
  <c r="N894" i="1"/>
  <c r="O894" i="1" s="1"/>
  <c r="N1331" i="1"/>
  <c r="O1331" i="1" s="1"/>
  <c r="N1454" i="1"/>
  <c r="O1454" i="1" s="1"/>
  <c r="N1267" i="1"/>
  <c r="O1267" i="1" s="1"/>
  <c r="N1244" i="1"/>
  <c r="O1244" i="1" s="1"/>
  <c r="N1237" i="1"/>
  <c r="O1237" i="1" s="1"/>
  <c r="N1269" i="1"/>
  <c r="O1269" i="1" s="1"/>
  <c r="AF1332" i="1"/>
  <c r="N1332" i="1" s="1"/>
  <c r="O1332" i="1" s="1"/>
  <c r="AF1364" i="1"/>
  <c r="N1364" i="1" s="1"/>
  <c r="O1364" i="1" s="1"/>
  <c r="N1380" i="1"/>
  <c r="O1380" i="1" s="1"/>
  <c r="N1444" i="1"/>
  <c r="O1444" i="1" s="1"/>
  <c r="AF1460" i="1"/>
  <c r="N1460" i="1" s="1"/>
  <c r="O1460" i="1" s="1"/>
  <c r="N1599" i="1"/>
  <c r="O1599" i="1" s="1"/>
  <c r="N1693" i="1"/>
  <c r="O1693" i="1" s="1"/>
  <c r="N1725" i="1"/>
  <c r="O1725" i="1" s="1"/>
  <c r="N1773" i="1"/>
  <c r="O1773" i="1" s="1"/>
  <c r="N1805" i="1"/>
  <c r="O1805" i="1" s="1"/>
  <c r="N1690" i="1"/>
  <c r="O1690" i="1" s="1"/>
  <c r="N1722" i="1"/>
  <c r="O1722" i="1" s="1"/>
  <c r="N1738" i="1"/>
  <c r="O1738" i="1" s="1"/>
  <c r="N1754" i="1"/>
  <c r="O1754" i="1" s="1"/>
  <c r="AF1770" i="1"/>
  <c r="N1770" i="1" s="1"/>
  <c r="O1770" i="1" s="1"/>
  <c r="N483" i="1"/>
  <c r="O483" i="1" s="1"/>
  <c r="N499" i="1"/>
  <c r="O499" i="1" s="1"/>
  <c r="N106" i="1"/>
  <c r="O106" i="1" s="1"/>
  <c r="N543" i="1"/>
  <c r="O543" i="1" s="1"/>
  <c r="N112" i="1"/>
  <c r="O112" i="1" s="1"/>
  <c r="N722" i="1"/>
  <c r="O722" i="1" s="1"/>
  <c r="N1077" i="1"/>
  <c r="O1077" i="1" s="1"/>
  <c r="N1497" i="1"/>
  <c r="O1497" i="1" s="1"/>
  <c r="N1630" i="1"/>
  <c r="O1630" i="1" s="1"/>
  <c r="N1780" i="1"/>
  <c r="O1780" i="1" s="1"/>
  <c r="N1716" i="1"/>
  <c r="O1716" i="1" s="1"/>
  <c r="N958" i="1"/>
  <c r="O958" i="1" s="1"/>
  <c r="N658" i="1"/>
  <c r="O658" i="1" s="1"/>
  <c r="N1795" i="1"/>
  <c r="O1795" i="1" s="1"/>
  <c r="N956" i="1"/>
  <c r="O956" i="1" s="1"/>
  <c r="N997" i="1"/>
  <c r="O997" i="1" s="1"/>
  <c r="N1245" i="1"/>
  <c r="O1245" i="1" s="1"/>
  <c r="N1201" i="1"/>
  <c r="O1201" i="1" s="1"/>
  <c r="N1311" i="1"/>
  <c r="O1311" i="1" s="1"/>
  <c r="N1340" i="1"/>
  <c r="O1340" i="1" s="1"/>
  <c r="AF1388" i="1"/>
  <c r="N1388" i="1" s="1"/>
  <c r="O1388" i="1" s="1"/>
  <c r="N1420" i="1"/>
  <c r="O1420" i="1" s="1"/>
  <c r="AF1468" i="1"/>
  <c r="N1468" i="1" s="1"/>
  <c r="O1468" i="1" s="1"/>
  <c r="N1530" i="1"/>
  <c r="O1530" i="1" s="1"/>
  <c r="N1615" i="1"/>
  <c r="O1615" i="1" s="1"/>
  <c r="N1669" i="1"/>
  <c r="O1669" i="1" s="1"/>
  <c r="N1685" i="1"/>
  <c r="O1685" i="1" s="1"/>
  <c r="N1717" i="1"/>
  <c r="O1717" i="1" s="1"/>
  <c r="N1781" i="1"/>
  <c r="O1781" i="1" s="1"/>
  <c r="N1813" i="1"/>
  <c r="O1813" i="1" s="1"/>
  <c r="N1829" i="1"/>
  <c r="O1829" i="1" s="1"/>
  <c r="N1845" i="1"/>
  <c r="O1845" i="1" s="1"/>
  <c r="N1650" i="1"/>
  <c r="O1650" i="1" s="1"/>
  <c r="N1682" i="1"/>
  <c r="O1682" i="1" s="1"/>
  <c r="N1698" i="1"/>
  <c r="O1698" i="1" s="1"/>
  <c r="N1730" i="1"/>
  <c r="O1730" i="1" s="1"/>
  <c r="N1746" i="1"/>
  <c r="O1746" i="1" s="1"/>
  <c r="N1762" i="1"/>
  <c r="O1762" i="1" s="1"/>
  <c r="N1826" i="1"/>
  <c r="O1826" i="1" s="1"/>
  <c r="N307" i="1"/>
  <c r="O307" i="1" s="1"/>
  <c r="N1248" i="1"/>
  <c r="O1248" i="1" s="1"/>
  <c r="N1342" i="1"/>
  <c r="O1342" i="1" s="1"/>
  <c r="N1375" i="1"/>
  <c r="O1375" i="1" s="1"/>
  <c r="N1383" i="1"/>
  <c r="O1383" i="1" s="1"/>
  <c r="N870" i="1"/>
  <c r="O870" i="1" s="1"/>
  <c r="N1695" i="1"/>
  <c r="O1695" i="1" s="1"/>
  <c r="N283" i="1"/>
  <c r="O283" i="1" s="1"/>
  <c r="N1602" i="1"/>
  <c r="O1602" i="1" s="1"/>
  <c r="N1634" i="1"/>
  <c r="O1634" i="1" s="1"/>
  <c r="N1752" i="1"/>
  <c r="O1752" i="1" s="1"/>
  <c r="N1209" i="1"/>
  <c r="O1209" i="1" s="1"/>
  <c r="N1537" i="1"/>
  <c r="O1537" i="1" s="1"/>
  <c r="N1093" i="1"/>
  <c r="O1093" i="1" s="1"/>
  <c r="N686" i="1"/>
  <c r="O686" i="1" s="1"/>
  <c r="N1469" i="1"/>
  <c r="O1469" i="1" s="1"/>
  <c r="N1812" i="1"/>
  <c r="O1812" i="1" s="1"/>
  <c r="N804" i="1"/>
  <c r="O804" i="1" s="1"/>
  <c r="N1578" i="1"/>
  <c r="O1578" i="1" s="1"/>
  <c r="N1647" i="1"/>
  <c r="O1647" i="1" s="1"/>
  <c r="N638" i="1"/>
  <c r="O638" i="1" s="1"/>
  <c r="AF58" i="1"/>
  <c r="N195" i="1"/>
  <c r="O195" i="1" s="1"/>
  <c r="N240" i="1"/>
  <c r="O240" i="1" s="1"/>
  <c r="N305" i="1"/>
  <c r="O305" i="1" s="1"/>
  <c r="N313" i="1"/>
  <c r="O313" i="1" s="1"/>
  <c r="N333" i="1"/>
  <c r="O333" i="1" s="1"/>
  <c r="N356" i="1"/>
  <c r="O356" i="1" s="1"/>
  <c r="N365" i="1"/>
  <c r="O365" i="1" s="1"/>
  <c r="N381" i="1"/>
  <c r="O381" i="1" s="1"/>
  <c r="N440" i="1"/>
  <c r="O440" i="1" s="1"/>
  <c r="N317" i="1"/>
  <c r="O317" i="1" s="1"/>
  <c r="N376" i="1"/>
  <c r="O376" i="1" s="1"/>
  <c r="AF467" i="1"/>
  <c r="N467" i="1" s="1"/>
  <c r="O467" i="1" s="1"/>
  <c r="N613" i="1"/>
  <c r="O613" i="1" s="1"/>
  <c r="AF562" i="1"/>
  <c r="N562" i="1" s="1"/>
  <c r="O562" i="1" s="1"/>
  <c r="N648" i="1"/>
  <c r="O648" i="1" s="1"/>
  <c r="N605" i="1"/>
  <c r="O605" i="1" s="1"/>
  <c r="AF877" i="1"/>
  <c r="N877" i="1" s="1"/>
  <c r="O877" i="1" s="1"/>
  <c r="N710" i="1"/>
  <c r="O710" i="1" s="1"/>
  <c r="N876" i="1"/>
  <c r="O876" i="1" s="1"/>
  <c r="N916" i="1"/>
  <c r="O916" i="1" s="1"/>
  <c r="AF740" i="1"/>
  <c r="N740" i="1" s="1"/>
  <c r="O740" i="1" s="1"/>
  <c r="N832" i="1"/>
  <c r="O832" i="1" s="1"/>
  <c r="AF937" i="1"/>
  <c r="N937" i="1" s="1"/>
  <c r="O937" i="1" s="1"/>
  <c r="AF973" i="1"/>
  <c r="N973" i="1" s="1"/>
  <c r="O973" i="1" s="1"/>
  <c r="N1040" i="1"/>
  <c r="O1040" i="1" s="1"/>
  <c r="N1100" i="1"/>
  <c r="O1100" i="1" s="1"/>
  <c r="N1132" i="1"/>
  <c r="O1132" i="1" s="1"/>
  <c r="AF866" i="1"/>
  <c r="N866" i="1" s="1"/>
  <c r="O866" i="1" s="1"/>
  <c r="AF938" i="1"/>
  <c r="AF965" i="1"/>
  <c r="N965" i="1" s="1"/>
  <c r="O965" i="1" s="1"/>
  <c r="AF969" i="1"/>
  <c r="N969" i="1" s="1"/>
  <c r="O969" i="1" s="1"/>
  <c r="AF902" i="1"/>
  <c r="N902" i="1" s="1"/>
  <c r="O902" i="1" s="1"/>
  <c r="AF833" i="1"/>
  <c r="N833" i="1" s="1"/>
  <c r="O833" i="1" s="1"/>
  <c r="AF922" i="1"/>
  <c r="N922" i="1" s="1"/>
  <c r="O922" i="1" s="1"/>
  <c r="N1149" i="1"/>
  <c r="O1149" i="1" s="1"/>
  <c r="N1303" i="1"/>
  <c r="O1303" i="1" s="1"/>
  <c r="N1335" i="1"/>
  <c r="O1335" i="1" s="1"/>
  <c r="N1382" i="1"/>
  <c r="O1382" i="1" s="1"/>
  <c r="AF1358" i="1"/>
  <c r="N1358" i="1" s="1"/>
  <c r="O1358" i="1" s="1"/>
  <c r="AF1494" i="1"/>
  <c r="N1494" i="1" s="1"/>
  <c r="O1494" i="1" s="1"/>
  <c r="N1542" i="1"/>
  <c r="O1542" i="1" s="1"/>
  <c r="N1691" i="1"/>
  <c r="O1691" i="1" s="1"/>
  <c r="N1723" i="1"/>
  <c r="O1723" i="1" s="1"/>
  <c r="AF1459" i="1"/>
  <c r="N1459" i="1" s="1"/>
  <c r="O1459" i="1" s="1"/>
  <c r="AF1510" i="1"/>
  <c r="N1510" i="1" s="1"/>
  <c r="O1510" i="1" s="1"/>
  <c r="AF1522" i="1"/>
  <c r="N1522" i="1" s="1"/>
  <c r="O1522" i="1" s="1"/>
  <c r="N1541" i="1"/>
  <c r="O1541" i="1" s="1"/>
  <c r="AF574" i="1"/>
  <c r="N574" i="1" s="1"/>
  <c r="O574" i="1" s="1"/>
  <c r="AF46" i="1"/>
  <c r="N46" i="1" s="1"/>
  <c r="O46" i="1" s="1"/>
  <c r="N69" i="1"/>
  <c r="O69" i="1" s="1"/>
  <c r="AF142" i="1"/>
  <c r="N142" i="1" s="1"/>
  <c r="O142" i="1" s="1"/>
  <c r="N224" i="1"/>
  <c r="O224" i="1" s="1"/>
  <c r="N382" i="1"/>
  <c r="O382" i="1" s="1"/>
  <c r="AF398" i="1"/>
  <c r="N398" i="1" s="1"/>
  <c r="O398" i="1" s="1"/>
  <c r="AF554" i="1"/>
  <c r="N554" i="1" s="1"/>
  <c r="O554" i="1" s="1"/>
  <c r="AF775" i="1"/>
  <c r="N775" i="1" s="1"/>
  <c r="O775" i="1" s="1"/>
  <c r="N497" i="1"/>
  <c r="O497" i="1" s="1"/>
  <c r="N632" i="1"/>
  <c r="O632" i="1" s="1"/>
  <c r="N640" i="1"/>
  <c r="O640" i="1" s="1"/>
  <c r="N394" i="1"/>
  <c r="O394" i="1" s="1"/>
  <c r="N586" i="1"/>
  <c r="O586" i="1" s="1"/>
  <c r="N1421" i="1"/>
  <c r="O1421" i="1" s="1"/>
  <c r="N539" i="1"/>
  <c r="O539" i="1" s="1"/>
  <c r="N421" i="1"/>
  <c r="O421" i="1" s="1"/>
  <c r="N661" i="1"/>
  <c r="O661" i="1" s="1"/>
  <c r="N723" i="1"/>
  <c r="O723" i="1" s="1"/>
  <c r="N1175" i="1"/>
  <c r="O1175" i="1" s="1"/>
  <c r="N1180" i="1"/>
  <c r="O1180" i="1" s="1"/>
  <c r="AF1443" i="1"/>
  <c r="N1443" i="1" s="1"/>
  <c r="O1443" i="1" s="1"/>
  <c r="AF1427" i="1"/>
  <c r="N1427" i="1" s="1"/>
  <c r="O1427" i="1" s="1"/>
  <c r="N89" i="1"/>
  <c r="O89" i="1" s="1"/>
  <c r="AF430" i="1"/>
  <c r="N430" i="1" s="1"/>
  <c r="O430" i="1" s="1"/>
  <c r="AF438" i="1"/>
  <c r="N438" i="1" s="1"/>
  <c r="O438" i="1" s="1"/>
  <c r="N519" i="1"/>
  <c r="O519" i="1" s="1"/>
  <c r="N1042" i="1"/>
  <c r="O1042" i="1" s="1"/>
  <c r="N811" i="1"/>
  <c r="O811" i="1" s="1"/>
  <c r="N792" i="1"/>
  <c r="O792" i="1" s="1"/>
  <c r="N1065" i="1"/>
  <c r="O1065" i="1" s="1"/>
  <c r="N446" i="1"/>
  <c r="O446" i="1" s="1"/>
  <c r="N61" i="1"/>
  <c r="O61" i="1" s="1"/>
  <c r="N711" i="1"/>
  <c r="O711" i="1" s="1"/>
  <c r="N303" i="1"/>
  <c r="O303" i="1" s="1"/>
  <c r="N1610" i="1"/>
  <c r="O1610" i="1" s="1"/>
  <c r="N457" i="1"/>
  <c r="O457" i="1" s="1"/>
  <c r="N887" i="1"/>
  <c r="O887" i="1" s="1"/>
  <c r="N1154" i="1"/>
  <c r="O1154" i="1" s="1"/>
  <c r="N1170" i="1"/>
  <c r="O1170" i="1" s="1"/>
  <c r="N1241" i="1"/>
  <c r="O1241" i="1" s="1"/>
  <c r="N1416" i="1"/>
  <c r="O1416" i="1" s="1"/>
  <c r="N1319" i="1"/>
  <c r="O1319" i="1" s="1"/>
  <c r="N1603" i="1"/>
  <c r="O1603" i="1" s="1"/>
  <c r="N1654" i="1"/>
  <c r="O1654" i="1" s="1"/>
  <c r="N431" i="1"/>
  <c r="O431" i="1" s="1"/>
  <c r="N1403" i="1"/>
  <c r="O1403" i="1" s="1"/>
  <c r="N1482" i="1"/>
  <c r="O1482" i="1" s="1"/>
  <c r="N1539" i="1"/>
  <c r="O1539" i="1" s="1"/>
  <c r="N1192" i="1"/>
  <c r="O1192" i="1" s="1"/>
  <c r="N1629" i="1"/>
  <c r="O1629" i="1" s="1"/>
  <c r="N1525" i="1"/>
  <c r="O1525" i="1" s="1"/>
  <c r="N210" i="1"/>
  <c r="O210" i="1" s="1"/>
  <c r="N643" i="1"/>
  <c r="O643" i="1" s="1"/>
  <c r="N745" i="1"/>
  <c r="O745" i="1" s="1"/>
  <c r="N1254" i="1"/>
  <c r="O1254" i="1" s="1"/>
  <c r="N1286" i="1"/>
  <c r="O1286" i="1" s="1"/>
  <c r="N1277" i="1"/>
  <c r="O1277" i="1" s="1"/>
  <c r="N1837" i="1"/>
  <c r="O1837" i="1" s="1"/>
  <c r="N1570" i="1"/>
  <c r="O1570" i="1" s="1"/>
  <c r="N1036" i="1"/>
  <c r="O1036" i="1" s="1"/>
  <c r="N1353" i="1"/>
  <c r="O1353" i="1" s="1"/>
  <c r="N130" i="1"/>
  <c r="O130" i="1" s="1"/>
  <c r="N647" i="1"/>
  <c r="O647" i="1" s="1"/>
  <c r="N765" i="1"/>
  <c r="O765" i="1" s="1"/>
  <c r="N847" i="1"/>
  <c r="O847" i="1" s="1"/>
  <c r="N1005" i="1"/>
  <c r="O1005" i="1" s="1"/>
  <c r="N1281" i="1"/>
  <c r="O1281" i="1" s="1"/>
  <c r="N1344" i="1"/>
  <c r="O1344" i="1" s="1"/>
  <c r="N1360" i="1"/>
  <c r="O1360" i="1" s="1"/>
  <c r="N1424" i="1"/>
  <c r="O1424" i="1" s="1"/>
  <c r="N1838" i="1"/>
  <c r="O1838" i="1" s="1"/>
  <c r="N1395" i="1"/>
  <c r="O1395" i="1" s="1"/>
  <c r="N1338" i="1"/>
  <c r="O1338" i="1" s="1"/>
  <c r="N1627" i="1"/>
  <c r="O1627" i="1" s="1"/>
  <c r="N1783" i="1"/>
  <c r="O1783" i="1" s="1"/>
  <c r="N1359" i="1"/>
  <c r="O1359" i="1" s="1"/>
  <c r="N58" i="1"/>
  <c r="O58" i="1" s="1"/>
  <c r="N779" i="1"/>
  <c r="O779" i="1" s="1"/>
  <c r="N117" i="1"/>
  <c r="O117" i="1" s="1"/>
  <c r="N591" i="1"/>
  <c r="O591" i="1" s="1"/>
  <c r="N645" i="1"/>
  <c r="O645" i="1" s="1"/>
  <c r="N837" i="1"/>
  <c r="O837" i="1" s="1"/>
  <c r="N1081" i="1"/>
  <c r="O1081" i="1" s="1"/>
  <c r="N829" i="1"/>
  <c r="O829" i="1" s="1"/>
  <c r="AF1038" i="1"/>
  <c r="N1038" i="1" s="1"/>
  <c r="O1038" i="1" s="1"/>
  <c r="AF1208" i="1"/>
  <c r="N1208" i="1" s="1"/>
  <c r="O1208" i="1" s="1"/>
  <c r="AF1407" i="1"/>
  <c r="N1407" i="1" s="1"/>
  <c r="O1407" i="1" s="1"/>
  <c r="AF1188" i="1"/>
  <c r="N1188" i="1" s="1"/>
  <c r="O1188" i="1" s="1"/>
  <c r="AF1350" i="1"/>
  <c r="N1350" i="1" s="1"/>
  <c r="O1350" i="1" s="1"/>
  <c r="AF1411" i="1"/>
  <c r="N1411" i="1" s="1"/>
  <c r="O1411" i="1" s="1"/>
  <c r="N1471" i="1"/>
  <c r="O1471" i="1" s="1"/>
  <c r="N1639" i="1"/>
  <c r="O1639" i="1" s="1"/>
  <c r="AF1652" i="1"/>
  <c r="N1652" i="1" s="1"/>
  <c r="O1652" i="1" s="1"/>
  <c r="N1696" i="1"/>
  <c r="O1696" i="1" s="1"/>
  <c r="N1728" i="1"/>
  <c r="O1728" i="1" s="1"/>
  <c r="N1531" i="1"/>
  <c r="O1531" i="1" s="1"/>
  <c r="AF1622" i="1"/>
  <c r="N1622" i="1" s="1"/>
  <c r="O1622" i="1" s="1"/>
  <c r="N1712" i="1"/>
  <c r="O1712" i="1" s="1"/>
  <c r="N589" i="1"/>
  <c r="O589" i="1" s="1"/>
  <c r="N736" i="1"/>
  <c r="O736" i="1" s="1"/>
  <c r="N1110" i="1"/>
  <c r="O1110" i="1" s="1"/>
  <c r="N1195" i="1"/>
  <c r="O1195" i="1" s="1"/>
  <c r="N97" i="1"/>
  <c r="O97" i="1" s="1"/>
  <c r="N275" i="1"/>
  <c r="O275" i="1" s="1"/>
  <c r="N1062" i="1"/>
  <c r="O1062" i="1" s="1"/>
  <c r="AF1371" i="1"/>
  <c r="N1371" i="1" s="1"/>
  <c r="O1371" i="1" s="1"/>
  <c r="N650" i="1"/>
  <c r="O650" i="1" s="1"/>
  <c r="N994" i="1"/>
  <c r="O994" i="1" s="1"/>
  <c r="N1187" i="1"/>
  <c r="O1187" i="1" s="1"/>
  <c r="N1231" i="1"/>
  <c r="O1231" i="1" s="1"/>
  <c r="AF30" i="1"/>
  <c r="N30" i="1" s="1"/>
  <c r="O30" i="1" s="1"/>
  <c r="N124" i="1"/>
  <c r="O124" i="1" s="1"/>
  <c r="N183" i="1"/>
  <c r="O183" i="1" s="1"/>
  <c r="N1543" i="1"/>
  <c r="O1543" i="1" s="1"/>
  <c r="N1736" i="1"/>
  <c r="O1736" i="1" s="1"/>
  <c r="N1589" i="1"/>
  <c r="O1589" i="1" s="1"/>
  <c r="N1664" i="1"/>
  <c r="O1664" i="1" s="1"/>
  <c r="N1823" i="1"/>
  <c r="O1823" i="1" s="1"/>
  <c r="N236" i="1"/>
  <c r="O236" i="1" s="1"/>
  <c r="N187" i="1"/>
  <c r="O187" i="1" s="1"/>
  <c r="N930" i="1"/>
  <c r="O930" i="1" s="1"/>
  <c r="N1144" i="1"/>
  <c r="O1144" i="1" s="1"/>
  <c r="N1393" i="1"/>
  <c r="O1393" i="1" s="1"/>
  <c r="N1431" i="1"/>
  <c r="O1431" i="1" s="1"/>
  <c r="AF914" i="1"/>
  <c r="N914" i="1" s="1"/>
  <c r="O914" i="1" s="1"/>
  <c r="N674" i="1"/>
  <c r="O674" i="1" s="1"/>
  <c r="N724" i="1"/>
  <c r="O724" i="1" s="1"/>
  <c r="N1567" i="1"/>
  <c r="O1567" i="1" s="1"/>
  <c r="N978" i="1"/>
  <c r="O978" i="1" s="1"/>
  <c r="AF776" i="1"/>
  <c r="N776" i="1" s="1"/>
  <c r="O776" i="1" s="1"/>
  <c r="AF808" i="1"/>
  <c r="N808" i="1" s="1"/>
  <c r="O808" i="1" s="1"/>
  <c r="AF1638" i="1"/>
  <c r="N1638" i="1" s="1"/>
  <c r="O1638" i="1" s="1"/>
  <c r="N481" i="1"/>
  <c r="O481" i="1" s="1"/>
  <c r="N644" i="1"/>
  <c r="O644" i="1" s="1"/>
  <c r="N820" i="1"/>
  <c r="O820" i="1" s="1"/>
  <c r="N857" i="1"/>
  <c r="O857" i="1" s="1"/>
  <c r="N869" i="1"/>
  <c r="O869" i="1" s="1"/>
  <c r="N732" i="1"/>
  <c r="O732" i="1" s="1"/>
  <c r="N1134" i="1"/>
  <c r="O1134" i="1" s="1"/>
  <c r="N1365" i="1"/>
  <c r="O1365" i="1" s="1"/>
  <c r="N1381" i="1"/>
  <c r="O1381" i="1" s="1"/>
  <c r="N1401" i="1"/>
  <c r="O1401" i="1" s="1"/>
  <c r="N1417" i="1"/>
  <c r="O1417" i="1" s="1"/>
  <c r="N1621" i="1"/>
  <c r="O1621" i="1" s="1"/>
  <c r="N1751" i="1"/>
  <c r="O1751" i="1" s="1"/>
  <c r="N392" i="1"/>
  <c r="O392" i="1" s="1"/>
  <c r="AF594" i="1"/>
  <c r="N594" i="1" s="1"/>
  <c r="O594" i="1" s="1"/>
  <c r="AF485" i="1"/>
  <c r="N485" i="1" s="1"/>
  <c r="O485" i="1" s="1"/>
  <c r="N621" i="1"/>
  <c r="O621" i="1" s="1"/>
  <c r="AF670" i="1"/>
  <c r="N670" i="1" s="1"/>
  <c r="O670" i="1" s="1"/>
  <c r="AF726" i="1"/>
  <c r="N726" i="1" s="1"/>
  <c r="O726" i="1" s="1"/>
  <c r="N941" i="1"/>
  <c r="O941" i="1" s="1"/>
  <c r="AF970" i="1"/>
  <c r="N970" i="1" s="1"/>
  <c r="O970" i="1" s="1"/>
  <c r="N1220" i="1"/>
  <c r="O1220" i="1" s="1"/>
  <c r="N1104" i="1"/>
  <c r="O1104" i="1" s="1"/>
  <c r="AF1141" i="1"/>
  <c r="N1141" i="1" s="1"/>
  <c r="O1141" i="1" s="1"/>
  <c r="N1225" i="1"/>
  <c r="O1225" i="1" s="1"/>
  <c r="AF1675" i="1"/>
  <c r="N1675" i="1" s="1"/>
  <c r="O1675" i="1" s="1"/>
  <c r="AF1667" i="1"/>
  <c r="N1667" i="1" s="1"/>
  <c r="O1667" i="1" s="1"/>
  <c r="AF1683" i="1"/>
  <c r="N1683" i="1" s="1"/>
  <c r="O1683" i="1" s="1"/>
  <c r="AF1776" i="1"/>
  <c r="N1776" i="1" s="1"/>
  <c r="O1776" i="1" s="1"/>
  <c r="N414" i="1"/>
  <c r="O414" i="1" s="1"/>
  <c r="N1088" i="1"/>
  <c r="O1088" i="1" s="1"/>
  <c r="N49" i="1"/>
  <c r="O49" i="1" s="1"/>
  <c r="AF469" i="1"/>
  <c r="N469" i="1" s="1"/>
  <c r="O469" i="1" s="1"/>
  <c r="N1339" i="1"/>
  <c r="O1339" i="1" s="1"/>
  <c r="N1391" i="1"/>
  <c r="O1391" i="1" s="1"/>
  <c r="N1308" i="1"/>
  <c r="O1308" i="1" s="1"/>
  <c r="N1764" i="1"/>
  <c r="O1764" i="1" s="1"/>
  <c r="N1756" i="1"/>
  <c r="O1756" i="1" s="1"/>
  <c r="N1645" i="1"/>
  <c r="O1645" i="1" s="1"/>
  <c r="N1748" i="1"/>
  <c r="O1748" i="1" s="1"/>
  <c r="N551" i="1"/>
  <c r="O551" i="1" s="1"/>
  <c r="N295" i="1"/>
  <c r="O295" i="1" s="1"/>
  <c r="N1487" i="1"/>
  <c r="O1487" i="1" s="1"/>
  <c r="N1704" i="1"/>
  <c r="O1704" i="1" s="1"/>
  <c r="N474" i="1"/>
  <c r="O474" i="1" s="1"/>
  <c r="N252" i="1"/>
  <c r="O252" i="1" s="1"/>
  <c r="N1240" i="1"/>
  <c r="O1240" i="1" s="1"/>
  <c r="N1304" i="1"/>
  <c r="O1304" i="1" s="1"/>
  <c r="N1463" i="1"/>
  <c r="O1463" i="1" s="1"/>
  <c r="N1347" i="1"/>
  <c r="O1347" i="1" s="1"/>
  <c r="N1816" i="1"/>
  <c r="O1816" i="1" s="1"/>
  <c r="AF455" i="1"/>
  <c r="N455" i="1" s="1"/>
  <c r="O455" i="1" s="1"/>
  <c r="N1001" i="1"/>
  <c r="O1001" i="1" s="1"/>
  <c r="N1206" i="1"/>
  <c r="O1206" i="1" s="1"/>
  <c r="AF1222" i="1"/>
  <c r="N1222" i="1" s="1"/>
  <c r="O1222" i="1" s="1"/>
  <c r="N511" i="1"/>
  <c r="O511" i="1" s="1"/>
  <c r="N344" i="1"/>
  <c r="O344" i="1" s="1"/>
  <c r="N360" i="1"/>
  <c r="O360" i="1" s="1"/>
  <c r="N610" i="1"/>
  <c r="O610" i="1" s="1"/>
  <c r="AF1029" i="1"/>
  <c r="N1029" i="1" s="1"/>
  <c r="O1029" i="1" s="1"/>
  <c r="N925" i="1"/>
  <c r="O925" i="1" s="1"/>
  <c r="N1434" i="1"/>
  <c r="O1434" i="1" s="1"/>
  <c r="N1498" i="1"/>
  <c r="O1498" i="1" s="1"/>
  <c r="N1555" i="1"/>
  <c r="O1555" i="1" s="1"/>
  <c r="N1671" i="1"/>
  <c r="O1671" i="1" s="1"/>
  <c r="N1711" i="1"/>
  <c r="O1711" i="1" s="1"/>
  <c r="AF1030" i="1"/>
  <c r="N1030" i="1" s="1"/>
  <c r="O1030" i="1" s="1"/>
  <c r="N988" i="1"/>
  <c r="O988" i="1" s="1"/>
  <c r="N1268" i="1"/>
  <c r="O1268" i="1" s="1"/>
  <c r="AF975" i="1"/>
  <c r="N975" i="1" s="1"/>
  <c r="O975" i="1" s="1"/>
  <c r="N731" i="1"/>
  <c r="O731" i="1" s="1"/>
  <c r="N993" i="1"/>
  <c r="O993" i="1" s="1"/>
  <c r="N1158" i="1"/>
  <c r="O1158" i="1" s="1"/>
  <c r="AF1400" i="1"/>
  <c r="N1400" i="1" s="1"/>
  <c r="O1400" i="1" s="1"/>
  <c r="AF1653" i="1"/>
  <c r="N1653" i="1" s="1"/>
  <c r="O1653" i="1" s="1"/>
  <c r="N491" i="1"/>
  <c r="O491" i="1" s="1"/>
  <c r="N22" i="1"/>
  <c r="O22" i="1" s="1"/>
  <c r="N122" i="1"/>
  <c r="O122" i="1" s="1"/>
  <c r="N397" i="1"/>
  <c r="O397" i="1" s="1"/>
  <c r="N528" i="1"/>
  <c r="O528" i="1" s="1"/>
  <c r="N536" i="1"/>
  <c r="O536" i="1" s="1"/>
  <c r="N584" i="1"/>
  <c r="O584" i="1" s="1"/>
  <c r="N624" i="1"/>
  <c r="O624" i="1" s="1"/>
  <c r="N725" i="1"/>
  <c r="O725" i="1" s="1"/>
  <c r="AF915" i="1"/>
  <c r="N915" i="1" s="1"/>
  <c r="O915" i="1" s="1"/>
  <c r="N931" i="1"/>
  <c r="O931" i="1" s="1"/>
  <c r="N947" i="1"/>
  <c r="O947" i="1" s="1"/>
  <c r="AF963" i="1"/>
  <c r="N963" i="1" s="1"/>
  <c r="O963" i="1" s="1"/>
  <c r="N795" i="1"/>
  <c r="O795" i="1" s="1"/>
  <c r="N826" i="1"/>
  <c r="O826" i="1" s="1"/>
  <c r="N834" i="1"/>
  <c r="O834" i="1" s="1"/>
  <c r="N842" i="1"/>
  <c r="O842" i="1" s="1"/>
  <c r="N856" i="1"/>
  <c r="O856" i="1" s="1"/>
  <c r="N1073" i="1"/>
  <c r="O1073" i="1" s="1"/>
  <c r="N1258" i="1"/>
  <c r="O1258" i="1" s="1"/>
  <c r="AF1274" i="1"/>
  <c r="N1274" i="1" s="1"/>
  <c r="O1274" i="1" s="1"/>
  <c r="N864" i="1"/>
  <c r="O864" i="1" s="1"/>
  <c r="N1017" i="1"/>
  <c r="O1017" i="1" s="1"/>
  <c r="N1129" i="1"/>
  <c r="O1129" i="1" s="1"/>
  <c r="N1229" i="1"/>
  <c r="O1229" i="1" s="1"/>
  <c r="N1261" i="1"/>
  <c r="O1261" i="1" s="1"/>
  <c r="N1293" i="1"/>
  <c r="O1293" i="1" s="1"/>
  <c r="AF1372" i="1"/>
  <c r="N1372" i="1" s="1"/>
  <c r="O1372" i="1" s="1"/>
  <c r="N1484" i="1"/>
  <c r="O1484" i="1" s="1"/>
  <c r="N1341" i="1"/>
  <c r="O1341" i="1" s="1"/>
  <c r="N1798" i="1"/>
  <c r="O1798" i="1" s="1"/>
  <c r="N436" i="1"/>
  <c r="O436" i="1" s="1"/>
  <c r="N1028" i="1"/>
  <c r="O1028" i="1" s="1"/>
  <c r="N1207" i="1"/>
  <c r="O1207" i="1" s="1"/>
  <c r="N1389" i="1"/>
  <c r="O1389" i="1" s="1"/>
  <c r="N1513" i="1"/>
  <c r="O1513" i="1" s="1"/>
  <c r="N460" i="1"/>
  <c r="O460" i="1" s="1"/>
  <c r="N521" i="1"/>
  <c r="O521" i="1" s="1"/>
  <c r="N572" i="1"/>
  <c r="O572" i="1" s="1"/>
  <c r="N767" i="1"/>
  <c r="O767" i="1" s="1"/>
  <c r="N1198" i="1"/>
  <c r="O1198" i="1" s="1"/>
  <c r="AF1214" i="1"/>
  <c r="N1214" i="1" s="1"/>
  <c r="O1214" i="1" s="1"/>
  <c r="N1262" i="1"/>
  <c r="O1262" i="1" s="1"/>
  <c r="N1278" i="1"/>
  <c r="O1278" i="1" s="1"/>
  <c r="N940" i="1"/>
  <c r="O940" i="1" s="1"/>
  <c r="N1440" i="1"/>
  <c r="O1440" i="1" s="1"/>
  <c r="N1579" i="1"/>
  <c r="O1579" i="1" s="1"/>
  <c r="AF1677" i="1"/>
  <c r="N1677" i="1" s="1"/>
  <c r="O1677" i="1" s="1"/>
  <c r="N1583" i="1"/>
  <c r="O1583" i="1" s="1"/>
  <c r="N1499" i="1"/>
  <c r="O1499" i="1" s="1"/>
  <c r="N244" i="1"/>
  <c r="O244" i="1" s="1"/>
  <c r="N404" i="1"/>
  <c r="O404" i="1" s="1"/>
  <c r="N1155" i="1"/>
  <c r="O1155" i="1" s="1"/>
  <c r="N1173" i="1"/>
  <c r="O1173" i="1" s="1"/>
  <c r="N1232" i="1"/>
  <c r="O1232" i="1" s="1"/>
  <c r="N904" i="1"/>
  <c r="O904" i="1" s="1"/>
  <c r="N1429" i="1"/>
  <c r="O1429" i="1" s="1"/>
  <c r="AF681" i="1"/>
  <c r="N681" i="1" s="1"/>
  <c r="O681" i="1" s="1"/>
  <c r="N1167" i="1"/>
  <c r="O1167" i="1" s="1"/>
  <c r="N1216" i="1"/>
  <c r="O1216" i="1" s="1"/>
  <c r="N1739" i="1"/>
  <c r="O1739" i="1" s="1"/>
  <c r="N1763" i="1"/>
  <c r="O1763" i="1" s="1"/>
  <c r="N954" i="1"/>
  <c r="O954" i="1" s="1"/>
  <c r="N1802" i="1"/>
  <c r="O1802" i="1" s="1"/>
  <c r="N1818" i="1"/>
  <c r="O1818" i="1" s="1"/>
  <c r="N1507" i="1"/>
  <c r="O1507" i="1" s="1"/>
  <c r="N569" i="1"/>
  <c r="O569" i="1" s="1"/>
  <c r="N707" i="1"/>
  <c r="O707" i="1" s="1"/>
  <c r="N311" i="1"/>
  <c r="O311" i="1" s="1"/>
  <c r="N43" i="1"/>
  <c r="O43" i="1" s="1"/>
  <c r="N1068" i="1"/>
  <c r="O1068" i="1" s="1"/>
  <c r="N1197" i="1"/>
  <c r="O1197" i="1" s="1"/>
  <c r="N1312" i="1"/>
  <c r="O1312" i="1" s="1"/>
  <c r="N1369" i="1"/>
  <c r="O1369" i="1" s="1"/>
  <c r="N1385" i="1"/>
  <c r="O1385" i="1" s="1"/>
  <c r="N1470" i="1"/>
  <c r="O1470" i="1" s="1"/>
  <c r="N1275" i="1"/>
  <c r="O1275" i="1" s="1"/>
  <c r="N1575" i="1"/>
  <c r="O1575" i="1" s="1"/>
  <c r="N1792" i="1"/>
  <c r="O1792" i="1" s="1"/>
  <c r="N1058" i="1"/>
  <c r="O1058" i="1" s="1"/>
  <c r="N1263" i="1"/>
  <c r="O1263" i="1" s="1"/>
  <c r="N1205" i="1"/>
  <c r="O1205" i="1" s="1"/>
  <c r="N1585" i="1"/>
  <c r="O1585" i="1" s="1"/>
  <c r="N1423" i="1"/>
  <c r="O1423" i="1" s="1"/>
  <c r="N57" i="1"/>
  <c r="O57" i="1" s="1"/>
  <c r="AF1396" i="1"/>
  <c r="N1396" i="1" s="1"/>
  <c r="O1396" i="1" s="1"/>
  <c r="AF1428" i="1"/>
  <c r="N1428" i="1" s="1"/>
  <c r="O1428" i="1" s="1"/>
  <c r="AF1476" i="1"/>
  <c r="N1476" i="1" s="1"/>
  <c r="O1476" i="1" s="1"/>
  <c r="N1657" i="1"/>
  <c r="O1657" i="1" s="1"/>
  <c r="N1705" i="1"/>
  <c r="O1705" i="1" s="1"/>
  <c r="N1801" i="1"/>
  <c r="O1801" i="1" s="1"/>
  <c r="N1817" i="1"/>
  <c r="O1817" i="1" s="1"/>
  <c r="N1619" i="1"/>
  <c r="O1619" i="1" s="1"/>
  <c r="N1694" i="1"/>
  <c r="O1694" i="1" s="1"/>
  <c r="N1726" i="1"/>
  <c r="O1726" i="1" s="1"/>
  <c r="N354" i="1"/>
  <c r="O354" i="1" s="1"/>
  <c r="N549" i="1"/>
  <c r="O549" i="1" s="1"/>
  <c r="N578" i="1"/>
  <c r="O578" i="1" s="1"/>
  <c r="N262" i="1"/>
  <c r="O262" i="1" s="1"/>
  <c r="N1092" i="1"/>
  <c r="O1092" i="1" s="1"/>
  <c r="N1183" i="1"/>
  <c r="O1183" i="1" s="1"/>
  <c r="N934" i="1"/>
  <c r="O934" i="1" s="1"/>
  <c r="N1138" i="1"/>
  <c r="O1138" i="1" s="1"/>
  <c r="N1146" i="1"/>
  <c r="O1146" i="1" s="1"/>
  <c r="N1012" i="1"/>
  <c r="O1012" i="1" s="1"/>
  <c r="N1243" i="1"/>
  <c r="O1243" i="1" s="1"/>
  <c r="N1478" i="1"/>
  <c r="O1478" i="1" s="1"/>
  <c r="N1591" i="1"/>
  <c r="O1591" i="1" s="1"/>
  <c r="N1844" i="1"/>
  <c r="O1844" i="1" s="1"/>
  <c r="N1679" i="1"/>
  <c r="O1679" i="1" s="1"/>
  <c r="N1719" i="1"/>
  <c r="O1719" i="1" s="1"/>
  <c r="N862" i="1"/>
  <c r="O862" i="1" s="1"/>
  <c r="N949" i="1"/>
  <c r="O949" i="1" s="1"/>
  <c r="N1196" i="1"/>
  <c r="O1196" i="1" s="1"/>
  <c r="N1743" i="1"/>
  <c r="O1743" i="1" s="1"/>
  <c r="N1642" i="1"/>
  <c r="O1642" i="1" s="1"/>
  <c r="N957" i="1"/>
  <c r="O957" i="1" s="1"/>
  <c r="N982" i="1"/>
  <c r="O982" i="1" s="1"/>
  <c r="N1251" i="1"/>
  <c r="O1251" i="1" s="1"/>
  <c r="N1148" i="1"/>
  <c r="O1148" i="1" s="1"/>
  <c r="N1635" i="1"/>
  <c r="O1635" i="1" s="1"/>
  <c r="N1804" i="1"/>
  <c r="O1804" i="1" s="1"/>
  <c r="N1571" i="1"/>
  <c r="O1571" i="1" s="1"/>
  <c r="N1708" i="1"/>
  <c r="O1708" i="1" s="1"/>
  <c r="N1687" i="1"/>
  <c r="O1687" i="1" s="1"/>
  <c r="N1800" i="1"/>
  <c r="O1800" i="1" s="1"/>
  <c r="N270" i="1"/>
  <c r="O270" i="1" s="1"/>
  <c r="N908" i="1"/>
  <c r="O908" i="1" s="1"/>
  <c r="N878" i="1"/>
  <c r="O878" i="1" s="1"/>
  <c r="N918" i="1"/>
  <c r="O918" i="1" s="1"/>
  <c r="N1056" i="1"/>
  <c r="O1056" i="1" s="1"/>
  <c r="N1449" i="1"/>
  <c r="O1449" i="1" s="1"/>
  <c r="N1545" i="1"/>
  <c r="O1545" i="1" s="1"/>
  <c r="N1445" i="1"/>
  <c r="O1445" i="1" s="1"/>
  <c r="N1461" i="1"/>
  <c r="O1461" i="1" s="1"/>
  <c r="N1165" i="1"/>
  <c r="O1165" i="1" s="1"/>
  <c r="N1320" i="1"/>
  <c r="O1320" i="1" s="1"/>
  <c r="N1731" i="1"/>
  <c r="O1731" i="1" s="1"/>
  <c r="N1747" i="1"/>
  <c r="O1747" i="1" s="1"/>
  <c r="N1755" i="1"/>
  <c r="O1755" i="1" s="1"/>
  <c r="N575" i="1"/>
  <c r="O575" i="1" s="1"/>
  <c r="N642" i="1"/>
  <c r="O642" i="1" s="1"/>
  <c r="N1643" i="1"/>
  <c r="O1643" i="1" s="1"/>
  <c r="N1787" i="1"/>
  <c r="O1787" i="1" s="1"/>
  <c r="N1803" i="1"/>
  <c r="O1803" i="1" s="1"/>
  <c r="N1819" i="1"/>
  <c r="O1819" i="1" s="1"/>
  <c r="N1533" i="1"/>
  <c r="O1533" i="1" s="1"/>
  <c r="N19" i="1"/>
  <c r="O19" i="1" s="1"/>
  <c r="AF14" i="1"/>
  <c r="N14" i="1" s="1"/>
  <c r="O14" i="1" s="1"/>
  <c r="AF158" i="1"/>
  <c r="N158" i="1" s="1"/>
  <c r="O158" i="1" s="1"/>
  <c r="N267" i="1"/>
  <c r="O267" i="1" s="1"/>
  <c r="AF272" i="1"/>
  <c r="N272" i="1" s="1"/>
  <c r="O272" i="1" s="1"/>
  <c r="N198" i="1"/>
  <c r="O198" i="1" s="1"/>
  <c r="N1485" i="1"/>
  <c r="O1485" i="1" s="1"/>
  <c r="N1613" i="1"/>
  <c r="O1613" i="1" s="1"/>
  <c r="N1386" i="1"/>
  <c r="O1386" i="1" s="1"/>
  <c r="N1840" i="1"/>
  <c r="O1840" i="1" s="1"/>
  <c r="N1820" i="1"/>
  <c r="O1820" i="1" s="1"/>
  <c r="N587" i="1"/>
  <c r="O587" i="1" s="1"/>
  <c r="N882" i="1"/>
  <c r="O882" i="1" s="1"/>
  <c r="N933" i="1"/>
  <c r="O933" i="1" s="1"/>
  <c r="N992" i="1"/>
  <c r="O992" i="1" s="1"/>
  <c r="N442" i="1"/>
  <c r="O442" i="1" s="1"/>
  <c r="N1046" i="1"/>
  <c r="O1046" i="1" s="1"/>
  <c r="N1279" i="1"/>
  <c r="O1279" i="1" s="1"/>
  <c r="N1346" i="1"/>
  <c r="O1346" i="1" s="1"/>
  <c r="N1631" i="1"/>
  <c r="O1631" i="1" s="1"/>
  <c r="N1648" i="1"/>
  <c r="O1648" i="1" s="1"/>
  <c r="N1680" i="1"/>
  <c r="O1680" i="1" s="1"/>
  <c r="N1732" i="1"/>
  <c r="O1732" i="1" s="1"/>
  <c r="N1189" i="1"/>
  <c r="O1189" i="1" s="1"/>
  <c r="N1565" i="1"/>
  <c r="O1565" i="1" s="1"/>
  <c r="N1228" i="1"/>
  <c r="O1228" i="1" s="1"/>
  <c r="N1292" i="1"/>
  <c r="O1292" i="1" s="1"/>
  <c r="N1415" i="1"/>
  <c r="O1415" i="1" s="1"/>
  <c r="N1455" i="1"/>
  <c r="O1455" i="1" s="1"/>
  <c r="N1593" i="1"/>
  <c r="O1593" i="1" s="1"/>
  <c r="N323" i="1"/>
  <c r="O323" i="1" s="1"/>
  <c r="AF334" i="1"/>
  <c r="N334" i="1" s="1"/>
  <c r="O334" i="1" s="1"/>
  <c r="N366" i="1"/>
  <c r="O366" i="1" s="1"/>
  <c r="N626" i="1"/>
  <c r="O626" i="1" s="1"/>
  <c r="AF646" i="1"/>
  <c r="N646" i="1" s="1"/>
  <c r="O646" i="1" s="1"/>
  <c r="AF764" i="1"/>
  <c r="N764" i="1" s="1"/>
  <c r="O764" i="1" s="1"/>
  <c r="N1002" i="1"/>
  <c r="O1002" i="1" s="1"/>
  <c r="N1126" i="1"/>
  <c r="O1126" i="1" s="1"/>
  <c r="N1473" i="1"/>
  <c r="O1473" i="1" s="1"/>
  <c r="AF1370" i="1"/>
  <c r="N1370" i="1" s="1"/>
  <c r="O1370" i="1" s="1"/>
  <c r="N1623" i="1"/>
  <c r="O1623" i="1" s="1"/>
  <c r="N1699" i="1"/>
  <c r="O1699" i="1" s="1"/>
  <c r="N37" i="1"/>
  <c r="O37" i="1" s="1"/>
  <c r="N3" i="1"/>
  <c r="O3" i="1" s="1"/>
  <c r="N143" i="1"/>
  <c r="O143" i="1" s="1"/>
  <c r="N132" i="1"/>
  <c r="O132" i="1" s="1"/>
  <c r="N291" i="1"/>
  <c r="O291" i="1" s="1"/>
  <c r="N177" i="1"/>
  <c r="O177" i="1" s="1"/>
  <c r="AF191" i="1"/>
  <c r="N191" i="1" s="1"/>
  <c r="O191" i="1" s="1"/>
  <c r="N258" i="1"/>
  <c r="O258" i="1" s="1"/>
  <c r="AF477" i="1"/>
  <c r="N477" i="1" s="1"/>
  <c r="O477" i="1" s="1"/>
  <c r="N530" i="1"/>
  <c r="O530" i="1" s="1"/>
  <c r="AF475" i="1"/>
  <c r="N475" i="1" s="1"/>
  <c r="O475" i="1" s="1"/>
  <c r="AF473" i="1"/>
  <c r="N473" i="1" s="1"/>
  <c r="O473" i="1" s="1"/>
  <c r="N676" i="1"/>
  <c r="O676" i="1" s="1"/>
  <c r="AF865" i="1"/>
  <c r="N865" i="1" s="1"/>
  <c r="O865" i="1" s="1"/>
  <c r="N1020" i="1"/>
  <c r="O1020" i="1" s="1"/>
  <c r="N1032" i="1"/>
  <c r="O1032" i="1" s="1"/>
  <c r="AF841" i="1"/>
  <c r="N841" i="1" s="1"/>
  <c r="O841" i="1" s="1"/>
  <c r="AF901" i="1"/>
  <c r="N901" i="1" s="1"/>
  <c r="O901" i="1" s="1"/>
  <c r="AF845" i="1"/>
  <c r="N845" i="1" s="1"/>
  <c r="O845" i="1" s="1"/>
  <c r="AF886" i="1"/>
  <c r="N886" i="1" s="1"/>
  <c r="O886" i="1" s="1"/>
  <c r="AF1426" i="1"/>
  <c r="N1426" i="1" s="1"/>
  <c r="O1426" i="1" s="1"/>
  <c r="AF1458" i="1"/>
  <c r="N1458" i="1" s="1"/>
  <c r="O1458" i="1" s="1"/>
  <c r="AF1474" i="1"/>
  <c r="N1474" i="1" s="1"/>
  <c r="O1474" i="1" s="1"/>
  <c r="AF1502" i="1"/>
  <c r="N1502" i="1" s="1"/>
  <c r="O1502" i="1" s="1"/>
  <c r="N266" i="1"/>
  <c r="O266" i="1" s="1"/>
  <c r="N489" i="1"/>
  <c r="O489" i="1" s="1"/>
  <c r="N702" i="1"/>
  <c r="O702" i="1" s="1"/>
  <c r="N718" i="1"/>
  <c r="O718" i="1" s="1"/>
  <c r="AF653" i="1"/>
  <c r="N653" i="1" s="1"/>
  <c r="O653" i="1" s="1"/>
  <c r="N1084" i="1"/>
  <c r="O1084" i="1" s="1"/>
  <c r="AF458" i="1"/>
  <c r="N458" i="1" s="1"/>
  <c r="O458" i="1" s="1"/>
  <c r="N353" i="1"/>
  <c r="O353" i="1" s="1"/>
  <c r="N466" i="1"/>
  <c r="O466" i="1" s="1"/>
  <c r="N525" i="1"/>
  <c r="O525" i="1" s="1"/>
  <c r="N823" i="1"/>
  <c r="O823" i="1" s="1"/>
  <c r="N145" i="1"/>
  <c r="O145" i="1" s="1"/>
  <c r="AF55" i="1"/>
  <c r="N55" i="1" s="1"/>
  <c r="O55" i="1" s="1"/>
  <c r="N625" i="1"/>
  <c r="O625" i="1" s="1"/>
  <c r="N628" i="1"/>
  <c r="O628" i="1" s="1"/>
  <c r="N633" i="1"/>
  <c r="O633" i="1" s="1"/>
  <c r="N897" i="1"/>
  <c r="O897" i="1" s="1"/>
  <c r="N284" i="1"/>
  <c r="O284" i="1" s="1"/>
  <c r="N401" i="1"/>
  <c r="O401" i="1" s="1"/>
  <c r="N751" i="1"/>
  <c r="O751" i="1" s="1"/>
  <c r="N1307" i="1"/>
  <c r="O1307" i="1" s="1"/>
  <c r="N1323" i="1"/>
  <c r="O1323" i="1" s="1"/>
  <c r="N1018" i="1"/>
  <c r="O1018" i="1" s="1"/>
  <c r="N703" i="1"/>
  <c r="O703" i="1" s="1"/>
  <c r="N1060" i="1"/>
  <c r="O1060" i="1" s="1"/>
  <c r="N161" i="1"/>
  <c r="O161" i="1" s="1"/>
  <c r="N936" i="1"/>
  <c r="O936" i="1" s="1"/>
  <c r="N861" i="1"/>
  <c r="O861" i="1" s="1"/>
  <c r="N881" i="1"/>
  <c r="O881" i="1" s="1"/>
  <c r="N714" i="1"/>
  <c r="O714" i="1" s="1"/>
  <c r="N641" i="1"/>
  <c r="O641" i="1" s="1"/>
  <c r="N157" i="1"/>
  <c r="O157" i="1" s="1"/>
  <c r="N271" i="1"/>
  <c r="O271" i="1" s="1"/>
  <c r="N400" i="1"/>
  <c r="O400" i="1" s="1"/>
  <c r="N380" i="1"/>
  <c r="O380" i="1" s="1"/>
  <c r="AF465" i="1"/>
  <c r="N465" i="1" s="1"/>
  <c r="O465" i="1" s="1"/>
  <c r="N510" i="1"/>
  <c r="O510" i="1" s="1"/>
  <c r="N924" i="1"/>
  <c r="O924" i="1" s="1"/>
  <c r="AF885" i="1"/>
  <c r="N885" i="1" s="1"/>
  <c r="O885" i="1" s="1"/>
  <c r="N950" i="1"/>
  <c r="O950" i="1" s="1"/>
  <c r="AF846" i="1"/>
  <c r="N846" i="1" s="1"/>
  <c r="O846" i="1" s="1"/>
  <c r="N1422" i="1"/>
  <c r="O1422" i="1" s="1"/>
  <c r="N1509" i="1"/>
  <c r="O1509" i="1" s="1"/>
  <c r="N1179" i="1"/>
  <c r="O1179" i="1" s="1"/>
  <c r="N1430" i="1"/>
  <c r="O1430" i="1" s="1"/>
  <c r="AF1466" i="1"/>
  <c r="N1466" i="1" s="1"/>
  <c r="O1466" i="1" s="1"/>
  <c r="AF1503" i="1"/>
  <c r="N1503" i="1" s="1"/>
  <c r="O1503" i="1" s="1"/>
  <c r="AF1450" i="1"/>
  <c r="N1450" i="1" s="1"/>
  <c r="O1450" i="1" s="1"/>
  <c r="AF1534" i="1"/>
  <c r="N1534" i="1" s="1"/>
  <c r="O1534" i="1" s="1"/>
  <c r="AF1535" i="1"/>
  <c r="N1535" i="1" s="1"/>
  <c r="O1535" i="1" s="1"/>
  <c r="N1553" i="1"/>
  <c r="O1553" i="1" s="1"/>
  <c r="N1582" i="1"/>
  <c r="O1582" i="1" s="1"/>
  <c r="N337" i="1"/>
  <c r="O337" i="1" s="1"/>
  <c r="N369" i="1"/>
  <c r="O369" i="1" s="1"/>
  <c r="N1628" i="1"/>
  <c r="O1628" i="1" s="1"/>
  <c r="N490" i="1"/>
  <c r="O490" i="1" s="1"/>
  <c r="N374" i="1"/>
  <c r="O374" i="1" s="1"/>
  <c r="N482" i="1"/>
  <c r="O482" i="1" s="1"/>
  <c r="AF617" i="1"/>
  <c r="N617" i="1" s="1"/>
  <c r="O617" i="1" s="1"/>
  <c r="AF654" i="1"/>
  <c r="N654" i="1" s="1"/>
  <c r="O654" i="1" s="1"/>
  <c r="AF783" i="1"/>
  <c r="N783" i="1" s="1"/>
  <c r="O783" i="1" s="1"/>
  <c r="AF1061" i="1"/>
  <c r="N1061" i="1" s="1"/>
  <c r="O1061" i="1" s="1"/>
  <c r="N1221" i="1"/>
  <c r="O1221" i="1" s="1"/>
  <c r="N1172" i="1"/>
  <c r="O1172" i="1" s="1"/>
  <c r="N1330" i="1"/>
  <c r="O1330" i="1" s="1"/>
  <c r="N1514" i="1"/>
  <c r="O1514" i="1" s="1"/>
  <c r="N1775" i="1"/>
  <c r="O1775" i="1" s="1"/>
  <c r="N315" i="1"/>
  <c r="O315" i="1" s="1"/>
  <c r="N1224" i="1"/>
  <c r="O1224" i="1" s="1"/>
  <c r="N1191" i="1"/>
  <c r="O1191" i="1" s="1"/>
  <c r="N1453" i="1"/>
  <c r="O1453" i="1" s="1"/>
  <c r="N799" i="1"/>
  <c r="O799" i="1" s="1"/>
  <c r="AF991" i="1"/>
  <c r="N991" i="1" s="1"/>
  <c r="O991" i="1" s="1"/>
  <c r="N1315" i="1"/>
  <c r="O1315" i="1" s="1"/>
  <c r="N1640" i="1"/>
  <c r="O1640" i="1" s="1"/>
  <c r="N771" i="1"/>
  <c r="O771" i="1" s="1"/>
  <c r="N787" i="1"/>
  <c r="O787" i="1" s="1"/>
  <c r="N1033" i="1"/>
  <c r="O1033" i="1" s="1"/>
  <c r="N1606" i="1"/>
  <c r="O1606" i="1" s="1"/>
  <c r="N1701" i="1"/>
  <c r="O1701" i="1" s="1"/>
  <c r="N1632" i="1"/>
  <c r="O1632" i="1" s="1"/>
  <c r="N1778" i="1"/>
  <c r="O1778" i="1" s="1"/>
  <c r="N1794" i="1"/>
  <c r="O1794" i="1" s="1"/>
  <c r="N1810" i="1"/>
  <c r="O1810" i="1" s="1"/>
  <c r="N1349" i="1"/>
  <c r="O1349" i="1" s="1"/>
  <c r="N1562" i="1"/>
  <c r="O1562" i="1" s="1"/>
  <c r="N153" i="1"/>
  <c r="O153" i="1" s="1"/>
  <c r="N1329" i="1"/>
  <c r="O1329" i="1" s="1"/>
  <c r="N1354" i="1"/>
  <c r="O1354" i="1" s="1"/>
  <c r="N1373" i="1"/>
  <c r="O1373" i="1" s="1"/>
  <c r="N1398" i="1"/>
  <c r="O1398" i="1" s="1"/>
  <c r="N1425" i="1"/>
  <c r="O1425" i="1" s="1"/>
  <c r="N1397" i="1"/>
  <c r="O1397" i="1" s="1"/>
  <c r="N1413" i="1"/>
  <c r="O1413" i="1" s="1"/>
  <c r="N1617" i="1"/>
  <c r="O1617" i="1" s="1"/>
  <c r="N1843" i="1"/>
  <c r="O1843" i="1" s="1"/>
  <c r="N41" i="1"/>
  <c r="O41" i="1" s="1"/>
  <c r="N1529" i="1"/>
  <c r="O1529" i="1" s="1"/>
  <c r="N1581" i="1"/>
  <c r="O1581" i="1" s="1"/>
  <c r="N384" i="1"/>
  <c r="O384" i="1" s="1"/>
  <c r="N1526" i="1"/>
  <c r="O1526" i="1" s="1"/>
  <c r="AF1670" i="1"/>
  <c r="N1670" i="1" s="1"/>
  <c r="O1670" i="1" s="1"/>
  <c r="N1686" i="1"/>
  <c r="O1686" i="1" s="1"/>
  <c r="N1718" i="1"/>
  <c r="O1718" i="1" s="1"/>
  <c r="N59" i="1"/>
  <c r="O59" i="1" s="1"/>
  <c r="N1446" i="1"/>
  <c r="O1446" i="1" s="1"/>
  <c r="N567" i="1"/>
  <c r="O567" i="1" s="1"/>
  <c r="N938" i="1"/>
  <c r="O938" i="1" s="1"/>
  <c r="N1022" i="1"/>
  <c r="O1022" i="1" s="1"/>
  <c r="N664" i="1"/>
  <c r="O664" i="1" s="1"/>
  <c r="N1156" i="1"/>
  <c r="O1156" i="1" s="1"/>
  <c r="N1260" i="1"/>
  <c r="O1260" i="1" s="1"/>
  <c r="N77" i="1"/>
  <c r="O77" i="1" s="1"/>
  <c r="N65" i="1"/>
  <c r="O65" i="1" s="1"/>
  <c r="N159" i="1"/>
  <c r="O159" i="1" s="1"/>
  <c r="N1324" i="1"/>
  <c r="O1324" i="1" s="1"/>
  <c r="N1410" i="1"/>
  <c r="O1410" i="1" s="1"/>
  <c r="N1521" i="1"/>
  <c r="O1521" i="1" s="1"/>
  <c r="AF1442" i="1"/>
  <c r="N1442" i="1" s="1"/>
  <c r="O1442" i="1" s="1"/>
  <c r="AF1527" i="1"/>
  <c r="N1527" i="1" s="1"/>
  <c r="O1527" i="1" s="1"/>
  <c r="N1489" i="1"/>
  <c r="O1489" i="1" s="1"/>
  <c r="N1549" i="1"/>
  <c r="O1549" i="1" s="1"/>
  <c r="N696" i="1"/>
  <c r="O696" i="1" s="1"/>
  <c r="N299" i="1"/>
  <c r="O299" i="1" s="1"/>
  <c r="N1025" i="1"/>
  <c r="O1025" i="1" s="1"/>
  <c r="N80" i="1"/>
  <c r="O80" i="1" s="1"/>
  <c r="N193" i="1"/>
  <c r="O193" i="1" s="1"/>
  <c r="N175" i="1"/>
  <c r="O175" i="1" s="1"/>
  <c r="N116" i="1"/>
  <c r="O116" i="1" s="1"/>
  <c r="N1116" i="1"/>
  <c r="O1116" i="1" s="1"/>
  <c r="N1574" i="1"/>
  <c r="O1574" i="1" s="1"/>
  <c r="N113" i="1"/>
  <c r="O113" i="1" s="1"/>
  <c r="N109" i="1"/>
  <c r="O109" i="1" s="1"/>
  <c r="N141" i="1"/>
  <c r="O141" i="1" s="1"/>
  <c r="N1200" i="1"/>
  <c r="O1200" i="1" s="1"/>
  <c r="N1008" i="1"/>
  <c r="O1008" i="1" s="1"/>
  <c r="N1505" i="1"/>
  <c r="O1505" i="1" s="1"/>
  <c r="N1501" i="1"/>
  <c r="O1501" i="1" s="1"/>
  <c r="N1108" i="1"/>
  <c r="O1108" i="1" s="1"/>
  <c r="N478" i="1"/>
  <c r="O478" i="1" s="1"/>
  <c r="N169" i="1"/>
  <c r="O169" i="1" s="1"/>
  <c r="N128" i="1"/>
  <c r="O128" i="1" s="1"/>
  <c r="N263" i="1"/>
  <c r="O263" i="1" s="1"/>
  <c r="N494" i="1"/>
  <c r="O494" i="1" s="1"/>
  <c r="N506" i="1"/>
  <c r="O506" i="1" s="1"/>
  <c r="N396" i="1"/>
  <c r="O396" i="1" s="1"/>
  <c r="N668" i="1"/>
  <c r="O668" i="1" s="1"/>
  <c r="N1124" i="1"/>
  <c r="O1124" i="1" s="1"/>
  <c r="N364" i="1"/>
  <c r="O364" i="1" s="1"/>
  <c r="N429" i="1"/>
  <c r="O429" i="1" s="1"/>
  <c r="N1164" i="1"/>
  <c r="O1164" i="1" s="1"/>
  <c r="N1663" i="1"/>
  <c r="O1663" i="1" s="1"/>
  <c r="N259" i="1"/>
  <c r="O259" i="1" s="1"/>
  <c r="N1048" i="1"/>
  <c r="O1048" i="1" s="1"/>
  <c r="N218" i="1"/>
  <c r="O218" i="1" s="1"/>
  <c r="N214" i="1"/>
  <c r="O214" i="1" s="1"/>
  <c r="N498" i="1"/>
  <c r="O498" i="1" s="1"/>
  <c r="N514" i="1"/>
  <c r="O514" i="1" s="1"/>
  <c r="N292" i="1"/>
  <c r="O292" i="1" s="1"/>
  <c r="AF260" i="1"/>
  <c r="N260" i="1" s="1"/>
  <c r="O260" i="1" s="1"/>
  <c r="N1518" i="1"/>
  <c r="O1518" i="1" s="1"/>
  <c r="N462" i="1"/>
  <c r="O462" i="1" s="1"/>
  <c r="N470" i="1"/>
  <c r="O470" i="1" s="1"/>
  <c r="N486" i="1"/>
  <c r="O486" i="1" s="1"/>
  <c r="N502" i="1"/>
  <c r="O502" i="1" s="1"/>
  <c r="N698" i="1"/>
  <c r="O698" i="1" s="1"/>
  <c r="N181" i="1"/>
  <c r="O181" i="1" s="1"/>
  <c r="N637" i="1"/>
  <c r="O637" i="1" s="1"/>
  <c r="AF1034" i="1"/>
  <c r="N1034" i="1" s="1"/>
  <c r="O1034" i="1" s="1"/>
  <c r="N743" i="1"/>
  <c r="O743" i="1" s="1"/>
  <c r="N74" i="1"/>
  <c r="O74" i="1" s="1"/>
  <c r="N1069" i="1"/>
  <c r="O1069" i="1" s="1"/>
  <c r="N1644" i="1"/>
  <c r="O1644" i="1" s="1"/>
  <c r="N53" i="1"/>
  <c r="O53" i="1" s="1"/>
  <c r="N185" i="1"/>
  <c r="O185" i="1" s="1"/>
  <c r="N88" i="1"/>
  <c r="O88" i="1" s="1"/>
  <c r="AF734" i="1"/>
  <c r="N734" i="1" s="1"/>
  <c r="O734" i="1" s="1"/>
  <c r="N1486" i="1"/>
  <c r="O1486" i="1" s="1"/>
  <c r="N149" i="1"/>
  <c r="O149" i="1" s="1"/>
  <c r="AF524" i="1"/>
  <c r="N524" i="1" s="1"/>
  <c r="O524" i="1" s="1"/>
  <c r="N425" i="1"/>
  <c r="O425" i="1" s="1"/>
  <c r="AF25" i="1"/>
  <c r="N25" i="1" s="1"/>
  <c r="O25" i="1" s="1"/>
  <c r="N1013" i="1"/>
  <c r="O1013" i="1" s="1"/>
  <c r="N154" i="1"/>
  <c r="O154" i="1" s="1"/>
  <c r="AF326" i="1"/>
  <c r="N326" i="1" s="1"/>
  <c r="O326" i="1" s="1"/>
  <c r="AF282" i="1"/>
  <c r="N282" i="1" s="1"/>
  <c r="O282" i="1" s="1"/>
  <c r="N735" i="1"/>
  <c r="O735" i="1" s="1"/>
  <c r="N1566" i="1"/>
  <c r="O1566" i="1" s="1"/>
  <c r="N529" i="1"/>
  <c r="O529" i="1" s="1"/>
  <c r="AF383" i="1"/>
  <c r="N383" i="1" s="1"/>
  <c r="O383" i="1" s="1"/>
  <c r="AF56" i="1"/>
  <c r="N56" i="1" s="1"/>
  <c r="O56" i="1" s="1"/>
  <c r="AF184" i="1"/>
  <c r="N184" i="1" s="1"/>
  <c r="O184" i="1" s="1"/>
  <c r="AF217" i="1"/>
  <c r="N217" i="1" s="1"/>
  <c r="O217" i="1" s="1"/>
  <c r="AF225" i="1"/>
  <c r="N225" i="1" s="1"/>
  <c r="O225" i="1" s="1"/>
  <c r="AF229" i="1"/>
  <c r="N229" i="1" s="1"/>
  <c r="O229" i="1" s="1"/>
  <c r="AF233" i="1"/>
  <c r="N233" i="1" s="1"/>
  <c r="O233" i="1" s="1"/>
  <c r="AF237" i="1"/>
  <c r="N237" i="1" s="1"/>
  <c r="O237" i="1" s="1"/>
  <c r="AF241" i="1"/>
  <c r="N241" i="1" s="1"/>
  <c r="O241" i="1" s="1"/>
  <c r="AF265" i="1"/>
  <c r="N265" i="1" s="1"/>
  <c r="O265" i="1" s="1"/>
  <c r="AF1003" i="1"/>
  <c r="N1003" i="1" s="1"/>
  <c r="O1003" i="1" s="1"/>
  <c r="AF1015" i="1"/>
  <c r="N1015" i="1" s="1"/>
  <c r="O1015" i="1" s="1"/>
  <c r="AF24" i="1"/>
  <c r="N24" i="1" s="1"/>
  <c r="O24" i="1" s="1"/>
  <c r="AF8" i="1"/>
  <c r="N8" i="1" s="1"/>
  <c r="O8" i="1" s="1"/>
  <c r="AF168" i="1"/>
  <c r="N168" i="1" s="1"/>
  <c r="O168" i="1" s="1"/>
  <c r="AF36" i="1"/>
  <c r="N36" i="1" s="1"/>
  <c r="O36" i="1" s="1"/>
  <c r="AF64" i="1"/>
  <c r="N64" i="1" s="1"/>
  <c r="O64" i="1" s="1"/>
  <c r="AF1314" i="1"/>
  <c r="N1314" i="1" s="1"/>
  <c r="O1314" i="1" s="1"/>
  <c r="AF1318" i="1"/>
  <c r="N1318" i="1" s="1"/>
  <c r="O1318" i="1" s="1"/>
  <c r="AF1322" i="1"/>
  <c r="N1322" i="1" s="1"/>
  <c r="O1322" i="1" s="1"/>
  <c r="AF1568" i="1"/>
  <c r="N1568" i="1" s="1"/>
  <c r="O1568" i="1" s="1"/>
  <c r="AF1576" i="1"/>
  <c r="N1576" i="1" s="1"/>
  <c r="O1576" i="1" s="1"/>
  <c r="AF1580" i="1"/>
  <c r="N1580" i="1" s="1"/>
  <c r="O1580" i="1" s="1"/>
  <c r="AF12" i="1"/>
  <c r="N12" i="1" s="1"/>
  <c r="O12" i="1" s="1"/>
  <c r="AF335" i="1"/>
  <c r="N335" i="1" s="1"/>
  <c r="O335" i="1" s="1"/>
  <c r="AF375" i="1"/>
  <c r="N375" i="1" s="1"/>
  <c r="O375" i="1" s="1"/>
  <c r="AF1027" i="1"/>
  <c r="N1027" i="1" s="1"/>
  <c r="O1027" i="1" s="1"/>
  <c r="AF1504" i="1"/>
  <c r="N1504" i="1" s="1"/>
  <c r="O1504" i="1" s="1"/>
  <c r="AF1520" i="1"/>
  <c r="N1520" i="1" s="1"/>
  <c r="O1520" i="1" s="1"/>
  <c r="AF1500" i="1"/>
  <c r="N1500" i="1" s="1"/>
  <c r="O1500" i="1" s="1"/>
  <c r="N835" i="1"/>
  <c r="O835" i="1" s="1"/>
  <c r="N1139" i="1"/>
  <c r="O1139" i="1" s="1"/>
  <c r="N96" i="1"/>
  <c r="O96" i="1" s="1"/>
  <c r="N100" i="1"/>
  <c r="O100" i="1" s="1"/>
  <c r="N461" i="1"/>
  <c r="O461" i="1" s="1"/>
  <c r="N393" i="1"/>
  <c r="O393" i="1" s="1"/>
  <c r="N377" i="1"/>
  <c r="O377" i="1" s="1"/>
  <c r="N250" i="1"/>
  <c r="O250" i="1" s="1"/>
  <c r="N345" i="1"/>
  <c r="O345" i="1" s="1"/>
  <c r="N308" i="1"/>
  <c r="O308" i="1" s="1"/>
  <c r="N300" i="1"/>
  <c r="O300" i="1" s="1"/>
  <c r="N329" i="1"/>
  <c r="O329" i="1" s="1"/>
  <c r="N361" i="1"/>
  <c r="O361" i="1" s="1"/>
  <c r="N104" i="1"/>
  <c r="O104" i="1" s="1"/>
  <c r="N194" i="1"/>
  <c r="O194" i="1" s="1"/>
  <c r="N135" i="1"/>
  <c r="O135" i="1" s="1"/>
  <c r="N170" i="1"/>
  <c r="O170" i="1" s="1"/>
  <c r="N92" i="1"/>
  <c r="O92" i="1" s="1"/>
  <c r="N76" i="1"/>
  <c r="O76" i="1" s="1"/>
  <c r="AF20" i="1"/>
  <c r="N20" i="1" s="1"/>
  <c r="O20" i="1" s="1"/>
  <c r="AF17" i="1"/>
  <c r="N17" i="1" s="1"/>
  <c r="O17" i="1" s="1"/>
  <c r="AF33" i="1"/>
  <c r="N33" i="1" s="1"/>
  <c r="O33" i="1" s="1"/>
  <c r="AF48" i="1"/>
  <c r="N48" i="1" s="1"/>
  <c r="O48" i="1" s="1"/>
  <c r="AF60" i="1"/>
  <c r="N60" i="1" s="1"/>
  <c r="O60" i="1" s="1"/>
  <c r="AF86" i="1"/>
  <c r="N86" i="1" s="1"/>
  <c r="O86" i="1" s="1"/>
  <c r="AF94" i="1"/>
  <c r="N94" i="1" s="1"/>
  <c r="O94" i="1" s="1"/>
  <c r="AF98" i="1"/>
  <c r="N98" i="1" s="1"/>
  <c r="O98" i="1" s="1"/>
  <c r="AF127" i="1"/>
  <c r="N127" i="1" s="1"/>
  <c r="O127" i="1" s="1"/>
  <c r="AF249" i="1"/>
  <c r="N249" i="1" s="1"/>
  <c r="O249" i="1" s="1"/>
  <c r="AF199" i="1"/>
  <c r="N199" i="1" s="1"/>
  <c r="O199" i="1" s="1"/>
  <c r="AF278" i="1"/>
  <c r="N278" i="1" s="1"/>
  <c r="O278" i="1" s="1"/>
  <c r="AF290" i="1"/>
  <c r="N290" i="1" s="1"/>
  <c r="O290" i="1" s="1"/>
  <c r="AF419" i="1"/>
  <c r="N419" i="1" s="1"/>
  <c r="O419" i="1" s="1"/>
  <c r="AF359" i="1"/>
  <c r="N359" i="1" s="1"/>
  <c r="O359" i="1" s="1"/>
  <c r="AF367" i="1"/>
  <c r="N367" i="1" s="1"/>
  <c r="O367" i="1" s="1"/>
  <c r="AF1031" i="1"/>
  <c r="N1031" i="1" s="1"/>
  <c r="O1031" i="1" s="1"/>
  <c r="AF1067" i="1"/>
  <c r="N1067" i="1" s="1"/>
  <c r="O1067" i="1" s="1"/>
  <c r="AF1111" i="1"/>
  <c r="N1111" i="1" s="1"/>
  <c r="O1111" i="1" s="1"/>
  <c r="AF1115" i="1"/>
  <c r="N1115" i="1" s="1"/>
  <c r="O1115" i="1" s="1"/>
  <c r="AF1119" i="1"/>
  <c r="N1119" i="1" s="1"/>
  <c r="O1119" i="1" s="1"/>
  <c r="AF1123" i="1"/>
  <c r="N1123" i="1" s="1"/>
  <c r="O1123" i="1" s="1"/>
  <c r="AF1127" i="1"/>
  <c r="N1127" i="1" s="1"/>
  <c r="O1127" i="1" s="1"/>
  <c r="AF1007" i="1"/>
  <c r="N1007" i="1" s="1"/>
  <c r="O1007" i="1" s="1"/>
  <c r="AF1496" i="1"/>
  <c r="N1496" i="1" s="1"/>
  <c r="O1496" i="1" s="1"/>
  <c r="AF1512" i="1"/>
  <c r="N1512" i="1" s="1"/>
  <c r="O1512" i="1" s="1"/>
  <c r="AF1564" i="1"/>
  <c r="N1564" i="1" s="1"/>
  <c r="O1564" i="1" s="1"/>
  <c r="AF1488" i="1"/>
  <c r="N1488" i="1" s="1"/>
  <c r="O1488" i="1" s="1"/>
  <c r="N186" i="1"/>
  <c r="O186" i="1" s="1"/>
  <c r="N316" i="1"/>
  <c r="O316" i="1" s="1"/>
  <c r="AF208" i="1"/>
  <c r="N208" i="1" s="1"/>
  <c r="O208" i="1" s="1"/>
  <c r="AF391" i="1"/>
  <c r="N391" i="1" s="1"/>
  <c r="O391" i="1" s="1"/>
  <c r="AF399" i="1"/>
  <c r="N399" i="1" s="1"/>
  <c r="O399" i="1" s="1"/>
  <c r="AF407" i="1"/>
  <c r="N407" i="1" s="1"/>
  <c r="O407" i="1" s="1"/>
  <c r="N449" i="1"/>
  <c r="O449" i="1" s="1"/>
  <c r="AF304" i="1"/>
  <c r="N304" i="1" s="1"/>
  <c r="O304" i="1" s="1"/>
  <c r="AF387" i="1"/>
  <c r="N387" i="1" s="1"/>
  <c r="O387" i="1" s="1"/>
  <c r="AF343" i="1"/>
  <c r="N343" i="1" s="1"/>
  <c r="O343" i="1" s="1"/>
  <c r="AF351" i="1"/>
  <c r="N351" i="1" s="1"/>
  <c r="O351" i="1" s="1"/>
  <c r="AF432" i="1"/>
  <c r="N432" i="1" s="1"/>
  <c r="O432" i="1" s="1"/>
  <c r="N685" i="1"/>
  <c r="O685" i="1" s="1"/>
  <c r="AF671" i="1"/>
  <c r="N671" i="1" s="1"/>
  <c r="O671" i="1" s="1"/>
  <c r="N689" i="1"/>
  <c r="O689" i="1" s="1"/>
  <c r="AF762" i="1"/>
  <c r="N762" i="1" s="1"/>
  <c r="O762" i="1" s="1"/>
  <c r="AF766" i="1"/>
  <c r="N766" i="1" s="1"/>
  <c r="O766" i="1" s="1"/>
  <c r="AF770" i="1"/>
  <c r="N770" i="1" s="1"/>
  <c r="O770" i="1" s="1"/>
  <c r="AF774" i="1"/>
  <c r="N774" i="1" s="1"/>
  <c r="O774" i="1" s="1"/>
  <c r="AF778" i="1"/>
  <c r="N778" i="1" s="1"/>
  <c r="O778" i="1" s="1"/>
  <c r="AF782" i="1"/>
  <c r="N782" i="1" s="1"/>
  <c r="O782" i="1" s="1"/>
  <c r="AF786" i="1"/>
  <c r="N786" i="1" s="1"/>
  <c r="O786" i="1" s="1"/>
  <c r="AF790" i="1"/>
  <c r="N790" i="1" s="1"/>
  <c r="O790" i="1" s="1"/>
  <c r="AF794" i="1"/>
  <c r="N794" i="1" s="1"/>
  <c r="O794" i="1" s="1"/>
  <c r="AF798" i="1"/>
  <c r="N798" i="1" s="1"/>
  <c r="O798" i="1" s="1"/>
  <c r="AF802" i="1"/>
  <c r="N802" i="1" s="1"/>
  <c r="O802" i="1" s="1"/>
  <c r="AF806" i="1"/>
  <c r="N806" i="1" s="1"/>
  <c r="O806" i="1" s="1"/>
  <c r="AF810" i="1"/>
  <c r="N810" i="1" s="1"/>
  <c r="O810" i="1" s="1"/>
  <c r="AF814" i="1"/>
  <c r="N814" i="1" s="1"/>
  <c r="O814" i="1" s="1"/>
  <c r="AF818" i="1"/>
  <c r="N818" i="1" s="1"/>
  <c r="O818" i="1" s="1"/>
  <c r="AF822" i="1"/>
  <c r="N822" i="1" s="1"/>
  <c r="O822" i="1" s="1"/>
  <c r="N831" i="1"/>
  <c r="O831" i="1" s="1"/>
  <c r="N763" i="1"/>
  <c r="O763" i="1" s="1"/>
  <c r="AF1047" i="1"/>
  <c r="N1047" i="1" s="1"/>
  <c r="O1047" i="1" s="1"/>
  <c r="N1143" i="1"/>
  <c r="O1143" i="1" s="1"/>
  <c r="AF1063" i="1"/>
  <c r="N1063" i="1" s="1"/>
  <c r="O1063" i="1" s="1"/>
  <c r="N1636" i="1"/>
  <c r="O1636" i="1" s="1"/>
  <c r="AF9" i="1"/>
  <c r="N9" i="1" s="1"/>
  <c r="O9" i="1" s="1"/>
  <c r="AF102" i="1"/>
  <c r="N102" i="1" s="1"/>
  <c r="O102" i="1" s="1"/>
  <c r="AF200" i="1"/>
  <c r="N200" i="1" s="1"/>
  <c r="O200" i="1" s="1"/>
  <c r="AF261" i="1"/>
  <c r="N261" i="1" s="1"/>
  <c r="O261" i="1" s="1"/>
  <c r="AF253" i="1"/>
  <c r="N253" i="1" s="1"/>
  <c r="O253" i="1" s="1"/>
  <c r="AF274" i="1"/>
  <c r="N274" i="1" s="1"/>
  <c r="O274" i="1" s="1"/>
  <c r="AF269" i="1"/>
  <c r="N269" i="1" s="1"/>
  <c r="O269" i="1" s="1"/>
  <c r="AF286" i="1"/>
  <c r="N286" i="1" s="1"/>
  <c r="O286" i="1" s="1"/>
  <c r="N310" i="1"/>
  <c r="O310" i="1" s="1"/>
  <c r="AF248" i="1"/>
  <c r="N248" i="1" s="1"/>
  <c r="O248" i="1" s="1"/>
  <c r="AF403" i="1"/>
  <c r="N403" i="1" s="1"/>
  <c r="O403" i="1" s="1"/>
  <c r="AF420" i="1"/>
  <c r="N420" i="1" s="1"/>
  <c r="O420" i="1" s="1"/>
  <c r="N327" i="1"/>
  <c r="O327" i="1" s="1"/>
  <c r="N1135" i="1"/>
  <c r="O1135" i="1" s="1"/>
  <c r="AF1305" i="1"/>
  <c r="N1305" i="1" s="1"/>
  <c r="O1305" i="1" s="1"/>
  <c r="AF1612" i="1"/>
  <c r="N1612" i="1" s="1"/>
  <c r="O1612" i="1" s="1"/>
  <c r="N1624" i="1"/>
  <c r="O1624" i="1" s="1"/>
  <c r="AF1592" i="1"/>
  <c r="N1592" i="1" s="1"/>
  <c r="O1592" i="1" s="1"/>
  <c r="AF1608" i="1"/>
  <c r="N1608" i="1" s="1"/>
  <c r="O1608" i="1" s="1"/>
  <c r="N1327" i="1"/>
  <c r="O1327" i="1" s="1"/>
  <c r="N42" i="1"/>
  <c r="O42" i="1" s="1"/>
  <c r="N83" i="1"/>
  <c r="O83" i="1" s="1"/>
  <c r="N91" i="1"/>
  <c r="O91" i="1" s="1"/>
  <c r="AF40" i="1"/>
  <c r="N40" i="1" s="1"/>
  <c r="O40" i="1" s="1"/>
  <c r="AF72" i="1"/>
  <c r="N72" i="1" s="1"/>
  <c r="O72" i="1" s="1"/>
  <c r="AF103" i="1"/>
  <c r="N103" i="1" s="1"/>
  <c r="O103" i="1" s="1"/>
  <c r="AF1524" i="1"/>
  <c r="N1524" i="1" s="1"/>
  <c r="O1524" i="1" s="1"/>
  <c r="AF1600" i="1"/>
  <c r="N1600" i="1" s="1"/>
  <c r="O1600" i="1" s="1"/>
  <c r="AF1616" i="1"/>
  <c r="N1616" i="1" s="1"/>
  <c r="O1616" i="1" s="1"/>
  <c r="AF16" i="1"/>
  <c r="N16" i="1" s="1"/>
  <c r="O16" i="1" s="1"/>
  <c r="AF32" i="1"/>
  <c r="N32" i="1" s="1"/>
  <c r="O32" i="1" s="1"/>
  <c r="AF4" i="1"/>
  <c r="N4" i="1" s="1"/>
  <c r="O4" i="1" s="1"/>
  <c r="AF28" i="1"/>
  <c r="N28" i="1" s="1"/>
  <c r="O28" i="1" s="1"/>
  <c r="AF52" i="1"/>
  <c r="N52" i="1" s="1"/>
  <c r="O52" i="1" s="1"/>
  <c r="AF78" i="1"/>
  <c r="N78" i="1" s="1"/>
  <c r="O78" i="1" s="1"/>
  <c r="AF99" i="1"/>
  <c r="N99" i="1" s="1"/>
  <c r="O99" i="1" s="1"/>
  <c r="AF68" i="1"/>
  <c r="N68" i="1" s="1"/>
  <c r="O68" i="1" s="1"/>
  <c r="AF82" i="1"/>
  <c r="N82" i="1" s="1"/>
  <c r="O82" i="1" s="1"/>
  <c r="AF90" i="1"/>
  <c r="N90" i="1" s="1"/>
  <c r="O90" i="1" s="1"/>
  <c r="AF131" i="1"/>
  <c r="N131" i="1" s="1"/>
  <c r="O131" i="1" s="1"/>
  <c r="AF164" i="1"/>
  <c r="N164" i="1" s="1"/>
  <c r="O164" i="1" s="1"/>
  <c r="AF172" i="1"/>
  <c r="N172" i="1" s="1"/>
  <c r="O172" i="1" s="1"/>
  <c r="AF180" i="1"/>
  <c r="N180" i="1" s="1"/>
  <c r="O180" i="1" s="1"/>
  <c r="AF188" i="1"/>
  <c r="N188" i="1" s="1"/>
  <c r="O188" i="1" s="1"/>
  <c r="AF196" i="1"/>
  <c r="N196" i="1" s="1"/>
  <c r="O196" i="1" s="1"/>
  <c r="AF176" i="1"/>
  <c r="N176" i="1" s="1"/>
  <c r="O176" i="1" s="1"/>
  <c r="AF148" i="1"/>
  <c r="N148" i="1" s="1"/>
  <c r="O148" i="1" s="1"/>
  <c r="AF212" i="1"/>
  <c r="N212" i="1" s="1"/>
  <c r="O212" i="1" s="1"/>
  <c r="AF245" i="1"/>
  <c r="N245" i="1" s="1"/>
  <c r="O245" i="1" s="1"/>
  <c r="AF294" i="1"/>
  <c r="N294" i="1" s="1"/>
  <c r="O294" i="1" s="1"/>
  <c r="AF314" i="1"/>
  <c r="N314" i="1" s="1"/>
  <c r="O314" i="1" s="1"/>
  <c r="AF320" i="1"/>
  <c r="N320" i="1" s="1"/>
  <c r="O320" i="1" s="1"/>
  <c r="AF411" i="1"/>
  <c r="N411" i="1" s="1"/>
  <c r="O411" i="1" s="1"/>
  <c r="AF427" i="1"/>
  <c r="N427" i="1" s="1"/>
  <c r="O427" i="1" s="1"/>
  <c r="AF415" i="1"/>
  <c r="N415" i="1" s="1"/>
  <c r="O415" i="1" s="1"/>
  <c r="AF520" i="1"/>
  <c r="N520" i="1" s="1"/>
  <c r="O520" i="1" s="1"/>
  <c r="AF667" i="1"/>
  <c r="N667" i="1" s="1"/>
  <c r="O667" i="1" s="1"/>
  <c r="AF675" i="1"/>
  <c r="N675" i="1" s="1"/>
  <c r="O675" i="1" s="1"/>
  <c r="AF679" i="1"/>
  <c r="N679" i="1" s="1"/>
  <c r="O679" i="1" s="1"/>
  <c r="AF738" i="1"/>
  <c r="N738" i="1" s="1"/>
  <c r="O738" i="1" s="1"/>
  <c r="AF746" i="1"/>
  <c r="N746" i="1" s="1"/>
  <c r="O746" i="1" s="1"/>
  <c r="AF754" i="1"/>
  <c r="N754" i="1" s="1"/>
  <c r="O754" i="1" s="1"/>
  <c r="AF1075" i="1"/>
  <c r="N1075" i="1" s="1"/>
  <c r="O1075" i="1" s="1"/>
  <c r="AF1011" i="1"/>
  <c r="N1011" i="1" s="1"/>
  <c r="O1011" i="1" s="1"/>
  <c r="AF1055" i="1"/>
  <c r="N1055" i="1" s="1"/>
  <c r="O1055" i="1" s="1"/>
  <c r="AF999" i="1"/>
  <c r="N999" i="1" s="1"/>
  <c r="O999" i="1" s="1"/>
  <c r="AF1019" i="1"/>
  <c r="N1019" i="1" s="1"/>
  <c r="O1019" i="1" s="1"/>
  <c r="AF1071" i="1"/>
  <c r="N1071" i="1" s="1"/>
  <c r="O1071" i="1" s="1"/>
  <c r="AF1079" i="1"/>
  <c r="N1079" i="1" s="1"/>
  <c r="O1079" i="1" s="1"/>
  <c r="AF1087" i="1"/>
  <c r="N1087" i="1" s="1"/>
  <c r="O1087" i="1" s="1"/>
  <c r="AF1095" i="1"/>
  <c r="N1095" i="1" s="1"/>
  <c r="O1095" i="1" s="1"/>
  <c r="AF1103" i="1"/>
  <c r="N1103" i="1" s="1"/>
  <c r="O1103" i="1" s="1"/>
  <c r="AF1310" i="1"/>
  <c r="N1310" i="1" s="1"/>
  <c r="O1310" i="1" s="1"/>
  <c r="AF1532" i="1"/>
  <c r="N1532" i="1" s="1"/>
  <c r="O1532" i="1" s="1"/>
  <c r="AF1540" i="1"/>
  <c r="N1540" i="1" s="1"/>
  <c r="O1540" i="1" s="1"/>
  <c r="AF1548" i="1"/>
  <c r="N1548" i="1" s="1"/>
  <c r="O1548" i="1" s="1"/>
  <c r="AF1556" i="1"/>
  <c r="N1556" i="1" s="1"/>
  <c r="O1556" i="1" s="1"/>
  <c r="AF1596" i="1"/>
  <c r="N1596" i="1" s="1"/>
  <c r="O1596" i="1" s="1"/>
  <c r="AF1584" i="1"/>
  <c r="N1584" i="1" s="1"/>
  <c r="O1584" i="1" s="1"/>
  <c r="AF1620" i="1"/>
  <c r="N1620" i="1" s="1"/>
  <c r="O1620" i="1" s="1"/>
  <c r="AF1508" i="1"/>
  <c r="N1508" i="1" s="1"/>
  <c r="O1508" i="1" s="1"/>
  <c r="AF1516" i="1"/>
  <c r="N1516" i="1" s="1"/>
  <c r="O1516" i="1" s="1"/>
  <c r="AF95" i="1"/>
  <c r="N95" i="1" s="1"/>
  <c r="O95" i="1" s="1"/>
  <c r="AF152" i="1"/>
  <c r="N152" i="1" s="1"/>
  <c r="O152" i="1" s="1"/>
  <c r="AF160" i="1"/>
  <c r="N160" i="1" s="1"/>
  <c r="O160" i="1" s="1"/>
  <c r="AF192" i="1"/>
  <c r="N192" i="1" s="1"/>
  <c r="O192" i="1" s="1"/>
  <c r="AF213" i="1"/>
  <c r="N213" i="1" s="1"/>
  <c r="O213" i="1" s="1"/>
  <c r="AF221" i="1"/>
  <c r="N221" i="1" s="1"/>
  <c r="O221" i="1" s="1"/>
  <c r="AF156" i="1"/>
  <c r="N156" i="1" s="1"/>
  <c r="O156" i="1" s="1"/>
  <c r="AF204" i="1"/>
  <c r="N204" i="1" s="1"/>
  <c r="O204" i="1" s="1"/>
  <c r="AF257" i="1"/>
  <c r="N257" i="1" s="1"/>
  <c r="O257" i="1" s="1"/>
  <c r="AF298" i="1"/>
  <c r="N298" i="1" s="1"/>
  <c r="O298" i="1" s="1"/>
  <c r="AF331" i="1"/>
  <c r="N331" i="1" s="1"/>
  <c r="O331" i="1" s="1"/>
  <c r="AF339" i="1"/>
  <c r="N339" i="1" s="1"/>
  <c r="O339" i="1" s="1"/>
  <c r="AF347" i="1"/>
  <c r="N347" i="1" s="1"/>
  <c r="O347" i="1" s="1"/>
  <c r="AF355" i="1"/>
  <c r="N355" i="1" s="1"/>
  <c r="O355" i="1" s="1"/>
  <c r="AF363" i="1"/>
  <c r="N363" i="1" s="1"/>
  <c r="O363" i="1" s="1"/>
  <c r="AF371" i="1"/>
  <c r="N371" i="1" s="1"/>
  <c r="O371" i="1" s="1"/>
  <c r="AF379" i="1"/>
  <c r="N379" i="1" s="1"/>
  <c r="O379" i="1" s="1"/>
  <c r="AF423" i="1"/>
  <c r="N423" i="1" s="1"/>
  <c r="O423" i="1" s="1"/>
  <c r="AF395" i="1"/>
  <c r="N395" i="1" s="1"/>
  <c r="O395" i="1" s="1"/>
  <c r="AF663" i="1"/>
  <c r="N663" i="1" s="1"/>
  <c r="O663" i="1" s="1"/>
  <c r="AF730" i="1"/>
  <c r="N730" i="1" s="1"/>
  <c r="O730" i="1" s="1"/>
  <c r="AF742" i="1"/>
  <c r="N742" i="1" s="1"/>
  <c r="O742" i="1" s="1"/>
  <c r="AF750" i="1"/>
  <c r="N750" i="1" s="1"/>
  <c r="O750" i="1" s="1"/>
  <c r="AF758" i="1"/>
  <c r="N758" i="1" s="1"/>
  <c r="O758" i="1" s="1"/>
  <c r="AF995" i="1"/>
  <c r="N995" i="1" s="1"/>
  <c r="O995" i="1" s="1"/>
  <c r="AF1023" i="1"/>
  <c r="N1023" i="1" s="1"/>
  <c r="O1023" i="1" s="1"/>
  <c r="AF1039" i="1"/>
  <c r="N1039" i="1" s="1"/>
  <c r="O1039" i="1" s="1"/>
  <c r="AF1035" i="1"/>
  <c r="N1035" i="1" s="1"/>
  <c r="O1035" i="1" s="1"/>
  <c r="AF1043" i="1"/>
  <c r="N1043" i="1" s="1"/>
  <c r="O1043" i="1" s="1"/>
  <c r="AF1051" i="1"/>
  <c r="N1051" i="1" s="1"/>
  <c r="O1051" i="1" s="1"/>
  <c r="AF1059" i="1"/>
  <c r="N1059" i="1" s="1"/>
  <c r="O1059" i="1" s="1"/>
  <c r="AF1083" i="1"/>
  <c r="N1083" i="1" s="1"/>
  <c r="O1083" i="1" s="1"/>
  <c r="AF1091" i="1"/>
  <c r="N1091" i="1" s="1"/>
  <c r="O1091" i="1" s="1"/>
  <c r="AF1099" i="1"/>
  <c r="N1099" i="1" s="1"/>
  <c r="O1099" i="1" s="1"/>
  <c r="AF1107" i="1"/>
  <c r="N1107" i="1" s="1"/>
  <c r="O1107" i="1" s="1"/>
  <c r="AF1309" i="1"/>
  <c r="N1309" i="1" s="1"/>
  <c r="O1309" i="1" s="1"/>
  <c r="AF1313" i="1"/>
  <c r="N1313" i="1" s="1"/>
  <c r="O1313" i="1" s="1"/>
  <c r="AF1604" i="1"/>
  <c r="N1604" i="1" s="1"/>
  <c r="O1604" i="1" s="1"/>
  <c r="AF1492" i="1"/>
  <c r="N1492" i="1" s="1"/>
  <c r="O1492" i="1" s="1"/>
  <c r="AF1528" i="1"/>
  <c r="N1528" i="1" s="1"/>
  <c r="O1528" i="1" s="1"/>
  <c r="AF1536" i="1"/>
  <c r="N1536" i="1" s="1"/>
  <c r="O1536" i="1" s="1"/>
  <c r="AF1544" i="1"/>
  <c r="N1544" i="1" s="1"/>
  <c r="O1544" i="1" s="1"/>
  <c r="AF1552" i="1"/>
  <c r="N1552" i="1" s="1"/>
  <c r="O1552" i="1" s="1"/>
  <c r="AF1560" i="1"/>
  <c r="N1560" i="1" s="1"/>
  <c r="O1560" i="1" s="1"/>
  <c r="AF1572" i="1"/>
  <c r="N1572" i="1" s="1"/>
  <c r="O1572" i="1" s="1"/>
  <c r="AF1588" i="1"/>
  <c r="N1588" i="1" s="1"/>
  <c r="O1588" i="1" s="1"/>
  <c r="C2" i="1" l="1"/>
  <c r="AK2" i="1"/>
  <c r="AJ2" i="1"/>
  <c r="AG2" i="1"/>
  <c r="AH2" i="1"/>
  <c r="AI2" i="1"/>
  <c r="AC2" i="1"/>
  <c r="U2" i="1"/>
  <c r="V2" i="1" s="1"/>
  <c r="D6" i="8" s="1"/>
  <c r="AB2" i="1"/>
  <c r="AA2" i="1"/>
  <c r="D7" i="8" s="1"/>
  <c r="Y2" i="1"/>
  <c r="X2" i="1"/>
  <c r="W2" i="1"/>
  <c r="H2" i="1"/>
  <c r="T2" i="1"/>
  <c r="D4" i="8" s="1"/>
  <c r="E3" i="8"/>
  <c r="D3" i="8"/>
  <c r="C3" i="8"/>
  <c r="AM2" i="1"/>
  <c r="R2" i="1"/>
  <c r="Q2" i="1"/>
  <c r="E6" i="8"/>
  <c r="I2" i="1"/>
  <c r="B23" i="2" s="1"/>
  <c r="J2" i="1"/>
  <c r="K2" i="1"/>
  <c r="M2" i="1"/>
  <c r="L2" i="1"/>
  <c r="G2" i="1"/>
  <c r="F2" i="1"/>
  <c r="E2" i="1"/>
  <c r="D2" i="1"/>
  <c r="B2" i="1"/>
  <c r="A2" i="1"/>
  <c r="B6" i="8"/>
  <c r="B4" i="8"/>
  <c r="B3" i="8"/>
  <c r="E7" i="8" l="1"/>
  <c r="S2" i="1"/>
  <c r="B27" i="2"/>
  <c r="E149" i="8"/>
  <c r="E148" i="8"/>
  <c r="E147" i="8"/>
  <c r="E146" i="8"/>
  <c r="E145" i="8"/>
  <c r="E144" i="8"/>
  <c r="E143" i="8"/>
  <c r="E142" i="8"/>
  <c r="E135" i="8"/>
  <c r="E134" i="8"/>
  <c r="E133" i="8"/>
  <c r="E132" i="8"/>
  <c r="E131" i="8"/>
  <c r="E130" i="8"/>
  <c r="E129" i="8"/>
  <c r="E128" i="8"/>
  <c r="E120" i="8"/>
  <c r="E119" i="8"/>
  <c r="E118" i="8"/>
  <c r="E117" i="8"/>
  <c r="E116" i="8"/>
  <c r="E115" i="8"/>
  <c r="E114" i="8"/>
  <c r="E113" i="8"/>
  <c r="E106" i="8"/>
  <c r="E105" i="8"/>
  <c r="E104" i="8"/>
  <c r="E103" i="8"/>
  <c r="E102" i="8"/>
  <c r="E101" i="8"/>
  <c r="E100" i="8"/>
  <c r="E99" i="8"/>
  <c r="E88" i="8"/>
  <c r="E87" i="8"/>
  <c r="E86" i="8"/>
  <c r="E85" i="8"/>
  <c r="E84" i="8"/>
  <c r="E83" i="8"/>
  <c r="E82" i="8"/>
  <c r="E81" i="8"/>
  <c r="E75" i="8"/>
  <c r="E74" i="8"/>
  <c r="E73" i="8"/>
  <c r="E72" i="8"/>
  <c r="E71" i="8"/>
  <c r="E70" i="8"/>
  <c r="E69" i="8"/>
  <c r="E68" i="8"/>
  <c r="E62" i="8"/>
  <c r="E61" i="8"/>
  <c r="E60" i="8"/>
  <c r="E59" i="8"/>
  <c r="E58" i="8"/>
  <c r="E57" i="8"/>
  <c r="E56" i="8"/>
  <c r="E55" i="8"/>
  <c r="E49" i="8"/>
  <c r="E48" i="8"/>
  <c r="E47" i="8"/>
  <c r="E46" i="8"/>
  <c r="E45" i="8"/>
  <c r="E44" i="8"/>
  <c r="E43" i="8"/>
  <c r="E42" i="8"/>
  <c r="E33" i="8"/>
  <c r="E32" i="8"/>
  <c r="D149" i="8"/>
  <c r="D148" i="8"/>
  <c r="D147" i="8"/>
  <c r="D146" i="8"/>
  <c r="D145" i="8"/>
  <c r="D144" i="8"/>
  <c r="D143" i="8"/>
  <c r="D142" i="8"/>
  <c r="D135" i="8"/>
  <c r="D134" i="8"/>
  <c r="D133" i="8"/>
  <c r="D132" i="8"/>
  <c r="D131" i="8"/>
  <c r="D130" i="8"/>
  <c r="D129" i="8"/>
  <c r="D128" i="8"/>
  <c r="D120" i="8"/>
  <c r="D119" i="8"/>
  <c r="D118" i="8"/>
  <c r="D117" i="8"/>
  <c r="D116" i="8"/>
  <c r="D115" i="8"/>
  <c r="D114" i="8"/>
  <c r="D113" i="8"/>
  <c r="D106" i="8"/>
  <c r="D105" i="8"/>
  <c r="D104" i="8"/>
  <c r="D103" i="8"/>
  <c r="D102" i="8"/>
  <c r="D101" i="8"/>
  <c r="D100" i="8"/>
  <c r="D99" i="8"/>
  <c r="D88" i="8"/>
  <c r="D87" i="8"/>
  <c r="D86" i="8"/>
  <c r="D85" i="8"/>
  <c r="D84" i="8"/>
  <c r="D83" i="8"/>
  <c r="D82" i="8"/>
  <c r="D81" i="8"/>
  <c r="D75" i="8"/>
  <c r="D74" i="8"/>
  <c r="D73" i="8"/>
  <c r="D72" i="8"/>
  <c r="D71" i="8"/>
  <c r="D70" i="8"/>
  <c r="D69" i="8"/>
  <c r="D68" i="8"/>
  <c r="D62" i="8"/>
  <c r="D61" i="8"/>
  <c r="D60" i="8"/>
  <c r="D59" i="8"/>
  <c r="D58" i="8"/>
  <c r="D57" i="8"/>
  <c r="D56" i="8"/>
  <c r="D55" i="8"/>
  <c r="D49" i="8"/>
  <c r="D48" i="8"/>
  <c r="D47" i="8"/>
  <c r="D46" i="8"/>
  <c r="D45" i="8"/>
  <c r="D44" i="8"/>
  <c r="D43" i="8"/>
  <c r="D42" i="8"/>
  <c r="D33" i="8"/>
  <c r="D32" i="8"/>
  <c r="C149" i="8"/>
  <c r="C148" i="8"/>
  <c r="C147" i="8"/>
  <c r="C146" i="8"/>
  <c r="C145" i="8"/>
  <c r="C144" i="8"/>
  <c r="C143" i="8"/>
  <c r="C142" i="8"/>
  <c r="C135" i="8"/>
  <c r="C134" i="8"/>
  <c r="C133" i="8"/>
  <c r="C132" i="8"/>
  <c r="C131" i="8"/>
  <c r="C130" i="8"/>
  <c r="C129" i="8"/>
  <c r="C128" i="8"/>
  <c r="C120" i="8"/>
  <c r="C119" i="8"/>
  <c r="C118" i="8"/>
  <c r="C117" i="8"/>
  <c r="C116" i="8"/>
  <c r="C115" i="8"/>
  <c r="C114" i="8"/>
  <c r="C113" i="8"/>
  <c r="C106" i="8"/>
  <c r="C105" i="8"/>
  <c r="C104" i="8"/>
  <c r="C103" i="8"/>
  <c r="C102" i="8"/>
  <c r="C101" i="8"/>
  <c r="C100" i="8"/>
  <c r="C99" i="8"/>
  <c r="C88" i="8"/>
  <c r="C87" i="8"/>
  <c r="C86" i="8"/>
  <c r="C85" i="8"/>
  <c r="C84" i="8"/>
  <c r="C83" i="8"/>
  <c r="C82" i="8"/>
  <c r="C81" i="8"/>
  <c r="C75" i="8"/>
  <c r="C74" i="8"/>
  <c r="C73" i="8"/>
  <c r="C72" i="8"/>
  <c r="C71" i="8"/>
  <c r="C70" i="8"/>
  <c r="C69" i="8"/>
  <c r="C68" i="8"/>
  <c r="C62" i="8"/>
  <c r="C61" i="8"/>
  <c r="C60" i="8"/>
  <c r="C59" i="8"/>
  <c r="C58" i="8"/>
  <c r="C57" i="8"/>
  <c r="C56" i="8"/>
  <c r="C55" i="8"/>
  <c r="C49" i="8"/>
  <c r="C48" i="8"/>
  <c r="C47" i="8"/>
  <c r="C46" i="8"/>
  <c r="C45" i="8"/>
  <c r="C44" i="8"/>
  <c r="C43" i="8"/>
  <c r="C42" i="8"/>
  <c r="C33" i="8"/>
  <c r="C32" i="8"/>
  <c r="C31" i="8"/>
  <c r="C30" i="8"/>
  <c r="C29" i="8"/>
  <c r="C23" i="8"/>
  <c r="C22" i="8"/>
  <c r="C21" i="8"/>
  <c r="C20" i="8"/>
  <c r="C19" i="8"/>
  <c r="C18" i="8"/>
  <c r="C17" i="8"/>
  <c r="C16" i="8"/>
  <c r="B184" i="2"/>
  <c r="B168" i="2"/>
  <c r="B152" i="2"/>
  <c r="B148" i="2"/>
  <c r="B132" i="2"/>
  <c r="B149" i="8"/>
  <c r="F149" i="8" s="1"/>
  <c r="G149" i="8" s="1"/>
  <c r="H149" i="8" s="1"/>
  <c r="B148" i="8"/>
  <c r="F148" i="8" s="1"/>
  <c r="G148" i="8" s="1"/>
  <c r="H148" i="8" s="1"/>
  <c r="B147" i="8"/>
  <c r="B146" i="8"/>
  <c r="F146" i="8" s="1"/>
  <c r="G146" i="8" s="1"/>
  <c r="H146" i="8" s="1"/>
  <c r="B145" i="8"/>
  <c r="F145" i="8" s="1"/>
  <c r="G145" i="8" s="1"/>
  <c r="H145" i="8" s="1"/>
  <c r="B144" i="8"/>
  <c r="F144" i="8" s="1"/>
  <c r="G144" i="8" s="1"/>
  <c r="H144" i="8" s="1"/>
  <c r="B143" i="8"/>
  <c r="B142" i="8"/>
  <c r="F142" i="8" s="1"/>
  <c r="G142" i="8" s="1"/>
  <c r="H142" i="8" s="1"/>
  <c r="B135" i="8"/>
  <c r="F135" i="8" s="1"/>
  <c r="G135" i="8" s="1"/>
  <c r="H135" i="8" s="1"/>
  <c r="B134" i="8"/>
  <c r="F134" i="8" s="1"/>
  <c r="G134" i="8" s="1"/>
  <c r="H134" i="8" s="1"/>
  <c r="B133" i="8"/>
  <c r="B132" i="8"/>
  <c r="F132" i="8" s="1"/>
  <c r="G132" i="8" s="1"/>
  <c r="H132" i="8" s="1"/>
  <c r="B131" i="8"/>
  <c r="F131" i="8" s="1"/>
  <c r="G131" i="8" s="1"/>
  <c r="H131" i="8" s="1"/>
  <c r="B130" i="8"/>
  <c r="F130" i="8" s="1"/>
  <c r="G130" i="8" s="1"/>
  <c r="H130" i="8" s="1"/>
  <c r="B129" i="8"/>
  <c r="B128" i="8"/>
  <c r="F128" i="8" s="1"/>
  <c r="G128" i="8" s="1"/>
  <c r="H128" i="8" s="1"/>
  <c r="B120" i="8"/>
  <c r="F120" i="8" s="1"/>
  <c r="G120" i="8" s="1"/>
  <c r="H120" i="8" s="1"/>
  <c r="B119" i="8"/>
  <c r="F119" i="8" s="1"/>
  <c r="G119" i="8" s="1"/>
  <c r="H119" i="8" s="1"/>
  <c r="B118" i="8"/>
  <c r="B117" i="8"/>
  <c r="F117" i="8" s="1"/>
  <c r="G117" i="8" s="1"/>
  <c r="H117" i="8" s="1"/>
  <c r="B116" i="8"/>
  <c r="F116" i="8" s="1"/>
  <c r="G116" i="8" s="1"/>
  <c r="H116" i="8" s="1"/>
  <c r="B115" i="8"/>
  <c r="F115" i="8" s="1"/>
  <c r="G115" i="8" s="1"/>
  <c r="H115" i="8" s="1"/>
  <c r="B114" i="8"/>
  <c r="F114" i="8" s="1"/>
  <c r="G114" i="8" s="1"/>
  <c r="H114" i="8" s="1"/>
  <c r="B113" i="8"/>
  <c r="F113" i="8" s="1"/>
  <c r="G113" i="8" s="1"/>
  <c r="H113" i="8" s="1"/>
  <c r="B106" i="8"/>
  <c r="F106" i="8" s="1"/>
  <c r="G106" i="8" s="1"/>
  <c r="H106" i="8" s="1"/>
  <c r="B105" i="8"/>
  <c r="F105" i="8" s="1"/>
  <c r="G105" i="8" s="1"/>
  <c r="H105" i="8" s="1"/>
  <c r="B104" i="8"/>
  <c r="B103" i="8"/>
  <c r="F103" i="8" s="1"/>
  <c r="G103" i="8" s="1"/>
  <c r="H103" i="8" s="1"/>
  <c r="B102" i="8"/>
  <c r="F102" i="8" s="1"/>
  <c r="G102" i="8" s="1"/>
  <c r="H102" i="8" s="1"/>
  <c r="B101" i="8"/>
  <c r="F101" i="8" s="1"/>
  <c r="G101" i="8" s="1"/>
  <c r="H101" i="8" s="1"/>
  <c r="B100" i="8"/>
  <c r="B99" i="8"/>
  <c r="F99" i="8" s="1"/>
  <c r="G99" i="8" s="1"/>
  <c r="H99" i="8" s="1"/>
  <c r="B88" i="8"/>
  <c r="B87" i="8"/>
  <c r="B86" i="8"/>
  <c r="B85" i="8"/>
  <c r="B84" i="8"/>
  <c r="B83" i="8"/>
  <c r="B82" i="8"/>
  <c r="B81" i="8"/>
  <c r="B75" i="8"/>
  <c r="B74" i="8"/>
  <c r="B73" i="8"/>
  <c r="B72" i="8"/>
  <c r="B71" i="8"/>
  <c r="B70" i="8"/>
  <c r="B69" i="8"/>
  <c r="B68" i="8"/>
  <c r="B62" i="8"/>
  <c r="B61" i="8"/>
  <c r="B60" i="8"/>
  <c r="B59" i="8"/>
  <c r="B58" i="8"/>
  <c r="B57" i="8"/>
  <c r="B56" i="8"/>
  <c r="B55" i="8"/>
  <c r="B49" i="8"/>
  <c r="B48" i="8"/>
  <c r="B47" i="8"/>
  <c r="B46" i="8"/>
  <c r="B45" i="8"/>
  <c r="B44" i="8"/>
  <c r="B43" i="8"/>
  <c r="B42" i="8"/>
  <c r="B33" i="8"/>
  <c r="B32" i="8"/>
  <c r="B31" i="8"/>
  <c r="B30" i="8"/>
  <c r="B29" i="8"/>
  <c r="B23" i="8"/>
  <c r="B22" i="8"/>
  <c r="B21" i="8"/>
  <c r="B20" i="8"/>
  <c r="B19" i="8"/>
  <c r="B18" i="8"/>
  <c r="B17" i="8"/>
  <c r="B16" i="8"/>
  <c r="B183" i="2"/>
  <c r="B167" i="2"/>
  <c r="B151" i="2"/>
  <c r="B135" i="2"/>
  <c r="B131" i="2"/>
  <c r="E31" i="8"/>
  <c r="E20" i="8"/>
  <c r="E18" i="8"/>
  <c r="B182" i="2"/>
  <c r="B118" i="2"/>
  <c r="B97" i="2"/>
  <c r="B83" i="2"/>
  <c r="D31" i="8"/>
  <c r="D29" i="8"/>
  <c r="D22" i="8"/>
  <c r="D20" i="8"/>
  <c r="D18" i="8"/>
  <c r="D16" i="8"/>
  <c r="B169" i="2"/>
  <c r="B149" i="2"/>
  <c r="B117" i="2"/>
  <c r="B100" i="2"/>
  <c r="B96" i="2"/>
  <c r="B80" i="2"/>
  <c r="B63" i="2"/>
  <c r="B116" i="2"/>
  <c r="B79" i="2"/>
  <c r="E30" i="8"/>
  <c r="E23" i="8"/>
  <c r="E21" i="8"/>
  <c r="E19" i="8"/>
  <c r="E17" i="8"/>
  <c r="B186" i="2"/>
  <c r="B166" i="2"/>
  <c r="B134" i="2"/>
  <c r="B99" i="2"/>
  <c r="D30" i="8"/>
  <c r="D23" i="8"/>
  <c r="D21" i="8"/>
  <c r="D19" i="8"/>
  <c r="D17" i="8"/>
  <c r="B185" i="2"/>
  <c r="B165" i="2"/>
  <c r="B133" i="2"/>
  <c r="B115" i="2"/>
  <c r="B98" i="2"/>
  <c r="B82" i="2"/>
  <c r="B65" i="2"/>
  <c r="B61" i="2"/>
  <c r="E29" i="8"/>
  <c r="F29" i="8" s="1"/>
  <c r="G29" i="8" s="1"/>
  <c r="H29" i="8" s="1"/>
  <c r="E22" i="8"/>
  <c r="E16" i="8"/>
  <c r="B150" i="2"/>
  <c r="B114" i="2"/>
  <c r="B81" i="2"/>
  <c r="B64" i="2"/>
  <c r="B62" i="2"/>
  <c r="B26" i="2"/>
  <c r="B25" i="2"/>
  <c r="B24" i="2"/>
  <c r="AD2" i="1"/>
  <c r="AL2" i="1"/>
  <c r="E35" i="8" s="1"/>
  <c r="C4" i="8"/>
  <c r="E4" i="8"/>
  <c r="C6" i="8"/>
  <c r="F6" i="8" s="1"/>
  <c r="G6" i="8" s="1"/>
  <c r="H6" i="8" s="1"/>
  <c r="C5" i="8"/>
  <c r="E5" i="8"/>
  <c r="B5" i="8"/>
  <c r="D5" i="8"/>
  <c r="F57" i="8"/>
  <c r="G57" i="8" s="1"/>
  <c r="H57" i="8" s="1"/>
  <c r="F55" i="8"/>
  <c r="G55" i="8" s="1"/>
  <c r="H55" i="8" s="1"/>
  <c r="F48" i="8"/>
  <c r="G48" i="8" s="1"/>
  <c r="H48" i="8" s="1"/>
  <c r="F84" i="8"/>
  <c r="G84" i="8" s="1"/>
  <c r="H84" i="8" s="1"/>
  <c r="F83" i="8"/>
  <c r="G83" i="8" s="1"/>
  <c r="H83" i="8" s="1"/>
  <c r="F72" i="8"/>
  <c r="G72" i="8" s="1"/>
  <c r="H72" i="8" s="1"/>
  <c r="F70" i="8"/>
  <c r="G70" i="8" s="1"/>
  <c r="H70" i="8" s="1"/>
  <c r="F68" i="8"/>
  <c r="G68" i="8" s="1"/>
  <c r="H68" i="8" s="1"/>
  <c r="F42" i="8"/>
  <c r="G42" i="8" s="1"/>
  <c r="H42" i="8" s="1"/>
  <c r="F33" i="8"/>
  <c r="G33" i="8" s="1"/>
  <c r="H33" i="8" s="1"/>
  <c r="F31" i="8"/>
  <c r="G31" i="8" s="1"/>
  <c r="H31" i="8" s="1"/>
  <c r="F88" i="8"/>
  <c r="G88" i="8" s="1"/>
  <c r="H88" i="8" s="1"/>
  <c r="F82" i="8"/>
  <c r="G82" i="8" s="1"/>
  <c r="H82" i="8" s="1"/>
  <c r="F75" i="8"/>
  <c r="G75" i="8" s="1"/>
  <c r="H75" i="8" s="1"/>
  <c r="F73" i="8"/>
  <c r="G73" i="8" s="1"/>
  <c r="H73" i="8" s="1"/>
  <c r="F69" i="8"/>
  <c r="G69" i="8" s="1"/>
  <c r="H69" i="8" s="1"/>
  <c r="F62" i="8"/>
  <c r="G62" i="8" s="1"/>
  <c r="H62" i="8" s="1"/>
  <c r="F60" i="8"/>
  <c r="G60" i="8" s="1"/>
  <c r="H60" i="8" s="1"/>
  <c r="F56" i="8"/>
  <c r="G56" i="8" s="1"/>
  <c r="H56" i="8" s="1"/>
  <c r="F47" i="8"/>
  <c r="G47" i="8" s="1"/>
  <c r="H47" i="8" s="1"/>
  <c r="F43" i="8"/>
  <c r="G43" i="8" s="1"/>
  <c r="H43" i="8" s="1"/>
  <c r="F32" i="8"/>
  <c r="G32" i="8" s="1"/>
  <c r="H32" i="8" s="1"/>
  <c r="F86" i="8"/>
  <c r="G86" i="8" s="1"/>
  <c r="H86" i="8" s="1"/>
  <c r="C7" i="8"/>
  <c r="B7" i="8"/>
  <c r="F3" i="8"/>
  <c r="G3" i="8" s="1"/>
  <c r="H3" i="8" s="1"/>
  <c r="F20" i="8"/>
  <c r="G20" i="8" s="1"/>
  <c r="H20" i="8" s="1"/>
  <c r="F46" i="8"/>
  <c r="G46" i="8" s="1"/>
  <c r="H46" i="8" s="1"/>
  <c r="F71" i="8"/>
  <c r="G71" i="8" s="1"/>
  <c r="H71" i="8" s="1"/>
  <c r="F81" i="8"/>
  <c r="G81" i="8" s="1"/>
  <c r="H81" i="8" s="1"/>
  <c r="Z2" i="1"/>
  <c r="E34" i="8" s="1"/>
  <c r="AE2" i="1"/>
  <c r="D9" i="8" l="1"/>
  <c r="F18" i="8"/>
  <c r="G18" i="8" s="1"/>
  <c r="H18" i="8" s="1"/>
  <c r="F23" i="8"/>
  <c r="G23" i="8" s="1"/>
  <c r="H23" i="8" s="1"/>
  <c r="F16" i="8"/>
  <c r="G16" i="8" s="1"/>
  <c r="H16" i="8" s="1"/>
  <c r="F21" i="8"/>
  <c r="G21" i="8" s="1"/>
  <c r="H21" i="8" s="1"/>
  <c r="F30" i="8"/>
  <c r="G30" i="8" s="1"/>
  <c r="H30" i="8" s="1"/>
  <c r="AF2" i="1"/>
  <c r="E36" i="8" s="1"/>
  <c r="B84" i="2"/>
  <c r="C79" i="2" s="1"/>
  <c r="B9" i="8"/>
  <c r="C9" i="8"/>
  <c r="E9" i="8"/>
  <c r="B66" i="2"/>
  <c r="C64" i="2" s="1"/>
  <c r="B119" i="2"/>
  <c r="C114" i="2" s="1"/>
  <c r="B34" i="8"/>
  <c r="C34" i="8"/>
  <c r="D34" i="8"/>
  <c r="F5" i="8"/>
  <c r="G5" i="8" s="1"/>
  <c r="H5" i="8" s="1"/>
  <c r="B35" i="8"/>
  <c r="C35" i="8"/>
  <c r="D35" i="8"/>
  <c r="B36" i="8"/>
  <c r="C36" i="8"/>
  <c r="B170" i="2"/>
  <c r="C167" i="2" s="1"/>
  <c r="B187" i="2"/>
  <c r="C183" i="2" s="1"/>
  <c r="B136" i="2"/>
  <c r="C134" i="2" s="1"/>
  <c r="F100" i="8"/>
  <c r="G100" i="8" s="1"/>
  <c r="H100" i="8" s="1"/>
  <c r="F104" i="8"/>
  <c r="G104" i="8" s="1"/>
  <c r="H104" i="8" s="1"/>
  <c r="F118" i="8"/>
  <c r="G118" i="8" s="1"/>
  <c r="H118" i="8" s="1"/>
  <c r="F129" i="8"/>
  <c r="G129" i="8" s="1"/>
  <c r="H129" i="8" s="1"/>
  <c r="F133" i="8"/>
  <c r="G133" i="8" s="1"/>
  <c r="H133" i="8" s="1"/>
  <c r="F143" i="8"/>
  <c r="G143" i="8" s="1"/>
  <c r="H143" i="8" s="1"/>
  <c r="F147" i="8"/>
  <c r="G147" i="8" s="1"/>
  <c r="H147" i="8" s="1"/>
  <c r="B153" i="2"/>
  <c r="C149" i="2" s="1"/>
  <c r="B28" i="2"/>
  <c r="C24" i="2" s="1"/>
  <c r="F59" i="8"/>
  <c r="G59" i="8" s="1"/>
  <c r="H59" i="8" s="1"/>
  <c r="F61" i="8"/>
  <c r="G61" i="8" s="1"/>
  <c r="H61" i="8" s="1"/>
  <c r="F4" i="8"/>
  <c r="G4" i="8" s="1"/>
  <c r="H4" i="8" s="1"/>
  <c r="F74" i="8"/>
  <c r="G74" i="8" s="1"/>
  <c r="H74" i="8" s="1"/>
  <c r="C80" i="2"/>
  <c r="C65" i="2"/>
  <c r="F7" i="8"/>
  <c r="G7" i="8" s="1"/>
  <c r="H7" i="8" s="1"/>
  <c r="C63" i="2"/>
  <c r="C81" i="2"/>
  <c r="F17" i="8"/>
  <c r="G17" i="8" s="1"/>
  <c r="H17" i="8" s="1"/>
  <c r="C116" i="2"/>
  <c r="F19" i="8"/>
  <c r="G19" i="8" s="1"/>
  <c r="H19" i="8" s="1"/>
  <c r="F87" i="8"/>
  <c r="G87" i="8" s="1"/>
  <c r="H87" i="8" s="1"/>
  <c r="C83" i="2"/>
  <c r="C82" i="2"/>
  <c r="F22" i="8"/>
  <c r="G22" i="8" s="1"/>
  <c r="H22" i="8" s="1"/>
  <c r="F49" i="8"/>
  <c r="G49" i="8" s="1"/>
  <c r="H49" i="8" s="1"/>
  <c r="E8" i="8"/>
  <c r="D8" i="8"/>
  <c r="C8" i="8"/>
  <c r="B8" i="8"/>
  <c r="F44" i="8"/>
  <c r="G44" i="8" s="1"/>
  <c r="H44" i="8" s="1"/>
  <c r="F45" i="8"/>
  <c r="G45" i="8" s="1"/>
  <c r="H45" i="8" s="1"/>
  <c r="F58" i="8"/>
  <c r="G58" i="8" s="1"/>
  <c r="H58" i="8" s="1"/>
  <c r="F85" i="8"/>
  <c r="G85" i="8" s="1"/>
  <c r="H85" i="8" s="1"/>
  <c r="B101" i="2"/>
  <c r="N2" i="1"/>
  <c r="O2" i="1" s="1"/>
  <c r="D10" i="8"/>
  <c r="B10" i="8"/>
  <c r="E10" i="8"/>
  <c r="C62" i="2" l="1"/>
  <c r="C117" i="2"/>
  <c r="C115" i="2"/>
  <c r="C10" i="8"/>
  <c r="C118" i="2"/>
  <c r="C61" i="2"/>
  <c r="D36" i="8"/>
  <c r="F36" i="8" s="1"/>
  <c r="G36" i="8" s="1"/>
  <c r="H36" i="8" s="1"/>
  <c r="F9" i="8"/>
  <c r="G9" i="8" s="1"/>
  <c r="H9" i="8" s="1"/>
  <c r="F34" i="8"/>
  <c r="G34" i="8" s="1"/>
  <c r="H34" i="8" s="1"/>
  <c r="F35" i="8"/>
  <c r="G35" i="8" s="1"/>
  <c r="H35" i="8" s="1"/>
  <c r="C131" i="2"/>
  <c r="C67" i="2"/>
  <c r="C148" i="2"/>
  <c r="C150" i="2"/>
  <c r="C133" i="2"/>
  <c r="C165" i="2"/>
  <c r="C132" i="2"/>
  <c r="C120" i="2"/>
  <c r="C85" i="2"/>
  <c r="C152" i="2"/>
  <c r="C135" i="2"/>
  <c r="C137" i="2" s="1"/>
  <c r="C169" i="2"/>
  <c r="C168" i="2"/>
  <c r="C151" i="2"/>
  <c r="B46" i="2"/>
  <c r="B43" i="2"/>
  <c r="B42" i="2"/>
  <c r="B45" i="2"/>
  <c r="B44" i="2"/>
  <c r="C184" i="2"/>
  <c r="C166" i="2"/>
  <c r="C66" i="2"/>
  <c r="C153" i="2"/>
  <c r="C136" i="2"/>
  <c r="C182" i="2"/>
  <c r="C185" i="2"/>
  <c r="C186" i="2"/>
  <c r="C119" i="2"/>
  <c r="C84" i="2"/>
  <c r="C23" i="2"/>
  <c r="C25" i="2"/>
  <c r="C27" i="2"/>
  <c r="C26" i="2"/>
  <c r="F8" i="8"/>
  <c r="G8" i="8" s="1"/>
  <c r="H8" i="8" s="1"/>
  <c r="C100" i="2"/>
  <c r="C97" i="2"/>
  <c r="C98" i="2"/>
  <c r="C96" i="2"/>
  <c r="C99" i="2"/>
  <c r="F10" i="8"/>
  <c r="G10" i="8" s="1"/>
  <c r="H10" i="8" s="1"/>
  <c r="B4" i="2"/>
  <c r="B6" i="2"/>
  <c r="B7" i="2"/>
  <c r="B5" i="2"/>
  <c r="B3" i="2"/>
  <c r="C154" i="2" l="1"/>
  <c r="C170" i="2"/>
  <c r="C102" i="2"/>
  <c r="C171" i="2"/>
  <c r="C188" i="2"/>
  <c r="C187" i="2"/>
  <c r="B47" i="2"/>
  <c r="C44" i="2" s="1"/>
  <c r="C101" i="2"/>
  <c r="C29" i="2"/>
  <c r="C28" i="2"/>
  <c r="B8" i="2"/>
  <c r="C6" i="2" s="1"/>
  <c r="C45" i="2" l="1"/>
  <c r="C46" i="2"/>
  <c r="C42" i="2"/>
  <c r="C43" i="2"/>
  <c r="C4" i="2"/>
  <c r="C7" i="2"/>
  <c r="C9" i="2" s="1"/>
  <c r="C3" i="2"/>
  <c r="C5" i="2"/>
  <c r="C48" i="2" l="1"/>
  <c r="C47" i="2"/>
  <c r="C8" i="2"/>
</calcChain>
</file>

<file path=xl/sharedStrings.xml><?xml version="1.0" encoding="utf-8"?>
<sst xmlns="http://schemas.openxmlformats.org/spreadsheetml/2006/main" count="72881" uniqueCount="16436">
  <si>
    <t>Water Point Level of Service Scoring Key</t>
  </si>
  <si>
    <t>Water Point Level of Service Metrics</t>
  </si>
  <si>
    <t>Points Possible</t>
  </si>
  <si>
    <t>Scores</t>
  </si>
  <si>
    <t xml:space="preserve">Color </t>
  </si>
  <si>
    <t>Label</t>
  </si>
  <si>
    <t>Water Point/System Is Improved</t>
  </si>
  <si>
    <t>0</t>
  </si>
  <si>
    <t xml:space="preserve">Black </t>
  </si>
  <si>
    <t>No Improved System</t>
  </si>
  <si>
    <t>The Source of The Water Point/System Is Protected</t>
  </si>
  <si>
    <t>1-2</t>
  </si>
  <si>
    <t>Red</t>
  </si>
  <si>
    <t>Inadequate Level of Service</t>
  </si>
  <si>
    <t>Water Point/System Infrastructure Is in Good Physical Condition and Is Functional</t>
  </si>
  <si>
    <t>3-5</t>
  </si>
  <si>
    <t>Orange</t>
  </si>
  <si>
    <t>Basic Level of Service</t>
  </si>
  <si>
    <t>Number of Users of Water Point/System Meet Standard</t>
  </si>
  <si>
    <t>6-7</t>
  </si>
  <si>
    <t>Yellow</t>
  </si>
  <si>
    <t>Intermediate Level of Service</t>
  </si>
  <si>
    <t>Water Is Available on The Day of The Visit</t>
  </si>
  <si>
    <t>8</t>
  </si>
  <si>
    <t>Green</t>
  </si>
  <si>
    <t>High Level of Service</t>
  </si>
  <si>
    <t>Water Point/System Was Not Broken or Out of Service For 1 Day or More a Month in The Last Year</t>
  </si>
  <si>
    <t>Water Point/System Has Adequate Water Quality (bacteria, turbidity and other contaminates of concern)</t>
  </si>
  <si>
    <t>Water Point/System Has Adequate Water Quantity</t>
  </si>
  <si>
    <t xml:space="preserve">Total </t>
  </si>
  <si>
    <t>Country</t>
  </si>
  <si>
    <t>Level of Service</t>
  </si>
  <si>
    <t>Number of Water Points/Systems</t>
  </si>
  <si>
    <t>Frequency</t>
  </si>
  <si>
    <t>Total Water Points</t>
  </si>
  <si>
    <t xml:space="preserve">Intermediate and High Level of Service = </t>
  </si>
  <si>
    <t>District</t>
  </si>
  <si>
    <t>Metric</t>
  </si>
  <si>
    <t>Meets Metric Requirements</t>
  </si>
  <si>
    <t>Does Not Meet Metric Requirements</t>
  </si>
  <si>
    <t>Not an Improved Point/System</t>
  </si>
  <si>
    <t>No Data Available</t>
  </si>
  <si>
    <t>Frequency Point Received</t>
  </si>
  <si>
    <t>Frequency Point Not Received</t>
  </si>
  <si>
    <t>Instance Id</t>
  </si>
  <si>
    <t>Date</t>
  </si>
  <si>
    <t>Unique ID</t>
  </si>
  <si>
    <t>Latitude</t>
  </si>
  <si>
    <t>Longitude</t>
  </si>
  <si>
    <t>Elevation</t>
  </si>
  <si>
    <t>Geo Level 1</t>
  </si>
  <si>
    <t>Geo Level 2</t>
  </si>
  <si>
    <t>Geo Level 3</t>
  </si>
  <si>
    <t>Geo Level 4</t>
  </si>
  <si>
    <t>Geo Level 5</t>
  </si>
  <si>
    <t>Geo Level 6</t>
  </si>
  <si>
    <t>Geo Level 7</t>
  </si>
  <si>
    <t>Level Of Service Score</t>
  </si>
  <si>
    <t xml:space="preserve">Level Of Service </t>
  </si>
  <si>
    <r>
      <t xml:space="preserve">Has Improved Water Point (1)
</t>
    </r>
    <r>
      <rPr>
        <sz val="11"/>
        <color theme="1"/>
        <rFont val="Calibri"/>
        <family val="2"/>
        <scheme val="minor"/>
      </rPr>
      <t>1 = improved
N/A = not improved
(</t>
    </r>
    <r>
      <rPr>
        <i/>
        <sz val="11"/>
        <color theme="1"/>
        <rFont val="Calibri"/>
        <family val="2"/>
        <scheme val="minor"/>
      </rPr>
      <t>Do this manually by water point type)</t>
    </r>
  </si>
  <si>
    <t>Tech Type Improved</t>
  </si>
  <si>
    <t>Tech Type UnImproved</t>
  </si>
  <si>
    <t>Water Point Source is Protected</t>
  </si>
  <si>
    <t># of Users</t>
  </si>
  <si>
    <t># of Users Meets Standards (1)</t>
  </si>
  <si>
    <t>Water Point/System Out Of Service Or Broken?</t>
  </si>
  <si>
    <t xml:space="preserve">Water Point/System Number Of Times Broken Is Equal to Oncer Per Month or Less </t>
  </si>
  <si>
    <t>Water Point/System Number  Of Days Broken Is One Day Or Less</t>
  </si>
  <si>
    <t>Water Point/ System Out Of Service For One Day Or Less Per Month In The Last Year</t>
  </si>
  <si>
    <t>Water Is Available On The Day Of The Visit (1)</t>
  </si>
  <si>
    <t>Seconds to fill 20 liters</t>
  </si>
  <si>
    <t>Piped or handpump?</t>
  </si>
  <si>
    <r>
      <rPr>
        <i/>
        <sz val="11"/>
        <color rgb="FF000000"/>
        <rFont val="Calibri"/>
        <family val="2"/>
        <scheme val="minor"/>
      </rPr>
      <t xml:space="preserve">FOR HANDPUMPS ONLY </t>
    </r>
    <r>
      <rPr>
        <sz val="11"/>
        <color rgb="FF000000"/>
        <rFont val="Calibri"/>
        <family val="2"/>
        <scheme val="minor"/>
      </rPr>
      <t xml:space="preserve">
Handpump flow rate in L/s</t>
    </r>
  </si>
  <si>
    <r>
      <rPr>
        <i/>
        <sz val="11"/>
        <color rgb="FF000000"/>
        <rFont val="Calibri"/>
        <family val="2"/>
        <scheme val="minor"/>
      </rPr>
      <t xml:space="preserve">FOR PIPED ONLY </t>
    </r>
    <r>
      <rPr>
        <sz val="11"/>
        <color rgb="FF000000"/>
        <rFont val="Calibri"/>
        <family val="2"/>
        <scheme val="minor"/>
      </rPr>
      <t xml:space="preserve">
Liters per person per day</t>
    </r>
  </si>
  <si>
    <t>Quantity Of Water Available Meets Standards (1)</t>
  </si>
  <si>
    <t>E Coli Meets Standard</t>
  </si>
  <si>
    <t>Residual Chlorine Meets Standard</t>
  </si>
  <si>
    <t>Bacteria Meets Standard</t>
  </si>
  <si>
    <r>
      <t xml:space="preserve">Other contaminant of concern at Water Point? 
</t>
    </r>
    <r>
      <rPr>
        <i/>
        <sz val="11"/>
        <color rgb="FF000000"/>
        <rFont val="Calibri"/>
        <family val="2"/>
        <scheme val="minor"/>
      </rPr>
      <t>This may be blank if there are no contaminants of concern, or may indicate turbidity, iron, arsenic, or fluoride</t>
    </r>
  </si>
  <si>
    <t>Other Contaminant of Concern Meets Standard</t>
  </si>
  <si>
    <t xml:space="preserve">Water Quality Meets Standards (1) (E-Coli, Bacteria, Residual </t>
  </si>
  <si>
    <t>Water Point/System In Good Overall Condition and Functioning</t>
  </si>
  <si>
    <t>Maximum Users per Waterpoint / Número máximo de usuarios por punto de agua</t>
  </si>
  <si>
    <t>E. Coli (CFU/ml)</t>
  </si>
  <si>
    <t>Residual Chlorine Minimum / mínimo de cloro residual</t>
  </si>
  <si>
    <t>Residual Chlorine Maximum / máximo de cloro residual</t>
  </si>
  <si>
    <t>Bacteria</t>
  </si>
  <si>
    <t>Turbidity Max / máximo de turbidad</t>
  </si>
  <si>
    <t>Other Contaminants of Concern and District / otros contaminantes preocupantes y distrito</t>
  </si>
  <si>
    <t>Limit of Contaminant of Concern / límite de contaminante preocupante (mg/L)</t>
  </si>
  <si>
    <t>Quantity Standard (Liters per person per day) / Norma de cantidad (litros por persona por día)</t>
  </si>
  <si>
    <t>Instantaneous flow rate standard (seconds to fill 20L bucket)</t>
  </si>
  <si>
    <t xml:space="preserve">India </t>
  </si>
  <si>
    <t>Absent</t>
  </si>
  <si>
    <t>Iron, Sheohar</t>
  </si>
  <si>
    <t>Honduras</t>
  </si>
  <si>
    <t>N/A</t>
  </si>
  <si>
    <t>Ausencia</t>
  </si>
  <si>
    <t>Guatemala</t>
  </si>
  <si>
    <t>60-120</t>
  </si>
  <si>
    <t>Nicaragua</t>
  </si>
  <si>
    <t xml:space="preserve">Bolivia </t>
  </si>
  <si>
    <t>Fluoruro, San Pedro</t>
  </si>
  <si>
    <t>Peru</t>
  </si>
  <si>
    <t>Malawi Blantyre</t>
  </si>
  <si>
    <t>Malawi Chikwawa</t>
  </si>
  <si>
    <t xml:space="preserve">Rwanda </t>
  </si>
  <si>
    <t>Uganda</t>
  </si>
  <si>
    <t>Identifier</t>
  </si>
  <si>
    <t>Display Name</t>
  </si>
  <si>
    <t>Device identifier</t>
  </si>
  <si>
    <t>Instance</t>
  </si>
  <si>
    <t>Submission Date</t>
  </si>
  <si>
    <t>Duration</t>
  </si>
  <si>
    <t>Form version</t>
  </si>
  <si>
    <t>2312550078|Year</t>
  </si>
  <si>
    <t>TA</t>
  </si>
  <si>
    <t>GVH</t>
  </si>
  <si>
    <t>VH</t>
  </si>
  <si>
    <t>Location 1</t>
  </si>
  <si>
    <t>Location 2</t>
  </si>
  <si>
    <t>2328550070|Latitude</t>
  </si>
  <si>
    <t>--GEOELE--|Elevation</t>
  </si>
  <si>
    <t>2324640071|Photo of Water Point/System</t>
  </si>
  <si>
    <t>2320780071|List the names of the other communities this water point/system serves</t>
  </si>
  <si>
    <t>2328560071|Who funded the construction of this water point/system?</t>
  </si>
  <si>
    <t>2328560071|Who funded the construction of this water point/system?--OTHER--</t>
  </si>
  <si>
    <t>2320780073|What are the total number of households within the community?</t>
  </si>
  <si>
    <t>2316810072|What are the total number of households within the community with access to an improved water point?</t>
  </si>
  <si>
    <t>2334330067|What are the total number of households within the community without access to an improved water point?</t>
  </si>
  <si>
    <t>2308800065|How many people in the community have access to THIS water point?</t>
  </si>
  <si>
    <t>2328550071|How many people in the community have access to an improved water point?</t>
  </si>
  <si>
    <t>2322670074|How many people in the community do not have access to an improved water point?</t>
  </si>
  <si>
    <t>2299210071|Is this an improved water point?</t>
  </si>
  <si>
    <t>2322670075|What type of water point is this?</t>
  </si>
  <si>
    <t>2322670075|What type of water point is this?--OTHER--</t>
  </si>
  <si>
    <t>2308770119|Is this water point/system a piped system or a handpump?</t>
  </si>
  <si>
    <t>2322680077|Is the water point's source protected?</t>
  </si>
  <si>
    <t>2308780078|What type of unimproved water source is this?</t>
  </si>
  <si>
    <t>2308780078|What type of unimproved water source is this?--OTHER--</t>
  </si>
  <si>
    <t>2328560075|What year was this water point constructed?</t>
  </si>
  <si>
    <t>2318580079|Is water available from the water point today?  (Probe: Was water available earlier today, or during regular working hours)</t>
  </si>
  <si>
    <t>2305140070|Why isn't water available?</t>
  </si>
  <si>
    <t>2305140070|Why isn't water available?--OTHER--</t>
  </si>
  <si>
    <t>2305120072|In the last year, has this water point ever been broken or out of service for more than one day?</t>
  </si>
  <si>
    <t>2330690073|How many times has it been broken or out of service for more than one day in the last year?</t>
  </si>
  <si>
    <t>2328560076|On average, each time it was out of service, how many days was it out for?</t>
  </si>
  <si>
    <t>2322680079|Was water quality testing done today or in the last 12 months at this water point?</t>
  </si>
  <si>
    <t>2305120073|Was E. Coli Tested For?</t>
  </si>
  <si>
    <t>2324640075|What was the Result for E. Coli (CFU/100ml)?</t>
  </si>
  <si>
    <t>2558410205|What are the details of the E-Coli sample bottle ?</t>
  </si>
  <si>
    <t>2328540073|Was Bacterial Contamination Tested for?</t>
  </si>
  <si>
    <t>2703010050|Insert the micro-bacterial test vial bottle  number</t>
  </si>
  <si>
    <t>2297330073|What was the result of the bacterial contamination test?</t>
  </si>
  <si>
    <t>2308770123|Was Residual Chlorine Tested for?</t>
  </si>
  <si>
    <t>2305120075|What was the result for Residual Chlorine?</t>
  </si>
  <si>
    <t>2306710078|Was Turbidity tested for?</t>
  </si>
  <si>
    <t>2322680080|What was the result for Turbidity?</t>
  </si>
  <si>
    <t>2306720070|Are there any contaminants of concern present at this water point?</t>
  </si>
  <si>
    <t>2314770080|What contaminants of concern are present at this water point?</t>
  </si>
  <si>
    <t>2314770080|What contaminants of concern are present at this water point?--OTHER--</t>
  </si>
  <si>
    <t>2308780083|Were the contaminants of concern tested today or in the last 12 months?</t>
  </si>
  <si>
    <t>2308780084|Test Results for Fluoride</t>
  </si>
  <si>
    <t>2326580074|Test Results for Arsenic</t>
  </si>
  <si>
    <t>2328550079|Test Results for Iron</t>
  </si>
  <si>
    <t>2305120076|How long in seconds does it take to fill a 20 liter container at the hand pump or piped intake?</t>
  </si>
  <si>
    <t>2314750077|How many hours per day is water available from this water point/system?</t>
  </si>
  <si>
    <t>2330690076|Is there a meter on this water point/system?</t>
  </si>
  <si>
    <t>2322680082|How many liters does this water point/system provide per day based on the meter?</t>
  </si>
  <si>
    <t>2330690077|Is there a water seller or responsible person who knows how many containers of water are collected per day?</t>
  </si>
  <si>
    <t>2334330070|How many containers are collected per day?</t>
  </si>
  <si>
    <t>2310680082|What is the typical size of the containers used for water collection (in liters)?</t>
  </si>
  <si>
    <t>2330710075|How many containers of water does the average household collect per day?</t>
  </si>
  <si>
    <t>2301020075|On average does the water point provide enough water every day?</t>
  </si>
  <si>
    <t>2332390079|Rate the overall functioning of the water point (consider shortfalls, physical condition, design, etc.)</t>
  </si>
  <si>
    <t>regc-3t0u-t7xe</t>
  </si>
  <si>
    <t/>
  </si>
  <si>
    <t>w4p</t>
  </si>
  <si>
    <t>2687640049</t>
  </si>
  <si>
    <t>08-08-2019 07:22:47 UTC</t>
  </si>
  <si>
    <t>00:21:36</t>
  </si>
  <si>
    <t>2019-08-08</t>
  </si>
  <si>
    <t>Malawi</t>
  </si>
  <si>
    <t>Chiradzulu</t>
  </si>
  <si>
    <t>Kadewere</t>
  </si>
  <si>
    <t>-15.701991291716695</t>
  </si>
  <si>
    <t>35.23508246988058</t>
  </si>
  <si>
    <t>878.0</t>
  </si>
  <si>
    <t>https://waterforpeople.s3.amazonaws.com/images/c29c0f63-838b-4ef4-899b-bfcd0cf96067.jpg</t>
  </si>
  <si>
    <t>kadewere</t>
  </si>
  <si>
    <t>Faith Based Organisation</t>
  </si>
  <si>
    <t>Yes</t>
  </si>
  <si>
    <t>Afridev Handpump</t>
  </si>
  <si>
    <t>Handpump</t>
  </si>
  <si>
    <t>No</t>
  </si>
  <si>
    <t>Yes - Testing was done today</t>
  </si>
  <si>
    <t>Turbidity</t>
  </si>
  <si>
    <t>Normal</t>
  </si>
  <si>
    <t>9ea3a67837d4515c7ff65accc7ca8f22</t>
  </si>
  <si>
    <t>dv7r-91pw-7h90</t>
  </si>
  <si>
    <t>w4p:282:28</t>
  </si>
  <si>
    <t>2672000335</t>
  </si>
  <si>
    <t>08-08-2019 08:11:43 UTC</t>
  </si>
  <si>
    <t>00:31:48</t>
  </si>
  <si>
    <t>Maone</t>
  </si>
  <si>
    <t>Matope</t>
  </si>
  <si>
    <t>Saidi</t>
  </si>
  <si>
    <t>-15.865185311995447</t>
  </si>
  <si>
    <t>35.20639498718083</t>
  </si>
  <si>
    <t>811.0</t>
  </si>
  <si>
    <t>https://waterforpeople.s3.amazonaws.com/images/fa9c098c-ac17-4ffc-b1f3-f60d860a6733.jpg</t>
  </si>
  <si>
    <t>Private Owned</t>
  </si>
  <si>
    <t>Public Tap</t>
  </si>
  <si>
    <t>Present</t>
  </si>
  <si>
    <t>c78e2aaad62f5bfc8f0a5ff16c0cd86</t>
  </si>
  <si>
    <t>uaxe-9bhq-6pr1</t>
  </si>
  <si>
    <t>wfp</t>
  </si>
  <si>
    <t>2699430493</t>
  </si>
  <si>
    <t>08-08-2019 08:28:11 UTC</t>
  </si>
  <si>
    <t>00:16:06</t>
  </si>
  <si>
    <t>Onga</t>
  </si>
  <si>
    <t>-15.735721453092992</t>
  </si>
  <si>
    <t>35.16483617015183</t>
  </si>
  <si>
    <t>924.0</t>
  </si>
  <si>
    <t>https://waterforpeople.s3.amazonaws.com/images/b66c53fc-7b40-4528-9226-cecd4e054014.jpg</t>
  </si>
  <si>
    <t>Potani</t>
  </si>
  <si>
    <t>International NGO</t>
  </si>
  <si>
    <t>Poor</t>
  </si>
  <si>
    <t>bde7ad9a2e478f1e12fd71513364b33</t>
  </si>
  <si>
    <t>tna6-2hmr-5q4s</t>
  </si>
  <si>
    <t>w4p:282:23</t>
  </si>
  <si>
    <t>2697540327</t>
  </si>
  <si>
    <t>08-08-2019 08:52:13 UTC</t>
  </si>
  <si>
    <t>00:16:28</t>
  </si>
  <si>
    <t>-15.73392340913415</t>
  </si>
  <si>
    <t>35.16620971262455</t>
  </si>
  <si>
    <t>952.0</t>
  </si>
  <si>
    <t>https://waterforpeople.s3.amazonaws.com/images/8178edff-708e-47bf-b1a6-78c834672118.jpg</t>
  </si>
  <si>
    <t>ad3f7567f9bb779ca8793cd8113e19</t>
  </si>
  <si>
    <t>we4d-6b9s-f4wv</t>
  </si>
  <si>
    <t>w4p:282:15</t>
  </si>
  <si>
    <t>2725860552</t>
  </si>
  <si>
    <t>08-08-2019 09:34:35 UTC</t>
  </si>
  <si>
    <t>00:15:41</t>
  </si>
  <si>
    <t>1998-03-24</t>
  </si>
  <si>
    <t>Ching'amba</t>
  </si>
  <si>
    <t>-15.728962328284979</t>
  </si>
  <si>
    <t>35.16528577543795</t>
  </si>
  <si>
    <t>995.0</t>
  </si>
  <si>
    <t>https://waterforpeople.s3.amazonaws.com/images/c948d1cf-bf82-412a-9a4f-9075b787dd6c.jpg</t>
  </si>
  <si>
    <t>Ching'amba 2</t>
  </si>
  <si>
    <t>National Government</t>
  </si>
  <si>
    <t>9580b1f67f4b4aab4f33b01255ac2bc8</t>
  </si>
  <si>
    <t>gm6v-cqrb-yfn1</t>
  </si>
  <si>
    <t>w4p:282:06</t>
  </si>
  <si>
    <t>2701170220</t>
  </si>
  <si>
    <t>08-08-2019 10:22:28 UTC</t>
  </si>
  <si>
    <t>00:12:43</t>
  </si>
  <si>
    <t>-15.87079347576946</t>
  </si>
  <si>
    <t>35.20815275609493</t>
  </si>
  <si>
    <t>833.0</t>
  </si>
  <si>
    <t>https://waterforpeople.s3.amazonaws.com/images/5c72769d-0956-4733-9eed-968ee6db695f.jpg</t>
  </si>
  <si>
    <t>matope,saidi</t>
  </si>
  <si>
    <t>1bed9b416ee2ddaeacef5f38998dc2f2</t>
  </si>
  <si>
    <t>4p2u-bm3s-5mpe</t>
  </si>
  <si>
    <t>w4p:282:05</t>
  </si>
  <si>
    <t>2670020228</t>
  </si>
  <si>
    <t>08-08-2019 10:38:50 UTC</t>
  </si>
  <si>
    <t>00:28:57</t>
  </si>
  <si>
    <t>-15.70396191906184</t>
  </si>
  <si>
    <t>35.23513267748058</t>
  </si>
  <si>
    <t>855.0</t>
  </si>
  <si>
    <t>https://waterforpeople.s3.amazonaws.com/images/aadd69e5-6e6e-46f7-bf62-37a8c6097252.jpg</t>
  </si>
  <si>
    <t>a350a713f5c8c365c4c1415ef1eced</t>
  </si>
  <si>
    <t>g0nt-pcr1-8ahh</t>
  </si>
  <si>
    <t>2689590379</t>
  </si>
  <si>
    <t>08-08-2019 11:04:26 UTC</t>
  </si>
  <si>
    <t>00:20:41</t>
  </si>
  <si>
    <t>-15.743234907276928</t>
  </si>
  <si>
    <t>35.1706347707659</t>
  </si>
  <si>
    <t>944.0</t>
  </si>
  <si>
    <t>https://waterforpeople.s3.amazonaws.com/images/2e93bb61-bbb0-4e54-8ae8-76cc69669b43.jpg</t>
  </si>
  <si>
    <t>ddc7d6b7558f4eccd737ac9f092d5</t>
  </si>
  <si>
    <t>5505-nbxv-qx3b</t>
  </si>
  <si>
    <t>w4p:282:25</t>
  </si>
  <si>
    <t>2701240442</t>
  </si>
  <si>
    <t>08-08-2019 11:14:28 UTC</t>
  </si>
  <si>
    <t>00:17:30</t>
  </si>
  <si>
    <t>Ndanga</t>
  </si>
  <si>
    <t>Chitawo</t>
  </si>
  <si>
    <t>-15.74996067211032</t>
  </si>
  <si>
    <t>35.28005389496684</t>
  </si>
  <si>
    <t>800.0</t>
  </si>
  <si>
    <t>https://waterforpeople.s3.amazonaws.com/images/b964be59-8b3f-4909-8525-99573f7cc263.jpg</t>
  </si>
  <si>
    <t>chitawo and kadangwe</t>
  </si>
  <si>
    <t>886fdc479da7d4154118fd115ac3aa</t>
  </si>
  <si>
    <t>y53b-8s2j-ad60</t>
  </si>
  <si>
    <t>W4p</t>
  </si>
  <si>
    <t>2695770109</t>
  </si>
  <si>
    <t>08-08-2019 11:22:27 UTC</t>
  </si>
  <si>
    <t>00:26:31</t>
  </si>
  <si>
    <t>-15.703319488093257</t>
  </si>
  <si>
    <t>35.232378635555506</t>
  </si>
  <si>
    <t>849.0</t>
  </si>
  <si>
    <t>https://waterforpeople.s3.amazonaws.com/images/d8a2642b-b5a2-43d2-825b-2ddc5ac6d925.jpg</t>
  </si>
  <si>
    <t>Kadewere, Simika and Chizalo</t>
  </si>
  <si>
    <t>87bb75143fcd4c6a34d3a24f8b7edd</t>
  </si>
  <si>
    <t>eb65-en8x-pw0m</t>
  </si>
  <si>
    <t>2670000377</t>
  </si>
  <si>
    <t>08-08-2019 11:35:01 UTC</t>
  </si>
  <si>
    <t>00:18:50</t>
  </si>
  <si>
    <t>Nlokote</t>
  </si>
  <si>
    <t>-15.74253627564758</t>
  </si>
  <si>
    <t>35.172225907444954</t>
  </si>
  <si>
    <t>925.0</t>
  </si>
  <si>
    <t>https://waterforpeople.s3.amazonaws.com/images/ae8cf21f-d907-4c94-b691-eca4493f7f9d.jpg</t>
  </si>
  <si>
    <t>Sadiki</t>
  </si>
  <si>
    <t>b6b071385df6cec24f849e5b1d62ce7</t>
  </si>
  <si>
    <t>nqbm-v7ac-us4j</t>
  </si>
  <si>
    <t>2701170289</t>
  </si>
  <si>
    <t>08-08-2019 12:01:04 UTC</t>
  </si>
  <si>
    <t>00:18:35</t>
  </si>
  <si>
    <t>-15.701498561538756</t>
  </si>
  <si>
    <t>35.23387388326228</t>
  </si>
  <si>
    <t>872.0</t>
  </si>
  <si>
    <t>https://waterforpeople.s3.amazonaws.com/images/b9ad823a-f040-4eb6-b535-98d497e7b27f.jpg</t>
  </si>
  <si>
    <t>Simika</t>
  </si>
  <si>
    <t>83e4f266c3428793a47cde72d32caf</t>
  </si>
  <si>
    <t>3ynk-cwku-r6fe</t>
  </si>
  <si>
    <t>2699490387</t>
  </si>
  <si>
    <t>08-08-2019 12:01:42 UTC</t>
  </si>
  <si>
    <t>00:09:05</t>
  </si>
  <si>
    <t>-15.741135785356164</t>
  </si>
  <si>
    <t>35.17495363019407</t>
  </si>
  <si>
    <t>919.0</t>
  </si>
  <si>
    <t>https://waterforpeople.s3.amazonaws.com/images/2229db8d-c434-4aa4-8c70-f52796dbe857.jpg</t>
  </si>
  <si>
    <t>Onga 2</t>
  </si>
  <si>
    <t>eaaafca821689a6317130976b12e1cb</t>
  </si>
  <si>
    <t>j6c7-e9pk-pt1v</t>
  </si>
  <si>
    <t>w4p:282:01</t>
  </si>
  <si>
    <t>2680060440</t>
  </si>
  <si>
    <t>08-08-2019 12:09:25 UTC</t>
  </si>
  <si>
    <t>00:08:56</t>
  </si>
  <si>
    <t>Nyambalo</t>
  </si>
  <si>
    <t>-15.762077677063644</t>
  </si>
  <si>
    <t>35.2685515768826</t>
  </si>
  <si>
    <t>843.0</t>
  </si>
  <si>
    <t>https://waterforpeople.s3.amazonaws.com/images/2915323f-51f4-48e9-aa03-f77a916721f8.jpg</t>
  </si>
  <si>
    <t>Mtetemera, Namasalima, Chanje and Nyambalo</t>
  </si>
  <si>
    <t>Sydney Sayenda</t>
  </si>
  <si>
    <t>7deb767b6c7c48ac34da1ab69d920a0</t>
  </si>
  <si>
    <t>ha2y-ed1y-fryq</t>
  </si>
  <si>
    <t>2680080187</t>
  </si>
  <si>
    <t>08-08-2019 12:09:34 UTC</t>
  </si>
  <si>
    <t>00:04:29</t>
  </si>
  <si>
    <t>Mulaviwa</t>
  </si>
  <si>
    <t>-15.767365777865052</t>
  </si>
  <si>
    <t>35.246710097417235</t>
  </si>
  <si>
    <t>802.0</t>
  </si>
  <si>
    <t>https://waterforpeople.s3.amazonaws.com/images/0fc4c57f-bbef-4fac-83cf-34fc85c88b6c.jpg</t>
  </si>
  <si>
    <t>55bc59a61f1a94c3193f31948742085</t>
  </si>
  <si>
    <t>2ehn-p8qu-s8x9</t>
  </si>
  <si>
    <t>2678170395</t>
  </si>
  <si>
    <t>08-08-2019 12:09:39 UTC</t>
  </si>
  <si>
    <t>00:12:21</t>
  </si>
  <si>
    <t>Mulolo</t>
  </si>
  <si>
    <t>-15.765984524041414</t>
  </si>
  <si>
    <t>35.25309191085398</t>
  </si>
  <si>
    <t>823.0</t>
  </si>
  <si>
    <t>https://waterforpeople.s3.amazonaws.com/images/901b3db1-dc7e-4055-8d9a-1c617e619e79.jpg</t>
  </si>
  <si>
    <t>Islamic Relief Aid</t>
  </si>
  <si>
    <t>44c0661cb570c9183eed397ebbb44648</t>
  </si>
  <si>
    <t>9ax2-965e-8ncq</t>
  </si>
  <si>
    <t>2672110414</t>
  </si>
  <si>
    <t>08-08-2019 12:19:51 UTC</t>
  </si>
  <si>
    <t>00:12:54</t>
  </si>
  <si>
    <t>-15.755253257229924</t>
  </si>
  <si>
    <t>35.27944779954851</t>
  </si>
  <si>
    <t>775.0</t>
  </si>
  <si>
    <t>https://waterforpeople.s3.amazonaws.com/images/08a0b79e-ff50-42be-93a5-9e79c5b9bed3.jpg</t>
  </si>
  <si>
    <t>chitawo ,masuli</t>
  </si>
  <si>
    <t>Don't Know</t>
  </si>
  <si>
    <t>a0891d7be074f41bd8b79a54a89559f</t>
  </si>
  <si>
    <t>7cg9-jsmc-fv8q</t>
  </si>
  <si>
    <t>2701240468</t>
  </si>
  <si>
    <t>08-08-2019 13:13:12 UTC</t>
  </si>
  <si>
    <t>00:14:04</t>
  </si>
  <si>
    <t>Kadangwe</t>
  </si>
  <si>
    <t>-15.750564755871892</t>
  </si>
  <si>
    <t>35.283147655427456</t>
  </si>
  <si>
    <t>796.0</t>
  </si>
  <si>
    <t>https://waterforpeople.s3.amazonaws.com/images/e1d0cf40-d308-400a-bcbb-d7e75f1ed6a3.jpg</t>
  </si>
  <si>
    <t>kadangwe</t>
  </si>
  <si>
    <t>8e1bcafed7dc7914ac6e2142df3e94c</t>
  </si>
  <si>
    <t>jmke-v27v-pkyg</t>
  </si>
  <si>
    <t>2695640431</t>
  </si>
  <si>
    <t>08-08-2019 14:12:47 UTC</t>
  </si>
  <si>
    <t>00:13:23</t>
  </si>
  <si>
    <t>Namasalima</t>
  </si>
  <si>
    <t>-15.760787911713123</t>
  </si>
  <si>
    <t>35.273152152076364</t>
  </si>
  <si>
    <t>791.0</t>
  </si>
  <si>
    <t>https://waterforpeople.s3.amazonaws.com/images/37faaf3a-5c7c-4711-aadd-0d4226eeba9b.jpg</t>
  </si>
  <si>
    <t>Namasalima,chitawo Nyambalo</t>
  </si>
  <si>
    <t>e7b87c71b96e90df4a48a5a913f665</t>
  </si>
  <si>
    <t>5ms9-xj5x-kdcx</t>
  </si>
  <si>
    <t>2687800108</t>
  </si>
  <si>
    <t>08-08-2019 14:15:50 UTC</t>
  </si>
  <si>
    <t>00:12:24</t>
  </si>
  <si>
    <t>-15.69621913600713</t>
  </si>
  <si>
    <t>35.232842741534114</t>
  </si>
  <si>
    <t>870.0</t>
  </si>
  <si>
    <t>https://waterforpeople.s3.amazonaws.com/images/bd34a2cf-0aa2-4ba3-942a-53ed1135a75a.jpg</t>
  </si>
  <si>
    <t>Kadewere and Mtemanyama</t>
  </si>
  <si>
    <t>China Gansu</t>
  </si>
  <si>
    <t>64e872eb8d26df4d6f5dbb44aacd3041</t>
  </si>
  <si>
    <t>p5p3-ugjp-mqbq</t>
  </si>
  <si>
    <t>2673940340</t>
  </si>
  <si>
    <t>08-08-2019 14:27:58 UTC</t>
  </si>
  <si>
    <t>00:03:23</t>
  </si>
  <si>
    <t>-15.73908045887947</t>
  </si>
  <si>
    <t>35.16543287783861</t>
  </si>
  <si>
    <t>988.0</t>
  </si>
  <si>
    <t>https://waterforpeople.s3.amazonaws.com/images/7fb3e538-0bac-488c-9f35-c698622167bf.jpg</t>
  </si>
  <si>
    <t>Unprotected Spring</t>
  </si>
  <si>
    <t>61ca8fc851952e5552f496fd3753d89</t>
  </si>
  <si>
    <t>r299-yqqu-vadw</t>
  </si>
  <si>
    <t>w4p:282:11</t>
  </si>
  <si>
    <t>2697500158</t>
  </si>
  <si>
    <t>08-08-2019 16:17:28 UTC</t>
  </si>
  <si>
    <t>00:18:19</t>
  </si>
  <si>
    <t>-15.768110803328454</t>
  </si>
  <si>
    <t>35.26195493526757</t>
  </si>
  <si>
    <t>841.0</t>
  </si>
  <si>
    <t>https://waterforpeople.s3.amazonaws.com/images/79d5a0be-0ca8-4067-a107-76533ebf2c4f.jpg</t>
  </si>
  <si>
    <t>a504781c6c4e677bf37576286a83e9</t>
  </si>
  <si>
    <t>feu8-auet-vk9</t>
  </si>
  <si>
    <t>2675990276</t>
  </si>
  <si>
    <t>08-08-2019 16:26:07 UTC</t>
  </si>
  <si>
    <t>00:19:26</t>
  </si>
  <si>
    <t>-15.761467139236629</t>
  </si>
  <si>
    <t>35.26865316554904</t>
  </si>
  <si>
    <t>809.0</t>
  </si>
  <si>
    <t>https://waterforpeople.s3.amazonaws.com/images/0f8149e0-8f17-4313-8119-c8f4cda97339.jpg</t>
  </si>
  <si>
    <t>Namasalima,Mtetemera</t>
  </si>
  <si>
    <t>332781ce678af4779e6b72441cb63bf8</t>
  </si>
  <si>
    <t>xvn8-585g-6tuf</t>
  </si>
  <si>
    <t>2673940257</t>
  </si>
  <si>
    <t>08-08-2019 16:29:36 UTC</t>
  </si>
  <si>
    <t>00:28:01</t>
  </si>
  <si>
    <t>-15.767594268545508</t>
  </si>
  <si>
    <t>35.251022251322865</t>
  </si>
  <si>
    <t>835.0</t>
  </si>
  <si>
    <t>https://waterforpeople.s3.amazonaws.com/images/709abd65-9c7a-41ff-8aa9-2eb6b6bae02d.jpg</t>
  </si>
  <si>
    <t>mulaviwa 2</t>
  </si>
  <si>
    <t>81d4504d74c6fef198d19b4172f21132</t>
  </si>
  <si>
    <t>p4nv-d2nb-0jme</t>
  </si>
  <si>
    <t>w4p:282:14</t>
  </si>
  <si>
    <t>2687590268</t>
  </si>
  <si>
    <t>08-08-2019 16:55:32 UTC</t>
  </si>
  <si>
    <t>00:32:51</t>
  </si>
  <si>
    <t>2019-08-07</t>
  </si>
  <si>
    <t>Kambalame</t>
  </si>
  <si>
    <t>-15.750317363999784</t>
  </si>
  <si>
    <t>35.271059358492494</t>
  </si>
  <si>
    <t>793.0</t>
  </si>
  <si>
    <t>https://waterforpeople.s3.amazonaws.com/images/677279be-f74f-49e1-8ef7-22640553a706.jpg</t>
  </si>
  <si>
    <t>Kambalame,Nyambalo,Chitawo,Chimtengo</t>
  </si>
  <si>
    <t>fcc88d1bcf168836dbcf518f8cc3cd6</t>
  </si>
  <si>
    <t>wrhx-2k7g-yde0</t>
  </si>
  <si>
    <t>2693590268</t>
  </si>
  <si>
    <t>08-08-2019 17:10:42 UTC</t>
  </si>
  <si>
    <t>00:33:24</t>
  </si>
  <si>
    <t>-15.754653490148485</t>
  </si>
  <si>
    <t>35.27534837834537</t>
  </si>
  <si>
    <t>803.0</t>
  </si>
  <si>
    <t>https://waterforpeople.s3.amazonaws.com/images/b93ef6d3-1c16-4c0d-9be4-b019167b2049.jpg</t>
  </si>
  <si>
    <t>Masuli,Chitawo,Nyambalo</t>
  </si>
  <si>
    <t>Local NGO</t>
  </si>
  <si>
    <t>8bd96efd54a1e881ad56fe31716b199</t>
  </si>
  <si>
    <t>qsva-gxy0-0xw8</t>
  </si>
  <si>
    <t>2680150060</t>
  </si>
  <si>
    <t>08-08-2019 17:14:28 UTC</t>
  </si>
  <si>
    <t>00:11:37</t>
  </si>
  <si>
    <t>-15.878865541890264</t>
  </si>
  <si>
    <t>35.20915975794196</t>
  </si>
  <si>
    <t>812.0</t>
  </si>
  <si>
    <t>https://waterforpeople.s3.amazonaws.com/images/4ada0fa3-35a3-443d-be2c-71b29b711c15.jpg</t>
  </si>
  <si>
    <t>Only  matope</t>
  </si>
  <si>
    <t>b8783747c954ff90a4e99cbe32c1227</t>
  </si>
  <si>
    <t>bxv9-arv5-08m6</t>
  </si>
  <si>
    <t>2689530049</t>
  </si>
  <si>
    <t>08-08-2019 17:15:54 UTC</t>
  </si>
  <si>
    <t>00:19:55</t>
  </si>
  <si>
    <t>Namulu</t>
  </si>
  <si>
    <t>-15.746304360218346</t>
  </si>
  <si>
    <t>35.244542956352234</t>
  </si>
  <si>
    <t>854.0</t>
  </si>
  <si>
    <t>https://waterforpeople.s3.amazonaws.com/images/36326c29-72a3-4f13-aae0-3eeb63c171d9.jpg</t>
  </si>
  <si>
    <t>Namulu 2</t>
  </si>
  <si>
    <t>78bc4763395afcac071d225af9934a</t>
  </si>
  <si>
    <t>jeud-sbvw-h5wm</t>
  </si>
  <si>
    <t>2701170300</t>
  </si>
  <si>
    <t>08-08-2019 17:18:03 UTC</t>
  </si>
  <si>
    <t>00:19:30</t>
  </si>
  <si>
    <t>-15.748760509304702</t>
  </si>
  <si>
    <t>35.24353067390621</t>
  </si>
  <si>
    <t>818.0</t>
  </si>
  <si>
    <t>https://waterforpeople.s3.amazonaws.com/images/835bdf07-c723-401a-8085-2a94018ffaad.jpg</t>
  </si>
  <si>
    <t>Namulu 1</t>
  </si>
  <si>
    <t>3f4eb0b9de2615b322a41747e391477</t>
  </si>
  <si>
    <t>48rw-ar0t-pfgu</t>
  </si>
  <si>
    <t>2683460050</t>
  </si>
  <si>
    <t>08-08-2019 17:22:22 UTC</t>
  </si>
  <si>
    <t>00:27:26</t>
  </si>
  <si>
    <t>Kilowe</t>
  </si>
  <si>
    <t>-15.738800042308867</t>
  </si>
  <si>
    <t>35.2421806845814</t>
  </si>
  <si>
    <t>837.0</t>
  </si>
  <si>
    <t>https://waterforpeople.s3.amazonaws.com/images/b7b0230b-6cef-4668-be09-d99b500b8dc1.jpg</t>
  </si>
  <si>
    <t>efb6fc55f7e7bfa389699e37074fd1b</t>
  </si>
  <si>
    <t>h6sd-hsd6-1p9b</t>
  </si>
  <si>
    <t>2705410049</t>
  </si>
  <si>
    <t>08-08-2019 17:27:19 UTC</t>
  </si>
  <si>
    <t>00:16:54</t>
  </si>
  <si>
    <t>-15.69957671687007</t>
  </si>
  <si>
    <t>35.236569503322244</t>
  </si>
  <si>
    <t>829.0</t>
  </si>
  <si>
    <t>https://waterforpeople.s3.amazonaws.com/images/0b6c5731-821e-4da1-9c38-1a05c02d9de6.jpg</t>
  </si>
  <si>
    <t>kadewere and mtemanyama</t>
  </si>
  <si>
    <t>43584d359ee59a3f267ea9575b290</t>
  </si>
  <si>
    <t>4y17-46fa-5h09</t>
  </si>
  <si>
    <t>2705360061</t>
  </si>
  <si>
    <t>08-08-2019 17:27:32 UTC</t>
  </si>
  <si>
    <t>00:18:05</t>
  </si>
  <si>
    <t>Mkolokosa</t>
  </si>
  <si>
    <t>-15.745699731633067</t>
  </si>
  <si>
    <t>35.258041340857744</t>
  </si>
  <si>
    <t>https://waterforpeople.s3.amazonaws.com/images/2d010e36-a4aa-4d8f-9eb8-06be934eee9e.jpg</t>
  </si>
  <si>
    <t>Nkolokosa,Khanyepa,Mmora</t>
  </si>
  <si>
    <t>69c0403e1f5a485e8ef73b105c8042e5</t>
  </si>
  <si>
    <t>2c1v-kvff-qp17</t>
  </si>
  <si>
    <t>2672030052</t>
  </si>
  <si>
    <t>08-08-2019 17:32:15 UTC</t>
  </si>
  <si>
    <t>00:10:59</t>
  </si>
  <si>
    <t>Khanyepa</t>
  </si>
  <si>
    <t>-15.74437694158405</t>
  </si>
  <si>
    <t>35.26381571777165</t>
  </si>
  <si>
    <t>https://waterforpeople.s3.amazonaws.com/images/da0ff3ad-c12d-43a9-8c8c-4e77eedcc2fe.jpg</t>
  </si>
  <si>
    <t>Non functioning water point</t>
  </si>
  <si>
    <t>Does not function</t>
  </si>
  <si>
    <t>31fe391bd5f9f840a7cf9ffeae31e459</t>
  </si>
  <si>
    <t>pj8x-0u8y-px1u</t>
  </si>
  <si>
    <t>2670050062</t>
  </si>
  <si>
    <t>08-08-2019 17:33:39 UTC</t>
  </si>
  <si>
    <t>00:24:39</t>
  </si>
  <si>
    <t>-15.74394280090928</t>
  </si>
  <si>
    <t>35.266495579853654</t>
  </si>
  <si>
    <t>https://waterforpeople.s3.amazonaws.com/images/9ddda7bf-9d15-4167-a9dc-5a8e49361659.jpg</t>
  </si>
  <si>
    <t>8de67e1cad9ef62e6dd3e5bb4d6fad</t>
  </si>
  <si>
    <t>3j1r-7x80-cgnc</t>
  </si>
  <si>
    <t>2689530088</t>
  </si>
  <si>
    <t>08-08-2019 17:59:36 UTC</t>
  </si>
  <si>
    <t>00:09:18</t>
  </si>
  <si>
    <t>-15.742588662542403</t>
  </si>
  <si>
    <t>35.26427119038999</t>
  </si>
  <si>
    <t>798.0</t>
  </si>
  <si>
    <t>https://waterforpeople.s3.amazonaws.com/images/d2a577e8-3861-40af-b36d-94cb55d6dd07.jpg</t>
  </si>
  <si>
    <t>dc7e4adc2e281f45468b975e8be56d61</t>
  </si>
  <si>
    <t>78vq-y6fe-me0u</t>
  </si>
  <si>
    <t>2705360091</t>
  </si>
  <si>
    <t>08-08-2019 18:01:11 UTC</t>
  </si>
  <si>
    <t>00:12:14</t>
  </si>
  <si>
    <t>M'mora</t>
  </si>
  <si>
    <t>-15.747662396170199</t>
  </si>
  <si>
    <t>35.249338410794735</t>
  </si>
  <si>
    <t>821.0</t>
  </si>
  <si>
    <t>https://waterforpeople.s3.amazonaws.com/images/4b68b656-daae-40e8-a3b4-6f621d2b6042.jpg</t>
  </si>
  <si>
    <t>Mmora</t>
  </si>
  <si>
    <t>c7c7e6101f656db0765063e57e03114</t>
  </si>
  <si>
    <t>nmvh-6vw0-dthf</t>
  </si>
  <si>
    <t>2706850050</t>
  </si>
  <si>
    <t>09-08-2019 06:09:50 UTC</t>
  </si>
  <si>
    <t>00:16:59</t>
  </si>
  <si>
    <t>-15.865687723271549</t>
  </si>
  <si>
    <t>35.20652884617448</t>
  </si>
  <si>
    <t>845.0</t>
  </si>
  <si>
    <t>https://waterforpeople.s3.amazonaws.com/images/7310dda3-ec02-4346-b235-4b7e15af7c51.jpg</t>
  </si>
  <si>
    <t>only Saidi vge</t>
  </si>
  <si>
    <t>ad5db1f77b27865d5d7d787bbf9d7843</t>
  </si>
  <si>
    <t>4d45-5qa4-907p</t>
  </si>
  <si>
    <t>2699480053</t>
  </si>
  <si>
    <t>09-08-2019 06:11:21 UTC</t>
  </si>
  <si>
    <t>00:18:47</t>
  </si>
  <si>
    <t>-15.876783267594874</t>
  </si>
  <si>
    <t>35.21104493178427</t>
  </si>
  <si>
    <t>858.0</t>
  </si>
  <si>
    <t>https://waterforpeople.s3.amazonaws.com/images/540f18a5-38b1-450b-9e97-fdbe2b5e8a0b.jpg</t>
  </si>
  <si>
    <t>6cf4906a36c69ab6f7ff4272345cb653</t>
  </si>
  <si>
    <t>nsfh-kw5b-s6tq</t>
  </si>
  <si>
    <t>w4p:282:08</t>
  </si>
  <si>
    <t>2708280100</t>
  </si>
  <si>
    <t>09-08-2019 06:53:06 UTC</t>
  </si>
  <si>
    <t>00:26:56</t>
  </si>
  <si>
    <t>2019-08-09</t>
  </si>
  <si>
    <t>Ntchema</t>
  </si>
  <si>
    <t>Mpotola</t>
  </si>
  <si>
    <t>Mlula</t>
  </si>
  <si>
    <t>-15.631670518778265</t>
  </si>
  <si>
    <t>35.23787599056959</t>
  </si>
  <si>
    <t>864.0</t>
  </si>
  <si>
    <t>https://waterforpeople.s3.amazonaws.com/images/f6060688-027e-423c-9d45-4d202fb10f74.jpg</t>
  </si>
  <si>
    <t>Mlula 2</t>
  </si>
  <si>
    <t>ea2ccf5a87d8a8bfe07fa9545f8136</t>
  </si>
  <si>
    <t>dwxv-jpkf-mnq8</t>
  </si>
  <si>
    <t>2670080100</t>
  </si>
  <si>
    <t>09-08-2019 07:36:34 UTC</t>
  </si>
  <si>
    <t>00:25:08</t>
  </si>
  <si>
    <t>-15.772836729884148</t>
  </si>
  <si>
    <t>35.24982741102576</t>
  </si>
  <si>
    <t>830.0</t>
  </si>
  <si>
    <t>https://waterforpeople.s3.amazonaws.com/images/71d812d1-bc0c-4554-81ba-a9222e86d780.jpg</t>
  </si>
  <si>
    <t>Baluwa, Ndanga, Chikwiri</t>
  </si>
  <si>
    <t>42dd3dbb972cd830e58ad5a69ced46</t>
  </si>
  <si>
    <t>41pj-ytvm-6yjb</t>
  </si>
  <si>
    <t>2697570315</t>
  </si>
  <si>
    <t>09-08-2019 08:00:07 UTC</t>
  </si>
  <si>
    <t>00:18:10</t>
  </si>
  <si>
    <t>-15.725177899003029</t>
  </si>
  <si>
    <t>35.169932032004</t>
  </si>
  <si>
    <t>984.0</t>
  </si>
  <si>
    <t>https://waterforpeople.s3.amazonaws.com/images/cb2b06a8-4052-4e8d-953c-ebca6ca7e52f.jpg</t>
  </si>
  <si>
    <t>7b212cb15cdf11fe69de13d451702a5d</t>
  </si>
  <si>
    <t>jjrv-qry0-34gy</t>
  </si>
  <si>
    <t>2697610053</t>
  </si>
  <si>
    <t>09-08-2019 08:09:36 UTC</t>
  </si>
  <si>
    <t>00:20:20</t>
  </si>
  <si>
    <t>-15.771853616461158</t>
  </si>
  <si>
    <t>35.247754231095314</t>
  </si>
  <si>
    <t>https://waterforpeople.s3.amazonaws.com/images/11de0066-2796-4dc6-afb2-3ce2a3a91730.jpg</t>
  </si>
  <si>
    <t>bebcf69f9db9d7a4196cf59f56fe4</t>
  </si>
  <si>
    <t>ds6d-mgae-xf2x</t>
  </si>
  <si>
    <t>2674040102</t>
  </si>
  <si>
    <t>09-08-2019 09:07:54 UTC</t>
  </si>
  <si>
    <t>00:09:10</t>
  </si>
  <si>
    <t>Baluwa</t>
  </si>
  <si>
    <t>-15.777332657016814</t>
  </si>
  <si>
    <t>35.249597411602736</t>
  </si>
  <si>
    <t>840.0</t>
  </si>
  <si>
    <t>https://waterforpeople.s3.amazonaws.com/images/64028897-0eb8-4031-9258-9477291b6806.jpg</t>
  </si>
  <si>
    <t>Nangwiya</t>
  </si>
  <si>
    <t>829d8a115e17a5473bb219763772a71</t>
  </si>
  <si>
    <t>4s6k-4hk4-rpsu</t>
  </si>
  <si>
    <t>2689560274</t>
  </si>
  <si>
    <t>09-08-2019 09:51:00 UTC</t>
  </si>
  <si>
    <t>00:16:24</t>
  </si>
  <si>
    <t>-15.738261546939611</t>
  </si>
  <si>
    <t>35.170821687206626</t>
  </si>
  <si>
    <t>951.0</t>
  </si>
  <si>
    <t>https://waterforpeople.s3.amazonaws.com/images/830f222f-5c08-41ed-be3f-07cfbb638b50.jpg</t>
  </si>
  <si>
    <t>Mbule, Onga</t>
  </si>
  <si>
    <t>1493343c1526fc33e917803082d510</t>
  </si>
  <si>
    <t>fgc9-08wg-w09p</t>
  </si>
  <si>
    <t>w4p:282:29</t>
  </si>
  <si>
    <t>2706860344</t>
  </si>
  <si>
    <t>09-08-2019 10:15:19 UTC</t>
  </si>
  <si>
    <t>00:20:11</t>
  </si>
  <si>
    <t>-15.638771415688097</t>
  </si>
  <si>
    <t>35.240701949223876</t>
  </si>
  <si>
    <t>https://waterforpeople.s3.amazonaws.com/images/0220a78b-62a0-4eba-a893-c563f75f85a5.jpg</t>
  </si>
  <si>
    <t>mlula</t>
  </si>
  <si>
    <t>d9848dc9b582193ae2b7f0cd9938d857</t>
  </si>
  <si>
    <t>phxy-ygp9-4t5m</t>
  </si>
  <si>
    <t>2680160295</t>
  </si>
  <si>
    <t>09-08-2019 10:19:27 UTC</t>
  </si>
  <si>
    <t>00:11:10</t>
  </si>
  <si>
    <t>Sakwata</t>
  </si>
  <si>
    <t>Siliya</t>
  </si>
  <si>
    <t>-15.886064590886235</t>
  </si>
  <si>
    <t>35.20827957428992</t>
  </si>
  <si>
    <t>792.0</t>
  </si>
  <si>
    <t>https://waterforpeople.s3.amazonaws.com/images/891085b1-09ae-4572-8ab6-402b2f299f04.jpg</t>
  </si>
  <si>
    <t>Siliya 2</t>
  </si>
  <si>
    <t>8ab83a26e79a33ccf2e868ea6e9dc263</t>
  </si>
  <si>
    <t>vv1v-422e-x46c</t>
  </si>
  <si>
    <t>2695630146</t>
  </si>
  <si>
    <t>09-08-2019 11:19:51 UTC</t>
  </si>
  <si>
    <t>00:10:07</t>
  </si>
  <si>
    <t>Chikwiri</t>
  </si>
  <si>
    <t>-15.77022438403219</t>
  </si>
  <si>
    <t>35.25155710056424</t>
  </si>
  <si>
    <t>https://waterforpeople.s3.amazonaws.com/images/c7437ecc-d76b-48a2-a484-3c25350db85f.jpg</t>
  </si>
  <si>
    <t>Chikwiri, Ndanga, Mulolo</t>
  </si>
  <si>
    <t>24cc694852bb9aeaf9cca66c6d59c7f9</t>
  </si>
  <si>
    <t>6c3r-u338-4kf4</t>
  </si>
  <si>
    <t>2705430269</t>
  </si>
  <si>
    <t>09-08-2019 11:39:28 UTC</t>
  </si>
  <si>
    <t>00:06:50</t>
  </si>
  <si>
    <t>Chanje II</t>
  </si>
  <si>
    <t>Likalawe</t>
  </si>
  <si>
    <t>-15.765243605710566</t>
  </si>
  <si>
    <t>35.22595918737352</t>
  </si>
  <si>
    <t>801.0</t>
  </si>
  <si>
    <t>https://waterforpeople.s3.amazonaws.com/images/8064ea5a-2d22-41d2-8938-4a6b2e2212c0.jpg</t>
  </si>
  <si>
    <t>Beya,Mtulumbwa</t>
  </si>
  <si>
    <t>ffafb9686347e5474162129e9b1c498</t>
  </si>
  <si>
    <t>90g0-xbhw-kp31</t>
  </si>
  <si>
    <t>2697590295</t>
  </si>
  <si>
    <t>09-08-2019 11:42:19 UTC</t>
  </si>
  <si>
    <t>00:13:57</t>
  </si>
  <si>
    <t>-15.774167776107788</t>
  </si>
  <si>
    <t>35.252826791256666</t>
  </si>
  <si>
    <t>838.0</t>
  </si>
  <si>
    <t>https://waterforpeople.s3.amazonaws.com/images/8a2e38b0-5454-4953-859b-4c2de69fa93e.jpg</t>
  </si>
  <si>
    <t>Baluwa,selemani,Nangwiya</t>
  </si>
  <si>
    <t>53459924f5e951921402f9882993f4a</t>
  </si>
  <si>
    <t>9t6r-0nhb-vu73</t>
  </si>
  <si>
    <t>2703580229</t>
  </si>
  <si>
    <t>09-08-2019 12:04:34 UTC</t>
  </si>
  <si>
    <t>00:09:55</t>
  </si>
  <si>
    <t>-15.745589886792004</t>
  </si>
  <si>
    <t>35.17875532619655</t>
  </si>
  <si>
    <t>https://waterforpeople.s3.amazonaws.com/images/a4fc01c2-9940-4198-b5d9-159c65c3db5e.jpg</t>
  </si>
  <si>
    <t>Sadiki, Nlokote</t>
  </si>
  <si>
    <t>9c3754f1abf9d2a41ede9bc9798f</t>
  </si>
  <si>
    <t>re7f-nnqt-skbb</t>
  </si>
  <si>
    <t>2705420216</t>
  </si>
  <si>
    <t>09-08-2019 12:40:15 UTC</t>
  </si>
  <si>
    <t>00:16:31</t>
  </si>
  <si>
    <t>-15.888195899315178</t>
  </si>
  <si>
    <t>35.22458874620497</t>
  </si>
  <si>
    <t>780.0</t>
  </si>
  <si>
    <t>https://waterforpeople.s3.amazonaws.com/images/58ca79fc-9da9-426b-9470-b2bc61bef743.jpg</t>
  </si>
  <si>
    <t>charity:water</t>
  </si>
  <si>
    <t>db6b7ad724dd0ec1a1da3e4f99e11a1</t>
  </si>
  <si>
    <t>ju75-u71a-npu4</t>
  </si>
  <si>
    <t>w4p:282:20</t>
  </si>
  <si>
    <t>2708300657</t>
  </si>
  <si>
    <t>09-08-2019 12:52:09 UTC</t>
  </si>
  <si>
    <t>00:23:49</t>
  </si>
  <si>
    <t>-15.624024965800345</t>
  </si>
  <si>
    <t>35.243526650592685</t>
  </si>
  <si>
    <t>853.0</t>
  </si>
  <si>
    <t>https://waterforpeople.s3.amazonaws.com/images/cb6b6c2a-97e9-4980-a04d-34c917b5761a.jpg</t>
  </si>
  <si>
    <t>mpotola and bowadi</t>
  </si>
  <si>
    <t>Local Government</t>
  </si>
  <si>
    <t>78246de5b23c11c66e5a6d3cfedf532</t>
  </si>
  <si>
    <t>us4f-b29y-k5h2</t>
  </si>
  <si>
    <t>2672110197</t>
  </si>
  <si>
    <t>09-08-2019 12:53:08 UTC</t>
  </si>
  <si>
    <t>00:05:54</t>
  </si>
  <si>
    <t>Pemba</t>
  </si>
  <si>
    <t>Nantowa</t>
  </si>
  <si>
    <t>-15.780917052179575</t>
  </si>
  <si>
    <t>35.2096947748214</t>
  </si>
  <si>
    <t>904.0</t>
  </si>
  <si>
    <t>https://waterforpeople.s3.amazonaws.com/images/c21c6e6b-d8e4-4834-abe5-48b76420cfc8.jpg</t>
  </si>
  <si>
    <t>Khwinjiwa</t>
  </si>
  <si>
    <t>d2364dbf7c398c71e19dba702a5b</t>
  </si>
  <si>
    <t>k864-a34a-8ac1</t>
  </si>
  <si>
    <t>2701220184</t>
  </si>
  <si>
    <t>09-08-2019 12:56:29 UTC</t>
  </si>
  <si>
    <t>00:23:51</t>
  </si>
  <si>
    <t>-15.734932967461646</t>
  </si>
  <si>
    <t>35.26553099043667</t>
  </si>
  <si>
    <t>https://waterforpeople.s3.amazonaws.com/images/3ea5446f-5b9a-453a-b242-cacfc72e47ef.jpg</t>
  </si>
  <si>
    <t>Khanyepa 001</t>
  </si>
  <si>
    <t>d5d32e27403d28d6544a9355398130</t>
  </si>
  <si>
    <t>dfs7-b0pc-98tw</t>
  </si>
  <si>
    <t>2685670174</t>
  </si>
  <si>
    <t>09-08-2019 12:57:47 UTC</t>
  </si>
  <si>
    <t>00:24:54</t>
  </si>
  <si>
    <t>-15.736284842714667</t>
  </si>
  <si>
    <t>35.237683206796646</t>
  </si>
  <si>
    <t>https://waterforpeople.s3.amazonaws.com/images/e92eb179-b877-442f-8089-2a6b35aa5f30.jpg</t>
  </si>
  <si>
    <t>Kilowe and Mkwai</t>
  </si>
  <si>
    <t>a9f7f12c69e746cea365121804598dc</t>
  </si>
  <si>
    <t>2tfq-u22w-0t30</t>
  </si>
  <si>
    <t>2685660194</t>
  </si>
  <si>
    <t>09-08-2019 12:59:24 UTC</t>
  </si>
  <si>
    <t>00:15:05</t>
  </si>
  <si>
    <t>-15.73619628790766</t>
  </si>
  <si>
    <t>35.23227436468005</t>
  </si>
  <si>
    <t>856.0</t>
  </si>
  <si>
    <t>https://waterforpeople.s3.amazonaws.com/images/0313abb9-5d00-4626-b6b3-5e3e3d287bdf.jpg</t>
  </si>
  <si>
    <t>63ffc2b7737dc8dd5098e4b92670afe9</t>
  </si>
  <si>
    <t>nbt6-29hu-13r</t>
  </si>
  <si>
    <t>2687730386</t>
  </si>
  <si>
    <t>09-08-2019 13:02:09 UTC</t>
  </si>
  <si>
    <t>00:19:21</t>
  </si>
  <si>
    <t>-15.616952693089843</t>
  </si>
  <si>
    <t>35.2419510204345</t>
  </si>
  <si>
    <t>839.0</t>
  </si>
  <si>
    <t>https://waterforpeople.s3.amazonaws.com/images/d6cb8b90-b05b-4e14-8f8b-ef9bac33a9b0.jpg</t>
  </si>
  <si>
    <t>Mpotola 2</t>
  </si>
  <si>
    <t>c31b83ba633c5efcd157c3e6aa96729d</t>
  </si>
  <si>
    <t>13j3-8wr9-rmgf</t>
  </si>
  <si>
    <t>2672110193</t>
  </si>
  <si>
    <t>09-08-2019 13:02:16 UTC</t>
  </si>
  <si>
    <t>Nkhwai</t>
  </si>
  <si>
    <t>-15.749418446794152</t>
  </si>
  <si>
    <t>35.23756259121001</t>
  </si>
  <si>
    <t>807.0</t>
  </si>
  <si>
    <t>https://waterforpeople.s3.amazonaws.com/images/0e71dc8c-a1fe-4617-8d75-bd15dc9dd4df.jpg</t>
  </si>
  <si>
    <t>Mkwai and Namulu</t>
  </si>
  <si>
    <t>Well Wishers</t>
  </si>
  <si>
    <t>Un protected dug well</t>
  </si>
  <si>
    <t>9c18961e321268d4f5d895aaad2b44a9</t>
  </si>
  <si>
    <t>waek-nb1x-4a9b</t>
  </si>
  <si>
    <t>2697590377</t>
  </si>
  <si>
    <t>09-08-2019 13:13:10 UTC</t>
  </si>
  <si>
    <t>00:11:38</t>
  </si>
  <si>
    <t>Ngokwe</t>
  </si>
  <si>
    <t>-15.779577121138573</t>
  </si>
  <si>
    <t>35.25309467688203</t>
  </si>
  <si>
    <t>https://waterforpeople.s3.amazonaws.com/images/69dd0662-e4a3-4425-8ea4-5af12f1e3562.jpg</t>
  </si>
  <si>
    <t>a0672b64e29df33a20cc2d328d66a3</t>
  </si>
  <si>
    <t>995p-sxnc-bfkj</t>
  </si>
  <si>
    <t>2685670324</t>
  </si>
  <si>
    <t>09-08-2019 14:07:50 UTC</t>
  </si>
  <si>
    <t>00:23:00</t>
  </si>
  <si>
    <t>-15.786837399937212</t>
  </si>
  <si>
    <t>35.20479622296989</t>
  </si>
  <si>
    <t>926.0</t>
  </si>
  <si>
    <t>https://waterforpeople.s3.amazonaws.com/images/2d627889-7cef-43ac-a038-646e92f66e06.jpg</t>
  </si>
  <si>
    <t>Likoswe</t>
  </si>
  <si>
    <t>cd4a7e1f7f2fa333e9be967d1d16aed</t>
  </si>
  <si>
    <t>drb8-gwvq-23k1</t>
  </si>
  <si>
    <t>2691740263</t>
  </si>
  <si>
    <t>09-08-2019 14:28:10 UTC</t>
  </si>
  <si>
    <t>00:10:33</t>
  </si>
  <si>
    <t>Thawani</t>
  </si>
  <si>
    <t>-15.750846471637487</t>
  </si>
  <si>
    <t>35.176464300602674</t>
  </si>
  <si>
    <t>922.0</t>
  </si>
  <si>
    <t>https://waterforpeople.s3.amazonaws.com/images/4673aa66-5e93-4ddc-bc61-108062b974e5.jpg</t>
  </si>
  <si>
    <t>Malindi III, Thawani</t>
  </si>
  <si>
    <t>7c4b3723cc4e289989151fbf611f928</t>
  </si>
  <si>
    <t>nh9x-24q4-y1uq</t>
  </si>
  <si>
    <t>2701230212</t>
  </si>
  <si>
    <t>09-08-2019 14:35:40 UTC</t>
  </si>
  <si>
    <t>01:34:03</t>
  </si>
  <si>
    <t>-15.88470424991101</t>
  </si>
  <si>
    <t>35.21543746814132</t>
  </si>
  <si>
    <t>https://waterforpeople.s3.amazonaws.com/images/651f6816-2e95-4d72-9c6c-8ae0480286e1.jpg</t>
  </si>
  <si>
    <t>siliya. matope.</t>
  </si>
  <si>
    <t>f43d476d373364b96f136f9d79f46b71</t>
  </si>
  <si>
    <t>446j-y5yk-xge1</t>
  </si>
  <si>
    <t>2706880229</t>
  </si>
  <si>
    <t>09-08-2019 14:39:11 UTC</t>
  </si>
  <si>
    <t>00:26:58</t>
  </si>
  <si>
    <t>-15.88112744037062</t>
  </si>
  <si>
    <t>35.222909515723586</t>
  </si>
  <si>
    <t>790.0</t>
  </si>
  <si>
    <t>https://waterforpeople.s3.amazonaws.com/images/5140fe48-8155-47b7-813a-bc02838c3034.jpg</t>
  </si>
  <si>
    <t>siliya. matope</t>
  </si>
  <si>
    <t>c03eea92eebc1fd7736e9d7838d8ffad</t>
  </si>
  <si>
    <t>73me-ypm2-r78j</t>
  </si>
  <si>
    <t>2683540430</t>
  </si>
  <si>
    <t>09-08-2019 14:45:48 UTC</t>
  </si>
  <si>
    <t>00:03:13</t>
  </si>
  <si>
    <t>Mtupanyama</t>
  </si>
  <si>
    <t>-15.764043694362044</t>
  </si>
  <si>
    <t>35.24554870091379</t>
  </si>
  <si>
    <t>828.0</t>
  </si>
  <si>
    <t>https://waterforpeople.s3.amazonaws.com/images/4f133cb8-2cb2-4c72-9309-e95210c44890.jpg</t>
  </si>
  <si>
    <t>mtupanyama</t>
  </si>
  <si>
    <t>Unprotected well</t>
  </si>
  <si>
    <t>cebab8fe4c1cab2871eec27191d897</t>
  </si>
  <si>
    <t>je4u-y78u-sqvn</t>
  </si>
  <si>
    <t>2708210107</t>
  </si>
  <si>
    <t>09-08-2019 15:00:55 UTC</t>
  </si>
  <si>
    <t>00:10:50</t>
  </si>
  <si>
    <t>-15.763509012758732</t>
  </si>
  <si>
    <t>35.245429845526814</t>
  </si>
  <si>
    <t>https://waterforpeople.s3.amazonaws.com/images/fd518484-c95e-49d3-a9db-fac18ee09a9d.jpg</t>
  </si>
  <si>
    <t>Politician</t>
  </si>
  <si>
    <t>Piped System</t>
  </si>
  <si>
    <t>e7e6fa99d9c1c7db2282ca4d6b2e2ce</t>
  </si>
  <si>
    <t>257a-fbar-0arb</t>
  </si>
  <si>
    <t>w4p:core:01</t>
  </si>
  <si>
    <t>2687750050</t>
  </si>
  <si>
    <t>09-08-2019 17:20:43 UTC</t>
  </si>
  <si>
    <t>00:15:29</t>
  </si>
  <si>
    <t>-15.87415306828916</t>
  </si>
  <si>
    <t>35.2136061899364</t>
  </si>
  <si>
    <t>836.0</t>
  </si>
  <si>
    <t>https://waterforpeople.s3.amazonaws.com/images/78a2e413-354c-46e6-9acc-c1822bffa5f3.jpg</t>
  </si>
  <si>
    <t>none</t>
  </si>
  <si>
    <t>Rural Livehood</t>
  </si>
  <si>
    <t>61b10dc661f9a8ed7adbf2b9e629a</t>
  </si>
  <si>
    <t>13mp-p4w9-n59c</t>
  </si>
  <si>
    <t>2670080261</t>
  </si>
  <si>
    <t>09-08-2019 17:40:22 UTC</t>
  </si>
  <si>
    <t>00:13:03</t>
  </si>
  <si>
    <t>Maluwa I</t>
  </si>
  <si>
    <t>-15.747375525534153</t>
  </si>
  <si>
    <t>35.17171955667436</t>
  </si>
  <si>
    <t>946.0</t>
  </si>
  <si>
    <t>https://waterforpeople.s3.amazonaws.com/images/fc2ef608-6355-4f64-9736-6df4a3385f96.jpg</t>
  </si>
  <si>
    <t>Maluwa 1, Bamuya</t>
  </si>
  <si>
    <t>f55c5a835639278018dc93ac20e197e4</t>
  </si>
  <si>
    <t>8qx3-2f9g-9rdm</t>
  </si>
  <si>
    <t>2710180172</t>
  </si>
  <si>
    <t>09-08-2019 17:44:51 UTC</t>
  </si>
  <si>
    <t>00:20:30</t>
  </si>
  <si>
    <t>Fikira</t>
  </si>
  <si>
    <t>-15.8935403265059</t>
  </si>
  <si>
    <t>35.238453671336174</t>
  </si>
  <si>
    <t>761.0</t>
  </si>
  <si>
    <t>https://waterforpeople.s3.amazonaws.com/images/f06610c7-377d-4a9c-b8d2-62bfe1308feb.jpg</t>
  </si>
  <si>
    <t>ngoniwa and siliya</t>
  </si>
  <si>
    <t>6b24f250c71d53b45da69e4495f25</t>
  </si>
  <si>
    <t>uu0r-t878-88hb</t>
  </si>
  <si>
    <t>2693640242</t>
  </si>
  <si>
    <t>09-08-2019 17:44:59 UTC</t>
  </si>
  <si>
    <t>00:08:12</t>
  </si>
  <si>
    <t>-15.891613117419183</t>
  </si>
  <si>
    <t>35.23788328282535</t>
  </si>
  <si>
    <t>771.0</t>
  </si>
  <si>
    <t>https://waterforpeople.s3.amazonaws.com/images/a3577b4f-49e1-4a8c-bcc5-fc70d569a418.jpg</t>
  </si>
  <si>
    <t>nngoniwa</t>
  </si>
  <si>
    <t>Water Committee</t>
  </si>
  <si>
    <t>8f165985e9507ba61f6431f92050d4</t>
  </si>
  <si>
    <t>kvae-wcxx-sksr</t>
  </si>
  <si>
    <t>2672140152</t>
  </si>
  <si>
    <t>09-08-2019 17:45:15 UTC</t>
  </si>
  <si>
    <t>00:17:04</t>
  </si>
  <si>
    <t>-15.89243043679744</t>
  </si>
  <si>
    <t>35.24189335294068</t>
  </si>
  <si>
    <t>717.0</t>
  </si>
  <si>
    <t>https://waterforpeople.s3.amazonaws.com/images/5ac9fedd-a5e3-4be8-9322-8bbe668d72aa.jpg</t>
  </si>
  <si>
    <t>21f3d1494df65531905c344785b4f</t>
  </si>
  <si>
    <t>qgc9-f28p-60p</t>
  </si>
  <si>
    <t>2699480228</t>
  </si>
  <si>
    <t>09-08-2019 17:45:48 UTC</t>
  </si>
  <si>
    <t>00:13:58</t>
  </si>
  <si>
    <t>-15.887458543293178</t>
  </si>
  <si>
    <t>35.243851533159614</t>
  </si>
  <si>
    <t>https://waterforpeople.s3.amazonaws.com/images/c990b57c-b5c2-46c2-a31f-94d2fe49ec6a.jpg</t>
  </si>
  <si>
    <t>ngoniwa</t>
  </si>
  <si>
    <t>f8781ab5771bd16d3a4f53ed33c26b</t>
  </si>
  <si>
    <t>gu1c-8bqr-1a8h</t>
  </si>
  <si>
    <t>w4p:282:12</t>
  </si>
  <si>
    <t>2685650384</t>
  </si>
  <si>
    <t>09-08-2019 18:30:22 UTC</t>
  </si>
  <si>
    <t>00:09:16</t>
  </si>
  <si>
    <t>-15.62220923602581</t>
  </si>
  <si>
    <t>35.2430250775069</t>
  </si>
  <si>
    <t>https://waterforpeople.s3.amazonaws.com/images/25103e2e-d719-46f2-90c8-9a28a9511256.jpg</t>
  </si>
  <si>
    <t>mpotola</t>
  </si>
  <si>
    <t>5df34fa6e0ca66ae2189c17b2a54da6</t>
  </si>
  <si>
    <t>fbqu-1jqw-v2sc</t>
  </si>
  <si>
    <t>2672080350</t>
  </si>
  <si>
    <t>09-08-2019 18:36:59 UTC</t>
  </si>
  <si>
    <t>00:34:15</t>
  </si>
  <si>
    <t>Moto</t>
  </si>
  <si>
    <t>-15.634327079169452</t>
  </si>
  <si>
    <t>35.234590200707316</t>
  </si>
  <si>
    <t>881.0</t>
  </si>
  <si>
    <t>https://waterforpeople.s3.amazonaws.com/images/18382296-8fb3-4bb9-8ba4-3bf0a99b05a6.jpg</t>
  </si>
  <si>
    <t>moto</t>
  </si>
  <si>
    <t>Dapp</t>
  </si>
  <si>
    <t>d6fed73cd3585fc24a4eb55fb236e55</t>
  </si>
  <si>
    <t>gxx2-vqe0-hhtw</t>
  </si>
  <si>
    <t>2706910351</t>
  </si>
  <si>
    <t>10-08-2019 05:51:44 UTC</t>
  </si>
  <si>
    <t>00:11:59</t>
  </si>
  <si>
    <t>2019-08-10</t>
  </si>
  <si>
    <t>Baluti</t>
  </si>
  <si>
    <t>-15.638123117387295</t>
  </si>
  <si>
    <t>35.2189473900944</t>
  </si>
  <si>
    <t>900.0</t>
  </si>
  <si>
    <t>https://waterforpeople.s3.amazonaws.com/images/6a196676-9290-4c5c-ae67-be4be5135933.jpg</t>
  </si>
  <si>
    <t>3ec97adc66c16fb10ee74f51f7aa4a5</t>
  </si>
  <si>
    <t>1kqq-hgmu-cjc3</t>
  </si>
  <si>
    <t>2670120593</t>
  </si>
  <si>
    <t>10-08-2019 05:59:47 UTC</t>
  </si>
  <si>
    <t>00:17:49</t>
  </si>
  <si>
    <t>-15.649297451600432</t>
  </si>
  <si>
    <t>35.215808283537626</t>
  </si>
  <si>
    <t>889.0</t>
  </si>
  <si>
    <t>https://waterforpeople.s3.amazonaws.com/images/26f6b6e4-dac7-4354-b6a0-30e738d1ba83.jpg</t>
  </si>
  <si>
    <t>222afc509c5e28f91683bf4ae41bf54</t>
  </si>
  <si>
    <t>ngf1-rmkx-5u8n</t>
  </si>
  <si>
    <t>2699580603</t>
  </si>
  <si>
    <t>10-08-2019 06:04:09 UTC</t>
  </si>
  <si>
    <t>00:22:53</t>
  </si>
  <si>
    <t>Chilemba</t>
  </si>
  <si>
    <t>-15.601218142546713</t>
  </si>
  <si>
    <t>35.18887907266617</t>
  </si>
  <si>
    <t>1099.0</t>
  </si>
  <si>
    <t>https://waterforpeople.s3.amazonaws.com/images/ecac61d0-ff68-4c8e-b8d7-157b54888f8e.jpg</t>
  </si>
  <si>
    <t>chilemba and kachere</t>
  </si>
  <si>
    <t>b338f3f6714fe68775c8e6c2da7cded</t>
  </si>
  <si>
    <t>mqx5-9phj-5hf1</t>
  </si>
  <si>
    <t>w4p:282:02</t>
  </si>
  <si>
    <t>2708240544</t>
  </si>
  <si>
    <t>10-08-2019 06:08:19 UTC</t>
  </si>
  <si>
    <t>00:30:55</t>
  </si>
  <si>
    <t>-15.725126937031746</t>
  </si>
  <si>
    <t>35.173828192055225</t>
  </si>
  <si>
    <t>956.0</t>
  </si>
  <si>
    <t>https://waterforpeople.s3.amazonaws.com/images/750434f7-15af-43ed-a8c3-5d9c1be6b931.jpg</t>
  </si>
  <si>
    <t>51e0dc2ec3e7591f51cadc577aa699</t>
  </si>
  <si>
    <t>c6xw-mfb4-a9ft</t>
  </si>
  <si>
    <t>2685680556</t>
  </si>
  <si>
    <t>10-08-2019 06:09:45 UTC</t>
  </si>
  <si>
    <t>00:18:07</t>
  </si>
  <si>
    <t>Bamuya</t>
  </si>
  <si>
    <t>-15.750036276876926</t>
  </si>
  <si>
    <t>35.17385392449796</t>
  </si>
  <si>
    <t>935.0</t>
  </si>
  <si>
    <t>https://waterforpeople.s3.amazonaws.com/images/f0ad9d7c-69c6-41f3-bcc7-8c211ca9971d.jpg</t>
  </si>
  <si>
    <t>Thawani,Sadiki,Maluwa and Bamuya</t>
  </si>
  <si>
    <t>88ee192b764fa3a373975a9f40819c59</t>
  </si>
  <si>
    <t>tjjy-kg6u-n0sy</t>
  </si>
  <si>
    <t>2695700139</t>
  </si>
  <si>
    <t>10-08-2019 06:13:43 UTC</t>
  </si>
  <si>
    <t>00:11:21</t>
  </si>
  <si>
    <t>Khumbanyiwa</t>
  </si>
  <si>
    <t>-15.60594029724598</t>
  </si>
  <si>
    <t>35.18783451989293</t>
  </si>
  <si>
    <t>1013.0</t>
  </si>
  <si>
    <t>https://waterforpeople.s3.amazonaws.com/images/d629c8da-0135-4a1c-8448-23b090c3e5d2.jpg</t>
  </si>
  <si>
    <t>Khumbanyiwa 2</t>
  </si>
  <si>
    <t>db4a8529a7e188f4fafa290f34f2bc</t>
  </si>
  <si>
    <t>revu-n8jf-yutu</t>
  </si>
  <si>
    <t>2687780317</t>
  </si>
  <si>
    <t>10-08-2019 06:57:56 UTC</t>
  </si>
  <si>
    <t>00:11:31</t>
  </si>
  <si>
    <t>-15.64745913259685</t>
  </si>
  <si>
    <t>35.214879317209125</t>
  </si>
  <si>
    <t>888.0</t>
  </si>
  <si>
    <t>https://waterforpeople.s3.amazonaws.com/images/5b6a9631-faa1-436f-8b97-a78c895a7afb.jpg</t>
  </si>
  <si>
    <t>e86daf4fd5aafa2aefb8eee961c64b</t>
  </si>
  <si>
    <t>mcd8-r4x4-982n</t>
  </si>
  <si>
    <t>2670160187</t>
  </si>
  <si>
    <t>10-08-2019 06:58:35 UTC</t>
  </si>
  <si>
    <t>Njeremba</t>
  </si>
  <si>
    <t>-15.755265327170491</t>
  </si>
  <si>
    <t>35.16296977177262</t>
  </si>
  <si>
    <t>949.0</t>
  </si>
  <si>
    <t>https://waterforpeople.s3.amazonaws.com/images/9947a608-4109-429f-a544-d93aed90831b.jpg</t>
  </si>
  <si>
    <t>Mtenje,Mandindi</t>
  </si>
  <si>
    <t>Spring</t>
  </si>
  <si>
    <t>30a11694b8d6f584c646e95a1a05aad</t>
  </si>
  <si>
    <t>jw84-k9am-eh85</t>
  </si>
  <si>
    <t>2699560072</t>
  </si>
  <si>
    <t>10-08-2019 07:04:11 UTC</t>
  </si>
  <si>
    <t>00:07:21</t>
  </si>
  <si>
    <t>-15.8646137</t>
  </si>
  <si>
    <t>35.2385606</t>
  </si>
  <si>
    <t>https://waterforpeople.s3.amazonaws.com/images/f3a6b2e9-485f-46ef-ad15-fcc43ed6ab68.jpg</t>
  </si>
  <si>
    <t>sabuni</t>
  </si>
  <si>
    <t>Scoop Water Source</t>
  </si>
  <si>
    <t>Scoophole</t>
  </si>
  <si>
    <t>bfb6fa5faa437dc8c6cfe7ac17f098</t>
  </si>
  <si>
    <t>jp6j-8nv4-g58a</t>
  </si>
  <si>
    <t>2685710143</t>
  </si>
  <si>
    <t>10-08-2019 07:05:21 UTC</t>
  </si>
  <si>
    <t>00:11:27</t>
  </si>
  <si>
    <t>-15.611178944818676</t>
  </si>
  <si>
    <t>35.186689384281635</t>
  </si>
  <si>
    <t>985.0</t>
  </si>
  <si>
    <t>https://waterforpeople.s3.amazonaws.com/images/edcbba79-8339-409d-bef2-8a67b61be412.jpg</t>
  </si>
  <si>
    <t>Chilemba 2</t>
  </si>
  <si>
    <t>2d19e77cc506832567df6bb2c914d96</t>
  </si>
  <si>
    <t>c16p-fp3m-1fdj</t>
  </si>
  <si>
    <t>2699580051</t>
  </si>
  <si>
    <t>10-08-2019 07:17:51 UTC</t>
  </si>
  <si>
    <t>00:07:25</t>
  </si>
  <si>
    <t>-15.77154977247119</t>
  </si>
  <si>
    <t>35.25154368951917</t>
  </si>
  <si>
    <t>https://waterforpeople.s3.amazonaws.com/images/ab1be046-2541-49d9-9e9b-b19f6ae054de.jpg</t>
  </si>
  <si>
    <t>Chikwiri, Mulaviwa, Mulolo,Ndanga</t>
  </si>
  <si>
    <t>251f91037d89b9a4f2b648cd373951f</t>
  </si>
  <si>
    <t>t6rx-9v4k-0r8n</t>
  </si>
  <si>
    <t>2708260593</t>
  </si>
  <si>
    <t>10-08-2019 07:21:36 UTC</t>
  </si>
  <si>
    <t>00:16:25</t>
  </si>
  <si>
    <t>Chiwala</t>
  </si>
  <si>
    <t>-15.738876988179982</t>
  </si>
  <si>
    <t>35.16005823388696</t>
  </si>
  <si>
    <t>1002.0</t>
  </si>
  <si>
    <t>https://waterforpeople.s3.amazonaws.com/images/d3df9744-b8e3-4ead-a644-117f3abc8772.jpg</t>
  </si>
  <si>
    <t>4ab4943b6b5c3031a3a60929cf8768a</t>
  </si>
  <si>
    <t>ptbb-s4pw-fstc</t>
  </si>
  <si>
    <t>2695720076</t>
  </si>
  <si>
    <t>10-08-2019 07:33:22 UTC</t>
  </si>
  <si>
    <t>00:13:34</t>
  </si>
  <si>
    <t>Moses</t>
  </si>
  <si>
    <t>-15.8644099</t>
  </si>
  <si>
    <t>35.2353022</t>
  </si>
  <si>
    <t>861.0</t>
  </si>
  <si>
    <t>https://waterforpeople.s3.amazonaws.com/images/9ebbddf1-7463-41af-9bca-255d0e51fcf8.jpg</t>
  </si>
  <si>
    <t>moses. sabuni</t>
  </si>
  <si>
    <t>6c2ce7711a54457b4ebca4aa852a7bc</t>
  </si>
  <si>
    <t>aj0b-q273-xfry</t>
  </si>
  <si>
    <t>2672170615</t>
  </si>
  <si>
    <t>10-08-2019 07:47:01 UTC</t>
  </si>
  <si>
    <t>00:12:35</t>
  </si>
  <si>
    <t>-15.610425788909197</t>
  </si>
  <si>
    <t>35.18676046282053</t>
  </si>
  <si>
    <t>1007.0</t>
  </si>
  <si>
    <t>https://waterforpeople.s3.amazonaws.com/images/4ae7edb4-37d5-4cd5-b842-0cfe97321692.jpg</t>
  </si>
  <si>
    <t>chilemba and khumbanyiwa</t>
  </si>
  <si>
    <t>ddd48f65ba89c164bac3f632962ab4b</t>
  </si>
  <si>
    <t>2kc9-gumu-cng5</t>
  </si>
  <si>
    <t>2706900055</t>
  </si>
  <si>
    <t>10-08-2019 08:03:08 UTC</t>
  </si>
  <si>
    <t>00:15:42</t>
  </si>
  <si>
    <t>-15.88541398756206</t>
  </si>
  <si>
    <t>35.24635755456984</t>
  </si>
  <si>
    <t>https://waterforpeople.s3.amazonaws.com/images/b6ba2e88-61da-4905-83ef-08357e0dce92.jpg</t>
  </si>
  <si>
    <t>fikila,ngoniwa,namkuyu</t>
  </si>
  <si>
    <t>2d4bd0793a339c5ff51088f4edad63</t>
  </si>
  <si>
    <t>bxg2-c1pq-tye2</t>
  </si>
  <si>
    <t>2708280393</t>
  </si>
  <si>
    <t>10-08-2019 08:06:35 UTC</t>
  </si>
  <si>
    <t>Matikiti</t>
  </si>
  <si>
    <t>Matimati</t>
  </si>
  <si>
    <t>-15.636855941265821</t>
  </si>
  <si>
    <t>35.22668941877782</t>
  </si>
  <si>
    <t>905.0</t>
  </si>
  <si>
    <t>https://waterforpeople.s3.amazonaws.com/images/a008fa2a-ba27-4b7e-aade-3047b292cedc.jpg</t>
  </si>
  <si>
    <t>matimati and mlula</t>
  </si>
  <si>
    <t>e3c77d85e77ba7ad2262a30f02f9bdc</t>
  </si>
  <si>
    <t>2khr-3d7a-94k9</t>
  </si>
  <si>
    <t>2697650090</t>
  </si>
  <si>
    <t>10-08-2019 08:10:14 UTC</t>
  </si>
  <si>
    <t>00:05:20</t>
  </si>
  <si>
    <t>Makwiri</t>
  </si>
  <si>
    <t>-15.772226653061807</t>
  </si>
  <si>
    <t>35.26955975219607</t>
  </si>
  <si>
    <t>https://waterforpeople.s3.amazonaws.com/images/aa469c0c-660c-4f07-9516-ddcc946e88f5.jpg</t>
  </si>
  <si>
    <t>Makwiti</t>
  </si>
  <si>
    <t>ff9b435625604d146ff9dc99d52866bf</t>
  </si>
  <si>
    <t>kc41-w6bc-dmfq</t>
  </si>
  <si>
    <t>2697650088</t>
  </si>
  <si>
    <t>10-08-2019 08:28:00 UTC</t>
  </si>
  <si>
    <t>00:15:02</t>
  </si>
  <si>
    <t>-15.8698428</t>
  </si>
  <si>
    <t>35.2361643</t>
  </si>
  <si>
    <t>866.0</t>
  </si>
  <si>
    <t>https://waterforpeople.s3.amazonaws.com/images/9556bf85-35f1-4869-8421-fdac82bf18fc.jpg</t>
  </si>
  <si>
    <t>chikwawa</t>
  </si>
  <si>
    <t>f69fc16ac6ab2a86b82f78081cd1dac</t>
  </si>
  <si>
    <t>vu9h-wvg4-m3eu</t>
  </si>
  <si>
    <t>2699550457</t>
  </si>
  <si>
    <t>10-08-2019 08:31:15 UTC</t>
  </si>
  <si>
    <t>00:18:13</t>
  </si>
  <si>
    <t>-15.634878943674266</t>
  </si>
  <si>
    <t>35.2235303632915</t>
  </si>
  <si>
    <t>897.0</t>
  </si>
  <si>
    <t>https://waterforpeople.s3.amazonaws.com/images/0d92c9c6-a409-46bd-b98b-34f22c98d3cc.jpg</t>
  </si>
  <si>
    <t>fdee2ff374d912df43a613a287afa45</t>
  </si>
  <si>
    <t>ep63-2jth-68gb</t>
  </si>
  <si>
    <t>2701270088</t>
  </si>
  <si>
    <t>10-08-2019 08:57:24 UTC</t>
  </si>
  <si>
    <t>00:08:21</t>
  </si>
  <si>
    <t>-15.772011196240783</t>
  </si>
  <si>
    <t>35.264181420207024</t>
  </si>
  <si>
    <t>826.0</t>
  </si>
  <si>
    <t>https://waterforpeople.s3.amazonaws.com/images/84d6df65-41fe-4490-acc5-b2945aaa9093.jpg</t>
  </si>
  <si>
    <t>Mr Patrick Chimtengo</t>
  </si>
  <si>
    <t>576d36da7fbac5d849feafd3fa87e05e</t>
  </si>
  <si>
    <t>ksfc-d5ca-fp1j</t>
  </si>
  <si>
    <t>2695710146</t>
  </si>
  <si>
    <t>10-08-2019 09:15:00 UTC</t>
  </si>
  <si>
    <t>00:15:22</t>
  </si>
  <si>
    <t>Sabuni</t>
  </si>
  <si>
    <t>-15.8648937</t>
  </si>
  <si>
    <t>35.2349731</t>
  </si>
  <si>
    <t>873.0</t>
  </si>
  <si>
    <t>https://waterforpeople.s3.amazonaws.com/images/9c4baa07-503b-473e-9cb9-a1a1a0a4fe0f.jpg</t>
  </si>
  <si>
    <t>sabuni. mose. namkuyu</t>
  </si>
  <si>
    <t>c6cbd32e1bcc2f4eb1417a583c5f6ab</t>
  </si>
  <si>
    <t>2phr-65uf-ydmn</t>
  </si>
  <si>
    <t>2699580134</t>
  </si>
  <si>
    <t>10-08-2019 09:16:40 UTC</t>
  </si>
  <si>
    <t>00:12:16</t>
  </si>
  <si>
    <t>-15.883350614458323</t>
  </si>
  <si>
    <t>35.25368124246597</t>
  </si>
  <si>
    <t>https://waterforpeople.s3.amazonaws.com/images/7bf0e5fe-ac2b-4237-92c1-10a43ba1c376.jpg</t>
  </si>
  <si>
    <t>no</t>
  </si>
  <si>
    <t>2ee9a3ffda24bbf3237132517786b</t>
  </si>
  <si>
    <t>h2fd-ud6r-nha4</t>
  </si>
  <si>
    <t>2706920448</t>
  </si>
  <si>
    <t>10-08-2019 09:33:39 UTC</t>
  </si>
  <si>
    <t>00:06:55</t>
  </si>
  <si>
    <t>-15.603987607173622</t>
  </si>
  <si>
    <t>35.192770874127746</t>
  </si>
  <si>
    <t>https://waterforpeople.s3.amazonaws.com/images/97bed578-01d0-45d8-846a-54424cdc8d57.jpg</t>
  </si>
  <si>
    <t>e2a4cb1a9bf5ccf1b48bd6ac7a78b9e</t>
  </si>
  <si>
    <t>rcay-jhhy-shc6</t>
  </si>
  <si>
    <t>2699560164</t>
  </si>
  <si>
    <t>10-08-2019 10:02:40 UTC</t>
  </si>
  <si>
    <t>00:06:25</t>
  </si>
  <si>
    <t>Chanje I</t>
  </si>
  <si>
    <t>-15.767932855524123</t>
  </si>
  <si>
    <t>35.265741124749184</t>
  </si>
  <si>
    <t>816.0</t>
  </si>
  <si>
    <t>https://waterforpeople.s3.amazonaws.com/images/089aceef-d50a-4b36-9004-30fa72d9fc3e.jpg</t>
  </si>
  <si>
    <t>b9ccb19c678b5ddf807aa8d7169f7835</t>
  </si>
  <si>
    <t>7jas-3fxm-g2as</t>
  </si>
  <si>
    <t>2683560283</t>
  </si>
  <si>
    <t>10-08-2019 10:04:05 UTC</t>
  </si>
  <si>
    <t>00:04:20</t>
  </si>
  <si>
    <t>Chapola</t>
  </si>
  <si>
    <t>-15.74249520432204</t>
  </si>
  <si>
    <t>35.20900025032461</t>
  </si>
  <si>
    <t>https://waterforpeople.s3.amazonaws.com/images/d6f69009-ed05-4c51-b53e-ee5f48d6c09a.jpg</t>
  </si>
  <si>
    <t>471b8cfef5f41822466d642c75201c47</t>
  </si>
  <si>
    <t>djc0-tgqc-th6a</t>
  </si>
  <si>
    <t>2708270162</t>
  </si>
  <si>
    <t>10-08-2019 10:09:42 UTC</t>
  </si>
  <si>
    <t>-15.888365171849728</t>
  </si>
  <si>
    <t>35.257396437227726</t>
  </si>
  <si>
    <t>789.0</t>
  </si>
  <si>
    <t>https://waterforpeople.s3.amazonaws.com/images/5218a662-d20d-4fdf-a860-e03ee043354f.jpg</t>
  </si>
  <si>
    <t>sakwata,mukokowa,nsolomba</t>
  </si>
  <si>
    <t>e987b4630255e4a473a2da695e85cf1</t>
  </si>
  <si>
    <t>48se-qxn8-udv5</t>
  </si>
  <si>
    <t>2691790663</t>
  </si>
  <si>
    <t>10-08-2019 10:13:39 UTC</t>
  </si>
  <si>
    <t>00:16:05</t>
  </si>
  <si>
    <t>Kachere</t>
  </si>
  <si>
    <t>-15.599288544617593</t>
  </si>
  <si>
    <t>35.19402623176575</t>
  </si>
  <si>
    <t>1025.0</t>
  </si>
  <si>
    <t>https://waterforpeople.s3.amazonaws.com/images/ee4b0a53-b70d-459d-ae29-dde5b2bfa4ac.jpg</t>
  </si>
  <si>
    <t>kacgere,khumbanyiwa and chindunguli2</t>
  </si>
  <si>
    <t>be91e3b431af859691a934554279dae</t>
  </si>
  <si>
    <t>f68r-dw89-qa5k</t>
  </si>
  <si>
    <t>2705470230</t>
  </si>
  <si>
    <t>10-08-2019 10:21:33 UTC</t>
  </si>
  <si>
    <t>00:15:37</t>
  </si>
  <si>
    <t>-15.755070322193205</t>
  </si>
  <si>
    <t>35.16655940562487</t>
  </si>
  <si>
    <t>https://waterforpeople.s3.amazonaws.com/images/d6ab4f81-daef-4a69-acd4-78ff76195e0f.jpg</t>
  </si>
  <si>
    <t>Bamuya,Thawani,Nlungu</t>
  </si>
  <si>
    <t>69b33bf643b2d5cb64782d60ed8238</t>
  </si>
  <si>
    <t>c8pa-mrwx-23aj</t>
  </si>
  <si>
    <t>2714301041</t>
  </si>
  <si>
    <t>10-08-2019 10:36:08 UTC</t>
  </si>
  <si>
    <t>Phwitiko</t>
  </si>
  <si>
    <t>-15.753090307116508</t>
  </si>
  <si>
    <t>35.28640050441027</t>
  </si>
  <si>
    <t>783.0</t>
  </si>
  <si>
    <t>https://waterforpeople.s3.amazonaws.com/images/4b20b8dc-ee4a-446b-9ae3-54583be814b7.jpg</t>
  </si>
  <si>
    <t>Mpira, Masuli, Kadangwe, Manjolo pwitiko</t>
  </si>
  <si>
    <t>fd47d24399faa65cceb8fae3fc2a251</t>
  </si>
  <si>
    <t>meut-5gsa-y694</t>
  </si>
  <si>
    <t>2691780397</t>
  </si>
  <si>
    <t>10-08-2019 10:38:34 UTC</t>
  </si>
  <si>
    <t>00:07:42</t>
  </si>
  <si>
    <t>Bowadi</t>
  </si>
  <si>
    <t>-15.631027249619365</t>
  </si>
  <si>
    <t>35.24818900041282</t>
  </si>
  <si>
    <t>https://waterforpeople.s3.amazonaws.com/images/4a605bf1-e6cf-4b97-8eda-1bd0a240e3b0.jpg</t>
  </si>
  <si>
    <t>e83f08bb64c4d13a8122e201fd398f</t>
  </si>
  <si>
    <t>ufpx-3149-drx</t>
  </si>
  <si>
    <t>2689640255</t>
  </si>
  <si>
    <t>10-08-2019 10:49:27 UTC</t>
  </si>
  <si>
    <t>00:14:09</t>
  </si>
  <si>
    <t>-15.75082145165652</t>
  </si>
  <si>
    <t>35.16374182887375</t>
  </si>
  <si>
    <t>971.0</t>
  </si>
  <si>
    <t>https://waterforpeople.s3.amazonaws.com/images/60ea49a6-1203-478f-a47a-9862b58a1b4d.jpg</t>
  </si>
  <si>
    <t>Peter nklola,Ching'amba</t>
  </si>
  <si>
    <t>18c48b27ef76177d81349eebd6a68185</t>
  </si>
  <si>
    <t>xd91-v3ab-y60g</t>
  </si>
  <si>
    <t>2697660076</t>
  </si>
  <si>
    <t>10-08-2019 10:58:12 UTC</t>
  </si>
  <si>
    <t>00:08:38</t>
  </si>
  <si>
    <t>-15.891016200184822</t>
  </si>
  <si>
    <t>35.25690349750221</t>
  </si>
  <si>
    <t>799.0</t>
  </si>
  <si>
    <t>https://waterforpeople.s3.amazonaws.com/images/44636c06-bfa6-4c60-ba45-8db3dce8564e.jpg</t>
  </si>
  <si>
    <t>sakwata,solomba,fikira</t>
  </si>
  <si>
    <t>15383b3cde4851bf68b84c83ddbb63</t>
  </si>
  <si>
    <t>36df-v2c8-48p1</t>
  </si>
  <si>
    <t>2708270435</t>
  </si>
  <si>
    <t>10-08-2019 11:07:44 UTC</t>
  </si>
  <si>
    <t>-15.596819780766964</t>
  </si>
  <si>
    <t>35.19832891412079</t>
  </si>
  <si>
    <t>981.0</t>
  </si>
  <si>
    <t>https://waterforpeople.s3.amazonaws.com/images/6c0e9e4f-edeb-46b8-8c77-bc4c871bc63c.jpg</t>
  </si>
  <si>
    <t>kachere,juma and chindunguli</t>
  </si>
  <si>
    <t>Noria Pump</t>
  </si>
  <si>
    <t>26d1ca6ee54cc638437ae729a667c5b</t>
  </si>
  <si>
    <t>31b8-de92-qq9e</t>
  </si>
  <si>
    <t>2685710243</t>
  </si>
  <si>
    <t>10-08-2019 11:14:29 UTC</t>
  </si>
  <si>
    <t>00:17:31</t>
  </si>
  <si>
    <t>Mtetemera</t>
  </si>
  <si>
    <t>-15.76251873280853</t>
  </si>
  <si>
    <t>35.263230577111244</t>
  </si>
  <si>
    <t>https://waterforpeople.s3.amazonaws.com/images/484a727b-f718-4de4-9bcf-f42617f181de.jpg</t>
  </si>
  <si>
    <t>Chanje 1</t>
  </si>
  <si>
    <t>ea7a99b4adf38af56131d0f16c5aa916</t>
  </si>
  <si>
    <t>sqbt-78eb-r915</t>
  </si>
  <si>
    <t>2695690171</t>
  </si>
  <si>
    <t>10-08-2019 11:33:47 UTC</t>
  </si>
  <si>
    <t>00:10:38</t>
  </si>
  <si>
    <t>-15.8595093</t>
  </si>
  <si>
    <t>35.2327298</t>
  </si>
  <si>
    <t>867.0</t>
  </si>
  <si>
    <t>https://waterforpeople.s3.amazonaws.com/images/41ae8493-efd9-4234-86e0-614ea86ec0dc.jpg</t>
  </si>
  <si>
    <t>465afca1c9f74b1a1466f571a6f3333</t>
  </si>
  <si>
    <t>1281-5ypv-3d0k</t>
  </si>
  <si>
    <t>2705460237</t>
  </si>
  <si>
    <t>10-08-2019 11:53:56 UTC</t>
  </si>
  <si>
    <t>00:06:26</t>
  </si>
  <si>
    <t>-15.774905509315431</t>
  </si>
  <si>
    <t>35.25813111104071</t>
  </si>
  <si>
    <t>https://waterforpeople.s3.amazonaws.com/images/21f23151-fe3c-4144-aa23-c8c18088f0c2.jpg</t>
  </si>
  <si>
    <t>49d9acd97a9aa0b470606b4d5aef9b1</t>
  </si>
  <si>
    <t>c1hq-tk60-k1y0</t>
  </si>
  <si>
    <t>2693680245</t>
  </si>
  <si>
    <t>10-08-2019 12:38:57 UTC</t>
  </si>
  <si>
    <t>00:06:16</t>
  </si>
  <si>
    <t>-15.776118664070964</t>
  </si>
  <si>
    <t>35.26626558043063</t>
  </si>
  <si>
    <t>814.0</t>
  </si>
  <si>
    <t>https://waterforpeople.s3.amazonaws.com/images/e0577d6d-cb0d-4dc6-9630-e795181ad7e6.jpg</t>
  </si>
  <si>
    <t>Selemani 2</t>
  </si>
  <si>
    <t>6cb548be962e30e672a060fc974c5397</t>
  </si>
  <si>
    <t>wcuy-npr5-q7mh</t>
  </si>
  <si>
    <t>2672160306</t>
  </si>
  <si>
    <t>10-08-2019 12:46:41 UTC</t>
  </si>
  <si>
    <t>00:12:19</t>
  </si>
  <si>
    <t>Mukokoha</t>
  </si>
  <si>
    <t>-15.878236605785787</t>
  </si>
  <si>
    <t>35.26829341426492</t>
  </si>
  <si>
    <t>834.0</t>
  </si>
  <si>
    <t>https://waterforpeople.s3.amazonaws.com/images/fd3855de-44f7-4dc4-9211-747ae879aeb1.jpg</t>
  </si>
  <si>
    <t>mukokoha</t>
  </si>
  <si>
    <t>71a83f99682417db6f532ea8838be41</t>
  </si>
  <si>
    <t>kmeu-yh2x-2b7s</t>
  </si>
  <si>
    <t>2687810204</t>
  </si>
  <si>
    <t>10-08-2019 13:04:29 UTC</t>
  </si>
  <si>
    <t>00:09:23</t>
  </si>
  <si>
    <t>Chingoli</t>
  </si>
  <si>
    <t>Malindi III</t>
  </si>
  <si>
    <t>-15.748069547116756</t>
  </si>
  <si>
    <t>35.18411555327475</t>
  </si>
  <si>
    <t>901.0</t>
  </si>
  <si>
    <t>https://waterforpeople.s3.amazonaws.com/images/3af9a5f6-76df-45ad-8f38-2f2d165ee89e.jpg</t>
  </si>
  <si>
    <t>Naelo</t>
  </si>
  <si>
    <t>aa63ee4d5785ea78b5b9e36530e4167d</t>
  </si>
  <si>
    <t>9u0w-sqnb-hn70</t>
  </si>
  <si>
    <t>2699560236</t>
  </si>
  <si>
    <t>10-08-2019 13:06:14 UTC</t>
  </si>
  <si>
    <t>00:07:27</t>
  </si>
  <si>
    <t>-15.865828203968704</t>
  </si>
  <si>
    <t>35.231846552342176</t>
  </si>
  <si>
    <t>https://waterforpeople.s3.amazonaws.com/images/d6698933-fa5f-4dce-9958-d66b4f21e58f.jpg</t>
  </si>
  <si>
    <t>Scoop</t>
  </si>
  <si>
    <t>18d4628da7c02e1293642938a9a1c3</t>
  </si>
  <si>
    <t>s0gg-mvkn-96qm</t>
  </si>
  <si>
    <t>2695790201</t>
  </si>
  <si>
    <t>10-08-2019 13:07:14 UTC</t>
  </si>
  <si>
    <t>-15.750100146979094</t>
  </si>
  <si>
    <t>35.1823756378144</t>
  </si>
  <si>
    <t>913.0</t>
  </si>
  <si>
    <t>https://waterforpeople.s3.amazonaws.com/images/02e2b43b-88e6-4e06-8484-74098e05b8ee.jpg</t>
  </si>
  <si>
    <t>80479742cabce67edead9e44ee40d6f</t>
  </si>
  <si>
    <t>tr0y-wga0-5nnq</t>
  </si>
  <si>
    <t>2699570230</t>
  </si>
  <si>
    <t>10-08-2019 13:13:42 UTC</t>
  </si>
  <si>
    <t>00:09:38</t>
  </si>
  <si>
    <t>-15.863612699322402</t>
  </si>
  <si>
    <t>35.23286319337785</t>
  </si>
  <si>
    <t>880.0</t>
  </si>
  <si>
    <t>https://waterforpeople.s3.amazonaws.com/images/694d5d89-2924-4cb6-aed8-147512046cd4.jpg</t>
  </si>
  <si>
    <t>6f981c599434e08e964b7f48a1797ab</t>
  </si>
  <si>
    <t>1tkj-tau7-uks1</t>
  </si>
  <si>
    <t>2695680322</t>
  </si>
  <si>
    <t>10-08-2019 13:35:41 UTC</t>
  </si>
  <si>
    <t>00:11:45</t>
  </si>
  <si>
    <t>Chiwewe</t>
  </si>
  <si>
    <t>-15.741301286034286</t>
  </si>
  <si>
    <t>35.206067841500044</t>
  </si>
  <si>
    <t>887.0</t>
  </si>
  <si>
    <t>https://waterforpeople.s3.amazonaws.com/images/9e16d13b-f580-4c6f-ba01-152986b2e5b1.jpg</t>
  </si>
  <si>
    <t>Chiwewe  Chapola</t>
  </si>
  <si>
    <t>bf2f841aa4c1b86ac25ee3d597e2bc78</t>
  </si>
  <si>
    <t>pvy7-cfg1-3sxn</t>
  </si>
  <si>
    <t>2670150341</t>
  </si>
  <si>
    <t>10-08-2019 13:36:18 UTC</t>
  </si>
  <si>
    <t>Balakasi</t>
  </si>
  <si>
    <t>Juma</t>
  </si>
  <si>
    <t>-15.58947111479938</t>
  </si>
  <si>
    <t>35.20608628168702</t>
  </si>
  <si>
    <t>960.0</t>
  </si>
  <si>
    <t>https://waterforpeople.s3.amazonaws.com/images/c0405357-a7f1-4c99-8147-52ac106a4912.jpg</t>
  </si>
  <si>
    <t>juma</t>
  </si>
  <si>
    <t>f7337bdf4ca1553b5e6eb7396365fe17</t>
  </si>
  <si>
    <t>fqcq-rwpj-rgh</t>
  </si>
  <si>
    <t>2672160385</t>
  </si>
  <si>
    <t>10-08-2019 13:41:04 UTC</t>
  </si>
  <si>
    <t>00:16:12</t>
  </si>
  <si>
    <t xml:space="preserve"> Namkuyu</t>
  </si>
  <si>
    <t>-15.878063477575779</t>
  </si>
  <si>
    <t>35.24655746296048</t>
  </si>
  <si>
    <t>820.0</t>
  </si>
  <si>
    <t>https://waterforpeople.s3.amazonaws.com/images/3267f85c-cf31-4167-a370-b5d7b3cd21e4.jpg</t>
  </si>
  <si>
    <t>Sakwata 2</t>
  </si>
  <si>
    <t>a0ad30404e66e23bc0889c15e455ce69</t>
  </si>
  <si>
    <t>3x2m-8fcm-2591</t>
  </si>
  <si>
    <t>2685710282</t>
  </si>
  <si>
    <t>10-08-2019 13:41:41 UTC</t>
  </si>
  <si>
    <t>00:07:28</t>
  </si>
  <si>
    <t>-15.874154409393668</t>
  </si>
  <si>
    <t>35.25034750811756</t>
  </si>
  <si>
    <t>https://waterforpeople.s3.amazonaws.com/images/76a21550-487f-47d2-b814-1df4f5b2e314.jpg</t>
  </si>
  <si>
    <t>Namkuyu 2</t>
  </si>
  <si>
    <t>86ab9c9220b1ed9427eab80f86cc</t>
  </si>
  <si>
    <t>y3tt-btv1-hxw</t>
  </si>
  <si>
    <t>2708290235</t>
  </si>
  <si>
    <t>10-08-2019 13:43:06 UTC</t>
  </si>
  <si>
    <t>00:13:42</t>
  </si>
  <si>
    <t>-15.87528864853084</t>
  </si>
  <si>
    <t>35.249159121885896</t>
  </si>
  <si>
    <t>822.0</t>
  </si>
  <si>
    <t>https://waterforpeople.s3.amazonaws.com/images/15b93fdb-d101-4b0f-9524-7ddbbaafd199.jpg</t>
  </si>
  <si>
    <t>e02510b26e685d114b446331f7875cb2</t>
  </si>
  <si>
    <t>9qgk-n6su-dqxa</t>
  </si>
  <si>
    <t>2695700248</t>
  </si>
  <si>
    <t>10-08-2019 13:44:58 UTC</t>
  </si>
  <si>
    <t>00:15:38</t>
  </si>
  <si>
    <t>-15.87520214729011</t>
  </si>
  <si>
    <t>35.24563302285969</t>
  </si>
  <si>
    <t>https://waterforpeople.s3.amazonaws.com/images/3bcfb40e-9207-4b53-88b4-72c6281af0d1.jpg</t>
  </si>
  <si>
    <t>b2518b648fbb74d47a765b561bbff54</t>
  </si>
  <si>
    <t>rpvd-w300-e6f8</t>
  </si>
  <si>
    <t>2685720340</t>
  </si>
  <si>
    <t>10-08-2019 13:45:10 UTC</t>
  </si>
  <si>
    <t>00:09:47</t>
  </si>
  <si>
    <t>-15.742786349728703</t>
  </si>
  <si>
    <t>35.209097899496555</t>
  </si>
  <si>
    <t>882.0</t>
  </si>
  <si>
    <t>https://waterforpeople.s3.amazonaws.com/images/78e295c3-aed6-4cd7-889f-18a3bdac16df.jpg</t>
  </si>
  <si>
    <t>cb7da3b2d4ad74d8ff1b6cbfeaf7b1c</t>
  </si>
  <si>
    <t>2euq-72qf-wmdc</t>
  </si>
  <si>
    <t>2703600267</t>
  </si>
  <si>
    <t>10-08-2019 14:31:10 UTC</t>
  </si>
  <si>
    <t>00:03:58</t>
  </si>
  <si>
    <t>Jalasi</t>
  </si>
  <si>
    <t>-15.757388337515295</t>
  </si>
  <si>
    <t>35.251550478860736</t>
  </si>
  <si>
    <t>https://waterforpeople.s3.amazonaws.com/images/da5538b6-0baa-49ea-bfbc-558e7f39c50e.jpg</t>
  </si>
  <si>
    <t>19b723612c47643e82ae51a40e2d4</t>
  </si>
  <si>
    <t>ghx3-yux9-0h3w</t>
  </si>
  <si>
    <t>2708270341</t>
  </si>
  <si>
    <t>10-08-2019 14:40:11 UTC</t>
  </si>
  <si>
    <t>Jonasi</t>
  </si>
  <si>
    <t>-15.75733507052064</t>
  </si>
  <si>
    <t>35.17683452926576</t>
  </si>
  <si>
    <t>https://waterforpeople.s3.amazonaws.com/images/1daba8ae-0bf7-4ec6-8156-07a055bc0950.jpg</t>
  </si>
  <si>
    <t>Jonasi, Ntenje, Nlungu, Thawani</t>
  </si>
  <si>
    <t>1dd74bb92b1888f161f26768598bcb1</t>
  </si>
  <si>
    <t>hcus-4wp5-9bwx</t>
  </si>
  <si>
    <t>2701250326</t>
  </si>
  <si>
    <t>10-08-2019 15:22:30 UTC</t>
  </si>
  <si>
    <t>00:04:32</t>
  </si>
  <si>
    <t>Chimtengo</t>
  </si>
  <si>
    <t>-15.753814126364887</t>
  </si>
  <si>
    <t>35.25924841873348</t>
  </si>
  <si>
    <t>825.0</t>
  </si>
  <si>
    <t>https://waterforpeople.s3.amazonaws.com/images/410f0820-4c49-412f-adfc-562381aed0a3.jpg</t>
  </si>
  <si>
    <t>Nkolokosa</t>
  </si>
  <si>
    <t>99a760d64f13a74d8b551a9d396cb96</t>
  </si>
  <si>
    <t>ghv2-yyyv-21w4</t>
  </si>
  <si>
    <t>2683560365</t>
  </si>
  <si>
    <t>10-08-2019 15:54:09 UTC</t>
  </si>
  <si>
    <t>00:09:56</t>
  </si>
  <si>
    <t>-15.639652269892395</t>
  </si>
  <si>
    <t>35.227553425356746</t>
  </si>
  <si>
    <t>903.0</t>
  </si>
  <si>
    <t>https://waterforpeople.s3.amazonaws.com/images/fab5fbb0-1742-49ae-8d12-4f9559a3202a.jpg</t>
  </si>
  <si>
    <t>matimati</t>
  </si>
  <si>
    <t>712712594cc378e09063271f675da</t>
  </si>
  <si>
    <t>3ujd-d943-u76d</t>
  </si>
  <si>
    <t>2670140493</t>
  </si>
  <si>
    <t>10-08-2019 16:11:54 UTC</t>
  </si>
  <si>
    <t>00:16:16</t>
  </si>
  <si>
    <t>-15.870930310338736</t>
  </si>
  <si>
    <t>35.24114484898746</t>
  </si>
  <si>
    <t>https://waterforpeople.s3.amazonaws.com/images/33cb4b7c-a847-4f00-9e03-ec868ad0b5b0.jpg</t>
  </si>
  <si>
    <t>Was stolen</t>
  </si>
  <si>
    <t>72eb901412ce43144955ba1f75b366ee</t>
  </si>
  <si>
    <t>8vkw-qk5a-tmnb</t>
  </si>
  <si>
    <t>2695720442</t>
  </si>
  <si>
    <t>10-08-2019 16:23:03 UTC</t>
  </si>
  <si>
    <t>00:20:17</t>
  </si>
  <si>
    <t>-15.756439086981118</t>
  </si>
  <si>
    <t>35.17915489152074</t>
  </si>
  <si>
    <t>920.0</t>
  </si>
  <si>
    <t>https://waterforpeople.s3.amazonaws.com/images/0d926bc8-8e5e-4e50-bfea-e4c5dd43e809.jpg</t>
  </si>
  <si>
    <t>Nlungu only</t>
  </si>
  <si>
    <t>0c6adead672cf734c94fcea9bfaf0</t>
  </si>
  <si>
    <t>n2v9-32s0-n9x8</t>
  </si>
  <si>
    <t>2699550618</t>
  </si>
  <si>
    <t>10-08-2019 16:39:00 UTC</t>
  </si>
  <si>
    <t>00:29:48</t>
  </si>
  <si>
    <t>-15.875852750614285</t>
  </si>
  <si>
    <t>35.2493332978338</t>
  </si>
  <si>
    <t>817.0</t>
  </si>
  <si>
    <t>https://waterforpeople.s3.amazonaws.com/images/84179b54-a0e7-45d8-b629-d717d0b3edf2.jpg</t>
  </si>
  <si>
    <t>Family</t>
  </si>
  <si>
    <t>protected dug well</t>
  </si>
  <si>
    <t>ba25b02e8b42b32fd6fb9ba091606d</t>
  </si>
  <si>
    <t>qucf-6d2u-w171</t>
  </si>
  <si>
    <t>2708280501</t>
  </si>
  <si>
    <t>10-08-2019 17:58:47 UTC</t>
  </si>
  <si>
    <t>00:10:55</t>
  </si>
  <si>
    <t>-15.884444369003177</t>
  </si>
  <si>
    <t>35.24801792576909</t>
  </si>
  <si>
    <t>805.0</t>
  </si>
  <si>
    <t>https://waterforpeople.s3.amazonaws.com/images/360ede7b-184e-4f78-81b4-c78d808dbbc0.jpg</t>
  </si>
  <si>
    <t>nankuyu</t>
  </si>
  <si>
    <t>217b5ceacbb49cb1781c1b08d4ba32</t>
  </si>
  <si>
    <t>qdgg-umy7-uvuj</t>
  </si>
  <si>
    <t>2695730393</t>
  </si>
  <si>
    <t>10-08-2019 17:59:37 UTC</t>
  </si>
  <si>
    <t>00:09:28</t>
  </si>
  <si>
    <t>-15.897386320866644</t>
  </si>
  <si>
    <t>35.25459713302553</t>
  </si>
  <si>
    <t>748.0</t>
  </si>
  <si>
    <t>https://waterforpeople.s3.amazonaws.com/images/4a507ae8-3d32-4144-834d-77fd77d0cb44.jpg</t>
  </si>
  <si>
    <t>4ab711eab5fddc1a3cc2a0b3e764733f</t>
  </si>
  <si>
    <t>pmv0-dhc9-dcn7</t>
  </si>
  <si>
    <t>2706930456</t>
  </si>
  <si>
    <t>10-08-2019 18:05:13 UTC</t>
  </si>
  <si>
    <t>00:25:32</t>
  </si>
  <si>
    <t>-15.910441093146801</t>
  </si>
  <si>
    <t>35.25848248042166</t>
  </si>
  <si>
    <t>https://waterforpeople.s3.amazonaws.com/images/2a94c232-547b-499b-be6b-e0cc3c8860dd.jpg</t>
  </si>
  <si>
    <t>495311377487c514dcae0d281c29aeb</t>
  </si>
  <si>
    <t>1364-1cvu-cqej</t>
  </si>
  <si>
    <t>2701260552</t>
  </si>
  <si>
    <t>10-08-2019 18:07:09 UTC</t>
  </si>
  <si>
    <t>Mangulama</t>
  </si>
  <si>
    <t>Misomali</t>
  </si>
  <si>
    <t>-15.91196144465357</t>
  </si>
  <si>
    <t>35.252826288342476</t>
  </si>
  <si>
    <t>763.0</t>
  </si>
  <si>
    <t>https://waterforpeople.s3.amazonaws.com/images/921befbc-5852-47a8-951f-d97ca0fb32ed.jpg</t>
  </si>
  <si>
    <t>mmangisa</t>
  </si>
  <si>
    <t>Chiaradzul Masaf</t>
  </si>
  <si>
    <t>3f2ad69af754f0ff6d2c4cddb3197f72</t>
  </si>
  <si>
    <t>rptf-qfh0-tty6</t>
  </si>
  <si>
    <t>2708270530</t>
  </si>
  <si>
    <t>10-08-2019 18:32:44 UTC</t>
  </si>
  <si>
    <t>00:09:50</t>
  </si>
  <si>
    <t>-15.595424948260188</t>
  </si>
  <si>
    <t>35.192368710413575</t>
  </si>
  <si>
    <t>1000.0</t>
  </si>
  <si>
    <t>https://waterforpeople.s3.amazonaws.com/images/20c70a28-2acc-48f1-96af-63bc61d0aff4.jpg</t>
  </si>
  <si>
    <t>Kachere 2</t>
  </si>
  <si>
    <t>75994874483b5e1dbdc664b0a9e58e</t>
  </si>
  <si>
    <t>u9sa-ckf2-0989</t>
  </si>
  <si>
    <t>2695720524</t>
  </si>
  <si>
    <t>10-08-2019 18:38:50 UTC</t>
  </si>
  <si>
    <t>00:14:54</t>
  </si>
  <si>
    <t>-15.621849945746362</t>
  </si>
  <si>
    <t>35.238247560337186</t>
  </si>
  <si>
    <t>https://waterforpeople.s3.amazonaws.com/images/3f054095-5812-4e05-9366-db14a3f04776.jpg</t>
  </si>
  <si>
    <t>e1fb97acd5d5a9d697b705244ba6c9c</t>
  </si>
  <si>
    <t>1q24-87dk-j9r6</t>
  </si>
  <si>
    <t>2701260556</t>
  </si>
  <si>
    <t>10-08-2019 18:41:18 UTC</t>
  </si>
  <si>
    <t>00:08:44</t>
  </si>
  <si>
    <t>-15.89288339484483</t>
  </si>
  <si>
    <t>35.25352466851473</t>
  </si>
  <si>
    <t>756.0</t>
  </si>
  <si>
    <t>https://waterforpeople.s3.amazonaws.com/images/1a003da7-6e3d-4918-8f19-5647b30e9dbb.jpg</t>
  </si>
  <si>
    <t>sakwata</t>
  </si>
  <si>
    <t>681929fe655a7df9ebfe616479c2726</t>
  </si>
  <si>
    <t>5t57-y3ut-10q5</t>
  </si>
  <si>
    <t>2706920574</t>
  </si>
  <si>
    <t>10-08-2019 18:42:02 UTC</t>
  </si>
  <si>
    <t>00:10:13</t>
  </si>
  <si>
    <t>-15.89296595659107</t>
  </si>
  <si>
    <t>35.24791709147394</t>
  </si>
  <si>
    <t>https://waterforpeople.s3.amazonaws.com/images/0f3ee141-38ec-44b9-b766-496e4ee14561.jpg</t>
  </si>
  <si>
    <t>Republic Of China</t>
  </si>
  <si>
    <t>114d9043b3f86abf8aeb7ba8123967</t>
  </si>
  <si>
    <t>g799-vukf-k4sn</t>
  </si>
  <si>
    <t>2695730411</t>
  </si>
  <si>
    <t>10-08-2019 18:42:24 UTC</t>
  </si>
  <si>
    <t>00:06:41</t>
  </si>
  <si>
    <t>-15.90479424688965</t>
  </si>
  <si>
    <t>35.26442323811352</t>
  </si>
  <si>
    <t>https://waterforpeople.s3.amazonaws.com/images/c55b7e29-eecf-4588-a8cc-63706f7a17b3.jpg</t>
  </si>
  <si>
    <t>takhiwa,nkhuwala, mlamwa</t>
  </si>
  <si>
    <t>b89260224e86bf62c486c7b58d57bad5</t>
  </si>
  <si>
    <t>btd6-4r46-0fjh</t>
  </si>
  <si>
    <t>2687780499</t>
  </si>
  <si>
    <t>10-08-2019 18:42:37 UTC</t>
  </si>
  <si>
    <t>00:10:14</t>
  </si>
  <si>
    <t>-15.911400276236236</t>
  </si>
  <si>
    <t>35.2513347286731</t>
  </si>
  <si>
    <t>753.0</t>
  </si>
  <si>
    <t>https://waterforpeople.s3.amazonaws.com/images/6d308ca3-6053-4793-b7f8-748ed2c8f77e.jpg</t>
  </si>
  <si>
    <t>Mdi</t>
  </si>
  <si>
    <t>1a73cc17cbf7ec8a38776b34d6f14ae7</t>
  </si>
  <si>
    <t>4tmf-fs0s-4w2y</t>
  </si>
  <si>
    <t>2693680573</t>
  </si>
  <si>
    <t>10-08-2019 18:43:06 UTC</t>
  </si>
  <si>
    <t>00:06:23</t>
  </si>
  <si>
    <t>-15.90759405400604</t>
  </si>
  <si>
    <t>35.25870418176055</t>
  </si>
  <si>
    <t>776.0</t>
  </si>
  <si>
    <t>https://waterforpeople.s3.amazonaws.com/images/0fe0b1fe-1e2c-4e9c-8ee2-fd86c3d687d0.jpg</t>
  </si>
  <si>
    <t>Unicef</t>
  </si>
  <si>
    <t>40b888bc319b6b97458c1d66a81b</t>
  </si>
  <si>
    <t>8d5v-v36g-h3d8</t>
  </si>
  <si>
    <t>2691790494</t>
  </si>
  <si>
    <t>10-08-2019 18:45:36 UTC</t>
  </si>
  <si>
    <t>00:11:56</t>
  </si>
  <si>
    <t>-15.90088224504143</t>
  </si>
  <si>
    <t>35.24875335395336</t>
  </si>
  <si>
    <t>762.0</t>
  </si>
  <si>
    <t>https://waterforpeople.s3.amazonaws.com/images/1b5cc293-937f-4b40-805d-a4a7465d545a.jpg</t>
  </si>
  <si>
    <t>Malawi Red Cross</t>
  </si>
  <si>
    <t>ec791da85f2cdd8bf3b5ee9e63f0c4</t>
  </si>
  <si>
    <t>5hac-e3kc-yrxy</t>
  </si>
  <si>
    <t>2693680576</t>
  </si>
  <si>
    <t>10-08-2019 18:45:41 UTC</t>
  </si>
  <si>
    <t>00:07:12</t>
  </si>
  <si>
    <t>-15.90481721330434</t>
  </si>
  <si>
    <t>35.25492629036307</t>
  </si>
  <si>
    <t>750.0</t>
  </si>
  <si>
    <t>https://waterforpeople.s3.amazonaws.com/images/d2361e3f-2c70-413c-bfce-d95d6faa9a58.jpg</t>
  </si>
  <si>
    <t>mlamwa</t>
  </si>
  <si>
    <t>4a6c2bd8fc8bb52dc22631c1d9b4c0f8</t>
  </si>
  <si>
    <t>7axe-yr7s-qc3t</t>
  </si>
  <si>
    <t>2685720521</t>
  </si>
  <si>
    <t>10-08-2019 18:45:46 UTC</t>
  </si>
  <si>
    <t>00:11:18</t>
  </si>
  <si>
    <t>-15.898495498113334</t>
  </si>
  <si>
    <t>35.250974390655756</t>
  </si>
  <si>
    <t>784.0</t>
  </si>
  <si>
    <t>https://waterforpeople.s3.amazonaws.com/images/5913fb82-918f-4279-852d-12c719d2e070.jpg</t>
  </si>
  <si>
    <t>Bilal Trust</t>
  </si>
  <si>
    <t>8128837a4b9323353e6ac3149871177e</t>
  </si>
  <si>
    <t>2qgc-vghn-6fqj</t>
  </si>
  <si>
    <t>2695740226</t>
  </si>
  <si>
    <t>11-08-2019 06:36:00 UTC</t>
  </si>
  <si>
    <t>00:05:02</t>
  </si>
  <si>
    <t>2019-08-11</t>
  </si>
  <si>
    <t>-15.75054979417473</t>
  </si>
  <si>
    <t>35.28303458355367</t>
  </si>
  <si>
    <t>https://waterforpeople.s3.amazonaws.com/images/f05d111c-18e0-40ac-b5c2-8f9f4b90b61f.jpg</t>
  </si>
  <si>
    <t>4f73c098dbd65dc403d297de6f0a017</t>
  </si>
  <si>
    <t>kr8s-tcq4-md7q</t>
  </si>
  <si>
    <t>2695750064</t>
  </si>
  <si>
    <t>11-08-2019 06:50:49 UTC</t>
  </si>
  <si>
    <t>00:14:21</t>
  </si>
  <si>
    <t>-15.625879252329469</t>
  </si>
  <si>
    <t>35.22939383983612</t>
  </si>
  <si>
    <t>877.0</t>
  </si>
  <si>
    <t>https://waterforpeople.s3.amazonaws.com/images/3adf99ac-f35e-4a06-84ea-77079a4584de.jpg</t>
  </si>
  <si>
    <t>matikiti</t>
  </si>
  <si>
    <t>e3887d68ea61db4c3e9bd082ddd6259</t>
  </si>
  <si>
    <t>pdf1-qw05-gun3</t>
  </si>
  <si>
    <t>2685740284</t>
  </si>
  <si>
    <t>11-08-2019 07:18:58 UTC</t>
  </si>
  <si>
    <t>00:10:06</t>
  </si>
  <si>
    <t>-15.749904094263911</t>
  </si>
  <si>
    <t>35.28008851222694</t>
  </si>
  <si>
    <t>815.0</t>
  </si>
  <si>
    <t>https://waterforpeople.s3.amazonaws.com/images/f61995ab-f28e-4d9c-be8d-f27d68afe8ce.jpg</t>
  </si>
  <si>
    <t>chitawo,kadangwe</t>
  </si>
  <si>
    <t>cc878c4caad931f07ecefbcd3351a69b</t>
  </si>
  <si>
    <t>gaf4-fyx7-d8f3</t>
  </si>
  <si>
    <t>2687790210</t>
  </si>
  <si>
    <t>11-08-2019 07:37:05 UTC</t>
  </si>
  <si>
    <t>00:12:42</t>
  </si>
  <si>
    <t>-15.629597632214427</t>
  </si>
  <si>
    <t>35.221217293292284</t>
  </si>
  <si>
    <t>https://waterforpeople.s3.amazonaws.com/images/2f5c7595-bf5f-40d2-b4e0-6dbf896ad543.jpg</t>
  </si>
  <si>
    <t>makiti, baluti</t>
  </si>
  <si>
    <t>88cd8d1e3910c45c7e962bc8bc47279a</t>
  </si>
  <si>
    <t>s67d-fk13-n2e3</t>
  </si>
  <si>
    <t>2685750059</t>
  </si>
  <si>
    <t>11-08-2019 07:44:41 UTC</t>
  </si>
  <si>
    <t>Mwethewa</t>
  </si>
  <si>
    <t>-15.762765747494996</t>
  </si>
  <si>
    <t>35.21281024441123</t>
  </si>
  <si>
    <t>915.0</t>
  </si>
  <si>
    <t>https://waterforpeople.s3.amazonaws.com/images/c7651959-b923-49b5-9dcd-e51efe53d786.jpg</t>
  </si>
  <si>
    <t>c6fc3f217be83b5cf42dc240ff9eeb66</t>
  </si>
  <si>
    <t>76ak-enbr-7d7w</t>
  </si>
  <si>
    <t>2674120246</t>
  </si>
  <si>
    <t>11-08-2019 07:52:58 UTC</t>
  </si>
  <si>
    <t>00:09:35</t>
  </si>
  <si>
    <t>-15.755314654670656</t>
  </si>
  <si>
    <t>35.279484847560525</t>
  </si>
  <si>
    <t>788.0</t>
  </si>
  <si>
    <t>https://waterforpeople.s3.amazonaws.com/images/a67e72fa-697c-4f6f-9edd-a5551fe9b99d.jpg</t>
  </si>
  <si>
    <t>chitawo</t>
  </si>
  <si>
    <t>f21e9018b3ce48d58739c96ce5141a20</t>
  </si>
  <si>
    <t>3e3c-mwge-paff</t>
  </si>
  <si>
    <t>2697700245</t>
  </si>
  <si>
    <t>11-08-2019 08:30:03 UTC</t>
  </si>
  <si>
    <t>00:08:16</t>
  </si>
  <si>
    <t>-15.760777392424643</t>
  </si>
  <si>
    <t>35.273130694404244</t>
  </si>
  <si>
    <t>https://waterforpeople.s3.amazonaws.com/images/452a869b-3eca-4883-ab8d-b6190133fd07.jpg</t>
  </si>
  <si>
    <t>8c8ac9ed9a6c7ef5483fd2ee8376</t>
  </si>
  <si>
    <t>3a42-ces9-nhqy</t>
  </si>
  <si>
    <t>2687810270</t>
  </si>
  <si>
    <t>11-08-2019 09:27:30 UTC</t>
  </si>
  <si>
    <t>00:11:17</t>
  </si>
  <si>
    <t>-15.626452029682696</t>
  </si>
  <si>
    <t>35.22020467557013</t>
  </si>
  <si>
    <t>https://waterforpeople.s3.amazonaws.com/images/2f7c8e32-95bf-4921-8aa3-32a37da773aa.jpg</t>
  </si>
  <si>
    <t>a2cc177814eac40a67110573a77491</t>
  </si>
  <si>
    <t>2rk3-8mx3-f73w</t>
  </si>
  <si>
    <t>2712180129</t>
  </si>
  <si>
    <t>11-08-2019 09:29:52 UTC</t>
  </si>
  <si>
    <t>00:05:06</t>
  </si>
  <si>
    <t>Kazembe III</t>
  </si>
  <si>
    <t>-15.770953986793756</t>
  </si>
  <si>
    <t>35.21234856918454</t>
  </si>
  <si>
    <t>https://waterforpeople.s3.amazonaws.com/images/d3497921-5339-4af0-b7d9-b80b6e51fef6.jpg</t>
  </si>
  <si>
    <t>Mwethewa and Maso</t>
  </si>
  <si>
    <t>breakdown of the borehole</t>
  </si>
  <si>
    <t>fd345237a492cac30fa1d13fae2788d</t>
  </si>
  <si>
    <t>jcp1-pjjb-4c9n</t>
  </si>
  <si>
    <t>2689630265</t>
  </si>
  <si>
    <t>11-08-2019 10:05:34 UTC</t>
  </si>
  <si>
    <t>00:09:00</t>
  </si>
  <si>
    <t>-15.621213801205158</t>
  </si>
  <si>
    <t>35.23334599100053</t>
  </si>
  <si>
    <t>https://waterforpeople.s3.amazonaws.com/images/ff1cd2e1-e0fe-4450-9ab3-acf6656f8e38.jpg</t>
  </si>
  <si>
    <t>9e93e616f63e9ff6482baf286f4be837</t>
  </si>
  <si>
    <t>c83q-hxeg-2eve</t>
  </si>
  <si>
    <t>2683580262</t>
  </si>
  <si>
    <t>11-08-2019 10:35:04 UTC</t>
  </si>
  <si>
    <t>00:10:15</t>
  </si>
  <si>
    <t>Chanje</t>
  </si>
  <si>
    <t>Beya</t>
  </si>
  <si>
    <t>-15.758540807291865</t>
  </si>
  <si>
    <t>35.222513638436794</t>
  </si>
  <si>
    <t>892.0</t>
  </si>
  <si>
    <t>https://waterforpeople.s3.amazonaws.com/images/8962f2e5-3f1a-4d4e-89e8-885126da3b1a.jpg</t>
  </si>
  <si>
    <t>Beya,Ntulumbwa</t>
  </si>
  <si>
    <t>65a5e26811b47b46011589552ab527a</t>
  </si>
  <si>
    <t>ubu2-qeh2-q1h6</t>
  </si>
  <si>
    <t>2687800276</t>
  </si>
  <si>
    <t>11-08-2019 11:07:33 UTC</t>
  </si>
  <si>
    <t>-15.761179933324456</t>
  </si>
  <si>
    <t>35.21734569221735</t>
  </si>
  <si>
    <t>https://waterforpeople.s3.amazonaws.com/images/addd27c6-a733-45cb-8d03-0addd844d0a8.jpg</t>
  </si>
  <si>
    <t>likalawe Mwethewa,Beya</t>
  </si>
  <si>
    <t>8c431ea16d0df8332668652e43e98e4</t>
  </si>
  <si>
    <t>u2dn-7u79-sxry</t>
  </si>
  <si>
    <t>2708340306</t>
  </si>
  <si>
    <t>11-08-2019 11:36:33 UTC</t>
  </si>
  <si>
    <t>Chimbalanga</t>
  </si>
  <si>
    <t>-15.698206778615713</t>
  </si>
  <si>
    <t>35.24185831658542</t>
  </si>
  <si>
    <t>https://waterforpeople.s3.amazonaws.com/images/7d5b52d7-fd59-4449-9dfe-66d1135611d1.jpg</t>
  </si>
  <si>
    <t>Chimbalanga, Mtemanyama and Kadewere</t>
  </si>
  <si>
    <t>63ea2c403973bfcde93ca26935bf14b</t>
  </si>
  <si>
    <t>cfrp-dhdb-u1u</t>
  </si>
  <si>
    <t>2699610207</t>
  </si>
  <si>
    <t>11-08-2019 11:38:13 UTC</t>
  </si>
  <si>
    <t>00:05:43</t>
  </si>
  <si>
    <t>-15.87689843494445</t>
  </si>
  <si>
    <t>35.2577243372798</t>
  </si>
  <si>
    <t>804.0</t>
  </si>
  <si>
    <t>https://waterforpeople.s3.amazonaws.com/images/eb581f4a-86f8-4e71-bcbb-92c64a794248.jpg</t>
  </si>
  <si>
    <t>mukokoha,nsolomba,</t>
  </si>
  <si>
    <t>d14a6beedfd7828fbdf56865bb10b6</t>
  </si>
  <si>
    <t>95as-fh8p-3w3s</t>
  </si>
  <si>
    <t>2697690189</t>
  </si>
  <si>
    <t>11-08-2019 12:01:05 UTC</t>
  </si>
  <si>
    <t>00:06:27</t>
  </si>
  <si>
    <t>-15.878358730114996</t>
  </si>
  <si>
    <t>35.25283785536885</t>
  </si>
  <si>
    <t>813.0</t>
  </si>
  <si>
    <t>https://waterforpeople.s3.amazonaws.com/images/dda1c316-7617-4364-934f-9ac9ec096f6b.jpg</t>
  </si>
  <si>
    <t>mukohota,nsolomba</t>
  </si>
  <si>
    <t>River</t>
  </si>
  <si>
    <t>3062c5654b81381e89a96dbe20e94c35</t>
  </si>
  <si>
    <t>d4p0-efmg-d988</t>
  </si>
  <si>
    <t>2697700257</t>
  </si>
  <si>
    <t>11-08-2019 12:01:15 UTC</t>
  </si>
  <si>
    <t>00:11:03</t>
  </si>
  <si>
    <t>-15.77005926053971</t>
  </si>
  <si>
    <t>35.21915568038821</t>
  </si>
  <si>
    <t>https://waterforpeople.s3.amazonaws.com/images/ce006bbc-c845-46e1-9427-9248354f10e4.jpg</t>
  </si>
  <si>
    <t>32169fbe643b903a8a6948c6d4735d28</t>
  </si>
  <si>
    <t>tdsg-5fwm-kng8</t>
  </si>
  <si>
    <t>2685740354</t>
  </si>
  <si>
    <t>11-08-2019 12:11:04 UTC</t>
  </si>
  <si>
    <t>00:08:19</t>
  </si>
  <si>
    <t>-15.916022560559213</t>
  </si>
  <si>
    <t>35.26933679357171</t>
  </si>
  <si>
    <t>https://waterforpeople.s3.amazonaws.com/images/c345d5b0-7b82-4a7b-aa45-ce841b689503.jpg</t>
  </si>
  <si>
    <t>mpangiwa,molande,</t>
  </si>
  <si>
    <t>b1cc32c7164c599d0f2269a272cb4ad</t>
  </si>
  <si>
    <t>jvtd-99bk-y010</t>
  </si>
  <si>
    <t>2710200334</t>
  </si>
  <si>
    <t>11-08-2019 12:14:13 UTC</t>
  </si>
  <si>
    <t>00:11:34</t>
  </si>
  <si>
    <t>Dyamabvu</t>
  </si>
  <si>
    <t>-15.610906407237053</t>
  </si>
  <si>
    <t>35.241584395989776</t>
  </si>
  <si>
    <t>863.0</t>
  </si>
  <si>
    <t>https://waterforpeople.s3.amazonaws.com/images/55a70f18-976d-48c0-8049-678b55f44768.jpg</t>
  </si>
  <si>
    <t>Dyamabvu and Sabuni</t>
  </si>
  <si>
    <t>651e73e789d048c4cf89ca6e79a06c21</t>
  </si>
  <si>
    <t>ev4p-fecv-1dn6</t>
  </si>
  <si>
    <t>2685750365</t>
  </si>
  <si>
    <t>11-08-2019 12:42:14 UTC</t>
  </si>
  <si>
    <t>00:07:59</t>
  </si>
  <si>
    <t>-15.608990513719618</t>
  </si>
  <si>
    <t>35.2394641097635</t>
  </si>
  <si>
    <t>876.0</t>
  </si>
  <si>
    <t>https://waterforpeople.s3.amazonaws.com/images/f9db82b5-809e-412b-b23e-5f3ec27a44f4.jpg</t>
  </si>
  <si>
    <t>73ff86edecad5a3971be665059fa33</t>
  </si>
  <si>
    <t>fxm6-jta3-r0y2</t>
  </si>
  <si>
    <t>2699620269</t>
  </si>
  <si>
    <t>11-08-2019 12:51:59 UTC</t>
  </si>
  <si>
    <t>00:09:14</t>
  </si>
  <si>
    <t>Ntulumbwa</t>
  </si>
  <si>
    <t>-15.769696575589478</t>
  </si>
  <si>
    <t>35.22140965797007</t>
  </si>
  <si>
    <t>859.0</t>
  </si>
  <si>
    <t>https://waterforpeople.s3.amazonaws.com/images/fe0f15e7-9a7f-4e2f-bec5-a4d33e9e5fed.jpg</t>
  </si>
  <si>
    <t>Ntulumbwa Chanje,Likalawe</t>
  </si>
  <si>
    <t>c0d8636d8777318dc9cbbe50df408094</t>
  </si>
  <si>
    <t>qtum-phuk-b7ub</t>
  </si>
  <si>
    <t>2695780275</t>
  </si>
  <si>
    <t>11-08-2019 13:28:51 UTC</t>
  </si>
  <si>
    <t>00:10:02</t>
  </si>
  <si>
    <t>-15.765148177742958</t>
  </si>
  <si>
    <t>35.22135358303785</t>
  </si>
  <si>
    <t>895.0</t>
  </si>
  <si>
    <t>https://waterforpeople.s3.amazonaws.com/images/c79c0e07-f9c8-48b0-8389-86f6cf5a300a.jpg</t>
  </si>
  <si>
    <t>likalawe, Beya</t>
  </si>
  <si>
    <t>8ddb422c36e87b1747e8d925fe631d59</t>
  </si>
  <si>
    <t>v9v5-tbbb-41ma</t>
  </si>
  <si>
    <t>2685750411</t>
  </si>
  <si>
    <t>11-08-2019 14:05:14 UTC</t>
  </si>
  <si>
    <t>00:16:39</t>
  </si>
  <si>
    <t>Malambo</t>
  </si>
  <si>
    <t>Ngirengire</t>
  </si>
  <si>
    <t>-15.737780006602407</t>
  </si>
  <si>
    <t>35.25295830331743</t>
  </si>
  <si>
    <t>819.0</t>
  </si>
  <si>
    <t>https://waterforpeople.s3.amazonaws.com/images/f34ab6d9-62e3-4682-8d86-d5227ea930c3.jpg</t>
  </si>
  <si>
    <t>d92c12f3128bbc2093cad1b55b041fd</t>
  </si>
  <si>
    <t>ss84-1n20-bp34</t>
  </si>
  <si>
    <t>2670160318</t>
  </si>
  <si>
    <t>11-08-2019 15:04:24 UTC</t>
  </si>
  <si>
    <t>00:13:49</t>
  </si>
  <si>
    <t>-15.735853426158428</t>
  </si>
  <si>
    <t>35.25615641847253</t>
  </si>
  <si>
    <t>https://waterforpeople.s3.amazonaws.com/images/d05b4202-95b9-44fc-b91f-7fc7e07cdb90.jpg</t>
  </si>
  <si>
    <t>Ngirengire, Chimsewu, mmola,Manjomo and Nkolokosa</t>
  </si>
  <si>
    <t>8675861c25dff36c19b075a510d081e</t>
  </si>
  <si>
    <t>ch20-49ku-5g0b</t>
  </si>
  <si>
    <t>2703610375</t>
  </si>
  <si>
    <t>11-08-2019 17:25:05 UTC</t>
  </si>
  <si>
    <t>00:05:28</t>
  </si>
  <si>
    <t>-15.91454868670553</t>
  </si>
  <si>
    <t>35.26663362979889</t>
  </si>
  <si>
    <t>https://waterforpeople.s3.amazonaws.com/images/3c169454-9455-4545-98e8-15bf8d2740f5.jpg</t>
  </si>
  <si>
    <t>Clarion</t>
  </si>
  <si>
    <t>63279cb27ad4a4a8e7d903e84487bcf</t>
  </si>
  <si>
    <t>6qf4-t2qp-0tcp</t>
  </si>
  <si>
    <t>2706940346</t>
  </si>
  <si>
    <t>11-08-2019 17:26:47 UTC</t>
  </si>
  <si>
    <t>00:08:58</t>
  </si>
  <si>
    <t>-15.918998932465911</t>
  </si>
  <si>
    <t>35.2746541891247</t>
  </si>
  <si>
    <t>736.0</t>
  </si>
  <si>
    <t>https://waterforpeople.s3.amazonaws.com/images/90085056-c3d8-4896-a45d-bbd296883b34.jpg</t>
  </si>
  <si>
    <t>mangozani</t>
  </si>
  <si>
    <t>d8f4815bc8745aec39d23227e522f967</t>
  </si>
  <si>
    <t>381d-3e8v-d4b8</t>
  </si>
  <si>
    <t>2706950335</t>
  </si>
  <si>
    <t>11-08-2019 17:27:07 UTC</t>
  </si>
  <si>
    <t>00:09:44</t>
  </si>
  <si>
    <t>-15.910083772614598</t>
  </si>
  <si>
    <t>35.26676212437451</t>
  </si>
  <si>
    <t>https://waterforpeople.s3.amazonaws.com/images/1ee21055-9fb6-419c-bf06-0c876ab1dbe3.jpg</t>
  </si>
  <si>
    <t>mpangiwa</t>
  </si>
  <si>
    <t>be4d4a9b156a8c837b882089cd1d499</t>
  </si>
  <si>
    <t>598c-3rfs-0dd2</t>
  </si>
  <si>
    <t>2685740408</t>
  </si>
  <si>
    <t>11-08-2019 20:18:31 UTC</t>
  </si>
  <si>
    <t>00:26:03</t>
  </si>
  <si>
    <t>-15.749929449521005</t>
  </si>
  <si>
    <t>35.280059007927775</t>
  </si>
  <si>
    <t>779.0</t>
  </si>
  <si>
    <t>https://waterforpeople.s3.amazonaws.com/images/0ef4aa35-5442-4e68-ad2b-5f95695739cb.jpg</t>
  </si>
  <si>
    <t>chitawo kadangwe</t>
  </si>
  <si>
    <t>9fb4de2044b3e44f9f6d7668facb3840</t>
  </si>
  <si>
    <t>auhr-dp2b-s31d</t>
  </si>
  <si>
    <t>2699590348</t>
  </si>
  <si>
    <t>11-08-2019 20:23:22 UTC</t>
  </si>
  <si>
    <t>00:18:42</t>
  </si>
  <si>
    <t>-15.75853468850255</t>
  </si>
  <si>
    <t>35.22258178330958</t>
  </si>
  <si>
    <t>https://waterforpeople.s3.amazonaws.com/images/ad640456-c4c6-4937-b1cc-71a0f6572b43.jpg</t>
  </si>
  <si>
    <t>Beya,Ntulumbwa,Pemba</t>
  </si>
  <si>
    <t>ea33f5af39e396227e9d5daec797ef53</t>
  </si>
  <si>
    <t>h98w-t2ed-e90p</t>
  </si>
  <si>
    <t>2685730334</t>
  </si>
  <si>
    <t>11-08-2019 20:31:07 UTC</t>
  </si>
  <si>
    <t>00:17:34</t>
  </si>
  <si>
    <t>-15.761205959133804</t>
  </si>
  <si>
    <t>35.217293640598655</t>
  </si>
  <si>
    <t>https://waterforpeople.s3.amazonaws.com/images/6fa2eb4e-ac90-4eb7-b8f2-45aa09040bf7.jpg</t>
  </si>
  <si>
    <t>likalawe</t>
  </si>
  <si>
    <t>157fb7af64eadc3ebbd9e592c08a4965</t>
  </si>
  <si>
    <t>w141-90wv-3d62</t>
  </si>
  <si>
    <t>2674120364</t>
  </si>
  <si>
    <t>11-08-2019 20:33:57 UTC</t>
  </si>
  <si>
    <t>00:12:02</t>
  </si>
  <si>
    <t>-15.750601259060204</t>
  </si>
  <si>
    <t>35.28315075673163</t>
  </si>
  <si>
    <t>https://waterforpeople.s3.amazonaws.com/images/236a7222-e073-4185-a70d-315f5df6ae0a.jpg</t>
  </si>
  <si>
    <t>Kadangwe 2</t>
  </si>
  <si>
    <t>a012291e137bbdc195a0642a57bac9e2</t>
  </si>
  <si>
    <t>wy65-2vmr-hq36</t>
  </si>
  <si>
    <t>2712180433</t>
  </si>
  <si>
    <t>11-08-2019 20:41:49 UTC</t>
  </si>
  <si>
    <t>00:21:02</t>
  </si>
  <si>
    <t>-15.765146166086197</t>
  </si>
  <si>
    <t>35.221376633271575</t>
  </si>
  <si>
    <t>https://waterforpeople.s3.amazonaws.com/images/8c402620-2349-412a-a445-4a93361169dc.jpg</t>
  </si>
  <si>
    <t>likalawe,beya, chanje</t>
  </si>
  <si>
    <t>fbf7834c6d7b42644df8cd97c5459840</t>
  </si>
  <si>
    <t>j80m-kvr8-brsw</t>
  </si>
  <si>
    <t>2708360149</t>
  </si>
  <si>
    <t>12-08-2019 06:13:42 UTC</t>
  </si>
  <si>
    <t>00:08:47</t>
  </si>
  <si>
    <t>2019-08-12</t>
  </si>
  <si>
    <t>Nakatha</t>
  </si>
  <si>
    <t>Ngwale</t>
  </si>
  <si>
    <t>-15.627904613502324</t>
  </si>
  <si>
    <t>35.20127339288592</t>
  </si>
  <si>
    <t>954.0</t>
  </si>
  <si>
    <t>https://waterforpeople.s3.amazonaws.com/images/29ca454c-d3f6-478c-bd7b-06d3de2e7cad.jpg</t>
  </si>
  <si>
    <t>Ngwale 2</t>
  </si>
  <si>
    <t>7b85186ee7d9d4652ec93aa839f316d5</t>
  </si>
  <si>
    <t>jxhu-y6we-qfsd</t>
  </si>
  <si>
    <t>2674160097</t>
  </si>
  <si>
    <t>12-08-2019 06:19:38 UTC</t>
  </si>
  <si>
    <t>00:08:39</t>
  </si>
  <si>
    <t>Ntindo</t>
  </si>
  <si>
    <t>-15.635644881986082</t>
  </si>
  <si>
    <t>35.21047412417829</t>
  </si>
  <si>
    <t>https://waterforpeople.s3.amazonaws.com/images/39e267b8-4287-49f9-a44e-e035baa70719.jpg</t>
  </si>
  <si>
    <t>Ntindo 2</t>
  </si>
  <si>
    <t>cc3fdea822ff69c20a1ff1979943814</t>
  </si>
  <si>
    <t>u6ja-enjb-c5a4</t>
  </si>
  <si>
    <t>2705520087</t>
  </si>
  <si>
    <t>12-08-2019 06:25:38 UTC</t>
  </si>
  <si>
    <t>00:07:13</t>
  </si>
  <si>
    <t>-15.634073945693672</t>
  </si>
  <si>
    <t>35.21281577646732</t>
  </si>
  <si>
    <t>https://waterforpeople.s3.amazonaws.com/images/c364c041-51a6-46c8-9f04-c482ee3881b9.jpg</t>
  </si>
  <si>
    <t>1cad436e2e6ee07d35c221bd2818ea63</t>
  </si>
  <si>
    <t>k52s-15rp-a01b</t>
  </si>
  <si>
    <t>2705520337</t>
  </si>
  <si>
    <t>12-08-2019 06:58:24 UTC</t>
  </si>
  <si>
    <t>00:16:14</t>
  </si>
  <si>
    <t>Masanjala</t>
  </si>
  <si>
    <t>-15.673251254484057</t>
  </si>
  <si>
    <t>35.21897614002228</t>
  </si>
  <si>
    <t>https://waterforpeople.s3.amazonaws.com/images/1083b964-6313-414e-96df-561b3f5b48b8.jpg</t>
  </si>
  <si>
    <t>masanjala</t>
  </si>
  <si>
    <t>Protected Shallow Well</t>
  </si>
  <si>
    <t>4daeb7f21b2b8af788adb6df7789bf4</t>
  </si>
  <si>
    <t>t8a9-067x-nat7</t>
  </si>
  <si>
    <t>2695760424</t>
  </si>
  <si>
    <t>12-08-2019 07:05:55 UTC</t>
  </si>
  <si>
    <t>00:13:44</t>
  </si>
  <si>
    <t>Nkhuwala</t>
  </si>
  <si>
    <t>-15.90876747854054</t>
  </si>
  <si>
    <t>35.27195043861866</t>
  </si>
  <si>
    <t>759.0</t>
  </si>
  <si>
    <t>https://waterforpeople.s3.amazonaws.com/images/0159eed5-40d3-4459-ac95-37d3bc4d8b70.jpg</t>
  </si>
  <si>
    <t>mkhuwala.takhiwa</t>
  </si>
  <si>
    <t>f1e1fe65f291cc1ac2f5cd1132d78e97</t>
  </si>
  <si>
    <t>q9cx-2pyn-5svr</t>
  </si>
  <si>
    <t>2689630406</t>
  </si>
  <si>
    <t>12-08-2019 07:10:21 UTC</t>
  </si>
  <si>
    <t>00:10:43</t>
  </si>
  <si>
    <t>-15.771822645328939</t>
  </si>
  <si>
    <t>35.247717099264264</t>
  </si>
  <si>
    <t>https://waterforpeople.s3.amazonaws.com/images/03628a9d-c0b2-49eb-935c-7a8fa5343163.jpg</t>
  </si>
  <si>
    <t>eb5e7ad0514e175574f57c9e0d94cc0</t>
  </si>
  <si>
    <t>qqh5-sfas-x7wx</t>
  </si>
  <si>
    <t>2716240068</t>
  </si>
  <si>
    <t>12-08-2019 07:14:36 UTC</t>
  </si>
  <si>
    <t>00:11:50</t>
  </si>
  <si>
    <t>-15.77290256973356</t>
  </si>
  <si>
    <t>35.249692127108574</t>
  </si>
  <si>
    <t>https://waterforpeople.s3.amazonaws.com/images/3ecfebf8-35e0-4221-9727-8d6f42bed99c.jpg</t>
  </si>
  <si>
    <t>a3ad3a44f8b0e2c98097ae2c6211d635</t>
  </si>
  <si>
    <t>pgrv-92qc-jdcr</t>
  </si>
  <si>
    <t>2695810310</t>
  </si>
  <si>
    <t>12-08-2019 07:27:08 UTC</t>
  </si>
  <si>
    <t>00:08:46</t>
  </si>
  <si>
    <t>-15.635077678598464</t>
  </si>
  <si>
    <t>35.21553587168455</t>
  </si>
  <si>
    <t>https://waterforpeople.s3.amazonaws.com/images/6ed75ece-c20a-497a-b59f-84af2e36f44e.jpg</t>
  </si>
  <si>
    <t>3e80f6a0a57abac5dccca95e2b574831</t>
  </si>
  <si>
    <t>e5uy-w488-41v1</t>
  </si>
  <si>
    <t>2693700063</t>
  </si>
  <si>
    <t>12-08-2019 07:32:14 UTC</t>
  </si>
  <si>
    <t>Katiwa</t>
  </si>
  <si>
    <t>Chikapa</t>
  </si>
  <si>
    <t>-15.906731975264847</t>
  </si>
  <si>
    <t>35.28393412940204</t>
  </si>
  <si>
    <t>752.0</t>
  </si>
  <si>
    <t>https://waterforpeople.s3.amazonaws.com/images/f081f840-5f41-473c-97fd-455038ab6c71.jpg</t>
  </si>
  <si>
    <t>Chikapa 2</t>
  </si>
  <si>
    <t>e86dc3b6a1a9dfcaff128caeb5d42ac</t>
  </si>
  <si>
    <t>3n4f-b6u5-831s</t>
  </si>
  <si>
    <t>2693690427</t>
  </si>
  <si>
    <t>12-08-2019 07:33:32 UTC</t>
  </si>
  <si>
    <t>00:08:01</t>
  </si>
  <si>
    <t>Mpangiwa</t>
  </si>
  <si>
    <t>-15.9083854</t>
  </si>
  <si>
    <t>35.271395</t>
  </si>
  <si>
    <t>https://waterforpeople.s3.amazonaws.com/images/f8972659-5d24-4f5f-8e0c-2a17b1bc704d.jpg</t>
  </si>
  <si>
    <t>679fcae070bbd38a9ad77b8f428ed7d7</t>
  </si>
  <si>
    <t>1t7s-dydk-c0s8</t>
  </si>
  <si>
    <t>2697730051</t>
  </si>
  <si>
    <t>12-08-2019 07:54:28 UTC</t>
  </si>
  <si>
    <t>00:14:15</t>
  </si>
  <si>
    <t>-15.777345062233508</t>
  </si>
  <si>
    <t>35.2497339528054</t>
  </si>
  <si>
    <t>https://waterforpeople.s3.amazonaws.com/images/f8828ccf-a2fa-4aab-a260-ecaf0b58d7fb.jpg</t>
  </si>
  <si>
    <t>Baluwa and Nangwiya</t>
  </si>
  <si>
    <t>94a1aec2809aebc23709fe37fef42e4</t>
  </si>
  <si>
    <t>hv34-8r24-chdc</t>
  </si>
  <si>
    <t>2710300180</t>
  </si>
  <si>
    <t>12-08-2019 08:02:32 UTC</t>
  </si>
  <si>
    <t>00:13:51</t>
  </si>
  <si>
    <t>Masala</t>
  </si>
  <si>
    <t>-15.721747353672981</t>
  </si>
  <si>
    <t>35.20879615098238</t>
  </si>
  <si>
    <t>https://waterforpeople.s3.amazonaws.com/images/1f116c02-81eb-43d0-b55e-8098ac844cc0.jpg</t>
  </si>
  <si>
    <t>Karonga</t>
  </si>
  <si>
    <t>8e596e24ab06af5176659f9cae2dd7</t>
  </si>
  <si>
    <t>rmy2-ewna-habr</t>
  </si>
  <si>
    <t>2710210061</t>
  </si>
  <si>
    <t>12-08-2019 08:02:43 UTC</t>
  </si>
  <si>
    <t>00:12:23</t>
  </si>
  <si>
    <t>-15.762662063352764</t>
  </si>
  <si>
    <t>35.25963356718421</t>
  </si>
  <si>
    <t>https://waterforpeople.s3.amazonaws.com/images/c5c8975a-5cdf-4034-99ae-65f11305d4b8.jpg</t>
  </si>
  <si>
    <t>f0249ed28b447953af0ab8f69d5fe52</t>
  </si>
  <si>
    <t>1kua-k8w2-acqv</t>
  </si>
  <si>
    <t>2712210144</t>
  </si>
  <si>
    <t>12-08-2019 08:09:47 UTC</t>
  </si>
  <si>
    <t>-15.62087039463222</t>
  </si>
  <si>
    <t>35.2009049244225</t>
  </si>
  <si>
    <t>https://waterforpeople.s3.amazonaws.com/images/24d4fb58-0549-4174-bb0a-08dd670282dd.jpg</t>
  </si>
  <si>
    <t>af1ad37b2c7e627ab1fdd5b4123e839</t>
  </si>
  <si>
    <t>t9jf-nsfs-57eb</t>
  </si>
  <si>
    <t>2670170268</t>
  </si>
  <si>
    <t>12-08-2019 08:26:48 UTC</t>
  </si>
  <si>
    <t>00:11:00</t>
  </si>
  <si>
    <t>-15.909612374380231</t>
  </si>
  <si>
    <t>35.287221847102046</t>
  </si>
  <si>
    <t>716.0</t>
  </si>
  <si>
    <t>https://waterforpeople.s3.amazonaws.com/images/0267b2fc-6636-49db-afeb-849bb01c3386.jpg</t>
  </si>
  <si>
    <t>70c2394659a49908b9074d43678d527</t>
  </si>
  <si>
    <t>qm0q-nmx2-and</t>
  </si>
  <si>
    <t>2699770062</t>
  </si>
  <si>
    <t>12-08-2019 08:34:34 UTC</t>
  </si>
  <si>
    <t>00:10:22</t>
  </si>
  <si>
    <t>-15.718773370608687</t>
  </si>
  <si>
    <t>35.20754724740982</t>
  </si>
  <si>
    <t>https://waterforpeople.s3.amazonaws.com/images/c44f2b67-027c-4b04-b8e2-6b6c20151527.jpg</t>
  </si>
  <si>
    <t>b58a8417769731aecace681dfa981a</t>
  </si>
  <si>
    <t>etnn-1ffu-jhby</t>
  </si>
  <si>
    <t>2693780065</t>
  </si>
  <si>
    <t>12-08-2019 08:44:28 UTC</t>
  </si>
  <si>
    <t>00:12:25</t>
  </si>
  <si>
    <t>Nchiliko</t>
  </si>
  <si>
    <t>-15.774928433820605</t>
  </si>
  <si>
    <t>35.23782360367477</t>
  </si>
  <si>
    <t>844.0</t>
  </si>
  <si>
    <t>https://waterforpeople.s3.amazonaws.com/images/30a82389-dfda-4f99-97e0-f3a9fdfbae69.jpg</t>
  </si>
  <si>
    <t>51e24d51d3d1409ecbe99586ca3c6de</t>
  </si>
  <si>
    <t>1fvd-qsgv-yvbu</t>
  </si>
  <si>
    <t>2701320149</t>
  </si>
  <si>
    <t>12-08-2019 08:45:53 UTC</t>
  </si>
  <si>
    <t>00:07:15</t>
  </si>
  <si>
    <t>-15.621139663271606</t>
  </si>
  <si>
    <t>35.198299158364534</t>
  </si>
  <si>
    <t>938.0</t>
  </si>
  <si>
    <t>https://waterforpeople.s3.amazonaws.com/images/b3d62b50-880c-4aae-aa27-e7a82cf7e67d.jpg</t>
  </si>
  <si>
    <t>84b80366e3a2b4263371e317012486b</t>
  </si>
  <si>
    <t>u7vt-c5j6-x3k1</t>
  </si>
  <si>
    <t>2695860315</t>
  </si>
  <si>
    <t>12-08-2019 08:46:22 UTC</t>
  </si>
  <si>
    <t>00:05:57</t>
  </si>
  <si>
    <t>Makawa</t>
  </si>
  <si>
    <t>-15.675038360059261</t>
  </si>
  <si>
    <t>35.23280929774046</t>
  </si>
  <si>
    <t>865.0</t>
  </si>
  <si>
    <t>https://waterforpeople.s3.amazonaws.com/images/8f282d82-7169-48f5-a12e-52ea401ba216.jpg</t>
  </si>
  <si>
    <t>makawa masanjala</t>
  </si>
  <si>
    <t>8c28a1d9fbfd3ec8186cdc62c58a372</t>
  </si>
  <si>
    <t>qp81-v6y8-vyfx</t>
  </si>
  <si>
    <t>2691820085</t>
  </si>
  <si>
    <t>12-08-2019 08:49:23 UTC</t>
  </si>
  <si>
    <t>00:08:17</t>
  </si>
  <si>
    <t>Maso</t>
  </si>
  <si>
    <t>-15.775403226725757</t>
  </si>
  <si>
    <t>35.209295293316245</t>
  </si>
  <si>
    <t>927.0</t>
  </si>
  <si>
    <t>https://waterforpeople.s3.amazonaws.com/images/6007cddf-94cc-4996-a533-2dd1531aa48a.jpg</t>
  </si>
  <si>
    <t>1bf1b916ef54337a488eb1fd972e33c</t>
  </si>
  <si>
    <t>yxv3-a8hv-uft1</t>
  </si>
  <si>
    <t>2687820198</t>
  </si>
  <si>
    <t>12-08-2019 08:50:08 UTC</t>
  </si>
  <si>
    <t>00:08:05</t>
  </si>
  <si>
    <t>-15.773980943486094</t>
  </si>
  <si>
    <t>35.20882548764348</t>
  </si>
  <si>
    <t>https://waterforpeople.s3.amazonaws.com/images/36f9e8da-dc2e-41f4-b341-6c518226c792.jpg</t>
  </si>
  <si>
    <t>621b601bbfa752effbb9b46a03149d</t>
  </si>
  <si>
    <t>cb39-qgtx-1rfd</t>
  </si>
  <si>
    <t>2691830105</t>
  </si>
  <si>
    <t>12-08-2019 09:03:51 UTC</t>
  </si>
  <si>
    <t>00:04:49</t>
  </si>
  <si>
    <t>-15.77759949490428</t>
  </si>
  <si>
    <t>35.19655396230519</t>
  </si>
  <si>
    <t>940.0</t>
  </si>
  <si>
    <t>https://waterforpeople.s3.amazonaws.com/images/38203e50-ea17-4941-b018-d03fa17635dd.jpg</t>
  </si>
  <si>
    <t>Mazambichi</t>
  </si>
  <si>
    <t>31c5a075567935e5f71fc99a6339e581</t>
  </si>
  <si>
    <t>tnre-0s1r-wbp3</t>
  </si>
  <si>
    <t>2705500094</t>
  </si>
  <si>
    <t>12-08-2019 09:18:09 UTC</t>
  </si>
  <si>
    <t>00:09:49</t>
  </si>
  <si>
    <t>Dickson</t>
  </si>
  <si>
    <t>-15.915579660795629</t>
  </si>
  <si>
    <t>35.291458731517196</t>
  </si>
  <si>
    <t>737.0</t>
  </si>
  <si>
    <t>https://waterforpeople.s3.amazonaws.com/images/e5d13872-0db1-451c-bdf8-a3439be33447.jpg</t>
  </si>
  <si>
    <t>Dickson 2</t>
  </si>
  <si>
    <t>e9fab4c70eeb66d8f208314a0142b</t>
  </si>
  <si>
    <t>gb2q-81uk-5rs5</t>
  </si>
  <si>
    <t>2714260159</t>
  </si>
  <si>
    <t>12-08-2019 09:26:37 UTC</t>
  </si>
  <si>
    <t>00:07:11</t>
  </si>
  <si>
    <t>Kawanjila</t>
  </si>
  <si>
    <t>-15.71447039488703</t>
  </si>
  <si>
    <t>35.20320223644376</t>
  </si>
  <si>
    <t>https://waterforpeople.s3.amazonaws.com/images/96e4c57a-9031-4029-84a6-1fa11492dff1.jpg</t>
  </si>
  <si>
    <t>d7fbf75db13814e2934a75d710fb16b4</t>
  </si>
  <si>
    <t>j2kc-byfg-gm0n</t>
  </si>
  <si>
    <t>2716210329</t>
  </si>
  <si>
    <t>12-08-2019 09:36:53 UTC</t>
  </si>
  <si>
    <t>00:09:20</t>
  </si>
  <si>
    <t>-15.723195201717317</t>
  </si>
  <si>
    <t>35.20724968984723</t>
  </si>
  <si>
    <t>https://waterforpeople.s3.amazonaws.com/images/151c1deb-5ca0-4eb9-a44c-a7d2ea7db773.jpg</t>
  </si>
  <si>
    <t>Mankhusu</t>
  </si>
  <si>
    <t>e81d26b3298c919c6972ceb51aa5de</t>
  </si>
  <si>
    <t>tbbc-m1fw-4wx8</t>
  </si>
  <si>
    <t>2707140195</t>
  </si>
  <si>
    <t>12-08-2019 09:37:21 UTC</t>
  </si>
  <si>
    <t>00:04:21</t>
  </si>
  <si>
    <t>-15.723142479546368</t>
  </si>
  <si>
    <t>35.20730777643621</t>
  </si>
  <si>
    <t>https://waterforpeople.s3.amazonaws.com/images/54b16447-fdb7-4ebb-b44a-df05d6ea22b6.jpg</t>
  </si>
  <si>
    <t>mankhusu</t>
  </si>
  <si>
    <t>aa187488d34cefb3da7223681655f0</t>
  </si>
  <si>
    <t>qjdj-386y-1377</t>
  </si>
  <si>
    <t>2714280069</t>
  </si>
  <si>
    <t>12-08-2019 09:39:42 UTC</t>
  </si>
  <si>
    <t>00:04:38</t>
  </si>
  <si>
    <t>Kaliya</t>
  </si>
  <si>
    <t>-15.769885922782123</t>
  </si>
  <si>
    <t>35.198424216359854</t>
  </si>
  <si>
    <t>947.0</t>
  </si>
  <si>
    <t>https://waterforpeople.s3.amazonaws.com/images/cf51338a-bcfd-4401-8777-1f8c5dc0249e.jpg</t>
  </si>
  <si>
    <t>kaliya</t>
  </si>
  <si>
    <t>8ef1aac7c16522fcdd363f7d6fdd9d1b</t>
  </si>
  <si>
    <t>4q14-59e9-npq2</t>
  </si>
  <si>
    <t>2687830107</t>
  </si>
  <si>
    <t>12-08-2019 09:40:33 UTC</t>
  </si>
  <si>
    <t>00:06:05</t>
  </si>
  <si>
    <t>-15.775475143454969</t>
  </si>
  <si>
    <t>35.20930342376232</t>
  </si>
  <si>
    <t>899.0</t>
  </si>
  <si>
    <t>https://waterforpeople.s3.amazonaws.com/images/71c3b1e1-707e-4ac5-ab1e-77cd16404b41.jpg</t>
  </si>
  <si>
    <t>cfd78b1f24a83685bcaf6d2c47c1931d</t>
  </si>
  <si>
    <t>jcya-c4p0-syjg</t>
  </si>
  <si>
    <t>2699660091</t>
  </si>
  <si>
    <t>12-08-2019 09:44:40 UTC</t>
  </si>
  <si>
    <t>00:16:29</t>
  </si>
  <si>
    <t>-15.779522052034736</t>
  </si>
  <si>
    <t>35.199172385036945</t>
  </si>
  <si>
    <t>918.0</t>
  </si>
  <si>
    <t>https://waterforpeople.s3.amazonaws.com/images/0f43b4d8-aedb-416f-83e1-8cc2aab86a0b.jpg</t>
  </si>
  <si>
    <t>Masambichi,kazembe 3</t>
  </si>
  <si>
    <t>57f7b12f8b615128cafe5a835d65e1eb</t>
  </si>
  <si>
    <t>xnc4-mpq8-0guw</t>
  </si>
  <si>
    <t>2689660096</t>
  </si>
  <si>
    <t>12-08-2019 09:57:09 UTC</t>
  </si>
  <si>
    <t>00:07:31</t>
  </si>
  <si>
    <t>Chimpere</t>
  </si>
  <si>
    <t>-15.772393997758627</t>
  </si>
  <si>
    <t>35.1960682310164</t>
  </si>
  <si>
    <t>942.0</t>
  </si>
  <si>
    <t>https://waterforpeople.s3.amazonaws.com/images/023c9a9b-8080-4393-8d36-0e2584759ab9.jpg</t>
  </si>
  <si>
    <t>7acbd4698e681a23244f49743e3c7a84</t>
  </si>
  <si>
    <t>h67n-dtp2-js8u</t>
  </si>
  <si>
    <t>2708370146</t>
  </si>
  <si>
    <t>12-08-2019 10:08:34 UTC</t>
  </si>
  <si>
    <t>00:07:00</t>
  </si>
  <si>
    <t>-15.782398385927081</t>
  </si>
  <si>
    <t>35.20305052399635</t>
  </si>
  <si>
    <t>934.0</t>
  </si>
  <si>
    <t>https://waterforpeople.s3.amazonaws.com/images/f749560a-6a61-48fb-92f4-22dda58983c7.jpg</t>
  </si>
  <si>
    <t>Kazembe 3,Masambichi</t>
  </si>
  <si>
    <t>Protected  dug well</t>
  </si>
  <si>
    <t>6368cae2fd3039ef69dff3af16142e</t>
  </si>
  <si>
    <t>hbyu-vwfh-1nns</t>
  </si>
  <si>
    <t>2695840113</t>
  </si>
  <si>
    <t>12-08-2019 10:10:08 UTC</t>
  </si>
  <si>
    <t>00:08:41</t>
  </si>
  <si>
    <t>Mboola</t>
  </si>
  <si>
    <t>Khamwaha</t>
  </si>
  <si>
    <t>-15.91863289475441</t>
  </si>
  <si>
    <t>35.29302019625902</t>
  </si>
  <si>
    <t>731.0</t>
  </si>
  <si>
    <t>https://waterforpeople.s3.amazonaws.com/images/6ed02120-43ea-4623-9d8a-c397090321db.jpg</t>
  </si>
  <si>
    <t>Khamwaha 2</t>
  </si>
  <si>
    <t>623224cdcaa97db5fcb62dbbb67847a</t>
  </si>
  <si>
    <t>qtu7-vdwg-sx81</t>
  </si>
  <si>
    <t>2674170305</t>
  </si>
  <si>
    <t>12-08-2019 10:27:10 UTC</t>
  </si>
  <si>
    <t>-15.692925341427326</t>
  </si>
  <si>
    <t>35.22545786574483</t>
  </si>
  <si>
    <t>https://waterforpeople.s3.amazonaws.com/images/73245c87-9933-4ed9-b11b-be76ff9a55c0.jpg</t>
  </si>
  <si>
    <t>manyazi,chilala,khungwa,simika</t>
  </si>
  <si>
    <t>9339abe721729143a0647be3afb121d</t>
  </si>
  <si>
    <t>k549-7bvu-n861</t>
  </si>
  <si>
    <t>2695820096</t>
  </si>
  <si>
    <t>12-08-2019 10:43:58 UTC</t>
  </si>
  <si>
    <t>00:14:25</t>
  </si>
  <si>
    <t>-15.9103619</t>
  </si>
  <si>
    <t>35.2806832</t>
  </si>
  <si>
    <t>749.0</t>
  </si>
  <si>
    <t>https://waterforpeople.s3.amazonaws.com/images/a8d322b9-00d1-4168-a7ee-77996dc3e7c6.jpg</t>
  </si>
  <si>
    <t>738574f2933a91b941d164cb14d01f</t>
  </si>
  <si>
    <t>1f2e-cwhp-6v6n</t>
  </si>
  <si>
    <t>2708410312</t>
  </si>
  <si>
    <t>12-08-2019 10:48:56 UTC</t>
  </si>
  <si>
    <t>00:03:25</t>
  </si>
  <si>
    <t>-15.69494089577347</t>
  </si>
  <si>
    <t>35.227411687374115</t>
  </si>
  <si>
    <t>857.0</t>
  </si>
  <si>
    <t>https://waterforpeople.s3.amazonaws.com/images/d848c047-e7d0-406d-aa62-443ff9e89dbd.jpg</t>
  </si>
  <si>
    <t>simika,manyazi.</t>
  </si>
  <si>
    <t>6ad7e745329ce9d592b36bed93d53b</t>
  </si>
  <si>
    <t>gtx1-muh0-a1kp</t>
  </si>
  <si>
    <t>2714190122</t>
  </si>
  <si>
    <t>12-08-2019 10:57:22 UTC</t>
  </si>
  <si>
    <t>00:04:14</t>
  </si>
  <si>
    <t>Chiotcha</t>
  </si>
  <si>
    <t>-15.792771535925567</t>
  </si>
  <si>
    <t>35.21214849315584</t>
  </si>
  <si>
    <t>930.0</t>
  </si>
  <si>
    <t>https://waterforpeople.s3.amazonaws.com/images/c5cd8a24-3a50-4464-b832-04140e751c07.jpg</t>
  </si>
  <si>
    <t>4a6768290bc8d58d916157cf69609b</t>
  </si>
  <si>
    <t>40n5-p9r2-c5cc</t>
  </si>
  <si>
    <t>2676100074</t>
  </si>
  <si>
    <t>12-08-2019 10:58:15 UTC</t>
  </si>
  <si>
    <t>00:06:07</t>
  </si>
  <si>
    <t>-15.604165345430374</t>
  </si>
  <si>
    <t>35.235323030501604</t>
  </si>
  <si>
    <t>886.0</t>
  </si>
  <si>
    <t>https://waterforpeople.s3.amazonaws.com/images/abebb853-8b99-4a34-abd3-e1f098117afc.jpg</t>
  </si>
  <si>
    <t>mdyamabvu</t>
  </si>
  <si>
    <t>f61624276181b7e59bc3bfa20dbfca9</t>
  </si>
  <si>
    <t>wy9b-1jta-tsxb</t>
  </si>
  <si>
    <t>2681700195</t>
  </si>
  <si>
    <t>12-08-2019 11:38:44 UTC</t>
  </si>
  <si>
    <t>00:10:31</t>
  </si>
  <si>
    <t>Kaposa</t>
  </si>
  <si>
    <t>-15.616943682543933</t>
  </si>
  <si>
    <t>35.23616532795131</t>
  </si>
  <si>
    <t>852.0</t>
  </si>
  <si>
    <t>https://waterforpeople.s3.amazonaws.com/images/0b31c467-5123-40a5-826a-4bbe2ef0e182.jpg</t>
  </si>
  <si>
    <t>kaposa</t>
  </si>
  <si>
    <t>National Government|Local Government</t>
  </si>
  <si>
    <t>8dcae387cb6298c34e997f13837f4349</t>
  </si>
  <si>
    <t>agwh-m398-jvtx</t>
  </si>
  <si>
    <t>2708350219</t>
  </si>
  <si>
    <t>12-08-2019 11:46:35 UTC</t>
  </si>
  <si>
    <t>00:06:36</t>
  </si>
  <si>
    <t>-15.76433056499809</t>
  </si>
  <si>
    <t>35.22968888282776</t>
  </si>
  <si>
    <t>https://waterforpeople.s3.amazonaws.com/images/1bcf6659-1be6-44d4-a04a-95930cbfebfd.jpg</t>
  </si>
  <si>
    <t>Chanje 2,Beya,Ntulumbwa,Ntupanyama</t>
  </si>
  <si>
    <t>5f13e8148c41a13d5db26d7915f1fcc</t>
  </si>
  <si>
    <t>cd2y-jvs4-9bjt</t>
  </si>
  <si>
    <t>2705560231</t>
  </si>
  <si>
    <t>12-08-2019 11:55:50 UTC</t>
  </si>
  <si>
    <t>00:05:24</t>
  </si>
  <si>
    <t>Sitima</t>
  </si>
  <si>
    <t>-15.696224542334676</t>
  </si>
  <si>
    <t>35.241912296041846</t>
  </si>
  <si>
    <t>846.0</t>
  </si>
  <si>
    <t>https://waterforpeople.s3.amazonaws.com/images/b01ae5fe-cffe-4c55-8f80-1720375d9f08.jpg</t>
  </si>
  <si>
    <t>sitima chimbalanga,mtemanyama</t>
  </si>
  <si>
    <t>2813ec292113cac889496bf0378bf58</t>
  </si>
  <si>
    <t>nrad-a6m6-rxku</t>
  </si>
  <si>
    <t>2697730186</t>
  </si>
  <si>
    <t>12-08-2019 11:59:46 UTC</t>
  </si>
  <si>
    <t>00:06:32</t>
  </si>
  <si>
    <t>Mpenda</t>
  </si>
  <si>
    <t>-15.755713214166462</t>
  </si>
  <si>
    <t>35.220033852383494</t>
  </si>
  <si>
    <t>884.0</t>
  </si>
  <si>
    <t>https://waterforpeople.s3.amazonaws.com/images/e4ee309f-13f9-42c5-aeb6-7ea3a46460a1.jpg</t>
  </si>
  <si>
    <t>Nkwai</t>
  </si>
  <si>
    <t>e6d74e50638d33862a3461dd50d86</t>
  </si>
  <si>
    <t>cde5-k6m6-andj</t>
  </si>
  <si>
    <t>2712200251</t>
  </si>
  <si>
    <t>12-08-2019 12:23:41 UTC</t>
  </si>
  <si>
    <t>00:16:51</t>
  </si>
  <si>
    <t>Mwangozani</t>
  </si>
  <si>
    <t>-15.9188956</t>
  </si>
  <si>
    <t>35.2816356</t>
  </si>
  <si>
    <t>721.0</t>
  </si>
  <si>
    <t>https://waterforpeople.s3.amazonaws.com/images/a344ba05-ea41-4d57-b00e-6be8654d3d71.jpg</t>
  </si>
  <si>
    <t>357143cff17b205d37936314cfebe81</t>
  </si>
  <si>
    <t>5gd9-9r94-hrex</t>
  </si>
  <si>
    <t>2705560058</t>
  </si>
  <si>
    <t>12-08-2019 12:26:23 UTC</t>
  </si>
  <si>
    <t>00:08:25</t>
  </si>
  <si>
    <t>Mdeza</t>
  </si>
  <si>
    <t>-15.61000447254628</t>
  </si>
  <si>
    <t>35.21144399419427</t>
  </si>
  <si>
    <t>928.0</t>
  </si>
  <si>
    <t>https://waterforpeople.s3.amazonaws.com/images/5cfa36a4-2c63-4dca-886e-e4795cc29bbc.jpg</t>
  </si>
  <si>
    <t>57377f9c62f4a431ec586e225825</t>
  </si>
  <si>
    <t>6sjm-033u-qe41</t>
  </si>
  <si>
    <t>2705520172</t>
  </si>
  <si>
    <t>12-08-2019 12:29:08 UTC</t>
  </si>
  <si>
    <t>00:08:53</t>
  </si>
  <si>
    <t>Nazombe</t>
  </si>
  <si>
    <t>-15.61664323322475</t>
  </si>
  <si>
    <t>35.23046529851854</t>
  </si>
  <si>
    <t>871.0</t>
  </si>
  <si>
    <t>https://waterforpeople.s3.amazonaws.com/images/e4bfb32e-3381-40b2-9006-80e0b7464157.jpg</t>
  </si>
  <si>
    <t>6d62a76e15f8b68ce988601187739880</t>
  </si>
  <si>
    <t>va68-ye1f-gbgd</t>
  </si>
  <si>
    <t>2712200256</t>
  </si>
  <si>
    <t>12-08-2019 13:02:17 UTC</t>
  </si>
  <si>
    <t>-15.744895949028432</t>
  </si>
  <si>
    <t>35.230862852185965</t>
  </si>
  <si>
    <t>https://waterforpeople.s3.amazonaws.com/images/05910e16-0ce5-43e7-8898-f2cf63ddf68b.jpg</t>
  </si>
  <si>
    <t>4457f5afeb981fca756a8172be369</t>
  </si>
  <si>
    <t>ac3w-7js3-a81m</t>
  </si>
  <si>
    <t>2697740175</t>
  </si>
  <si>
    <t>12-08-2019 13:11:55 UTC</t>
  </si>
  <si>
    <t>-15.7433624798432</t>
  </si>
  <si>
    <t>35.23164379410446</t>
  </si>
  <si>
    <t>https://waterforpeople.s3.amazonaws.com/images/311e5aea-6026-490e-9898-c9138ea118bc.jpg</t>
  </si>
  <si>
    <t>Mkwai</t>
  </si>
  <si>
    <t>d4c8708fedb5fef6ef54579dcd484647</t>
  </si>
  <si>
    <t>sgxx-w0q3-csb2</t>
  </si>
  <si>
    <t>2695880178</t>
  </si>
  <si>
    <t>12-08-2019 13:20:58 UTC</t>
  </si>
  <si>
    <t>-15.615233271382749</t>
  </si>
  <si>
    <t>35.22332198917866</t>
  </si>
  <si>
    <t>893.0</t>
  </si>
  <si>
    <t>https://waterforpeople.s3.amazonaws.com/images/3e38cddf-9d0d-4d2d-a881-2bdca044ee13.jpg</t>
  </si>
  <si>
    <t>b7f2813bdb144babebf02a3f3f3f164</t>
  </si>
  <si>
    <t>fe55-w69r-t4cx</t>
  </si>
  <si>
    <t>2695810480</t>
  </si>
  <si>
    <t>12-08-2019 13:51:27 UTC</t>
  </si>
  <si>
    <t>00:09:08</t>
  </si>
  <si>
    <t>Nkaweya</t>
  </si>
  <si>
    <t>-15.7015549717471</t>
  </si>
  <si>
    <t>35.25293776765466</t>
  </si>
  <si>
    <t>831.0</t>
  </si>
  <si>
    <t>https://waterforpeople.s3.amazonaws.com/images/b0f5fde1-fede-4b5a-80b9-2232e3896087.jpg</t>
  </si>
  <si>
    <t>chipolopol</t>
  </si>
  <si>
    <t>aca114665248672dc4b28e9d1eb1962</t>
  </si>
  <si>
    <t>umtu-dbha-p9se</t>
  </si>
  <si>
    <t>2695810231</t>
  </si>
  <si>
    <t>12-08-2019 13:59:36 UTC</t>
  </si>
  <si>
    <t>00:12:17</t>
  </si>
  <si>
    <t>-15.607880037277937</t>
  </si>
  <si>
    <t>35.21542397327721</t>
  </si>
  <si>
    <t>https://waterforpeople.s3.amazonaws.com/images/65753485-2bbe-40cb-a739-675901a69d96.jpg</t>
  </si>
  <si>
    <t>ca1d1e257670cfe27b47643a758a39</t>
  </si>
  <si>
    <t>24hb-4y9e-quat</t>
  </si>
  <si>
    <t>2712270311</t>
  </si>
  <si>
    <t>12-08-2019 14:20:35 UTC</t>
  </si>
  <si>
    <t>00:05:39</t>
  </si>
  <si>
    <t>-15.700886556878686</t>
  </si>
  <si>
    <t>35.251166420057416</t>
  </si>
  <si>
    <t>https://waterforpeople.s3.amazonaws.com/images/2c4970b8-10cc-4131-af19-89747a98b15a.jpg</t>
  </si>
  <si>
    <t>cf4a78fbd522a19eb23f4d8fbf5fb2c</t>
  </si>
  <si>
    <t>vm3w-53wp-kbw2</t>
  </si>
  <si>
    <t>2674170425</t>
  </si>
  <si>
    <t>12-08-2019 14:25:36 UTC</t>
  </si>
  <si>
    <t>00:08:04</t>
  </si>
  <si>
    <t>Michongwe</t>
  </si>
  <si>
    <t>-15.926834838464856</t>
  </si>
  <si>
    <t>35.2881168667227</t>
  </si>
  <si>
    <t>711.0</t>
  </si>
  <si>
    <t>https://waterforpeople.s3.amazonaws.com/images/bba4edf4-3ef8-42a1-b822-1652def0d86d.jpg</t>
  </si>
  <si>
    <t>Michongwe 2</t>
  </si>
  <si>
    <t>773716f1369b2d9e71f1582293baf4</t>
  </si>
  <si>
    <t>g9xs-xb1q-m6mr</t>
  </si>
  <si>
    <t>2681670189</t>
  </si>
  <si>
    <t>12-08-2019 14:36:11 UTC</t>
  </si>
  <si>
    <t>00:14:42</t>
  </si>
  <si>
    <t>-15.748902289196849</t>
  </si>
  <si>
    <t>35.229888036847115</t>
  </si>
  <si>
    <t>https://waterforpeople.s3.amazonaws.com/images/4f4f2fa3-f17d-4317-90cd-d054a8306ee9.jpg</t>
  </si>
  <si>
    <t>6cde1d1dc8aede57fbc65616c4e3cd7</t>
  </si>
  <si>
    <t>xq50-yx0s-r7aq</t>
  </si>
  <si>
    <t>2708410317</t>
  </si>
  <si>
    <t>12-08-2019 14:36:43 UTC</t>
  </si>
  <si>
    <t>00:07:03</t>
  </si>
  <si>
    <t>-15.699932989664376</t>
  </si>
  <si>
    <t>35.25282788090408</t>
  </si>
  <si>
    <t>https://waterforpeople.s3.amazonaws.com/images/a9cc5870-4aec-45e7-a9bb-d9233a84d047.jpg</t>
  </si>
  <si>
    <t>nambazo chipolopolo</t>
  </si>
  <si>
    <t>2eb8eb6516d4e325bc5ee67b313377c</t>
  </si>
  <si>
    <t>eq3j-y29s-rvxf</t>
  </si>
  <si>
    <t>2699710175</t>
  </si>
  <si>
    <t>12-08-2019 16:22:21 UTC</t>
  </si>
  <si>
    <t>00:26:41</t>
  </si>
  <si>
    <t>-15.731257209554315</t>
  </si>
  <si>
    <t>35.21467379294336</t>
  </si>
  <si>
    <t>https://waterforpeople.s3.amazonaws.com/images/4f3abedf-8138-44e2-b150-bbefd1c85bcf.jpg</t>
  </si>
  <si>
    <t>623c196a104ec74835c05ec84a25aa54</t>
  </si>
  <si>
    <t>dmqq-jckj-1xdg</t>
  </si>
  <si>
    <t>2697810251</t>
  </si>
  <si>
    <t>12-08-2019 16:25:03 UTC</t>
  </si>
  <si>
    <t>00:25:37</t>
  </si>
  <si>
    <t>-15.737669658847153</t>
  </si>
  <si>
    <t>35.21724586375058</t>
  </si>
  <si>
    <t>https://waterforpeople.s3.amazonaws.com/images/d57bb722-9fe0-4a17-9c31-1af14803cf3e.jpg</t>
  </si>
  <si>
    <t>Ngwale and Mithiko</t>
  </si>
  <si>
    <t>5abe25433446f46567b76a2f9d1a7c4f</t>
  </si>
  <si>
    <t>scj7-8549-hkk9</t>
  </si>
  <si>
    <t>2705520288</t>
  </si>
  <si>
    <t>12-08-2019 17:09:33 UTC</t>
  </si>
  <si>
    <t>00:20:57</t>
  </si>
  <si>
    <t>Mulumpwa</t>
  </si>
  <si>
    <t>-15.904303989373147</t>
  </si>
  <si>
    <t>35.2777886018157</t>
  </si>
  <si>
    <t>751.0</t>
  </si>
  <si>
    <t>https://waterforpeople.s3.amazonaws.com/images/79bcc9ed-57cc-4f43-83a3-886f0ec0fae7.jpg</t>
  </si>
  <si>
    <t>only mulumpwa</t>
  </si>
  <si>
    <t>96af763e69dafd8110fcb428a87da64a</t>
  </si>
  <si>
    <t>j1uv-b9t6-e6nc</t>
  </si>
  <si>
    <t>2685810206</t>
  </si>
  <si>
    <t>12-08-2019 17:16:32 UTC</t>
  </si>
  <si>
    <t>00:19:08</t>
  </si>
  <si>
    <t>-15.906058195978403</t>
  </si>
  <si>
    <t>35.280037969350815</t>
  </si>
  <si>
    <t>https://waterforpeople.s3.amazonaws.com/images/24bea985-1d8b-42c1-8956-80e51428eb0f.jpg</t>
  </si>
  <si>
    <t>mulumpwa and chikapa</t>
  </si>
  <si>
    <t>696d66bfaab65df354d31fabd12b20</t>
  </si>
  <si>
    <t>vb9e-bpfa-ygtb</t>
  </si>
  <si>
    <t>2674160192</t>
  </si>
  <si>
    <t>12-08-2019 17:20:03 UTC</t>
  </si>
  <si>
    <t>00:16:02</t>
  </si>
  <si>
    <t xml:space="preserve"> Takhiwa</t>
  </si>
  <si>
    <t>-15.900133112445474</t>
  </si>
  <si>
    <t>35.274449503049254</t>
  </si>
  <si>
    <t>https://waterforpeople.s3.amazonaws.com/images/ed7dd8b3-f850-4260-86b0-8d44dfb388ad.jpg</t>
  </si>
  <si>
    <t>malonda,mulumpwa,takhiwa</t>
  </si>
  <si>
    <t>0577538b5e46cf71cc5bf9bf547fee5</t>
  </si>
  <si>
    <t>4m8c-08r8-65jv</t>
  </si>
  <si>
    <t>2703660253</t>
  </si>
  <si>
    <t>12-08-2019 17:22:23 UTC</t>
  </si>
  <si>
    <t>-15.919083338230848</t>
  </si>
  <si>
    <t>35.27040506713092</t>
  </si>
  <si>
    <t>https://waterforpeople.s3.amazonaws.com/images/50a3f539-83e4-49b7-8422-ed8873f52c83.jpg</t>
  </si>
  <si>
    <t>49cc6c11195064195a6746196310e512</t>
  </si>
  <si>
    <t>w5py-8vey-5whx</t>
  </si>
  <si>
    <t>2705520294</t>
  </si>
  <si>
    <t>12-08-2019 17:25:01 UTC</t>
  </si>
  <si>
    <t>00:19:35</t>
  </si>
  <si>
    <t>-15.898716486990452</t>
  </si>
  <si>
    <t>35.27019367553294</t>
  </si>
  <si>
    <t>770.0</t>
  </si>
  <si>
    <t>https://waterforpeople.s3.amazonaws.com/images/2fcb0b95-e5a9-44a6-866c-a13331220cf6.jpg</t>
  </si>
  <si>
    <t>takhiwa,malonda</t>
  </si>
  <si>
    <t>a66c6345c07b9ec6a4879a2d06e7045</t>
  </si>
  <si>
    <t>f9x0-v1cn-pvqf</t>
  </si>
  <si>
    <t>2714240263</t>
  </si>
  <si>
    <t>12-08-2019 17:56:33 UTC</t>
  </si>
  <si>
    <t>-15.67294741049409</t>
  </si>
  <si>
    <t>35.218954011797905</t>
  </si>
  <si>
    <t>902.0</t>
  </si>
  <si>
    <t>https://waterforpeople.s3.amazonaws.com/images/3c4bfd84-c7a2-4f6c-955a-a46c14f087a2.jpg</t>
  </si>
  <si>
    <t>5f8344c94a0da9927ea9ad9dc7f2cc4</t>
  </si>
  <si>
    <t>v573-bp8e-qcj5</t>
  </si>
  <si>
    <t>2708410321</t>
  </si>
  <si>
    <t>12-08-2019 17:58:20 UTC</t>
  </si>
  <si>
    <t>00:13:28</t>
  </si>
  <si>
    <t>-15.675258049741387</t>
  </si>
  <si>
    <t>35.2205309830606</t>
  </si>
  <si>
    <t>890.0</t>
  </si>
  <si>
    <t>https://waterforpeople.s3.amazonaws.com/images/6039ae99-ca84-4f86-b1f3-0519c45d5d76.jpg</t>
  </si>
  <si>
    <t>John, mataya,masanjala</t>
  </si>
  <si>
    <t>3059fe6f18798d2555afd6cef0414e</t>
  </si>
  <si>
    <t>w5a0-vc6x-9eg8</t>
  </si>
  <si>
    <t>2676110315</t>
  </si>
  <si>
    <t>12-08-2019 18:01:06 UTC</t>
  </si>
  <si>
    <t>00:08:48</t>
  </si>
  <si>
    <t>-15.68213779013604</t>
  </si>
  <si>
    <t>35.24321467615664</t>
  </si>
  <si>
    <t>https://waterforpeople.s3.amazonaws.com/images/ab2f15c4-1d73-4fda-8c16-4a9998e5c05f.jpg</t>
  </si>
  <si>
    <t>mlelemba, kamala nyandule</t>
  </si>
  <si>
    <t>b711a445f29f1c98d0ba58ffec5440</t>
  </si>
  <si>
    <t>2ds0-cy7a-ak1k</t>
  </si>
  <si>
    <t>2707040279</t>
  </si>
  <si>
    <t>12-08-2019 18:06:35 UTC</t>
  </si>
  <si>
    <t>00:09:45</t>
  </si>
  <si>
    <t>-15.681344736367464</t>
  </si>
  <si>
    <t>35.23706277832389</t>
  </si>
  <si>
    <t>https://waterforpeople.s3.amazonaws.com/images/81c5e264-aa13-4ecb-b2ee-56fdd937e118.jpg</t>
  </si>
  <si>
    <t>mlelemba Nakhule</t>
  </si>
  <si>
    <t>1bddf2535338fc02ae610a312ca7d13</t>
  </si>
  <si>
    <t>rt0a-jc92-h4rq</t>
  </si>
  <si>
    <t>2695940305</t>
  </si>
  <si>
    <t>12-08-2019 18:07:54 UTC</t>
  </si>
  <si>
    <t>00:06:39</t>
  </si>
  <si>
    <t>-15.674758153036237</t>
  </si>
  <si>
    <t>35.22389271296561</t>
  </si>
  <si>
    <t>891.0</t>
  </si>
  <si>
    <t>https://waterforpeople.s3.amazonaws.com/images/385ef4fe-0170-4edd-811d-213e63971030.jpg</t>
  </si>
  <si>
    <t>masanjala, Makawa</t>
  </si>
  <si>
    <t>416b45495ae6d14d946715ecb45364a</t>
  </si>
  <si>
    <t>n0gd-vyah-98ch</t>
  </si>
  <si>
    <t>2716190299</t>
  </si>
  <si>
    <t>12-08-2019 18:10:06 UTC</t>
  </si>
  <si>
    <t>Chisasiko</t>
  </si>
  <si>
    <t>-15.686698886565864</t>
  </si>
  <si>
    <t>35.2295848634094</t>
  </si>
  <si>
    <t>https://waterforpeople.s3.amazonaws.com/images/eedb4ac3-4f3d-457d-8d90-777821a2c4ea.jpg</t>
  </si>
  <si>
    <t>chisasiko,nakhule,John</t>
  </si>
  <si>
    <t>a8c71db1d0b0569b345e763d3e343d27</t>
  </si>
  <si>
    <t>x136-bvxq-pf53</t>
  </si>
  <si>
    <t>2685820305</t>
  </si>
  <si>
    <t>12-08-2019 18:16:17 UTC</t>
  </si>
  <si>
    <t>-15.68524010013789</t>
  </si>
  <si>
    <t>35.23514399304986</t>
  </si>
  <si>
    <t>https://waterforpeople.s3.amazonaws.com/images/9073d558-ead0-47a8-a334-79c780f8bf46.jpg</t>
  </si>
  <si>
    <t>nakhule</t>
  </si>
  <si>
    <t>4cd72c369e4f6c29a7cd4da24a617d</t>
  </si>
  <si>
    <t>jwmq-q07g-uptw</t>
  </si>
  <si>
    <t>2705540349</t>
  </si>
  <si>
    <t>12-08-2019 18:17:21 UTC</t>
  </si>
  <si>
    <t>00:08:23</t>
  </si>
  <si>
    <t>-15.683434847742319</t>
  </si>
  <si>
    <t>35.23596114479005</t>
  </si>
  <si>
    <t>https://waterforpeople.s3.amazonaws.com/images/25e681cd-5bf2-452c-9c66-981f76b39f82.jpg</t>
  </si>
  <si>
    <t>mlelemba,nakhule</t>
  </si>
  <si>
    <t>74d15fc4bda1edbc79c04dd7180a63b</t>
  </si>
  <si>
    <t>setu-tpup-j12q</t>
  </si>
  <si>
    <t>2703670387</t>
  </si>
  <si>
    <t>12-08-2019 18:18:32 UTC</t>
  </si>
  <si>
    <t>Chiwalo</t>
  </si>
  <si>
    <t>-15.672407993115485</t>
  </si>
  <si>
    <t>35.224388083443046</t>
  </si>
  <si>
    <t>879.0</t>
  </si>
  <si>
    <t>https://waterforpeople.s3.amazonaws.com/images/cdb7ba85-ede4-4a4c-930b-3b6f6aec9e2b.jpg</t>
  </si>
  <si>
    <t>masanjala chiwalo</t>
  </si>
  <si>
    <t>f7a5822643aadf5e2fde161e87ec13b</t>
  </si>
  <si>
    <t>gn2x-cyww-up2c</t>
  </si>
  <si>
    <t>2676120359</t>
  </si>
  <si>
    <t>12-08-2019 18:20:57 UTC</t>
  </si>
  <si>
    <t>Chilanga</t>
  </si>
  <si>
    <t>Khungwa</t>
  </si>
  <si>
    <t>-15.68726399447769</t>
  </si>
  <si>
    <t>35.22331176325679</t>
  </si>
  <si>
    <t>907.0</t>
  </si>
  <si>
    <t>https://waterforpeople.s3.amazonaws.com/images/514818fd-7840-42a6-83db-92a346deab5f.jpg</t>
  </si>
  <si>
    <t>khungwa liundi chilala</t>
  </si>
  <si>
    <t>cd196768681b539df7edee379f275b8f</t>
  </si>
  <si>
    <t>tmuq-0sn9-n4yw</t>
  </si>
  <si>
    <t>2674150421</t>
  </si>
  <si>
    <t>12-08-2019 18:22:50 UTC</t>
  </si>
  <si>
    <t>00:16:34</t>
  </si>
  <si>
    <t>Ntakataka</t>
  </si>
  <si>
    <t>-15.677014393731952</t>
  </si>
  <si>
    <t>35.218368200585246</t>
  </si>
  <si>
    <t>https://waterforpeople.s3.amazonaws.com/images/9db8bcc2-578c-4139-9742-067e16a6fbc0.jpg</t>
  </si>
  <si>
    <t>mataya masanjala.</t>
  </si>
  <si>
    <t>87662fcaafe473f2f6d7589083d4cacf</t>
  </si>
  <si>
    <t>7626-kq61-30v1</t>
  </si>
  <si>
    <t>2699710346</t>
  </si>
  <si>
    <t>12-08-2019 18:27:33 UTC</t>
  </si>
  <si>
    <t>00:15:57</t>
  </si>
  <si>
    <t>-15.675998842343688</t>
  </si>
  <si>
    <t>35.22027340717614</t>
  </si>
  <si>
    <t>https://waterforpeople.s3.amazonaws.com/images/f0fefb2d-8e5e-4346-8448-28ec7be6dabf.jpg</t>
  </si>
  <si>
    <t>masanjala, mataya, John</t>
  </si>
  <si>
    <t>e2bd5d73bff5dd729f62d6deb73a18b</t>
  </si>
  <si>
    <t>te2w-n4kj-p42c</t>
  </si>
  <si>
    <t>2676120475</t>
  </si>
  <si>
    <t>12-08-2019 18:32:10 UTC</t>
  </si>
  <si>
    <t>Nkoola</t>
  </si>
  <si>
    <t>-15.73495911899954</t>
  </si>
  <si>
    <t>35.191564466804266</t>
  </si>
  <si>
    <t>921.0</t>
  </si>
  <si>
    <t>https://waterforpeople.s3.amazonaws.com/images/30817703-2240-4dce-8bf0-ea4d4ba3126a.jpg</t>
  </si>
  <si>
    <t>Masamba</t>
  </si>
  <si>
    <t>41cb1e20f6a323c4ac13bde06e93c35</t>
  </si>
  <si>
    <t>8ypr-xder-b6jg</t>
  </si>
  <si>
    <t>2712220440</t>
  </si>
  <si>
    <t>12-08-2019 18:38:16 UTC</t>
  </si>
  <si>
    <t>-15.736574563197792</t>
  </si>
  <si>
    <t>35.19377385266125</t>
  </si>
  <si>
    <t>https://waterforpeople.s3.amazonaws.com/images/7ff7a5e9-743e-446b-972c-62cc667ff727.jpg</t>
  </si>
  <si>
    <t>Nkoola, Mkwaila</t>
  </si>
  <si>
    <t>c5b8bb18aa866cacb552561c5ef453ca</t>
  </si>
  <si>
    <t>w84d-9jfq-n2vk</t>
  </si>
  <si>
    <t>2676130576</t>
  </si>
  <si>
    <t>12-08-2019 18:43:18 UTC</t>
  </si>
  <si>
    <t>00:13:07</t>
  </si>
  <si>
    <t>-15.74163714889437</t>
  </si>
  <si>
    <t>35.19843460991979</t>
  </si>
  <si>
    <t>906.0</t>
  </si>
  <si>
    <t>https://waterforpeople.s3.amazonaws.com/images/fb502c6c-4eb3-48df-8ab3-2ac9b56da6e9.jpg</t>
  </si>
  <si>
    <t>Nkoola, Chingoli</t>
  </si>
  <si>
    <t>7e43debcd2ddf4e3bef71c4f1665a290</t>
  </si>
  <si>
    <t>av8y-fk4h-aq7r</t>
  </si>
  <si>
    <t>2676130578</t>
  </si>
  <si>
    <t>12-08-2019 18:48:41 UTC</t>
  </si>
  <si>
    <t>00:13:15</t>
  </si>
  <si>
    <t>-15.74059293139726</t>
  </si>
  <si>
    <t>35.19272091798484</t>
  </si>
  <si>
    <t>912.0</t>
  </si>
  <si>
    <t>https://waterforpeople.s3.amazonaws.com/images/f61bca9d-2685-41eb-921a-b483b302b98e.jpg</t>
  </si>
  <si>
    <t>84b038e3a3285fba8a9659f20d95f0</t>
  </si>
  <si>
    <t>92uy-u5ga-e1ew</t>
  </si>
  <si>
    <t>2687890467</t>
  </si>
  <si>
    <t>12-08-2019 19:01:42 UTC</t>
  </si>
  <si>
    <t>-15.924415737390518</t>
  </si>
  <si>
    <t>35.2898008748889</t>
  </si>
  <si>
    <t>684.0</t>
  </si>
  <si>
    <t>https://waterforpeople.s3.amazonaws.com/images/f4c6cab7-a54b-4385-acf4-2110972b6582.jpg</t>
  </si>
  <si>
    <t>52d89ba881a0c6d2337b7765f3cc134e</t>
  </si>
  <si>
    <t>9y1s-mm8c-mygq</t>
  </si>
  <si>
    <t>2703660452</t>
  </si>
  <si>
    <t>12-08-2019 19:02:52 UTC</t>
  </si>
  <si>
    <t>00:13:19</t>
  </si>
  <si>
    <t>-15.921183172613382</t>
  </si>
  <si>
    <t>35.29464829713106</t>
  </si>
  <si>
    <t>735.0</t>
  </si>
  <si>
    <t>https://waterforpeople.s3.amazonaws.com/images/0ae0b0ec-088c-4821-85d0-9cc6f9c19e18.jpg</t>
  </si>
  <si>
    <t>Un protected shall well</t>
  </si>
  <si>
    <t>9e2ab3b7479e42d64e585d5e7e4ef92</t>
  </si>
  <si>
    <t>679g-9jvh-x3w3</t>
  </si>
  <si>
    <t>2714230632</t>
  </si>
  <si>
    <t>12-08-2019 20:35:19 UTC</t>
  </si>
  <si>
    <t>00:31:33</t>
  </si>
  <si>
    <t>-15.630033491179347</t>
  </si>
  <si>
    <t>35.203032083809376</t>
  </si>
  <si>
    <t>937.0</t>
  </si>
  <si>
    <t>https://waterforpeople.s3.amazonaws.com/images/9e535474-0e6b-4892-b222-6aeb58d0df07.jpg</t>
  </si>
  <si>
    <t>ngwale and mandota</t>
  </si>
  <si>
    <t>e9761decabb9f843a7aafaff517e1b37</t>
  </si>
  <si>
    <t>jdhc-8uqg-dkx</t>
  </si>
  <si>
    <t>2703680196</t>
  </si>
  <si>
    <t>12-08-2019 20:38:04 UTC</t>
  </si>
  <si>
    <t>00:07:05</t>
  </si>
  <si>
    <t>-15.632898886688054</t>
  </si>
  <si>
    <t>35.20353910513222</t>
  </si>
  <si>
    <t>943.0</t>
  </si>
  <si>
    <t>https://waterforpeople.s3.amazonaws.com/images/6f7a59cd-52c0-48e4-8308-97f9f34013ef.jpg</t>
  </si>
  <si>
    <t>3449a6c8bb1088f6691f62143b836560</t>
  </si>
  <si>
    <t>tqgn-9f7v-cgt1</t>
  </si>
  <si>
    <t>2685890653</t>
  </si>
  <si>
    <t>12-08-2019 20:45:33 UTC</t>
  </si>
  <si>
    <t>00:17:58</t>
  </si>
  <si>
    <t>Chotokwa</t>
  </si>
  <si>
    <t>-15.60731069650501</t>
  </si>
  <si>
    <t>35.21288710646331</t>
  </si>
  <si>
    <t>https://waterforpeople.s3.amazonaws.com/images/a04cde47-1afa-4531-a855-aa02bf1706ce.jpg</t>
  </si>
  <si>
    <t>chitando,nakatha and ntaja</t>
  </si>
  <si>
    <t>3b32b67d5959752295d130de42b2bfff</t>
  </si>
  <si>
    <t>h50t-fga0-eaub</t>
  </si>
  <si>
    <t>2705510612</t>
  </si>
  <si>
    <t>12-08-2019 20:46:03 UTC</t>
  </si>
  <si>
    <t>00:21:09</t>
  </si>
  <si>
    <t>Putheya</t>
  </si>
  <si>
    <t>-15.618891846388578</t>
  </si>
  <si>
    <t>35.21426894702017</t>
  </si>
  <si>
    <t>https://waterforpeople.s3.amazonaws.com/images/848215e2-10b4-4567-a85c-d061be4879ee.jpg</t>
  </si>
  <si>
    <t>phutheya and mangilani</t>
  </si>
  <si>
    <t>9672573f49f9b1a6caf4628ee199d2</t>
  </si>
  <si>
    <t>gtxm-e6yc-pt9a</t>
  </si>
  <si>
    <t>2699750055</t>
  </si>
  <si>
    <t>12-08-2019 20:47:17 UTC</t>
  </si>
  <si>
    <t>-15.63352438621223</t>
  </si>
  <si>
    <t>35.20810078829527</t>
  </si>
  <si>
    <t>https://waterforpeople.s3.amazonaws.com/images/38680cca-fccb-4ace-94ee-02e93a938543.jpg</t>
  </si>
  <si>
    <t>ngwale,mandota and ntindo</t>
  </si>
  <si>
    <t>Community Members Themselves</t>
  </si>
  <si>
    <t>89ff302220a18f3421def92c5652932</t>
  </si>
  <si>
    <t>h1hj-5kvr-nb2d</t>
  </si>
  <si>
    <t>2681750062</t>
  </si>
  <si>
    <t>12-08-2019 20:48:32 UTC</t>
  </si>
  <si>
    <t>00:13:17</t>
  </si>
  <si>
    <t>-15.624926565214992</t>
  </si>
  <si>
    <t>35.209894767031074</t>
  </si>
  <si>
    <t>https://waterforpeople.s3.amazonaws.com/images/4385b727-1495-4403-882b-9d4bff7dcec3.jpg</t>
  </si>
  <si>
    <t>ngwale, phutheya and ntindo</t>
  </si>
  <si>
    <t>1eaa473e6f25e3c8ae449a82c8522d8</t>
  </si>
  <si>
    <t>46cc-2fh7-g4e6</t>
  </si>
  <si>
    <t>2716210058</t>
  </si>
  <si>
    <t>13-08-2019 06:27:24 UTC</t>
  </si>
  <si>
    <t>00:19:41</t>
  </si>
  <si>
    <t>2019-08-13</t>
  </si>
  <si>
    <t>-15.573916397988796</t>
  </si>
  <si>
    <t>35.22067230194807</t>
  </si>
  <si>
    <t>https://waterforpeople.s3.amazonaws.com/images/8dffad28-6dd4-4b75-a90a-93c6cf315377.jpg</t>
  </si>
  <si>
    <t>balakasi and witika</t>
  </si>
  <si>
    <t>c8e6786e8115a38e0b3bcb8b322dbc</t>
  </si>
  <si>
    <t>16fm-7ts7-kdpn</t>
  </si>
  <si>
    <t>2699750605</t>
  </si>
  <si>
    <t>13-08-2019 06:36:26 UTC</t>
  </si>
  <si>
    <t>00:14:51</t>
  </si>
  <si>
    <t>Witiko</t>
  </si>
  <si>
    <t>-15.583596196956933</t>
  </si>
  <si>
    <t>35.22922469303012</t>
  </si>
  <si>
    <t>https://waterforpeople.s3.amazonaws.com/images/66953f14-0581-456a-b5f8-c336bbe4ec36.jpg</t>
  </si>
  <si>
    <t>witika</t>
  </si>
  <si>
    <t>edfe1c659fc68cee7ba4ef1e374a8aa2</t>
  </si>
  <si>
    <t>a8r8-aj91-s3s7</t>
  </si>
  <si>
    <t>2714250306</t>
  </si>
  <si>
    <t>13-08-2019 06:51:02 UTC</t>
  </si>
  <si>
    <t>00:07:54</t>
  </si>
  <si>
    <t>-15.583845181390643</t>
  </si>
  <si>
    <t>35.22646738216281</t>
  </si>
  <si>
    <t>https://waterforpeople.s3.amazonaws.com/images/f9925cba-9b53-477a-8f4f-d65631c1d0ba.jpg</t>
  </si>
  <si>
    <t>90eccebd3919402e66f14eb59b716848</t>
  </si>
  <si>
    <t>kmwd-9xng-pwak</t>
  </si>
  <si>
    <t>2697810741</t>
  </si>
  <si>
    <t>13-08-2019 06:59:32 UTC</t>
  </si>
  <si>
    <t>00:05:04</t>
  </si>
  <si>
    <t>-15.921249305829406</t>
  </si>
  <si>
    <t>35.271852035075426</t>
  </si>
  <si>
    <t>733.0</t>
  </si>
  <si>
    <t>https://waterforpeople.s3.amazonaws.com/images/75ccaa83-2cc4-4a4f-86ed-51e567cf8a0c.jpg</t>
  </si>
  <si>
    <t>samikwa</t>
  </si>
  <si>
    <t>82495d443715d7a8cf4731897044dcf1</t>
  </si>
  <si>
    <t>8fxm-dcvr-751e</t>
  </si>
  <si>
    <t>2716190417</t>
  </si>
  <si>
    <t>13-08-2019 07:16:34 UTC</t>
  </si>
  <si>
    <t>00:10:52</t>
  </si>
  <si>
    <t>Ntope</t>
  </si>
  <si>
    <t>Mususe</t>
  </si>
  <si>
    <t>-15.93344665132463</t>
  </si>
  <si>
    <t>35.26896589435637</t>
  </si>
  <si>
    <t>747.0</t>
  </si>
  <si>
    <t>https://waterforpeople.s3.amazonaws.com/images/d5a9bd93-ebc6-4ecb-8c78-63b15c9949fb.jpg</t>
  </si>
  <si>
    <t>mususe</t>
  </si>
  <si>
    <t>4a4735a352d2fe632c76c1f8258f92ef</t>
  </si>
  <si>
    <t>vyu2-ambk-jepk</t>
  </si>
  <si>
    <t>2685910364</t>
  </si>
  <si>
    <t>13-08-2019 07:21:55 UTC</t>
  </si>
  <si>
    <t>00:25:22</t>
  </si>
  <si>
    <t>-15.726869408972561</t>
  </si>
  <si>
    <t>35.20800196565688</t>
  </si>
  <si>
    <t>911.0</t>
  </si>
  <si>
    <t>https://waterforpeople.s3.amazonaws.com/images/cf2e666f-8b13-4a16-9652-61efbec57f2b.jpg</t>
  </si>
  <si>
    <t>Maluwa</t>
  </si>
  <si>
    <t>307f1280322e5c36f82655f35da29de0</t>
  </si>
  <si>
    <t>vfhk-bpjb-wb1j</t>
  </si>
  <si>
    <t>2699730585</t>
  </si>
  <si>
    <t>13-08-2019 07:23:33 UTC</t>
  </si>
  <si>
    <t>-15.577675765380263</t>
  </si>
  <si>
    <t>35.227762470021844</t>
  </si>
  <si>
    <t>https://waterforpeople.s3.amazonaws.com/images/79da5718-ebf5-46bc-8b71-86872e123a55.jpg</t>
  </si>
  <si>
    <t>Witika</t>
  </si>
  <si>
    <t>30713b15b8e704dde9fe74a33b34d</t>
  </si>
  <si>
    <t>tr3u-k6n5-qcx0</t>
  </si>
  <si>
    <t>2708520914</t>
  </si>
  <si>
    <t>13-08-2019 07:26:12 UTC</t>
  </si>
  <si>
    <t>Ntalika</t>
  </si>
  <si>
    <t>-15.778873125091195</t>
  </si>
  <si>
    <t>35.24017732590437</t>
  </si>
  <si>
    <t>851.0</t>
  </si>
  <si>
    <t>https://waterforpeople.s3.amazonaws.com/images/d74f70bc-9c9c-4a7f-863e-cbb08d1b24e8.jpg</t>
  </si>
  <si>
    <t>Baluwa, Taibu, Kolimbo, Ntalika</t>
  </si>
  <si>
    <t>15a4901473a4ab998e8a676feece2cf6</t>
  </si>
  <si>
    <t>8wfb-cx96-dfdn</t>
  </si>
  <si>
    <t>2705560374</t>
  </si>
  <si>
    <t>13-08-2019 07:27:13 UTC</t>
  </si>
  <si>
    <t>-15.733164511620998</t>
  </si>
  <si>
    <t>35.18566855229437</t>
  </si>
  <si>
    <t>https://waterforpeople.s3.amazonaws.com/images/8217cc29-9a66-4021-b672-21c512548a82.jpg</t>
  </si>
  <si>
    <t>9f955a646b34f7e42219f88b17163e10</t>
  </si>
  <si>
    <t>xkrx-9csb-s265</t>
  </si>
  <si>
    <t>2703741042</t>
  </si>
  <si>
    <t>13-08-2019 08:00:53 UTC</t>
  </si>
  <si>
    <t>00:15:12</t>
  </si>
  <si>
    <t>-15.778466183692217</t>
  </si>
  <si>
    <t>35.24210097268224</t>
  </si>
  <si>
    <t>850.0</t>
  </si>
  <si>
    <t>https://waterforpeople.s3.amazonaws.com/images/4001b166-b6a4-4fd3-9f3e-a1209e4ac249.jpg</t>
  </si>
  <si>
    <t>Ntalika, Baluwa</t>
  </si>
  <si>
    <t>6b6b1fd19eb98a7c38a2dae764adc3</t>
  </si>
  <si>
    <t>8kyc-t57c-y4jg</t>
  </si>
  <si>
    <t>2674170577</t>
  </si>
  <si>
    <t>13-08-2019 08:03:05 UTC</t>
  </si>
  <si>
    <t>-15.587520059198141</t>
  </si>
  <si>
    <t>35.22006201557815</t>
  </si>
  <si>
    <t>https://waterforpeople.s3.amazonaws.com/images/3de90f68-16ae-4cd9-8aa8-198e4007ab10.jpg</t>
  </si>
  <si>
    <t>balakasi</t>
  </si>
  <si>
    <t>b3f8b7556ffe6f817340be8a223b4586</t>
  </si>
  <si>
    <t>a14s-magg-s14s</t>
  </si>
  <si>
    <t>2685810425</t>
  </si>
  <si>
    <t>13-08-2019 08:15:29 UTC</t>
  </si>
  <si>
    <t>00:08:49</t>
  </si>
  <si>
    <t>Miyopo</t>
  </si>
  <si>
    <t>-15.938125220127404</t>
  </si>
  <si>
    <t>35.27526271529496</t>
  </si>
  <si>
    <t>726.0</t>
  </si>
  <si>
    <t>https://waterforpeople.s3.amazonaws.com/images/a566affc-f84b-4c3f-a229-05941bdb0a51.jpg</t>
  </si>
  <si>
    <t>miyopo</t>
  </si>
  <si>
    <t>61bf74466efa8252a26551146988a2b</t>
  </si>
  <si>
    <t>bt3w-a5gh-u6r9</t>
  </si>
  <si>
    <t>2708410748</t>
  </si>
  <si>
    <t>13-08-2019 08:17:52 UTC</t>
  </si>
  <si>
    <t>00:05:32</t>
  </si>
  <si>
    <t>-15.920886034145951</t>
  </si>
  <si>
    <t>35.269157672300935</t>
  </si>
  <si>
    <t>https://waterforpeople.s3.amazonaws.com/images/1c272eba-c064-45cb-83a2-ad3b7b14e402.jpg</t>
  </si>
  <si>
    <t>ntope</t>
  </si>
  <si>
    <t>73ccfc34a1dc3f61d8662d7f4d4324</t>
  </si>
  <si>
    <t>j3dd-xn1k-dq62</t>
  </si>
  <si>
    <t>2707040422</t>
  </si>
  <si>
    <t>13-08-2019 08:22:54 UTC</t>
  </si>
  <si>
    <t>Labana</t>
  </si>
  <si>
    <t>-15.692470748908818</t>
  </si>
  <si>
    <t>35.19405766390264</t>
  </si>
  <si>
    <t>1014.0</t>
  </si>
  <si>
    <t>https://waterforpeople.s3.amazonaws.com/images/1b2ffa05-1428-4725-8b8d-44d93eb348a6.jpg</t>
  </si>
  <si>
    <t>Labana and Mbaisa</t>
  </si>
  <si>
    <t>55a3e829dabbdb6554153ad872e7d91</t>
  </si>
  <si>
    <t>rs7j-yf9f-vxrn</t>
  </si>
  <si>
    <t>2710351028</t>
  </si>
  <si>
    <t>13-08-2019 08:37:52 UTC</t>
  </si>
  <si>
    <t>-15.775389815680683</t>
  </si>
  <si>
    <t>35.2446240093559</t>
  </si>
  <si>
    <t>https://waterforpeople.s3.amazonaws.com/images/669ef4f8-44ce-458e-bd8f-5f59a1670b60.jpg</t>
  </si>
  <si>
    <t>Ntalika, Ngokwe, Mulaviwa</t>
  </si>
  <si>
    <t>92d234b5a6f23ad3020bb44dd5f34c</t>
  </si>
  <si>
    <t>fvwd-wbq6-ej86</t>
  </si>
  <si>
    <t>2695910705</t>
  </si>
  <si>
    <t>13-08-2019 08:54:34 UTC</t>
  </si>
  <si>
    <t>00:08:22</t>
  </si>
  <si>
    <t>Kalonga</t>
  </si>
  <si>
    <t>-15.725263603962958</t>
  </si>
  <si>
    <t>35.213557071983814</t>
  </si>
  <si>
    <t>https://waterforpeople.s3.amazonaws.com/images/97efb9a9-547d-43de-976c-de8cbdf23602.jpg</t>
  </si>
  <si>
    <t>Kalonga, Masala</t>
  </si>
  <si>
    <t>757bb5d4ad3a4813f73b8c93ba895bac</t>
  </si>
  <si>
    <t>gd7v-1v83-kka0</t>
  </si>
  <si>
    <t>2703660739</t>
  </si>
  <si>
    <t>13-08-2019 09:07:56 UTC</t>
  </si>
  <si>
    <t>00:03:33</t>
  </si>
  <si>
    <t>-15.928960153833032</t>
  </si>
  <si>
    <t>35.27415161021054</t>
  </si>
  <si>
    <t>https://waterforpeople.s3.amazonaws.com/images/5100c1da-b76d-44dd-8fae-fbeaad84d1db.jpg</t>
  </si>
  <si>
    <t>Ntope 2</t>
  </si>
  <si>
    <t>994bfa16e25bf9ffc146a0cfbbfcbe6</t>
  </si>
  <si>
    <t>gehr-17a7-8ega</t>
  </si>
  <si>
    <t>2681740336</t>
  </si>
  <si>
    <t>13-08-2019 09:08:04 UTC</t>
  </si>
  <si>
    <t>00:05:13</t>
  </si>
  <si>
    <t>-15.928979683667421</t>
  </si>
  <si>
    <t>35.274117747321725</t>
  </si>
  <si>
    <t>https://waterforpeople.s3.amazonaws.com/images/9dec1eac-dc16-4265-bf66-37515a5f777a.jpg</t>
  </si>
  <si>
    <t>90b69d22bd1a90d7ab3ff4b5dd0915b</t>
  </si>
  <si>
    <t>2gv5-3neh-f5ac</t>
  </si>
  <si>
    <t>2699710724</t>
  </si>
  <si>
    <t>13-08-2019 09:08:15 UTC</t>
  </si>
  <si>
    <t>00:05:38</t>
  </si>
  <si>
    <t>-15.927856802009046</t>
  </si>
  <si>
    <t>35.27446056716144</t>
  </si>
  <si>
    <t>742.0</t>
  </si>
  <si>
    <t>https://waterforpeople.s3.amazonaws.com/images/a936b4af-ccf8-430c-885d-56a68a26b186.jpg</t>
  </si>
  <si>
    <t>97c238af6d23687eecbc98c520f44f</t>
  </si>
  <si>
    <t>2v28-wv73-f3m3</t>
  </si>
  <si>
    <t>2695930667</t>
  </si>
  <si>
    <t>13-08-2019 09:08:32 UTC</t>
  </si>
  <si>
    <t>00:05:08</t>
  </si>
  <si>
    <t>-15.929190488532186</t>
  </si>
  <si>
    <t>35.27274428866804</t>
  </si>
  <si>
    <t>https://waterforpeople.s3.amazonaws.com/images/ab667df4-0e66-4fa1-8785-44d8da38540e.jpg</t>
  </si>
  <si>
    <t>3164a35c4b2e92eaff212069e3d49dc1</t>
  </si>
  <si>
    <t>63r5-qtk8-h54e</t>
  </si>
  <si>
    <t>2693750913</t>
  </si>
  <si>
    <t>13-08-2019 09:28:26 UTC</t>
  </si>
  <si>
    <t>00:07:43</t>
  </si>
  <si>
    <t>Chikoja</t>
  </si>
  <si>
    <t>M'mangitsa</t>
  </si>
  <si>
    <t>-15.669295666739345</t>
  </si>
  <si>
    <t>35.21763931028545</t>
  </si>
  <si>
    <t>869.0</t>
  </si>
  <si>
    <t>https://waterforpeople.s3.amazonaws.com/images/384873de-c0a6-4929-b990-7377cdb78294.jpg</t>
  </si>
  <si>
    <t>nkumba.ntakataka</t>
  </si>
  <si>
    <t>3179cb6e927b1a039cb6c631faef1ef</t>
  </si>
  <si>
    <t>wqjt-jde6-dtnf</t>
  </si>
  <si>
    <t>2703700192</t>
  </si>
  <si>
    <t>13-08-2019 09:33:36 UTC</t>
  </si>
  <si>
    <t>00:04:15</t>
  </si>
  <si>
    <t>Kwitamanda</t>
  </si>
  <si>
    <t>-15.650020558387041</t>
  </si>
  <si>
    <t>35.20928230136633</t>
  </si>
  <si>
    <t>https://waterforpeople.s3.amazonaws.com/images/df37f47d-0b29-4e0e-a807-608bc6db5fda.jpg</t>
  </si>
  <si>
    <t>5c69ddb7f5d8ced7793826f185d0e9fe</t>
  </si>
  <si>
    <t>twyp-45jb-yp79</t>
  </si>
  <si>
    <t>2712270545</t>
  </si>
  <si>
    <t>13-08-2019 09:42:39 UTC</t>
  </si>
  <si>
    <t>-15.9473629</t>
  </si>
  <si>
    <t>35.2774006</t>
  </si>
  <si>
    <t>714.0</t>
  </si>
  <si>
    <t>https://waterforpeople.s3.amazonaws.com/images/6a833f1b-9706-4167-a574-2020ed6ea15f.jpg</t>
  </si>
  <si>
    <t>miyopo 2. mwineya. mahame</t>
  </si>
  <si>
    <t>8fc98784c7816eb149c77de5d11b77f5</t>
  </si>
  <si>
    <t>y0k0-604a-7bn4</t>
  </si>
  <si>
    <t>2701400805</t>
  </si>
  <si>
    <t>13-08-2019 09:44:51 UTC</t>
  </si>
  <si>
    <t>-15.725049949251115</t>
  </si>
  <si>
    <t>35.21474721841514</t>
  </si>
  <si>
    <t>868.0</t>
  </si>
  <si>
    <t>https://waterforpeople.s3.amazonaws.com/images/e78c64f6-b22b-4073-8e3b-1726507b4ef8.jpg</t>
  </si>
  <si>
    <t>Kalonga, Mswali, Chisowire</t>
  </si>
  <si>
    <t>bbb13593d358bf471fd446fb414195a0</t>
  </si>
  <si>
    <t>vhhg-mdtc-1y0r</t>
  </si>
  <si>
    <t>2703680178</t>
  </si>
  <si>
    <t>13-08-2019 10:05:43 UTC</t>
  </si>
  <si>
    <t>00:06:58</t>
  </si>
  <si>
    <t>-15.593646517954767</t>
  </si>
  <si>
    <t>35.22582616657019</t>
  </si>
  <si>
    <t>848.0</t>
  </si>
  <si>
    <t>https://waterforpeople.s3.amazonaws.com/images/e6ba2e1d-45ed-4268-a0ae-c9746e6803e6.jpg</t>
  </si>
  <si>
    <t>lumbe&amp;witika</t>
  </si>
  <si>
    <t>37836f8cca6eccfe3031d2b2b889583</t>
  </si>
  <si>
    <t>pe04-h1st-h4gq</t>
  </si>
  <si>
    <t>2703680239</t>
  </si>
  <si>
    <t>13-08-2019 10:15:12 UTC</t>
  </si>
  <si>
    <t>00:18:33</t>
  </si>
  <si>
    <t>-15.592735069803894</t>
  </si>
  <si>
    <t>35.225480161607265</t>
  </si>
  <si>
    <t>https://waterforpeople.s3.amazonaws.com/images/9a7733be-0ecb-4f71-a47b-51f0b2f73908.jpg</t>
  </si>
  <si>
    <t>cc1a2adb34687e232d945ec3059d1a</t>
  </si>
  <si>
    <t>a81f-1ghq-pyck</t>
  </si>
  <si>
    <t>2691890996</t>
  </si>
  <si>
    <t>13-08-2019 10:19:49 UTC</t>
  </si>
  <si>
    <t>00:07:19</t>
  </si>
  <si>
    <t>-15.66456865053624</t>
  </si>
  <si>
    <t>35.22391760721803</t>
  </si>
  <si>
    <t>https://waterforpeople.s3.amazonaws.com/images/92fc919e-d9be-44c3-81a3-6cdeb7a3f7fb.jpg</t>
  </si>
  <si>
    <t>namaluwo,namatikha,kasan</t>
  </si>
  <si>
    <t>22368dfd678e872da587212bb8bd8ad5</t>
  </si>
  <si>
    <t>9803-npfh-xau3</t>
  </si>
  <si>
    <t>2712300315</t>
  </si>
  <si>
    <t>13-08-2019 10:25:00 UTC</t>
  </si>
  <si>
    <t>00:09:42</t>
  </si>
  <si>
    <t>Nswali</t>
  </si>
  <si>
    <t>-15.726651605218649</t>
  </si>
  <si>
    <t>35.21699381992221</t>
  </si>
  <si>
    <t>https://waterforpeople.s3.amazonaws.com/images/1b4ec223-7b52-47b6-a227-528d808efd86.jpg</t>
  </si>
  <si>
    <t>Nswali, Ngwale</t>
  </si>
  <si>
    <t>2455e1fbfcc1ffa4a05f46c1c7f527a</t>
  </si>
  <si>
    <t>jbbs-69gx-9sbj</t>
  </si>
  <si>
    <t>2699700821</t>
  </si>
  <si>
    <t>13-08-2019 10:25:36 UTC</t>
  </si>
  <si>
    <t>-15.72759938891977</t>
  </si>
  <si>
    <t>35.21318743005395</t>
  </si>
  <si>
    <t>https://waterforpeople.s3.amazonaws.com/images/abb89d20-21f2-4700-9361-c9b999d6424e.jpg</t>
  </si>
  <si>
    <t>Maluwa II, Ngwale</t>
  </si>
  <si>
    <t>b556866bf5fef86a4393512b9838ba</t>
  </si>
  <si>
    <t>ny43-0es3-ysdd</t>
  </si>
  <si>
    <t>2683680363</t>
  </si>
  <si>
    <t>13-08-2019 10:37:33 UTC</t>
  </si>
  <si>
    <t>00:13:45</t>
  </si>
  <si>
    <t>-15.728674200363457</t>
  </si>
  <si>
    <t>35.204253075644374</t>
  </si>
  <si>
    <t>908.0</t>
  </si>
  <si>
    <t>https://waterforpeople.s3.amazonaws.com/images/17c81846-3fe9-44b6-9a70-998cdafc94bb.jpg</t>
  </si>
  <si>
    <t>Masi vge</t>
  </si>
  <si>
    <t>ed2b76d0392cc8a65936cbe58cddb1e</t>
  </si>
  <si>
    <t>yjsp-5pvy-r8bn</t>
  </si>
  <si>
    <t>2701420378</t>
  </si>
  <si>
    <t>13-08-2019 11:06:11 UTC</t>
  </si>
  <si>
    <t>00:13:13</t>
  </si>
  <si>
    <t>-15.726832989603281</t>
  </si>
  <si>
    <t>35.20800221711397</t>
  </si>
  <si>
    <t>https://waterforpeople.s3.amazonaws.com/images/8afa26f0-6b73-4d57-9ea0-11af69dba456.jpg</t>
  </si>
  <si>
    <t>ef6ea6bc3bb1823fd8d564bf6f3d11a8</t>
  </si>
  <si>
    <t>270k-qugp-p9vv</t>
  </si>
  <si>
    <t>2714250556</t>
  </si>
  <si>
    <t>13-08-2019 11:48:46 UTC</t>
  </si>
  <si>
    <t>00:08:09</t>
  </si>
  <si>
    <t>Mwasibu</t>
  </si>
  <si>
    <t>-15.609088120982051</t>
  </si>
  <si>
    <t>35.228034211322665</t>
  </si>
  <si>
    <t>909.0</t>
  </si>
  <si>
    <t>https://waterforpeople.s3.amazonaws.com/images/36d79299-5ed9-4eb7-9163-9ca1a73d5c51.jpg</t>
  </si>
  <si>
    <t>b333101bc0f1e5c266a5af04184aba</t>
  </si>
  <si>
    <t>4mv6-7pan-b897</t>
  </si>
  <si>
    <t>2716220075</t>
  </si>
  <si>
    <t>13-08-2019 11:53:40 UTC</t>
  </si>
  <si>
    <t>00:12:59</t>
  </si>
  <si>
    <t>Nyanyaliwa</t>
  </si>
  <si>
    <t>-15.9354884</t>
  </si>
  <si>
    <t>35.2746024</t>
  </si>
  <si>
    <t>https://waterforpeople.s3.amazonaws.com/images/6336796f-3755-46ef-a730-5cf7c42373c9.jpg</t>
  </si>
  <si>
    <t>nyanyaliwa. munyapa</t>
  </si>
  <si>
    <t>61e0e8c23a201c57d6ea3dfc127b27f3</t>
  </si>
  <si>
    <t>suh8-c378-fj2m</t>
  </si>
  <si>
    <t>2703680313</t>
  </si>
  <si>
    <t>13-08-2019 12:10:45 UTC</t>
  </si>
  <si>
    <t>00:08:34</t>
  </si>
  <si>
    <t>-15.921112932264805</t>
  </si>
  <si>
    <t>35.265701059252024</t>
  </si>
  <si>
    <t>766.0</t>
  </si>
  <si>
    <t>https://waterforpeople.s3.amazonaws.com/images/8efef8e6-fee3-4260-af80-089302f69754.jpg</t>
  </si>
  <si>
    <t>Disaster</t>
  </si>
  <si>
    <t>7f95aedf2f22e5ab711de9f6c7142a38</t>
  </si>
  <si>
    <t>5ra5-bkvn-y7a6</t>
  </si>
  <si>
    <t>2705560623</t>
  </si>
  <si>
    <t>13-08-2019 12:31:26 UTC</t>
  </si>
  <si>
    <t>00:07:41</t>
  </si>
  <si>
    <t>Kalipinde</t>
  </si>
  <si>
    <t>-15.933670531958342</t>
  </si>
  <si>
    <t>35.27947126887739</t>
  </si>
  <si>
    <t>719.0</t>
  </si>
  <si>
    <t>https://waterforpeople.s3.amazonaws.com/images/d9ef2d88-bf92-414b-bf44-a0e30e879620.jpg</t>
  </si>
  <si>
    <t>Kalipinde 2</t>
  </si>
  <si>
    <t>ed6076f56c6673813efcbbd06789adb6</t>
  </si>
  <si>
    <t>1bdv-n4x2-14g5</t>
  </si>
  <si>
    <t>2716190669</t>
  </si>
  <si>
    <t>13-08-2019 12:31:33 UTC</t>
  </si>
  <si>
    <t>00:06:51</t>
  </si>
  <si>
    <t>-15.927526764571667</t>
  </si>
  <si>
    <t>35.27578767389059</t>
  </si>
  <si>
    <t>744.0</t>
  </si>
  <si>
    <t>https://waterforpeople.s3.amazonaws.com/images/8dc8f2f5-e2f4-471e-a7ed-5145a3e63ec5.jpg</t>
  </si>
  <si>
    <t>6e690b66e2787459d2def17e99e61</t>
  </si>
  <si>
    <t>kfqq-2kxn-g7pj</t>
  </si>
  <si>
    <t>2701400747</t>
  </si>
  <si>
    <t>13-08-2019 12:31:56 UTC</t>
  </si>
  <si>
    <t>00:07:53</t>
  </si>
  <si>
    <t>-15.92656385153532</t>
  </si>
  <si>
    <t>35.27546430006623</t>
  </si>
  <si>
    <t>https://waterforpeople.s3.amazonaws.com/images/91731ece-0904-4db7-b959-1304993747c5.jpg</t>
  </si>
  <si>
    <t>Malda Handpump</t>
  </si>
  <si>
    <t>af4bcadce88aaba9a19bcf6bba159</t>
  </si>
  <si>
    <t>77wq-fa1v-ym01</t>
  </si>
  <si>
    <t>2687890730</t>
  </si>
  <si>
    <t>13-08-2019 12:39:34 UTC</t>
  </si>
  <si>
    <t>00:10:23</t>
  </si>
  <si>
    <t>-15.935044912621379</t>
  </si>
  <si>
    <t>35.27616779319942</t>
  </si>
  <si>
    <t>724.0</t>
  </si>
  <si>
    <t>https://waterforpeople.s3.amazonaws.com/images/72a3fd82-a6a7-451e-a187-c67a7e5e7821.jpg</t>
  </si>
  <si>
    <t>nyanyaliwa munyapauncef</t>
  </si>
  <si>
    <t>e5d83fee487f29712756a63b60bc5780</t>
  </si>
  <si>
    <t>rnwy-uprw-9yfw</t>
  </si>
  <si>
    <t>2683670091</t>
  </si>
  <si>
    <t>13-08-2019 12:53:12 UTC</t>
  </si>
  <si>
    <t>-15.921225626952946</t>
  </si>
  <si>
    <t>35.271461019292474</t>
  </si>
  <si>
    <t>https://waterforpeople.s3.amazonaws.com/images/9daa1ca3-f941-40c8-a2d8-342811898afc.jpg</t>
  </si>
  <si>
    <t>45bfd20eaae548ead86121f19194c4</t>
  </si>
  <si>
    <t>cxq5-1wkd-4qb0</t>
  </si>
  <si>
    <t>2691900224</t>
  </si>
  <si>
    <t>13-08-2019 12:58:43 UTC</t>
  </si>
  <si>
    <t>Moffart</t>
  </si>
  <si>
    <t>-15.66071662120521</t>
  </si>
  <si>
    <t>35.22211893461645</t>
  </si>
  <si>
    <t>https://waterforpeople.s3.amazonaws.com/images/e479a622-a541-4887-a1cd-6b2c46738b8b.jpg</t>
  </si>
  <si>
    <t>Moffati</t>
  </si>
  <si>
    <t>e731132b5bc486d6023a637d5c6897f</t>
  </si>
  <si>
    <t>9eu6-a9gf-ruqu</t>
  </si>
  <si>
    <t>2681760238</t>
  </si>
  <si>
    <t>13-08-2019 13:09:57 UTC</t>
  </si>
  <si>
    <t>00:03:19</t>
  </si>
  <si>
    <t>Tchale</t>
  </si>
  <si>
    <t>-15.642075478099287</t>
  </si>
  <si>
    <t>35.18823039717972</t>
  </si>
  <si>
    <t>https://waterforpeople.s3.amazonaws.com/images/e177d38e-d298-48bf-a259-7818ae7f907a.jpg</t>
  </si>
  <si>
    <t>Tapala</t>
  </si>
  <si>
    <t>816ac59ef1b7ee69cfe85c3592231f2</t>
  </si>
  <si>
    <t>amay-2u4v-n6h3</t>
  </si>
  <si>
    <t>2718230234</t>
  </si>
  <si>
    <t>13-08-2019 13:13:01 UTC</t>
  </si>
  <si>
    <t>00:13:55</t>
  </si>
  <si>
    <t>Mkwaila</t>
  </si>
  <si>
    <t>-15.734537299722433</t>
  </si>
  <si>
    <t>35.20730157382786</t>
  </si>
  <si>
    <t>https://waterforpeople.s3.amazonaws.com/images/7fc29e35-4761-4efc-8856-4d7792c68aee.jpg</t>
  </si>
  <si>
    <t>Maluwa Masi and Chiwewe</t>
  </si>
  <si>
    <t>a182737a8ff48bcbc0f985954e0e6bc</t>
  </si>
  <si>
    <t>aen6-45wk-wyvt</t>
  </si>
  <si>
    <t>2710300326</t>
  </si>
  <si>
    <t>13-08-2019 13:15:23 UTC</t>
  </si>
  <si>
    <t>00:07:32</t>
  </si>
  <si>
    <t>-15.734904636628926</t>
  </si>
  <si>
    <t>35.20801110193133</t>
  </si>
  <si>
    <t>https://waterforpeople.s3.amazonaws.com/images/312ca06b-f832-4342-940b-31c2e63bb4cd.jpg</t>
  </si>
  <si>
    <t>Maluwa,Chiwewe,Masi</t>
  </si>
  <si>
    <t>3b19a9a45d9c2313f070ecbe2d7da6</t>
  </si>
  <si>
    <t>3h42-u09s-n2kv</t>
  </si>
  <si>
    <t>2716210629</t>
  </si>
  <si>
    <t>13-08-2019 13:16:08 UTC</t>
  </si>
  <si>
    <t>-15.603354647755623</t>
  </si>
  <si>
    <t>35.22248279303312</t>
  </si>
  <si>
    <t>https://waterforpeople.s3.amazonaws.com/images/bced1dea-f2cb-49c0-aaeb-03d26f3f4618.jpg</t>
  </si>
  <si>
    <t>5321b3bbb29d951d7d3f742f6ea351</t>
  </si>
  <si>
    <t>etnb-60fb-s5y</t>
  </si>
  <si>
    <t>2703680345</t>
  </si>
  <si>
    <t>13-08-2019 13:29:22 UTC</t>
  </si>
  <si>
    <t>-15.719826347194612</t>
  </si>
  <si>
    <t>35.219823215156794</t>
  </si>
  <si>
    <t>883.0</t>
  </si>
  <si>
    <t>https://waterforpeople.s3.amazonaws.com/images/e27402fd-c6a0-4c46-bf79-fc3eda6e82f3.jpg</t>
  </si>
  <si>
    <t>Chisowire, Chiyambe, Mphambe, Malimusi</t>
  </si>
  <si>
    <t>7681cac0a63891ab9df8e43b877946be</t>
  </si>
  <si>
    <t>9je1-v72n-56hm</t>
  </si>
  <si>
    <t>2695950449</t>
  </si>
  <si>
    <t>13-08-2019 13:30:30 UTC</t>
  </si>
  <si>
    <t>00:10:09</t>
  </si>
  <si>
    <t>-15.71627099532634</t>
  </si>
  <si>
    <t>35.21613006480038</t>
  </si>
  <si>
    <t>https://waterforpeople.s3.amazonaws.com/images/0f648bfd-3e1c-4e18-907a-b11c4b6ae3d0.jpg</t>
  </si>
  <si>
    <t>Mpumila, Chisowire</t>
  </si>
  <si>
    <t>fbeca1ed539c084769e12fa9b156d</t>
  </si>
  <si>
    <t>jw18-j95v-svjh</t>
  </si>
  <si>
    <t>2685810706</t>
  </si>
  <si>
    <t>13-08-2019 13:32:22 UTC</t>
  </si>
  <si>
    <t>00:07:22</t>
  </si>
  <si>
    <t>-15.712224883027375</t>
  </si>
  <si>
    <t>35.21302490495145</t>
  </si>
  <si>
    <t>917.0</t>
  </si>
  <si>
    <t>https://waterforpeople.s3.amazonaws.com/images/032155f5-c3f2-478f-b12a-d950f256c70f.jpg</t>
  </si>
  <si>
    <t>Mpumila</t>
  </si>
  <si>
    <t>1665172f988b23709e9b8b387a9aaa6</t>
  </si>
  <si>
    <t>mceb-j108-yj8u</t>
  </si>
  <si>
    <t>2685890792</t>
  </si>
  <si>
    <t>13-08-2019 13:32:57 UTC</t>
  </si>
  <si>
    <t>-15.71251833345741</t>
  </si>
  <si>
    <t>35.21252718754113</t>
  </si>
  <si>
    <t>https://waterforpeople.s3.amazonaws.com/images/2e9d5508-a401-42e7-9c0e-011e4888ed59.jpg</t>
  </si>
  <si>
    <t>39c21eaa65332cac21ca3fe5bad91d5d</t>
  </si>
  <si>
    <t>3dq9-df38-9pte</t>
  </si>
  <si>
    <t>2693750924</t>
  </si>
  <si>
    <t>13-08-2019 13:41:18 UTC</t>
  </si>
  <si>
    <t>00:10:10</t>
  </si>
  <si>
    <t>Ntakhala</t>
  </si>
  <si>
    <t>-15.697682197205722</t>
  </si>
  <si>
    <t>35.25913962163031</t>
  </si>
  <si>
    <t>https://waterforpeople.s3.amazonaws.com/images/1a79b08a-d5ee-4bb5-9631-94bd314a5a1b.jpg</t>
  </si>
  <si>
    <t>nanlipa,chipolopolo</t>
  </si>
  <si>
    <t>9ff76f2263616862895e734c6b1d98a8</t>
  </si>
  <si>
    <t>ny63-7sdq-vv4k</t>
  </si>
  <si>
    <t>2683620122</t>
  </si>
  <si>
    <t>13-08-2019 13:42:24 UTC</t>
  </si>
  <si>
    <t>00:06:38</t>
  </si>
  <si>
    <t>Nyimbiri</t>
  </si>
  <si>
    <t>-15.583641626872122</t>
  </si>
  <si>
    <t>35.21130217239261</t>
  </si>
  <si>
    <t>936.0</t>
  </si>
  <si>
    <t>https://waterforpeople.s3.amazonaws.com/images/7aabb434-3b3b-48f0-9eb7-968b57a83eeb.jpg</t>
  </si>
  <si>
    <t>kubwalo ,Julius,ntchema&amp; mjagaja</t>
  </si>
  <si>
    <t>e7b4402992423af54fea397f2c9a556f</t>
  </si>
  <si>
    <t>wcr2-qgd4-s53x</t>
  </si>
  <si>
    <t>2693750204</t>
  </si>
  <si>
    <t>13-08-2019 13:46:40 UTC</t>
  </si>
  <si>
    <t>00:03:52</t>
  </si>
  <si>
    <t>-15.638649794273078</t>
  </si>
  <si>
    <t>35.19022629596293</t>
  </si>
  <si>
    <t>https://waterforpeople.s3.amazonaws.com/images/99397a00-ebce-4f76-bb31-1d9b8e524501.jpg</t>
  </si>
  <si>
    <t>6e9f9017ba27a07d650e8bcb1f16613</t>
  </si>
  <si>
    <t>ebfd-tqvk-ryxu</t>
  </si>
  <si>
    <t>2681770084</t>
  </si>
  <si>
    <t>13-08-2019 14:04:01 UTC</t>
  </si>
  <si>
    <t>00:12:30</t>
  </si>
  <si>
    <t>-15.688590640202165</t>
  </si>
  <si>
    <t>35.1973772328347</t>
  </si>
  <si>
    <t>974.0</t>
  </si>
  <si>
    <t>https://waterforpeople.s3.amazonaws.com/images/c350d03a-b7f1-4410-9b0c-283772ed5710.jpg</t>
  </si>
  <si>
    <t>bb46c3434ef2189dd68d5563506046a</t>
  </si>
  <si>
    <t>bchk-u0mq-6b2</t>
  </si>
  <si>
    <t>2693750350</t>
  </si>
  <si>
    <t>13-08-2019 14:04:21 UTC</t>
  </si>
  <si>
    <t>00:11:51</t>
  </si>
  <si>
    <t>-15.733213084749877</t>
  </si>
  <si>
    <t>35.197495417669415</t>
  </si>
  <si>
    <t>https://waterforpeople.s3.amazonaws.com/images/25b39df7-fc73-4003-9218-793a72537af1.jpg</t>
  </si>
  <si>
    <t>6ebcf4b4c0c8f1f42c4391a06bf897e9</t>
  </si>
  <si>
    <t>8dnm-m37n-k6bk</t>
  </si>
  <si>
    <t>2718220319</t>
  </si>
  <si>
    <t>13-08-2019 14:04:57 UTC</t>
  </si>
  <si>
    <t>00:12:20</t>
  </si>
  <si>
    <t>-15.731785353273153</t>
  </si>
  <si>
    <t>35.19919862039387</t>
  </si>
  <si>
    <t>https://waterforpeople.s3.amazonaws.com/images/64fbcae2-650e-48bc-af06-e8c62f3d447c.jpg</t>
  </si>
  <si>
    <t>bf4b7489d951167dae64c1a2bfc77cd</t>
  </si>
  <si>
    <t>sqra-10tu-f9mn</t>
  </si>
  <si>
    <t>2683680102</t>
  </si>
  <si>
    <t>13-08-2019 14:12:07 UTC</t>
  </si>
  <si>
    <t>00:08:28</t>
  </si>
  <si>
    <t>-15.689799436368048</t>
  </si>
  <si>
    <t>35.19534076564014</t>
  </si>
  <si>
    <t>1010.0</t>
  </si>
  <si>
    <t>https://waterforpeople.s3.amazonaws.com/images/cb26d1b2-2043-4274-b547-e0496374c8c3.jpg</t>
  </si>
  <si>
    <t>Unknown</t>
  </si>
  <si>
    <t>5abae482852cd9877fb7df0e8cfc9fd</t>
  </si>
  <si>
    <t>wn8u-8wru-v898</t>
  </si>
  <si>
    <t>2707130222</t>
  </si>
  <si>
    <t>13-08-2019 14:15:21 UTC</t>
  </si>
  <si>
    <t>00:03:05</t>
  </si>
  <si>
    <t>-15.63700589351356</t>
  </si>
  <si>
    <t>35.19129255786538</t>
  </si>
  <si>
    <t>975.0</t>
  </si>
  <si>
    <t>https://waterforpeople.s3.amazonaws.com/images/9d4b980f-b1d6-45db-801a-a36bfd7ee2bd.jpg</t>
  </si>
  <si>
    <t>16e6e76631f22eb25fbeb0b7d63cc</t>
  </si>
  <si>
    <t>cqkb-xch8-kx58</t>
  </si>
  <si>
    <t>2712310151</t>
  </si>
  <si>
    <t>13-08-2019 14:23:09 UTC</t>
  </si>
  <si>
    <t>00:04:39</t>
  </si>
  <si>
    <t>-15.583163271658123</t>
  </si>
  <si>
    <t>35.20980751141906</t>
  </si>
  <si>
    <t>953.0</t>
  </si>
  <si>
    <t>https://waterforpeople.s3.amazonaws.com/images/9cf2a3bf-df36-4d81-8f25-3c153c27ba97.jpg</t>
  </si>
  <si>
    <t>kubwalo mjagaja</t>
  </si>
  <si>
    <t>d87ac572176daa8c5d8eaaac91ac196</t>
  </si>
  <si>
    <t>d5xp-4trq-ew97</t>
  </si>
  <si>
    <t>2699750426</t>
  </si>
  <si>
    <t>13-08-2019 14:23:35 UTC</t>
  </si>
  <si>
    <t>00:11:25</t>
  </si>
  <si>
    <t>Mithiko</t>
  </si>
  <si>
    <t>-15.733830411918461</t>
  </si>
  <si>
    <t>35.21959153935313</t>
  </si>
  <si>
    <t>https://waterforpeople.s3.amazonaws.com/images/28f7a689-56b9-4111-acfb-34b9b3189b69.jpg</t>
  </si>
  <si>
    <t>Moslems</t>
  </si>
  <si>
    <t>d614bfd85bf47950e39a496d7a129fb</t>
  </si>
  <si>
    <t>v08v-kbc3-g78r</t>
  </si>
  <si>
    <t>2710320865</t>
  </si>
  <si>
    <t>13-08-2019 14:37:21 UTC</t>
  </si>
  <si>
    <t>00:08:51</t>
  </si>
  <si>
    <t>Mwangala</t>
  </si>
  <si>
    <t>-15.689064301550388</t>
  </si>
  <si>
    <t>35.25251515209675</t>
  </si>
  <si>
    <t>https://waterforpeople.s3.amazonaws.com/images/ad4d5c0f-6b2e-4eab-95e0-fd42d9ecd793.jpg</t>
  </si>
  <si>
    <t>mwangala,chipolopolo,munyapa,nambazo</t>
  </si>
  <si>
    <t>ddb02899e99148f0d92e232ba77089e3</t>
  </si>
  <si>
    <t>56du-pu14-awuy</t>
  </si>
  <si>
    <t>2712340123</t>
  </si>
  <si>
    <t>13-08-2019 14:48:12 UTC</t>
  </si>
  <si>
    <t>00:04:59</t>
  </si>
  <si>
    <t>-15.638453322462738</t>
  </si>
  <si>
    <t>35.1866826787591</t>
  </si>
  <si>
    <t>https://waterforpeople.s3.amazonaws.com/images/cc569e28-b0ed-4b1d-9885-f4a5f4784aef.jpg</t>
  </si>
  <si>
    <t>Chimenya, Tchale, Tapala,</t>
  </si>
  <si>
    <t>Donation From Little Dresses For Africa</t>
  </si>
  <si>
    <t>c2fad1cdbf3e2ae68f19c8736c683f3</t>
  </si>
  <si>
    <t>ra90-qd03-e001</t>
  </si>
  <si>
    <t>2703690720</t>
  </si>
  <si>
    <t>13-08-2019 15:02:49 UTC</t>
  </si>
  <si>
    <t>00:10:56</t>
  </si>
  <si>
    <t>Kanyenda</t>
  </si>
  <si>
    <t>-15.707789389416575</t>
  </si>
  <si>
    <t>35.257204240188</t>
  </si>
  <si>
    <t>https://waterforpeople.s3.amazonaws.com/images/566b9ecd-6057-484e-96a7-cd3726d2de40.jpg</t>
  </si>
  <si>
    <t>Kanyenda, Nalipa,Maleta and Nkaweya</t>
  </si>
  <si>
    <t>71cdf7d17d68e7e56a6f94bf4534fa</t>
  </si>
  <si>
    <t>ys4y-68s6-2qsm</t>
  </si>
  <si>
    <t>2707110207</t>
  </si>
  <si>
    <t>13-08-2019 15:10:50 UTC</t>
  </si>
  <si>
    <t>Manawa</t>
  </si>
  <si>
    <t>-15.64953482709825</t>
  </si>
  <si>
    <t>35.183060271665454</t>
  </si>
  <si>
    <t>https://waterforpeople.s3.amazonaws.com/images/f71b2fb2-a4dd-4812-8bbe-4abbee480699.jpg</t>
  </si>
  <si>
    <t>Mzazira</t>
  </si>
  <si>
    <t>16b64f0fe166e30ec882ed913326e6</t>
  </si>
  <si>
    <t>cbdd-4f2a-6k8t</t>
  </si>
  <si>
    <t>2712330384</t>
  </si>
  <si>
    <t>13-08-2019 15:58:55 UTC</t>
  </si>
  <si>
    <t>00:05:03</t>
  </si>
  <si>
    <t>Lumbe</t>
  </si>
  <si>
    <t>-15.593943404965103</t>
  </si>
  <si>
    <t>35.23400883190334</t>
  </si>
  <si>
    <t>874.0</t>
  </si>
  <si>
    <t>https://waterforpeople.s3.amazonaws.com/images/d1b0e9e8-ccd2-4460-8254-294b8c7be7cf.jpg</t>
  </si>
  <si>
    <t>lmbe ,Witika</t>
  </si>
  <si>
    <t>edabc1e895983a3a45adff575e88db2</t>
  </si>
  <si>
    <t>2665-u9vb-fckt</t>
  </si>
  <si>
    <t>2681760450</t>
  </si>
  <si>
    <t>13-08-2019 15:59:02 UTC</t>
  </si>
  <si>
    <t>00:04:40</t>
  </si>
  <si>
    <t>-15.604302557185292</t>
  </si>
  <si>
    <t>35.212813345715404</t>
  </si>
  <si>
    <t>916.0</t>
  </si>
  <si>
    <t>https://waterforpeople.s3.amazonaws.com/images/5a6904a2-b82d-456b-a005-66569829c029.jpg</t>
  </si>
  <si>
    <t>mtaja</t>
  </si>
  <si>
    <t>9c3b201a32b7978595998c62cb8ee26</t>
  </si>
  <si>
    <t>e1hq-5enb-rcnb</t>
  </si>
  <si>
    <t>2683660422</t>
  </si>
  <si>
    <t>13-08-2019 15:59:08 UTC</t>
  </si>
  <si>
    <t>00:05:47</t>
  </si>
  <si>
    <t>-15.602417509071529</t>
  </si>
  <si>
    <t>35.22595206275582</t>
  </si>
  <si>
    <t>https://waterforpeople.s3.amazonaws.com/images/382f2d68-f053-4ceb-8b38-d1ade5f15667.jpg</t>
  </si>
  <si>
    <t>Chotokwa Mwasibu</t>
  </si>
  <si>
    <t>8b5664e2269b5bb1f416c3720e3cbf9</t>
  </si>
  <si>
    <t>jv67-nqpn-2c7g</t>
  </si>
  <si>
    <t>2703690857</t>
  </si>
  <si>
    <t>13-08-2019 17:36:01 UTC</t>
  </si>
  <si>
    <t>00:11:41</t>
  </si>
  <si>
    <t xml:space="preserve"> Mboola</t>
  </si>
  <si>
    <t>-15.927117224782705</t>
  </si>
  <si>
    <t>35.27904446236789</t>
  </si>
  <si>
    <t>738.0</t>
  </si>
  <si>
    <t>https://waterforpeople.s3.amazonaws.com/images/a6e82323-6b3e-4134-8da6-042000cefd48.jpg</t>
  </si>
  <si>
    <t>only mboola</t>
  </si>
  <si>
    <t>922f1e309db7a6a2e6971b70578d8f5e</t>
  </si>
  <si>
    <t>2q0a-sh2g-sx41</t>
  </si>
  <si>
    <t>2718210750</t>
  </si>
  <si>
    <t>13-08-2019 17:39:53 UTC</t>
  </si>
  <si>
    <t>00:08:14</t>
  </si>
  <si>
    <t>Time</t>
  </si>
  <si>
    <t>-15.930382520891726</t>
  </si>
  <si>
    <t>35.283270198851824</t>
  </si>
  <si>
    <t>https://waterforpeople.s3.amazonaws.com/images/5f1eeeff-aa7b-4629-a53f-369bc03c6932.jpg</t>
  </si>
  <si>
    <t>only time</t>
  </si>
  <si>
    <t>dc6141cb9796a15796d87814ae94e071</t>
  </si>
  <si>
    <t>p9n1-1w0m-k41w</t>
  </si>
  <si>
    <t>2681760893</t>
  </si>
  <si>
    <t>13-08-2019 17:43:09 UTC</t>
  </si>
  <si>
    <t>00:27:01</t>
  </si>
  <si>
    <t>-15.92796249780804</t>
  </si>
  <si>
    <t>35.281412433832884</t>
  </si>
  <si>
    <t>722.0</t>
  </si>
  <si>
    <t>https://waterforpeople.s3.amazonaws.com/images/356ba8d6-9843-47be-8374-8f35616147d4.jpg</t>
  </si>
  <si>
    <t>time and mboola</t>
  </si>
  <si>
    <t>4ca3b6bd65a4f9bcb52ff560b59369cd</t>
  </si>
  <si>
    <t>55pp-9vc0-1hh7</t>
  </si>
  <si>
    <t>2707130757</t>
  </si>
  <si>
    <t>13-08-2019 17:45:04 UTC</t>
  </si>
  <si>
    <t>00:10:36</t>
  </si>
  <si>
    <t>-15.928567796945572</t>
  </si>
  <si>
    <t>35.27976220473647</t>
  </si>
  <si>
    <t>https://waterforpeople.s3.amazonaws.com/images/aaa1b443-9fb0-4425-90ee-3eccace75b17.jpg</t>
  </si>
  <si>
    <t>49f388c584fb17c7b6c061e679e5ff8b</t>
  </si>
  <si>
    <t>skhx-0nup-m395</t>
  </si>
  <si>
    <t>2683690721</t>
  </si>
  <si>
    <t>13-08-2019 17:47:22 UTC</t>
  </si>
  <si>
    <t>00:12:49</t>
  </si>
  <si>
    <t>-15.92589317355305</t>
  </si>
  <si>
    <t>35.279842084273696</t>
  </si>
  <si>
    <t>720.0</t>
  </si>
  <si>
    <t>https://waterforpeople.s3.amazonaws.com/images/17689696-b44d-449c-a71a-28d0edb464c6.jpg</t>
  </si>
  <si>
    <t>samikwa,mboola</t>
  </si>
  <si>
    <t>18d5841dc548e5338ca1732c8c9a848</t>
  </si>
  <si>
    <t>schw-3h9j-g4hh</t>
  </si>
  <si>
    <t>2707110827</t>
  </si>
  <si>
    <t>13-08-2019 17:48:04 UTC</t>
  </si>
  <si>
    <t>00:14:24</t>
  </si>
  <si>
    <t>-15.92607325874269</t>
  </si>
  <si>
    <t>35.280993757769465</t>
  </si>
  <si>
    <t>727.0</t>
  </si>
  <si>
    <t>https://waterforpeople.s3.amazonaws.com/images/57b820db-486f-409b-b080-1e582ce37abf.jpg</t>
  </si>
  <si>
    <t>5ec1b5356b3b8c5c33a0721e57a7</t>
  </si>
  <si>
    <t>v84y-d2j8-chfp</t>
  </si>
  <si>
    <t>2716220968</t>
  </si>
  <si>
    <t>13-08-2019 19:14:47 UTC</t>
  </si>
  <si>
    <t>00:23:30</t>
  </si>
  <si>
    <t>Salijeni</t>
  </si>
  <si>
    <t>-15.92389589175582</t>
  </si>
  <si>
    <t>35.2777177747339</t>
  </si>
  <si>
    <t>728.0</t>
  </si>
  <si>
    <t>https://waterforpeople.s3.amazonaws.com/images/59c547cc-6ea0-4bb9-9d61-03f9cfd79603.jpg</t>
  </si>
  <si>
    <t>Salijeni 2</t>
  </si>
  <si>
    <t>fe6d9fa28a3171195da57029a0f73c</t>
  </si>
  <si>
    <t>3cnh-sd72-a7g4</t>
  </si>
  <si>
    <t>2714250877</t>
  </si>
  <si>
    <t>13-08-2019 19:15:41 UTC</t>
  </si>
  <si>
    <t>00:07:16</t>
  </si>
  <si>
    <t xml:space="preserve"> Samikwa</t>
  </si>
  <si>
    <t>-15.924288625828922</t>
  </si>
  <si>
    <t>35.27365758083761</t>
  </si>
  <si>
    <t>https://waterforpeople.s3.amazonaws.com/images/bc74393a-78ca-4cdf-8824-6a42a681e244.jpg</t>
  </si>
  <si>
    <t>Simwaka 2</t>
  </si>
  <si>
    <t>Mr Upindi</t>
  </si>
  <si>
    <t>ae28647c3b8169d2e433a3d89871bb</t>
  </si>
  <si>
    <t>a2sj-tm6c-akad</t>
  </si>
  <si>
    <t>2708511028</t>
  </si>
  <si>
    <t>14-08-2019 03:41:05 UTC</t>
  </si>
  <si>
    <t>00:31:18</t>
  </si>
  <si>
    <t>Maleta</t>
  </si>
  <si>
    <t>Khamula</t>
  </si>
  <si>
    <t>-15.734312999993563</t>
  </si>
  <si>
    <t>35.260359439998865</t>
  </si>
  <si>
    <t>https://waterforpeople.s3.amazonaws.com/images/cb0e273b-51eb-495a-91d7-2eb7f3b50629.jpg</t>
  </si>
  <si>
    <t>Nkolokosa, Chinseu</t>
  </si>
  <si>
    <t>8ee27d1ee96666533eac9486482f9f1</t>
  </si>
  <si>
    <t>2v92-vhe9-r9g9</t>
  </si>
  <si>
    <t>2716251011</t>
  </si>
  <si>
    <t>14-08-2019 03:43:20 UTC</t>
  </si>
  <si>
    <t>00:23:18</t>
  </si>
  <si>
    <t>Nkomanyama</t>
  </si>
  <si>
    <t>-15.76142837293446</t>
  </si>
  <si>
    <t>35.23692615330219</t>
  </si>
  <si>
    <t>https://waterforpeople.s3.amazonaws.com/images/b2dad4e8-31dc-4ab4-ad64-ac8ddd79f86a.jpg</t>
  </si>
  <si>
    <t>Ntupanyama, Nkomanyama</t>
  </si>
  <si>
    <t>314211feaf5afd9bde4b828f5a588</t>
  </si>
  <si>
    <t>uk2e-3vw7-nd1w</t>
  </si>
  <si>
    <t>2681780093</t>
  </si>
  <si>
    <t>14-08-2019 05:21:31 UTC</t>
  </si>
  <si>
    <t>00:12:07</t>
  </si>
  <si>
    <t>2019-08-14</t>
  </si>
  <si>
    <t>-15.573634137399495</t>
  </si>
  <si>
    <t>35.2084928099066</t>
  </si>
  <si>
    <t>933.0</t>
  </si>
  <si>
    <t>https://waterforpeople.s3.amazonaws.com/images/2dd8e087-d527-4c51-93ab-6e5eaf8f439d.jpg</t>
  </si>
  <si>
    <t>7662d07c2ca2390924b10a1f496cfbd</t>
  </si>
  <si>
    <t>vn1g-e064-b0uc</t>
  </si>
  <si>
    <t>2697860072</t>
  </si>
  <si>
    <t>14-08-2019 07:08:16 UTC</t>
  </si>
  <si>
    <t>Majawa</t>
  </si>
  <si>
    <t>-15.660097072832286</t>
  </si>
  <si>
    <t>35.2078453078866</t>
  </si>
  <si>
    <t>https://waterforpeople.s3.amazonaws.com/images/e98270f2-2cb4-480e-b311-ce9060102bc0.jpg</t>
  </si>
  <si>
    <t>48636c7df6ca4794bdede298ec9a053</t>
  </si>
  <si>
    <t>p11g-r6tg-k2va</t>
  </si>
  <si>
    <t>2689770066</t>
  </si>
  <si>
    <t>14-08-2019 07:11:56 UTC</t>
  </si>
  <si>
    <t>Mulinga</t>
  </si>
  <si>
    <t>-15.739301573485136</t>
  </si>
  <si>
    <t>35.21638738922775</t>
  </si>
  <si>
    <t>https://waterforpeople.s3.amazonaws.com/images/bf9447c9-de64-438e-9c69-76c7f7c5971f.jpg</t>
  </si>
  <si>
    <t>Ngwelero ,Ngware,Chapola</t>
  </si>
  <si>
    <t>10d7402ef4d3ea9a53279f4809758d0</t>
  </si>
  <si>
    <t>9ww9-dnhh-p5d0</t>
  </si>
  <si>
    <t>2681820934</t>
  </si>
  <si>
    <t>14-08-2019 07:14:06 UTC</t>
  </si>
  <si>
    <t>00:10:21</t>
  </si>
  <si>
    <t>Njagaja</t>
  </si>
  <si>
    <t>-15.576551668345928</t>
  </si>
  <si>
    <t>35.20364295691252</t>
  </si>
  <si>
    <t>939.0</t>
  </si>
  <si>
    <t>https://waterforpeople.s3.amazonaws.com/images/53818c3e-85d7-4845-8f4c-0504b06bccc3.jpg</t>
  </si>
  <si>
    <t>mjagaja</t>
  </si>
  <si>
    <t>558672a48a9e7ffaaad8e87f8ccd19</t>
  </si>
  <si>
    <t>dq3n-cj2e-s6wx</t>
  </si>
  <si>
    <t>2718250776</t>
  </si>
  <si>
    <t>14-08-2019 07:14:57 UTC</t>
  </si>
  <si>
    <t>00:04:18</t>
  </si>
  <si>
    <t>-15.575420069508255</t>
  </si>
  <si>
    <t>35.21230196580291</t>
  </si>
  <si>
    <t>https://waterforpeople.s3.amazonaws.com/images/adc65f45-3125-434a-8c08-81c3bd98339a.jpg</t>
  </si>
  <si>
    <t>d8efe4507675da3bedd8d6f3a9353b30</t>
  </si>
  <si>
    <t>an2q-d2t2-3grm</t>
  </si>
  <si>
    <t>2699800082</t>
  </si>
  <si>
    <t>14-08-2019 07:31:40 UTC</t>
  </si>
  <si>
    <t>Sitimoya</t>
  </si>
  <si>
    <t>-15.67275567445904</t>
  </si>
  <si>
    <t>35.19643192179501</t>
  </si>
  <si>
    <t>945.0</t>
  </si>
  <si>
    <t>https://waterforpeople.s3.amazonaws.com/images/128071ac-e405-43bb-82ed-55788473ff59.jpg</t>
  </si>
  <si>
    <t>Sitimoya,Mikoche,Nkupu</t>
  </si>
  <si>
    <t>b3ff5e33255e781eb73f6b67b8e163d</t>
  </si>
  <si>
    <t>j064-4u0g-0bm6</t>
  </si>
  <si>
    <t>2696040812</t>
  </si>
  <si>
    <t>14-08-2019 07:51:38 UTC</t>
  </si>
  <si>
    <t>00:10:11</t>
  </si>
  <si>
    <t>-15.583975394256413</t>
  </si>
  <si>
    <t>35.201768511906266</t>
  </si>
  <si>
    <t>https://waterforpeople.s3.amazonaws.com/images/855f6e85-5f18-4594-8696-bdedaf9f2988.jpg</t>
  </si>
  <si>
    <t>3517ecd9179c62f13242fe17aa723d3</t>
  </si>
  <si>
    <t>cjf0-c1h5-7ust</t>
  </si>
  <si>
    <t>2714290088</t>
  </si>
  <si>
    <t>14-08-2019 07:56:17 UTC</t>
  </si>
  <si>
    <t>00:06:48</t>
  </si>
  <si>
    <t>Mtamba</t>
  </si>
  <si>
    <t>-15.666056773625314</t>
  </si>
  <si>
    <t>35.20690628327429</t>
  </si>
  <si>
    <t>https://waterforpeople.s3.amazonaws.com/images/05982897-9132-484d-a14e-6566f743a33c.jpg</t>
  </si>
  <si>
    <t>cb1550cba0df43a1d975af359745a0c9</t>
  </si>
  <si>
    <t>qexk-2fhr-q3cw</t>
  </si>
  <si>
    <t>2685960809</t>
  </si>
  <si>
    <t>14-08-2019 08:05:33 UTC</t>
  </si>
  <si>
    <t>00:24:17</t>
  </si>
  <si>
    <t>kumitete</t>
  </si>
  <si>
    <t>Chinyamula</t>
  </si>
  <si>
    <t>-15.748434537090361</t>
  </si>
  <si>
    <t>35.2122107706964</t>
  </si>
  <si>
    <t>https://waterforpeople.s3.amazonaws.com/images/6aa0cf57-e4f9-49a5-af6c-f8fa646de5c6.jpg</t>
  </si>
  <si>
    <t>Chapola,Namuthakoni and Chikagwire</t>
  </si>
  <si>
    <t>adb02a47d88852fd85c55a471e3e4e7c</t>
  </si>
  <si>
    <t>hjd7-q5fw-eu66</t>
  </si>
  <si>
    <t>2693810233</t>
  </si>
  <si>
    <t>14-08-2019 08:09:14 UTC</t>
  </si>
  <si>
    <t>00:10:16</t>
  </si>
  <si>
    <t>Ngwelero</t>
  </si>
  <si>
    <t>-15.743160056881607</t>
  </si>
  <si>
    <t>35.21426911465824</t>
  </si>
  <si>
    <t>https://waterforpeople.s3.amazonaws.com/images/9c6e2d71-ffdc-440b-9dad-d7820e5ba83c.jpg</t>
  </si>
  <si>
    <t>Mulinga,</t>
  </si>
  <si>
    <t>9bd72920fb96b7e0f6dc5add6523f5e6</t>
  </si>
  <si>
    <t>cxbk-fkxh-t9ah</t>
  </si>
  <si>
    <t>2689750141</t>
  </si>
  <si>
    <t>14-08-2019 08:12:30 UTC</t>
  </si>
  <si>
    <t>00:14:01</t>
  </si>
  <si>
    <t>M'mlamwa</t>
  </si>
  <si>
    <t>-15.89826859999448</t>
  </si>
  <si>
    <t>35.26318045333028</t>
  </si>
  <si>
    <t>https://waterforpeople.s3.amazonaws.com/images/0e8dbbf2-2e64-4dff-adb0-1a207f615026.jpg</t>
  </si>
  <si>
    <t>mmlamwa</t>
  </si>
  <si>
    <t>84c42bdc6afee6d9bdd6165322b12a3</t>
  </si>
  <si>
    <t>9hx2-ufgq-p4q6</t>
  </si>
  <si>
    <t>2685950130</t>
  </si>
  <si>
    <t>14-08-2019 08:23:46 UTC</t>
  </si>
  <si>
    <t>00:03:39</t>
  </si>
  <si>
    <t>-15.670574284158647</t>
  </si>
  <si>
    <t>35.2075035776943</t>
  </si>
  <si>
    <t>https://waterforpeople.s3.amazonaws.com/images/b8d55557-a55d-4e0b-9108-b22c6905f192.jpg</t>
  </si>
  <si>
    <t>471659e314d82be83451a6a522c76bad</t>
  </si>
  <si>
    <t>dwkb-wvnb-ad4p</t>
  </si>
  <si>
    <t>2683701138</t>
  </si>
  <si>
    <t>14-08-2019 08:34:33 UTC</t>
  </si>
  <si>
    <t>-15.757304308936</t>
  </si>
  <si>
    <t>35.233853263780475</t>
  </si>
  <si>
    <t>https://waterforpeople.s3.amazonaws.com/images/00f91801-090b-45d5-b0e5-6abd460e7869.jpg</t>
  </si>
  <si>
    <t>Mtupanyama, Matope, Beya, Nkomanyama</t>
  </si>
  <si>
    <t>6d4ff4859d8269b4cf250392b8a8079</t>
  </si>
  <si>
    <t>rpwx-u1ud-5d26</t>
  </si>
  <si>
    <t>2703761175</t>
  </si>
  <si>
    <t>14-08-2019 08:34:53 UTC</t>
  </si>
  <si>
    <t>00:13:02</t>
  </si>
  <si>
    <t>-15.759326945990324</t>
  </si>
  <si>
    <t>35.24147232994437</t>
  </si>
  <si>
    <t>810.0</t>
  </si>
  <si>
    <t>https://waterforpeople.s3.amazonaws.com/images/2619c311-009f-490a-aad5-8c18e745af11.jpg</t>
  </si>
  <si>
    <t>ac636531e4e15aa2712813ca269ab5d5</t>
  </si>
  <si>
    <t>ncjh-db5w-6tp1</t>
  </si>
  <si>
    <t>2714291047</t>
  </si>
  <si>
    <t>14-08-2019 08:35:22 UTC</t>
  </si>
  <si>
    <t>00:20:19</t>
  </si>
  <si>
    <t>-15.75813646428287</t>
  </si>
  <si>
    <t>35.30252292752266</t>
  </si>
  <si>
    <t>https://waterforpeople.s3.amazonaws.com/images/5c93684c-2bad-4c66-baf9-5c629e970151.jpg</t>
  </si>
  <si>
    <t>Mpira, Muheya</t>
  </si>
  <si>
    <t>8abf6d245a46a49a32f52458c39c41c</t>
  </si>
  <si>
    <t>6d1n-gdyw-mebd</t>
  </si>
  <si>
    <t>2699811015</t>
  </si>
  <si>
    <t>14-08-2019 08:35:49 UTC</t>
  </si>
  <si>
    <t>01:13:44</t>
  </si>
  <si>
    <t>-15.750543968752027</t>
  </si>
  <si>
    <t>35.298204738646746</t>
  </si>
  <si>
    <t>778.0</t>
  </si>
  <si>
    <t>https://waterforpeople.s3.amazonaws.com/images/2f4d6540-4643-4bf6-a8fc-31f21c38c480.jpg</t>
  </si>
  <si>
    <t>Mpira, Manjolo, Muheya</t>
  </si>
  <si>
    <t>c493d96cd14575d956f9eceac2b8b6</t>
  </si>
  <si>
    <t>u3jy-5vrr-uec5</t>
  </si>
  <si>
    <t>2701450994</t>
  </si>
  <si>
    <t>14-08-2019 08:37:23 UTC</t>
  </si>
  <si>
    <t>00:23:04</t>
  </si>
  <si>
    <t>-15.761494003236294</t>
  </si>
  <si>
    <t>35.239122211933136</t>
  </si>
  <si>
    <t>https://waterforpeople.s3.amazonaws.com/images/b472bd7d-bc8f-4c31-b08b-029d985786cc.jpg</t>
  </si>
  <si>
    <t>Mtupanyama, nkomanyama</t>
  </si>
  <si>
    <t>45b970c2bfe4aebc366aca75c8bdc55</t>
  </si>
  <si>
    <t>b8xu-6ugh-4yx</t>
  </si>
  <si>
    <t>2705640134</t>
  </si>
  <si>
    <t>14-08-2019 08:44:58 UTC</t>
  </si>
  <si>
    <t>-15.670865094289184</t>
  </si>
  <si>
    <t>35.20823925733566</t>
  </si>
  <si>
    <t>https://waterforpeople.s3.amazonaws.com/images/21f4ffa3-9539-48ed-8ca2-17c3edaad672.jpg</t>
  </si>
  <si>
    <t>f21ee450b89ac2b534235c319e098a</t>
  </si>
  <si>
    <t>ywst-29yv-gmpj</t>
  </si>
  <si>
    <t>2683710157</t>
  </si>
  <si>
    <t>14-08-2019 08:46:54 UTC</t>
  </si>
  <si>
    <t>00:11:48</t>
  </si>
  <si>
    <t>Nkupu</t>
  </si>
  <si>
    <t>-15.667881765402853</t>
  </si>
  <si>
    <t>35.18781457096338</t>
  </si>
  <si>
    <t>https://waterforpeople.s3.amazonaws.com/images/55eedc2e-f6f7-461f-9bd9-a3378637d430.jpg</t>
  </si>
  <si>
    <t>Nkupu and Wisikesi</t>
  </si>
  <si>
    <t>e9df0af9c68539dbea56a1994d1889</t>
  </si>
  <si>
    <t>17we-mh7b-gm2j</t>
  </si>
  <si>
    <t>2683710208</t>
  </si>
  <si>
    <t>14-08-2019 08:47:01 UTC</t>
  </si>
  <si>
    <t>00:14:59</t>
  </si>
  <si>
    <t>-15.745197320356965</t>
  </si>
  <si>
    <t>35.21409527398646</t>
  </si>
  <si>
    <t>https://waterforpeople.s3.amazonaws.com/images/a07d9fb9-39f4-40c1-b6b0-db7822546b82.jpg</t>
  </si>
  <si>
    <t>5a597a9fce8049ab159a8e74b2638c70</t>
  </si>
  <si>
    <t>8dtx-6bb7-afnn</t>
  </si>
  <si>
    <t>2712430202</t>
  </si>
  <si>
    <t>14-08-2019 09:04:58 UTC</t>
  </si>
  <si>
    <t>00:04:55</t>
  </si>
  <si>
    <t>Chindunguli</t>
  </si>
  <si>
    <t>-15.580554530024529</t>
  </si>
  <si>
    <t>35.1885717920959</t>
  </si>
  <si>
    <t>https://waterforpeople.s3.amazonaws.com/images/655ee221-fd2d-4aab-a20f-3784e34563a1.jpg</t>
  </si>
  <si>
    <t>chindunguli,thom</t>
  </si>
  <si>
    <t>5dec8710d13495c1757832670c37a7</t>
  </si>
  <si>
    <t>uy83-mwn3-xghf</t>
  </si>
  <si>
    <t>2716250680</t>
  </si>
  <si>
    <t>14-08-2019 09:11:33 UTC</t>
  </si>
  <si>
    <t>00:05:56</t>
  </si>
  <si>
    <t>January</t>
  </si>
  <si>
    <t>-15.729564232751727</t>
  </si>
  <si>
    <t>35.22268345579505</t>
  </si>
  <si>
    <t>https://waterforpeople.s3.amazonaws.com/images/31176ff6-3355-4630-8ca0-00b0df55c54e.jpg</t>
  </si>
  <si>
    <t>f4078ce8078948ce83a528cbe85c86</t>
  </si>
  <si>
    <t>4p41-0cgm-4fku</t>
  </si>
  <si>
    <t>2699810646</t>
  </si>
  <si>
    <t>14-08-2019 09:23:25 UTC</t>
  </si>
  <si>
    <t>00:05:29</t>
  </si>
  <si>
    <t>-15.72770219296217</t>
  </si>
  <si>
    <t>35.22170905955136</t>
  </si>
  <si>
    <t>https://waterforpeople.s3.amazonaws.com/images/a270e41a-7006-479b-a5ad-22d63c27fb88.jpg</t>
  </si>
  <si>
    <t>f7f9b0578a7f7b579bf3c86f53dcd76</t>
  </si>
  <si>
    <t>1vbf-nd1w-qdrw</t>
  </si>
  <si>
    <t>2683720387</t>
  </si>
  <si>
    <t>14-08-2019 09:24:29 UTC</t>
  </si>
  <si>
    <t>-15.582215781323612</t>
  </si>
  <si>
    <t>35.188664915040135</t>
  </si>
  <si>
    <t>https://waterforpeople.s3.amazonaws.com/images/ff0a6e88-1ef9-4b96-bca9-567cc7e08cdc.jpg</t>
  </si>
  <si>
    <t>malimba LEA school,chindunguli,masuku,thomu and shuga</t>
  </si>
  <si>
    <t>6d56e9bbad02df2850a0f5fc38f0cf</t>
  </si>
  <si>
    <t>sj57-7b1b-ut24</t>
  </si>
  <si>
    <t>2718260705</t>
  </si>
  <si>
    <t>14-08-2019 09:34:46 UTC</t>
  </si>
  <si>
    <t>00:07:40</t>
  </si>
  <si>
    <t>-15.729212192818522</t>
  </si>
  <si>
    <t>35.221771504729986</t>
  </si>
  <si>
    <t>https://waterforpeople.s3.amazonaws.com/images/de3f98b2-123f-4097-aa28-127cd09759f6.jpg</t>
  </si>
  <si>
    <t>6495e2f180acea1439c2704d3544c774</t>
  </si>
  <si>
    <t>3j3n-3514-0tcc</t>
  </si>
  <si>
    <t>2699800482</t>
  </si>
  <si>
    <t>14-08-2019 09:43:35 UTC</t>
  </si>
  <si>
    <t>00:09:30</t>
  </si>
  <si>
    <t>-15.746702207252383</t>
  </si>
  <si>
    <t>35.21210968494415</t>
  </si>
  <si>
    <t>https://waterforpeople.s3.amazonaws.com/images/5e337b4e-05ea-45dd-a3a3-363ac071d183.jpg</t>
  </si>
  <si>
    <t>Chinyamula,Chapola</t>
  </si>
  <si>
    <t>957a1cd5bc1d1eda92da7a357035cfc2</t>
  </si>
  <si>
    <t>y83c-2gkb-xqax</t>
  </si>
  <si>
    <t>2699800484</t>
  </si>
  <si>
    <t>14-08-2019 09:52:25 UTC</t>
  </si>
  <si>
    <t>00:08:20</t>
  </si>
  <si>
    <t>-15.746738039888442</t>
  </si>
  <si>
    <t>35.212787529453635</t>
  </si>
  <si>
    <t>894.0</t>
  </si>
  <si>
    <t>https://waterforpeople.s3.amazonaws.com/images/d9b1c902-efe3-4296-a217-7eaf2a1d774b.jpg</t>
  </si>
  <si>
    <t>Chapola,Chinyamula</t>
  </si>
  <si>
    <t>92a13076e9a63734114bc9d5a76</t>
  </si>
  <si>
    <t>h39w-k0a1-fms1</t>
  </si>
  <si>
    <t>2703750195</t>
  </si>
  <si>
    <t>14-08-2019 10:08:49 UTC</t>
  </si>
  <si>
    <t>00:17:27</t>
  </si>
  <si>
    <t>-15.664408053271472</t>
  </si>
  <si>
    <t>35.20010872744024</t>
  </si>
  <si>
    <t>https://waterforpeople.s3.amazonaws.com/images/4bde6c55-ab4d-4241-9e28-ac8bc83ee4fd.jpg</t>
  </si>
  <si>
    <t>2d7f6dc046ec662bff311fd3c1cfdcee</t>
  </si>
  <si>
    <t>emrc-4peh-d6xq</t>
  </si>
  <si>
    <t>2693810525</t>
  </si>
  <si>
    <t>14-08-2019 10:17:00 UTC</t>
  </si>
  <si>
    <t>-15.747480341233313</t>
  </si>
  <si>
    <t>35.2186468988657</t>
  </si>
  <si>
    <t>https://waterforpeople.s3.amazonaws.com/images/990095b7-11fe-4e77-b92c-7e24167c7771.jpg</t>
  </si>
  <si>
    <t>49ead558abc1e2a07a24d6cbbdbd9417</t>
  </si>
  <si>
    <t>r72b-hswp-775a</t>
  </si>
  <si>
    <t>2697861190</t>
  </si>
  <si>
    <t>14-08-2019 10:50:28 UTC</t>
  </si>
  <si>
    <t>00:34:49</t>
  </si>
  <si>
    <t>-15.759324640966952</t>
  </si>
  <si>
    <t>35.30292551033199</t>
  </si>
  <si>
    <t>781.0</t>
  </si>
  <si>
    <t>https://waterforpeople.s3.amazonaws.com/images/1b893a65-40c7-46f3-ab1a-dc83dd2c03a1.jpg</t>
  </si>
  <si>
    <t>Mpira, Muheya Manjolo</t>
  </si>
  <si>
    <t>3aa0c5baf413d0c3bfab14a7c29cf2d0</t>
  </si>
  <si>
    <t>f65r-h3pn-jt1w</t>
  </si>
  <si>
    <t>2697870306</t>
  </si>
  <si>
    <t>14-08-2019 10:53:18 UTC</t>
  </si>
  <si>
    <t>00:11:30</t>
  </si>
  <si>
    <t>-15.586724826134741</t>
  </si>
  <si>
    <t>35.19048169255257</t>
  </si>
  <si>
    <t>982.0</t>
  </si>
  <si>
    <t>https://waterforpeople.s3.amazonaws.com/images/6f23f166-e889-4e26-a100-d0a3c633ad5d.jpg</t>
  </si>
  <si>
    <t>chindunguli</t>
  </si>
  <si>
    <t>47f1ea6298824036fdb0d3caae579abc</t>
  </si>
  <si>
    <t>wfey-ey92-dsg6</t>
  </si>
  <si>
    <t>2712440960</t>
  </si>
  <si>
    <t>14-08-2019 11:05:42 UTC</t>
  </si>
  <si>
    <t>00:07:20</t>
  </si>
  <si>
    <t>Thomu</t>
  </si>
  <si>
    <t>-15.558680989779532</t>
  </si>
  <si>
    <t>35.18577575683594</t>
  </si>
  <si>
    <t>https://waterforpeople.s3.amazonaws.com/images/cfaf6229-904d-4aca-96e9-b6b1d333c2fe.jpg</t>
  </si>
  <si>
    <t>Thom</t>
  </si>
  <si>
    <t>f68675a4a2ce44ee613d9cbfd1b1d4b9</t>
  </si>
  <si>
    <t>253y-1v9v-rdjd</t>
  </si>
  <si>
    <t>2681790258</t>
  </si>
  <si>
    <t>14-08-2019 11:23:54 UTC</t>
  </si>
  <si>
    <t>00:07:34</t>
  </si>
  <si>
    <t>-15.668109711259604</t>
  </si>
  <si>
    <t>35.19915654323995</t>
  </si>
  <si>
    <t>923.0</t>
  </si>
  <si>
    <t>https://waterforpeople.s3.amazonaws.com/images/dc13d257-4c7a-4478-b906-cbb343de7721.jpg</t>
  </si>
  <si>
    <t>Sitimoya,Mtamba</t>
  </si>
  <si>
    <t>15d54810909943bc977a79d17862e6c</t>
  </si>
  <si>
    <t>23g1-gyv5-s6rg</t>
  </si>
  <si>
    <t>2705620306</t>
  </si>
  <si>
    <t>14-08-2019 11:28:25 UTC</t>
  </si>
  <si>
    <t>-15.673321578651667</t>
  </si>
  <si>
    <t>35.21128281019628</t>
  </si>
  <si>
    <t>931.0</t>
  </si>
  <si>
    <t>https://waterforpeople.s3.amazonaws.com/images/5698f1a9-4fa1-4f41-a0f3-52fa5bed4574.jpg</t>
  </si>
  <si>
    <t>Mkumba</t>
  </si>
  <si>
    <t>a4f2ea05450f6c798bde21878fea533</t>
  </si>
  <si>
    <t>w53b-5c8y-c4fg</t>
  </si>
  <si>
    <t>2689770284</t>
  </si>
  <si>
    <t>14-08-2019 11:32:46 UTC</t>
  </si>
  <si>
    <t>00:05:52</t>
  </si>
  <si>
    <t>Napulu</t>
  </si>
  <si>
    <t>-15.66007255576551</t>
  </si>
  <si>
    <t>35.20542897284031</t>
  </si>
  <si>
    <t>https://waterforpeople.s3.amazonaws.com/images/c13c9e2b-f064-4e8c-b082-fa6f009a1574.jpg</t>
  </si>
  <si>
    <t>22e450bd443b6ea7e301917224b3192</t>
  </si>
  <si>
    <t>4h5r-y6jf-m6bp</t>
  </si>
  <si>
    <t>2697860928</t>
  </si>
  <si>
    <t>14-08-2019 11:35:44 UTC</t>
  </si>
  <si>
    <t>00:22:51</t>
  </si>
  <si>
    <t>Changwiya</t>
  </si>
  <si>
    <t>-15.731689715757966</t>
  </si>
  <si>
    <t>35.22404182702303</t>
  </si>
  <si>
    <t>https://waterforpeople.s3.amazonaws.com/images/4336f515-a23d-4eb1-aa23-13902ffd767f.jpg</t>
  </si>
  <si>
    <t>Mithiko,January  and Namancho</t>
  </si>
  <si>
    <t>1bacd348bfee825e80a0be46a23a0b1</t>
  </si>
  <si>
    <t>tygm-ek9t-72ny</t>
  </si>
  <si>
    <t>2699810904</t>
  </si>
  <si>
    <t>14-08-2019 11:56:11 UTC</t>
  </si>
  <si>
    <t>00:08:08</t>
  </si>
  <si>
    <t>Katopola</t>
  </si>
  <si>
    <t>-15.56767481379211</t>
  </si>
  <si>
    <t>35.193493980914354</t>
  </si>
  <si>
    <t>https://waterforpeople.s3.amazonaws.com/images/e0be9467-ffdb-4999-a8cf-e9dd6c60092a.jpg</t>
  </si>
  <si>
    <t>katopola</t>
  </si>
  <si>
    <t>bed6c3ebc4d2a6ad2c76229bc2c8f4e8</t>
  </si>
  <si>
    <t>vuu9-tner-vx8p</t>
  </si>
  <si>
    <t>2683700333</t>
  </si>
  <si>
    <t>14-08-2019 12:04:04 UTC</t>
  </si>
  <si>
    <t>00:07:23</t>
  </si>
  <si>
    <t>-15.673280716873705</t>
  </si>
  <si>
    <t>35.20011845044792</t>
  </si>
  <si>
    <t>https://waterforpeople.s3.amazonaws.com/images/7bd9767b-d87c-4ee1-b080-4be511fbc39c.jpg</t>
  </si>
  <si>
    <t>Sitimoya, Mikoche and Senjere</t>
  </si>
  <si>
    <t>10ae9085f1bb6c88d8b72b17f5e0e8c3</t>
  </si>
  <si>
    <t>3f0b-kjbh-ce16</t>
  </si>
  <si>
    <t>2707170254</t>
  </si>
  <si>
    <t>14-08-2019 12:08:40 UTC</t>
  </si>
  <si>
    <t>00:05:30</t>
  </si>
  <si>
    <t>Kabvina</t>
  </si>
  <si>
    <t>-15.65578994806856</t>
  </si>
  <si>
    <t>35.21701301448047</t>
  </si>
  <si>
    <t>https://waterforpeople.s3.amazonaws.com/images/5bfdc3d1-78c1-4de0-9897-a1697c0bf6ca.jpg</t>
  </si>
  <si>
    <t>Baluti,Nthenda</t>
  </si>
  <si>
    <t>8e3226540c9ef63b4a49ec7cf82aba0</t>
  </si>
  <si>
    <t>xafc-8dk2-6t5u</t>
  </si>
  <si>
    <t>2718261154</t>
  </si>
  <si>
    <t>14-08-2019 12:14:40 UTC</t>
  </si>
  <si>
    <t>00:14:46</t>
  </si>
  <si>
    <t>-15.72620480787009</t>
  </si>
  <si>
    <t>35.27328425087035</t>
  </si>
  <si>
    <t>https://waterforpeople.s3.amazonaws.com/images/f2da1db1-b2d4-4662-9168-731552131c8d.jpg</t>
  </si>
  <si>
    <t>Balala</t>
  </si>
  <si>
    <t>7cc6b745f682c9fac44968274a360</t>
  </si>
  <si>
    <t>7hwj-vtrc-dex0</t>
  </si>
  <si>
    <t>2712420281</t>
  </si>
  <si>
    <t>14-08-2019 12:18:04 UTC</t>
  </si>
  <si>
    <t>-15.666695055551827</t>
  </si>
  <si>
    <t>35.21528600715101</t>
  </si>
  <si>
    <t>896.0</t>
  </si>
  <si>
    <t>https://waterforpeople.s3.amazonaws.com/images/d8e1dc40-fa8f-46aa-836b-ac3f50eec74e.jpg</t>
  </si>
  <si>
    <t>13e9abac697a8cd5d2b9c73ea9b59a9e</t>
  </si>
  <si>
    <t>7eve-3xrx-4va7</t>
  </si>
  <si>
    <t>2685950494</t>
  </si>
  <si>
    <t>14-08-2019 12:27:50 UTC</t>
  </si>
  <si>
    <t>00:16:03</t>
  </si>
  <si>
    <t>Namuthakoni</t>
  </si>
  <si>
    <t>-15.756211434490979</t>
  </si>
  <si>
    <t>35.20393338985741</t>
  </si>
  <si>
    <t>https://waterforpeople.s3.amazonaws.com/images/9214dd5a-a031-4d55-a2e8-9a77f3d7a206.jpg</t>
  </si>
  <si>
    <t>e9c3c67f38c76d7020d8cf9643e09395</t>
  </si>
  <si>
    <t>gn60-5397-2k1p</t>
  </si>
  <si>
    <t>2681810372</t>
  </si>
  <si>
    <t>14-08-2019 12:32:32 UTC</t>
  </si>
  <si>
    <t>00:04:13</t>
  </si>
  <si>
    <t>-15.663937660865486</t>
  </si>
  <si>
    <t>35.21587919443846</t>
  </si>
  <si>
    <t>https://waterforpeople.s3.amazonaws.com/images/47d97b0c-e600-4be2-9577-41759ded9a76.jpg</t>
  </si>
  <si>
    <t>835e42753ee4c990de593a37eadf9875</t>
  </si>
  <si>
    <t>j6y6-xs2h-eaqu</t>
  </si>
  <si>
    <t>2714290328</t>
  </si>
  <si>
    <t>14-08-2019 12:32:57 UTC</t>
  </si>
  <si>
    <t>00:06:09</t>
  </si>
  <si>
    <t>-15.656762751750648</t>
  </si>
  <si>
    <t>35.214741518720984</t>
  </si>
  <si>
    <t>https://waterforpeople.s3.amazonaws.com/images/c6785f71-152c-43a0-aa30-ee6e9293f9ad.jpg</t>
  </si>
  <si>
    <t>Nthenda</t>
  </si>
  <si>
    <t>cf3f55e5845849632834438c55350</t>
  </si>
  <si>
    <t>3tgg-e9ts-n495</t>
  </si>
  <si>
    <t>2707170324</t>
  </si>
  <si>
    <t>14-08-2019 13:05:40 UTC</t>
  </si>
  <si>
    <t>-15.65625979565084</t>
  </si>
  <si>
    <t>35.21156360395253</t>
  </si>
  <si>
    <t>https://waterforpeople.s3.amazonaws.com/images/45e6ef2e-65fb-4df6-af3b-967526ca7b3e.jpg</t>
  </si>
  <si>
    <t>Majawa,Kabvina,Kwitamanda</t>
  </si>
  <si>
    <t>54bdcd239f5fdb970cb1afdced961</t>
  </si>
  <si>
    <t>esk5-14u8-v07r</t>
  </si>
  <si>
    <t>2703750342</t>
  </si>
  <si>
    <t>14-08-2019 13:12:39 UTC</t>
  </si>
  <si>
    <t>00:07:26</t>
  </si>
  <si>
    <t>-15.583720710128546</t>
  </si>
  <si>
    <t>35.21797399967909</t>
  </si>
  <si>
    <t>https://waterforpeople.s3.amazonaws.com/images/faa58242-3500-447c-8fa7-517b92cb19c5.jpg</t>
  </si>
  <si>
    <t>balakasi,ntchema</t>
  </si>
  <si>
    <t>be5942ed94f72637aad319c0c91d8889</t>
  </si>
  <si>
    <t>jp9y-xrc7-sjq0</t>
  </si>
  <si>
    <t>2705670283</t>
  </si>
  <si>
    <t>14-08-2019 13:16:57 UTC</t>
  </si>
  <si>
    <t>00:07:46</t>
  </si>
  <si>
    <t>-15.58836801443249</t>
  </si>
  <si>
    <t>35.21216483786702</t>
  </si>
  <si>
    <t>https://waterforpeople.s3.amazonaws.com/images/759d5bdd-3a50-4577-ae2b-23944b6d40b7.jpg</t>
  </si>
  <si>
    <t>kubwalo,ntchema</t>
  </si>
  <si>
    <t>47c5674e5d4ca940b21449c715811d4b</t>
  </si>
  <si>
    <t>y7yp-t0cp-sc60</t>
  </si>
  <si>
    <t>2714300335</t>
  </si>
  <si>
    <t>14-08-2019 13:19:23 UTC</t>
  </si>
  <si>
    <t>00:12:01</t>
  </si>
  <si>
    <t>-15.589921013452113</t>
  </si>
  <si>
    <t>35.21526698023081</t>
  </si>
  <si>
    <t>https://waterforpeople.s3.amazonaws.com/images/781709e7-08f6-4379-88a7-2ce3c1be7518.jpg</t>
  </si>
  <si>
    <t>ntchema</t>
  </si>
  <si>
    <t>6d7d797c4951708db73c3967be90928</t>
  </si>
  <si>
    <t>4vhu-s562-mhfs</t>
  </si>
  <si>
    <t>2696000397</t>
  </si>
  <si>
    <t>14-08-2019 13:22:15 UTC</t>
  </si>
  <si>
    <t>00:09:32</t>
  </si>
  <si>
    <t>-15.5877216020599</t>
  </si>
  <si>
    <t>35.214473297819495</t>
  </si>
  <si>
    <t>https://waterforpeople.s3.amazonaws.com/images/5820c804-c959-4bac-b87d-8889a5425651.jpg</t>
  </si>
  <si>
    <t>7e5e776acbb87c9e5b448e2055e5fe65</t>
  </si>
  <si>
    <t>mqgg-12g4-kcp5</t>
  </si>
  <si>
    <t>2716250350</t>
  </si>
  <si>
    <t>14-08-2019 13:25:30 UTC</t>
  </si>
  <si>
    <t>-15.577841978520155</t>
  </si>
  <si>
    <t>35.221080584451556</t>
  </si>
  <si>
    <t>https://waterforpeople.s3.amazonaws.com/images/9143a3df-2dd9-4b6a-acd5-c1aa0a2c44e5.jpg</t>
  </si>
  <si>
    <t>ntchema and balakasi</t>
  </si>
  <si>
    <t>ea37744e8bcb573851a120859f82ad</t>
  </si>
  <si>
    <t>bwe9-agy0-b2t9</t>
  </si>
  <si>
    <t>2699800346</t>
  </si>
  <si>
    <t>14-08-2019 13:40:02 UTC</t>
  </si>
  <si>
    <t>-15.657107792794704</t>
  </si>
  <si>
    <t>35.20780809223652</t>
  </si>
  <si>
    <t>https://waterforpeople.s3.amazonaws.com/images/0fe913f7-96c1-40c7-b893-5b34103f58b4.jpg</t>
  </si>
  <si>
    <t>Napulu,Majawa,Lobini,Chikoja</t>
  </si>
  <si>
    <t>Lawrence Simbota</t>
  </si>
  <si>
    <t>1e77d066b9bfa962dce4c3064137b2c</t>
  </si>
  <si>
    <t>fc7e-uscs-r4sh</t>
  </si>
  <si>
    <t>2710350369</t>
  </si>
  <si>
    <t>14-08-2019 13:44:13 UTC</t>
  </si>
  <si>
    <t>00:03:10</t>
  </si>
  <si>
    <t>Namulepwese</t>
  </si>
  <si>
    <t>-15.616274806670845</t>
  </si>
  <si>
    <t>35.18763653934002</t>
  </si>
  <si>
    <t>987.0</t>
  </si>
  <si>
    <t>https://waterforpeople.s3.amazonaws.com/images/be2996ca-81a1-48c6-8ff9-742dec4039ce.jpg</t>
  </si>
  <si>
    <t>Namulepwese, Nsusa</t>
  </si>
  <si>
    <t>884b7b3af74edb262dae0fb92d9474e</t>
  </si>
  <si>
    <t>1veu-9p24-f7h3</t>
  </si>
  <si>
    <t>2712420754</t>
  </si>
  <si>
    <t>14-08-2019 15:50:45 UTC</t>
  </si>
  <si>
    <t>Shuga</t>
  </si>
  <si>
    <t>-15.57879093568772</t>
  </si>
  <si>
    <t>35.195277566090226</t>
  </si>
  <si>
    <t>https://waterforpeople.s3.amazonaws.com/images/2aa90539-1399-4677-8d92-b37528ec0374.jpg</t>
  </si>
  <si>
    <t>shuga</t>
  </si>
  <si>
    <t>da63266b18d17a251b936423baccd790</t>
  </si>
  <si>
    <t>50mq-94mn-1qs5</t>
  </si>
  <si>
    <t>2712440750</t>
  </si>
  <si>
    <t>14-08-2019 15:50:51 UTC</t>
  </si>
  <si>
    <t>00:08:18</t>
  </si>
  <si>
    <t>-15.56644229684025</t>
  </si>
  <si>
    <t>35.19050834700465</t>
  </si>
  <si>
    <t>https://waterforpeople.s3.amazonaws.com/images/a31fb101-b295-40f2-8255-82c424bdde7f.jpg</t>
  </si>
  <si>
    <t>a4c52d025ff683419cecc11058277b</t>
  </si>
  <si>
    <t>v8km-naaa-40k7</t>
  </si>
  <si>
    <t>2683711012</t>
  </si>
  <si>
    <t>14-08-2019 16:45:11 UTC</t>
  </si>
  <si>
    <t>00:05:46</t>
  </si>
  <si>
    <t>-15.689696129411459</t>
  </si>
  <si>
    <t>35.199067275971174</t>
  </si>
  <si>
    <t>https://waterforpeople.s3.amazonaws.com/images/1aa9f0ce-bdd3-47ab-b062-b73a675fef4e.jpg</t>
  </si>
  <si>
    <t>Chilanga/Chimimba</t>
  </si>
  <si>
    <t>98426167cdc739f13f96144f94a2f5f2</t>
  </si>
  <si>
    <t>feug-1e1d-mg6c</t>
  </si>
  <si>
    <t>2697870987</t>
  </si>
  <si>
    <t>14-08-2019 16:51:14 UTC</t>
  </si>
  <si>
    <t>00:04:16</t>
  </si>
  <si>
    <t>Nkagula</t>
  </si>
  <si>
    <t>-15.69359174463898</t>
  </si>
  <si>
    <t>35.20690519362688</t>
  </si>
  <si>
    <t>https://waterforpeople.s3.amazonaws.com/images/09defec7-0e1c-4128-857d-ea998c92c48f.jpg</t>
  </si>
  <si>
    <t>7d4b72b84b3d9d96aeb7ddaa583b69e8</t>
  </si>
  <si>
    <t>vy66-rm43-1n66</t>
  </si>
  <si>
    <t>2716270051</t>
  </si>
  <si>
    <t>14-08-2019 16:56:03 UTC</t>
  </si>
  <si>
    <t>00:14:31</t>
  </si>
  <si>
    <t>-15.928360680118203</t>
  </si>
  <si>
    <t>35.269812382757664</t>
  </si>
  <si>
    <t>765.0</t>
  </si>
  <si>
    <t>https://waterforpeople.s3.amazonaws.com/images/72857a2e-9549-47fd-af04-8a8ddfdbecb2.jpg</t>
  </si>
  <si>
    <t>Chilonda Family</t>
  </si>
  <si>
    <t>Protected Spring</t>
  </si>
  <si>
    <t>1e5d33a84d9f1d87e2506c59c1bb5fc3</t>
  </si>
  <si>
    <t>v0v3-3vmg-e6sb</t>
  </si>
  <si>
    <t>2681791111</t>
  </si>
  <si>
    <t>14-08-2019 16:56:59 UTC</t>
  </si>
  <si>
    <t>00:05:41</t>
  </si>
  <si>
    <t>-15.696024466305971</t>
  </si>
  <si>
    <t>35.19905629567802</t>
  </si>
  <si>
    <t>https://waterforpeople.s3.amazonaws.com/images/ebe5027a-a808-4209-979b-53deadcfb744.jpg</t>
  </si>
  <si>
    <t>ff1f1e42feff974c134dea3e6e5ee33</t>
  </si>
  <si>
    <t>bpn7-qfuc-x9dt</t>
  </si>
  <si>
    <t>2697861086</t>
  </si>
  <si>
    <t>14-08-2019 17:02:56 UTC</t>
  </si>
  <si>
    <t>-15.685876370407641</t>
  </si>
  <si>
    <t>35.20263687707484</t>
  </si>
  <si>
    <t>https://waterforpeople.s3.amazonaws.com/images/37ab6b39-f16d-4337-95ca-83a2d3d51589.jpg</t>
  </si>
  <si>
    <t>Chilanga and Chimimba</t>
  </si>
  <si>
    <t>107b7e277c7f7c0718d24524962d963</t>
  </si>
  <si>
    <t>2qy0-7pvu-44f8</t>
  </si>
  <si>
    <t>2703771139</t>
  </si>
  <si>
    <t>14-08-2019 17:22:19 UTC</t>
  </si>
  <si>
    <t>00:08:31</t>
  </si>
  <si>
    <t>-15.678860507905483</t>
  </si>
  <si>
    <t>35.199305824935436</t>
  </si>
  <si>
    <t>957.0</t>
  </si>
  <si>
    <t>https://waterforpeople.s3.amazonaws.com/images/80ed006a-77d6-4adf-b06e-50fd35da6321.jpg</t>
  </si>
  <si>
    <t>Mikoche,Sitimoya and Nkupu</t>
  </si>
  <si>
    <t>9493d05b48fe22e8b0402eb1e95e4faa</t>
  </si>
  <si>
    <t>36hg-ctew-62ua</t>
  </si>
  <si>
    <t>2681811158</t>
  </si>
  <si>
    <t>14-08-2019 17:51:35 UTC</t>
  </si>
  <si>
    <t>00:08:35</t>
  </si>
  <si>
    <t>Mangisa</t>
  </si>
  <si>
    <t>-15.912708942778409</t>
  </si>
  <si>
    <t>35.259896675124764</t>
  </si>
  <si>
    <t>https://waterforpeople.s3.amazonaws.com/images/f233694f-627a-4a82-8303-07904426106a.jpg</t>
  </si>
  <si>
    <t>42f0a5351fcda46e224f70afd7534e99</t>
  </si>
  <si>
    <t>tkc9-u5mc-y5cb</t>
  </si>
  <si>
    <t>2707171114</t>
  </si>
  <si>
    <t>14-08-2019 17:53:38 UTC</t>
  </si>
  <si>
    <t>00:08:11</t>
  </si>
  <si>
    <t>-15.916944863274693</t>
  </si>
  <si>
    <t>35.26025156490505</t>
  </si>
  <si>
    <t>764.0</t>
  </si>
  <si>
    <t>https://waterforpeople.s3.amazonaws.com/images/69c1be2f-cc94-4b9a-843c-2d312ab4dbb6.jpg</t>
  </si>
  <si>
    <t>Eu</t>
  </si>
  <si>
    <t>f96da2439f2ade57c7a35c08faeca3a</t>
  </si>
  <si>
    <t>mxud-1305-vqqq</t>
  </si>
  <si>
    <t>2681811193</t>
  </si>
  <si>
    <t>14-08-2019 18:31:26 UTC</t>
  </si>
  <si>
    <t>00:11:28</t>
  </si>
  <si>
    <t>-15.712138088420033</t>
  </si>
  <si>
    <t>35.26041434146464</t>
  </si>
  <si>
    <t>https://waterforpeople.s3.amazonaws.com/images/a964a90a-efca-4296-82f4-899e73ab9c60.jpg</t>
  </si>
  <si>
    <t>aa41f6a822ecb54495898752572daf85</t>
  </si>
  <si>
    <t>32rt-dpcn-7s01</t>
  </si>
  <si>
    <t>2696041039</t>
  </si>
  <si>
    <t>14-08-2019 18:32:17 UTC</t>
  </si>
  <si>
    <t>00:10:17</t>
  </si>
  <si>
    <t>-15.72119100484997</t>
  </si>
  <si>
    <t>35.26555823162198</t>
  </si>
  <si>
    <t>https://waterforpeople.s3.amazonaws.com/images/b97007c0-2259-4606-83f8-7d18b4d273bd.jpg</t>
  </si>
  <si>
    <t>Kanyenda and Balala</t>
  </si>
  <si>
    <t>2281ce30101c9649ecbc687526b62b93</t>
  </si>
  <si>
    <t>tfku-w224-e6dr</t>
  </si>
  <si>
    <t>2718271304</t>
  </si>
  <si>
    <t>14-08-2019 18:33:09 UTC</t>
  </si>
  <si>
    <t>00:11:16</t>
  </si>
  <si>
    <t>-15.708786249160767</t>
  </si>
  <si>
    <t>35.2625644672662</t>
  </si>
  <si>
    <t>https://waterforpeople.s3.amazonaws.com/images/884b6fc5-4063-4751-9b89-c310fc700047.jpg</t>
  </si>
  <si>
    <t>Kanyenda, Chakwiya, Msulupi and Nalipa</t>
  </si>
  <si>
    <t>d5a8d450e3ecc62384a02b20f15ae964</t>
  </si>
  <si>
    <t>thb0-66fb-dy7</t>
  </si>
  <si>
    <t>2712421220</t>
  </si>
  <si>
    <t>14-08-2019 18:34:26 UTC</t>
  </si>
  <si>
    <t>00:06:18</t>
  </si>
  <si>
    <t>-15.714092999696732</t>
  </si>
  <si>
    <t>35.26049740612507</t>
  </si>
  <si>
    <t>https://waterforpeople.s3.amazonaws.com/images/f3ab7b77-a953-4e33-b6fd-e0897600bf22.jpg</t>
  </si>
  <si>
    <t>de17222d1d57868d2dee96c6cc969d54</t>
  </si>
  <si>
    <t>2csh-w65s-tyk</t>
  </si>
  <si>
    <t>2712401213</t>
  </si>
  <si>
    <t>14-08-2019 18:35:08 UTC</t>
  </si>
  <si>
    <t>-15.717010111548007</t>
  </si>
  <si>
    <t>35.26338128373027</t>
  </si>
  <si>
    <t>https://waterforpeople.s3.amazonaws.com/images/e40bcd6f-5b3b-41f4-8558-561157d3979f.jpg</t>
  </si>
  <si>
    <t>7255adba3c525c848a720c3ad52591e</t>
  </si>
  <si>
    <t>uaw3-18aa-t2u5</t>
  </si>
  <si>
    <t>2712441646</t>
  </si>
  <si>
    <t>15-08-2019 05:09:37 UTC</t>
  </si>
  <si>
    <t>00:21:29</t>
  </si>
  <si>
    <t>2019-08-15</t>
  </si>
  <si>
    <t>-15.670610284432769</t>
  </si>
  <si>
    <t>35.21231638267636</t>
  </si>
  <si>
    <t>https://waterforpeople.s3.amazonaws.com/images/322b69e9-20dc-4fcf-ae80-1ae93e378650.jpg</t>
  </si>
  <si>
    <t>1bd8372a5e6353ababba82a798d225</t>
  </si>
  <si>
    <t>nwxv-eprm-dkbs</t>
  </si>
  <si>
    <t>2697861841</t>
  </si>
  <si>
    <t>15-08-2019 06:15:40 UTC</t>
  </si>
  <si>
    <t>-15.673540513962507</t>
  </si>
  <si>
    <t>35.2166214119643</t>
  </si>
  <si>
    <t>https://waterforpeople.s3.amazonaws.com/images/d4895cf9-0428-44e8-9f81-9ccba8c79a1b.jpg</t>
  </si>
  <si>
    <t>Mkumba,Mataya</t>
  </si>
  <si>
    <t>1af1576992d47a86d52992d276cf14</t>
  </si>
  <si>
    <t>bywy-s1gh-em1p</t>
  </si>
  <si>
    <t>2689790211</t>
  </si>
  <si>
    <t>15-08-2019 06:19:54 UTC</t>
  </si>
  <si>
    <t>00:06:17</t>
  </si>
  <si>
    <t>Ching'ombe</t>
  </si>
  <si>
    <t>-15.646718717180192</t>
  </si>
  <si>
    <t>35.199729949235916</t>
  </si>
  <si>
    <t>958.0</t>
  </si>
  <si>
    <t>https://waterforpeople.s3.amazonaws.com/images/5c273f89-d2c1-49e6-9814-38ea64540676.jpg</t>
  </si>
  <si>
    <t>75a345fbdfdda7993b5f8a4e0ae1a94</t>
  </si>
  <si>
    <t>97a8-0jfm-0ffg</t>
  </si>
  <si>
    <t>2710360288</t>
  </si>
  <si>
    <t>15-08-2019 06:25:59 UTC</t>
  </si>
  <si>
    <t>-15.610121609643102</t>
  </si>
  <si>
    <t>35.206103632226586</t>
  </si>
  <si>
    <t>https://waterforpeople.s3.amazonaws.com/images/c3efb4ff-800c-40ee-9bd5-873c9eabc4ca.jpg</t>
  </si>
  <si>
    <t>kalimanjira mwanduza,dedza</t>
  </si>
  <si>
    <t>8414c0ae92788d81f73cbd1bd855dec</t>
  </si>
  <si>
    <t>1k57-7u6y-r3cj</t>
  </si>
  <si>
    <t>2712450066</t>
  </si>
  <si>
    <t>15-08-2019 06:28:07 UTC</t>
  </si>
  <si>
    <t>00:10:04</t>
  </si>
  <si>
    <t>-15.60145644005388</t>
  </si>
  <si>
    <t>35.2143935021013</t>
  </si>
  <si>
    <t>https://waterforpeople.s3.amazonaws.com/images/3bb848d4-ac0b-4554-8c10-6004a4b0f49e.jpg</t>
  </si>
  <si>
    <t>chitando</t>
  </si>
  <si>
    <t>6e36e9d1fa54691fbeadb4fa1e21160</t>
  </si>
  <si>
    <t>re3b-qd11-kfgp</t>
  </si>
  <si>
    <t>2716260222</t>
  </si>
  <si>
    <t>15-08-2019 07:10:25 UTC</t>
  </si>
  <si>
    <t>00:14:03</t>
  </si>
  <si>
    <t>-15.6515535665676</t>
  </si>
  <si>
    <t>35.20124154165387</t>
  </si>
  <si>
    <t>955.0</t>
  </si>
  <si>
    <t>https://waterforpeople.s3.amazonaws.com/images/9255aeb7-2b0b-4e86-9443-e34429f568f7.jpg</t>
  </si>
  <si>
    <t>Ching'ombe,Lubaini</t>
  </si>
  <si>
    <t>8b90bd881b2b40b6d4167d11d61442</t>
  </si>
  <si>
    <t>g039-aqw5-70c2</t>
  </si>
  <si>
    <t>2693820084</t>
  </si>
  <si>
    <t>15-08-2019 07:12:31 UTC</t>
  </si>
  <si>
    <t>00:08:27</t>
  </si>
  <si>
    <t>Chimpesa</t>
  </si>
  <si>
    <t>-15.761388391256332</t>
  </si>
  <si>
    <t>35.20083644427359</t>
  </si>
  <si>
    <t>https://waterforpeople.s3.amazonaws.com/images/575ca647-ce05-4550-8a2d-a41970b5f246.jpg</t>
  </si>
  <si>
    <t>b95c9f77a3723444dde61183fd2ec38</t>
  </si>
  <si>
    <t>1dks-9b03-r9dm</t>
  </si>
  <si>
    <t>2685970188</t>
  </si>
  <si>
    <t>15-08-2019 07:14:42 UTC</t>
  </si>
  <si>
    <t>00:07:06</t>
  </si>
  <si>
    <t>Mlowa</t>
  </si>
  <si>
    <t>-15.602423795498908</t>
  </si>
  <si>
    <t>35.203080447390676</t>
  </si>
  <si>
    <t>990.0</t>
  </si>
  <si>
    <t>https://waterforpeople.s3.amazonaws.com/images/30da940a-5e3a-4fad-bef8-31cc8fe28405.jpg</t>
  </si>
  <si>
    <t>mulowa</t>
  </si>
  <si>
    <t>1af43ebabca2ac9dcc641093465fa5e8</t>
  </si>
  <si>
    <t>w6w9-k58e-mp10</t>
  </si>
  <si>
    <t>2689780315</t>
  </si>
  <si>
    <t>15-08-2019 07:15:46 UTC</t>
  </si>
  <si>
    <t>00:15:18</t>
  </si>
  <si>
    <t>Mavira</t>
  </si>
  <si>
    <t>-15.606062379665673</t>
  </si>
  <si>
    <t>35.20213865675032</t>
  </si>
  <si>
    <t>948.0</t>
  </si>
  <si>
    <t>https://waterforpeople.s3.amazonaws.com/images/0ef5c31a-102b-4b9d-914e-a57c1bc15bb0.jpg</t>
  </si>
  <si>
    <t>Mabvira</t>
  </si>
  <si>
    <t>453f7e98f8e02493974f4f4d90bc39c</t>
  </si>
  <si>
    <t>4tbm-u3et-rqyr</t>
  </si>
  <si>
    <t>2716260121</t>
  </si>
  <si>
    <t>15-08-2019 07:40:44 UTC</t>
  </si>
  <si>
    <t>00:15:47</t>
  </si>
  <si>
    <t>-15.761519903317094</t>
  </si>
  <si>
    <t>35.20187370479107</t>
  </si>
  <si>
    <t>https://waterforpeople.s3.amazonaws.com/images/71cc8473-fa6b-4c64-91d5-7d239aae1558.jpg</t>
  </si>
  <si>
    <t>Chimpesa only</t>
  </si>
  <si>
    <t>ebc5778759bf44c4496b4cf88ebdabdd</t>
  </si>
  <si>
    <t>ypeu-vswv-av56</t>
  </si>
  <si>
    <t>2681860275</t>
  </si>
  <si>
    <t>15-08-2019 07:42:43 UTC</t>
  </si>
  <si>
    <t>Mwanduza</t>
  </si>
  <si>
    <t>-15.611726492643356</t>
  </si>
  <si>
    <t>35.20186825655401</t>
  </si>
  <si>
    <t>https://waterforpeople.s3.amazonaws.com/images/9c47d675-2450-4f67-84fe-11737cb9e61f.jpg</t>
  </si>
  <si>
    <t>mwanduza</t>
  </si>
  <si>
    <t>b425d1c763a7b50f3682fb8dd8f4c6d</t>
  </si>
  <si>
    <t>xgj2-31hs-87uf</t>
  </si>
  <si>
    <t>2712460201</t>
  </si>
  <si>
    <t>15-08-2019 08:08:01 UTC</t>
  </si>
  <si>
    <t>00:07:47</t>
  </si>
  <si>
    <t>-15.662143053486943</t>
  </si>
  <si>
    <t>35.20446689799428</t>
  </si>
  <si>
    <t>898.0</t>
  </si>
  <si>
    <t>https://waterforpeople.s3.amazonaws.com/images/5d9b4666-7a62-4459-a2e3-77e2f78edec1.jpg</t>
  </si>
  <si>
    <t>Mtamba,Sitimoya</t>
  </si>
  <si>
    <t>c946eb6d628e7c1f4428978cdd2afc</t>
  </si>
  <si>
    <t>veyk-bx7u-9jnx</t>
  </si>
  <si>
    <t>2696070104</t>
  </si>
  <si>
    <t>15-08-2019 08:27:52 UTC</t>
  </si>
  <si>
    <t>00:32:48</t>
  </si>
  <si>
    <t>Senjere</t>
  </si>
  <si>
    <t>-15.674940375611186</t>
  </si>
  <si>
    <t>35.20170036703348</t>
  </si>
  <si>
    <t>https://waterforpeople.s3.amazonaws.com/images/1aeea0dd-a806-476f-95ba-231fe3c3d453.jpg</t>
  </si>
  <si>
    <t>Senjere and Nkupu</t>
  </si>
  <si>
    <t>41d7212d974dfc55466d937cd4383c9c</t>
  </si>
  <si>
    <t>qjr3-t8n6-dbhd</t>
  </si>
  <si>
    <t>2697900222</t>
  </si>
  <si>
    <t>15-08-2019 08:45:48 UTC</t>
  </si>
  <si>
    <t>00:06:45</t>
  </si>
  <si>
    <t>-15.661043683066964</t>
  </si>
  <si>
    <t>35.19919593818486</t>
  </si>
  <si>
    <t>https://waterforpeople.s3.amazonaws.com/images/b49886bc-961c-43fb-87c1-7a80a4febee6.jpg</t>
  </si>
  <si>
    <t>b1171646c9648b0d411331db3418c1b</t>
  </si>
  <si>
    <t>euff-tw5k-kw7n</t>
  </si>
  <si>
    <t>2716350078</t>
  </si>
  <si>
    <t>15-08-2019 08:51:35 UTC</t>
  </si>
  <si>
    <t>00:04:58</t>
  </si>
  <si>
    <t>-15.617862800136209</t>
  </si>
  <si>
    <t>35.20318362861872</t>
  </si>
  <si>
    <t>https://waterforpeople.s3.amazonaws.com/images/7e3488f9-59c2-4ab9-b4e1-728410155352.jpg</t>
  </si>
  <si>
    <t>f82ff0be9b55279b2446e590991f84</t>
  </si>
  <si>
    <t>gc1f-7ta7-7w6b</t>
  </si>
  <si>
    <t>2696160108</t>
  </si>
  <si>
    <t>15-08-2019 09:13:55 UTC</t>
  </si>
  <si>
    <t>00:17:40</t>
  </si>
  <si>
    <t>-15.62284785322845</t>
  </si>
  <si>
    <t>35.21836342290044</t>
  </si>
  <si>
    <t>https://waterforpeople.s3.amazonaws.com/images/0b7eb41b-3f7d-406d-82e4-e806e6a94649.jpg</t>
  </si>
  <si>
    <t>phutheya</t>
  </si>
  <si>
    <t>b7f159c05bd173cc499fd1be5bddc6c2</t>
  </si>
  <si>
    <t>31wj-kpp7-sjfs</t>
  </si>
  <si>
    <t>2689800238</t>
  </si>
  <si>
    <t>15-08-2019 09:31:19 UTC</t>
  </si>
  <si>
    <t>00:10:24</t>
  </si>
  <si>
    <t>Kumitete</t>
  </si>
  <si>
    <t>-15.755211599171162</t>
  </si>
  <si>
    <t>35.19757345318794</t>
  </si>
  <si>
    <t>https://waterforpeople.s3.amazonaws.com/images/4621b759-d22b-4da6-9c37-caf72dc5ccbf.jpg</t>
  </si>
  <si>
    <t>5cb3fafa8299a97d847f8bdd56417af</t>
  </si>
  <si>
    <t>mxue-v113-cy8</t>
  </si>
  <si>
    <t>2681860164</t>
  </si>
  <si>
    <t>15-08-2019 09:45:58 UTC</t>
  </si>
  <si>
    <t>-15.715171289630234</t>
  </si>
  <si>
    <t>35.25137688964605</t>
  </si>
  <si>
    <t>832.0</t>
  </si>
  <si>
    <t>https://waterforpeople.s3.amazonaws.com/images/70e61584-3c1e-41ba-9f62-eb4c34335eaf.jpg</t>
  </si>
  <si>
    <t>khukhumula</t>
  </si>
  <si>
    <t>4afcbe49c2ef901deb57d73425bd45cb</t>
  </si>
  <si>
    <t>rc09-g490-4qkm</t>
  </si>
  <si>
    <t>2705710078</t>
  </si>
  <si>
    <t>15-08-2019 09:50:04 UTC</t>
  </si>
  <si>
    <t>00:05:21</t>
  </si>
  <si>
    <t>-15.65378931351006</t>
  </si>
  <si>
    <t>35.1930080819875</t>
  </si>
  <si>
    <t>https://waterforpeople.s3.amazonaws.com/images/9e6ccabc-6529-42c5-8f8e-cc03b97137f9.jpg</t>
  </si>
  <si>
    <t>Mjamba, Nkupu, Chikoja</t>
  </si>
  <si>
    <t>59d6daf4e6079ad9a29dddf4725e260</t>
  </si>
  <si>
    <t>h82u-jcu9-a8x9</t>
  </si>
  <si>
    <t>2714320185</t>
  </si>
  <si>
    <t>15-08-2019 09:51:49 UTC</t>
  </si>
  <si>
    <t>00:05:49</t>
  </si>
  <si>
    <t>Mjamba</t>
  </si>
  <si>
    <t>-15.65445261541754</t>
  </si>
  <si>
    <t>35.1903298124671</t>
  </si>
  <si>
    <t>https://waterforpeople.s3.amazonaws.com/images/f95c3f17-9aa9-4a1e-80a4-f4099abdec46.jpg</t>
  </si>
  <si>
    <t>Manawa,Ching'ombe</t>
  </si>
  <si>
    <t>d8f959f7591c3ee172c21b81454e186</t>
  </si>
  <si>
    <t>tr30-31nx-72wp</t>
  </si>
  <si>
    <t>2681860142</t>
  </si>
  <si>
    <t>15-08-2019 09:59:41 UTC</t>
  </si>
  <si>
    <t>00:17:01</t>
  </si>
  <si>
    <t>-15.680166785605252</t>
  </si>
  <si>
    <t>35.198393454775214</t>
  </si>
  <si>
    <t>962.0</t>
  </si>
  <si>
    <t>https://waterforpeople.s3.amazonaws.com/images/94c10a15-4b45-4e20-afb5-a25f9680de15.jpg</t>
  </si>
  <si>
    <t>Nkupu and Mikoche</t>
  </si>
  <si>
    <t>1b3510fe3650fe541434b6a2dc8cb85</t>
  </si>
  <si>
    <t>ymfk-jtpr-r139</t>
  </si>
  <si>
    <t>2708590078</t>
  </si>
  <si>
    <t>15-08-2019 10:10:17 UTC</t>
  </si>
  <si>
    <t>00:03:50</t>
  </si>
  <si>
    <t>-15.65386701375246</t>
  </si>
  <si>
    <t>35.193054685369134</t>
  </si>
  <si>
    <t>https://waterforpeople.s3.amazonaws.com/images/51f45cd8-84c8-4709-ae60-ac37147dc20b.jpg</t>
  </si>
  <si>
    <t>Chikoja, Mjamba, Nkupu</t>
  </si>
  <si>
    <t>Motorised by borehole</t>
  </si>
  <si>
    <t>d189a8171b3d819c22c0cbc3dc38de4c</t>
  </si>
  <si>
    <t>8p1p-w1ev-xtx5</t>
  </si>
  <si>
    <t>2710370275</t>
  </si>
  <si>
    <t>15-08-2019 10:18:08 UTC</t>
  </si>
  <si>
    <t>00:10:27</t>
  </si>
  <si>
    <t>-15.755480490624905</t>
  </si>
  <si>
    <t>35.19623679108918</t>
  </si>
  <si>
    <t>https://waterforpeople.s3.amazonaws.com/images/6c012356-766f-4a0b-9a91-5ae0d6b2e9a1.jpg</t>
  </si>
  <si>
    <t>Golden and Kumitete</t>
  </si>
  <si>
    <t>6cfab78b33c7ac16beb7f09eaff252aa</t>
  </si>
  <si>
    <t>dq4n-n33f-q8t</t>
  </si>
  <si>
    <t>2701460225</t>
  </si>
  <si>
    <t>15-08-2019 11:16:48 UTC</t>
  </si>
  <si>
    <t>-15.657302001491189</t>
  </si>
  <si>
    <t>35.19967680796981</t>
  </si>
  <si>
    <t>https://waterforpeople.s3.amazonaws.com/images/0eb0527d-4565-412c-b5fe-71e78f2a2d89.jpg</t>
  </si>
  <si>
    <t>beb1d2b4d2ace5d4cc249a3bed79f7b2</t>
  </si>
  <si>
    <t>9t58-w5k6-xbhu</t>
  </si>
  <si>
    <t>2686010063</t>
  </si>
  <si>
    <t>15-08-2019 12:02:40 UTC</t>
  </si>
  <si>
    <t>James</t>
  </si>
  <si>
    <t>-15.640847948379815</t>
  </si>
  <si>
    <t>35.17697626724839</t>
  </si>
  <si>
    <t>1042.0</t>
  </si>
  <si>
    <t>https://waterforpeople.s3.amazonaws.com/images/1d6090ee-c09b-470f-ad69-31f049bf9256.jpg</t>
  </si>
  <si>
    <t>James, chimenya kapeya</t>
  </si>
  <si>
    <t>fda95266a8d0ffc73bacaf5383a34433</t>
  </si>
  <si>
    <t>jr5t-bs63-29v6</t>
  </si>
  <si>
    <t>2699830256</t>
  </si>
  <si>
    <t>15-08-2019 12:09:27 UTC</t>
  </si>
  <si>
    <t>00:03:56</t>
  </si>
  <si>
    <t>-15.655510076321661</t>
  </si>
  <si>
    <t>35.20879137329757</t>
  </si>
  <si>
    <t>914.0</t>
  </si>
  <si>
    <t>https://waterforpeople.s3.amazonaws.com/images/e60f0232-b4c8-4c41-b4fe-42cc940f6afa.jpg</t>
  </si>
  <si>
    <t>China Aid</t>
  </si>
  <si>
    <t>14b2a9398690b8d566bc39a5cbc1212</t>
  </si>
  <si>
    <t>mj83-5v8c-faq1</t>
  </si>
  <si>
    <t>2703810279</t>
  </si>
  <si>
    <t>15-08-2019 12:18:26 UTC</t>
  </si>
  <si>
    <t>00:10:12</t>
  </si>
  <si>
    <t>-15.757558532059193</t>
  </si>
  <si>
    <t>35.19099483266473</t>
  </si>
  <si>
    <t>https://waterforpeople.s3.amazonaws.com/images/6d510dd5-6cda-4e81-814a-5110671e7623.jpg</t>
  </si>
  <si>
    <t>Chingoli,Golden</t>
  </si>
  <si>
    <t>90464d4a329ecdd3d9f52246ffa51556</t>
  </si>
  <si>
    <t>62um-9mrk-9bqa</t>
  </si>
  <si>
    <t>2705660190</t>
  </si>
  <si>
    <t>15-08-2019 12:19:35 UTC</t>
  </si>
  <si>
    <t>-15.758439721539617</t>
  </si>
  <si>
    <t>35.19404584541917</t>
  </si>
  <si>
    <t>https://waterforpeople.s3.amazonaws.com/images/3935a6b3-cae5-4259-a9ba-a1e7e2326cc8.jpg</t>
  </si>
  <si>
    <t>f7d23d475057bd9ebaa7f70c37ff93b</t>
  </si>
  <si>
    <t>jqje-kbc2-6uw9</t>
  </si>
  <si>
    <t>2696050272</t>
  </si>
  <si>
    <t>15-08-2019 12:40:23 UTC</t>
  </si>
  <si>
    <t>00:11:12</t>
  </si>
  <si>
    <t>Chikagwire</t>
  </si>
  <si>
    <t>-15.750212967395782</t>
  </si>
  <si>
    <t>35.20506553351879</t>
  </si>
  <si>
    <t>https://waterforpeople.s3.amazonaws.com/images/cbe1097b-7c02-46d1-80d6-0eee8ff6c90d.jpg</t>
  </si>
  <si>
    <t>Namuthakoni,Chimpesa,Maliya,</t>
  </si>
  <si>
    <t>Mark II Handpump</t>
  </si>
  <si>
    <t>993d599c572077ef49dffd3ed0123b19</t>
  </si>
  <si>
    <t>dr40-x787-k19</t>
  </si>
  <si>
    <t>2705670345</t>
  </si>
  <si>
    <t>15-08-2019 17:17:14 UTC</t>
  </si>
  <si>
    <t>00:13:59</t>
  </si>
  <si>
    <t>-15.678877187892795</t>
  </si>
  <si>
    <t>35.199499195441604</t>
  </si>
  <si>
    <t>970.0</t>
  </si>
  <si>
    <t>https://waterforpeople.s3.amazonaws.com/images/12a44469-c905-4871-b61c-67c086a78fbc.jpg</t>
  </si>
  <si>
    <t>16ca13dfc56e14f81ef232227e67b85c</t>
  </si>
  <si>
    <t>41w3-ktsy-ev6h</t>
  </si>
  <si>
    <t>2699850345</t>
  </si>
  <si>
    <t>15-08-2019 17:35:46 UTC</t>
  </si>
  <si>
    <t>00:23:45</t>
  </si>
  <si>
    <t>-15.667389957234263</t>
  </si>
  <si>
    <t>35.19294463098049</t>
  </si>
  <si>
    <t>https://waterforpeople.s3.amazonaws.com/images/13f0d2e7-0ba5-4b32-a2cf-07710a8d23fb.jpg</t>
  </si>
  <si>
    <t>4b2ec7f874824e9779185a13f847c4</t>
  </si>
  <si>
    <t>jy23-ptrm-5u20</t>
  </si>
  <si>
    <t>2707200056</t>
  </si>
  <si>
    <t>16-08-2019 07:12:03 UTC</t>
  </si>
  <si>
    <t>00:08:03</t>
  </si>
  <si>
    <t>2019-08-16</t>
  </si>
  <si>
    <t>-15.752020021900535</t>
  </si>
  <si>
    <t>35.19098108634353</t>
  </si>
  <si>
    <t>https://waterforpeople.s3.amazonaws.com/images/b875d85e-9261-40ff-8324-695dc84a4fa9.jpg</t>
  </si>
  <si>
    <t>6fcf2645ed31c4ed4e96a631a1aec0d7</t>
  </si>
  <si>
    <t>y0ve-hh65-aqwm</t>
  </si>
  <si>
    <t>2708600077</t>
  </si>
  <si>
    <t>16-08-2019 08:07:02 UTC</t>
  </si>
  <si>
    <t>00:09:58</t>
  </si>
  <si>
    <t>-15.753918900154531</t>
  </si>
  <si>
    <t>35.19330664537847</t>
  </si>
  <si>
    <t>https://waterforpeople.s3.amazonaws.com/images/8d43529d-c83d-47f9-92eb-7a29fb4c938e.jpg</t>
  </si>
  <si>
    <t>41bb1b53ae7ffaa352de1149559364e</t>
  </si>
  <si>
    <t>xvma-fdn9-s6x6</t>
  </si>
  <si>
    <t>2710420141</t>
  </si>
  <si>
    <t>16-08-2019 09:20:57 UTC</t>
  </si>
  <si>
    <t>00:04:27</t>
  </si>
  <si>
    <t>Lubaini</t>
  </si>
  <si>
    <t>-15.649199676699936</t>
  </si>
  <si>
    <t>35.20703469403088</t>
  </si>
  <si>
    <t>https://waterforpeople.s3.amazonaws.com/images/851cc982-177f-41aa-a3e1-f71ae9b25894.jpg</t>
  </si>
  <si>
    <t>e2a365c53ec0c3613e2d1f7ab511dfd</t>
  </si>
  <si>
    <t>6qjb-sv4d-mgtf</t>
  </si>
  <si>
    <t>2716330111</t>
  </si>
  <si>
    <t>16-08-2019 09:30:08 UTC</t>
  </si>
  <si>
    <t>00:11:06</t>
  </si>
  <si>
    <t>-15.755315702408552</t>
  </si>
  <si>
    <t>35.1879433169961</t>
  </si>
  <si>
    <t>https://waterforpeople.s3.amazonaws.com/images/28e091e2-8ad7-4ca4-baf1-72edc67b27bb.jpg</t>
  </si>
  <si>
    <t>John Lulanga,Kumitete</t>
  </si>
  <si>
    <t>9beff7e52dc65d3e67aa36f9017bda</t>
  </si>
  <si>
    <t>v793-ns2m-vk5q</t>
  </si>
  <si>
    <t>2716310138</t>
  </si>
  <si>
    <t>16-08-2019 10:01:32 UTC</t>
  </si>
  <si>
    <t>-15.754381036385894</t>
  </si>
  <si>
    <t>35.1875289157033</t>
  </si>
  <si>
    <t>910.0</t>
  </si>
  <si>
    <t>https://waterforpeople.s3.amazonaws.com/images/b79bfd16-48b1-4c23-9add-c035e3fa3dad.jpg</t>
  </si>
  <si>
    <t>Malindi,Jhn Lulanga,Kumitete</t>
  </si>
  <si>
    <t>8d1c60ca96b1a79318c481d6e4822d2c</t>
  </si>
  <si>
    <t>gc8t-y2w3-csn7</t>
  </si>
  <si>
    <t>2697960132</t>
  </si>
  <si>
    <t>16-08-2019 10:14:56 UTC</t>
  </si>
  <si>
    <t>00:03:03</t>
  </si>
  <si>
    <t>Lobini</t>
  </si>
  <si>
    <t>-15.649443631991744</t>
  </si>
  <si>
    <t>35.213144766166806</t>
  </si>
  <si>
    <t>https://waterforpeople.s3.amazonaws.com/images/ffac80cb-4b45-40a4-b17e-5c08256a69c1.jpg</t>
  </si>
  <si>
    <t>14a1caac096ab7c9f8bbd566e9a1a4</t>
  </si>
  <si>
    <t>35m6-xu7c-uvpe</t>
  </si>
  <si>
    <t>2686050113</t>
  </si>
  <si>
    <t>16-08-2019 10:40:59 UTC</t>
  </si>
  <si>
    <t>-15.64912486821413</t>
  </si>
  <si>
    <t>35.21159067749977</t>
  </si>
  <si>
    <t>https://waterforpeople.s3.amazonaws.com/images/1b5f0550-b63d-4b65-8c1f-af19610fb663.jpg</t>
  </si>
  <si>
    <t>9436a3a92ea1f729be651e88cab66b</t>
  </si>
  <si>
    <t>bp4b-7ap6-g96g</t>
  </si>
  <si>
    <t>2693880102</t>
  </si>
  <si>
    <t>16-08-2019 11:15:24 UTC</t>
  </si>
  <si>
    <t>00:07:18</t>
  </si>
  <si>
    <t>-15.746729071252048</t>
  </si>
  <si>
    <t>35.19651984795928</t>
  </si>
  <si>
    <t>https://waterforpeople.s3.amazonaws.com/images/24bced8d-02c1-4d31-9617-b5418a77d721.jpg</t>
  </si>
  <si>
    <t>5eaa38f213dde27c1c56d849ef6952b4</t>
  </si>
  <si>
    <t>t6nu-dwdn-3k8q</t>
  </si>
  <si>
    <t>2688050122</t>
  </si>
  <si>
    <t>17-08-2019 06:16:21 UTC</t>
  </si>
  <si>
    <t>00:13:53</t>
  </si>
  <si>
    <t>2019-08-17</t>
  </si>
  <si>
    <t>Mpaso</t>
  </si>
  <si>
    <t>-15.765420002862811</t>
  </si>
  <si>
    <t>35.20179910585284</t>
  </si>
  <si>
    <t>959.0</t>
  </si>
  <si>
    <t>https://waterforpeople.s3.amazonaws.com/images/3ad140d7-f83f-4c18-972f-0d463cc608e9.jpg</t>
  </si>
  <si>
    <t>Mpaso, Kaliya</t>
  </si>
  <si>
    <t>9d2db4aebec033911f547c5a2addc5</t>
  </si>
  <si>
    <t>jj92-wfup-494y</t>
  </si>
  <si>
    <t>2708660124</t>
  </si>
  <si>
    <t>17-08-2019 06:32:25 UTC</t>
  </si>
  <si>
    <t>00:07:55</t>
  </si>
  <si>
    <t>-15.765362335368991</t>
  </si>
  <si>
    <t>35.2063100785017</t>
  </si>
  <si>
    <t>961.0</t>
  </si>
  <si>
    <t>https://waterforpeople.s3.amazonaws.com/images/9acdb9a0-090e-4210-ba6a-ff720e62c987.jpg</t>
  </si>
  <si>
    <t>55403a4ebe6e662f3bc24d458e58c19b</t>
  </si>
  <si>
    <t>932v-g450-n08e</t>
  </si>
  <si>
    <t>2698050052</t>
  </si>
  <si>
    <t>17-08-2019 09:06:39 UTC</t>
  </si>
  <si>
    <t>00:03:11</t>
  </si>
  <si>
    <t>John Lulanga</t>
  </si>
  <si>
    <t>-15.763589604757726</t>
  </si>
  <si>
    <t>35.17509922385216</t>
  </si>
  <si>
    <t>https://waterforpeople.s3.amazonaws.com/images/70c06098-aff3-4a9c-a21d-dfe50dbd7b2c.jpg</t>
  </si>
  <si>
    <t>Chilambe</t>
  </si>
  <si>
    <t>dd83472c5db2d64ae0614b3652ef29</t>
  </si>
  <si>
    <t>59tq-65r0-p5sp</t>
  </si>
  <si>
    <t>2691990072</t>
  </si>
  <si>
    <t>17-08-2019 10:56:43 UTC</t>
  </si>
  <si>
    <t>Golden</t>
  </si>
  <si>
    <t>-15.754115330055356</t>
  </si>
  <si>
    <t>35.189566891640425</t>
  </si>
  <si>
    <t>https://waterforpeople.s3.amazonaws.com/images/2edb9093-b274-4fc2-9ca4-4eee58e2dff6.jpg</t>
  </si>
  <si>
    <t>Kumitete, Chingoli and Golden</t>
  </si>
  <si>
    <t>7f445d26f1cbc56d4a3414bf1bb8747</t>
  </si>
  <si>
    <t>hkg4-764b-d6na</t>
  </si>
  <si>
    <t>2699930115</t>
  </si>
  <si>
    <t>17-08-2019 12:33:39 UTC</t>
  </si>
  <si>
    <t>00:26:00</t>
  </si>
  <si>
    <t>Mponda</t>
  </si>
  <si>
    <t>-15.72891233023256</t>
  </si>
  <si>
    <t>35.154973436146975</t>
  </si>
  <si>
    <t>1005.0</t>
  </si>
  <si>
    <t>https://waterforpeople.s3.amazonaws.com/images/17f1e7b7-a7ba-421d-94aa-495c75ccc33b.jpg</t>
  </si>
  <si>
    <t>Mponda,Chombe and Chiwala</t>
  </si>
  <si>
    <t>6bdfea57f97c104614f18b899e3b8c3</t>
  </si>
  <si>
    <t>pqv8-fagc-5k0m</t>
  </si>
  <si>
    <t>2705740121</t>
  </si>
  <si>
    <t>17-08-2019 12:47:48 UTC</t>
  </si>
  <si>
    <t>-15.74566347990185</t>
  </si>
  <si>
    <t>35.196417504921556</t>
  </si>
  <si>
    <t>https://waterforpeople.s3.amazonaws.com/images/c989b226-7457-4611-9229-d41334205a18.jpg</t>
  </si>
  <si>
    <t>4b82ea42c934af38485748c860a8ceb7</t>
  </si>
  <si>
    <t>a7fb-amfd-sp7x</t>
  </si>
  <si>
    <t>2686090169</t>
  </si>
  <si>
    <t>17-08-2019 13:15:41 UTC</t>
  </si>
  <si>
    <t>00:11:40</t>
  </si>
  <si>
    <t>-15.729206786490977</t>
  </si>
  <si>
    <t>35.15344658866525</t>
  </si>
  <si>
    <t>1030.0</t>
  </si>
  <si>
    <t>https://waterforpeople.s3.amazonaws.com/images/fe4c9a6a-b353-429e-a467-ea42f6d0940b.jpg</t>
  </si>
  <si>
    <t>Chikankheni,Mponda</t>
  </si>
  <si>
    <t>8892b29eedd049a0e2a4b86fda9acd83</t>
  </si>
  <si>
    <t>yb4x-wg80-wxub</t>
  </si>
  <si>
    <t>2716370145</t>
  </si>
  <si>
    <t>17-08-2019 14:22:21 UTC</t>
  </si>
  <si>
    <t>00:02:57</t>
  </si>
  <si>
    <t>-15.754632116295397</t>
  </si>
  <si>
    <t>35.19267783500254</t>
  </si>
  <si>
    <t>https://waterforpeople.s3.amazonaws.com/images/5b6af306-66c8-4a25-b740-b51b74955a77.jpg</t>
  </si>
  <si>
    <t>9041c2dca59a887c15e371274a443611</t>
  </si>
  <si>
    <t>kqcw-4gq1-qd69</t>
  </si>
  <si>
    <t>2686090185</t>
  </si>
  <si>
    <t>17-08-2019 14:23:32 UTC</t>
  </si>
  <si>
    <t>-15.766083430498838</t>
  </si>
  <si>
    <t>35.1837055105716</t>
  </si>
  <si>
    <t>941.0</t>
  </si>
  <si>
    <t>https://waterforpeople.s3.amazonaws.com/images/f2455979-140e-4db2-a81d-f3439e91dd62.jpg</t>
  </si>
  <si>
    <t>Chilambe,Kajawo,</t>
  </si>
  <si>
    <t>f1d2e77e39423f448a422423b6da74b</t>
  </si>
  <si>
    <t>te3j-bnf3-u2wj</t>
  </si>
  <si>
    <t>2716400173</t>
  </si>
  <si>
    <t>17-08-2019 14:24:48 UTC</t>
  </si>
  <si>
    <t>-15.761806522496045</t>
  </si>
  <si>
    <t>35.18585714511573</t>
  </si>
  <si>
    <t>https://waterforpeople.s3.amazonaws.com/images/39164623-9ed0-4bb5-b07b-60510babb952.jpg</t>
  </si>
  <si>
    <t>1f591f95d73c5f14c876378f7a2686</t>
  </si>
  <si>
    <t>75a5-vj2r-53sb</t>
  </si>
  <si>
    <t>2708710049</t>
  </si>
  <si>
    <t>18-08-2019 08:43:00 UTC</t>
  </si>
  <si>
    <t>2019-08-18</t>
  </si>
  <si>
    <t>Chombe</t>
  </si>
  <si>
    <t>-15.733019378967583</t>
  </si>
  <si>
    <t>35.1555300783366</t>
  </si>
  <si>
    <t>https://waterforpeople.s3.amazonaws.com/images/ef7f341d-24b7-4195-866c-9a5fd3939791.jpg</t>
  </si>
  <si>
    <t>ed84a1b1b301176d7aaca35814061a</t>
  </si>
  <si>
    <t>8j80-ffud-nts0</t>
  </si>
  <si>
    <t>2710510071</t>
  </si>
  <si>
    <t>18-08-2019 11:04:45 UTC</t>
  </si>
  <si>
    <t>00:16:23</t>
  </si>
  <si>
    <t>Nsaka</t>
  </si>
  <si>
    <t>Chikankheni</t>
  </si>
  <si>
    <t>-15.736190043389797</t>
  </si>
  <si>
    <t>35.14912420883775</t>
  </si>
  <si>
    <t>1036.0</t>
  </si>
  <si>
    <t>https://waterforpeople.s3.amazonaws.com/images/054f6787-8b53-42c9-8ec8-6c9662160cfa.jpg</t>
  </si>
  <si>
    <t>291ccc38539113be5a7b2a2bf2cc35</t>
  </si>
  <si>
    <t>nxnw-9n9v-stu3</t>
  </si>
  <si>
    <t>2693930064</t>
  </si>
  <si>
    <t>18-08-2019 11:30:02 UTC</t>
  </si>
  <si>
    <t>-15.731148663908243</t>
  </si>
  <si>
    <t>35.14712629839778</t>
  </si>
  <si>
    <t>1024.0</t>
  </si>
  <si>
    <t>https://waterforpeople.s3.amazonaws.com/images/c448adb9-8365-4eb4-90c3-35c9e6bed539.jpg</t>
  </si>
  <si>
    <t>7c7687934b6e40d2ed60adc8e6914667</t>
  </si>
  <si>
    <t>x7u5-3dcj-7pqj</t>
  </si>
  <si>
    <t>2686140065</t>
  </si>
  <si>
    <t>18-08-2019 11:41:08 UTC</t>
  </si>
  <si>
    <t>-15.732070463709533</t>
  </si>
  <si>
    <t>35.1479073241353</t>
  </si>
  <si>
    <t>1022.0</t>
  </si>
  <si>
    <t>https://waterforpeople.s3.amazonaws.com/images/93bb5e9e-5591-4818-bf7b-126b5f0eb436.jpg</t>
  </si>
  <si>
    <t>4c3feb39f326c675b6269c75f7dcc</t>
  </si>
  <si>
    <t>24kr-69uc-5gwh</t>
  </si>
  <si>
    <t>2716460138</t>
  </si>
  <si>
    <t>18-08-2019 14:26:33 UTC</t>
  </si>
  <si>
    <t>00:12:27</t>
  </si>
  <si>
    <t>-15.665527204982936</t>
  </si>
  <si>
    <t>35.179967852309346</t>
  </si>
  <si>
    <t>https://waterforpeople.s3.amazonaws.com/images/aa886b82-e227-44a4-be17-d117d75f7855.jpg</t>
  </si>
  <si>
    <t>wisikesi</t>
  </si>
  <si>
    <t>6ef861576f721f198c90537bb05f6d41</t>
  </si>
  <si>
    <t>ck6f-vqk2-jtdj</t>
  </si>
  <si>
    <t>2693920119</t>
  </si>
  <si>
    <t>18-08-2019 14:36:02 UTC</t>
  </si>
  <si>
    <t>00:03:59</t>
  </si>
  <si>
    <t>-15.66396087873727</t>
  </si>
  <si>
    <t>35.178471179679036</t>
  </si>
  <si>
    <t>https://waterforpeople.s3.amazonaws.com/images/489f4933-8651-4bc2-94fd-65630648e738.jpg</t>
  </si>
  <si>
    <t>wisikesi,chikoja</t>
  </si>
  <si>
    <t>Wisikesi Community</t>
  </si>
  <si>
    <t>493dc724642e46724fae92f72b2bbfe</t>
  </si>
  <si>
    <t>sr4c-qjem-chj6</t>
  </si>
  <si>
    <t>2699940127</t>
  </si>
  <si>
    <t>18-08-2019 14:45:11 UTC</t>
  </si>
  <si>
    <t>00:02:45</t>
  </si>
  <si>
    <t>-15.666294945403934</t>
  </si>
  <si>
    <t>35.17951942048967</t>
  </si>
  <si>
    <t>1012.0</t>
  </si>
  <si>
    <t>https://waterforpeople.s3.amazonaws.com/images/cd150b03-f069-4e92-b074-91bca7470e85.jpg</t>
  </si>
  <si>
    <t>95d45fdac4d1cf1deece74ee348bfc59</t>
  </si>
  <si>
    <t>m9va-0hxp-q419</t>
  </si>
  <si>
    <t>2716450157</t>
  </si>
  <si>
    <t>18-08-2019 14:54:56 UTC</t>
  </si>
  <si>
    <t>00:02:43</t>
  </si>
  <si>
    <t>-15.668080626055598</t>
  </si>
  <si>
    <t>35.177938006818295</t>
  </si>
  <si>
    <t>1052.0</t>
  </si>
  <si>
    <t>https://waterforpeople.s3.amazonaws.com/images/60cc7caa-e224-49b4-a408-58f8bd98fc57.jpg</t>
  </si>
  <si>
    <t>wisikesi,mpimbi</t>
  </si>
  <si>
    <t>a6e2bebfeab5bf9261f2ab47946a8dfc</t>
  </si>
  <si>
    <t>85dy-n7xf-fbvb</t>
  </si>
  <si>
    <t>2686140067</t>
  </si>
  <si>
    <t>18-08-2019 17:41:48 UTC</t>
  </si>
  <si>
    <t>Somanje</t>
  </si>
  <si>
    <t>-15.93498217407614</t>
  </si>
  <si>
    <t>35.2645555883646</t>
  </si>
  <si>
    <t>https://waterforpeople.s3.amazonaws.com/images/6f232e08-ddc1-4094-a633-541282b27354.jpg</t>
  </si>
  <si>
    <t>saukila mususe</t>
  </si>
  <si>
    <t>Nbc</t>
  </si>
  <si>
    <t>5af1afbaa2bc6fcebd7abadc267e99</t>
  </si>
  <si>
    <t>s3yc-63cn-tqe2</t>
  </si>
  <si>
    <t>2708700085</t>
  </si>
  <si>
    <t>18-08-2019 17:42:03 UTC</t>
  </si>
  <si>
    <t>00:09:21</t>
  </si>
  <si>
    <t>Saukira</t>
  </si>
  <si>
    <t>-15.927479742094874</t>
  </si>
  <si>
    <t>35.262298844754696</t>
  </si>
  <si>
    <t>https://waterforpeople.s3.amazonaws.com/images/ef415725-15b6-462b-b1ef-ee50ed37fbc8.jpg</t>
  </si>
  <si>
    <t>Masaf</t>
  </si>
  <si>
    <t>eae28ad22745c8dffb324d4111b64c4</t>
  </si>
  <si>
    <t>skyk-tg9t-vvb9</t>
  </si>
  <si>
    <t>2699960090</t>
  </si>
  <si>
    <t>18-08-2019 17:42:17 UTC</t>
  </si>
  <si>
    <t>00:07:14</t>
  </si>
  <si>
    <t xml:space="preserve"> Ngoniwa</t>
  </si>
  <si>
    <t>-15.931483986787498</t>
  </si>
  <si>
    <t>35.258622877299786</t>
  </si>
  <si>
    <t>https://waterforpeople.s3.amazonaws.com/images/022b2f9f-d542-4d85-a8dd-aa6ca25b8c77.jpg</t>
  </si>
  <si>
    <t>saukila</t>
  </si>
  <si>
    <t>b443178fb3df86ecae5f68ef173e128</t>
  </si>
  <si>
    <t>jjss-4sf8-an82</t>
  </si>
  <si>
    <t>2707230077</t>
  </si>
  <si>
    <t>18-08-2019 17:43:36 UTC</t>
  </si>
  <si>
    <t xml:space="preserve"> Walasi</t>
  </si>
  <si>
    <t>-15.923792878165841</t>
  </si>
  <si>
    <t>35.26124247349799</t>
  </si>
  <si>
    <t>740.0</t>
  </si>
  <si>
    <t>https://waterforpeople.s3.amazonaws.com/images/f512d024-b349-4b52-9b49-9d84cb25263b.jpg</t>
  </si>
  <si>
    <t>ba627b48acf899c7cded98a4ebc54182</t>
  </si>
  <si>
    <t>82cv-aujr-f87v</t>
  </si>
  <si>
    <t>2708740117</t>
  </si>
  <si>
    <t>19-08-2019 03:53:57 UTC</t>
  </si>
  <si>
    <t>00:06:54</t>
  </si>
  <si>
    <t>-15.646332688629627</t>
  </si>
  <si>
    <t>35.17837126739323</t>
  </si>
  <si>
    <t>1008.0</t>
  </si>
  <si>
    <t>https://waterforpeople.s3.amazonaws.com/images/7e386854-3fc4-45b1-83a8-71fef4eee601.jpg</t>
  </si>
  <si>
    <t>James,Kapeya Ndimbule</t>
  </si>
  <si>
    <t>7c64ccc199bbcd1282658b405de6</t>
  </si>
  <si>
    <t>64wj-yevw-7tpk</t>
  </si>
  <si>
    <t>2710490111</t>
  </si>
  <si>
    <t>19-08-2019 03:57:22 UTC</t>
  </si>
  <si>
    <t>Chimenya</t>
  </si>
  <si>
    <t>-15.64090293366462</t>
  </si>
  <si>
    <t>35.18306597135961</t>
  </si>
  <si>
    <t>992.0</t>
  </si>
  <si>
    <t>https://waterforpeople.s3.amazonaws.com/images/3fdb10fc-21f2-4c1b-a27a-872a7da60e96.jpg</t>
  </si>
  <si>
    <t>chimenya</t>
  </si>
  <si>
    <t>b71fdcff148bbb12bf98b88f8f2991f</t>
  </si>
  <si>
    <t>65xu-xuw3-1g0k</t>
  </si>
  <si>
    <t>2710500158</t>
  </si>
  <si>
    <t>19-08-2019 03:58:01 UTC</t>
  </si>
  <si>
    <t>00:12:09</t>
  </si>
  <si>
    <t>-15.63443860039115</t>
  </si>
  <si>
    <t>35.18505549989641</t>
  </si>
  <si>
    <t>979.0</t>
  </si>
  <si>
    <t>https://waterforpeople.s3.amazonaws.com/images/0ef01c11-4d4b-4931-837e-9d1aecb20986.jpg</t>
  </si>
  <si>
    <t>Chimenya,Lichonja</t>
  </si>
  <si>
    <t>b74aa3361f2218263ce6e354835b533</t>
  </si>
  <si>
    <t>j61c-94qn-4agf</t>
  </si>
  <si>
    <t>2716470112</t>
  </si>
  <si>
    <t>19-08-2019 03:58:41 UTC</t>
  </si>
  <si>
    <t>00:06:01</t>
  </si>
  <si>
    <t>Lichonja</t>
  </si>
  <si>
    <t>-15.630214540287852</t>
  </si>
  <si>
    <t>35.18801900558174</t>
  </si>
  <si>
    <t>978.0</t>
  </si>
  <si>
    <t>https://waterforpeople.s3.amazonaws.com/images/03a10b51-0112-48bd-a9e1-65b2628e415e.jpg</t>
  </si>
  <si>
    <t>Lichonja,Namulepwese</t>
  </si>
  <si>
    <t>2b9226cd8751d170ff1034ce88823c85</t>
  </si>
  <si>
    <t>uysp-mud0-9cxd</t>
  </si>
  <si>
    <t>2698110137</t>
  </si>
  <si>
    <t>19-08-2019 04:00:24 UTC</t>
  </si>
  <si>
    <t>-15.625974261201918</t>
  </si>
  <si>
    <t>35.193327348679304</t>
  </si>
  <si>
    <t>964.0</t>
  </si>
  <si>
    <t>https://waterforpeople.s3.amazonaws.com/images/89cef762-395b-4a5d-8d65-ff4ba4d5bacb.jpg</t>
  </si>
  <si>
    <t>Namulepwese,Nsusa</t>
  </si>
  <si>
    <t>227a4b256844a5e71848af6ee2ae725</t>
  </si>
  <si>
    <t>sex2-bts0-hfhy</t>
  </si>
  <si>
    <t>2686130135</t>
  </si>
  <si>
    <t>19-08-2019 04:01:15 UTC</t>
  </si>
  <si>
    <t>00:15:16</t>
  </si>
  <si>
    <t>-15.623010965064168</t>
  </si>
  <si>
    <t>35.19049703143537</t>
  </si>
  <si>
    <t>994.0</t>
  </si>
  <si>
    <t>https://waterforpeople.s3.amazonaws.com/images/5ba86719-a480-4da8-95b2-bee89dc2c5f0.jpg</t>
  </si>
  <si>
    <t>84c6fff06a3e89917fd8329f12da7f9c</t>
  </si>
  <si>
    <t>ux9p-hgrn-7ubd</t>
  </si>
  <si>
    <t>2708730145</t>
  </si>
  <si>
    <t>19-08-2019 04:05:34 UTC</t>
  </si>
  <si>
    <t>00:11:26</t>
  </si>
  <si>
    <t>Kandeya</t>
  </si>
  <si>
    <t>-15.633842060342431</t>
  </si>
  <si>
    <t>35.195083022117615</t>
  </si>
  <si>
    <t>972.0</t>
  </si>
  <si>
    <t>https://waterforpeople.s3.amazonaws.com/images/97b8cc04-0368-4f0c-9ef5-edb602cf1991.jpg</t>
  </si>
  <si>
    <t>National Government|International NGO</t>
  </si>
  <si>
    <t>49fc22ff1ad1c19fdc1de97d5bc54</t>
  </si>
  <si>
    <t>um5t-sf6e-47x4</t>
  </si>
  <si>
    <t>2701520151</t>
  </si>
  <si>
    <t>19-08-2019 04:06:04 UTC</t>
  </si>
  <si>
    <t>-15.645019244402647</t>
  </si>
  <si>
    <t>35.18435586243868</t>
  </si>
  <si>
    <t>993.0</t>
  </si>
  <si>
    <t>https://waterforpeople.s3.amazonaws.com/images/cefcf24f-9158-444f-816e-9f8dd86295b2.jpg</t>
  </si>
  <si>
    <t>Mzanzira Manawa, Tchale</t>
  </si>
  <si>
    <t>5178eeb7cee47b1dea27cbf88888c4e</t>
  </si>
  <si>
    <t>19b8-hssp-cpxn</t>
  </si>
  <si>
    <t>2698100136</t>
  </si>
  <si>
    <t>19-08-2019 04:06:52 UTC</t>
  </si>
  <si>
    <t>00:07:38</t>
  </si>
  <si>
    <t>Malunga</t>
  </si>
  <si>
    <t>-15.64402163028717</t>
  </si>
  <si>
    <t>35.197706054896116</t>
  </si>
  <si>
    <t>https://waterforpeople.s3.amazonaws.com/images/e7460d8b-59ee-4d9f-a7fe-21856259017d.jpg</t>
  </si>
  <si>
    <t>Malunga,Ching'ombe</t>
  </si>
  <si>
    <t>f529a073e17efed0b2126792fad779</t>
  </si>
  <si>
    <t>p5kp-9wvq-dqtx</t>
  </si>
  <si>
    <t>2710500167</t>
  </si>
  <si>
    <t>19-08-2019 04:07:31 UTC</t>
  </si>
  <si>
    <t>-15.645845113322139</t>
  </si>
  <si>
    <t>35.195639161393046</t>
  </si>
  <si>
    <t>https://waterforpeople.s3.amazonaws.com/images/8bdd8339-ba50-4c70-be64-e984e7d2f946.jpg</t>
  </si>
  <si>
    <t>bfe6c2c377d3fe38b696293a6ea0a58a</t>
  </si>
  <si>
    <t>jr01-kf56-sw2m</t>
  </si>
  <si>
    <t>2716460165</t>
  </si>
  <si>
    <t>19-08-2019 04:08:43 UTC</t>
  </si>
  <si>
    <t>00:11:49</t>
  </si>
  <si>
    <t>Mandota</t>
  </si>
  <si>
    <t>-15.639037415385246</t>
  </si>
  <si>
    <t>35.198583137243986</t>
  </si>
  <si>
    <t>https://waterforpeople.s3.amazonaws.com/images/a0946f60-d010-4607-9a7b-09353e50c086.jpg</t>
  </si>
  <si>
    <t>d52e53032391b8ccec89d2db9e2bb</t>
  </si>
  <si>
    <t>ag6n-8eph-r60d</t>
  </si>
  <si>
    <t>2716430194</t>
  </si>
  <si>
    <t>19-08-2019 04:10:05 UTC</t>
  </si>
  <si>
    <t>Tweya</t>
  </si>
  <si>
    <t>-15.661143595352769</t>
  </si>
  <si>
    <t>35.21861236542463</t>
  </si>
  <si>
    <t>885.0</t>
  </si>
  <si>
    <t>https://waterforpeople.s3.amazonaws.com/images/33779907-81b9-4f6b-8eef-ac63d776e634.jpg</t>
  </si>
  <si>
    <t>Twaya,Nthenda</t>
  </si>
  <si>
    <t>cc711eabf238d4abd373a553bbe7e637</t>
  </si>
  <si>
    <t>bcgu-xs5h-87p4</t>
  </si>
  <si>
    <t>2710510189</t>
  </si>
  <si>
    <t>19-08-2019 04:10:33 UTC</t>
  </si>
  <si>
    <t>00:14:28</t>
  </si>
  <si>
    <t>-15.759688247926533</t>
  </si>
  <si>
    <t>35.2660078369081</t>
  </si>
  <si>
    <t>https://waterforpeople.s3.amazonaws.com/images/aa397ba8-1a14-4780-a80d-510632063e99.jpg</t>
  </si>
  <si>
    <t>Ntetemera,Nyambalo,Baluwa</t>
  </si>
  <si>
    <t>17f68fb1f849f21e2577e7ac7614ca34</t>
  </si>
  <si>
    <t>fraa-kgy6-ne49</t>
  </si>
  <si>
    <t>2698130078</t>
  </si>
  <si>
    <t>19-08-2019 05:28:51 UTC</t>
  </si>
  <si>
    <t>00:22:25</t>
  </si>
  <si>
    <t>2019-08-19</t>
  </si>
  <si>
    <t>Mpunga</t>
  </si>
  <si>
    <t>Tawakali</t>
  </si>
  <si>
    <t>Kajawo</t>
  </si>
  <si>
    <t>-15.841120155528188</t>
  </si>
  <si>
    <t>35.266826413571835</t>
  </si>
  <si>
    <t>https://waterforpeople.s3.amazonaws.com/images/d7edba6e-3d53-4f1c-80b1-3feb8f90f919.jpg</t>
  </si>
  <si>
    <t>Muhasuwa</t>
  </si>
  <si>
    <t>c3146cbedead5cba726ef8abb1ddd518</t>
  </si>
  <si>
    <t>53gb-w65u-uwj4</t>
  </si>
  <si>
    <t>2693950270</t>
  </si>
  <si>
    <t>19-08-2019 08:01:54 UTC</t>
  </si>
  <si>
    <t>00:10:29</t>
  </si>
  <si>
    <t>Chitera</t>
  </si>
  <si>
    <t>Ben</t>
  </si>
  <si>
    <t>-15.533335916697979</t>
  </si>
  <si>
    <t>35.12926362454891</t>
  </si>
  <si>
    <t>768.0</t>
  </si>
  <si>
    <t>https://waterforpeople.s3.amazonaws.com/images/589a50a4-c699-4f06-adc4-7f49a6142456.jpg</t>
  </si>
  <si>
    <t>chilambe, ntambo ,kunsowa, ben1</t>
  </si>
  <si>
    <t>The  Community Members Themselves</t>
  </si>
  <si>
    <t>8c11ca517b181985841f74b8ef704ffe</t>
  </si>
  <si>
    <t>bck3-7c9g-nped</t>
  </si>
  <si>
    <t>2698120089</t>
  </si>
  <si>
    <t>19-08-2019 08:04:46 UTC</t>
  </si>
  <si>
    <t>-15.734938625246286</t>
  </si>
  <si>
    <t>35.155665865167975</t>
  </si>
  <si>
    <t>1015.0</t>
  </si>
  <si>
    <t>https://waterforpeople.s3.amazonaws.com/images/2fec2020-2ee3-4235-98f3-8aac926e409c.jpg</t>
  </si>
  <si>
    <t>906f194bc67d6075bc27a314122e86fe</t>
  </si>
  <si>
    <t>dr9s-r0eq-g8rq</t>
  </si>
  <si>
    <t>2698150082</t>
  </si>
  <si>
    <t>19-08-2019 08:59:40 UTC</t>
  </si>
  <si>
    <t>00:15:20</t>
  </si>
  <si>
    <t>Ben 2</t>
  </si>
  <si>
    <t>-15.536329890601337</t>
  </si>
  <si>
    <t>35.12318649329245</t>
  </si>
  <si>
    <t>760.0</t>
  </si>
  <si>
    <t>https://waterforpeople.s3.amazonaws.com/images/09919242-b755-45cc-bcc1-7fc4eeae28a7.jpg</t>
  </si>
  <si>
    <t>beni2</t>
  </si>
  <si>
    <t>f9a7aefcd924d6c11eae23e5bf8aefb5</t>
  </si>
  <si>
    <t>ajh2-m7b7-d8ey</t>
  </si>
  <si>
    <t>2718420189</t>
  </si>
  <si>
    <t>19-08-2019 09:01:33 UTC</t>
  </si>
  <si>
    <t>00:27:43</t>
  </si>
  <si>
    <t>Kaenda</t>
  </si>
  <si>
    <t>-15.544750057160854</t>
  </si>
  <si>
    <t>35.1377088110894</t>
  </si>
  <si>
    <t>https://waterforpeople.s3.amazonaws.com/images/3c057f64-842a-4a67-b536-e0155a8bc02b.jpg</t>
  </si>
  <si>
    <t>21baa01a7f8f334c795bccf4a93647b</t>
  </si>
  <si>
    <t>phf8-7v5m-8qba</t>
  </si>
  <si>
    <t>2720250179</t>
  </si>
  <si>
    <t>19-08-2019 09:11:48 UTC</t>
  </si>
  <si>
    <t>00:03:38</t>
  </si>
  <si>
    <t>-15.54997525177896</t>
  </si>
  <si>
    <t>35.133616430684924</t>
  </si>
  <si>
    <t>https://waterforpeople.s3.amazonaws.com/images/f81916ff-ca06-48d5-86d3-d49474bf614e.jpg</t>
  </si>
  <si>
    <t>kaenda and Nchimwa</t>
  </si>
  <si>
    <t>1a79f9d5419cda548178368c51c65c</t>
  </si>
  <si>
    <t>k9kw-2r7m-80k2</t>
  </si>
  <si>
    <t>2716530173</t>
  </si>
  <si>
    <t>19-08-2019 09:12:31 UTC</t>
  </si>
  <si>
    <t>-15.547130685299635</t>
  </si>
  <si>
    <t>35.1389226783067</t>
  </si>
  <si>
    <t>https://waterforpeople.s3.amazonaws.com/images/e83bf76c-15b0-43bc-8561-99a41dab3d0a.jpg</t>
  </si>
  <si>
    <t>kaenda and somera</t>
  </si>
  <si>
    <t>b18d5156db7275f464112a322ff13a2d</t>
  </si>
  <si>
    <t>g967-1exr-b5e9</t>
  </si>
  <si>
    <t>2718410270</t>
  </si>
  <si>
    <t>19-08-2019 09:54:39 UTC</t>
  </si>
  <si>
    <t>00:20:39</t>
  </si>
  <si>
    <t>Ben1</t>
  </si>
  <si>
    <t>-15.539390752092004</t>
  </si>
  <si>
    <t>35.124238170683384</t>
  </si>
  <si>
    <t>https://waterforpeople.s3.amazonaws.com/images/73210ddb-7807-48a5-88ed-48f3812e4477.jpg</t>
  </si>
  <si>
    <t>ben 1,maloya, kamwendo</t>
  </si>
  <si>
    <t>b98f3656db9d9974af75ac51d2a34135</t>
  </si>
  <si>
    <t>q1ya-e13p-m4x4</t>
  </si>
  <si>
    <t>2714390308</t>
  </si>
  <si>
    <t>19-08-2019 10:08:23 UTC</t>
  </si>
  <si>
    <t>-15.538788763806224</t>
  </si>
  <si>
    <t>35.1397152710706</t>
  </si>
  <si>
    <t>https://waterforpeople.s3.amazonaws.com/images/e50966b1-0fb7-4483-ba0e-da443c23a8e3.jpg</t>
  </si>
  <si>
    <t>Kaenda and Nsomera</t>
  </si>
  <si>
    <t>Nira Pump</t>
  </si>
  <si>
    <t>438d39b3b375f114614dfa349bb2cdd</t>
  </si>
  <si>
    <t>vj8n-56hs-fhwa</t>
  </si>
  <si>
    <t>2693950201</t>
  </si>
  <si>
    <t>19-08-2019 11:21:40 UTC</t>
  </si>
  <si>
    <t>00:03:01</t>
  </si>
  <si>
    <t>Ntchiniwa</t>
  </si>
  <si>
    <t>-15.555001040920615</t>
  </si>
  <si>
    <t>35.13522248715162</t>
  </si>
  <si>
    <t>https://waterforpeople.s3.amazonaws.com/images/f0ff34ea-175c-4a71-a9be-93f026c50282.jpg</t>
  </si>
  <si>
    <t>Ntchimwa</t>
  </si>
  <si>
    <t>70c059f016257bac6cd3b9a12a39fa8</t>
  </si>
  <si>
    <t>netp-c75c-ufh5</t>
  </si>
  <si>
    <t>2681940163</t>
  </si>
  <si>
    <t>19-08-2019 12:14:28 UTC</t>
  </si>
  <si>
    <t>00:33:03</t>
  </si>
  <si>
    <t>Liwonde</t>
  </si>
  <si>
    <t>-15.554712619632483</t>
  </si>
  <si>
    <t>35.131310569122434</t>
  </si>
  <si>
    <t>https://waterforpeople.s3.amazonaws.com/images/b9670841-7f1b-4007-b38e-1f5bdaee1b85.jpg</t>
  </si>
  <si>
    <t>Makawa and Liwonde</t>
  </si>
  <si>
    <t>Elephant pump</t>
  </si>
  <si>
    <t>99b9c9bcd3234f59d4fbe965d0acfec5</t>
  </si>
  <si>
    <t>51sb-3tw9-sbkt</t>
  </si>
  <si>
    <t>2699980113</t>
  </si>
  <si>
    <t>19-08-2019 13:09:55 UTC</t>
  </si>
  <si>
    <t>00:07:56</t>
  </si>
  <si>
    <t>Mauwa</t>
  </si>
  <si>
    <t>Nsomera</t>
  </si>
  <si>
    <t>-15.54861172568053</t>
  </si>
  <si>
    <t>35.14281531795859</t>
  </si>
  <si>
    <t>https://waterforpeople.s3.amazonaws.com/images/f2e89611-0eb2-433e-8bee-4376eceb4857.jpg</t>
  </si>
  <si>
    <t>nsomera</t>
  </si>
  <si>
    <t>d73e38357ea63a917c66dbbae868ea</t>
  </si>
  <si>
    <t>9pgn-79qv-u5qp</t>
  </si>
  <si>
    <t>2686160181</t>
  </si>
  <si>
    <t>19-08-2019 13:18:24 UTC</t>
  </si>
  <si>
    <t>Ganiza</t>
  </si>
  <si>
    <t>-15.546734263189137</t>
  </si>
  <si>
    <t>35.14774245209992</t>
  </si>
  <si>
    <t>https://waterforpeople.s3.amazonaws.com/images/f9c74efe-176d-419e-a4e5-bbed14223c49.jpg</t>
  </si>
  <si>
    <t>Ganiza, Mauwa</t>
  </si>
  <si>
    <t>b8451f2e3741911d17933a95d21e</t>
  </si>
  <si>
    <t>1svf-1jwk-5rqy</t>
  </si>
  <si>
    <t>2698170072</t>
  </si>
  <si>
    <t>19-08-2019 13:29:16 UTC</t>
  </si>
  <si>
    <t>-15.840277690440416</t>
  </si>
  <si>
    <t>35.269291028380394</t>
  </si>
  <si>
    <t>https://waterforpeople.s3.amazonaws.com/images/278d3a7b-9f79-45cd-9312-08fe2b56fd39.jpg</t>
  </si>
  <si>
    <t>Nakhule</t>
  </si>
  <si>
    <t>ce6b2474fcde9c469719261dfa57efaa</t>
  </si>
  <si>
    <t>94bu-4gdv-nm8d</t>
  </si>
  <si>
    <t>2716530194</t>
  </si>
  <si>
    <t>19-08-2019 13:54:12 UTC</t>
  </si>
  <si>
    <t>Mathambo</t>
  </si>
  <si>
    <t>-15.549385752528906</t>
  </si>
  <si>
    <t>35.1531832292676</t>
  </si>
  <si>
    <t>https://waterforpeople.s3.amazonaws.com/images/2c8826e8-629f-4809-ae3a-f93dfa9622d6.jpg</t>
  </si>
  <si>
    <t>79182924d1c69b9f1913f5f9128863b</t>
  </si>
  <si>
    <t>y1ke-epa7-q9dg</t>
  </si>
  <si>
    <t>2708790107</t>
  </si>
  <si>
    <t>19-08-2019 14:19:05 UTC</t>
  </si>
  <si>
    <t>00:12:28</t>
  </si>
  <si>
    <t>-15.845256792381406</t>
  </si>
  <si>
    <t>35.26782922446728</t>
  </si>
  <si>
    <t>806.0</t>
  </si>
  <si>
    <t>https://waterforpeople.s3.amazonaws.com/images/314d8513-f2cc-4238-b3a8-87e57e1c6358.jpg</t>
  </si>
  <si>
    <t>83ba2c44e8b58a35ee24d3ec78954858</t>
  </si>
  <si>
    <t>ayck-furj-kgp3</t>
  </si>
  <si>
    <t>2714400428</t>
  </si>
  <si>
    <t>20-08-2019 07:09:15 UTC</t>
  </si>
  <si>
    <t>00:16:33</t>
  </si>
  <si>
    <t>2019-08-20</t>
  </si>
  <si>
    <t>Nkalo</t>
  </si>
  <si>
    <t>Kholomana</t>
  </si>
  <si>
    <t>Malonda</t>
  </si>
  <si>
    <t>-15.8983251</t>
  </si>
  <si>
    <t>35.277208</t>
  </si>
  <si>
    <t>https://waterforpeople.s3.amazonaws.com/images/172cee1a-9f55-42f6-8ce6-0ce0555b384a.jpg</t>
  </si>
  <si>
    <t>malonda</t>
  </si>
  <si>
    <t>94afe22d75d17eafe41a1c689292ccf</t>
  </si>
  <si>
    <t>3jgm-jygq-4u4y</t>
  </si>
  <si>
    <t>2698170409</t>
  </si>
  <si>
    <t>20-08-2019 07:09:30 UTC</t>
  </si>
  <si>
    <t>00:12:33</t>
  </si>
  <si>
    <t>Kanjuchi</t>
  </si>
  <si>
    <t>Ngumwiche</t>
  </si>
  <si>
    <t>-15.72097600903362</t>
  </si>
  <si>
    <t>35.153740625828505</t>
  </si>
  <si>
    <t>1038.0</t>
  </si>
  <si>
    <t>https://waterforpeople.s3.amazonaws.com/images/1f0294f9-ec24-4ee8-9ca1-ce79079bce5c.jpg</t>
  </si>
  <si>
    <t>Ngumwiche  Likalawe, Mponda, Katoleza</t>
  </si>
  <si>
    <t>274c55211033a3f8a53daa2a7bc394f7</t>
  </si>
  <si>
    <t>q961-4ekt-gutb</t>
  </si>
  <si>
    <t>2716480458</t>
  </si>
  <si>
    <t>20-08-2019 07:50:36 UTC</t>
  </si>
  <si>
    <t>00:07:36</t>
  </si>
  <si>
    <t>Chiuta</t>
  </si>
  <si>
    <t>-15.924845938570797</t>
  </si>
  <si>
    <t>35.319171817973256</t>
  </si>
  <si>
    <t>715.0</t>
  </si>
  <si>
    <t>https://waterforpeople.s3.amazonaws.com/images/7c4a1d67-cd09-4a57-98ea-bea3c6f5984d.jpg</t>
  </si>
  <si>
    <t>only chiuta</t>
  </si>
  <si>
    <t>92a663d7159822cce3df3877c2b023b1</t>
  </si>
  <si>
    <t>q613-9r41-h5d2</t>
  </si>
  <si>
    <t>2720290586</t>
  </si>
  <si>
    <t>20-08-2019 08:06:03 UTC</t>
  </si>
  <si>
    <t>-15.71720888838172</t>
  </si>
  <si>
    <t>35.27325809933245</t>
  </si>
  <si>
    <t>https://waterforpeople.s3.amazonaws.com/images/e3353696-80b2-400d-9c70-0dbf5825354f.jpg</t>
  </si>
  <si>
    <t>8483bca196aeaf7ae4251b2d97ac1</t>
  </si>
  <si>
    <t>a86k-rej2-4uvw</t>
  </si>
  <si>
    <t>2722200448</t>
  </si>
  <si>
    <t>20-08-2019 08:22:45 UTC</t>
  </si>
  <si>
    <t>00:15:55</t>
  </si>
  <si>
    <t>-15.921653816476464</t>
  </si>
  <si>
    <t>35.32016096636653</t>
  </si>
  <si>
    <t>706.0</t>
  </si>
  <si>
    <t>https://waterforpeople.s3.amazonaws.com/images/cc8fdc92-1dc8-41a8-8472-2a7c291369ee.jpg</t>
  </si>
  <si>
    <t>67a581cdea29de0a73c53d6b430dd79</t>
  </si>
  <si>
    <t>54f4-45es-xqc4</t>
  </si>
  <si>
    <t>2720290377</t>
  </si>
  <si>
    <t>20-08-2019 08:24:59 UTC</t>
  </si>
  <si>
    <t>00:02:54</t>
  </si>
  <si>
    <t>-15.71574620436877</t>
  </si>
  <si>
    <t>35.153252044692636</t>
  </si>
  <si>
    <t>1039.0</t>
  </si>
  <si>
    <t>https://waterforpeople.s3.amazonaws.com/images/c3f2cc34-840d-4147-aec2-04a8407f78b3.jpg</t>
  </si>
  <si>
    <t>9ed771a4d14144ec9a75e74864fc4b4</t>
  </si>
  <si>
    <t>b4g2-u4cc-ttyx</t>
  </si>
  <si>
    <t>2710550385</t>
  </si>
  <si>
    <t>20-08-2019 08:30:49 UTC</t>
  </si>
  <si>
    <t>Chalamanda</t>
  </si>
  <si>
    <t>-15.84315708372742</t>
  </si>
  <si>
    <t>35.28700467199087</t>
  </si>
  <si>
    <t>https://waterforpeople.s3.amazonaws.com/images/7c3f6f6d-28f5-43ad-a9f4-87a60dbf6744.jpg</t>
  </si>
  <si>
    <t>Chalammanda</t>
  </si>
  <si>
    <t>5c7620cc88d47d2a6d77703dbdbfa2a9</t>
  </si>
  <si>
    <t>bts3-6hqg-h8uj</t>
  </si>
  <si>
    <t>2722220355</t>
  </si>
  <si>
    <t>20-08-2019 08:54:45 UTC</t>
  </si>
  <si>
    <t>00:09:24</t>
  </si>
  <si>
    <t>-15.716917533427477</t>
  </si>
  <si>
    <t>35.15059162862599</t>
  </si>
  <si>
    <t>https://waterforpeople.s3.amazonaws.com/images/7e3d0f2d-3c3f-4233-8d99-2ebbed170aaf.jpg</t>
  </si>
  <si>
    <t>Ngumwiche, Malikampenya</t>
  </si>
  <si>
    <t>c1a4cb3c08f614f152e2f0ae448ca9</t>
  </si>
  <si>
    <t>4u4u-m0rw-b3bt</t>
  </si>
  <si>
    <t>2714420051</t>
  </si>
  <si>
    <t>20-08-2019 09:02:47 UTC</t>
  </si>
  <si>
    <t>00:16:00</t>
  </si>
  <si>
    <t>-15.9020501</t>
  </si>
  <si>
    <t>35.2805875</t>
  </si>
  <si>
    <t>https://waterforpeople.s3.amazonaws.com/images/2a0828a9-b008-41ea-9053-998b2acf03f0.jpg</t>
  </si>
  <si>
    <t>malonda.chikapa takhiwa. mulumpwa</t>
  </si>
  <si>
    <t>86498620f20de777c8dbde33d888626</t>
  </si>
  <si>
    <t>yr00-s87y-m31w</t>
  </si>
  <si>
    <t>2722210054</t>
  </si>
  <si>
    <t>20-08-2019 09:03:53 UTC</t>
  </si>
  <si>
    <t>-15.844338010065258</t>
  </si>
  <si>
    <t>35.286154579371214</t>
  </si>
  <si>
    <t>https://waterforpeople.s3.amazonaws.com/images/458a84d1-2bbd-454d-9ff7-e16806646d7e.jpg</t>
  </si>
  <si>
    <t>b21b767513cad48ebd7f6f1243aba26</t>
  </si>
  <si>
    <t>fn3w-dfax-5jym</t>
  </si>
  <si>
    <t>2716540055</t>
  </si>
  <si>
    <t>20-08-2019 09:26:50 UTC</t>
  </si>
  <si>
    <t>00:11:11</t>
  </si>
  <si>
    <t>-15.92093016486615</t>
  </si>
  <si>
    <t>35.321235693991184</t>
  </si>
  <si>
    <t>725.0</t>
  </si>
  <si>
    <t>https://waterforpeople.s3.amazonaws.com/images/ad23d9fc-97fd-4a57-a73a-fca26f6132b8.jpg</t>
  </si>
  <si>
    <t>Low water flow</t>
  </si>
  <si>
    <t>2d6a42519b4e63b5a61a1949a581652</t>
  </si>
  <si>
    <t>y57d-6r29-9nu4</t>
  </si>
  <si>
    <t>2724210124</t>
  </si>
  <si>
    <t>20-08-2019 10:30:05 UTC</t>
  </si>
  <si>
    <t>00:18:23</t>
  </si>
  <si>
    <t>-15.917427535168827</t>
  </si>
  <si>
    <t>35.321967182680964</t>
  </si>
  <si>
    <t>https://waterforpeople.s3.amazonaws.com/images/9d18c8d5-2987-468c-b646-ea0a2ace61be.jpg</t>
  </si>
  <si>
    <t>chiuta and mbotela</t>
  </si>
  <si>
    <t>91d432804063afc957bb1946a28af0fc</t>
  </si>
  <si>
    <t>tqmj-gjmd-am3</t>
  </si>
  <si>
    <t>2716540077</t>
  </si>
  <si>
    <t>20-08-2019 10:36:53 UTC</t>
  </si>
  <si>
    <t>-15.84003604017198</t>
  </si>
  <si>
    <t>35.27343747206032</t>
  </si>
  <si>
    <t>785.0</t>
  </si>
  <si>
    <t>https://waterforpeople.s3.amazonaws.com/images/1fb5cfea-c28e-4e1f-913d-69b4fc9d6d81.jpg</t>
  </si>
  <si>
    <t>Nakhule and Imedi</t>
  </si>
  <si>
    <t>3e7ed2987db07fefee16154a127643da</t>
  </si>
  <si>
    <t>jgk1-vgd3-vf0m</t>
  </si>
  <si>
    <t>2724210374</t>
  </si>
  <si>
    <t>20-08-2019 10:53:42 UTC</t>
  </si>
  <si>
    <t>-15.724407308734953</t>
  </si>
  <si>
    <t>35.15780668705702</t>
  </si>
  <si>
    <t>1001.0</t>
  </si>
  <si>
    <t>https://waterforpeople.s3.amazonaws.com/images/bb1457b9-9a90-4436-9d63-88d9521ee297.jpg</t>
  </si>
  <si>
    <t>Chiwala, Katoleza</t>
  </si>
  <si>
    <t>f68531ceb8f111acf90c35e5c6f5024</t>
  </si>
  <si>
    <t>dw5t-gh1v-caf5</t>
  </si>
  <si>
    <t>2694000096</t>
  </si>
  <si>
    <t>20-08-2019 10:55:31 UTC</t>
  </si>
  <si>
    <t>-15.842137215659022</t>
  </si>
  <si>
    <t>35.279127610847354</t>
  </si>
  <si>
    <t>https://waterforpeople.s3.amazonaws.com/images/8f2c59f2-faf2-4ece-ac6a-c6f9213e2678.jpg</t>
  </si>
  <si>
    <t>Nakhule  and Imedi</t>
  </si>
  <si>
    <t>594acddb93a23eff996668fb4b53d3de</t>
  </si>
  <si>
    <t>ntv4-gqjv-1b7w</t>
  </si>
  <si>
    <t>2705810120</t>
  </si>
  <si>
    <t>20-08-2019 10:58:33 UTC</t>
  </si>
  <si>
    <t>00:09:27</t>
  </si>
  <si>
    <t>-15.905999983660877</t>
  </si>
  <si>
    <t>35.2930798754096</t>
  </si>
  <si>
    <t>https://waterforpeople.s3.amazonaws.com/images/8aa13442-1b73-46c3-b883-3e835249bcad.jpg</t>
  </si>
  <si>
    <t>Kholomana 2</t>
  </si>
  <si>
    <t>a5cd41c4bbb0ca6a6bfd384e5d7f874</t>
  </si>
  <si>
    <t>3ky4-b8rk-b5k2</t>
  </si>
  <si>
    <t>2722250107</t>
  </si>
  <si>
    <t>20-08-2019 11:01:49 UTC</t>
  </si>
  <si>
    <t>00:17:37</t>
  </si>
  <si>
    <t>Mtiyana</t>
  </si>
  <si>
    <t>-15.895423195324838</t>
  </si>
  <si>
    <t>35.2848169952631</t>
  </si>
  <si>
    <t>https://waterforpeople.s3.amazonaws.com/images/820a9156-8c55-4de6-8e6d-196ba89bdfa7.jpg</t>
  </si>
  <si>
    <t>mtiyana.mkosolo.</t>
  </si>
  <si>
    <t>4570ba2f25c73f1b268b40fa1efe2546</t>
  </si>
  <si>
    <t>akd6-0326-1g91</t>
  </si>
  <si>
    <t>2681950127</t>
  </si>
  <si>
    <t>20-08-2019 11:15:16 UTC</t>
  </si>
  <si>
    <t>00:14:27</t>
  </si>
  <si>
    <t>-15.91121356934309</t>
  </si>
  <si>
    <t>35.321401404216886</t>
  </si>
  <si>
    <t>723.0</t>
  </si>
  <si>
    <t>https://waterforpeople.s3.amazonaws.com/images/acff34bd-9406-4d3c-9cdb-03a1c3087d5f.jpg</t>
  </si>
  <si>
    <t>d83e26de63e065901f34e2f2c64eebb7</t>
  </si>
  <si>
    <t>1ey2-hejb-f81f</t>
  </si>
  <si>
    <t>2688080116</t>
  </si>
  <si>
    <t>20-08-2019 11:17:05 UTC</t>
  </si>
  <si>
    <t>00:20:45</t>
  </si>
  <si>
    <t>-15.83908046130091</t>
  </si>
  <si>
    <t>35.272967079654336</t>
  </si>
  <si>
    <t>https://waterforpeople.s3.amazonaws.com/images/ac0269bb-5cdd-4185-b8dc-c6b38c897d06.jpg</t>
  </si>
  <si>
    <t>ce4caf96b96abfdcc5949887d311611</t>
  </si>
  <si>
    <t>hwub-hk4h-wp0m</t>
  </si>
  <si>
    <t>2716550141</t>
  </si>
  <si>
    <t>20-08-2019 11:18:12 UTC</t>
  </si>
  <si>
    <t>00:22:26</t>
  </si>
  <si>
    <t>-15.840233182534575</t>
  </si>
  <si>
    <t>35.27558592148125</t>
  </si>
  <si>
    <t>https://waterforpeople.s3.amazonaws.com/images/d9167360-d670-4c3b-b162-7abbeb03efa9.jpg</t>
  </si>
  <si>
    <t>Nakhule, Muhasuwa</t>
  </si>
  <si>
    <t>b574f3de641224b936547112e5cf3da1</t>
  </si>
  <si>
    <t>qbg8-c73d-2rtb</t>
  </si>
  <si>
    <t>2724180222</t>
  </si>
  <si>
    <t>20-08-2019 11:19:26 UTC</t>
  </si>
  <si>
    <t>-15.841630194336176</t>
  </si>
  <si>
    <t>35.27324921451509</t>
  </si>
  <si>
    <t>https://waterforpeople.s3.amazonaws.com/images/ad9889da-98c1-45a2-959e-e3c28e8f1f89.jpg</t>
  </si>
  <si>
    <t>b967c056e54c40e5bdbed739b77edc22</t>
  </si>
  <si>
    <t>btjp-n2qn-69kr</t>
  </si>
  <si>
    <t>2714410226</t>
  </si>
  <si>
    <t>20-08-2019 11:20:01 UTC</t>
  </si>
  <si>
    <t>Sumairi</t>
  </si>
  <si>
    <t>-15.53518345579505</t>
  </si>
  <si>
    <t>35.14549006707966</t>
  </si>
  <si>
    <t>https://waterforpeople.s3.amazonaws.com/images/0474b32f-143b-4e61-be4b-71678d4005a9.jpg</t>
  </si>
  <si>
    <t>sumairi</t>
  </si>
  <si>
    <t>baa0b8c3a859539b4d237135f5e0ab4</t>
  </si>
  <si>
    <t>64cy-8hpp-u9wq</t>
  </si>
  <si>
    <t>2716550599</t>
  </si>
  <si>
    <t>20-08-2019 11:27:48 UTC</t>
  </si>
  <si>
    <t>00:04:44</t>
  </si>
  <si>
    <t>Imedi</t>
  </si>
  <si>
    <t>-15.835262881591916</t>
  </si>
  <si>
    <t>35.28278740122914</t>
  </si>
  <si>
    <t>https://waterforpeople.s3.amazonaws.com/images/e09f6b40-480e-4795-87ed-cf760a873051.jpg</t>
  </si>
  <si>
    <t>Imedi,Nakhule</t>
  </si>
  <si>
    <t>921cf973b43195fd3ef25a3b756fab7</t>
  </si>
  <si>
    <t>452p-2p9e-jx1k</t>
  </si>
  <si>
    <t>2718430352</t>
  </si>
  <si>
    <t>20-08-2019 11:28:17 UTC</t>
  </si>
  <si>
    <t>-15.535462321713567</t>
  </si>
  <si>
    <t>35.14342887327075</t>
  </si>
  <si>
    <t>862.0</t>
  </si>
  <si>
    <t>https://waterforpeople.s3.amazonaws.com/images/31250afb-f48c-418e-a99b-04cae8f51f00.jpg</t>
  </si>
  <si>
    <t>abf3791401498d6862313783ffdcadd</t>
  </si>
  <si>
    <t>qgms-m8bh-0cu1</t>
  </si>
  <si>
    <t>2692020347</t>
  </si>
  <si>
    <t>20-08-2019 11:41:13 UTC</t>
  </si>
  <si>
    <t>00:15:49</t>
  </si>
  <si>
    <t>-15.8957068</t>
  </si>
  <si>
    <t>35.2868584</t>
  </si>
  <si>
    <t>https://waterforpeople.s3.amazonaws.com/images/8de12bc7-a8a3-481f-b759-cef85d2147ea.jpg</t>
  </si>
  <si>
    <t>mtiyana. mwapasa.mkosolo</t>
  </si>
  <si>
    <t>4e32d471999ee55cea7def65c493a6d</t>
  </si>
  <si>
    <t>a9dk-6yxv-v2g0</t>
  </si>
  <si>
    <t>2700020181</t>
  </si>
  <si>
    <t>20-08-2019 11:43:40 UTC</t>
  </si>
  <si>
    <t>00:12:41</t>
  </si>
  <si>
    <t>-15.902031864970922</t>
  </si>
  <si>
    <t>35.29026900418103</t>
  </si>
  <si>
    <t>https://waterforpeople.s3.amazonaws.com/images/1b2da732-a8e2-4f8b-b04e-f78b882efb32.jpg</t>
  </si>
  <si>
    <t>c139361e26b348850d08a2e54827080</t>
  </si>
  <si>
    <t>u6q5-dc01-ubm7</t>
  </si>
  <si>
    <t>2694000147</t>
  </si>
  <si>
    <t>20-08-2019 11:45:48 UTC</t>
  </si>
  <si>
    <t>00:10:45</t>
  </si>
  <si>
    <t>-15.90144467074424</t>
  </si>
  <si>
    <t>35.28628776781261</t>
  </si>
  <si>
    <t>https://waterforpeople.s3.amazonaws.com/images/a35aa23e-3e1c-42f6-8cbd-cde6c7c85e55.jpg</t>
  </si>
  <si>
    <t>efadbaa555702c905be4fc97fcf462bc</t>
  </si>
  <si>
    <t>ws3m-xu39-jc2u</t>
  </si>
  <si>
    <t>2701540171</t>
  </si>
  <si>
    <t>20-08-2019 11:46:12 UTC</t>
  </si>
  <si>
    <t>00:10:18</t>
  </si>
  <si>
    <t>-15.905389781109989</t>
  </si>
  <si>
    <t>35.29172670096159</t>
  </si>
  <si>
    <t>734.0</t>
  </si>
  <si>
    <t>https://waterforpeople.s3.amazonaws.com/images/70904bf9-eafe-46aa-9845-87f4753c6d7e.jpg</t>
  </si>
  <si>
    <t>aab743354713ba37d4de44af184d38e5</t>
  </si>
  <si>
    <t>wyph-6k1s-nc2m</t>
  </si>
  <si>
    <t>2708830276</t>
  </si>
  <si>
    <t>20-08-2019 11:59:57 UTC</t>
  </si>
  <si>
    <t>00:03:49</t>
  </si>
  <si>
    <t>-15.53209631703794</t>
  </si>
  <si>
    <t>35.14285672456026</t>
  </si>
  <si>
    <t>https://waterforpeople.s3.amazonaws.com/images/96c0e589-45ee-4c61-b6d3-471870e81432.jpg</t>
  </si>
  <si>
    <t>broken elephant pump</t>
  </si>
  <si>
    <t>17799fba55cf06addacdcea46e795af</t>
  </si>
  <si>
    <t>kbbq-6xj3-8tbd</t>
  </si>
  <si>
    <t>2716570428</t>
  </si>
  <si>
    <t>20-08-2019 12:16:59 UTC</t>
  </si>
  <si>
    <t>00:06:06</t>
  </si>
  <si>
    <t>-15.730177704244852</t>
  </si>
  <si>
    <t>35.15902013517916</t>
  </si>
  <si>
    <t>https://waterforpeople.s3.amazonaws.com/images/d3b5d89b-9c04-47a3-b90c-d3022c88de22.jpg</t>
  </si>
  <si>
    <t>Chiwala, Potani</t>
  </si>
  <si>
    <t>2f1953b1fb29b71e2edf8a99259f11f</t>
  </si>
  <si>
    <t>ajuq-rhfq-mrw2</t>
  </si>
  <si>
    <t>2705810550</t>
  </si>
  <si>
    <t>20-08-2019 12:29:55 UTC</t>
  </si>
  <si>
    <t>Khumbunya</t>
  </si>
  <si>
    <t>-15.815319400280714</t>
  </si>
  <si>
    <t>35.27567418292165</t>
  </si>
  <si>
    <t>https://waterforpeople.s3.amazonaws.com/images/484b64b4-f4e9-49a7-be15-ce7d89e95c53.jpg</t>
  </si>
  <si>
    <t>Khumbunya, Mvonye ,Kholomana</t>
  </si>
  <si>
    <t>e7a025947a9343afcfb54bde4adee8ee</t>
  </si>
  <si>
    <t>c8gm-y46e-fpex</t>
  </si>
  <si>
    <t>2724220507</t>
  </si>
  <si>
    <t>20-08-2019 12:30:25 UTC</t>
  </si>
  <si>
    <t>00:10:34</t>
  </si>
  <si>
    <t>-15.83682061638683</t>
  </si>
  <si>
    <t>35.28239445760846</t>
  </si>
  <si>
    <t>https://waterforpeople.s3.amazonaws.com/images/ba8751c5-63a7-4654-b457-1c2be05b7fbc.jpg</t>
  </si>
  <si>
    <t>Imedi,Nakhule, Liwawanua</t>
  </si>
  <si>
    <t>6c162abebd725214787def17da51</t>
  </si>
  <si>
    <t>n2dw-acba-22qt</t>
  </si>
  <si>
    <t>2722230529</t>
  </si>
  <si>
    <t>20-08-2019 12:31:47 UTC</t>
  </si>
  <si>
    <t>-15.838143532164395</t>
  </si>
  <si>
    <t>35.279092993587255</t>
  </si>
  <si>
    <t>https://waterforpeople.s3.amazonaws.com/images/f5d013e4-b2ba-4adb-aab5-73d0e6a76ffe.jpg</t>
  </si>
  <si>
    <t>75914cee5fd8a67e90612af05e085d</t>
  </si>
  <si>
    <t>kwyd-6949-h01r</t>
  </si>
  <si>
    <t>2688080489</t>
  </si>
  <si>
    <t>20-08-2019 12:37:47 UTC</t>
  </si>
  <si>
    <t>00:05:26</t>
  </si>
  <si>
    <t>-15.816305363550782</t>
  </si>
  <si>
    <t>35.28450049459934</t>
  </si>
  <si>
    <t>https://waterforpeople.s3.amazonaws.com/images/1eeb5cbf-9b96-4763-aaa0-cdf5f1a186dc.jpg</t>
  </si>
  <si>
    <t>khumbunya, muliya</t>
  </si>
  <si>
    <t>96edcae1c38ee348d8e17519b8be9a5c</t>
  </si>
  <si>
    <t>qggm-t1q8-meeq</t>
  </si>
  <si>
    <t>2708840143</t>
  </si>
  <si>
    <t>20-08-2019 12:41:18 UTC</t>
  </si>
  <si>
    <t>Mwapasa</t>
  </si>
  <si>
    <t>-15.8940589</t>
  </si>
  <si>
    <t>35.2880776</t>
  </si>
  <si>
    <t>https://waterforpeople.s3.amazonaws.com/images/5d38db24-14ff-4b11-9843-13e9e9e25285.jpg</t>
  </si>
  <si>
    <t>mwapasa mtiyana</t>
  </si>
  <si>
    <t>79caf12bd735d5f634d0502532d9b6f4</t>
  </si>
  <si>
    <t>43cy-jq1t-hd6s</t>
  </si>
  <si>
    <t>2681950549</t>
  </si>
  <si>
    <t>20-08-2019 12:44:33 UTC</t>
  </si>
  <si>
    <t>Mpirangwe</t>
  </si>
  <si>
    <t>-15.727477013133466</t>
  </si>
  <si>
    <t>35.23501683957875</t>
  </si>
  <si>
    <t>https://waterforpeople.s3.amazonaws.com/images/971f7eec-31e9-43a8-90c4-9b491b157f9a.jpg</t>
  </si>
  <si>
    <t>Mpirangwe, Namancho, Chabwera and Malambo</t>
  </si>
  <si>
    <t>fa4b9ce5c76d171f8f217ca1ac9c12f</t>
  </si>
  <si>
    <t>g45g-1rd1-2k7v</t>
  </si>
  <si>
    <t>2710580178</t>
  </si>
  <si>
    <t>20-08-2019 13:01:12 UTC</t>
  </si>
  <si>
    <t>00:12:38</t>
  </si>
  <si>
    <t>-15.896456390619278</t>
  </si>
  <si>
    <t>35.29120191000402</t>
  </si>
  <si>
    <t>https://waterforpeople.s3.amazonaws.com/images/da445f44-ac14-49b8-9a77-cc156e5dd617.jpg</t>
  </si>
  <si>
    <t>khoromana and mwapasa</t>
  </si>
  <si>
    <t>143540c7b14e8bc212b4593218be257b</t>
  </si>
  <si>
    <t>8f1j-dapq-kecx</t>
  </si>
  <si>
    <t>2708820537</t>
  </si>
  <si>
    <t>20-08-2019 13:01:40 UTC</t>
  </si>
  <si>
    <t>-15.818591737188399</t>
  </si>
  <si>
    <t>35.28694876469672</t>
  </si>
  <si>
    <t>786.0</t>
  </si>
  <si>
    <t>https://waterforpeople.s3.amazonaws.com/images/92c97e0d-a915-42d6-bb25-00ebb09f7eeb.jpg</t>
  </si>
  <si>
    <t>Khumbunya kholomana</t>
  </si>
  <si>
    <t>bc2f931e4683b58a469d93ac3297623</t>
  </si>
  <si>
    <t>ecpn-99bj-r68p</t>
  </si>
  <si>
    <t>2724220419</t>
  </si>
  <si>
    <t>20-08-2019 13:09:25 UTC</t>
  </si>
  <si>
    <t>00:08:13</t>
  </si>
  <si>
    <t>-15.733069125562906</t>
  </si>
  <si>
    <t>35.15858167782426</t>
  </si>
  <si>
    <t>1006.0</t>
  </si>
  <si>
    <t>https://waterforpeople.s3.amazonaws.com/images/343befa6-daaf-4c9d-8f92-057fbb4af05b.jpg</t>
  </si>
  <si>
    <t>721370ca1c8bbaa31676daaed9763785</t>
  </si>
  <si>
    <t>5gb2-vq0y-sp7c</t>
  </si>
  <si>
    <t>2720310218</t>
  </si>
  <si>
    <t>20-08-2019 13:11:09 UTC</t>
  </si>
  <si>
    <t>-15.827014166861773</t>
  </si>
  <si>
    <t>35.29418368823826</t>
  </si>
  <si>
    <t>https://waterforpeople.s3.amazonaws.com/images/97abac2b-4aef-4243-ad4a-b4a5bb4ae9df.jpg</t>
  </si>
  <si>
    <t>1a39c280171c566f1098dab2bedd9</t>
  </si>
  <si>
    <t>bwy9-6nh0-1eth</t>
  </si>
  <si>
    <t>2708800221</t>
  </si>
  <si>
    <t>20-08-2019 13:16:03 UTC</t>
  </si>
  <si>
    <t>00:04:53</t>
  </si>
  <si>
    <t>-15.825428268872201</t>
  </si>
  <si>
    <t>35.2914603240788</t>
  </si>
  <si>
    <t>777.0</t>
  </si>
  <si>
    <t>https://waterforpeople.s3.amazonaws.com/images/1aca625f-a739-4bdc-962c-894d5f8f2b6d.jpg</t>
  </si>
  <si>
    <t>Moses and Kholomana</t>
  </si>
  <si>
    <t>bf4524608b5cfdcffb72e643cf0b559</t>
  </si>
  <si>
    <t>8wks-xu8c-yvpx</t>
  </si>
  <si>
    <t>2716590257</t>
  </si>
  <si>
    <t>20-08-2019 13:35:28 UTC</t>
  </si>
  <si>
    <t>00:10:44</t>
  </si>
  <si>
    <t>-15.896361</t>
  </si>
  <si>
    <t>35.2939183</t>
  </si>
  <si>
    <t>https://waterforpeople.s3.amazonaws.com/images/6d6b56e2-0d1c-4c06-8849-f09cf8176777.jpg</t>
  </si>
  <si>
    <t>mtiyana</t>
  </si>
  <si>
    <t>938a571290b0e698596a9484451dc6b</t>
  </si>
  <si>
    <t>u56g-vymj-9hjr</t>
  </si>
  <si>
    <t>2700020275</t>
  </si>
  <si>
    <t>20-08-2019 13:54:29 UTC</t>
  </si>
  <si>
    <t>Lwala</t>
  </si>
  <si>
    <t>-15.825529438443482</t>
  </si>
  <si>
    <t>35.28329098597169</t>
  </si>
  <si>
    <t>https://waterforpeople.s3.amazonaws.com/images/50938e5d-e32f-481e-919e-ef16b1d32447.jpg</t>
  </si>
  <si>
    <t>2f72ff7f6c1dfddb9e73438d716fa1e0</t>
  </si>
  <si>
    <t>gh6b-6n30-e09u</t>
  </si>
  <si>
    <t>2708820234</t>
  </si>
  <si>
    <t>20-08-2019 13:55:38 UTC</t>
  </si>
  <si>
    <t>00:04:09</t>
  </si>
  <si>
    <t>-15.917554143816233</t>
  </si>
  <si>
    <t>35.3236819524318</t>
  </si>
  <si>
    <t>708.0</t>
  </si>
  <si>
    <t>https://waterforpeople.s3.amazonaws.com/images/95d92f75-9d53-4e20-89c3-a6bcdd12ac9c.jpg</t>
  </si>
  <si>
    <t>b95317acb2c8135038d9b2b78f2a910</t>
  </si>
  <si>
    <t>6fxb-r9ns-b7u1</t>
  </si>
  <si>
    <t>2722220214</t>
  </si>
  <si>
    <t>20-08-2019 14:21:29 UTC</t>
  </si>
  <si>
    <t>Liwawanya</t>
  </si>
  <si>
    <t>-15.831859074532986</t>
  </si>
  <si>
    <t>35.286443838849664</t>
  </si>
  <si>
    <t>https://waterforpeople.s3.amazonaws.com/images/5c612aca-4267-4389-904b-e0aa449e50a4.jpg</t>
  </si>
  <si>
    <t>Nkhota 2</t>
  </si>
  <si>
    <t>5045b11fed757a6fb06f2c78f38a6cb</t>
  </si>
  <si>
    <t>dn9h-01ty-ftj6</t>
  </si>
  <si>
    <t>2722210578</t>
  </si>
  <si>
    <t>20-08-2019 15:00:49 UTC</t>
  </si>
  <si>
    <t>Majikita</t>
  </si>
  <si>
    <t>Majikuta</t>
  </si>
  <si>
    <t>-15.86478088516742</t>
  </si>
  <si>
    <t>35.31165836378932</t>
  </si>
  <si>
    <t>https://waterforpeople.s3.amazonaws.com/images/3b030326-40e4-4ce0-b2df-9d8558911d9d.jpg</t>
  </si>
  <si>
    <t>91f8d6b622bf312e5e7aefb72551b60</t>
  </si>
  <si>
    <t>f943-ugx8-7sw7</t>
  </si>
  <si>
    <t>2714410313</t>
  </si>
  <si>
    <t>20-08-2019 15:06:30 UTC</t>
  </si>
  <si>
    <t>Magombo</t>
  </si>
  <si>
    <t>-15.812011817470193</t>
  </si>
  <si>
    <t>35.26967735029757</t>
  </si>
  <si>
    <t>https://waterforpeople.s3.amazonaws.com/images/4f79c025-a892-4f49-8e04-8c36c767f683.jpg</t>
  </si>
  <si>
    <t>Magombo,Kwatani and Namakhwiri</t>
  </si>
  <si>
    <t>d13d63bc6642b39e165446505f5455</t>
  </si>
  <si>
    <t>ma4j-524w-pccg</t>
  </si>
  <si>
    <t>2714440301</t>
  </si>
  <si>
    <t>21-08-2019 05:33:24 UTC</t>
  </si>
  <si>
    <t>00:05:50</t>
  </si>
  <si>
    <t>2019-08-21</t>
  </si>
  <si>
    <t>-15.539629678241909</t>
  </si>
  <si>
    <t>35.14534237794578</t>
  </si>
  <si>
    <t>https://waterforpeople.s3.amazonaws.com/images/5f8d3020-4fdb-4cbf-bb0e-263cad740fec.jpg</t>
  </si>
  <si>
    <t>6bc1ebe6bde87d4aca144f6b67db3</t>
  </si>
  <si>
    <t>w3ks-97qr-0j30</t>
  </si>
  <si>
    <t>2714450056</t>
  </si>
  <si>
    <t>21-08-2019 05:58:15 UTC</t>
  </si>
  <si>
    <t>00:09:03</t>
  </si>
  <si>
    <t>-15.540541210211813</t>
  </si>
  <si>
    <t>35.15052080154419</t>
  </si>
  <si>
    <t>https://waterforpeople.s3.amazonaws.com/images/70c0c832-03f4-4bd1-bbaa-00b6614f5150.jpg</t>
  </si>
  <si>
    <t>mauwa</t>
  </si>
  <si>
    <t>b452f086257da6af0af47dc1ea42b</t>
  </si>
  <si>
    <t>kmnx-6cx9-n3y</t>
  </si>
  <si>
    <t>2708890703</t>
  </si>
  <si>
    <t>21-08-2019 06:00:44 UTC</t>
  </si>
  <si>
    <t>00:10:47</t>
  </si>
  <si>
    <t>-15.53962117061019</t>
  </si>
  <si>
    <t>35.148893874138594</t>
  </si>
  <si>
    <t>https://waterforpeople.s3.amazonaws.com/images/c94dbfdc-9263-4c63-985f-dd151b2cd5b4.jpg</t>
  </si>
  <si>
    <t>403b1b7fb4c5d54238a7acffd4ca97</t>
  </si>
  <si>
    <t>nh4k-vsh3-usuy</t>
  </si>
  <si>
    <t>2716640888</t>
  </si>
  <si>
    <t>21-08-2019 06:29:11 UTC</t>
  </si>
  <si>
    <t>00:18:30</t>
  </si>
  <si>
    <t>-15.536185051314533</t>
  </si>
  <si>
    <t>35.15211671590805</t>
  </si>
  <si>
    <t>https://waterforpeople.s3.amazonaws.com/images/f6e22667-c369-4b0b-ac1b-088726a37cf2.jpg</t>
  </si>
  <si>
    <t>mauwa ,beti</t>
  </si>
  <si>
    <t>5efa7f96bb4d38ee9541386815c8484</t>
  </si>
  <si>
    <t>ee38-ebcv-u8nf</t>
  </si>
  <si>
    <t>2708850295</t>
  </si>
  <si>
    <t>21-08-2019 06:53:59 UTC</t>
  </si>
  <si>
    <t>00:09:34</t>
  </si>
  <si>
    <t>-15.541781857609749</t>
  </si>
  <si>
    <t>35.146314511075616</t>
  </si>
  <si>
    <t>929.0</t>
  </si>
  <si>
    <t>https://waterforpeople.s3.amazonaws.com/images/82560fec-e940-4724-a36b-e14075a42903.jpg</t>
  </si>
  <si>
    <t>nsomera,sumaili and ganiza</t>
  </si>
  <si>
    <t>b93692b2f1a4573caf8fd4265b161c</t>
  </si>
  <si>
    <t>8cy5-5pm2-mpy8</t>
  </si>
  <si>
    <t>2708880052</t>
  </si>
  <si>
    <t>21-08-2019 07:01:07 UTC</t>
  </si>
  <si>
    <t>-15.812555383890867</t>
  </si>
  <si>
    <t>35.26451108045876</t>
  </si>
  <si>
    <t>https://waterforpeople.s3.amazonaws.com/images/acce9fa2-8337-458b-9777-99d51a6940d0.jpg</t>
  </si>
  <si>
    <t>Kumano</t>
  </si>
  <si>
    <t>d58e4421b2228ff7b077e972e2aaa987</t>
  </si>
  <si>
    <t>qcqh-yasp-hn0j</t>
  </si>
  <si>
    <t>2710590680</t>
  </si>
  <si>
    <t>21-08-2019 07:13:05 UTC</t>
  </si>
  <si>
    <t>00:13:41</t>
  </si>
  <si>
    <t>Malaya</t>
  </si>
  <si>
    <t>Kengere</t>
  </si>
  <si>
    <t>-15.883473576977849</t>
  </si>
  <si>
    <t>35.28059184551239</t>
  </si>
  <si>
    <t>https://waterforpeople.s3.amazonaws.com/images/4a67633e-8f5b-4212-ae6a-5ea4188bd9d3.jpg</t>
  </si>
  <si>
    <t>khengere</t>
  </si>
  <si>
    <t>c644457b30fda3105e3d2ef114103bec</t>
  </si>
  <si>
    <t>nnmq-93g5-mcpr</t>
  </si>
  <si>
    <t>2707250765</t>
  </si>
  <si>
    <t>21-08-2019 07:21:28 UTC</t>
  </si>
  <si>
    <t>00:02:52</t>
  </si>
  <si>
    <t>-15.812689159065485</t>
  </si>
  <si>
    <t>35.26342771947384</t>
  </si>
  <si>
    <t>827.0</t>
  </si>
  <si>
    <t>https://waterforpeople.s3.amazonaws.com/images/de41ac84-8349-4830-970c-1e5b73fbb6b7.jpg</t>
  </si>
  <si>
    <t>Kumano and Namakwiri</t>
  </si>
  <si>
    <t>cadc46862e95ecfa7794512a151e6b</t>
  </si>
  <si>
    <t>9ckv-fe8c-gckm</t>
  </si>
  <si>
    <t>2722300264</t>
  </si>
  <si>
    <t>21-08-2019 07:44:19 UTC</t>
  </si>
  <si>
    <t>Chelewani</t>
  </si>
  <si>
    <t>Maravi</t>
  </si>
  <si>
    <t>-15.550242466852069</t>
  </si>
  <si>
    <t>35.15549663454294</t>
  </si>
  <si>
    <t>https://waterforpeople.s3.amazonaws.com/images/563b2896-9623-49d5-a96a-9a4ff015ce78.jpg</t>
  </si>
  <si>
    <t>maravi,mathambo and tepula</t>
  </si>
  <si>
    <t>11b9db1a610ba3b3eabad8178fed71a</t>
  </si>
  <si>
    <t>3tw3-p5ue-x0gx</t>
  </si>
  <si>
    <t>2716540750</t>
  </si>
  <si>
    <t>21-08-2019 07:47:38 UTC</t>
  </si>
  <si>
    <t>-15.8815627</t>
  </si>
  <si>
    <t>35.2802836</t>
  </si>
  <si>
    <t>https://waterforpeople.s3.amazonaws.com/images/6c750a0b-5202-4292-9e7a-d2de1d99af7b.jpg</t>
  </si>
  <si>
    <t>kengere. chipulo. perenje</t>
  </si>
  <si>
    <t>fa6e36e8fa25fe2bf59dde3d43d346</t>
  </si>
  <si>
    <t>9125-s56y-8b6w</t>
  </si>
  <si>
    <t>2722300292</t>
  </si>
  <si>
    <t>21-08-2019 07:58:03 UTC</t>
  </si>
  <si>
    <t>00:04:19</t>
  </si>
  <si>
    <t>-15.550226457417011</t>
  </si>
  <si>
    <t>35.15731072984636</t>
  </si>
  <si>
    <t>https://waterforpeople.s3.amazonaws.com/images/48b76ea0-8abd-4758-9282-9c14b042add1.jpg</t>
  </si>
  <si>
    <t>maravi ,mathambo and tepula</t>
  </si>
  <si>
    <t>6d331e3d1dc244966aa79cd0b18db216</t>
  </si>
  <si>
    <t>kn00-s6r0-511a</t>
  </si>
  <si>
    <t>2694020912</t>
  </si>
  <si>
    <t>21-08-2019 08:10:00 UTC</t>
  </si>
  <si>
    <t>Chilewani</t>
  </si>
  <si>
    <t>-15.56092910002917</t>
  </si>
  <si>
    <t>35.16446535475552</t>
  </si>
  <si>
    <t>1044.0</t>
  </si>
  <si>
    <t>https://waterforpeople.s3.amazonaws.com/images/d64f992c-f01b-430c-b882-82ba8996eaed.jpg</t>
  </si>
  <si>
    <t>makalani,chelewani,ntepula</t>
  </si>
  <si>
    <t>e32a6864492d31867e744b5f1be38ad</t>
  </si>
  <si>
    <t>7sx5-vm60-u1wh</t>
  </si>
  <si>
    <t>2720310737</t>
  </si>
  <si>
    <t>21-08-2019 08:26:45 UTC</t>
  </si>
  <si>
    <t>00:11:23</t>
  </si>
  <si>
    <t>-15.8781142</t>
  </si>
  <si>
    <t>35.2722941</t>
  </si>
  <si>
    <t>https://waterforpeople.s3.amazonaws.com/images/e5878ec2-a269-49a8-b819-7a254e994839.jpg</t>
  </si>
  <si>
    <t>malaya. perenje</t>
  </si>
  <si>
    <t>d4388d16274a279365f66dabfd6a63d4</t>
  </si>
  <si>
    <t>1dbs-g2k0-9cxc</t>
  </si>
  <si>
    <t>2724290545</t>
  </si>
  <si>
    <t>21-08-2019 08:39:09 UTC</t>
  </si>
  <si>
    <t>00:04:52</t>
  </si>
  <si>
    <t>Nkhota</t>
  </si>
  <si>
    <t>-15.823785499669611</t>
  </si>
  <si>
    <t>35.29993769712746</t>
  </si>
  <si>
    <t>https://waterforpeople.s3.amazonaws.com/images/a778be01-e9ad-4ccc-a36d-18b97411cb02.jpg</t>
  </si>
  <si>
    <t>d85280cce5634d3f3c831dca848c8be7</t>
  </si>
  <si>
    <t>be6v-2ea7-2td1</t>
  </si>
  <si>
    <t>2714440910</t>
  </si>
  <si>
    <t>21-08-2019 08:46:33 UTC</t>
  </si>
  <si>
    <t>00:13:35</t>
  </si>
  <si>
    <t>Tepula</t>
  </si>
  <si>
    <t>-15.565239158459008</t>
  </si>
  <si>
    <t>35.158345475792885</t>
  </si>
  <si>
    <t>996.0</t>
  </si>
  <si>
    <t>https://waterforpeople.s3.amazonaws.com/images/c45b74ad-04e9-4c0a-80d5-b1afca9ee0e2.jpg</t>
  </si>
  <si>
    <t>tepula</t>
  </si>
  <si>
    <t>21c1ab9d2fd72afae463d372b0769e</t>
  </si>
  <si>
    <t>uk9n-w105-v915</t>
  </si>
  <si>
    <t>2705810757</t>
  </si>
  <si>
    <t>21-08-2019 08:58:19 UTC</t>
  </si>
  <si>
    <t>-15.728386491537094</t>
  </si>
  <si>
    <t>35.16066927462816</t>
  </si>
  <si>
    <t>https://waterforpeople.s3.amazonaws.com/images/f58765b2-7a48-4e8c-aa11-be7aeeb1fcb6.jpg</t>
  </si>
  <si>
    <t>Chiwala Ching'amba, Nsiya ndi Potani</t>
  </si>
  <si>
    <t>74e8cd2bf3b08589c3bf661d3245ed2</t>
  </si>
  <si>
    <t>c9ty-8d1v-s3qj</t>
  </si>
  <si>
    <t>2708870065</t>
  </si>
  <si>
    <t>21-08-2019 08:58:35 UTC</t>
  </si>
  <si>
    <t>-15.843170410953462</t>
  </si>
  <si>
    <t>35.296367928385735</t>
  </si>
  <si>
    <t>https://waterforpeople.s3.amazonaws.com/images/7b03afaa-4996-4511-bd28-8035bc42894c.jpg</t>
  </si>
  <si>
    <t>ac62723419c9aff27211128bb97e9dc</t>
  </si>
  <si>
    <t>70x9-x2yk-e338</t>
  </si>
  <si>
    <t>2708850049</t>
  </si>
  <si>
    <t>21-08-2019 09:03:28 UTC</t>
  </si>
  <si>
    <t>-15.8818346</t>
  </si>
  <si>
    <t>35.2737626</t>
  </si>
  <si>
    <t>https://waterforpeople.s3.amazonaws.com/images/dee6f10f-b042-42fe-a67f-d43622badb57.jpg</t>
  </si>
  <si>
    <t>malaya</t>
  </si>
  <si>
    <t>ca99b1e2cd9a14f1eeb2df2237e47</t>
  </si>
  <si>
    <t>qxdh-f1dy-kc80</t>
  </si>
  <si>
    <t>2722280720</t>
  </si>
  <si>
    <t>21-08-2019 09:13:14 UTC</t>
  </si>
  <si>
    <t>00:15:00</t>
  </si>
  <si>
    <t>-15.554842371493578</t>
  </si>
  <si>
    <t>35.16790428198874</t>
  </si>
  <si>
    <t>1075.0</t>
  </si>
  <si>
    <t>https://waterforpeople.s3.amazonaws.com/images/0a1bf675-693b-4ab4-9bdf-674fd4369b46.jpg</t>
  </si>
  <si>
    <t>acab65d522c8f5bbeb1086ea6f1a2b48</t>
  </si>
  <si>
    <t>51fs-f306-axcq</t>
  </si>
  <si>
    <t>2718460174</t>
  </si>
  <si>
    <t>21-08-2019 09:20:48 UTC</t>
  </si>
  <si>
    <t>00:07:24</t>
  </si>
  <si>
    <t>-15.913973646238446</t>
  </si>
  <si>
    <t>35.322612673044205</t>
  </si>
  <si>
    <t>700.0</t>
  </si>
  <si>
    <t>https://waterforpeople.s3.amazonaws.com/images/b189a6bf-4ce2-46ed-85cf-b8ae54b5cb6c.jpg</t>
  </si>
  <si>
    <t>4ef7a9d0716d4a7c683d28a3a70d7</t>
  </si>
  <si>
    <t>5cuf-ymdm-0xud</t>
  </si>
  <si>
    <t>2716600371</t>
  </si>
  <si>
    <t>21-08-2019 09:28:23 UTC</t>
  </si>
  <si>
    <t>00:14:33</t>
  </si>
  <si>
    <t>-15.549185341224074</t>
  </si>
  <si>
    <t>35.16172346659005</t>
  </si>
  <si>
    <t>https://waterforpeople.s3.amazonaws.com/images/b2f73d5c-8780-45cf-a556-7eec6ae9f804.jpg</t>
  </si>
  <si>
    <t>Chilewani mbeti and Mleka</t>
  </si>
  <si>
    <t>bfdf4735701037e330bf262c8a5a7df2</t>
  </si>
  <si>
    <t>nsw2-1nwq-seya</t>
  </si>
  <si>
    <t>2724290059</t>
  </si>
  <si>
    <t>21-08-2019 09:46:24 UTC</t>
  </si>
  <si>
    <t>-15.8352015260607</t>
  </si>
  <si>
    <t>35.295270066708326</t>
  </si>
  <si>
    <t>https://waterforpeople.s3.amazonaws.com/images/70132810-df85-4cce-a50c-a8413ca0e07d.jpg</t>
  </si>
  <si>
    <t>Chome</t>
  </si>
  <si>
    <t>4a6c7d147de726d5342fb25691f64a4</t>
  </si>
  <si>
    <t>k685-y8b7-ercs</t>
  </si>
  <si>
    <t>2705850388</t>
  </si>
  <si>
    <t>21-08-2019 09:51:08 UTC</t>
  </si>
  <si>
    <t>Chikumba</t>
  </si>
  <si>
    <t>-15.710283424705267</t>
  </si>
  <si>
    <t>35.278247175738215</t>
  </si>
  <si>
    <t>https://waterforpeople.s3.amazonaws.com/images/afe64a9c-e763-48b5-a729-cff0f387c06d.jpg</t>
  </si>
  <si>
    <t>Chilumba and Mkumba</t>
  </si>
  <si>
    <t>c53be93c3481a1a00dd71fc36514773</t>
  </si>
  <si>
    <t>19g7-gqkb-bxsu</t>
  </si>
  <si>
    <t>2710610105</t>
  </si>
  <si>
    <t>21-08-2019 09:59:54 UTC</t>
  </si>
  <si>
    <t>-15.8897931</t>
  </si>
  <si>
    <t>35.2728717</t>
  </si>
  <si>
    <t>755.0</t>
  </si>
  <si>
    <t>https://waterforpeople.s3.amazonaws.com/images/b2bca441-fbf1-434f-ad20-2e44fb6269cd.jpg</t>
  </si>
  <si>
    <t>malaya. takhiwa. msolomba</t>
  </si>
  <si>
    <t>ffa4871a3cf582f63271dbebf341b9a1</t>
  </si>
  <si>
    <t>n4b4-ejd0-44y</t>
  </si>
  <si>
    <t>2716600378</t>
  </si>
  <si>
    <t>21-08-2019 10:09:50 UTC</t>
  </si>
  <si>
    <t>00:08:02</t>
  </si>
  <si>
    <t>-15.544680026359856</t>
  </si>
  <si>
    <t>35.17141445539892</t>
  </si>
  <si>
    <t>1026.0</t>
  </si>
  <si>
    <t>https://waterforpeople.s3.amazonaws.com/images/8712d801-0dbc-4298-8b02-724d6885fdf7.jpg</t>
  </si>
  <si>
    <t>7e7952f67e2d9d5ed91bab16ae58ce22</t>
  </si>
  <si>
    <t>c8w1-j8jg-64df</t>
  </si>
  <si>
    <t>2710610487</t>
  </si>
  <si>
    <t>21-08-2019 10:27:08 UTC</t>
  </si>
  <si>
    <t>00:08:45</t>
  </si>
  <si>
    <t>Malombo</t>
  </si>
  <si>
    <t>-15.823630560189486</t>
  </si>
  <si>
    <t>35.271481135860085</t>
  </si>
  <si>
    <t>https://waterforpeople.s3.amazonaws.com/images/a54428b7-cdf6-4360-b6d3-21d53a2299be.jpg</t>
  </si>
  <si>
    <t>Malombe</t>
  </si>
  <si>
    <t>e86e6dfac98eafde328a5aebdf14b89</t>
  </si>
  <si>
    <t>ts15-wmm8-dev7</t>
  </si>
  <si>
    <t>2708850151</t>
  </si>
  <si>
    <t>21-08-2019 10:27:43 UTC</t>
  </si>
  <si>
    <t>-15.830930233933032</t>
  </si>
  <si>
    <t>35.298149921000004</t>
  </si>
  <si>
    <t>https://waterforpeople.s3.amazonaws.com/images/ed8fd67b-a9a2-4bb9-971e-c727d2a74d27.jpg</t>
  </si>
  <si>
    <t>Mosesi</t>
  </si>
  <si>
    <t>d1aa3f584139dbb6cae94125319a5</t>
  </si>
  <si>
    <t>vgyr-36kp-teau</t>
  </si>
  <si>
    <t>2700040605</t>
  </si>
  <si>
    <t>21-08-2019 10:53:02 UTC</t>
  </si>
  <si>
    <t>-15.824947734363377</t>
  </si>
  <si>
    <t>35.27138952165842</t>
  </si>
  <si>
    <t>https://waterforpeople.s3.amazonaws.com/images/1ac9c82d-5a0b-4462-8304-0d2c1d111b8d.jpg</t>
  </si>
  <si>
    <t>3d78e95a2cb4a5ae6a6386825d32bb90</t>
  </si>
  <si>
    <t>3pr1-ynq0-twjt</t>
  </si>
  <si>
    <t>2722340421</t>
  </si>
  <si>
    <t>21-08-2019 11:01:05 UTC</t>
  </si>
  <si>
    <t>Kwacha</t>
  </si>
  <si>
    <t>-15.72486990597099</t>
  </si>
  <si>
    <t>35.28713199310005</t>
  </si>
  <si>
    <t>https://waterforpeople.s3.amazonaws.com/images/f212749b-3776-48ee-9126-3fca312b1587.jpg</t>
  </si>
  <si>
    <t>Mulipa, Kwacha, Kohola and Chikwakwata</t>
  </si>
  <si>
    <t>66b6075431e4d4a14ccff12a59cee7f</t>
  </si>
  <si>
    <t>28uh-x1gr-r3dg</t>
  </si>
  <si>
    <t>2720320344</t>
  </si>
  <si>
    <t>21-08-2019 11:03:29 UTC</t>
  </si>
  <si>
    <t>00:03:06</t>
  </si>
  <si>
    <t>Makalani</t>
  </si>
  <si>
    <t>-15.562005839310586</t>
  </si>
  <si>
    <t>35.17045045271516</t>
  </si>
  <si>
    <t>https://waterforpeople.s3.amazonaws.com/images/e80d83c5-743f-4e08-85a3-42d292331674.jpg</t>
  </si>
  <si>
    <t>c88efee0109ebf7285be99793baa8a7c</t>
  </si>
  <si>
    <t>aevf-xfj8-eddr</t>
  </si>
  <si>
    <t>2722290505</t>
  </si>
  <si>
    <t>21-08-2019 11:03:53 UTC</t>
  </si>
  <si>
    <t>-15.826801266521215</t>
  </si>
  <si>
    <t>35.271525643765926</t>
  </si>
  <si>
    <t>https://waterforpeople.s3.amazonaws.com/images/16e82e4f-8bdd-4c86-b819-461301149bb1.jpg</t>
  </si>
  <si>
    <t>ef28f3983f6bbcd817ba5b95e070ea</t>
  </si>
  <si>
    <t>uq6g-5ebn-uh7a</t>
  </si>
  <si>
    <t>2722300300</t>
  </si>
  <si>
    <t>21-08-2019 11:04:05 UTC</t>
  </si>
  <si>
    <t>-15.565196829847991</t>
  </si>
  <si>
    <t>35.15832879580557</t>
  </si>
  <si>
    <t>https://waterforpeople.s3.amazonaws.com/images/37cf287e-6a96-4181-9956-c95a53446424.jpg</t>
  </si>
  <si>
    <t>tepula ,ulaya and chelewani</t>
  </si>
  <si>
    <t>International NGO|Local Government</t>
  </si>
  <si>
    <t>99b0279953c7241e61234f6be57b7b1</t>
  </si>
  <si>
    <t>qd48-vack-a36y</t>
  </si>
  <si>
    <t>2710640113</t>
  </si>
  <si>
    <t>21-08-2019 11:12:06 UTC</t>
  </si>
  <si>
    <t>00:04:42</t>
  </si>
  <si>
    <t>Sekeya</t>
  </si>
  <si>
    <t>Perenje</t>
  </si>
  <si>
    <t>-15.8767495</t>
  </si>
  <si>
    <t>35.2776679</t>
  </si>
  <si>
    <t>https://waterforpeople.s3.amazonaws.com/images/5dcd9b17-a09a-4e96-adff-ecfe6f661d80.jpg</t>
  </si>
  <si>
    <t>perenje</t>
  </si>
  <si>
    <t>not functioning</t>
  </si>
  <si>
    <t>ae722b73fddd5fb68d86e462e382cf</t>
  </si>
  <si>
    <t>xvf7-xhuk-s9nb</t>
  </si>
  <si>
    <t>2705830148</t>
  </si>
  <si>
    <t>21-08-2019 11:18:00 UTC</t>
  </si>
  <si>
    <t>00:02:34</t>
  </si>
  <si>
    <t>-15.92635371722281</t>
  </si>
  <si>
    <t>35.32407506369054</t>
  </si>
  <si>
    <t>699.0</t>
  </si>
  <si>
    <t>https://waterforpeople.s3.amazonaws.com/images/cb9e4f12-6d1e-499c-b510-70efe0c7ab91.jpg</t>
  </si>
  <si>
    <t>nakoma,kazembe,khaoleya and chiuta</t>
  </si>
  <si>
    <t>41975fdda452d39f2df6a51b224ce21</t>
  </si>
  <si>
    <t>sm0v-a1bn-px5v</t>
  </si>
  <si>
    <t>2716660373</t>
  </si>
  <si>
    <t>21-08-2019 11:26:06 UTC</t>
  </si>
  <si>
    <t>00:12:03</t>
  </si>
  <si>
    <t>-15.717950602993369</t>
  </si>
  <si>
    <t>35.29252457432449</t>
  </si>
  <si>
    <t>https://waterforpeople.s3.amazonaws.com/images/526ba551-ea8b-4cc8-aebf-122014b9d498.jpg</t>
  </si>
  <si>
    <t>Mulipa</t>
  </si>
  <si>
    <t>ce4ee0c98f2b4fa1f174bd2e439eed6f</t>
  </si>
  <si>
    <t>1se7-wxjv-kmf4</t>
  </si>
  <si>
    <t>2701550149</t>
  </si>
  <si>
    <t>21-08-2019 12:07:21 UTC</t>
  </si>
  <si>
    <t>-15.8754502</t>
  </si>
  <si>
    <t>35.2785662</t>
  </si>
  <si>
    <t>https://waterforpeople.s3.amazonaws.com/images/10196e1f-8209-421a-8ce2-5120153c1800.jpg</t>
  </si>
  <si>
    <t>perenje. jumbe. chibulo</t>
  </si>
  <si>
    <t>c195a95520c8203338677251f33d41</t>
  </si>
  <si>
    <t>5ygc-5rkk-kg0k</t>
  </si>
  <si>
    <t>2716670363</t>
  </si>
  <si>
    <t>21-08-2019 12:12:13 UTC</t>
  </si>
  <si>
    <t>00:13:04</t>
  </si>
  <si>
    <t>-15.716837905347347</t>
  </si>
  <si>
    <t>35.28216320089996</t>
  </si>
  <si>
    <t>https://waterforpeople.s3.amazonaws.com/images/98987e40-64f2-4171-9e46-0b19ff53b75e.jpg</t>
  </si>
  <si>
    <t>38778aeaea34596cddb3335d64d441d</t>
  </si>
  <si>
    <t>gqjc-41yd-96nq</t>
  </si>
  <si>
    <t>2722300523</t>
  </si>
  <si>
    <t>21-08-2019 12:28:22 UTC</t>
  </si>
  <si>
    <t>00:05:22</t>
  </si>
  <si>
    <t>Halala</t>
  </si>
  <si>
    <t>-15.853283260948956</t>
  </si>
  <si>
    <t>35.29867990873754</t>
  </si>
  <si>
    <t>https://waterforpeople.s3.amazonaws.com/images/d1fb46f5-9e1e-45c5-a975-a17f9b252920.jpg</t>
  </si>
  <si>
    <t>Halala, Chinguwo,Mkhuvinda</t>
  </si>
  <si>
    <t>3ef385eb209c9f2fd8c14223c52fbb62</t>
  </si>
  <si>
    <t>tk10-cwnv-71yh</t>
  </si>
  <si>
    <t>2683920471</t>
  </si>
  <si>
    <t>21-08-2019 12:32:18 UTC</t>
  </si>
  <si>
    <t>00:23:03</t>
  </si>
  <si>
    <t>Khumunye</t>
  </si>
  <si>
    <t>-15.937110423110425</t>
  </si>
  <si>
    <t>35.32152679748833</t>
  </si>
  <si>
    <t>https://waterforpeople.s3.amazonaws.com/images/0377ba61-531e-4345-8bdd-f1a6d66b4a7f.jpg</t>
  </si>
  <si>
    <t>kazembe and nakoma</t>
  </si>
  <si>
    <t>77ee4922cedbd8975eb9fe74a908666</t>
  </si>
  <si>
    <t>ysmv-xuq1-he4q</t>
  </si>
  <si>
    <t>2716670365</t>
  </si>
  <si>
    <t>21-08-2019 12:36:14 UTC</t>
  </si>
  <si>
    <t>-15.717172552831471</t>
  </si>
  <si>
    <t>35.28412322513759</t>
  </si>
  <si>
    <t>https://waterforpeople.s3.amazonaws.com/images/c9ac0675-4e88-4f87-ae45-1c03646fee24.jpg</t>
  </si>
  <si>
    <t>Kwacha and Khola</t>
  </si>
  <si>
    <t>e4c9b865dda958b7162aade3b6a46a</t>
  </si>
  <si>
    <t>n66a-vkaw-pcm7</t>
  </si>
  <si>
    <t>2720320742</t>
  </si>
  <si>
    <t>21-08-2019 12:38:21 UTC</t>
  </si>
  <si>
    <t>00:19:20</t>
  </si>
  <si>
    <t>-15.555879003368318</t>
  </si>
  <si>
    <t>35.17818502150476</t>
  </si>
  <si>
    <t>https://waterforpeople.s3.amazonaws.com/images/d91960d1-a8ef-4fe9-94fb-d05fe9f0b9e7.jpg</t>
  </si>
  <si>
    <t>df17b179610bb3ed24b9ae9623b91a6</t>
  </si>
  <si>
    <t>2x3w-ry5v-2bxm</t>
  </si>
  <si>
    <t>2708850559</t>
  </si>
  <si>
    <t>21-08-2019 12:47:05 UTC</t>
  </si>
  <si>
    <t>-15.851516062393785</t>
  </si>
  <si>
    <t>35.29637438245118</t>
  </si>
  <si>
    <t>https://waterforpeople.s3.amazonaws.com/images/c038e049-12e7-413e-9c98-f2fd75414242.jpg</t>
  </si>
  <si>
    <t>506cb36ae7f0c042785ef6d7941fc96</t>
  </si>
  <si>
    <t>hkdj-c6jx-gwe2</t>
  </si>
  <si>
    <t>2692030488</t>
  </si>
  <si>
    <t>21-08-2019 12:53:01 UTC</t>
  </si>
  <si>
    <t>00:05:35</t>
  </si>
  <si>
    <t>-15.925603117793798</t>
  </si>
  <si>
    <t>35.29699933715165</t>
  </si>
  <si>
    <t>705.0</t>
  </si>
  <si>
    <t>https://waterforpeople.s3.amazonaws.com/images/1a07befc-f410-440b-bf21-82e934cb410a.jpg</t>
  </si>
  <si>
    <t>maoni</t>
  </si>
  <si>
    <t>369935fcb038bb44e24161891244d</t>
  </si>
  <si>
    <t>8354-tmt7-3esj</t>
  </si>
  <si>
    <t>2722280397</t>
  </si>
  <si>
    <t>21-08-2019 12:54:20 UTC</t>
  </si>
  <si>
    <t>00:03:36</t>
  </si>
  <si>
    <t>Luna</t>
  </si>
  <si>
    <t>Lumeta</t>
  </si>
  <si>
    <t>-15.550213968381286</t>
  </si>
  <si>
    <t>35.175772961229086</t>
  </si>
  <si>
    <t>https://waterforpeople.s3.amazonaws.com/images/f55e31ac-94cb-485c-867d-fcba7849d39c.jpg</t>
  </si>
  <si>
    <t>76982cf104770a97b89c29b4199354</t>
  </si>
  <si>
    <t>34jv-6p88-1112</t>
  </si>
  <si>
    <t>2716650949</t>
  </si>
  <si>
    <t>21-08-2019 13:10:39 UTC</t>
  </si>
  <si>
    <t>-15.552740693092346</t>
  </si>
  <si>
    <t>35.17274131067097</t>
  </si>
  <si>
    <t>1032.0</t>
  </si>
  <si>
    <t>https://waterforpeople.s3.amazonaws.com/images/30175019-8156-41a8-8700-b1898e2cb13b.jpg</t>
  </si>
  <si>
    <t>lumeta,chelewani,makalani</t>
  </si>
  <si>
    <t>11c9cc49a2c965d057d6a8e28dfc6d5b</t>
  </si>
  <si>
    <t>9nk0-yvdd-8fgw</t>
  </si>
  <si>
    <t>2705840144</t>
  </si>
  <si>
    <t>21-08-2019 13:20:42 UTC</t>
  </si>
  <si>
    <t>00:15:27</t>
  </si>
  <si>
    <t>Golosi</t>
  </si>
  <si>
    <t>-15.940260929055512</t>
  </si>
  <si>
    <t>35.31564898788929</t>
  </si>
  <si>
    <t>https://waterforpeople.s3.amazonaws.com/images/74a6c6f0-790e-460c-8417-5a3a618b4c73.jpg</t>
  </si>
  <si>
    <t>golosi and mtamba</t>
  </si>
  <si>
    <t>965cf05fec66128f17ec20ae771634ab</t>
  </si>
  <si>
    <t>fsrq-6974-1kew</t>
  </si>
  <si>
    <t>2714460403</t>
  </si>
  <si>
    <t>21-08-2019 13:23:43 UTC</t>
  </si>
  <si>
    <t>00:19:22</t>
  </si>
  <si>
    <t>-15.721036568284035</t>
  </si>
  <si>
    <t>35.284974658861756</t>
  </si>
  <si>
    <t>https://waterforpeople.s3.amazonaws.com/images/e8a8c7df-c63a-469b-a172-45908ab9f6d9.jpg</t>
  </si>
  <si>
    <t>kwacha and Kohola</t>
  </si>
  <si>
    <t>779ed1a8401b89e2ad098784de16ecb</t>
  </si>
  <si>
    <t>8gjf-scw3-qvse</t>
  </si>
  <si>
    <t>2724260896</t>
  </si>
  <si>
    <t>21-08-2019 13:27:37 UTC</t>
  </si>
  <si>
    <t>00:02:40</t>
  </si>
  <si>
    <t>-15.552034098654985</t>
  </si>
  <si>
    <t>35.1732112839818</t>
  </si>
  <si>
    <t>https://waterforpeople.s3.amazonaws.com/images/43fab9f8-c946-429e-b6c2-046ff065d7e6.jpg</t>
  </si>
  <si>
    <t>lumeta,makalani chelewani</t>
  </si>
  <si>
    <t>9b338e85c23b653b63f0a160f6516d69</t>
  </si>
  <si>
    <t>p0vp-qfe3-x9c4</t>
  </si>
  <si>
    <t>2724240688</t>
  </si>
  <si>
    <t>21-08-2019 13:47:48 UTC</t>
  </si>
  <si>
    <t>-15.820262837223709</t>
  </si>
  <si>
    <t>35.277741830796</t>
  </si>
  <si>
    <t>https://waterforpeople.s3.amazonaws.com/images/bc8ee19c-0965-447f-a81f-6f5d45d9dcdf.jpg</t>
  </si>
  <si>
    <t>Malembo,Kholomana</t>
  </si>
  <si>
    <t>5eee62f886e66612ab7667c81d1de72f</t>
  </si>
  <si>
    <t>v77y-j4gy-jxxp</t>
  </si>
  <si>
    <t>2710660379</t>
  </si>
  <si>
    <t>21-08-2019 13:52:05 UTC</t>
  </si>
  <si>
    <t>00:16:21</t>
  </si>
  <si>
    <t>-15.716887819580734</t>
  </si>
  <si>
    <t>35.28646563179791</t>
  </si>
  <si>
    <t>795.0</t>
  </si>
  <si>
    <t>https://waterforpeople.s3.amazonaws.com/images/b704567a-28f4-4690-934d-cecac912071f.jpg</t>
  </si>
  <si>
    <t>Kwacha, Kohola and Mulipa</t>
  </si>
  <si>
    <t>901e935ac85af3919f8e5555c16c35</t>
  </si>
  <si>
    <t>p673-0mv5-qe1x</t>
  </si>
  <si>
    <t>2683920581</t>
  </si>
  <si>
    <t>21-08-2019 14:12:07 UTC</t>
  </si>
  <si>
    <t>-15.553838764317334</t>
  </si>
  <si>
    <t>35.1723235566169</t>
  </si>
  <si>
    <t>1048.0</t>
  </si>
  <si>
    <t>https://waterforpeople.s3.amazonaws.com/images/a06e6ade-d28b-4f58-a7f6-fb74ddda81f6.jpg</t>
  </si>
  <si>
    <t>makalani and lumeta</t>
  </si>
  <si>
    <t>3a3cb4c79a858a503944de6086e43d52</t>
  </si>
  <si>
    <t>88w8-711k-s5uq</t>
  </si>
  <si>
    <t>2710620351</t>
  </si>
  <si>
    <t>21-08-2019 14:27:13 UTC</t>
  </si>
  <si>
    <t>00:08:10</t>
  </si>
  <si>
    <t>-15.560919502750039</t>
  </si>
  <si>
    <t>35.16087572090328</t>
  </si>
  <si>
    <t>https://waterforpeople.s3.amazonaws.com/images/3438eb64-f2eb-430e-9168-c6fc3cd9c7d2.jpg</t>
  </si>
  <si>
    <t>chelewani and tepula</t>
  </si>
  <si>
    <t>de272d3bdeec69b1a3b9945e2f22a3e</t>
  </si>
  <si>
    <t>sext-atju-6c7m</t>
  </si>
  <si>
    <t>2722320442</t>
  </si>
  <si>
    <t>21-08-2019 14:31:38 UTC</t>
  </si>
  <si>
    <t>Nkhwerepa</t>
  </si>
  <si>
    <t>-15.722556919790804</t>
  </si>
  <si>
    <t>35.296493992209435</t>
  </si>
  <si>
    <t>787.0</t>
  </si>
  <si>
    <t>https://waterforpeople.s3.amazonaws.com/images/d6df91b6-1575-43a7-8485-74579107e74d.jpg</t>
  </si>
  <si>
    <t>Nkhwerepa,Mulipa and Nakuba</t>
  </si>
  <si>
    <t>5fdc7fb51727e7e74df2498b492d7</t>
  </si>
  <si>
    <t>n3w6-d2pp-3c98</t>
  </si>
  <si>
    <t>2689930649</t>
  </si>
  <si>
    <t>21-08-2019 14:32:28 UTC</t>
  </si>
  <si>
    <t>00:20:35</t>
  </si>
  <si>
    <t>Kachingwe</t>
  </si>
  <si>
    <t>-15.945104495622218</t>
  </si>
  <si>
    <t>35.32537308521569</t>
  </si>
  <si>
    <t>https://waterforpeople.s3.amazonaws.com/images/842d0c9b-6da2-4f3d-ad7d-e6f0b86b3759.jpg</t>
  </si>
  <si>
    <t>mtamba,mwanje,msupe,kachingwe</t>
  </si>
  <si>
    <t>5bd5346f4a4ce4ab2afb6f7c3b4a52</t>
  </si>
  <si>
    <t>rm0p-dybd-tk5c</t>
  </si>
  <si>
    <t>2722280573</t>
  </si>
  <si>
    <t>21-08-2019 14:35:22 UTC</t>
  </si>
  <si>
    <t>Kazembe II</t>
  </si>
  <si>
    <t>-15.779706160537899</t>
  </si>
  <si>
    <t>35.2013246063143</t>
  </si>
  <si>
    <t>https://waterforpeople.s3.amazonaws.com/images/41057502-9a0b-41c0-9597-e9b51c7d36a8.jpg</t>
  </si>
  <si>
    <t>Masambichi</t>
  </si>
  <si>
    <t>7aefba1b495cdf9e2787371fc6649c</t>
  </si>
  <si>
    <t>hpye-fwy3-30k7</t>
  </si>
  <si>
    <t>2700030908</t>
  </si>
  <si>
    <t>21-08-2019 14:43:26 UTC</t>
  </si>
  <si>
    <t>-15.8745373</t>
  </si>
  <si>
    <t>35.2588238</t>
  </si>
  <si>
    <t>https://waterforpeople.s3.amazonaws.com/images/d7422b05-cfc5-4409-9de4-95fc6c15b480.jpg</t>
  </si>
  <si>
    <t>9889b54c26caff46e47033cc2d5df78</t>
  </si>
  <si>
    <t>x912-mu7y-y1sc</t>
  </si>
  <si>
    <t>2708870437</t>
  </si>
  <si>
    <t>21-08-2019 15:03:15 UTC</t>
  </si>
  <si>
    <t>00:08:40</t>
  </si>
  <si>
    <t>-15.675212033092976</t>
  </si>
  <si>
    <t>35.19525250419974</t>
  </si>
  <si>
    <t>https://waterforpeople.s3.amazonaws.com/images/42fae07b-ee10-4c6a-8808-7076a2bef13f.jpg</t>
  </si>
  <si>
    <t>4224fa4f71b3190c5f46a13e437218</t>
  </si>
  <si>
    <t>tytg-8k19-p3n4</t>
  </si>
  <si>
    <t>2724260467</t>
  </si>
  <si>
    <t>21-08-2019 15:14:57 UTC</t>
  </si>
  <si>
    <t>-15.693903174251318</t>
  </si>
  <si>
    <t>35.20035892724991</t>
  </si>
  <si>
    <t>https://waterforpeople.s3.amazonaws.com/images/b057abbd-a12b-4089-b94b-cb49564b0012.jpg</t>
  </si>
  <si>
    <t>Chilanga and Labana</t>
  </si>
  <si>
    <t>8e8a2fc2a33c4a39ee9cdf2a8608cd6</t>
  </si>
  <si>
    <t>jqrk-5tx3-j5kg</t>
  </si>
  <si>
    <t>2708880474</t>
  </si>
  <si>
    <t>21-08-2019 15:17:08 UTC</t>
  </si>
  <si>
    <t>00:05:58</t>
  </si>
  <si>
    <t>-15.67353774793446</t>
  </si>
  <si>
    <t>35.194377014413476</t>
  </si>
  <si>
    <t>https://waterforpeople.s3.amazonaws.com/images/c991d3f0-aa9d-4a60-9d89-d8b05cdff1b9.jpg</t>
  </si>
  <si>
    <t>601efa18f0d83ed227882841116c6a6</t>
  </si>
  <si>
    <t>3g8w-3gdr-57fb</t>
  </si>
  <si>
    <t>2708880479</t>
  </si>
  <si>
    <t>21-08-2019 15:34:20 UTC</t>
  </si>
  <si>
    <t>Namalusa</t>
  </si>
  <si>
    <t>-15.912125939503312</t>
  </si>
  <si>
    <t>35.29608713462949</t>
  </si>
  <si>
    <t>https://waterforpeople.s3.amazonaws.com/images/ca4cb84c-6a7e-4e34-bec5-46892b525e2e.jpg</t>
  </si>
  <si>
    <t>23e5a3f52ce10f4bcad4edd87a8cbe6</t>
  </si>
  <si>
    <t>38wt-yqcy-pp4s</t>
  </si>
  <si>
    <t>2701550403</t>
  </si>
  <si>
    <t>21-08-2019 15:34:33 UTC</t>
  </si>
  <si>
    <t>00:04:47</t>
  </si>
  <si>
    <t>Kazembe</t>
  </si>
  <si>
    <t>-15.931004583835602</t>
  </si>
  <si>
    <t>35.31393547542393</t>
  </si>
  <si>
    <t>704.0</t>
  </si>
  <si>
    <t>https://waterforpeople.s3.amazonaws.com/images/327543dc-b56d-47cc-9645-008ba3c26c61.jpg</t>
  </si>
  <si>
    <t>golosi</t>
  </si>
  <si>
    <t>74553a5e17af222697f7dc40baa7c2a</t>
  </si>
  <si>
    <t>ca77-nynx-t7jc</t>
  </si>
  <si>
    <t>2681960510</t>
  </si>
  <si>
    <t>21-08-2019 15:34:44 UTC</t>
  </si>
  <si>
    <t>-15.932073905132711</t>
  </si>
  <si>
    <t>35.31547397375107</t>
  </si>
  <si>
    <t>https://waterforpeople.s3.amazonaws.com/images/3f4b5147-0af2-4870-a77b-28d1f9165963.jpg</t>
  </si>
  <si>
    <t>chiuta</t>
  </si>
  <si>
    <t>81845694c6b5765158e303de9273914</t>
  </si>
  <si>
    <t>prff-csu7-x69f</t>
  </si>
  <si>
    <t>2716640504</t>
  </si>
  <si>
    <t>21-08-2019 15:34:58 UTC</t>
  </si>
  <si>
    <t>Khaoreya</t>
  </si>
  <si>
    <t>-15.921867555007339</t>
  </si>
  <si>
    <t>35.31531346030533</t>
  </si>
  <si>
    <t>https://waterforpeople.s3.amazonaws.com/images/d4059053-21cf-4976-8f51-8a7285c7df2a.jpg</t>
  </si>
  <si>
    <t>ecceb3e5637cc9ffe5514b54c699d8</t>
  </si>
  <si>
    <t>j12d-rmr7-yxu1</t>
  </si>
  <si>
    <t>2716640508</t>
  </si>
  <si>
    <t>21-08-2019 15:39:06 UTC</t>
  </si>
  <si>
    <t>00:08:15</t>
  </si>
  <si>
    <t>-15.917967245914042</t>
  </si>
  <si>
    <t>35.31316350214183</t>
  </si>
  <si>
    <t>https://waterforpeople.s3.amazonaws.com/images/6b006719-463e-4159-bbaf-1f9aaa2c3dcf.jpg</t>
  </si>
  <si>
    <t>nkhupera , chiuta</t>
  </si>
  <si>
    <t>2a5a9b328529be27e094387ed5fd8a8</t>
  </si>
  <si>
    <t>7ug5-xyvn-t7n3</t>
  </si>
  <si>
    <t>2722280518</t>
  </si>
  <si>
    <t>21-08-2019 15:39:33 UTC</t>
  </si>
  <si>
    <t>00:05:48</t>
  </si>
  <si>
    <t>-15.923173371702433</t>
  </si>
  <si>
    <t>35.29742698185146</t>
  </si>
  <si>
    <t>https://waterforpeople.s3.amazonaws.com/images/c54d80bb-ff8e-47ba-89b4-1fb158322d56.jpg</t>
  </si>
  <si>
    <t>khamwaha</t>
  </si>
  <si>
    <t>83cbb731f3c32b2ed81892c51bed66e0</t>
  </si>
  <si>
    <t>sem9-h1me-8f45</t>
  </si>
  <si>
    <t>2683930462</t>
  </si>
  <si>
    <t>21-08-2019 15:39:55 UTC</t>
  </si>
  <si>
    <t>-15.923249227926135</t>
  </si>
  <si>
    <t>35.29812469147146</t>
  </si>
  <si>
    <t>https://waterforpeople.s3.amazonaws.com/images/8ab9756e-9ae5-4e54-a756-2079650a5eed.jpg</t>
  </si>
  <si>
    <t>a70d1c53cf5e15f4eb99256f3ab</t>
  </si>
  <si>
    <t>38vb-s1nc-455w</t>
  </si>
  <si>
    <t>2683920755</t>
  </si>
  <si>
    <t>21-08-2019 15:40:58 UTC</t>
  </si>
  <si>
    <t>-15.918394052423537</t>
  </si>
  <si>
    <t>35.31558050774038</t>
  </si>
  <si>
    <t>https://waterforpeople.s3.amazonaws.com/images/50d54c7c-0dbe-4fcd-bc03-452ae0fbcdc4.jpg</t>
  </si>
  <si>
    <t>b28aab374ec2646a3815bd161099e7d</t>
  </si>
  <si>
    <t>9vu0-vrk9-ss6p</t>
  </si>
  <si>
    <t>2708870470</t>
  </si>
  <si>
    <t>21-08-2019 15:42:57 UTC</t>
  </si>
  <si>
    <t>00:06:00</t>
  </si>
  <si>
    <t>-15.922020860016346</t>
  </si>
  <si>
    <t>35.312973987311125</t>
  </si>
  <si>
    <t>707.0</t>
  </si>
  <si>
    <t>https://waterforpeople.s3.amazonaws.com/images/c9e452f5-36bd-4142-9811-8fe6ff70d40c.jpg</t>
  </si>
  <si>
    <t>9ef56612171cb57048fc6586917addd2</t>
  </si>
  <si>
    <t>gjpf-ctud-sy88</t>
  </si>
  <si>
    <t>2694020617</t>
  </si>
  <si>
    <t>21-08-2019 15:48:52 UTC</t>
  </si>
  <si>
    <t>-15.850470587611198</t>
  </si>
  <si>
    <t>35.29495063237846</t>
  </si>
  <si>
    <t>767.0</t>
  </si>
  <si>
    <t>https://waterforpeople.s3.amazonaws.com/images/84337ddf-04e4-47b4-9289-0dad4041e2e7.jpg</t>
  </si>
  <si>
    <t>Malombo 2</t>
  </si>
  <si>
    <t>879367e2e516364dc3c045ecc7d7f25</t>
  </si>
  <si>
    <t>sc27-srkq-wyf3</t>
  </si>
  <si>
    <t>2724290614</t>
  </si>
  <si>
    <t>21-08-2019 15:50:49 UTC</t>
  </si>
  <si>
    <t>00:09:59</t>
  </si>
  <si>
    <t>-15.814988859929144</t>
  </si>
  <si>
    <t>35.27320680208504</t>
  </si>
  <si>
    <t>https://waterforpeople.s3.amazonaws.com/images/4d562e4c-9dd7-4b07-87be-a55a9f70df97.jpg</t>
  </si>
  <si>
    <t>Khumunya,Mvonye,Muliya</t>
  </si>
  <si>
    <t>b0c22955b3ee8017c4df7ccfcb5f70</t>
  </si>
  <si>
    <t>9wpp-s3my-62jx</t>
  </si>
  <si>
    <t>2720330507</t>
  </si>
  <si>
    <t>21-08-2019 15:51:36 UTC</t>
  </si>
  <si>
    <t>-15.81970292609185</t>
  </si>
  <si>
    <t>35.28326751664281</t>
  </si>
  <si>
    <t>773.0</t>
  </si>
  <si>
    <t>https://waterforpeople.s3.amazonaws.com/images/e47f5c5b-29ae-4091-8a35-fff6e5ddc12c.jpg</t>
  </si>
  <si>
    <t>3d0ac47ca67d14271b1c70e943494b</t>
  </si>
  <si>
    <t>uehp-rvsk-r5p5</t>
  </si>
  <si>
    <t>2683950084</t>
  </si>
  <si>
    <t>22-08-2019 06:12:01 UTC</t>
  </si>
  <si>
    <t>00:17:57</t>
  </si>
  <si>
    <t>2019-08-22</t>
  </si>
  <si>
    <t>-15.548001984134316</t>
  </si>
  <si>
    <t>35.1819942612201</t>
  </si>
  <si>
    <t>https://waterforpeople.s3.amazonaws.com/images/13333eb0-bd01-4a74-93c3-d56bba97f8d5.jpg</t>
  </si>
  <si>
    <t>nchanawo,chelewani, luna</t>
  </si>
  <si>
    <t>e17dad5fe760bd31591cf3bde033e051</t>
  </si>
  <si>
    <t>myjd-2b16-2t42</t>
  </si>
  <si>
    <t>2707350176</t>
  </si>
  <si>
    <t>22-08-2019 06:52:35 UTC</t>
  </si>
  <si>
    <t>00:08:57</t>
  </si>
  <si>
    <t>Mlukula</t>
  </si>
  <si>
    <t>-15.536924963817</t>
  </si>
  <si>
    <t>35.183086758479476</t>
  </si>
  <si>
    <t>https://waterforpeople.s3.amazonaws.com/images/62bf7a25-075d-4694-aee1-3a2975775ab3.jpg</t>
  </si>
  <si>
    <t>8848f76eebf57c1a5881f7416f492587</t>
  </si>
  <si>
    <t>vubq-b8mq-qk9v</t>
  </si>
  <si>
    <t>2716710222</t>
  </si>
  <si>
    <t>22-08-2019 07:07:12 UTC</t>
  </si>
  <si>
    <t>00:22:57</t>
  </si>
  <si>
    <t>-15.546775753609836</t>
  </si>
  <si>
    <t>35.18633147701621</t>
  </si>
  <si>
    <t>1041.0</t>
  </si>
  <si>
    <t>https://waterforpeople.s3.amazonaws.com/images/eee8a6ca-d4e9-43d1-9e5b-3277b16452b8.jpg</t>
  </si>
  <si>
    <t>luna and thom</t>
  </si>
  <si>
    <t>81fa788b8abf6afc13ef39045482</t>
  </si>
  <si>
    <t>smyh-urg7-d0cj</t>
  </si>
  <si>
    <t>2720350481</t>
  </si>
  <si>
    <t>22-08-2019 07:16:28 UTC</t>
  </si>
  <si>
    <t>00:07:45</t>
  </si>
  <si>
    <t>-15.527990902774036</t>
  </si>
  <si>
    <t>35.18546956591308</t>
  </si>
  <si>
    <t>1016.0</t>
  </si>
  <si>
    <t>https://waterforpeople.s3.amazonaws.com/images/b4b3b6c9-60d9-4a15-98a9-c2148daaa241.jpg</t>
  </si>
  <si>
    <t>mlukula and Batoni</t>
  </si>
  <si>
    <t>fc35731f834271daa3478cc7fec76443</t>
  </si>
  <si>
    <t>8xaq-qsfe-0m60</t>
  </si>
  <si>
    <t>2700031023</t>
  </si>
  <si>
    <t>22-08-2019 07:35:13 UTC</t>
  </si>
  <si>
    <t>Matuwa</t>
  </si>
  <si>
    <t>-15.8831108501181</t>
  </si>
  <si>
    <t>35.28617737814784</t>
  </si>
  <si>
    <t>https://waterforpeople.s3.amazonaws.com/images/15679e66-dda5-43d3-a9ed-378096778a90.jpg</t>
  </si>
  <si>
    <t>Ndala and matuwa</t>
  </si>
  <si>
    <t>f66adecfdb5bbb13dda16dc08a9275</t>
  </si>
  <si>
    <t>g4gc-ygfr-nuhe</t>
  </si>
  <si>
    <t>2710630982</t>
  </si>
  <si>
    <t>22-08-2019 07:36:57 UTC</t>
  </si>
  <si>
    <t>-15.880612917244434</t>
  </si>
  <si>
    <t>35.28555083088577</t>
  </si>
  <si>
    <t>https://waterforpeople.s3.amazonaws.com/images/3f7b5fe9-85c3-4dc6-b5fd-759e847373d1.jpg</t>
  </si>
  <si>
    <t>only matuwa</t>
  </si>
  <si>
    <t>86e9ff2843bd72a4affb33994262fb4</t>
  </si>
  <si>
    <t>xen6-hu7b-q86r</t>
  </si>
  <si>
    <t>2724310127</t>
  </si>
  <si>
    <t>22-08-2019 07:38:43 UTC</t>
  </si>
  <si>
    <t>00:10:53</t>
  </si>
  <si>
    <t>-15.878040636889637</t>
  </si>
  <si>
    <t>35.28455321677029</t>
  </si>
  <si>
    <t>https://waterforpeople.s3.amazonaws.com/images/9b3291e2-0f4c-4697-adbf-7957c3811526.jpg</t>
  </si>
  <si>
    <t>d91b2517d7fdd6b4d589fd90aa2e2a78</t>
  </si>
  <si>
    <t>ueep-tpcy-wrgn</t>
  </si>
  <si>
    <t>2708870988</t>
  </si>
  <si>
    <t>22-08-2019 07:39:40 UTC</t>
  </si>
  <si>
    <t>00:25:03</t>
  </si>
  <si>
    <t>Ndala</t>
  </si>
  <si>
    <t>-15.888863014988601</t>
  </si>
  <si>
    <t>35.29415535740554</t>
  </si>
  <si>
    <t>741.0</t>
  </si>
  <si>
    <t>https://waterforpeople.s3.amazonaws.com/images/16036a6f-739b-4e1e-8008-c90ce8ac15da.jpg</t>
  </si>
  <si>
    <t>Ntiana ,Balason,mwipiwa and Ndala</t>
  </si>
  <si>
    <t>46239f1b4befa03c3991dd6746c42def</t>
  </si>
  <si>
    <t>mvtr-rg4g-m4h6</t>
  </si>
  <si>
    <t>2718470259</t>
  </si>
  <si>
    <t>22-08-2019 07:41:41 UTC</t>
  </si>
  <si>
    <t>-15.885106245987117</t>
  </si>
  <si>
    <t>35.28614217415452</t>
  </si>
  <si>
    <t>https://waterforpeople.s3.amazonaws.com/images/9c006cf9-7111-4cce-8c92-f989cf687c4f.jpg</t>
  </si>
  <si>
    <t>Ndala,Namala and zekeya</t>
  </si>
  <si>
    <t>a674b7291a24f6b4a94aec580f58b52</t>
  </si>
  <si>
    <t>j06r-nkex-uqww</t>
  </si>
  <si>
    <t>2722280928</t>
  </si>
  <si>
    <t>22-08-2019 07:42:09 UTC</t>
  </si>
  <si>
    <t>-15.882377894595265</t>
  </si>
  <si>
    <t>35.29246891848743</t>
  </si>
  <si>
    <t>754.0</t>
  </si>
  <si>
    <t>https://waterforpeople.s3.amazonaws.com/images/5cf0d2c3-0400-4aa0-bd36-5f351ab32794.jpg</t>
  </si>
  <si>
    <t>Balason,Namana and Ndala</t>
  </si>
  <si>
    <t>722bbc523349dc6e832d9f3a43cc336</t>
  </si>
  <si>
    <t>s0pm-2x75-0g7g</t>
  </si>
  <si>
    <t>2716621031</t>
  </si>
  <si>
    <t>22-08-2019 07:44:59 UTC</t>
  </si>
  <si>
    <t>00:11:14</t>
  </si>
  <si>
    <t>Magereta</t>
  </si>
  <si>
    <t>-15.866247676312923</t>
  </si>
  <si>
    <t>35.28343674726784</t>
  </si>
  <si>
    <t>729.0</t>
  </si>
  <si>
    <t>https://waterforpeople.s3.amazonaws.com/images/7052417c-a6ca-4db2-b2a3-d55a76bf9e2c.jpg</t>
  </si>
  <si>
    <t>magaleta,sekeya ,suliwa and perenje</t>
  </si>
  <si>
    <t>bafdbbdf665083bd7fa759f3315de6ca</t>
  </si>
  <si>
    <t>sf8s-xswy-9443</t>
  </si>
  <si>
    <t>2700031048</t>
  </si>
  <si>
    <t>22-08-2019 07:48:28 UTC</t>
  </si>
  <si>
    <t>00:02:59</t>
  </si>
  <si>
    <t>Nsiya</t>
  </si>
  <si>
    <t>Ngolanga</t>
  </si>
  <si>
    <t>-15.754315741360188</t>
  </si>
  <si>
    <t>35.139003060758114</t>
  </si>
  <si>
    <t>https://waterforpeople.s3.amazonaws.com/images/eadf76e3-daf1-4cae-ac96-8a7b6ed32c25.jpg</t>
  </si>
  <si>
    <t>905bc37a533444a530c65819d18efc73</t>
  </si>
  <si>
    <t>b7s1-v2dg-922</t>
  </si>
  <si>
    <t>2700070205</t>
  </si>
  <si>
    <t>22-08-2019 07:51:51 UTC</t>
  </si>
  <si>
    <t>00:15:23</t>
  </si>
  <si>
    <t>-15.873191077262163</t>
  </si>
  <si>
    <t>35.283774454146624</t>
  </si>
  <si>
    <t>https://waterforpeople.s3.amazonaws.com/images/aa61b93b-6eaa-41f4-bf20-359b1ee73312.jpg</t>
  </si>
  <si>
    <t>only Sekeya</t>
  </si>
  <si>
    <t>2446f0a1b38efe7066ff17ec39dd0</t>
  </si>
  <si>
    <t>xqgs-edk1-4ewd</t>
  </si>
  <si>
    <t>2722390210</t>
  </si>
  <si>
    <t>22-08-2019 07:55:11 UTC</t>
  </si>
  <si>
    <t>00:14:52</t>
  </si>
  <si>
    <t>-15.949884611181915</t>
  </si>
  <si>
    <t>35.324828093871474</t>
  </si>
  <si>
    <t>https://waterforpeople.s3.amazonaws.com/images/c7d43e4a-0eeb-43c7-93dd-98c3891d359b.jpg</t>
  </si>
  <si>
    <t>kachingwe,divala and mtamba</t>
  </si>
  <si>
    <t>60c6b31ae60268b9999d6cca816f69</t>
  </si>
  <si>
    <t>rg0n-tfkd-cu1x</t>
  </si>
  <si>
    <t>2710660195</t>
  </si>
  <si>
    <t>22-08-2019 08:02:37 UTC</t>
  </si>
  <si>
    <t>-15.54963804781437</t>
  </si>
  <si>
    <t>35.183793688192964</t>
  </si>
  <si>
    <t>965.0</t>
  </si>
  <si>
    <t>https://waterforpeople.s3.amazonaws.com/images/d99f7f69-82b5-4325-82ce-7ac80d7d5bc1.jpg</t>
  </si>
  <si>
    <t>Luna and chelewani</t>
  </si>
  <si>
    <t>26872c3a5fed2c8fd9d7c64cd5cb830</t>
  </si>
  <si>
    <t>b18x-2nd7-3udd</t>
  </si>
  <si>
    <t>2705900049</t>
  </si>
  <si>
    <t>22-08-2019 08:11:57 UTC</t>
  </si>
  <si>
    <t>-15.755600519478321</t>
  </si>
  <si>
    <t>35.132656870409846</t>
  </si>
  <si>
    <t>1043.0</t>
  </si>
  <si>
    <t>https://waterforpeople.s3.amazonaws.com/images/09a9b2e4-7cb5-4903-b2bd-b9cef97ad85a.jpg</t>
  </si>
  <si>
    <t>3ed0e3f85711b31d5924d3c2145a6cf7</t>
  </si>
  <si>
    <t>gw7y-10xm-5jdp</t>
  </si>
  <si>
    <t>2707330186</t>
  </si>
  <si>
    <t>22-08-2019 08:16:20 UTC</t>
  </si>
  <si>
    <t>-15.952457310631871</t>
  </si>
  <si>
    <t>35.323036881163716</t>
  </si>
  <si>
    <t>697.0</t>
  </si>
  <si>
    <t>https://waterforpeople.s3.amazonaws.com/images/65fb4796-82f6-49c5-9d09-c630671a1b5d.jpg</t>
  </si>
  <si>
    <t>only kachingwe</t>
  </si>
  <si>
    <t>ddd047922f4c3c86e3884563fc689f61</t>
  </si>
  <si>
    <t>6s27-dsdq-mcb5</t>
  </si>
  <si>
    <t>2714460084</t>
  </si>
  <si>
    <t>22-08-2019 08:25:24 UTC</t>
  </si>
  <si>
    <t>00:23:43</t>
  </si>
  <si>
    <t>-15.542687396518886</t>
  </si>
  <si>
    <t>35.1817817799747</t>
  </si>
  <si>
    <t>998.0</t>
  </si>
  <si>
    <t>https://waterforpeople.s3.amazonaws.com/images/23ca4922-4359-4128-838b-55ee2b54644e.jpg</t>
  </si>
  <si>
    <t>mlukula,luna</t>
  </si>
  <si>
    <t>6087c61982bb2cf3fa12cad6526e3bb0</t>
  </si>
  <si>
    <t>th52-bdub-ngjf</t>
  </si>
  <si>
    <t>2688130050</t>
  </si>
  <si>
    <t>22-08-2019 08:44:37 UTC</t>
  </si>
  <si>
    <t>Nsambo</t>
  </si>
  <si>
    <t>-15.766932056285441</t>
  </si>
  <si>
    <t>35.13199998065829</t>
  </si>
  <si>
    <t>1067.0</t>
  </si>
  <si>
    <t>https://waterforpeople.s3.amazonaws.com/images/ea019b59-34a5-4402-a37c-57f9adba3124.jpg</t>
  </si>
  <si>
    <t>Nsambo, Maloya, Kachepa, Nkowasenga</t>
  </si>
  <si>
    <t>68bf45c4ef67eb141acb4fa285aae</t>
  </si>
  <si>
    <t>ws98-1a8s-3pr3</t>
  </si>
  <si>
    <t>2718480430</t>
  </si>
  <si>
    <t>22-08-2019 08:45:09 UTC</t>
  </si>
  <si>
    <t>00:09:46</t>
  </si>
  <si>
    <t>Nakuba I</t>
  </si>
  <si>
    <t>-15.71976151317358</t>
  </si>
  <si>
    <t>35.30322407372296</t>
  </si>
  <si>
    <t>https://waterforpeople.s3.amazonaws.com/images/cd338c3b-f898-4f30-ba03-7f9175fc0e5d.jpg</t>
  </si>
  <si>
    <t>Nakuba 1 and Mtembo</t>
  </si>
  <si>
    <t>8f7e3c19d673238796cd52e7dbc6b4d</t>
  </si>
  <si>
    <t>ex5n-q5fh-wa8g</t>
  </si>
  <si>
    <t>2705850197</t>
  </si>
  <si>
    <t>22-08-2019 08:45:53 UTC</t>
  </si>
  <si>
    <t>00:14:07</t>
  </si>
  <si>
    <t>Mpulula</t>
  </si>
  <si>
    <t>-15.855322913266718</t>
  </si>
  <si>
    <t>35.27877314016223</t>
  </si>
  <si>
    <t>https://waterforpeople.s3.amazonaws.com/images/8da5835d-a771-4c6e-822f-04cb1575f7b1.jpg</t>
  </si>
  <si>
    <t>Phulura,mwahara and,nkhuku</t>
  </si>
  <si>
    <t>8754c9d7fa75d502ee7f4eb33d882f3</t>
  </si>
  <si>
    <t>m2re-d2rj-6pkh</t>
  </si>
  <si>
    <t>2716670381</t>
  </si>
  <si>
    <t>22-08-2019 09:12:02 UTC</t>
  </si>
  <si>
    <t>00:12:11</t>
  </si>
  <si>
    <t>-15.718596470542252</t>
  </si>
  <si>
    <t>35.30240759253502</t>
  </si>
  <si>
    <t>https://waterforpeople.s3.amazonaws.com/images/c5dd994b-f984-47d3-9487-23e26a6ab687.jpg</t>
  </si>
  <si>
    <t>Nakuba1, Nakuba 2 and Maison</t>
  </si>
  <si>
    <t>f8fd3efb2fc0c98dea7b37c1c72a56</t>
  </si>
  <si>
    <t>k6ed-jbhs-hs0x</t>
  </si>
  <si>
    <t>2718510175</t>
  </si>
  <si>
    <t>22-08-2019 09:12:18 UTC</t>
  </si>
  <si>
    <t>00:03:47</t>
  </si>
  <si>
    <t>-15.953247975558043</t>
  </si>
  <si>
    <t>35.3208844922483</t>
  </si>
  <si>
    <t>685.0</t>
  </si>
  <si>
    <t>https://waterforpeople.s3.amazonaws.com/images/b1e95e55-6f23-442f-9940-6645c1fe13d7.jpg</t>
  </si>
  <si>
    <t>39ebecc454271739952d22996a3385c</t>
  </si>
  <si>
    <t>a2xg-wd6s-00y5</t>
  </si>
  <si>
    <t>2700080455</t>
  </si>
  <si>
    <t>22-08-2019 09:20:31 UTC</t>
  </si>
  <si>
    <t>00:06:40</t>
  </si>
  <si>
    <t>-15.5329255387187</t>
  </si>
  <si>
    <t>35.18254511989653</t>
  </si>
  <si>
    <t>https://waterforpeople.s3.amazonaws.com/images/c5c92e5d-3e09-4e4b-ba16-008e229f8bd6.jpg</t>
  </si>
  <si>
    <t>mlukula</t>
  </si>
  <si>
    <t>6f75bd313b828cd1079b7615e612fb8</t>
  </si>
  <si>
    <t>9x9w-r54r-2csu</t>
  </si>
  <si>
    <t>2708980051</t>
  </si>
  <si>
    <t>22-08-2019 09:34:02 UTC</t>
  </si>
  <si>
    <t>00:13:05</t>
  </si>
  <si>
    <t>Kachepa</t>
  </si>
  <si>
    <t>-15.76663906686008</t>
  </si>
  <si>
    <t>35.13690096326172</t>
  </si>
  <si>
    <t>https://waterforpeople.s3.amazonaws.com/images/7f27289c-67e4-4d1e-b117-37ba8758b25a.jpg</t>
  </si>
  <si>
    <t>Kachepa, Nsambo</t>
  </si>
  <si>
    <t>6e4bebb526999835de552553f51ef525</t>
  </si>
  <si>
    <t>kemd-65ru-ws4w</t>
  </si>
  <si>
    <t>2720420058</t>
  </si>
  <si>
    <t>22-08-2019 10:00:37 UTC</t>
  </si>
  <si>
    <t>00:05:09</t>
  </si>
  <si>
    <t>-15.76636548154056</t>
  </si>
  <si>
    <t>35.13525023125112</t>
  </si>
  <si>
    <t>https://waterforpeople.s3.amazonaws.com/images/e6f377f4-7a61-4b43-8ff1-6c445e8ee720.jpg</t>
  </si>
  <si>
    <t>71b7886f9775c7cc17fb8a62796fb42f</t>
  </si>
  <si>
    <t>xreq-dkpj-rpj9</t>
  </si>
  <si>
    <t>2710680331</t>
  </si>
  <si>
    <t>22-08-2019 10:05:32 UTC</t>
  </si>
  <si>
    <t>Mpochera</t>
  </si>
  <si>
    <t>-15.770491431467235</t>
  </si>
  <si>
    <t>35.15293210744858</t>
  </si>
  <si>
    <t>https://waterforpeople.s3.amazonaws.com/images/41e8fb32-e0c3-4561-9299-e878e475a580.jpg</t>
  </si>
  <si>
    <t>Mjambe,Muthiwa</t>
  </si>
  <si>
    <t>3428b920d81a6ff7af2a32461cadab91</t>
  </si>
  <si>
    <t>1ghm-qn9x-8x3p</t>
  </si>
  <si>
    <t>2690000056</t>
  </si>
  <si>
    <t>22-08-2019 10:22:05 UTC</t>
  </si>
  <si>
    <t>00:08:06</t>
  </si>
  <si>
    <t>Matchombe</t>
  </si>
  <si>
    <t>-15.766824600286782</t>
  </si>
  <si>
    <t>35.139957424253225</t>
  </si>
  <si>
    <t>1011.0</t>
  </si>
  <si>
    <t>https://waterforpeople.s3.amazonaws.com/images/4962d208-b475-4c41-9210-74eabd5eedd2.jpg</t>
  </si>
  <si>
    <t>Mantchombe, Kachepa</t>
  </si>
  <si>
    <t>af58a9801bf187a658d2e41ccada3f4a</t>
  </si>
  <si>
    <t>cbkx-a57h-p9eu</t>
  </si>
  <si>
    <t>2716690214</t>
  </si>
  <si>
    <t>22-08-2019 10:30:46 UTC</t>
  </si>
  <si>
    <t>00:05:36</t>
  </si>
  <si>
    <t>-15.85171006154269</t>
  </si>
  <si>
    <t>35.27865210548043</t>
  </si>
  <si>
    <t>https://waterforpeople.s3.amazonaws.com/images/8c21ea9e-617a-4340-bcf6-ce17eabdadbc.jpg</t>
  </si>
  <si>
    <t>Nkhuku,Phulura and mwahara</t>
  </si>
  <si>
    <t>b91a4f2e7d764998832362eba69066</t>
  </si>
  <si>
    <t>q5a7-rkjt-aq3q</t>
  </si>
  <si>
    <t>2724310610</t>
  </si>
  <si>
    <t>22-08-2019 10:40:58 UTC</t>
  </si>
  <si>
    <t>Chikwakwata</t>
  </si>
  <si>
    <t>Salimu</t>
  </si>
  <si>
    <t>-15.71774784475565</t>
  </si>
  <si>
    <t>35.31071221455932</t>
  </si>
  <si>
    <t>774.0</t>
  </si>
  <si>
    <t>https://waterforpeople.s3.amazonaws.com/images/982be4f1-785c-4d77-a670-5c3da972f4aa.jpg</t>
  </si>
  <si>
    <t>Salimu, Khwalala and Nakuba 2</t>
  </si>
  <si>
    <t>9ed11ee05e2c74eecd4b9c38bb1694</t>
  </si>
  <si>
    <t>qkwd-vyh2-myyq</t>
  </si>
  <si>
    <t>2722390220</t>
  </si>
  <si>
    <t>22-08-2019 10:49:19 UTC</t>
  </si>
  <si>
    <t>00:09:54</t>
  </si>
  <si>
    <t>-15.945224901661277</t>
  </si>
  <si>
    <t>35.32447027042508</t>
  </si>
  <si>
    <t>686.0</t>
  </si>
  <si>
    <t>https://waterforpeople.s3.amazonaws.com/images/6a1c2a3e-c716-4f2e-ae5d-d83a519b2984.jpg</t>
  </si>
  <si>
    <t>f9e146103d5655f24d41b5d6983814e</t>
  </si>
  <si>
    <t>97th-2hxk-tfrs</t>
  </si>
  <si>
    <t>2710660340</t>
  </si>
  <si>
    <t>22-08-2019 10:55:03 UTC</t>
  </si>
  <si>
    <t>-15.76918532140553</t>
  </si>
  <si>
    <t>35.14850822277367</t>
  </si>
  <si>
    <t>969.0</t>
  </si>
  <si>
    <t>https://waterforpeople.s3.amazonaws.com/images/be02ee00-0538-4210-93e9-c5978da7c69d.jpg</t>
  </si>
  <si>
    <t>Nsiya,Mpochera</t>
  </si>
  <si>
    <t>e889a3bb2cdd0e935a35cd5acc759dc</t>
  </si>
  <si>
    <t>mssn-qhka-adu2</t>
  </si>
  <si>
    <t>2716670383</t>
  </si>
  <si>
    <t>22-08-2019 10:57:38 UTC</t>
  </si>
  <si>
    <t>00:03:18</t>
  </si>
  <si>
    <t>-15.717990542761981</t>
  </si>
  <si>
    <t>35.30759590677917</t>
  </si>
  <si>
    <t>https://waterforpeople.s3.amazonaws.com/images/36b86320-9bfb-415f-afbc-f5f20ea77430.jpg</t>
  </si>
  <si>
    <t>168cfad06e9345c5bc0bea39596c12</t>
  </si>
  <si>
    <t>96tn-g95g-x0bt</t>
  </si>
  <si>
    <t>2720370418</t>
  </si>
  <si>
    <t>22-08-2019 11:07:35 UTC</t>
  </si>
  <si>
    <t>-15.536629292182624</t>
  </si>
  <si>
    <t>35.17949393950403</t>
  </si>
  <si>
    <t>1020.0</t>
  </si>
  <si>
    <t>https://waterforpeople.s3.amazonaws.com/images/4965fd20-a34a-4cba-b62c-0cc9725fa479.jpg</t>
  </si>
  <si>
    <t>c52e8c9ad7386ec08d5b8654a8c30</t>
  </si>
  <si>
    <t>8npd-jqxh-75km</t>
  </si>
  <si>
    <t>2708980069</t>
  </si>
  <si>
    <t>22-08-2019 11:21:09 UTC</t>
  </si>
  <si>
    <t>00:06:59</t>
  </si>
  <si>
    <t>-15.764593589119613</t>
  </si>
  <si>
    <t>35.137760611251</t>
  </si>
  <si>
    <t>1047.0</t>
  </si>
  <si>
    <t>https://waterforpeople.s3.amazonaws.com/images/bb0167b7-5543-4360-b9ac-9fec31692186.jpg</t>
  </si>
  <si>
    <t>Ngolanga Kachepa Nsambo</t>
  </si>
  <si>
    <t>2f11892565537f372375bf40e9e83ab7</t>
  </si>
  <si>
    <t>rmte-2w1m-pnn6</t>
  </si>
  <si>
    <t>2722330398</t>
  </si>
  <si>
    <t>22-08-2019 11:24:49 UTC</t>
  </si>
  <si>
    <t>00:02:31</t>
  </si>
  <si>
    <t>-15.53317523561418</t>
  </si>
  <si>
    <t>35.177363343536854</t>
  </si>
  <si>
    <t>https://waterforpeople.s3.amazonaws.com/images/bd7f79e8-21e2-475d-b233-077d7c8367bc.jpg</t>
  </si>
  <si>
    <t>5077940c60da27cf0b7f7a0a8fc5</t>
  </si>
  <si>
    <t>yket-jvr2-f82y</t>
  </si>
  <si>
    <t>2724340335</t>
  </si>
  <si>
    <t>22-08-2019 11:25:01 UTC</t>
  </si>
  <si>
    <t>-15.769546246156096</t>
  </si>
  <si>
    <t>35.15383525751531</t>
  </si>
  <si>
    <t>https://waterforpeople.s3.amazonaws.com/images/aba0ebd0-66d4-4399-b19d-b632e8b72654.jpg</t>
  </si>
  <si>
    <t>Mjambe,Mothiwa</t>
  </si>
  <si>
    <t>7f52f8a7ca287236776c4a1ff71c52ed</t>
  </si>
  <si>
    <t>xj12-eeuq-ux5n</t>
  </si>
  <si>
    <t>2720370149</t>
  </si>
  <si>
    <t>22-08-2019 11:27:00 UTC</t>
  </si>
  <si>
    <t>-15.568406051024795</t>
  </si>
  <si>
    <t>35.17569702118635</t>
  </si>
  <si>
    <t>https://waterforpeople.s3.amazonaws.com/images/cbde4237-99db-4f45-8e4e-be9616341e79.jpg</t>
  </si>
  <si>
    <t>zimenyani</t>
  </si>
  <si>
    <t>f21c27102884b9155b7469d63e82b88</t>
  </si>
  <si>
    <t>k4nf-3dp1-75rm</t>
  </si>
  <si>
    <t>2708900170</t>
  </si>
  <si>
    <t>22-08-2019 11:28:40 UTC</t>
  </si>
  <si>
    <t>00:12:44</t>
  </si>
  <si>
    <t>Mwahala</t>
  </si>
  <si>
    <t>-15.84984986577183</t>
  </si>
  <si>
    <t>35.276420172303915</t>
  </si>
  <si>
    <t>https://waterforpeople.s3.amazonaws.com/images/e25c6fbc-f8b8-4582-bafd-3149d2e2a797.jpg</t>
  </si>
  <si>
    <t>Phulula and mwahala</t>
  </si>
  <si>
    <t>2274d88b061ce537c4ea4ae7b17bcae</t>
  </si>
  <si>
    <t>bd5r-5f82-3nyj</t>
  </si>
  <si>
    <t>2694040443</t>
  </si>
  <si>
    <t>22-08-2019 11:34:56 UTC</t>
  </si>
  <si>
    <t>Mtembo</t>
  </si>
  <si>
    <t>-15.727335191331804</t>
  </si>
  <si>
    <t>35.30823829583824</t>
  </si>
  <si>
    <t>https://waterforpeople.s3.amazonaws.com/images/6af9287f-19b8-4892-a3a9-eb7ba7fe58fa.jpg</t>
  </si>
  <si>
    <t>Mtembo, Mpwesha  and Nakuba</t>
  </si>
  <si>
    <t>3aa71b603191e8c8617e6982b57990</t>
  </si>
  <si>
    <t>3dr8-t6tj-msq1</t>
  </si>
  <si>
    <t>2716660228</t>
  </si>
  <si>
    <t>22-08-2019 11:40:55 UTC</t>
  </si>
  <si>
    <t>00:03:43</t>
  </si>
  <si>
    <t>Dzimenyani</t>
  </si>
  <si>
    <t>-15.56392680387944</t>
  </si>
  <si>
    <t>35.17667384818196</t>
  </si>
  <si>
    <t>999.0</t>
  </si>
  <si>
    <t>https://waterforpeople.s3.amazonaws.com/images/ac986525-d4bc-4346-8ce6-20ae2ea900f4.jpg</t>
  </si>
  <si>
    <t>dzimenyani</t>
  </si>
  <si>
    <t>d02928b2c2726a5adfd6a9aa0ae8f7c</t>
  </si>
  <si>
    <t>rn4t-588w-0cp4</t>
  </si>
  <si>
    <t>2716680478</t>
  </si>
  <si>
    <t>22-08-2019 11:54:38 UTC</t>
  </si>
  <si>
    <t>00:06:29</t>
  </si>
  <si>
    <t>2019-08-23</t>
  </si>
  <si>
    <t>Msungwi</t>
  </si>
  <si>
    <t>-15.537058277986944</t>
  </si>
  <si>
    <t>35.17446027137339</t>
  </si>
  <si>
    <t>1040.0</t>
  </si>
  <si>
    <t>https://waterforpeople.s3.amazonaws.com/images/2ef9cd36-d9c2-4205-875f-769638fd3f6b.jpg</t>
  </si>
  <si>
    <t>msungwi</t>
  </si>
  <si>
    <t>541b8df604b5225c6f4dad815ef3a49</t>
  </si>
  <si>
    <t>qute-ctmg-vwn5</t>
  </si>
  <si>
    <t>2724340336</t>
  </si>
  <si>
    <t>22-08-2019 11:56:01 UTC</t>
  </si>
  <si>
    <t>Chitambuli</t>
  </si>
  <si>
    <t>-15.775734060443938</t>
  </si>
  <si>
    <t>35.14465531334281</t>
  </si>
  <si>
    <t>https://waterforpeople.s3.amazonaws.com/images/84bf6c22-be5c-431a-a535-60542ec20bd5.jpg</t>
  </si>
  <si>
    <t>Mukuchita and Bula</t>
  </si>
  <si>
    <t>2abb2c1adccacf8b1ad23b88f641e49</t>
  </si>
  <si>
    <t>459m-702m-1xaq</t>
  </si>
  <si>
    <t>2710670252</t>
  </si>
  <si>
    <t>22-08-2019 12:16:55 UTC</t>
  </si>
  <si>
    <t>00:23:07</t>
  </si>
  <si>
    <t>-15.559487957507372</t>
  </si>
  <si>
    <t>35.18089757300913</t>
  </si>
  <si>
    <t>https://waterforpeople.s3.amazonaws.com/images/82445dd2-35e6-49c6-ac7b-8d1def1d3e84.jpg</t>
  </si>
  <si>
    <t>dzimenyani ,makalani and mitawa</t>
  </si>
  <si>
    <t>38b8b35301c49a460e6214c97df5e0</t>
  </si>
  <si>
    <t>k5kw-ntkr-c8qu</t>
  </si>
  <si>
    <t>2708990192</t>
  </si>
  <si>
    <t>22-08-2019 12:23:52 UTC</t>
  </si>
  <si>
    <t>00:25:29</t>
  </si>
  <si>
    <t>Namondwe</t>
  </si>
  <si>
    <t>Losa</t>
  </si>
  <si>
    <t>-15.9129787562415</t>
  </si>
  <si>
    <t>35.3130598179996</t>
  </si>
  <si>
    <t>730.0</t>
  </si>
  <si>
    <t>https://waterforpeople.s3.amazonaws.com/images/161cd3cd-5076-4721-aa9c-7f5c54e1852e.jpg</t>
  </si>
  <si>
    <t>nkhupera,musasa,liphutu,khaorea</t>
  </si>
  <si>
    <t>b46c7dc30c0cf9a1fd4febd333fbcbc</t>
  </si>
  <si>
    <t>kt3a-x3xp-w99q</t>
  </si>
  <si>
    <t>2708930296</t>
  </si>
  <si>
    <t>22-08-2019 12:24:54 UTC</t>
  </si>
  <si>
    <t>-15.849826270714402</t>
  </si>
  <si>
    <t>35.27863676659763</t>
  </si>
  <si>
    <t>https://waterforpeople.s3.amazonaws.com/images/80668a4f-ab12-4c60-9923-1d8b2a2478be.jpg</t>
  </si>
  <si>
    <t>nkhuku ,mwahala and Phulula</t>
  </si>
  <si>
    <t>94689bf64e615418a29f2a96bee145e</t>
  </si>
  <si>
    <t>mwdd-ps26-deb8</t>
  </si>
  <si>
    <t>2692040783</t>
  </si>
  <si>
    <t>22-08-2019 12:30:25 UTC</t>
  </si>
  <si>
    <t>00:05:55</t>
  </si>
  <si>
    <t>-15.538426539860666</t>
  </si>
  <si>
    <t>35.172563111409545</t>
  </si>
  <si>
    <t>https://waterforpeople.s3.amazonaws.com/images/f4c54d26-5f14-4579-ba9e-269d2e697d21.jpg</t>
  </si>
  <si>
    <t>msungwi Nkwamba and Biton</t>
  </si>
  <si>
    <t>e953ab1f8c826276ee1bd82086dd5d</t>
  </si>
  <si>
    <t>vnx4-amk4-daqu</t>
  </si>
  <si>
    <t>2722340305</t>
  </si>
  <si>
    <t>22-08-2019 12:33:40 UTC</t>
  </si>
  <si>
    <t>00:13:21</t>
  </si>
  <si>
    <t>-15.819273772649467</t>
  </si>
  <si>
    <t>35.246300557628274</t>
  </si>
  <si>
    <t>https://waterforpeople.s3.amazonaws.com/images/5c4b65be-da76-474d-9ce0-4bf4b534ba9b.jpg</t>
  </si>
  <si>
    <t>81636b90a9f45eeaa4532bd61b6e3840</t>
  </si>
  <si>
    <t>ntvd-awyn-2aaf</t>
  </si>
  <si>
    <t>2716760061</t>
  </si>
  <si>
    <t>22-08-2019 12:38:35 UTC</t>
  </si>
  <si>
    <t>-15.761396479792893</t>
  </si>
  <si>
    <t>35.13674782589078</t>
  </si>
  <si>
    <t>1063.0</t>
  </si>
  <si>
    <t>https://waterforpeople.s3.amazonaws.com/images/82aee352-fdf3-441a-bec0-1e4bf5308414.jpg</t>
  </si>
  <si>
    <t>Ngolanga, Nkowasenga, Nsambo</t>
  </si>
  <si>
    <t>d2466fc2f11cffef7c1efcfb82bfa13</t>
  </si>
  <si>
    <t>evsy-ye8a-jnh0</t>
  </si>
  <si>
    <t>2718500240</t>
  </si>
  <si>
    <t>22-08-2019 12:39:55 UTC</t>
  </si>
  <si>
    <t>00:18:22</t>
  </si>
  <si>
    <t>Mkambuwa</t>
  </si>
  <si>
    <t>-15.818861299194396</t>
  </si>
  <si>
    <t>35.26674301363528</t>
  </si>
  <si>
    <t>https://waterforpeople.s3.amazonaws.com/images/61f0b6b4-87de-46cc-8cf8-ea5ef27862d4.jpg</t>
  </si>
  <si>
    <t>Mkambuwa,Magombo,Malombe</t>
  </si>
  <si>
    <t>696b73546c574dd8f1ea74efc462b41e</t>
  </si>
  <si>
    <t>s13e-j09t-98g2</t>
  </si>
  <si>
    <t>2689960323</t>
  </si>
  <si>
    <t>22-08-2019 12:40:00 UTC</t>
  </si>
  <si>
    <t>-15.818188483826816</t>
  </si>
  <si>
    <t>35.24494688026607</t>
  </si>
  <si>
    <t>https://waterforpeople.s3.amazonaws.com/images/71b02428-acaa-4a2d-8441-d3866a7895eb.jpg</t>
  </si>
  <si>
    <t>cd52bd4a88389b184cdffd11954bf849</t>
  </si>
  <si>
    <t>2gp6-c88y-3svp</t>
  </si>
  <si>
    <t>2716700296</t>
  </si>
  <si>
    <t>22-08-2019 12:45:27 UTC</t>
  </si>
  <si>
    <t>00:04:48</t>
  </si>
  <si>
    <t>Kika</t>
  </si>
  <si>
    <t>-15.7567680766806</t>
  </si>
  <si>
    <t>35.147145073860884</t>
  </si>
  <si>
    <t>https://waterforpeople.s3.amazonaws.com/images/66babfda-b680-4bcb-9e31-96b81df0313f.jpg</t>
  </si>
  <si>
    <t>4b6e989a8d185f65e6b3a032e08cccd</t>
  </si>
  <si>
    <t>x5k3-cwb6-ahkp</t>
  </si>
  <si>
    <t>2708900294</t>
  </si>
  <si>
    <t>22-08-2019 12:51:40 UTC</t>
  </si>
  <si>
    <t>00:09:17</t>
  </si>
  <si>
    <t>Mjambe</t>
  </si>
  <si>
    <t>-15.773003320209682</t>
  </si>
  <si>
    <t>35.15824061818421</t>
  </si>
  <si>
    <t>https://waterforpeople.s3.amazonaws.com/images/fb836e35-e952-4baf-ad0d-4fd46163b7ae.jpg</t>
  </si>
  <si>
    <t>Only Mjambe</t>
  </si>
  <si>
    <t>e5b1c2393916a6fdff9542a48128d1f1</t>
  </si>
  <si>
    <t>xsfh-44d0-knpk</t>
  </si>
  <si>
    <t>2705900292</t>
  </si>
  <si>
    <t>22-08-2019 12:53:33 UTC</t>
  </si>
  <si>
    <t>-15.817179973237216</t>
  </si>
  <si>
    <t>35.26806056499481</t>
  </si>
  <si>
    <t>https://waterforpeople.s3.amazonaws.com/images/baa08a8c-ed5a-47e8-b927-f17818f99b84.jpg</t>
  </si>
  <si>
    <t>Mkambuwa, Khumbunya, Malombe</t>
  </si>
  <si>
    <t>775bad4c6a9148bcc410656eae95d22</t>
  </si>
  <si>
    <t>2nkb-tcax-t0cq</t>
  </si>
  <si>
    <t>2716770310</t>
  </si>
  <si>
    <t>22-08-2019 12:58:22 UTC</t>
  </si>
  <si>
    <t>-15.816377028822899</t>
  </si>
  <si>
    <t>35.26699857786298</t>
  </si>
  <si>
    <t>https://waterforpeople.s3.amazonaws.com/images/39517d03-c34f-4d58-9813-0ca3159afb5d.jpg</t>
  </si>
  <si>
    <t>Mkambuwa, Khumbunya</t>
  </si>
  <si>
    <t>10128c87ba7d8c89db25d8c540d54e7</t>
  </si>
  <si>
    <t>4494-xtff-k92m</t>
  </si>
  <si>
    <t>2708900205</t>
  </si>
  <si>
    <t>22-08-2019 13:03:09 UTC</t>
  </si>
  <si>
    <t>00:15:04</t>
  </si>
  <si>
    <t>-15.848723044618964</t>
  </si>
  <si>
    <t>35.278275506570935</t>
  </si>
  <si>
    <t>https://waterforpeople.s3.amazonaws.com/images/0d2a2fb3-3a69-4e38-bfdf-ae66e36d47b1.jpg</t>
  </si>
  <si>
    <t>Phulula and nkhuku</t>
  </si>
  <si>
    <t>40b0f562b399ee5ba94f4e9ef8f3f5fa</t>
  </si>
  <si>
    <t>xeu3-q6v5-sp3d</t>
  </si>
  <si>
    <t>2683990202</t>
  </si>
  <si>
    <t>22-08-2019 13:11:38 UTC</t>
  </si>
  <si>
    <t>00:21:10</t>
  </si>
  <si>
    <t>-15.909390631131828</t>
  </si>
  <si>
    <t>35.309754917398095</t>
  </si>
  <si>
    <t>https://waterforpeople.s3.amazonaws.com/images/e73443f0-7d4d-41dd-bab7-64fd54a0fc47.jpg</t>
  </si>
  <si>
    <t>nkhupera and Liphutu</t>
  </si>
  <si>
    <t>363bbc223784e1bed59363556c78fbc6</t>
  </si>
  <si>
    <t>ne17-yss4-hury</t>
  </si>
  <si>
    <t>2708930410</t>
  </si>
  <si>
    <t>22-08-2019 13:26:43 UTC</t>
  </si>
  <si>
    <t>00:11:05</t>
  </si>
  <si>
    <t>Bwanaisa</t>
  </si>
  <si>
    <t>-15.761653007939458</t>
  </si>
  <si>
    <t>35.1596399769187</t>
  </si>
  <si>
    <t>https://waterforpeople.s3.amazonaws.com/images/79afd776-1536-45c9-b923-478a29a3808f.jpg</t>
  </si>
  <si>
    <t>Kunsiya and Bwanaiss</t>
  </si>
  <si>
    <t>283f1498b45d387389e32e7258aba8ae</t>
  </si>
  <si>
    <t>ybtm-hw0r-1a39</t>
  </si>
  <si>
    <t>2700130269</t>
  </si>
  <si>
    <t>22-08-2019 13:27:42 UTC</t>
  </si>
  <si>
    <t>00:06:52</t>
  </si>
  <si>
    <t>-15.823632823303342</t>
  </si>
  <si>
    <t>35.266994554549456</t>
  </si>
  <si>
    <t>https://waterforpeople.s3.amazonaws.com/images/c0aa56f6-9246-4d6e-acdf-af85df448ef1.jpg</t>
  </si>
  <si>
    <t>Nkambuwa</t>
  </si>
  <si>
    <t>9ffe71637de3a6a919f31ccf5b8c5765</t>
  </si>
  <si>
    <t>6tsb-05fd-wgy9</t>
  </si>
  <si>
    <t>2716660336</t>
  </si>
  <si>
    <t>22-08-2019 13:28:30 UTC</t>
  </si>
  <si>
    <t>00:03:32</t>
  </si>
  <si>
    <t>-15.748776267282665</t>
  </si>
  <si>
    <t>35.140438713133335</t>
  </si>
  <si>
    <t>1021.0</t>
  </si>
  <si>
    <t>https://waterforpeople.s3.amazonaws.com/images/8a9d50d7-72cf-476f-aa97-8ceaa4fe30f7.jpg</t>
  </si>
  <si>
    <t>ddb4f75ca19117ae4fb0f7e7314573</t>
  </si>
  <si>
    <t>bhnq-ynau-t815</t>
  </si>
  <si>
    <t>2716770186</t>
  </si>
  <si>
    <t>22-08-2019 13:32:38 UTC</t>
  </si>
  <si>
    <t>00:09:31</t>
  </si>
  <si>
    <t>Chisawo</t>
  </si>
  <si>
    <t>-15.690434658899903</t>
  </si>
  <si>
    <t>35.21076480858028</t>
  </si>
  <si>
    <t>https://waterforpeople.s3.amazonaws.com/images/c9cb0126-3791-4e8e-9b04-d8d82b1cd509.jpg</t>
  </si>
  <si>
    <t>chisawo</t>
  </si>
  <si>
    <t>d15736ea1ca67b27f23a4a2887f904f</t>
  </si>
  <si>
    <t>tvsw-rnrj-bnkm</t>
  </si>
  <si>
    <t>2714510238</t>
  </si>
  <si>
    <t>22-08-2019 13:50:52 UTC</t>
  </si>
  <si>
    <t>-15.685089016333222</t>
  </si>
  <si>
    <t>35.21782647818327</t>
  </si>
  <si>
    <t>https://waterforpeople.s3.amazonaws.com/images/fe366d76-f855-49e3-b746-6ca2f306b694.jpg</t>
  </si>
  <si>
    <t>liundi,khungwa</t>
  </si>
  <si>
    <t>ef4beecfd080959c6efa236c254ebce9</t>
  </si>
  <si>
    <t>hdrx-t5b8-t0cp</t>
  </si>
  <si>
    <t>2718510274</t>
  </si>
  <si>
    <t>22-08-2019 13:57:08 UTC</t>
  </si>
  <si>
    <t>00:06:15</t>
  </si>
  <si>
    <t>-15.831841262988746</t>
  </si>
  <si>
    <t>35.26519915089011</t>
  </si>
  <si>
    <t>https://waterforpeople.s3.amazonaws.com/images/54346848-79bf-4855-bb63-2523e885a94d.jpg</t>
  </si>
  <si>
    <t>5cb82d6d213cc9bbd20247a1ed5eee9</t>
  </si>
  <si>
    <t>93vn-7872-behh</t>
  </si>
  <si>
    <t>2708990205</t>
  </si>
  <si>
    <t>22-08-2019 13:59:49 UTC</t>
  </si>
  <si>
    <t>-15.911127612926066</t>
  </si>
  <si>
    <t>35.31594017520547</t>
  </si>
  <si>
    <t>https://waterforpeople.s3.amazonaws.com/images/46a58bcf-272e-4138-b6d9-b460f8eaaf33.jpg</t>
  </si>
  <si>
    <t>nkhupera,musasa,khaorea</t>
  </si>
  <si>
    <t>868c6de39d4be6b1cc22fa232d48aa9</t>
  </si>
  <si>
    <t>vvnb-0w6v-wcy9</t>
  </si>
  <si>
    <t>2722390227</t>
  </si>
  <si>
    <t>22-08-2019 14:02:41 UTC</t>
  </si>
  <si>
    <t>-15.685986927710474</t>
  </si>
  <si>
    <t>35.21570971235633</t>
  </si>
  <si>
    <t>https://waterforpeople.s3.amazonaws.com/images/d3c348bb-72b2-4b9f-bde9-bf4ed9ea5d86.jpg</t>
  </si>
  <si>
    <t>khungwa,liundi chisao</t>
  </si>
  <si>
    <t>ce48c1177f9993b28337b685e196968</t>
  </si>
  <si>
    <t>d9x4-yxfj-0pyq</t>
  </si>
  <si>
    <t>2716790202</t>
  </si>
  <si>
    <t>22-08-2019 14:18:05 UTC</t>
  </si>
  <si>
    <t>00:05:59</t>
  </si>
  <si>
    <t>-15.682828752323985</t>
  </si>
  <si>
    <t>35.22043475881219</t>
  </si>
  <si>
    <t>https://waterforpeople.s3.amazonaws.com/images/ea8d2b99-0d5b-4659-baf6-8a1151b105a2.jpg</t>
  </si>
  <si>
    <t>mataya liundi</t>
  </si>
  <si>
    <t>c0786a999fe572bf76fa173f63e78338</t>
  </si>
  <si>
    <t>s97p-ukjd-ggns</t>
  </si>
  <si>
    <t>2707360190</t>
  </si>
  <si>
    <t>22-08-2019 15:13:22 UTC</t>
  </si>
  <si>
    <t>00:11:32</t>
  </si>
  <si>
    <t>Noniwa</t>
  </si>
  <si>
    <t>-15.70865591056645</t>
  </si>
  <si>
    <t>35.22767152637243</t>
  </si>
  <si>
    <t>https://waterforpeople.s3.amazonaws.com/images/16d78e58-c60e-49a4-b927-bd0c07d1714f.jpg</t>
  </si>
  <si>
    <t>noniwa makaluka</t>
  </si>
  <si>
    <t>ebb0831a626ed25ae757ed4994845</t>
  </si>
  <si>
    <t>r2rp-jxx7-mcr2</t>
  </si>
  <si>
    <t>2720400256</t>
  </si>
  <si>
    <t>22-08-2019 15:27:07 UTC</t>
  </si>
  <si>
    <t>-15.708014233969152</t>
  </si>
  <si>
    <t>35.228094728663564</t>
  </si>
  <si>
    <t>https://waterforpeople.s3.amazonaws.com/images/b6b776ec-1cad-4352-b8ee-72e6c875d479.jpg</t>
  </si>
  <si>
    <t>noniwa, chizalo</t>
  </si>
  <si>
    <t>f128a7b8744c2a11580d8e09fab8623</t>
  </si>
  <si>
    <t>t9x5-ch22-sydn</t>
  </si>
  <si>
    <t>2689990299</t>
  </si>
  <si>
    <t>23-08-2019 06:16:15 UTC</t>
  </si>
  <si>
    <t>00:14:40</t>
  </si>
  <si>
    <t>-15.821139332838356</t>
  </si>
  <si>
    <t>35.25595215149224</t>
  </si>
  <si>
    <t>https://waterforpeople.s3.amazonaws.com/images/a178543c-65ae-4aa7-9bbe-bd3684c11e90.jpg</t>
  </si>
  <si>
    <t>Nkambuwa 2</t>
  </si>
  <si>
    <t>8798e319f5562254ff4c4260be82f33</t>
  </si>
  <si>
    <t>hddf-uwqa-t6k1</t>
  </si>
  <si>
    <t>2714500315</t>
  </si>
  <si>
    <t>23-08-2019 06:45:13 UTC</t>
  </si>
  <si>
    <t>00:06:42</t>
  </si>
  <si>
    <t>35.14031792990863</t>
  </si>
  <si>
    <t>1017.0</t>
  </si>
  <si>
    <t>https://waterforpeople.s3.amazonaws.com/images/1b3ad5c5-ef35-4cd5-91b9-20767521ee4d.jpg</t>
  </si>
  <si>
    <t>Kanyrnda,Ngolanga,Jekete</t>
  </si>
  <si>
    <t>1010117be14ba7476bc87b94a22738</t>
  </si>
  <si>
    <t>9qn1-gq2j-h1xy</t>
  </si>
  <si>
    <t>2692130111</t>
  </si>
  <si>
    <t>23-08-2019 06:57:25 UTC</t>
  </si>
  <si>
    <t>Ng'omba</t>
  </si>
  <si>
    <t>-15.556050706654787</t>
  </si>
  <si>
    <t>35.13614038936794</t>
  </si>
  <si>
    <t>https://waterforpeople.s3.amazonaws.com/images/79cfbce3-0459-43a4-a99d-3dd75e6b340f.jpg</t>
  </si>
  <si>
    <t>Mlumbe</t>
  </si>
  <si>
    <t>177a58181c4672ae27b569bb73a3b71</t>
  </si>
  <si>
    <t>n7fq-xqpe-nja0</t>
  </si>
  <si>
    <t>2681990302</t>
  </si>
  <si>
    <t>23-08-2019 07:03:47 UTC</t>
  </si>
  <si>
    <t>00:07:35</t>
  </si>
  <si>
    <t>Nkhuku</t>
  </si>
  <si>
    <t>-15.852708430029452</t>
  </si>
  <si>
    <t>35.28225573711097</t>
  </si>
  <si>
    <t>https://waterforpeople.s3.amazonaws.com/images/6aa42f7b-83ce-4e25-a0aa-43aa0871f3a5.jpg</t>
  </si>
  <si>
    <t>only nkhuku</t>
  </si>
  <si>
    <t>824a65c3fc42d888e4fbc78658f65e4</t>
  </si>
  <si>
    <t>vt7w-svx2-dcwg</t>
  </si>
  <si>
    <t>2708960340</t>
  </si>
  <si>
    <t>23-08-2019 07:15:53 UTC</t>
  </si>
  <si>
    <t>Mandindi I</t>
  </si>
  <si>
    <t>-15.75633142143488</t>
  </si>
  <si>
    <t>35.1533090416342</t>
  </si>
  <si>
    <t>973.0</t>
  </si>
  <si>
    <t>https://waterforpeople.s3.amazonaws.com/images/fede144f-f309-45f5-91a3-6a70dd95a485.jpg</t>
  </si>
  <si>
    <t>50d5baca65556ac64cb219a5ba6c8c7b</t>
  </si>
  <si>
    <t>nekx-1kbe-kmbb</t>
  </si>
  <si>
    <t>2681990303</t>
  </si>
  <si>
    <t>23-08-2019 07:17:11 UTC</t>
  </si>
  <si>
    <t>-15.850564842112362</t>
  </si>
  <si>
    <t>35.28050106950104</t>
  </si>
  <si>
    <t>https://waterforpeople.s3.amazonaws.com/images/1fae17e1-c7f1-4b9a-bb0b-ae6fb838df01.jpg</t>
  </si>
  <si>
    <t>Nkhuku and Phulula</t>
  </si>
  <si>
    <t>3d5bc43975b8606043a91b109e75cab0</t>
  </si>
  <si>
    <t>465u-v9ts-n9hh</t>
  </si>
  <si>
    <t>2683990348</t>
  </si>
  <si>
    <t>23-08-2019 07:24:06 UTC</t>
  </si>
  <si>
    <t>-15.850153332576156</t>
  </si>
  <si>
    <t>35.282284151762724</t>
  </si>
  <si>
    <t>https://waterforpeople.s3.amazonaws.com/images/e2928779-198b-4929-8391-247f6bf8d60b.jpg</t>
  </si>
  <si>
    <t>only mkhuku</t>
  </si>
  <si>
    <t>6d3648d3d1e09f646f957df9da3156</t>
  </si>
  <si>
    <t>1vnp-gx8p-gabc</t>
  </si>
  <si>
    <t>2716770343</t>
  </si>
  <si>
    <t>23-08-2019 07:24:28 UTC</t>
  </si>
  <si>
    <t>Koneliwa</t>
  </si>
  <si>
    <t>-15.8568888</t>
  </si>
  <si>
    <t>35.2924074</t>
  </si>
  <si>
    <t>https://waterforpeople.s3.amazonaws.com/images/5a773383-f4c8-4af0-9811-a29645ad2b1d.jpg</t>
  </si>
  <si>
    <t>koneliwa</t>
  </si>
  <si>
    <t>3a8ef7894253dfb7bac7dcb09ece62ae</t>
  </si>
  <si>
    <t>utgw-tagg-n3vj</t>
  </si>
  <si>
    <t>2694110364</t>
  </si>
  <si>
    <t>23-08-2019 07:42:22 UTC</t>
  </si>
  <si>
    <t>-15.755188842304051</t>
  </si>
  <si>
    <t>35.16138265840709</t>
  </si>
  <si>
    <t>https://waterforpeople.s3.amazonaws.com/images/a8d33b3e-6b87-4e04-abf6-d1ef0704fb59.jpg</t>
  </si>
  <si>
    <t>8e7ee03f8f9268ed625fcf3966a2a74</t>
  </si>
  <si>
    <t>e4gq-83ny-wgbe</t>
  </si>
  <si>
    <t>2714500349</t>
  </si>
  <si>
    <t>23-08-2019 07:53:51 UTC</t>
  </si>
  <si>
    <t>-15.8593043</t>
  </si>
  <si>
    <t>35.2919422</t>
  </si>
  <si>
    <t>https://waterforpeople.s3.amazonaws.com/images/e1f6afc9-40d8-49ed-bc40-dde4b8b76f2e.jpg</t>
  </si>
  <si>
    <t>konelia2</t>
  </si>
  <si>
    <t>2f4e7bcb31574ca43f6b7ff25c28cb</t>
  </si>
  <si>
    <t>wmub-ggrg-m4g0</t>
  </si>
  <si>
    <t>2707330409</t>
  </si>
  <si>
    <t>23-08-2019 08:00:00 UTC</t>
  </si>
  <si>
    <t>-15.848687966354191</t>
  </si>
  <si>
    <t>35.28075504116714</t>
  </si>
  <si>
    <t>https://waterforpeople.s3.amazonaws.com/images/de4cb6b0-aed0-4958-b97b-22b426d238b5.jpg</t>
  </si>
  <si>
    <t>Only nkhuku</t>
  </si>
  <si>
    <t>e05e62799da01d3ee39017ae87b84cf</t>
  </si>
  <si>
    <t>j5t9-m4af-7nuy</t>
  </si>
  <si>
    <t>2707340421</t>
  </si>
  <si>
    <t>23-08-2019 08:12:23 UTC</t>
  </si>
  <si>
    <t>00:06:19</t>
  </si>
  <si>
    <t>-15.757635436020792</t>
  </si>
  <si>
    <t>35.147238532081246</t>
  </si>
  <si>
    <t>https://waterforpeople.s3.amazonaws.com/images/0027e22c-5df2-4895-9f4f-8ee6fc8b6bd1.jpg</t>
  </si>
  <si>
    <t>Nsiya,Kanyenda</t>
  </si>
  <si>
    <t>63b57634b9d25ec02855f615114ea3a5</t>
  </si>
  <si>
    <t>a49x-y67a-hr39</t>
  </si>
  <si>
    <t>2722390385</t>
  </si>
  <si>
    <t>23-08-2019 08:38:00 UTC</t>
  </si>
  <si>
    <t>00:12:47</t>
  </si>
  <si>
    <t>Mpatuka</t>
  </si>
  <si>
    <t>-15.854326388798654</t>
  </si>
  <si>
    <t>35.28572550974786</t>
  </si>
  <si>
    <t>https://waterforpeople.s3.amazonaws.com/images/0a2c9355-4767-4813-bf90-a3f86b340d0a.jpg</t>
  </si>
  <si>
    <t>Nkhuku and Mpatuka</t>
  </si>
  <si>
    <t>5552ab0298a6f5102076143f5aee5b</t>
  </si>
  <si>
    <t>vbf9-8013-pxas</t>
  </si>
  <si>
    <t>2714500378</t>
  </si>
  <si>
    <t>23-08-2019 08:39:15 UTC</t>
  </si>
  <si>
    <t>-15.8565259</t>
  </si>
  <si>
    <t>35.2881946</t>
  </si>
  <si>
    <t>https://waterforpeople.s3.amazonaws.com/images/f9c85a2a-d9d1-43c6-ad56-28b45aa9b42c.jpg</t>
  </si>
  <si>
    <t>mpatuka. nkhuku</t>
  </si>
  <si>
    <t>ee977a1a657dcdd2382e3757759b8a0</t>
  </si>
  <si>
    <t>wt3d-4hum-auqu</t>
  </si>
  <si>
    <t>2707370146</t>
  </si>
  <si>
    <t>23-08-2019 08:40:26 UTC</t>
  </si>
  <si>
    <t>00:09:53</t>
  </si>
  <si>
    <t>Njaya</t>
  </si>
  <si>
    <t>-15.573157542385161</t>
  </si>
  <si>
    <t>35.133407888934016</t>
  </si>
  <si>
    <t>https://waterforpeople.s3.amazonaws.com/images/594642ba-552f-4053-b271-9bc6708f0ecb.jpg</t>
  </si>
  <si>
    <t>84624c6289d665bc826a277de5a32290</t>
  </si>
  <si>
    <t>y07y-6hy6-h946</t>
  </si>
  <si>
    <t>2682000480</t>
  </si>
  <si>
    <t>23-08-2019 08:48:05 UTC</t>
  </si>
  <si>
    <t>-15.759448064491153</t>
  </si>
  <si>
    <t>35.14940885826945</t>
  </si>
  <si>
    <t>https://waterforpeople.s3.amazonaws.com/images/a8823195-fc1a-4071-ba1d-cf30dececaf4.jpg</t>
  </si>
  <si>
    <t>741d8f745b129c9dfbdf9ec26de5b9</t>
  </si>
  <si>
    <t>gg5a-dw8j-vdr9</t>
  </si>
  <si>
    <t>2703900792</t>
  </si>
  <si>
    <t>23-08-2019 08:51:19 UTC</t>
  </si>
  <si>
    <t>-15.560867744497955</t>
  </si>
  <si>
    <t>35.13135524466634</t>
  </si>
  <si>
    <t>https://waterforpeople.s3.amazonaws.com/images/487af70a-3b90-46e8-9f59-63b28d450dce.jpg</t>
  </si>
  <si>
    <t>ng'omba, makawa and liond</t>
  </si>
  <si>
    <t>1bdf4b574f8a02d1a3da1f37dc3dccf</t>
  </si>
  <si>
    <t>41j6-bg24-j77a</t>
  </si>
  <si>
    <t>2716750414</t>
  </si>
  <si>
    <t>23-08-2019 08:57:22 UTC</t>
  </si>
  <si>
    <t>00:06:22</t>
  </si>
  <si>
    <t>-15.835979953408241</t>
  </si>
  <si>
    <t>35.25367579422891</t>
  </si>
  <si>
    <t>https://waterforpeople.s3.amazonaws.com/images/3e724b79-b58f-4e64-a083-9c4ebebfe8fa.jpg</t>
  </si>
  <si>
    <t>7d8ef0e3ee5db12c716d59acdea59182</t>
  </si>
  <si>
    <t>dwur-5x4p-k9e4</t>
  </si>
  <si>
    <t>2705920619</t>
  </si>
  <si>
    <t>23-08-2019 08:59:04 UTC</t>
  </si>
  <si>
    <t>-15.562155121006072</t>
  </si>
  <si>
    <t>35.13449518941343</t>
  </si>
  <si>
    <t>https://waterforpeople.s3.amazonaws.com/images/34cd5ffe-3a50-4e2b-967c-5e8b24c8664c.jpg</t>
  </si>
  <si>
    <t>Ng'omba,Njaya and Mlumbe</t>
  </si>
  <si>
    <t>cba335ad1f340d574fe6a302d78ba30</t>
  </si>
  <si>
    <t>57yj-yjvf-mkjg</t>
  </si>
  <si>
    <t>2722390390</t>
  </si>
  <si>
    <t>23-08-2019 09:10:57 UTC</t>
  </si>
  <si>
    <t>Phwanda I</t>
  </si>
  <si>
    <t>-15.8613073</t>
  </si>
  <si>
    <t>35.2959328</t>
  </si>
  <si>
    <t>https://waterforpeople.s3.amazonaws.com/images/e169d4e0-dc8f-4e16-8976-5ecb0e69c16a.jpg</t>
  </si>
  <si>
    <t>phwandaphwanda 1</t>
  </si>
  <si>
    <t>Seasonal Shortages</t>
  </si>
  <si>
    <t>421faa42f5776f1337d8baff7e3ebefd</t>
  </si>
  <si>
    <t>9894-vvxa-uvkq</t>
  </si>
  <si>
    <t>2707350353</t>
  </si>
  <si>
    <t>23-08-2019 09:12:48 UTC</t>
  </si>
  <si>
    <t>-15.761636076495051</t>
  </si>
  <si>
    <t>35.15073537826538</t>
  </si>
  <si>
    <t>https://waterforpeople.s3.amazonaws.com/images/7204acd6-149e-44d8-9f25-ef4a9e11bd64.jpg</t>
  </si>
  <si>
    <t>Water For People</t>
  </si>
  <si>
    <t>13a7f23ad9e6bd06433748cf6a42de</t>
  </si>
  <si>
    <t>y7rm-uer8-13hc</t>
  </si>
  <si>
    <t>2716780449</t>
  </si>
  <si>
    <t>23-08-2019 09:27:21 UTC</t>
  </si>
  <si>
    <t>-15.861520953476429</t>
  </si>
  <si>
    <t>35.294721722602844</t>
  </si>
  <si>
    <t>https://waterforpeople.s3.amazonaws.com/images/1b5a9098-eafb-41d4-b138-53b49b2704bc.jpg</t>
  </si>
  <si>
    <t>Coneliwa and mphwanda</t>
  </si>
  <si>
    <t>6f6cf4b48927a88d44ca6495c45d620</t>
  </si>
  <si>
    <t>fy09-j4ju-pcsd</t>
  </si>
  <si>
    <t>2724380126</t>
  </si>
  <si>
    <t>23-08-2019 09:27:35 UTC</t>
  </si>
  <si>
    <t>-15.577046745456755</t>
  </si>
  <si>
    <t>35.13221765868366</t>
  </si>
  <si>
    <t>997.0</t>
  </si>
  <si>
    <t>https://waterforpeople.s3.amazonaws.com/images/7a043c3e-5cac-4fef-a858-d40382e103f6.jpg</t>
  </si>
  <si>
    <t>d3cce112b6d77715ee75dc75937dd05f</t>
  </si>
  <si>
    <t>m20n-5qs0-qf2j</t>
  </si>
  <si>
    <t>2708980405</t>
  </si>
  <si>
    <t>23-08-2019 09:34:08 UTC</t>
  </si>
  <si>
    <t>00:06:04</t>
  </si>
  <si>
    <t>-15.763651169836521</t>
  </si>
  <si>
    <t>35.15225141309202</t>
  </si>
  <si>
    <t>https://waterforpeople.s3.amazonaws.com/images/20f55714-684f-4ed6-9961-9f4eec74bdb3.jpg</t>
  </si>
  <si>
    <t>642251b272822bfdd0d323ad0d26837</t>
  </si>
  <si>
    <t>rs3x-4j3x-9p5c</t>
  </si>
  <si>
    <t>2718520644</t>
  </si>
  <si>
    <t>23-08-2019 09:36:58 UTC</t>
  </si>
  <si>
    <t>00:13:54</t>
  </si>
  <si>
    <t>-15.56831716094166</t>
  </si>
  <si>
    <t>35.12618168257177</t>
  </si>
  <si>
    <t>https://waterforpeople.s3.amazonaws.com/images/b79b7743-0833-4ed3-967e-d48953236041.jpg</t>
  </si>
  <si>
    <t>ng'omba</t>
  </si>
  <si>
    <t>cd561fc778defd4f26f26c5fb312ed3</t>
  </si>
  <si>
    <t>rvum-s6nr-vtpn</t>
  </si>
  <si>
    <t>2689980709</t>
  </si>
  <si>
    <t>23-08-2019 09:39:14 UTC</t>
  </si>
  <si>
    <t>Chinguwo</t>
  </si>
  <si>
    <t>-15.850249389186502</t>
  </si>
  <si>
    <t>35.30112222768366</t>
  </si>
  <si>
    <t>757.0</t>
  </si>
  <si>
    <t>https://waterforpeople.s3.amazonaws.com/images/3b5316dc-12de-4786-ad4a-3cc3522769b0.jpg</t>
  </si>
  <si>
    <t>Chinguwo, Halala.</t>
  </si>
  <si>
    <t>1354e472e85b5e8148535890b01c86bf</t>
  </si>
  <si>
    <t>hu2u-y40p-5d74</t>
  </si>
  <si>
    <t>2707300385</t>
  </si>
  <si>
    <t>23-08-2019 10:30:09 UTC</t>
  </si>
  <si>
    <t>00:09:26</t>
  </si>
  <si>
    <t>Barason</t>
  </si>
  <si>
    <t>-15.876693748869002</t>
  </si>
  <si>
    <t>35.30256441794336</t>
  </si>
  <si>
    <t>https://waterforpeople.s3.amazonaws.com/images/050e8751-c52a-473d-b1b0-3ad108f31ee1.jpg</t>
  </si>
  <si>
    <t>james. balasoni.namonde</t>
  </si>
  <si>
    <t>7386261e89f11ec39979dfe28886d7d5</t>
  </si>
  <si>
    <t>1dy7-qd7m-04v9</t>
  </si>
  <si>
    <t>2684000487</t>
  </si>
  <si>
    <t>23-08-2019 10:47:42 UTC</t>
  </si>
  <si>
    <t>Balasoni</t>
  </si>
  <si>
    <t>-15.881178905256093</t>
  </si>
  <si>
    <t>35.29872810468078</t>
  </si>
  <si>
    <t>https://waterforpeople.s3.amazonaws.com/images/58c07536-828e-465b-8043-11fe0b9ba645.jpg</t>
  </si>
  <si>
    <t>Ndala,namonde,mbotera and Balason</t>
  </si>
  <si>
    <t>d47afabd1b6a032d49faf66f96a7774</t>
  </si>
  <si>
    <t>hu4e-3p6w-yd6u</t>
  </si>
  <si>
    <t>2707350404</t>
  </si>
  <si>
    <t>23-08-2019 10:52:38 UTC</t>
  </si>
  <si>
    <t>00:03:26</t>
  </si>
  <si>
    <t>-15.8765786</t>
  </si>
  <si>
    <t>35.3035155</t>
  </si>
  <si>
    <t>https://waterforpeople.s3.amazonaws.com/images/2ae6b46c-7d6a-4b5d-bc64-7e0f21d0ac9b.jpg</t>
  </si>
  <si>
    <t>5a74119858f58b251b8b82e765ce40e9</t>
  </si>
  <si>
    <t>89yc-j4q2-8j5c</t>
  </si>
  <si>
    <t>2692110445</t>
  </si>
  <si>
    <t>23-08-2019 11:06:52 UTC</t>
  </si>
  <si>
    <t>00:03:42</t>
  </si>
  <si>
    <t>-15.836442508734763</t>
  </si>
  <si>
    <t>35.25624836795032</t>
  </si>
  <si>
    <t>https://waterforpeople.s3.amazonaws.com/images/a9ed2a61-687e-439f-95ea-66f5bdd1c519.jpg</t>
  </si>
  <si>
    <t>24d3bc5f9f87d17bf5defbc9aa562fb2</t>
  </si>
  <si>
    <t>dyyt-fcj8-uq4w</t>
  </si>
  <si>
    <t>2688170181</t>
  </si>
  <si>
    <t>23-08-2019 11:14:02 UTC</t>
  </si>
  <si>
    <t>-15.707277213223279</t>
  </si>
  <si>
    <t>35.24732809513807</t>
  </si>
  <si>
    <t>https://waterforpeople.s3.amazonaws.com/images/aa01f7e2-9280-4e58-90be-166b93e243b6.jpg</t>
  </si>
  <si>
    <t>mwenyedawa</t>
  </si>
  <si>
    <t>c9e8dc8e57bd35872f181fcfbafcc3f3</t>
  </si>
  <si>
    <t>h07d-2exd-vdt2</t>
  </si>
  <si>
    <t>2705920684</t>
  </si>
  <si>
    <t>23-08-2019 11:26:04 UTC</t>
  </si>
  <si>
    <t>00:06:57</t>
  </si>
  <si>
    <t>Chimombo</t>
  </si>
  <si>
    <t>-15.844789207912982</t>
  </si>
  <si>
    <t>35.25670610368252</t>
  </si>
  <si>
    <t>https://waterforpeople.s3.amazonaws.com/images/3fb79bb5-4f3f-45ec-be66-077035f9da75.jpg</t>
  </si>
  <si>
    <t>Chimombo,Madulira,Muhasuwa</t>
  </si>
  <si>
    <t>951c6cd679bf7b1bcd2f24decdf1c3d2</t>
  </si>
  <si>
    <t>2wuv-ypqk-x85g</t>
  </si>
  <si>
    <t>2709040139</t>
  </si>
  <si>
    <t>23-08-2019 11:35:06 UTC</t>
  </si>
  <si>
    <t>00:07:01</t>
  </si>
  <si>
    <t>-15.704465922899544</t>
  </si>
  <si>
    <t>35.241986559703946</t>
  </si>
  <si>
    <t>https://waterforpeople.s3.amazonaws.com/images/cb1d8e5b-99d4-48b4-be4a-5a3df8c4a05e.jpg</t>
  </si>
  <si>
    <t>khogolo .mwenyedawa</t>
  </si>
  <si>
    <t>da88ae48e53eb69f8c609b0895adf12</t>
  </si>
  <si>
    <t>7ksk-7c51-k1cn</t>
  </si>
  <si>
    <t>2700170135</t>
  </si>
  <si>
    <t>23-08-2019 11:53:59 UTC</t>
  </si>
  <si>
    <t>Chabwera</t>
  </si>
  <si>
    <t>-15.708539737388492</t>
  </si>
  <si>
    <t>35.238202633336186</t>
  </si>
  <si>
    <t>https://waterforpeople.s3.amazonaws.com/images/2d7e9a66-0641-4d94-b65c-a59d6e73fef7.jpg</t>
  </si>
  <si>
    <t>khogolo,kadewere</t>
  </si>
  <si>
    <t>1356f3a4c5a24a4848109a64ce83da7</t>
  </si>
  <si>
    <t>9b1w-4wga-c3wk</t>
  </si>
  <si>
    <t>2728200075</t>
  </si>
  <si>
    <t>23-08-2019 11:55:47 UTC</t>
  </si>
  <si>
    <t>00:18:39</t>
  </si>
  <si>
    <t>-15.565619361586869</t>
  </si>
  <si>
    <t>35.135693131014705</t>
  </si>
  <si>
    <t>https://waterforpeople.s3.amazonaws.com/images/86b933c2-d04f-4a74-9b92-7eb5dcace6a7.jpg</t>
  </si>
  <si>
    <t>mihava ngomba,njaya mulumbe</t>
  </si>
  <si>
    <t>a56fec31f32fe64bc5c794cc151233e</t>
  </si>
  <si>
    <t>dawc-2sut-bn0q</t>
  </si>
  <si>
    <t>2716860064</t>
  </si>
  <si>
    <t>23-08-2019 11:57:36 UTC</t>
  </si>
  <si>
    <t>00:05:19</t>
  </si>
  <si>
    <t>-15.567362168803811</t>
  </si>
  <si>
    <t>35.13579983264208</t>
  </si>
  <si>
    <t>https://waterforpeople.s3.amazonaws.com/images/577e3d83-8840-4652-a9b6-5a27ec0b60c8.jpg</t>
  </si>
  <si>
    <t>ab47a1d5212e7554b4fb5398eb7aaf5</t>
  </si>
  <si>
    <t>8xg4-7wnp-5qqv</t>
  </si>
  <si>
    <t>2714550072</t>
  </si>
  <si>
    <t>23-08-2019 11:59:08 UTC</t>
  </si>
  <si>
    <t>00:17:56</t>
  </si>
  <si>
    <t>-15.565297077409923</t>
  </si>
  <si>
    <t>35.13706432655454</t>
  </si>
  <si>
    <t>https://waterforpeople.s3.amazonaws.com/images/116d19d0-763c-4f2a-939d-06ac3f8f52fa.jpg</t>
  </si>
  <si>
    <t>mulumbe,mihava,samdeni</t>
  </si>
  <si>
    <t>8e752f742f2e4362d375a5ecf017c339</t>
  </si>
  <si>
    <t>nsjg-mfsv-7bks</t>
  </si>
  <si>
    <t>2710740121</t>
  </si>
  <si>
    <t>23-08-2019 12:09:09 UTC</t>
  </si>
  <si>
    <t>00:06:30</t>
  </si>
  <si>
    <t>Ng'ombe</t>
  </si>
  <si>
    <t>-15.710537228733301</t>
  </si>
  <si>
    <t>35.237750513479114</t>
  </si>
  <si>
    <t>https://waterforpeople.s3.amazonaws.com/images/1dbfbe95-d28b-4de8-9bca-a7d534665b81.jpg</t>
  </si>
  <si>
    <t>mwenyedawa.kadewere. ngombe</t>
  </si>
  <si>
    <t>a94f8f5c55d2fc765c40cf75ab8eacd</t>
  </si>
  <si>
    <t>ahsw-5679-5q1r</t>
  </si>
  <si>
    <t>2692120416</t>
  </si>
  <si>
    <t>23-08-2019 12:11:42 UTC</t>
  </si>
  <si>
    <t>00:06:21</t>
  </si>
  <si>
    <t>Mwitha</t>
  </si>
  <si>
    <t>Namvenya</t>
  </si>
  <si>
    <t>-15.580408056266606</t>
  </si>
  <si>
    <t>35.13098359107971</t>
  </si>
  <si>
    <t>https://waterforpeople.s3.amazonaws.com/images/1666b25c-9f36-40c2-b324-7b0075b307ef.jpg</t>
  </si>
  <si>
    <t>Namvenya,Njaya</t>
  </si>
  <si>
    <t>d592d56ddb9b29147daa9035e661bd15</t>
  </si>
  <si>
    <t>1h9v-vb9b-458n</t>
  </si>
  <si>
    <t>2694130163</t>
  </si>
  <si>
    <t>23-08-2019 12:23:54 UTC</t>
  </si>
  <si>
    <t>00:08:54</t>
  </si>
  <si>
    <t>-15.711192819289863</t>
  </si>
  <si>
    <t>35.235390504822135</t>
  </si>
  <si>
    <t>https://waterforpeople.s3.amazonaws.com/images/0cb9a6c7-0480-4893-aa62-42a40cfb1118.jpg</t>
  </si>
  <si>
    <t>ngoleka, kadewere</t>
  </si>
  <si>
    <t>1dc9d32435c553bfec872c030f65085</t>
  </si>
  <si>
    <t>nkr0-cccp-ee5h</t>
  </si>
  <si>
    <t>2707360497</t>
  </si>
  <si>
    <t>23-08-2019 12:30:49 UTC</t>
  </si>
  <si>
    <t>00:07:44</t>
  </si>
  <si>
    <t>-15.875884</t>
  </si>
  <si>
    <t>35.310764</t>
  </si>
  <si>
    <t>https://waterforpeople.s3.amazonaws.com/images/5c1fc2a5-bf03-4719-9d1b-1c72a8bb79d9.jpg</t>
  </si>
  <si>
    <t>james</t>
  </si>
  <si>
    <t>a7f64c6cffc7a7b13dd5958355fcec5</t>
  </si>
  <si>
    <t>uehc-8frc-0040</t>
  </si>
  <si>
    <t>2692110726</t>
  </si>
  <si>
    <t>23-08-2019 12:40:45 UTC</t>
  </si>
  <si>
    <t>00:15:14</t>
  </si>
  <si>
    <t>-15.589309721253812</t>
  </si>
  <si>
    <t>35.1257345918566</t>
  </si>
  <si>
    <t>https://waterforpeople.s3.amazonaws.com/images/dc2afd53-9b70-4cbd-9e73-02433de6f2d5.jpg</t>
  </si>
  <si>
    <t>mwitha and ndalama</t>
  </si>
  <si>
    <t>c63b93ce73f0c0a9fa14a7e529549410</t>
  </si>
  <si>
    <t>96mk-5wem-xxfv</t>
  </si>
  <si>
    <t>2718540147</t>
  </si>
  <si>
    <t>23-08-2019 12:41:44 UTC</t>
  </si>
  <si>
    <t>-15.72081595659256</t>
  </si>
  <si>
    <t>35.23324381560087</t>
  </si>
  <si>
    <t>https://waterforpeople.s3.amazonaws.com/images/2ef2ce50-cdc8-40f4-9ce5-0554d8919b61.jpg</t>
  </si>
  <si>
    <t>ngombe,chabwera</t>
  </si>
  <si>
    <t>9ac3604c38a820bcbf72a2547e68e12</t>
  </si>
  <si>
    <t>4y30-kc8d-04rf</t>
  </si>
  <si>
    <t>2690050059</t>
  </si>
  <si>
    <t>23-08-2019 12:46:37 UTC</t>
  </si>
  <si>
    <t>00:28:26</t>
  </si>
  <si>
    <t>-15.584033858031034</t>
  </si>
  <si>
    <t>35.121683618053794</t>
  </si>
  <si>
    <t>967.0</t>
  </si>
  <si>
    <t>https://waterforpeople.s3.amazonaws.com/images/661c60f7-3751-4877-88f6-5f03099256f7.jpg</t>
  </si>
  <si>
    <t>mwitha</t>
  </si>
  <si>
    <t>9b8653357118245212f8f450f04d41f8</t>
  </si>
  <si>
    <t>tvfh-kqnq-1y1c</t>
  </si>
  <si>
    <t>2709020196</t>
  </si>
  <si>
    <t>23-08-2019 13:03:24 UTC</t>
  </si>
  <si>
    <t>00:06:37</t>
  </si>
  <si>
    <t>-15.72352984920144</t>
  </si>
  <si>
    <t>35.23167581297457</t>
  </si>
  <si>
    <t>https://waterforpeople.s3.amazonaws.com/images/f58eab58-89b2-4787-b901-c42ff27d70bf.jpg</t>
  </si>
  <si>
    <t>malambo, chabwera</t>
  </si>
  <si>
    <t>3dca2f55e939674fce9ce50709448ca</t>
  </si>
  <si>
    <t>rya7-jvjp-ynr6</t>
  </si>
  <si>
    <t>2720440165</t>
  </si>
  <si>
    <t>23-08-2019 13:19:24 UTC</t>
  </si>
  <si>
    <t>-15.723994877189398</t>
  </si>
  <si>
    <t>35.22895714268088</t>
  </si>
  <si>
    <t>https://waterforpeople.s3.amazonaws.com/images/04372752-2bc9-4563-8edd-e2dbcae9ee3a.jpg</t>
  </si>
  <si>
    <t>malambo</t>
  </si>
  <si>
    <t>9e806535277dff6964c85417d9208a35</t>
  </si>
  <si>
    <t>98fv-5xdu-unhc</t>
  </si>
  <si>
    <t>2716770625</t>
  </si>
  <si>
    <t>23-08-2019 13:22:59 UTC</t>
  </si>
  <si>
    <t>00:21:39</t>
  </si>
  <si>
    <t>-15.766230658628047</t>
  </si>
  <si>
    <t>35.12998966500163</t>
  </si>
  <si>
    <t>1083.0</t>
  </si>
  <si>
    <t>https://waterforpeople.s3.amazonaws.com/images/08ae3597-739c-472c-9e5e-828d41f75980.jpg</t>
  </si>
  <si>
    <t>Own Self Pump/Household Pump</t>
  </si>
  <si>
    <t>3c86f1a382c3b677b6d6e55bbc8f2642</t>
  </si>
  <si>
    <t>uetk-pkp2-q4p3</t>
  </si>
  <si>
    <t>2714550076</t>
  </si>
  <si>
    <t>23-08-2019 13:34:15 UTC</t>
  </si>
  <si>
    <t>00:09:33</t>
  </si>
  <si>
    <t>-15.581305967643857</t>
  </si>
  <si>
    <t>35.12067653238773</t>
  </si>
  <si>
    <t>https://waterforpeople.s3.amazonaws.com/images/dd473fdf-f085-46ad-aefc-ff19aa5294c9.jpg</t>
  </si>
  <si>
    <t>mwitha,likaka</t>
  </si>
  <si>
    <t>a97e93be62d5f72bfb72799ec6aa941</t>
  </si>
  <si>
    <t>f7g6-ajjp-bt0w</t>
  </si>
  <si>
    <t>2718540153</t>
  </si>
  <si>
    <t>23-08-2019 13:35:16 UTC</t>
  </si>
  <si>
    <t>00:09:11</t>
  </si>
  <si>
    <t>Malimusi</t>
  </si>
  <si>
    <t>-15.725690955296159</t>
  </si>
  <si>
    <t>35.226427149027586</t>
  </si>
  <si>
    <t>https://waterforpeople.s3.amazonaws.com/images/8b9f2180-1c05-430c-b3c5-9ec0320fb0fb.jpg</t>
  </si>
  <si>
    <t>malimusi malambo</t>
  </si>
  <si>
    <t>f03748be8b51c3e2fa37351a19fec5c</t>
  </si>
  <si>
    <t>t5v7-c5c0-ppeq</t>
  </si>
  <si>
    <t>2703900642</t>
  </si>
  <si>
    <t>23-08-2019 13:36:40 UTC</t>
  </si>
  <si>
    <t>-15.889431266114116</t>
  </si>
  <si>
    <t>35.29857035726309</t>
  </si>
  <si>
    <t>https://waterforpeople.s3.amazonaws.com/images/5a977106-fcb6-4290-a8e1-effa218425ee.jpg</t>
  </si>
  <si>
    <t>Balason, namonde, ntiana and musasa</t>
  </si>
  <si>
    <t>f07749f3f567885d991a8c1f1b7699c</t>
  </si>
  <si>
    <t>ssya-dvmw-vqqn</t>
  </si>
  <si>
    <t>2703920175</t>
  </si>
  <si>
    <t>23-08-2019 13:52:39 UTC</t>
  </si>
  <si>
    <t>-15.725160632282495</t>
  </si>
  <si>
    <t>35.225366838276386</t>
  </si>
  <si>
    <t>https://waterforpeople.s3.amazonaws.com/images/a4318a45-eca3-49c5-ba1a-c7859c71c3a8.jpg</t>
  </si>
  <si>
    <t>malimusi, malambo, January</t>
  </si>
  <si>
    <t>ab774ee4372449ef35c72d59ad604b</t>
  </si>
  <si>
    <t>hvaa-g3f1-y19h</t>
  </si>
  <si>
    <t>2718590092</t>
  </si>
  <si>
    <t>23-08-2019 14:18:32 UTC</t>
  </si>
  <si>
    <t>00:20:38</t>
  </si>
  <si>
    <t>-15.585697079077363</t>
  </si>
  <si>
    <t>35.1175060775131</t>
  </si>
  <si>
    <t>https://waterforpeople.s3.amazonaws.com/images/fc30fd91-a464-4fc4-8b9f-ea08492dc966.jpg</t>
  </si>
  <si>
    <t>mwitha,malinga</t>
  </si>
  <si>
    <t>e7bbdb7fb4755c37588218346a3cfb8</t>
  </si>
  <si>
    <t>x3ax-qae9-wdag</t>
  </si>
  <si>
    <t>2707350698</t>
  </si>
  <si>
    <t>23-08-2019 14:24:48 UTC</t>
  </si>
  <si>
    <t>00:07:07</t>
  </si>
  <si>
    <t>-15.586524833925068</t>
  </si>
  <si>
    <t>35.12070385739207</t>
  </si>
  <si>
    <t>966.0</t>
  </si>
  <si>
    <t>https://waterforpeople.s3.amazonaws.com/images/abb9cfde-fd55-4719-bd00-1d615db9fe54.jpg</t>
  </si>
  <si>
    <t>baac736ab5c5537cdce4aa08077cdd1</t>
  </si>
  <si>
    <t>yt33-e35p-q4mm</t>
  </si>
  <si>
    <t>2718560166</t>
  </si>
  <si>
    <t>23-08-2019 14:28:36 UTC</t>
  </si>
  <si>
    <t>00:14:14</t>
  </si>
  <si>
    <t>-15.713554336689413</t>
  </si>
  <si>
    <t>35.2484508510679</t>
  </si>
  <si>
    <t>https://waterforpeople.s3.amazonaws.com/images/c9bdc42f-395f-46aa-9890-f37aa3ad6c4d.jpg</t>
  </si>
  <si>
    <t>maleta khamula</t>
  </si>
  <si>
    <t>226aa528f0a1167c94ad9a5d926e387</t>
  </si>
  <si>
    <t>pkfx-v2hx-hq2s</t>
  </si>
  <si>
    <t>2703920177</t>
  </si>
  <si>
    <t>23-08-2019 14:43:44 UTC</t>
  </si>
  <si>
    <t>-15.715222964063287</t>
  </si>
  <si>
    <t>35.251333974301815</t>
  </si>
  <si>
    <t>https://waterforpeople.s3.amazonaws.com/images/56b6677c-41bc-4c0d-9bad-8598bc67bf0f.jpg</t>
  </si>
  <si>
    <t>khamula</t>
  </si>
  <si>
    <t>43f7abd202228de3468aef5afb8a971</t>
  </si>
  <si>
    <t>nd38-qpqm-1m2t</t>
  </si>
  <si>
    <t>2703920120</t>
  </si>
  <si>
    <t>23-08-2019 15:01:10 UTC</t>
  </si>
  <si>
    <t>00:10:48</t>
  </si>
  <si>
    <t>-15.577268656343222</t>
  </si>
  <si>
    <t>35.127057591453195</t>
  </si>
  <si>
    <t>https://waterforpeople.s3.amazonaws.com/images/b5d76119-666a-4299-816b-20cf5285c22a.jpg</t>
  </si>
  <si>
    <t>3ba36eb7879a71de06df44caef36f18</t>
  </si>
  <si>
    <t>bcyy-0sa1-sa1c</t>
  </si>
  <si>
    <t>2705960131</t>
  </si>
  <si>
    <t>23-08-2019 15:15:39 UTC</t>
  </si>
  <si>
    <t>-15.707002119161189</t>
  </si>
  <si>
    <t>35.268705217167735</t>
  </si>
  <si>
    <t>https://waterforpeople.s3.amazonaws.com/images/285a6d1f-5bb7-459d-be2c-f11014b5b8b3.jpg</t>
  </si>
  <si>
    <t>chakwiya</t>
  </si>
  <si>
    <t>dc5338c92c8548ff5de42e64cefbf37</t>
  </si>
  <si>
    <t>wx1y-pcbx-esut</t>
  </si>
  <si>
    <t>2690020159</t>
  </si>
  <si>
    <t>23-08-2019 15:28:37 UTC</t>
  </si>
  <si>
    <t>Nsululu</t>
  </si>
  <si>
    <t>-15.707482108846307</t>
  </si>
  <si>
    <t>35.27118181809783</t>
  </si>
  <si>
    <t>https://waterforpeople.s3.amazonaws.com/images/39f5c639-600e-4869-bbe9-009b06e7380d.jpg</t>
  </si>
  <si>
    <t>chakwiya munlo,kanyenda</t>
  </si>
  <si>
    <t>13ea4b4fadd865eb87edb2a0be38c40</t>
  </si>
  <si>
    <t>h281-jkcr-cceq</t>
  </si>
  <si>
    <t>2703880701</t>
  </si>
  <si>
    <t>23-08-2019 15:49:33 UTC</t>
  </si>
  <si>
    <t>00:17:06</t>
  </si>
  <si>
    <t>-15.586795611307025</t>
  </si>
  <si>
    <t>35.12289614416659</t>
  </si>
  <si>
    <t>980.0</t>
  </si>
  <si>
    <t>https://waterforpeople.s3.amazonaws.com/images/9e4cefe5-2013-4861-9963-f9bba31509fd.jpg</t>
  </si>
  <si>
    <t>728dacdccf41cb282cccdd438ffd9f0</t>
  </si>
  <si>
    <t>h4x9-jeek-w2ad</t>
  </si>
  <si>
    <t>2718560056</t>
  </si>
  <si>
    <t>23-08-2019 17:20:42 UTC</t>
  </si>
  <si>
    <t>Mpezeni</t>
  </si>
  <si>
    <t>-15.896217254921794</t>
  </si>
  <si>
    <t>35.31261323019862</t>
  </si>
  <si>
    <t>https://waterforpeople.s3.amazonaws.com/images/526f73be-50bd-47fe-a7d0-62664cb82ccc.jpg</t>
  </si>
  <si>
    <t>losa,mpezeni,namonde</t>
  </si>
  <si>
    <t>7c865ee15b3e07ef3c8f75c47b1a9d7</t>
  </si>
  <si>
    <t>7ewd-xkcg-6d65</t>
  </si>
  <si>
    <t>2705970053</t>
  </si>
  <si>
    <t>23-08-2019 17:21:00 UTC</t>
  </si>
  <si>
    <t>00:05:18</t>
  </si>
  <si>
    <t>-15.905435127206147</t>
  </si>
  <si>
    <t>35.31090524978936</t>
  </si>
  <si>
    <t>https://waterforpeople.s3.amazonaws.com/images/01d98642-cdd5-4f1d-b159-80215b4015a0.jpg</t>
  </si>
  <si>
    <t>liphutu nkhupera</t>
  </si>
  <si>
    <t>73437664c6859ae6239b99895f21a5</t>
  </si>
  <si>
    <t>nkr3-egbx-5384</t>
  </si>
  <si>
    <t>2718540061</t>
  </si>
  <si>
    <t>23-08-2019 17:21:11 UTC</t>
  </si>
  <si>
    <t>00:05:16</t>
  </si>
  <si>
    <t>Mtambo</t>
  </si>
  <si>
    <t>-15.942312525585294</t>
  </si>
  <si>
    <t>35.31588443554938</t>
  </si>
  <si>
    <t>701.0</t>
  </si>
  <si>
    <t>https://waterforpeople.s3.amazonaws.com/images/c9c14bb4-8095-4f09-ac73-e369109e84e6.jpg</t>
  </si>
  <si>
    <t>c7e14bc961f334cd2c17ede5c752c7a</t>
  </si>
  <si>
    <t>bk35-u3tj-sp62</t>
  </si>
  <si>
    <t>2707410065</t>
  </si>
  <si>
    <t>23-08-2019 17:21:20 UTC</t>
  </si>
  <si>
    <t>00:05:40</t>
  </si>
  <si>
    <t>-15.948168584145606</t>
  </si>
  <si>
    <t>35.313311610370874</t>
  </si>
  <si>
    <t>703.0</t>
  </si>
  <si>
    <t>https://waterforpeople.s3.amazonaws.com/images/8ffe7ff3-408c-4b8a-bc80-bc7a32aaf1b2.jpg</t>
  </si>
  <si>
    <t>nsawanga</t>
  </si>
  <si>
    <t>Muslim  Association</t>
  </si>
  <si>
    <t>6e3049c9bca4fe1e3559341d415a8e4</t>
  </si>
  <si>
    <t>f9rc-p6ss-q1jk</t>
  </si>
  <si>
    <t>2690020067</t>
  </si>
  <si>
    <t>23-08-2019 17:21:46 UTC</t>
  </si>
  <si>
    <t>-15.95296835526824</t>
  </si>
  <si>
    <t>35.3134845290333</t>
  </si>
  <si>
    <t>https://waterforpeople.s3.amazonaws.com/images/f6d8613e-593c-44c3-b6a3-8f3d204cf234.jpg</t>
  </si>
  <si>
    <t>nsupe kachingwe</t>
  </si>
  <si>
    <t>fe4385bb1745b8392e4c36bf9082264</t>
  </si>
  <si>
    <t>cenh-1t6w-2um4</t>
  </si>
  <si>
    <t>2703940116</t>
  </si>
  <si>
    <t>23-08-2019 17:38:48 UTC</t>
  </si>
  <si>
    <t>00:08:59</t>
  </si>
  <si>
    <t>Kuchombe</t>
  </si>
  <si>
    <t>Madulira</t>
  </si>
  <si>
    <t>-15.843963506631553</t>
  </si>
  <si>
    <t>35.252239890396595</t>
  </si>
  <si>
    <t>https://waterforpeople.s3.amazonaws.com/images/50ea1e5a-8a37-4050-a0c8-5ea47beee1a6.jpg</t>
  </si>
  <si>
    <t>Madulira,Chimombo</t>
  </si>
  <si>
    <t>b11a31bcb7c58db8e674e85fa932e41</t>
  </si>
  <si>
    <t>vfds-bs7v-72vh</t>
  </si>
  <si>
    <t>2707400150</t>
  </si>
  <si>
    <t>23-08-2019 18:28:27 UTC</t>
  </si>
  <si>
    <t>00:06:44</t>
  </si>
  <si>
    <t>-15.707486718893051</t>
  </si>
  <si>
    <t>35.271106883883476</t>
  </si>
  <si>
    <t>https://waterforpeople.s3.amazonaws.com/images/2a7f2668-a1b5-4f97-a361-c4340a634429.jpg</t>
  </si>
  <si>
    <t>nkumba, chioko</t>
  </si>
  <si>
    <t>2a9616a81ed0a81b187645bedf4ccd3a</t>
  </si>
  <si>
    <t>a4t1-hvy5-k55b</t>
  </si>
  <si>
    <t>2718550183</t>
  </si>
  <si>
    <t>23-08-2019 18:37:52 UTC</t>
  </si>
  <si>
    <t>00:28:19</t>
  </si>
  <si>
    <t>-15.662520909681916</t>
  </si>
  <si>
    <t>35.223751310259104</t>
  </si>
  <si>
    <t>https://waterforpeople.s3.amazonaws.com/images/0f8d53d2-9837-4879-9f5a-35cf100b86a0.jpg</t>
  </si>
  <si>
    <t>namatikha namaluwo</t>
  </si>
  <si>
    <t>388164645b13eadf58ab2c8193b7b3</t>
  </si>
  <si>
    <t>8ps5-are6-0n03</t>
  </si>
  <si>
    <t>2714530240</t>
  </si>
  <si>
    <t>24-08-2019 07:27:20 UTC</t>
  </si>
  <si>
    <t>00:03:40</t>
  </si>
  <si>
    <t>2019-08-24</t>
  </si>
  <si>
    <t>Jumbe</t>
  </si>
  <si>
    <t>-15.76343659311533</t>
  </si>
  <si>
    <t>35.16609001904726</t>
  </si>
  <si>
    <t>https://waterforpeople.s3.amazonaws.com/images/e40ad4f1-b9c1-445c-bec2-36efb4c0a022.jpg</t>
  </si>
  <si>
    <t>b5642f7bf0fc6918f3fc8a15aed5f934</t>
  </si>
  <si>
    <t>2se1-unvs-xvm3</t>
  </si>
  <si>
    <t>2714530451</t>
  </si>
  <si>
    <t>24-08-2019 07:30:12 UTC</t>
  </si>
  <si>
    <t>Mothiwa</t>
  </si>
  <si>
    <t>-15.770117556676269</t>
  </si>
  <si>
    <t>35.16015948727727</t>
  </si>
  <si>
    <t>https://waterforpeople.s3.amazonaws.com/images/bbec3c90-1cc7-4e3f-8d85-34d39aee9f70.jpg</t>
  </si>
  <si>
    <t>5ddf954117ad2cce80e823d146f42ca2</t>
  </si>
  <si>
    <t>u52g-j387-g4x8</t>
  </si>
  <si>
    <t>2684020238</t>
  </si>
  <si>
    <t>24-08-2019 07:42:41 UTC</t>
  </si>
  <si>
    <t>00:14:06</t>
  </si>
  <si>
    <t>Namonde</t>
  </si>
  <si>
    <t>-15.874989205040038</t>
  </si>
  <si>
    <t>35.29527015052736</t>
  </si>
  <si>
    <t>758.0</t>
  </si>
  <si>
    <t>https://waterforpeople.s3.amazonaws.com/images/8581bd64-23b1-4c49-8500-7554cb3353f9.jpg</t>
  </si>
  <si>
    <t>namondwe ,namanla and mtambalika</t>
  </si>
  <si>
    <t>6e9b74edf0d2fe9b4f8c40f6e2ff5d26</t>
  </si>
  <si>
    <t>hve3-hytx-34h8</t>
  </si>
  <si>
    <t>2714530242</t>
  </si>
  <si>
    <t>24-08-2019 07:51:14 UTC</t>
  </si>
  <si>
    <t>00:03:00</t>
  </si>
  <si>
    <t>-15.769547964446247</t>
  </si>
  <si>
    <t>35.16696659848094</t>
  </si>
  <si>
    <t>https://waterforpeople.s3.amazonaws.com/images/c6811b92-1f88-4b7c-a61a-6037a3710f07.jpg</t>
  </si>
  <si>
    <t>7473a4256a077b1f5677dcfdff76cf2</t>
  </si>
  <si>
    <t>un3j-sypg-x2nf</t>
  </si>
  <si>
    <t>2707410209</t>
  </si>
  <si>
    <t>24-08-2019 08:06:25 UTC</t>
  </si>
  <si>
    <t>-15.767167126759887</t>
  </si>
  <si>
    <t>35.164459152147174</t>
  </si>
  <si>
    <t>https://waterforpeople.s3.amazonaws.com/images/5bbf2efe-7c03-4b36-8901-dda6d0f86525.jpg</t>
  </si>
  <si>
    <t>eb7c21b19f7c76a8a0de2b35e4f6b4</t>
  </si>
  <si>
    <t>7vgt-sm4x-23fj</t>
  </si>
  <si>
    <t>2707400216</t>
  </si>
  <si>
    <t>24-08-2019 08:19:58 UTC</t>
  </si>
  <si>
    <t>00:16:10</t>
  </si>
  <si>
    <t>Mtambalika</t>
  </si>
  <si>
    <t>-15.870691509917378</t>
  </si>
  <si>
    <t>35.30434548854828</t>
  </si>
  <si>
    <t>https://waterforpeople.s3.amazonaws.com/images/91e3fe69-7577-4816-a9f3-00ec82dd1ded.jpg</t>
  </si>
  <si>
    <t>namonde. mtambalika. james. mitanga</t>
  </si>
  <si>
    <t>35cbe67c21b6468cd5a2a435395f29df</t>
  </si>
  <si>
    <t>q5ut-1982-apgd</t>
  </si>
  <si>
    <t>2709040206</t>
  </si>
  <si>
    <t>24-08-2019 08:22:58 UTC</t>
  </si>
  <si>
    <t>00:03:31</t>
  </si>
  <si>
    <t>-15.766117335297167</t>
  </si>
  <si>
    <t>35.16494270414114</t>
  </si>
  <si>
    <t>https://waterforpeople.s3.amazonaws.com/images/72fff7bc-fd8e-4486-b8c0-e7b8445b4598.jpg</t>
  </si>
  <si>
    <t>5c484f5b5a457520bfe147d8fe5667f0</t>
  </si>
  <si>
    <t>7316-xpdp-1arf</t>
  </si>
  <si>
    <t>2690030376</t>
  </si>
  <si>
    <t>24-08-2019 08:34:05 UTC</t>
  </si>
  <si>
    <t>Mtenje</t>
  </si>
  <si>
    <t>-15.760434656403959</t>
  </si>
  <si>
    <t>35.16994887962937</t>
  </si>
  <si>
    <t>https://waterforpeople.s3.amazonaws.com/images/e94e0218-f99b-4ad1-9c75-d62f39907e9f.jpg</t>
  </si>
  <si>
    <t>2844af84ec149bcea8f68c8c9377c</t>
  </si>
  <si>
    <t>ndtj-w3vu-mevx</t>
  </si>
  <si>
    <t>2707400383</t>
  </si>
  <si>
    <t>24-08-2019 09:07:01 UTC</t>
  </si>
  <si>
    <t>00:04:07</t>
  </si>
  <si>
    <t>-15.762434620410204</t>
  </si>
  <si>
    <t>35.16941319219768</t>
  </si>
  <si>
    <t>https://waterforpeople.s3.amazonaws.com/images/1fd6040e-82de-4b78-91ff-946e733b48b1.jpg</t>
  </si>
  <si>
    <t>Mtenje, Jumbe</t>
  </si>
  <si>
    <t>e8e7aab7a6c37059b2cf98995434f096</t>
  </si>
  <si>
    <t>37y1-xsf8-qc7</t>
  </si>
  <si>
    <t>2716830235</t>
  </si>
  <si>
    <t>24-08-2019 09:08:53 UTC</t>
  </si>
  <si>
    <t>00:14:12</t>
  </si>
  <si>
    <t>-15.76738078147173</t>
  </si>
  <si>
    <t>35.17230285331607</t>
  </si>
  <si>
    <t>https://waterforpeople.s3.amazonaws.com/images/40d494d1-d376-4a55-872c-54fef53031e6.jpg</t>
  </si>
  <si>
    <t>18736f143be33e5458eb14373e445c</t>
  </si>
  <si>
    <t>gw52-ycr1-x6jn</t>
  </si>
  <si>
    <t>2704010051</t>
  </si>
  <si>
    <t>24-08-2019 09:20:47 UTC</t>
  </si>
  <si>
    <t>00:06:28</t>
  </si>
  <si>
    <t>-15.894398256205022</t>
  </si>
  <si>
    <t>35.29970149509609</t>
  </si>
  <si>
    <t>https://waterforpeople.s3.amazonaws.com/images/aed099a4-199f-477a-a36d-c07ae6bda834.jpg</t>
  </si>
  <si>
    <t>barason mwapatsa ntiyana mbotera</t>
  </si>
  <si>
    <t>d262bbfc8c5ac03461b03e378ff8fd1</t>
  </si>
  <si>
    <t>ry6x-e863-r4sb</t>
  </si>
  <si>
    <t>2707390262</t>
  </si>
  <si>
    <t>24-08-2019 09:37:30 UTC</t>
  </si>
  <si>
    <t>Mitanga</t>
  </si>
  <si>
    <t>-15.8731409</t>
  </si>
  <si>
    <t>35.3130195</t>
  </si>
  <si>
    <t>https://waterforpeople.s3.amazonaws.com/images/a1d76030-6292-4ae1-97db-0ba0d4f68aed.jpg</t>
  </si>
  <si>
    <t>mngoma mitanga</t>
  </si>
  <si>
    <t>af634664a0337fa87d39ba3d0ac694e</t>
  </si>
  <si>
    <t>x320-ad6g-3v31</t>
  </si>
  <si>
    <t>2688170250</t>
  </si>
  <si>
    <t>24-08-2019 09:39:38 UTC</t>
  </si>
  <si>
    <t>Namthanana</t>
  </si>
  <si>
    <t>-15.766555373556912</t>
  </si>
  <si>
    <t>35.175200225785375</t>
  </si>
  <si>
    <t>https://waterforpeople.s3.amazonaws.com/images/84a8571d-764d-47b4-a659-732a53939a28.jpg</t>
  </si>
  <si>
    <t>2ce9e7f4e710bd51c2d3b56032666d68</t>
  </si>
  <si>
    <t>evrv-nuvy-601g</t>
  </si>
  <si>
    <t>2712800301</t>
  </si>
  <si>
    <t>24-08-2019 09:49:22 UTC</t>
  </si>
  <si>
    <t>Nyalungwe</t>
  </si>
  <si>
    <t>-15.842513018287718</t>
  </si>
  <si>
    <t>35.30364442616701</t>
  </si>
  <si>
    <t>743.0</t>
  </si>
  <si>
    <t>https://waterforpeople.s3.amazonaws.com/images/03745a85-6b17-49c7-b5c8-28fd5480bb69.jpg</t>
  </si>
  <si>
    <t>Nyalugwe 2 and Chalamanda</t>
  </si>
  <si>
    <t>7df6c4b0802e88bc7eed80d2b7a6f03a</t>
  </si>
  <si>
    <t>y3dr-7hcw-q9jt</t>
  </si>
  <si>
    <t>2709040218</t>
  </si>
  <si>
    <t>24-08-2019 10:02:37 UTC</t>
  </si>
  <si>
    <t>00:05:27</t>
  </si>
  <si>
    <t>-15.768896355293691</t>
  </si>
  <si>
    <t>35.175737254321575</t>
  </si>
  <si>
    <t>https://waterforpeople.s3.amazonaws.com/images/179bfebb-89be-4a47-9520-c94168804772.jpg</t>
  </si>
  <si>
    <t>Chilambe,John lulanga,</t>
  </si>
  <si>
    <t>ad87e2a3e4cc719eb4fa6865dc65a</t>
  </si>
  <si>
    <t>tq32-fcde-tmem</t>
  </si>
  <si>
    <t>2688160261</t>
  </si>
  <si>
    <t>24-08-2019 10:05:20 UTC</t>
  </si>
  <si>
    <t>-15.8706351</t>
  </si>
  <si>
    <t>35.3193271</t>
  </si>
  <si>
    <t>https://waterforpeople.s3.amazonaws.com/images/fee29432-1930-4c86-9ab0-6c70ede1f9ad.jpg</t>
  </si>
  <si>
    <t>mpheni</t>
  </si>
  <si>
    <t>5dde3297989291b0c4d3f54365e5b895</t>
  </si>
  <si>
    <t>hsnh-kpae-vtr6</t>
  </si>
  <si>
    <t>2705950389</t>
  </si>
  <si>
    <t>24-08-2019 10:13:45 UTC</t>
  </si>
  <si>
    <t>00:24:11</t>
  </si>
  <si>
    <t>-15.897185616195202</t>
  </si>
  <si>
    <t>35.317527540028095</t>
  </si>
  <si>
    <t>732.0</t>
  </si>
  <si>
    <t>https://waterforpeople.s3.amazonaws.com/images/08780010-bdab-4681-9062-7134395ae52b.jpg</t>
  </si>
  <si>
    <t>liphutu and mpezeni</t>
  </si>
  <si>
    <t>c83e65cc6a8f288829859e846432e0a2</t>
  </si>
  <si>
    <t>h6gw-tvc3-efpa</t>
  </si>
  <si>
    <t>2736280287</t>
  </si>
  <si>
    <t>24-08-2019 10:15:55 UTC</t>
  </si>
  <si>
    <t>-15.838556047528982</t>
  </si>
  <si>
    <t>35.30566186644137</t>
  </si>
  <si>
    <t>https://waterforpeople.s3.amazonaws.com/images/63f52583-58d8-42bb-8096-378ca13cb449.jpg</t>
  </si>
  <si>
    <t>Nyalugwe 2</t>
  </si>
  <si>
    <t>ba91a6c4cb4da22135ff47e78e27add</t>
  </si>
  <si>
    <t>a79c-vvnn-pfup</t>
  </si>
  <si>
    <t>2714540314</t>
  </si>
  <si>
    <t>24-08-2019 10:54:47 UTC</t>
  </si>
  <si>
    <t>-15.896366452798247</t>
  </si>
  <si>
    <t>35.31765008345246</t>
  </si>
  <si>
    <t>https://waterforpeople.s3.amazonaws.com/images/da9cc0fe-5981-4d22-8641-6687d8eb81ef.jpg</t>
  </si>
  <si>
    <t>only Losa</t>
  </si>
  <si>
    <t>e2df719397eeb112157c14a3759948d</t>
  </si>
  <si>
    <t>29eq-p37j-ya0t</t>
  </si>
  <si>
    <t>2710760083</t>
  </si>
  <si>
    <t>24-08-2019 11:20:49 UTC</t>
  </si>
  <si>
    <t>-15.552751296199858</t>
  </si>
  <si>
    <t>35.14531161636114</t>
  </si>
  <si>
    <t>https://waterforpeople.s3.amazonaws.com/images/545cc12d-8f6a-40e8-80bb-7cf42dc979d1.jpg</t>
  </si>
  <si>
    <t>Samudeni</t>
  </si>
  <si>
    <t>cdff55f9111141bf8ffea23ef0707483</t>
  </si>
  <si>
    <t>ajhr-g6mm-5g94</t>
  </si>
  <si>
    <t>2724400084</t>
  </si>
  <si>
    <t>24-08-2019 11:54:24 UTC</t>
  </si>
  <si>
    <t>-15.554592423141003</t>
  </si>
  <si>
    <t>35.14444090425968</t>
  </si>
  <si>
    <t>https://waterforpeople.s3.amazonaws.com/images/f3e456db-930e-46f4-9836-f525908b77fa.jpg</t>
  </si>
  <si>
    <t>Elephant Pump</t>
  </si>
  <si>
    <t>b396d434b0695856f9814bead4b39672</t>
  </si>
  <si>
    <t>brqn-d02n-jjkp</t>
  </si>
  <si>
    <t>2700170293</t>
  </si>
  <si>
    <t>24-08-2019 12:01:04 UTC</t>
  </si>
  <si>
    <t>00:05:42</t>
  </si>
  <si>
    <t>Namanla</t>
  </si>
  <si>
    <t>-15.877286181785166</t>
  </si>
  <si>
    <t>35.29146342538297</t>
  </si>
  <si>
    <t>https://waterforpeople.s3.amazonaws.com/images/09186266-06bd-465e-91dd-2aa9af99611c.jpg</t>
  </si>
  <si>
    <t>Ndala,namonde and namanla</t>
  </si>
  <si>
    <t>618432f0a47f6abb5c47bc6cda445e20</t>
  </si>
  <si>
    <t>nhmw-4js5-efyf</t>
  </si>
  <si>
    <t>2710740290</t>
  </si>
  <si>
    <t>24-08-2019 12:01:52 UTC</t>
  </si>
  <si>
    <t>-15.874789422377944</t>
  </si>
  <si>
    <t>35.291201658546925</t>
  </si>
  <si>
    <t>https://waterforpeople.s3.amazonaws.com/images/7ef26c26-8add-4619-b429-ba1eacedb093.jpg</t>
  </si>
  <si>
    <t>Namanla,sekeya, suliwa,namonde and mtambalika</t>
  </si>
  <si>
    <t>b5651ae1c829c686697424796f838ed</t>
  </si>
  <si>
    <t>850u-q6kg-182m</t>
  </si>
  <si>
    <t>2707410282</t>
  </si>
  <si>
    <t>24-08-2019 12:02:00 UTC</t>
  </si>
  <si>
    <t>00:04:23</t>
  </si>
  <si>
    <t>-15.876055425032973</t>
  </si>
  <si>
    <t>35.291075678542256</t>
  </si>
  <si>
    <t>https://waterforpeople.s3.amazonaws.com/images/911fba05-9656-4aba-872c-4318f47581de.jpg</t>
  </si>
  <si>
    <t>namanla,sekeya and mtambalika</t>
  </si>
  <si>
    <t>86e1966454bbeea13b7721d57e06717</t>
  </si>
  <si>
    <t>dkay-jv85-nm8x</t>
  </si>
  <si>
    <t>2700160264</t>
  </si>
  <si>
    <t>24-08-2019 12:06:15 UTC</t>
  </si>
  <si>
    <t>00:09:13</t>
  </si>
  <si>
    <t>-15.771817197091877</t>
  </si>
  <si>
    <t>35.17573398537934</t>
  </si>
  <si>
    <t>https://waterforpeople.s3.amazonaws.com/images/a3c0c9b7-f5c4-4e3e-a8f7-4a63529487b6.jpg</t>
  </si>
  <si>
    <t>chilambe,Milepa,Namthanana</t>
  </si>
  <si>
    <t>1d16b574b628edb54f6994b33495da</t>
  </si>
  <si>
    <t>py76-y8m1-q9a1</t>
  </si>
  <si>
    <t>2718540360</t>
  </si>
  <si>
    <t>24-08-2019 12:10:50 UTC</t>
  </si>
  <si>
    <t>-15.897150412201881</t>
  </si>
  <si>
    <t>35.318947434425354</t>
  </si>
  <si>
    <t>https://waterforpeople.s3.amazonaws.com/images/33dad641-2f22-4167-9716-6503a2ff1943.jpg</t>
  </si>
  <si>
    <t>ac2486ce842895892859b5b17e6ac6e</t>
  </si>
  <si>
    <t>ruuh-jrx7-bpqb</t>
  </si>
  <si>
    <t>2684010319</t>
  </si>
  <si>
    <t>24-08-2019 12:41:02 UTC</t>
  </si>
  <si>
    <t>-15.894096423871815</t>
  </si>
  <si>
    <t>35.32070863991976</t>
  </si>
  <si>
    <t>663.0</t>
  </si>
  <si>
    <t>https://waterforpeople.s3.amazonaws.com/images/0eb44489-2b02-4edf-bdc3-a2648220a951.jpg</t>
  </si>
  <si>
    <t>a6cbb754285ba81b115726c3247301c</t>
  </si>
  <si>
    <t>sw23-vp31-a7am</t>
  </si>
  <si>
    <t>2690030298</t>
  </si>
  <si>
    <t>24-08-2019 13:01:21 UTC</t>
  </si>
  <si>
    <t>-15.773588712327182</t>
  </si>
  <si>
    <t>35.1801447942853</t>
  </si>
  <si>
    <t>https://waterforpeople.s3.amazonaws.com/images/90696251-0483-4895-87b0-51bf2302a47f.jpg</t>
  </si>
  <si>
    <t>8bb4b1d6cbe6adc1d399146d25ce05a</t>
  </si>
  <si>
    <t>d12r-kktg-vs43</t>
  </si>
  <si>
    <t>2705970320</t>
  </si>
  <si>
    <t>24-08-2019 13:16:48 UTC</t>
  </si>
  <si>
    <t>00:17:13</t>
  </si>
  <si>
    <t>-15.89134351350367</t>
  </si>
  <si>
    <t>35.313103487715125</t>
  </si>
  <si>
    <t>746.0</t>
  </si>
  <si>
    <t>https://waterforpeople.s3.amazonaws.com/images/eba5fb3a-bbf1-4bb9-9665-217b61516e51.jpg</t>
  </si>
  <si>
    <t>mpezeni and Losa</t>
  </si>
  <si>
    <t>7b5d5818f6804535818bbdd59e841</t>
  </si>
  <si>
    <t>tqhh-4akb-a92s</t>
  </si>
  <si>
    <t>2718550405</t>
  </si>
  <si>
    <t>24-08-2019 13:31:42 UTC</t>
  </si>
  <si>
    <t>00:08:33</t>
  </si>
  <si>
    <t>-15.773274810053408</t>
  </si>
  <si>
    <t>35.18549772910774</t>
  </si>
  <si>
    <t>https://waterforpeople.s3.amazonaws.com/images/2a53aed4-53e6-40a9-8611-e5aae4a38cdb.jpg</t>
  </si>
  <si>
    <t>Kajawo, Kandoje</t>
  </si>
  <si>
    <t>a3cf74e5007bc39f31b3b071c51a2</t>
  </si>
  <si>
    <t>9qf2-cw5n-9gbb</t>
  </si>
  <si>
    <t>2688170447</t>
  </si>
  <si>
    <t>24-08-2019 14:07:45 UTC</t>
  </si>
  <si>
    <t>Gumulira</t>
  </si>
  <si>
    <t>-15.778450760990381</t>
  </si>
  <si>
    <t>35.1844928227365</t>
  </si>
  <si>
    <t>https://waterforpeople.s3.amazonaws.com/images/551d0e3a-6ba6-4d6c-ba77-ff76c352064a.jpg</t>
  </si>
  <si>
    <t>Gumulira, Milepa, Chatha</t>
  </si>
  <si>
    <t>6f27f6379cc15b47398d178d54d724</t>
  </si>
  <si>
    <t>6tjn-2qc3-rmbu</t>
  </si>
  <si>
    <t>2682030082</t>
  </si>
  <si>
    <t>24-08-2019 14:15:19 UTC</t>
  </si>
  <si>
    <t>00:05:17</t>
  </si>
  <si>
    <t>-15.893997307866812</t>
  </si>
  <si>
    <t>35.31270492821932</t>
  </si>
  <si>
    <t>https://waterforpeople.s3.amazonaws.com/images/b5edc64b-a20f-4228-9a66-9d7a03095da4.jpg</t>
  </si>
  <si>
    <t>Losa and mpezeni</t>
  </si>
  <si>
    <t>Not Known</t>
  </si>
  <si>
    <t>not known</t>
  </si>
  <si>
    <t>87be77823d35522f9a2be3f47fee429c</t>
  </si>
  <si>
    <t>e21m-gypc-w43y</t>
  </si>
  <si>
    <t>2703980083</t>
  </si>
  <si>
    <t>24-08-2019 14:15:30 UTC</t>
  </si>
  <si>
    <t>-15.891214138828218</t>
  </si>
  <si>
    <t>35.311637660488486</t>
  </si>
  <si>
    <t>https://waterforpeople.s3.amazonaws.com/images/6925f161-9b6b-4b58-bce7-8a5bf6ef36c0.jpg</t>
  </si>
  <si>
    <t>malire primary  and malire church only</t>
  </si>
  <si>
    <t>3d52f59f93803190cbe078fe10ca445</t>
  </si>
  <si>
    <t>9n7a-j494-d1cv</t>
  </si>
  <si>
    <t>2705980077</t>
  </si>
  <si>
    <t>24-08-2019 14:15:51 UTC</t>
  </si>
  <si>
    <t>00:05:11</t>
  </si>
  <si>
    <t>-15.875694123096764</t>
  </si>
  <si>
    <t>35.29554742388427</t>
  </si>
  <si>
    <t>https://waterforpeople.s3.amazonaws.com/images/9d4eb191-7386-4d3b-b8bf-01f3f160d163.jpg</t>
  </si>
  <si>
    <t>Mtambalika namanla and namonde</t>
  </si>
  <si>
    <t>5960f2a050733c6e919b6ee6aaa8c2d</t>
  </si>
  <si>
    <t>g9d5-ytjk-73jb</t>
  </si>
  <si>
    <t>2709040353</t>
  </si>
  <si>
    <t>24-08-2019 14:17:00 UTC</t>
  </si>
  <si>
    <t>00:30:11</t>
  </si>
  <si>
    <t>-15.892122401855886</t>
  </si>
  <si>
    <t>35.3122880961746</t>
  </si>
  <si>
    <t>https://waterforpeople.s3.amazonaws.com/images/70b1d608-0e8f-4e3b-b8e3-18815aecfc9b.jpg</t>
  </si>
  <si>
    <t>only mpezeni</t>
  </si>
  <si>
    <t>698a1727ce992055ebf2c17a26616e9d</t>
  </si>
  <si>
    <t>20ws-dm97-vp4w</t>
  </si>
  <si>
    <t>2707380345</t>
  </si>
  <si>
    <t>24-08-2019 14:53:01 UTC</t>
  </si>
  <si>
    <t>Jali</t>
  </si>
  <si>
    <t>-15.8742538</t>
  </si>
  <si>
    <t>35.2723808</t>
  </si>
  <si>
    <t>https://waterforpeople.s3.amazonaws.com/images/3660d61a-7202-4865-a03f-559e2b117d81.jpg</t>
  </si>
  <si>
    <t>jali. perenje</t>
  </si>
  <si>
    <t>f76cc4fd2f711b5af5acefa9baf691e6</t>
  </si>
  <si>
    <t>mnd7-ga40-wy7g</t>
  </si>
  <si>
    <t>2720470091</t>
  </si>
  <si>
    <t>24-08-2019 17:24:30 UTC</t>
  </si>
  <si>
    <t>-15.868705753237009</t>
  </si>
  <si>
    <t>35.27350218035281</t>
  </si>
  <si>
    <t>https://waterforpeople.s3.amazonaws.com/images/941bc924-081f-485a-8c63-fb65269b093e.jpg</t>
  </si>
  <si>
    <t>Jali only and water is not good for drinking</t>
  </si>
  <si>
    <t>Very  Salty</t>
  </si>
  <si>
    <t>ad9e6dcd26a2cce7792a444d7796832c</t>
  </si>
  <si>
    <t>uh9y-w2v7-66gu</t>
  </si>
  <si>
    <t>2716890082</t>
  </si>
  <si>
    <t>24-08-2019 17:27:17 UTC</t>
  </si>
  <si>
    <t>-15.870805797167122</t>
  </si>
  <si>
    <t>35.2724717091769</t>
  </si>
  <si>
    <t>https://waterforpeople.s3.amazonaws.com/images/b644472b-237d-4a6e-90a3-85ccd5352517.jpg</t>
  </si>
  <si>
    <t>Part of Jali only</t>
  </si>
  <si>
    <t>24dcbe263fd31be28458a746a932a55f</t>
  </si>
  <si>
    <t>fxk7-0nav-hr5x</t>
  </si>
  <si>
    <t>2706030145</t>
  </si>
  <si>
    <t>25-08-2019 06:13:35 UTC</t>
  </si>
  <si>
    <t>2019-08-25</t>
  </si>
  <si>
    <t>Mselema</t>
  </si>
  <si>
    <t>-15.822587935253978</t>
  </si>
  <si>
    <t>35.24636635556817</t>
  </si>
  <si>
    <t>https://waterforpeople.s3.amazonaws.com/images/1a7fbfea-b358-463d-9690-69d660d004d4.jpg</t>
  </si>
  <si>
    <t>Tawakali and Chiwayula</t>
  </si>
  <si>
    <t>2d7d46267abec9a2aae1d6177fd204b</t>
  </si>
  <si>
    <t>h169-0ene-5arw</t>
  </si>
  <si>
    <t>2703990146</t>
  </si>
  <si>
    <t>25-08-2019 06:27:40 UTC</t>
  </si>
  <si>
    <t>Chiwayula</t>
  </si>
  <si>
    <t>-15.829815147444606</t>
  </si>
  <si>
    <t>35.24929423816502</t>
  </si>
  <si>
    <t>https://waterforpeople.s3.amazonaws.com/images/0034e5ed-2272-4dbc-9d51-bb3cccba6f2b.jpg</t>
  </si>
  <si>
    <t>903d42f34b368a3b98af4d78ccb98</t>
  </si>
  <si>
    <t>q62v-trn0-krm0</t>
  </si>
  <si>
    <t>2722440148</t>
  </si>
  <si>
    <t>25-08-2019 07:10:03 UTC</t>
  </si>
  <si>
    <t>-15.83846774417907</t>
  </si>
  <si>
    <t>35.244548404589295</t>
  </si>
  <si>
    <t>https://waterforpeople.s3.amazonaws.com/images/5ac717e0-8823-49b2-a790-464d185ffca9.jpg</t>
  </si>
  <si>
    <t>Robert, Chiwayula and Madulira</t>
  </si>
  <si>
    <t>a3d216f7de979d6a569a872ea6537b</t>
  </si>
  <si>
    <t>6hge-dh9g-vn2h</t>
  </si>
  <si>
    <t>2684080132</t>
  </si>
  <si>
    <t>25-08-2019 08:09:55 UTC</t>
  </si>
  <si>
    <t>-15.840865010395646</t>
  </si>
  <si>
    <t>35.24178103543818</t>
  </si>
  <si>
    <t>https://waterforpeople.s3.amazonaws.com/images/54ed4bb4-7c8d-479e-bec6-8e08a9d6375e.jpg</t>
  </si>
  <si>
    <t>Mpira</t>
  </si>
  <si>
    <t>cad4eeb939827ad2fd4ef2cdca4fdd8</t>
  </si>
  <si>
    <t>jm6q-1ja6-6ugx</t>
  </si>
  <si>
    <t>2709100107</t>
  </si>
  <si>
    <t>25-08-2019 08:35:58 UTC</t>
  </si>
  <si>
    <t>00:05:25</t>
  </si>
  <si>
    <t>-15.8328020805493</t>
  </si>
  <si>
    <t>35.251073967665434</t>
  </si>
  <si>
    <t>https://waterforpeople.s3.amazonaws.com/images/3a15abc6-fbc4-46ea-b72e-2db14c341d79.jpg</t>
  </si>
  <si>
    <t>9d8cf6c450161c23604cac6a73a7268</t>
  </si>
  <si>
    <t>5gvj-8a1u-gcgd</t>
  </si>
  <si>
    <t>2712530135</t>
  </si>
  <si>
    <t>25-08-2019 08:47:45 UTC</t>
  </si>
  <si>
    <t>00:04:06</t>
  </si>
  <si>
    <t>-15.835967129096389</t>
  </si>
  <si>
    <t>35.25366313755512</t>
  </si>
  <si>
    <t>https://waterforpeople.s3.amazonaws.com/images/036865df-5a7f-4d59-874e-09f753247147.jpg</t>
  </si>
  <si>
    <t>fbbb4b6122b2a75bb7ae1adea0949a</t>
  </si>
  <si>
    <t>5j28-199p-rgax</t>
  </si>
  <si>
    <t>2722430135</t>
  </si>
  <si>
    <t>25-08-2019 09:26:52 UTC</t>
  </si>
  <si>
    <t>-15.838481071405113</t>
  </si>
  <si>
    <t>35.24459500797093</t>
  </si>
  <si>
    <t>https://waterforpeople.s3.amazonaws.com/images/86ce7d03-8167-4018-9a02-b66e00313242.jpg</t>
  </si>
  <si>
    <t>674a6e55fbe44778c8bef5e32d8537</t>
  </si>
  <si>
    <t>8td9-6vhr-6xr2</t>
  </si>
  <si>
    <t>2722430137</t>
  </si>
  <si>
    <t>25-08-2019 10:00:29 UTC</t>
  </si>
  <si>
    <t>00:05:15</t>
  </si>
  <si>
    <t>Gonji</t>
  </si>
  <si>
    <t>-15.834053414873779</t>
  </si>
  <si>
    <t>35.23901919834316</t>
  </si>
  <si>
    <t>https://waterforpeople.s3.amazonaws.com/images/2d367e3c-8f50-4d55-8dbe-c229a82a6cde.jpg</t>
  </si>
  <si>
    <t>Phanduwa</t>
  </si>
  <si>
    <t>127b736c59df79f132386fa335db3a1</t>
  </si>
  <si>
    <t>fvwy-nftv-a606</t>
  </si>
  <si>
    <t>2684050170</t>
  </si>
  <si>
    <t>25-08-2019 10:44:05 UTC</t>
  </si>
  <si>
    <t>Mphanduwa</t>
  </si>
  <si>
    <t>-15.828973478637636</t>
  </si>
  <si>
    <t>35.239813635125756</t>
  </si>
  <si>
    <t>https://waterforpeople.s3.amazonaws.com/images/f7fb3ced-ec8f-4764-bc91-37bdcc509a77.jpg</t>
  </si>
  <si>
    <t>b942375d785caf68f5b322b297d6b6</t>
  </si>
  <si>
    <t>esug-rsu3-pkyh</t>
  </si>
  <si>
    <t>2712520175</t>
  </si>
  <si>
    <t>25-08-2019 11:30:31 UTC</t>
  </si>
  <si>
    <t>Mpoto</t>
  </si>
  <si>
    <t>-15.824905782938004</t>
  </si>
  <si>
    <t>35.23708146996796</t>
  </si>
  <si>
    <t>https://waterforpeople.s3.amazonaws.com/images/5da8bc7a-6df4-4719-b481-0d2f0018246d.jpg</t>
  </si>
  <si>
    <t>Namigoji</t>
  </si>
  <si>
    <t>bc63874cbae5e267e4cec025fd94735d</t>
  </si>
  <si>
    <t>s4nq-khha-v3j5</t>
  </si>
  <si>
    <t>2694150466</t>
  </si>
  <si>
    <t>25-08-2019 14:03:49 UTC</t>
  </si>
  <si>
    <t>-15.734990634955466</t>
  </si>
  <si>
    <t>35.2832957636565</t>
  </si>
  <si>
    <t>https://waterforpeople.s3.amazonaws.com/images/8d72cf9a-5212-4e9c-97fa-481a332db02c.jpg</t>
  </si>
  <si>
    <t>464c5417a47dd6728c69d092bd5923</t>
  </si>
  <si>
    <t>6hp6-assy-q3kp</t>
  </si>
  <si>
    <t>2722420176</t>
  </si>
  <si>
    <t>25-08-2019 14:19:20 UTC</t>
  </si>
  <si>
    <t>Namingoji</t>
  </si>
  <si>
    <t>-15.819891183637083</t>
  </si>
  <si>
    <t>35.239797960966825</t>
  </si>
  <si>
    <t>https://waterforpeople.s3.amazonaws.com/images/b64a9b64-466c-418d-92e0-3af5277d34fb.jpg</t>
  </si>
  <si>
    <t>1bfb170bff4d07ead28f5ac7b7fca5c</t>
  </si>
  <si>
    <t>ypab-85y6-sakg</t>
  </si>
  <si>
    <t>2710780453</t>
  </si>
  <si>
    <t>25-08-2019 14:29:01 UTC</t>
  </si>
  <si>
    <t>-15.73798293247819</t>
  </si>
  <si>
    <t>35.28501774184406</t>
  </si>
  <si>
    <t>https://waterforpeople.s3.amazonaws.com/images/c3cac79a-07d7-4db4-8c30-c6f8ad070e8a.jpg</t>
  </si>
  <si>
    <t>Chikwakwata and Khelen'geza</t>
  </si>
  <si>
    <t>8a2c28775a8527a13ca22b2275edfb</t>
  </si>
  <si>
    <t>t6m4-601w-4qqj</t>
  </si>
  <si>
    <t>2726230451</t>
  </si>
  <si>
    <t>25-08-2019 15:06:33 UTC</t>
  </si>
  <si>
    <t>Khereng'eza</t>
  </si>
  <si>
    <t>-15.736432867124677</t>
  </si>
  <si>
    <t>35.294566908851266</t>
  </si>
  <si>
    <t>https://waterforpeople.s3.amazonaws.com/images/3051cf91-14de-421a-ade2-05dcc5a234e3.jpg</t>
  </si>
  <si>
    <t>Kheteng'eza and Ndalama</t>
  </si>
  <si>
    <t>9474a9c3e787e3b02d947035f98a7594</t>
  </si>
  <si>
    <t>73jq-9fr3-9nhe</t>
  </si>
  <si>
    <t>2726230175</t>
  </si>
  <si>
    <t>25-08-2019 15:06:59 UTC</t>
  </si>
  <si>
    <t>00:04:02</t>
  </si>
  <si>
    <t>kumano</t>
  </si>
  <si>
    <t>-15.814651865512133</t>
  </si>
  <si>
    <t>35.25591015815735</t>
  </si>
  <si>
    <t>https://waterforpeople.s3.amazonaws.com/images/c1eb6093-97a4-4f94-a677-988a2e98a1f7.jpg</t>
  </si>
  <si>
    <t>Mr Muhammad Kaliyati</t>
  </si>
  <si>
    <t>c4d0a52bec577a95e8c9486516b498a</t>
  </si>
  <si>
    <t>8kgh-vkdj-b9j8</t>
  </si>
  <si>
    <t>2716910380</t>
  </si>
  <si>
    <t>25-08-2019 15:28:14 UTC</t>
  </si>
  <si>
    <t>-15.73880871757865</t>
  </si>
  <si>
    <t>35.29192761518061</t>
  </si>
  <si>
    <t>https://waterforpeople.s3.amazonaws.com/images/03dfb7ae-2832-413d-b5f5-0d047752352a.jpg</t>
  </si>
  <si>
    <t>Kheleng'eza and Chikwakwata</t>
  </si>
  <si>
    <t>51d76b917e2922eff33bd1ad8ac5603d</t>
  </si>
  <si>
    <t>w5kt-b56b-ckfd</t>
  </si>
  <si>
    <t>2724400193</t>
  </si>
  <si>
    <t>25-08-2019 15:34:05 UTC</t>
  </si>
  <si>
    <t>-15.80900979693979</t>
  </si>
  <si>
    <t>35.256971223279834</t>
  </si>
  <si>
    <t>https://waterforpeople.s3.amazonaws.com/images/c60409c6-7cc1-4358-8829-6ca40ee27965.jpg</t>
  </si>
  <si>
    <t>d4a2b7b83257812f387f898ca676e0</t>
  </si>
  <si>
    <t>mysb-0xs5-h588</t>
  </si>
  <si>
    <t>2726220355</t>
  </si>
  <si>
    <t>25-08-2019 15:50:01 UTC</t>
  </si>
  <si>
    <t>-15.738495863042772</t>
  </si>
  <si>
    <t>35.30239753425121</t>
  </si>
  <si>
    <t>https://waterforpeople.s3.amazonaws.com/images/bb51e082-9ca7-4578-a21e-7328be2f37cc.jpg</t>
  </si>
  <si>
    <t>Ndalama and Nkhunyeriwa</t>
  </si>
  <si>
    <t>7ba2024e5ed73e4f5dbb5d0cecc4e</t>
  </si>
  <si>
    <t>9vkj-3ca8-gt3g</t>
  </si>
  <si>
    <t>2694160521</t>
  </si>
  <si>
    <t>25-08-2019 18:41:16 UTC</t>
  </si>
  <si>
    <t>Makatanje</t>
  </si>
  <si>
    <t>-15.731294341385365</t>
  </si>
  <si>
    <t>35.29805260710418</t>
  </si>
  <si>
    <t>https://waterforpeople.s3.amazonaws.com/images/e50e027a-dcb8-4e6e-b518-001bb548fce1.jpg</t>
  </si>
  <si>
    <t>Makatanje, and Kheleng'eza</t>
  </si>
  <si>
    <t>d22715edbc928b1efa8c3eb34b387b66</t>
  </si>
  <si>
    <t>m6xd-h83m-emhh</t>
  </si>
  <si>
    <t>2684060410</t>
  </si>
  <si>
    <t>25-08-2019 18:48:08 UTC</t>
  </si>
  <si>
    <t>-15.731469648890197</t>
  </si>
  <si>
    <t>35.294336741790175</t>
  </si>
  <si>
    <t>https://waterforpeople.s3.amazonaws.com/images/708c07d2-2a54-4a15-9a6b-d0587ec9fdc0.jpg</t>
  </si>
  <si>
    <t>Makatanje and Ndalama</t>
  </si>
  <si>
    <t>a3583ae3a1efc2203dc8f6dedead2563</t>
  </si>
  <si>
    <t>4qny-fptg-96d1</t>
  </si>
  <si>
    <t>2718630505</t>
  </si>
  <si>
    <t>26-08-2019 05:37:46 UTC</t>
  </si>
  <si>
    <t>00:13:36</t>
  </si>
  <si>
    <t>2019-08-26</t>
  </si>
  <si>
    <t>Likaka</t>
  </si>
  <si>
    <t>-15.577355492860079</t>
  </si>
  <si>
    <t>35.12253756634891</t>
  </si>
  <si>
    <t>https://waterforpeople.s3.amazonaws.com/images/04290bc3-f660-4cdc-8e47-f4837f54d7d7.jpg</t>
  </si>
  <si>
    <t>698ab630e1f578f31debce5becc18d4</t>
  </si>
  <si>
    <t>pvxq-yrgm-4k1e</t>
  </si>
  <si>
    <t>2714640307</t>
  </si>
  <si>
    <t>26-08-2019 05:46:23 UTC</t>
  </si>
  <si>
    <t>-15.581730678677559</t>
  </si>
  <si>
    <t>35.125915221869946</t>
  </si>
  <si>
    <t>https://waterforpeople.s3.amazonaws.com/images/a421fa61-6201-4925-a513-afb32dc0ff92.jpg</t>
  </si>
  <si>
    <t>Likaka and Mwitha</t>
  </si>
  <si>
    <t>e36ba67aa146556bd06090b782b71cb8</t>
  </si>
  <si>
    <t>h6ja-1b60-80fw</t>
  </si>
  <si>
    <t>2704050228</t>
  </si>
  <si>
    <t>26-08-2019 06:05:40 UTC</t>
  </si>
  <si>
    <t>Samuel</t>
  </si>
  <si>
    <t>-15.844853078015149</t>
  </si>
  <si>
    <t>35.24248821660876</t>
  </si>
  <si>
    <t>https://waterforpeople.s3.amazonaws.com/images/3fb4f73a-2477-4199-9ee3-ff658f7b8c7b.jpg</t>
  </si>
  <si>
    <t>Samuel,Kuchombe,Mpira</t>
  </si>
  <si>
    <t>7a2c16b6981af27c59832e5db43b39a</t>
  </si>
  <si>
    <t>bnc1-5u5j-r6vq</t>
  </si>
  <si>
    <t>2706050461</t>
  </si>
  <si>
    <t>26-08-2019 06:15:27 UTC</t>
  </si>
  <si>
    <t>-15.583053259178996</t>
  </si>
  <si>
    <t>35.12051224708557</t>
  </si>
  <si>
    <t>https://waterforpeople.s3.amazonaws.com/images/5b095d85-f49f-4dce-9b6e-250a619594fa.jpg</t>
  </si>
  <si>
    <t>mwitha,</t>
  </si>
  <si>
    <t>c46d708812d09bef8721067265d9325</t>
  </si>
  <si>
    <t>u47j-h2xd-u0dx</t>
  </si>
  <si>
    <t>2682060511</t>
  </si>
  <si>
    <t>26-08-2019 06:18:50 UTC</t>
  </si>
  <si>
    <t>00:06:11</t>
  </si>
  <si>
    <t>-15.58258802164346</t>
  </si>
  <si>
    <t>35.127232521772385</t>
  </si>
  <si>
    <t>https://waterforpeople.s3.amazonaws.com/images/07e49673-40f7-4fbb-817d-0f54c8f4a6da.jpg</t>
  </si>
  <si>
    <t>Likaka ,Mwitha and Namvenya</t>
  </si>
  <si>
    <t>c416183d577e27bd7aca76906cc5b3d</t>
  </si>
  <si>
    <t>bdj3-hdx5-nnvv</t>
  </si>
  <si>
    <t>2704030255</t>
  </si>
  <si>
    <t>26-08-2019 06:39:43 UTC</t>
  </si>
  <si>
    <t>00:03:57</t>
  </si>
  <si>
    <t>-15.807281155139208</t>
  </si>
  <si>
    <t>35.26167321950197</t>
  </si>
  <si>
    <t>https://waterforpeople.s3.amazonaws.com/images/4bf741b0-8efb-4a8a-84e1-28337441575f.jpg</t>
  </si>
  <si>
    <t>Mkanda, Namakhwiri and Muwa</t>
  </si>
  <si>
    <t>3bdf38db6d9c8d2a84cc6d1c2974cc12</t>
  </si>
  <si>
    <t>y53r-ecap-vc5m</t>
  </si>
  <si>
    <t>2710810460</t>
  </si>
  <si>
    <t>26-08-2019 07:24:14 UTC</t>
  </si>
  <si>
    <t>00:23:06</t>
  </si>
  <si>
    <t>Malinga</t>
  </si>
  <si>
    <t>-15.593226375058293</t>
  </si>
  <si>
    <t>35.11416253633797</t>
  </si>
  <si>
    <t>https://waterforpeople.s3.amazonaws.com/images/13a16be2-aa0c-4efc-b968-266c04aaede1.jpg</t>
  </si>
  <si>
    <t>malinga,bandula</t>
  </si>
  <si>
    <t>4e5ac51da2f973836aef82eff799d73</t>
  </si>
  <si>
    <t>n3c9-1aqg-e80h</t>
  </si>
  <si>
    <t>2710810307</t>
  </si>
  <si>
    <t>26-08-2019 07:37:48 UTC</t>
  </si>
  <si>
    <t>Maoni</t>
  </si>
  <si>
    <t>Mitawa</t>
  </si>
  <si>
    <t>-15.946582895703614</t>
  </si>
  <si>
    <t>35.286977011710405</t>
  </si>
  <si>
    <t>https://waterforpeople.s3.amazonaws.com/images/ade0ebe8-b244-4d83-9abc-4a22bd577a5d.jpg</t>
  </si>
  <si>
    <t>only mitawa</t>
  </si>
  <si>
    <t>7b9f924b1e4f778f721e509842cbd64</t>
  </si>
  <si>
    <t>5n14-f3cx-crg7</t>
  </si>
  <si>
    <t>2730230522</t>
  </si>
  <si>
    <t>26-08-2019 08:02:07 UTC</t>
  </si>
  <si>
    <t>00:03:41</t>
  </si>
  <si>
    <t>Mjangaja</t>
  </si>
  <si>
    <t>-15.6071843393147</t>
  </si>
  <si>
    <t>35.113655515015125</t>
  </si>
  <si>
    <t>https://waterforpeople.s3.amazonaws.com/images/8d7ec124-47f4-4215-b2c6-4a03a54755bf.jpg</t>
  </si>
  <si>
    <t>Mjagaja</t>
  </si>
  <si>
    <t>317d88267d875e2cc7104272c76cc46</t>
  </si>
  <si>
    <t>c5ar-6nvw-rh8a</t>
  </si>
  <si>
    <t>2720520059</t>
  </si>
  <si>
    <t>26-08-2019 08:06:30 UTC</t>
  </si>
  <si>
    <t>Sumani</t>
  </si>
  <si>
    <t>Nanyanga</t>
  </si>
  <si>
    <t>-15.78095171134919</t>
  </si>
  <si>
    <t>35.15122069045901</t>
  </si>
  <si>
    <t>https://waterforpeople.s3.amazonaws.com/images/05271783-f690-47e5-b44a-9d8d21ec6f88.jpg</t>
  </si>
  <si>
    <t>Mkanda</t>
  </si>
  <si>
    <t>1fc4d3bf9569a62dbeb151a5f9f393</t>
  </si>
  <si>
    <t>33ph-66c1-xxve</t>
  </si>
  <si>
    <t>2704040310</t>
  </si>
  <si>
    <t>26-08-2019 08:12:41 UTC</t>
  </si>
  <si>
    <t>-15.608681975863874</t>
  </si>
  <si>
    <t>35.10975256562233</t>
  </si>
  <si>
    <t>https://waterforpeople.s3.amazonaws.com/images/f3c4f68e-b694-4649-a704-537e4486788a.jpg</t>
  </si>
  <si>
    <t>da44f96b33a6ad35498fa69315f7af0</t>
  </si>
  <si>
    <t>1f68-ar93-m8vn</t>
  </si>
  <si>
    <t>2712560073</t>
  </si>
  <si>
    <t>26-08-2019 08:15:50 UTC</t>
  </si>
  <si>
    <t>00:03:09</t>
  </si>
  <si>
    <t>Truwa</t>
  </si>
  <si>
    <t>-15.819382737390697</t>
  </si>
  <si>
    <t>35.235050953924656</t>
  </si>
  <si>
    <t>https://waterforpeople.s3.amazonaws.com/images/ecf335e5-64a4-427f-81e3-fd01461362f9.jpg</t>
  </si>
  <si>
    <t>Namigoji and Misanjo</t>
  </si>
  <si>
    <t>7de9d670bc396e514fcc34a59beb199e</t>
  </si>
  <si>
    <t>etpn-rxap-0h8d</t>
  </si>
  <si>
    <t>2730250536</t>
  </si>
  <si>
    <t>26-08-2019 08:19:40 UTC</t>
  </si>
  <si>
    <t>-15.605384367518127</t>
  </si>
  <si>
    <t>35.11668289080262</t>
  </si>
  <si>
    <t>https://waterforpeople.s3.amazonaws.com/images/45145f01-9f31-47b0-a8e5-596385eb841d.jpg</t>
  </si>
  <si>
    <t>899ee43686c112fd2162d2b5523e46</t>
  </si>
  <si>
    <t>rv65-yxs7-6r3y</t>
  </si>
  <si>
    <t>2712560075</t>
  </si>
  <si>
    <t>26-08-2019 08:22:21 UTC</t>
  </si>
  <si>
    <t>-15.819406835362315</t>
  </si>
  <si>
    <t>35.23451652377844</t>
  </si>
  <si>
    <t>https://waterforpeople.s3.amazonaws.com/images/ce551600-5124-4531-bc32-d86dfdd78343.jpg</t>
  </si>
  <si>
    <t>e5c2db81f15a781ea1417fc566b8a56</t>
  </si>
  <si>
    <t>s609-5tam-jf1t</t>
  </si>
  <si>
    <t>2722470298</t>
  </si>
  <si>
    <t>26-08-2019 08:27:07 UTC</t>
  </si>
  <si>
    <t>00:04:00</t>
  </si>
  <si>
    <t>2019-08-27</t>
  </si>
  <si>
    <t>-15.606141756288707</t>
  </si>
  <si>
    <t>35.109644858166575</t>
  </si>
  <si>
    <t>https://waterforpeople.s3.amazonaws.com/images/53d597ed-b3d5-4c54-b679-7cf0c1b34ecd.jpg</t>
  </si>
  <si>
    <t>c43898ae8e5ae5120876aeabc2b5</t>
  </si>
  <si>
    <t>3j5w-240w-b49a</t>
  </si>
  <si>
    <t>2714640432</t>
  </si>
  <si>
    <t>26-08-2019 08:30:00 UTC</t>
  </si>
  <si>
    <t>00:16:19</t>
  </si>
  <si>
    <t>-15.593094737268984</t>
  </si>
  <si>
    <t>35.11628064326942</t>
  </si>
  <si>
    <t>https://waterforpeople.s3.amazonaws.com/images/0be47b20-5824-4709-8b91-3d598c58f7aa.jpg</t>
  </si>
  <si>
    <t>malinga,ndarama</t>
  </si>
  <si>
    <t>e23a79818e04aedd82380a1a9b18893</t>
  </si>
  <si>
    <t>urr5-x4qd-2myn</t>
  </si>
  <si>
    <t>2694170520</t>
  </si>
  <si>
    <t>26-08-2019 08:36:02 UTC</t>
  </si>
  <si>
    <t>-15.602876460179687</t>
  </si>
  <si>
    <t>35.113713601604104</t>
  </si>
  <si>
    <t>https://waterforpeople.s3.amazonaws.com/images/1f7d5346-1205-4829-a26d-0e80ca877a3c.jpg</t>
  </si>
  <si>
    <t>2c4d173b3f116248a55dc541cbb116c8</t>
  </si>
  <si>
    <t>feyd-e5ps-tckx</t>
  </si>
  <si>
    <t>2684090453</t>
  </si>
  <si>
    <t>26-08-2019 08:36:27 UTC</t>
  </si>
  <si>
    <t>Chatha</t>
  </si>
  <si>
    <t>-15.789306457154453</t>
  </si>
  <si>
    <t>35.177477672696114</t>
  </si>
  <si>
    <t>https://waterforpeople.s3.amazonaws.com/images/3c1008ca-6980-48b1-a9d6-6d9af245d860.jpg</t>
  </si>
  <si>
    <t>Thumba only</t>
  </si>
  <si>
    <t>6bcaf40ad1650eff69d4ba35675dc39</t>
  </si>
  <si>
    <t>bg5g-kfbn-4feg</t>
  </si>
  <si>
    <t>2730250482</t>
  </si>
  <si>
    <t>26-08-2019 08:48:03 UTC</t>
  </si>
  <si>
    <t>00:05:05</t>
  </si>
  <si>
    <t>-15.789242084138095</t>
  </si>
  <si>
    <t>35.177466021850705</t>
  </si>
  <si>
    <t>https://waterforpeople.s3.amazonaws.com/images/326235d5-8351-465b-8b6b-1ffd902b8e14.jpg</t>
  </si>
  <si>
    <t>Chatha only</t>
  </si>
  <si>
    <t>1f9b8b22903ac3b64a348a161f39c449</t>
  </si>
  <si>
    <t>v22t-ah83-fkv</t>
  </si>
  <si>
    <t>2704060306</t>
  </si>
  <si>
    <t>26-08-2019 08:51:32 UTC</t>
  </si>
  <si>
    <t>-15.606536292470992</t>
  </si>
  <si>
    <t>35.10574970394373</t>
  </si>
  <si>
    <t>https://waterforpeople.s3.amazonaws.com/images/dfc1844d-f7a9-4a43-8a90-2f688994bdbf.jpg</t>
  </si>
  <si>
    <t>Mjagaja  and Goden</t>
  </si>
  <si>
    <t>fa36a2c7594f71d04ea59fd06b6d8a5</t>
  </si>
  <si>
    <t>cyyc-cg9s-ypau</t>
  </si>
  <si>
    <t>2722530052</t>
  </si>
  <si>
    <t>26-08-2019 09:14:51 UTC</t>
  </si>
  <si>
    <t>00:03:07</t>
  </si>
  <si>
    <t>Nantapha</t>
  </si>
  <si>
    <t>-15.9298589034006</t>
  </si>
  <si>
    <t>35.30342364683747</t>
  </si>
  <si>
    <t>718.0</t>
  </si>
  <si>
    <t>https://waterforpeople.s3.amazonaws.com/images/28008f2f-57b2-4e8d-9e6d-bb61d0a20f98.jpg</t>
  </si>
  <si>
    <t>Nantapha  Chapamba and chiotcha</t>
  </si>
  <si>
    <t>faf41f7b465065ddb477265536babdd6</t>
  </si>
  <si>
    <t>9bxa-agwg-vwq</t>
  </si>
  <si>
    <t>2730250597</t>
  </si>
  <si>
    <t>26-08-2019 09:20:46 UTC</t>
  </si>
  <si>
    <t>-15.77842184342444</t>
  </si>
  <si>
    <t>35.15343552455306</t>
  </si>
  <si>
    <t>https://waterforpeople.s3.amazonaws.com/images/291e086f-fb7b-471b-926a-b1e1472e4bdb.jpg</t>
  </si>
  <si>
    <t>Matumula, Mjambe, Chitambuli</t>
  </si>
  <si>
    <t>ecef0d17bffc5e3d965d5a8a03275c4</t>
  </si>
  <si>
    <t>smx4-68y1-1ad9</t>
  </si>
  <si>
    <t>2718720121</t>
  </si>
  <si>
    <t>26-08-2019 09:26:24 UTC</t>
  </si>
  <si>
    <t>-15.593152195215225</t>
  </si>
  <si>
    <t>35.111660370603204</t>
  </si>
  <si>
    <t>https://waterforpeople.s3.amazonaws.com/images/943fd00b-984a-4f01-a348-00c087b224b4.jpg</t>
  </si>
  <si>
    <t>malinga</t>
  </si>
  <si>
    <t>25e1f1618bc5b82516048bc8532a69</t>
  </si>
  <si>
    <t>xp8e-njke-951x</t>
  </si>
  <si>
    <t>2710810249</t>
  </si>
  <si>
    <t>26-08-2019 09:32:17 UTC</t>
  </si>
  <si>
    <t>00:14:05</t>
  </si>
  <si>
    <t>Kamala</t>
  </si>
  <si>
    <t>-15.84584143012762</t>
  </si>
  <si>
    <t>35.233659306541085</t>
  </si>
  <si>
    <t>https://waterforpeople.s3.amazonaws.com/images/4d7d1f7c-b217-4fd3-ad9a-a712a60f53d5.jpg</t>
  </si>
  <si>
    <t>Kamala,Nkumba</t>
  </si>
  <si>
    <t>eef2d07db430b937fe7bb2c6b29a1f91</t>
  </si>
  <si>
    <t>bvg2-kcv3-xgvt</t>
  </si>
  <si>
    <t>2706050283</t>
  </si>
  <si>
    <t>26-08-2019 09:39:34 UTC</t>
  </si>
  <si>
    <t>Mahame</t>
  </si>
  <si>
    <t>-15.95140349585563</t>
  </si>
  <si>
    <t>35.276941526681185</t>
  </si>
  <si>
    <t>https://waterforpeople.s3.amazonaws.com/images/ec24c6f8-3dfc-42d8-8398-a4dba5dfcc52.jpg</t>
  </si>
  <si>
    <t>only mahame</t>
  </si>
  <si>
    <t>6c7d2cbc27ce1b15dfc5cda20305dbd</t>
  </si>
  <si>
    <t>qcvm-73yy-yun7</t>
  </si>
  <si>
    <t>2682060437</t>
  </si>
  <si>
    <t>26-08-2019 09:48:31 UTC</t>
  </si>
  <si>
    <t>-15.836465391330421</t>
  </si>
  <si>
    <t>35.23569040931761</t>
  </si>
  <si>
    <t>824.0</t>
  </si>
  <si>
    <t>https://waterforpeople.s3.amazonaws.com/images/ced2deff-426d-47af-8fb5-b4eb788b6e5a.jpg</t>
  </si>
  <si>
    <t>kamala,Chitopa</t>
  </si>
  <si>
    <t>83e46dd84463f09ff82dc4b14719405d</t>
  </si>
  <si>
    <t>15ff-tm8k-5hp0</t>
  </si>
  <si>
    <t>2682060703</t>
  </si>
  <si>
    <t>26-08-2019 09:52:36 UTC</t>
  </si>
  <si>
    <t>00:10:35</t>
  </si>
  <si>
    <t>Thumba</t>
  </si>
  <si>
    <t>-15.795195875689387</t>
  </si>
  <si>
    <t>35.17572979442775</t>
  </si>
  <si>
    <t>https://waterforpeople.s3.amazonaws.com/images/ad103e35-035b-4cbb-8af6-255b23947696.jpg</t>
  </si>
  <si>
    <t>b285f34545d7fd7831b07d149cca6</t>
  </si>
  <si>
    <t>tss6-cxc2-2trb</t>
  </si>
  <si>
    <t>2704040203</t>
  </si>
  <si>
    <t>26-08-2019 09:56:44 UTC</t>
  </si>
  <si>
    <t>00:02:19</t>
  </si>
  <si>
    <t>-15.838485429994762</t>
  </si>
  <si>
    <t>35.23713913746178</t>
  </si>
  <si>
    <t>https://waterforpeople.s3.amazonaws.com/images/b7d965b5-d771-44b6-b752-1a8bce424f09.jpg</t>
  </si>
  <si>
    <t>Kamala, Chitopa</t>
  </si>
  <si>
    <t>58ab106030919a706e64533959cb834</t>
  </si>
  <si>
    <t>q5rm-t423-ppsj</t>
  </si>
  <si>
    <t>2709150064</t>
  </si>
  <si>
    <t>26-08-2019 10:11:35 UTC</t>
  </si>
  <si>
    <t>00:03:27</t>
  </si>
  <si>
    <t>-15.93644951004535</t>
  </si>
  <si>
    <t>35.30911068432033</t>
  </si>
  <si>
    <t>672.0</t>
  </si>
  <si>
    <t>https://waterforpeople.s3.amazonaws.com/images/72deb607-c717-4479-bdcd-468806fb1254.jpg</t>
  </si>
  <si>
    <t>only  nantapha</t>
  </si>
  <si>
    <t>cf70c5dc57d1fd62eef8db1213ff039</t>
  </si>
  <si>
    <t>dxbv-s8hv-b2ve</t>
  </si>
  <si>
    <t>2684090100</t>
  </si>
  <si>
    <t>26-08-2019 10:28:36 UTC</t>
  </si>
  <si>
    <t>Mulambulo</t>
  </si>
  <si>
    <t>-15.775498864240944</t>
  </si>
  <si>
    <t>35.160944955423474</t>
  </si>
  <si>
    <t>https://waterforpeople.s3.amazonaws.com/images/bed9b82a-2fe2-4416-a384-db79eb52a69d.jpg</t>
  </si>
  <si>
    <t>917af27c4b36ad8d411fccc37e2052e</t>
  </si>
  <si>
    <t>m58j-dn08-8d0w</t>
  </si>
  <si>
    <t>2714630634</t>
  </si>
  <si>
    <t>26-08-2019 10:30:44 UTC</t>
  </si>
  <si>
    <t>00:12:32</t>
  </si>
  <si>
    <t>Sumani II</t>
  </si>
  <si>
    <t>-15.776627236045897</t>
  </si>
  <si>
    <t>35.16611558385193</t>
  </si>
  <si>
    <t>https://waterforpeople.s3.amazonaws.com/images/125b54e2-15e8-42ea-bbce-7905be95f26d.jpg</t>
  </si>
  <si>
    <t>Sumani II,  Mulambulo, Sumani I  Chimimba</t>
  </si>
  <si>
    <t>28ee9f959af5a3b04c5f27d84fcb89f3</t>
  </si>
  <si>
    <t>3dkh-gdja-3bw8</t>
  </si>
  <si>
    <t>2709130239</t>
  </si>
  <si>
    <t>26-08-2019 10:35:13 UTC</t>
  </si>
  <si>
    <t>00:21:05</t>
  </si>
  <si>
    <t>Thukumwa</t>
  </si>
  <si>
    <t>-15.952807506546378</t>
  </si>
  <si>
    <t>35.28640637174249</t>
  </si>
  <si>
    <t>https://waterforpeople.s3.amazonaws.com/images/2446921b-da8a-44a9-9293-3833b53eb8b6.jpg</t>
  </si>
  <si>
    <t>makalani,mwineya and makalani</t>
  </si>
  <si>
    <t>ac71f31e122be36c2e69bdd68d293684</t>
  </si>
  <si>
    <t>e7gm-8n7v-btst</t>
  </si>
  <si>
    <t>2706040127</t>
  </si>
  <si>
    <t>26-08-2019 10:44:20 UTC</t>
  </si>
  <si>
    <t>00:02:17</t>
  </si>
  <si>
    <t>-15.778186144307256</t>
  </si>
  <si>
    <t>35.157191874459386</t>
  </si>
  <si>
    <t>1018.0</t>
  </si>
  <si>
    <t>https://waterforpeople.s3.amazonaws.com/images/52b943c1-42cb-4004-b4ce-32170abc93aa.jpg</t>
  </si>
  <si>
    <t>Matumula</t>
  </si>
  <si>
    <t>ece0a0518fd5e841c1b73e60c5b4cc</t>
  </si>
  <si>
    <t>9j2v-4j3r-evkr</t>
  </si>
  <si>
    <t>2712550168</t>
  </si>
  <si>
    <t>26-08-2019 10:45:52 UTC</t>
  </si>
  <si>
    <t>-15.842824908904731</t>
  </si>
  <si>
    <t>35.2308177575469</t>
  </si>
  <si>
    <t>https://waterforpeople.s3.amazonaws.com/images/09f7bbd1-de36-4ed2-b70c-83ac890ff68f.jpg</t>
  </si>
  <si>
    <t>Nkumba,chitopa,magodi</t>
  </si>
  <si>
    <t>2d39c42486b5b3a5d5127e841caaadbf</t>
  </si>
  <si>
    <t>n6qm-7ndu-2s6e</t>
  </si>
  <si>
    <t>2716950664</t>
  </si>
  <si>
    <t>26-08-2019 11:05:08 UTC</t>
  </si>
  <si>
    <t>00:02:21</t>
  </si>
  <si>
    <t>-15.770530449226499</t>
  </si>
  <si>
    <t>35.17012070864439</t>
  </si>
  <si>
    <t>https://waterforpeople.s3.amazonaws.com/images/cf815f26-ae86-4428-8d3b-b4a8b9184c4c.jpg</t>
  </si>
  <si>
    <t>d0adb38aa616933646c19ee3b60b48</t>
  </si>
  <si>
    <t>q9u4-62xe-96th</t>
  </si>
  <si>
    <t>2730230526</t>
  </si>
  <si>
    <t>26-08-2019 11:11:31 UTC</t>
  </si>
  <si>
    <t>-15.618495550006628</t>
  </si>
  <si>
    <t>35.10728543624282</t>
  </si>
  <si>
    <t>https://waterforpeople.s3.amazonaws.com/images/1a4826bc-9777-44be-9d56-7e650466cfc2.jpg</t>
  </si>
  <si>
    <t>c962359b11ccf11a101e9f0c3ae573</t>
  </si>
  <si>
    <t>3v48-tdu3-5s67</t>
  </si>
  <si>
    <t>2684100463</t>
  </si>
  <si>
    <t>26-08-2019 11:11:51 UTC</t>
  </si>
  <si>
    <t>Bandula</t>
  </si>
  <si>
    <t>-15.596837257035077</t>
  </si>
  <si>
    <t>35.113053945824504</t>
  </si>
  <si>
    <t>https://waterforpeople.s3.amazonaws.com/images/c1e21a2d-d8bd-45e2-a57f-602c9ac9c4dd.jpg</t>
  </si>
  <si>
    <t>bandula</t>
  </si>
  <si>
    <t>69ab41a05c4f64a11eabbce0e5fed924</t>
  </si>
  <si>
    <t>9ymu-6dkj-us0e</t>
  </si>
  <si>
    <t>2718630301</t>
  </si>
  <si>
    <t>26-08-2019 11:15:24 UTC</t>
  </si>
  <si>
    <t>Nakhwala</t>
  </si>
  <si>
    <t>-15.615388881415129</t>
  </si>
  <si>
    <t>35.11469059623778</t>
  </si>
  <si>
    <t>932.0</t>
  </si>
  <si>
    <t>https://waterforpeople.s3.amazonaws.com/images/70fb3dd1-35be-45b2-b876-56e48ee5ba68.jpg</t>
  </si>
  <si>
    <t>Nakhwala and Mtembo</t>
  </si>
  <si>
    <t>c2ccc27c40663269fd2fcbb8f825ace</t>
  </si>
  <si>
    <t>6468-7mrn-3ufg</t>
  </si>
  <si>
    <t>2717010116</t>
  </si>
  <si>
    <t>26-08-2019 11:29:40 UTC</t>
  </si>
  <si>
    <t>-15.598054477013648</t>
  </si>
  <si>
    <t>35.11271791532636</t>
  </si>
  <si>
    <t>https://waterforpeople.s3.amazonaws.com/images/0e3a0d61-fa22-4ac4-9e4d-9e7404e67251.jpg</t>
  </si>
  <si>
    <t>bandula, malinga and mjagaja</t>
  </si>
  <si>
    <t>c69ebd52d9f0291b0c7fdcafc11cc5</t>
  </si>
  <si>
    <t>7n79-7c40-da88</t>
  </si>
  <si>
    <t>2724430645</t>
  </si>
  <si>
    <t>26-08-2019 11:38:08 UTC</t>
  </si>
  <si>
    <t>00:13:10</t>
  </si>
  <si>
    <t>Chimimba</t>
  </si>
  <si>
    <t>-15.775256166234612</t>
  </si>
  <si>
    <t>35.171364499256015</t>
  </si>
  <si>
    <t>963.0</t>
  </si>
  <si>
    <t>https://waterforpeople.s3.amazonaws.com/images/4c7b8c76-6e93-446f-8d71-ecab24289edb.jpg</t>
  </si>
  <si>
    <t>Chimimba,Milepa, Kajawo</t>
  </si>
  <si>
    <t>8913507386d2b73787be7e56f0caf8c2</t>
  </si>
  <si>
    <t>jrmq-9mdq-94wm</t>
  </si>
  <si>
    <t>2722470141</t>
  </si>
  <si>
    <t>26-08-2019 11:40:00 UTC</t>
  </si>
  <si>
    <t>Sumani I</t>
  </si>
  <si>
    <t>-15.779814999550581</t>
  </si>
  <si>
    <t>35.1697763800621</t>
  </si>
  <si>
    <t>https://waterforpeople.s3.amazonaws.com/images/8ac874be-724c-4c5c-a174-2f6f7ae87151.jpg</t>
  </si>
  <si>
    <t>Sumani 2,Milepa,Chimimba</t>
  </si>
  <si>
    <t>34e68e67b738dff0d15ca9098cb2f68</t>
  </si>
  <si>
    <t>xhrf-phcf-vd2n</t>
  </si>
  <si>
    <t>2684100253</t>
  </si>
  <si>
    <t>26-08-2019 11:41:16 UTC</t>
  </si>
  <si>
    <t>00:05:14</t>
  </si>
  <si>
    <t>Chitopa</t>
  </si>
  <si>
    <t>-15.835785786621273</t>
  </si>
  <si>
    <t>35.23031325079501</t>
  </si>
  <si>
    <t>https://waterforpeople.s3.amazonaws.com/images/0aee406f-e49c-42f8-9d17-abf8d19e3bcf.jpg</t>
  </si>
  <si>
    <t>Chitopa 2</t>
  </si>
  <si>
    <t>e094924a6714402ce64eb2aad8af80</t>
  </si>
  <si>
    <t>1shs-dpb3-vhbb</t>
  </si>
  <si>
    <t>2684100598</t>
  </si>
  <si>
    <t>26-08-2019 11:46:15 UTC</t>
  </si>
  <si>
    <t>-15.622685453854501</t>
  </si>
  <si>
    <t>35.10543244890869</t>
  </si>
  <si>
    <t>https://waterforpeople.s3.amazonaws.com/images/6547237f-7f7a-46a3-85d1-1c8af3d0c7da.jpg</t>
  </si>
  <si>
    <t>7feca036f58ee84a6b8b72567fb7c4c7</t>
  </si>
  <si>
    <t>t8kp-pkj7-109r</t>
  </si>
  <si>
    <t>2682070273</t>
  </si>
  <si>
    <t>26-08-2019 11:49:10 UTC</t>
  </si>
  <si>
    <t>00:24:30</t>
  </si>
  <si>
    <t>Lipenga</t>
  </si>
  <si>
    <t>-15.958074191585183</t>
  </si>
  <si>
    <t>35.27981333434582</t>
  </si>
  <si>
    <t>https://waterforpeople.s3.amazonaws.com/images/87f0d6e8-0f1d-4d61-97a7-2123195ae737.jpg</t>
  </si>
  <si>
    <t>mwineya and lihilo</t>
  </si>
  <si>
    <t>3fc339e1b77fdbe177b24374afdd8cc0</t>
  </si>
  <si>
    <t>53tx-rn9w-d35r</t>
  </si>
  <si>
    <t>2707480118</t>
  </si>
  <si>
    <t>26-08-2019 11:54:14 UTC</t>
  </si>
  <si>
    <t>00:04:30</t>
  </si>
  <si>
    <t>-15.60280336998403</t>
  </si>
  <si>
    <t>35.10735190473497</t>
  </si>
  <si>
    <t>https://waterforpeople.s3.amazonaws.com/images/53ae571f-041a-40e5-8efc-31de5f7d9975.jpg</t>
  </si>
  <si>
    <t>bandula and mjagaja</t>
  </si>
  <si>
    <t>76f8a42ee9ecb2dec3177ec39ca6508c</t>
  </si>
  <si>
    <t>w5pv-9c7u-2egc</t>
  </si>
  <si>
    <t>2682060374</t>
  </si>
  <si>
    <t>26-08-2019 12:02:44 UTC</t>
  </si>
  <si>
    <t>00:02:56</t>
  </si>
  <si>
    <t>-15.785905960947275</t>
  </si>
  <si>
    <t>35.17038557678461</t>
  </si>
  <si>
    <t>https://waterforpeople.s3.amazonaws.com/images/f4c7b006-4775-49a1-8e11-3377198d6013.jpg</t>
  </si>
  <si>
    <t>b9586b50fca43ce910f1ed8325365c91</t>
  </si>
  <si>
    <t>prrd-078p-kpeq</t>
  </si>
  <si>
    <t>2710830164</t>
  </si>
  <si>
    <t>26-08-2019 12:07:51 UTC</t>
  </si>
  <si>
    <t>-15.821717684157193</t>
  </si>
  <si>
    <t>35.23043671622872</t>
  </si>
  <si>
    <t>https://waterforpeople.s3.amazonaws.com/images/861efc1c-095d-4bed-b8e9-0ad1d560a292.jpg</t>
  </si>
  <si>
    <t>Mamigoji</t>
  </si>
  <si>
    <t>29d6dbcb5a4db4c148ebd83778ea18</t>
  </si>
  <si>
    <t>tqgs-kdn8-ad7e</t>
  </si>
  <si>
    <t>2730230530</t>
  </si>
  <si>
    <t>26-08-2019 12:11:30 UTC</t>
  </si>
  <si>
    <t>-15.62328270636499</t>
  </si>
  <si>
    <t>35.1032143458724</t>
  </si>
  <si>
    <t>https://waterforpeople.s3.amazonaws.com/images/8e74eb29-490b-4f9d-bc22-9b14f7753aed.jpg</t>
  </si>
  <si>
    <t>536a18e11db0c561eca54033b9795f1c</t>
  </si>
  <si>
    <t>yncq-11bn-vfc4</t>
  </si>
  <si>
    <t>2704070117</t>
  </si>
  <si>
    <t>26-08-2019 12:13:08 UTC</t>
  </si>
  <si>
    <t>00:07:09</t>
  </si>
  <si>
    <t>Milepa</t>
  </si>
  <si>
    <t>-15.777698988094926</t>
  </si>
  <si>
    <t>35.17652272246778</t>
  </si>
  <si>
    <t>https://waterforpeople.s3.amazonaws.com/images/211e2135-e06f-4708-ae7e-349971d03f55.jpg</t>
  </si>
  <si>
    <t>Milepa, Chatha, Sumani I</t>
  </si>
  <si>
    <t>b396d72717e9568a188139117271aa7</t>
  </si>
  <si>
    <t>psx9-kth7-308d</t>
  </si>
  <si>
    <t>2704030401</t>
  </si>
  <si>
    <t>26-08-2019 12:13:51 UTC</t>
  </si>
  <si>
    <t>00:02:03</t>
  </si>
  <si>
    <t>-15.784759190864861</t>
  </si>
  <si>
    <t>35.171908317133784</t>
  </si>
  <si>
    <t>https://waterforpeople.s3.amazonaws.com/images/dacb8ee8-ecfb-43a0-a0ef-f4e4f363e4c2.jpg</t>
  </si>
  <si>
    <t>Ntanyiwa</t>
  </si>
  <si>
    <t>bc9d6c50c2444fa654f0d5ec71f2df10</t>
  </si>
  <si>
    <t>41rf-t9x0-khe1</t>
  </si>
  <si>
    <t>2716950228</t>
  </si>
  <si>
    <t>26-08-2019 12:25:38 UTC</t>
  </si>
  <si>
    <t>Magodi</t>
  </si>
  <si>
    <t>-15.833779997192323</t>
  </si>
  <si>
    <t>35.22407560609281</t>
  </si>
  <si>
    <t>https://waterforpeople.s3.amazonaws.com/images/b8388f47-2b08-4422-be3a-59b968db664f.jpg</t>
  </si>
  <si>
    <t>Magodi,Zembereko</t>
  </si>
  <si>
    <t>ee18f2cb433e1148dda2b944228919c9</t>
  </si>
  <si>
    <t>5dkh-eaha-xh4a</t>
  </si>
  <si>
    <t>2701620245</t>
  </si>
  <si>
    <t>26-08-2019 12:43:39 UTC</t>
  </si>
  <si>
    <t>-15.834986111149192</t>
  </si>
  <si>
    <t>35.22442437708378</t>
  </si>
  <si>
    <t>https://waterforpeople.s3.amazonaws.com/images/e0583d0d-1f5e-466e-8232-e9f011e926c7.jpg</t>
  </si>
  <si>
    <t>Magodi,Nkumba Chitopa</t>
  </si>
  <si>
    <t>70d12353b52ea5cb7f41f18d88c21492</t>
  </si>
  <si>
    <t>d4hp-rt63-u1s7</t>
  </si>
  <si>
    <t>2701610299</t>
  </si>
  <si>
    <t>26-08-2019 12:59:13 UTC</t>
  </si>
  <si>
    <t>00:19:51</t>
  </si>
  <si>
    <t>Munyapa</t>
  </si>
  <si>
    <t>-15.945468102581799</t>
  </si>
  <si>
    <t>35.27016987092793</t>
  </si>
  <si>
    <t>https://waterforpeople.s3.amazonaws.com/images/1c589bd5-ff7b-4330-9019-ffbc69140e4d.jpg</t>
  </si>
  <si>
    <t>munyapa and makalakala</t>
  </si>
  <si>
    <t>a8f1cd8931fbd6ed857c68909ec7b08d</t>
  </si>
  <si>
    <t>4qxf-4pyq-uxaw</t>
  </si>
  <si>
    <t>2712550173</t>
  </si>
  <si>
    <t>26-08-2019 13:31:11 UTC</t>
  </si>
  <si>
    <t>Zembere</t>
  </si>
  <si>
    <t>-15.825898409821093</t>
  </si>
  <si>
    <t>35.223103472962976</t>
  </si>
  <si>
    <t>https://waterforpeople.s3.amazonaws.com/images/8059b09d-ef6f-41e3-a1f6-ac8e86b82776.jpg</t>
  </si>
  <si>
    <t>Zembereko</t>
  </si>
  <si>
    <t>26f139c46cdd83165b321bdfd4976aa7</t>
  </si>
  <si>
    <t>7ua3-2g64-0ynw</t>
  </si>
  <si>
    <t>2717050149</t>
  </si>
  <si>
    <t>26-08-2019 13:35:40 UTC</t>
  </si>
  <si>
    <t>-15.610244362615049</t>
  </si>
  <si>
    <t>35.12025224044919</t>
  </si>
  <si>
    <t>https://waterforpeople.s3.amazonaws.com/images/9b2187eb-b527-4a2c-9c6a-fcfabbe72ac0.jpg</t>
  </si>
  <si>
    <t>mtembo, sayenda and chitera</t>
  </si>
  <si>
    <t>77e4f1b5cd3a49afdc7c2721dd14a</t>
  </si>
  <si>
    <t>k3vn-w6df-537d</t>
  </si>
  <si>
    <t>2722490300</t>
  </si>
  <si>
    <t>26-08-2019 13:50:14 UTC</t>
  </si>
  <si>
    <t>00:22:31</t>
  </si>
  <si>
    <t>-15.94091463368386</t>
  </si>
  <si>
    <t>35.26904032565653</t>
  </si>
  <si>
    <t>https://waterforpeople.s3.amazonaws.com/images/d272729f-268a-42f4-a295-3fa733c6e902.jpg</t>
  </si>
  <si>
    <t>nyopo,nampuluma</t>
  </si>
  <si>
    <t>18b60a4fd993f30ade273f2120bcfc</t>
  </si>
  <si>
    <t>99dj-4cvs-f1ws</t>
  </si>
  <si>
    <t>2722490243</t>
  </si>
  <si>
    <t>26-08-2019 13:59:35 UTC</t>
  </si>
  <si>
    <t>-15.82904992159456</t>
  </si>
  <si>
    <t>35.226621022447944</t>
  </si>
  <si>
    <t>https://waterforpeople.s3.amazonaws.com/images/6fc3f289-586b-47eb-96b7-3c366299d517.jpg</t>
  </si>
  <si>
    <t>d61f31ff8b5d9ee121699092bd36428</t>
  </si>
  <si>
    <t>1gn6-v2nn-g8gg</t>
  </si>
  <si>
    <t>2722460278</t>
  </si>
  <si>
    <t>26-08-2019 14:18:05 UTC</t>
  </si>
  <si>
    <t>00:03:28</t>
  </si>
  <si>
    <t>-15.825734627433121</t>
  </si>
  <si>
    <t>35.221986500546336</t>
  </si>
  <si>
    <t>https://waterforpeople.s3.amazonaws.com/images/830f5878-2c55-4386-af19-7b576e6803d2.jpg</t>
  </si>
  <si>
    <t>ZEMBEREKO</t>
  </si>
  <si>
    <t>f89f4330ace51fc7aab55ca5b9b294e8</t>
  </si>
  <si>
    <t>3pvk-s4cj-k9f8</t>
  </si>
  <si>
    <t>2706100132</t>
  </si>
  <si>
    <t>26-08-2019 14:20:27 UTC</t>
  </si>
  <si>
    <t>00:02:51</t>
  </si>
  <si>
    <t>Sayenda</t>
  </si>
  <si>
    <t>-15.612514433450997</t>
  </si>
  <si>
    <t>35.12251837179065</t>
  </si>
  <si>
    <t>https://waterforpeople.s3.amazonaws.com/images/f2380306-cb48-4860-99ec-75e75c656097.jpg</t>
  </si>
  <si>
    <t>sayenda</t>
  </si>
  <si>
    <t>7de88d27b894541d994e062cc953c7</t>
  </si>
  <si>
    <t>7fcr-nev9-qu3c</t>
  </si>
  <si>
    <t>2732180775</t>
  </si>
  <si>
    <t>26-08-2019 14:22:02 UTC</t>
  </si>
  <si>
    <t>00:14:43</t>
  </si>
  <si>
    <t>-15.661524971947074</t>
  </si>
  <si>
    <t>35.229700366035104</t>
  </si>
  <si>
    <t>https://waterforpeople.s3.amazonaws.com/images/078e6e74-27c5-4e0d-b9c0-38c840c5b2f6.jpg</t>
  </si>
  <si>
    <t>nsulupi,munlo.mphaya</t>
  </si>
  <si>
    <t>0801911fcdcc954decb19374862b068</t>
  </si>
  <si>
    <t>c5cv-jp5b-mt1b</t>
  </si>
  <si>
    <t>2714630554</t>
  </si>
  <si>
    <t>26-08-2019 14:29:49 UTC</t>
  </si>
  <si>
    <t>00:03:45</t>
  </si>
  <si>
    <t>Chimatiro</t>
  </si>
  <si>
    <t>-15.802510385401547</t>
  </si>
  <si>
    <t>35.17679136246443</t>
  </si>
  <si>
    <t>1090.0</t>
  </si>
  <si>
    <t>https://waterforpeople.s3.amazonaws.com/images/a548f4b0-eefd-4a78-9dee-a471b6c6579f.jpg</t>
  </si>
  <si>
    <t>fa37fb7a9275b87cffbfea2de26212</t>
  </si>
  <si>
    <t>h534-2x33-dvs0</t>
  </si>
  <si>
    <t>2701610305</t>
  </si>
  <si>
    <t>26-08-2019 15:10:43 UTC</t>
  </si>
  <si>
    <t>-15.821185098029673</t>
  </si>
  <si>
    <t>35.24708451703191</t>
  </si>
  <si>
    <t>https://waterforpeople.s3.amazonaws.com/images/7fa1dd76-93d3-431c-b6e4-764653c10625.jpg</t>
  </si>
  <si>
    <t>56ed3d369054bc5e257df3c951737</t>
  </si>
  <si>
    <t>uhnt-kde5-edwe</t>
  </si>
  <si>
    <t>2730230246</t>
  </si>
  <si>
    <t>26-08-2019 15:12:57 UTC</t>
  </si>
  <si>
    <t>00:20:48</t>
  </si>
  <si>
    <t>-15.839371480979025</t>
  </si>
  <si>
    <t>35.258579291403294</t>
  </si>
  <si>
    <t>https://waterforpeople.s3.amazonaws.com/images/22937b57-ccf3-4b26-8c57-790f7162ba0c.jpg</t>
  </si>
  <si>
    <t>Kajawo and Ngwale</t>
  </si>
  <si>
    <t>34b6c881a37ffc02740212525cd24b9</t>
  </si>
  <si>
    <t>et9a-3gke-x1uc</t>
  </si>
  <si>
    <t>2704060291</t>
  </si>
  <si>
    <t>26-08-2019 15:14:41 UTC</t>
  </si>
  <si>
    <t>Maliko</t>
  </si>
  <si>
    <t>-15.829309383407235</t>
  </si>
  <si>
    <t>35.23009305819869</t>
  </si>
  <si>
    <t>875.0</t>
  </si>
  <si>
    <t>https://waterforpeople.s3.amazonaws.com/images/cba0c198-b391-4ec1-a8ef-b75a4a6ad9b0.jpg</t>
  </si>
  <si>
    <t>Maliro,Mpanda,Phamduwa,</t>
  </si>
  <si>
    <t>acb27e74d2cd675d4537d2feb1ee5</t>
  </si>
  <si>
    <t>7nd1-6kdm-mhvt</t>
  </si>
  <si>
    <t>2704040273</t>
  </si>
  <si>
    <t>26-08-2019 15:15:38 UTC</t>
  </si>
  <si>
    <t>Mpanda</t>
  </si>
  <si>
    <t>-15.830358797684312</t>
  </si>
  <si>
    <t>35.232105888426304</t>
  </si>
  <si>
    <t>https://waterforpeople.s3.amazonaws.com/images/a445ea00-b30e-4bf8-b5d6-273d8424b995.jpg</t>
  </si>
  <si>
    <t>fa7bea22bcba412be7bd3f685f03833</t>
  </si>
  <si>
    <t>h48y-11fg-6k88</t>
  </si>
  <si>
    <t>2710810356</t>
  </si>
  <si>
    <t>26-08-2019 15:16:33 UTC</t>
  </si>
  <si>
    <t>00:11:07</t>
  </si>
  <si>
    <t>-15.84169733338058</t>
  </si>
  <si>
    <t>35.271608708426356</t>
  </si>
  <si>
    <t>https://waterforpeople.s3.amazonaws.com/images/27eeabbd-d2a8-4657-b239-28242ff8b3eb.jpg</t>
  </si>
  <si>
    <t>Muhasuwa  and Kajawo</t>
  </si>
  <si>
    <t>7098d882ad572711f659469e78891fa4</t>
  </si>
  <si>
    <t>g1j1-jye2-9scb</t>
  </si>
  <si>
    <t>2720520582</t>
  </si>
  <si>
    <t>26-08-2019 17:50:54 UTC</t>
  </si>
  <si>
    <t>-15.939436904154718</t>
  </si>
  <si>
    <t>35.298594078049064</t>
  </si>
  <si>
    <t>https://waterforpeople.s3.amazonaws.com/images/0f88967d-b6e8-4b42-bc57-1da0e974172e.jpg</t>
  </si>
  <si>
    <t>f44368ec1bae683af57a5568a3fd</t>
  </si>
  <si>
    <t>8a11-wyvj-0t6s</t>
  </si>
  <si>
    <t>2720520583</t>
  </si>
  <si>
    <t>26-08-2019 17:51:27 UTC</t>
  </si>
  <si>
    <t>00:04:41</t>
  </si>
  <si>
    <t>-15.939386319369078</t>
  </si>
  <si>
    <t>35.298555521294475</t>
  </si>
  <si>
    <t>https://waterforpeople.s3.amazonaws.com/images/0aadee2a-4c84-47b5-84fe-c6491d6fdf69.jpg</t>
  </si>
  <si>
    <t>725d751cc8347fe230ea4a65e242917</t>
  </si>
  <si>
    <t>tc2e-xyk3-gvd0</t>
  </si>
  <si>
    <t>2710800605</t>
  </si>
  <si>
    <t>26-08-2019 17:51:34 UTC</t>
  </si>
  <si>
    <t>00:04:33</t>
  </si>
  <si>
    <t>-15.943968328647316</t>
  </si>
  <si>
    <t>35.2986819203943</t>
  </si>
  <si>
    <t>https://waterforpeople.s3.amazonaws.com/images/dbcae598-bd00-42a8-b0f0-28df20a9ff1f.jpg</t>
  </si>
  <si>
    <t>999eab4bd4c544d1282d449c7832319</t>
  </si>
  <si>
    <t>da45-harg-hpp5</t>
  </si>
  <si>
    <t>2706050627</t>
  </si>
  <si>
    <t>26-08-2019 17:54:29 UTC</t>
  </si>
  <si>
    <t>00:05:00</t>
  </si>
  <si>
    <t>-15.944309597834945</t>
  </si>
  <si>
    <t>35.29813030734658</t>
  </si>
  <si>
    <t>https://waterforpeople.s3.amazonaws.com/images/0c68f319-2e4f-4528-b543-55fa2a6f6d8f.jpg</t>
  </si>
  <si>
    <t>2490795c81b888264b47ad864e16c75</t>
  </si>
  <si>
    <t>rcm2-d5wn-xmce</t>
  </si>
  <si>
    <t>2712560666</t>
  </si>
  <si>
    <t>26-08-2019 17:54:36 UTC</t>
  </si>
  <si>
    <t>-15.941411135718226</t>
  </si>
  <si>
    <t>35.29746067710221</t>
  </si>
  <si>
    <t>710.0</t>
  </si>
  <si>
    <t>https://waterforpeople.s3.amazonaws.com/images/d67620ec-caf9-40c0-b35e-d12e0f940af1.jpg</t>
  </si>
  <si>
    <t>f58d1dc776cbb394de0f835cc3fe21</t>
  </si>
  <si>
    <t>eqs5-xy30-3010</t>
  </si>
  <si>
    <t>2712560668</t>
  </si>
  <si>
    <t>26-08-2019 17:54:41 UTC</t>
  </si>
  <si>
    <t>00:15:52</t>
  </si>
  <si>
    <t>-15.896042743697762</t>
  </si>
  <si>
    <t>35.299235209822655</t>
  </si>
  <si>
    <t>https://waterforpeople.s3.amazonaws.com/images/c1b24b8b-1cf9-4ed0-8f79-742afe832e5a.jpg</t>
  </si>
  <si>
    <t>mntiyana</t>
  </si>
  <si>
    <t>6d337d6b61e6427e8cd7d60ec445af</t>
  </si>
  <si>
    <t>x87u-hyxk-0y7m</t>
  </si>
  <si>
    <t>2710830655</t>
  </si>
  <si>
    <t>26-08-2019 18:20:49 UTC</t>
  </si>
  <si>
    <t>Sandrack</t>
  </si>
  <si>
    <t>Masauli</t>
  </si>
  <si>
    <t>Linyama</t>
  </si>
  <si>
    <t>-15.678534912876785</t>
  </si>
  <si>
    <t>35.283104656264186</t>
  </si>
  <si>
    <t>https://waterforpeople.s3.amazonaws.com/images/10fe3830-3608-43dd-b0c4-7c710ae420bd.jpg</t>
  </si>
  <si>
    <t>Linyama and Mukiwa</t>
  </si>
  <si>
    <t>fd8097c2717f2f7fe485ed1acec5846f</t>
  </si>
  <si>
    <t>akr4-aev2-syk1</t>
  </si>
  <si>
    <t>2722480646</t>
  </si>
  <si>
    <t>26-08-2019 18:23:20 UTC</t>
  </si>
  <si>
    <t>00:07:02</t>
  </si>
  <si>
    <t>Dyanyama</t>
  </si>
  <si>
    <t>Mphaya</t>
  </si>
  <si>
    <t>-15.679471800103784</t>
  </si>
  <si>
    <t>35.2702681068331</t>
  </si>
  <si>
    <t>797.0</t>
  </si>
  <si>
    <t>https://waterforpeople.s3.amazonaws.com/images/8eca9586-79b1-415d-af91-4bc997794cc1.jpg</t>
  </si>
  <si>
    <t>Mphaya, Sabola, Munyapa and Mphepo</t>
  </si>
  <si>
    <t>2b87a3437931a7b0f154d164e9ce9b47</t>
  </si>
  <si>
    <t>psc0-ty94-60su</t>
  </si>
  <si>
    <t>2716950758</t>
  </si>
  <si>
    <t>26-08-2019 18:31:05 UTC</t>
  </si>
  <si>
    <t>00:13:18</t>
  </si>
  <si>
    <t>Mangwere</t>
  </si>
  <si>
    <t>-15.684163109399378</t>
  </si>
  <si>
    <t>35.28053233399987</t>
  </si>
  <si>
    <t>808.0</t>
  </si>
  <si>
    <t>https://waterforpeople.s3.amazonaws.com/images/e80a7c5a-7c0c-4e92-8c9b-19596ddf9d8b.jpg</t>
  </si>
  <si>
    <t>Mangwere, Mphaya and Linyama</t>
  </si>
  <si>
    <t>b1329c274e413cb09f3d6ae9722e91d</t>
  </si>
  <si>
    <t>aduu-srtb-7dgy</t>
  </si>
  <si>
    <t>2706050721</t>
  </si>
  <si>
    <t>26-08-2019 18:32:21 UTC</t>
  </si>
  <si>
    <t>-15.695842285640538</t>
  </si>
  <si>
    <t>35.26835854165256</t>
  </si>
  <si>
    <t>https://waterforpeople.s3.amazonaws.com/images/7280d494-02ca-49cd-afbe-73d2b8d08b32.jpg</t>
  </si>
  <si>
    <t>Mphaya andMunlo</t>
  </si>
  <si>
    <t>6c88c3d3fc8a418d9fe52fa285a2cd1f</t>
  </si>
  <si>
    <t>qva4-099y-ut3</t>
  </si>
  <si>
    <t>2712570733</t>
  </si>
  <si>
    <t>26-08-2019 18:46:45 UTC</t>
  </si>
  <si>
    <t>00:16:15</t>
  </si>
  <si>
    <t>-15.690359682776034</t>
  </si>
  <si>
    <t>35.262737050652504</t>
  </si>
  <si>
    <t>https://waterforpeople.s3.amazonaws.com/images/f49d1f0c-18de-4cbd-a9f1-37faf2812d3b.jpg</t>
  </si>
  <si>
    <t>Mphaya, Munyapa and Mtakhala</t>
  </si>
  <si>
    <t>566ef7546be35e99568e10a1449c73a0</t>
  </si>
  <si>
    <t>5xeu-23fw-y0s2</t>
  </si>
  <si>
    <t>2742220275</t>
  </si>
  <si>
    <t>27-08-2019 04:36:03 UTC</t>
  </si>
  <si>
    <t>00:07:30</t>
  </si>
  <si>
    <t>-15.613185069523752</t>
  </si>
  <si>
    <t>35.118909711018205</t>
  </si>
  <si>
    <t>977.0</t>
  </si>
  <si>
    <t>https://waterforpeople.s3.amazonaws.com/images/240c87a9-75fb-45f9-8dad-3c5aaaa632a2.jpg</t>
  </si>
  <si>
    <t>sayenda,mtembo</t>
  </si>
  <si>
    <t>3324f3d2cb650b81f31145cac95d42c</t>
  </si>
  <si>
    <t>218m-mwfp-a0v8</t>
  </si>
  <si>
    <t>2742180242</t>
  </si>
  <si>
    <t>27-08-2019 05:34:00 UTC</t>
  </si>
  <si>
    <t>-15.620386213995516</t>
  </si>
  <si>
    <t>35.10041479021311</t>
  </si>
  <si>
    <t>https://waterforpeople.s3.amazonaws.com/images/48e3644b-bfd3-4af0-85cb-9afd089a4a9a.jpg</t>
  </si>
  <si>
    <t>ec7efbcb7f85c3f7437e8fd6174a0ca</t>
  </si>
  <si>
    <t>3wbd-1upu-t5g6</t>
  </si>
  <si>
    <t>2726330228</t>
  </si>
  <si>
    <t>27-08-2019 05:39:32 UTC</t>
  </si>
  <si>
    <t>-15.619656317867339</t>
  </si>
  <si>
    <t>35.09978732094169</t>
  </si>
  <si>
    <t>https://waterforpeople.s3.amazonaws.com/images/9b96640a-bd49-4531-8bf0-c40702447ea0.jpg</t>
  </si>
  <si>
    <t>ec057e23a9956a7f5c2c972a9b14e</t>
  </si>
  <si>
    <t>6jdk-nppr-scx4</t>
  </si>
  <si>
    <t>2726490223</t>
  </si>
  <si>
    <t>27-08-2019 06:26:09 UTC</t>
  </si>
  <si>
    <t>Ndalama</t>
  </si>
  <si>
    <t>-15.594722838141024</t>
  </si>
  <si>
    <t>35.125103602185845</t>
  </si>
  <si>
    <t>https://waterforpeople.s3.amazonaws.com/images/0ec44367-2125-4d47-938b-a377a259aaca.jpg</t>
  </si>
  <si>
    <t>ndalama</t>
  </si>
  <si>
    <t>e147241eaeb26a36f4fe6a98e3bf779</t>
  </si>
  <si>
    <t>pbx9-4he2-aa0w</t>
  </si>
  <si>
    <t>2722540156</t>
  </si>
  <si>
    <t>27-08-2019 06:47:47 UTC</t>
  </si>
  <si>
    <t>00:18:26</t>
  </si>
  <si>
    <t>-15.618062163703144</t>
  </si>
  <si>
    <t>35.12670245021582</t>
  </si>
  <si>
    <t>976.0</t>
  </si>
  <si>
    <t>https://waterforpeople.s3.amazonaws.com/images/3a721549-ceda-446c-b2b6-d1e6f6c626a1.jpg</t>
  </si>
  <si>
    <t>sayenda ,jimison ,salihera and mtembo</t>
  </si>
  <si>
    <t>7c261d8814a4ddef80725234c8655de</t>
  </si>
  <si>
    <t>q6gk-qjep-4yd1</t>
  </si>
  <si>
    <t>2706090126</t>
  </si>
  <si>
    <t>27-08-2019 06:48:29 UTC</t>
  </si>
  <si>
    <t>-15.591278923675418</t>
  </si>
  <si>
    <t>35.133667225018144</t>
  </si>
  <si>
    <t>https://waterforpeople.s3.amazonaws.com/images/96b3eb7e-e449-4f77-9be0-6b9382d99359.jpg</t>
  </si>
  <si>
    <t>4acf8b8cd265119f5ddf413c0e0b2</t>
  </si>
  <si>
    <t>7cfh-7smn-nm9k</t>
  </si>
  <si>
    <t>2742200055</t>
  </si>
  <si>
    <t>27-08-2019 06:48:45 UTC</t>
  </si>
  <si>
    <t>00:11:19</t>
  </si>
  <si>
    <t>-15.590434153564274</t>
  </si>
  <si>
    <t>35.130883930251</t>
  </si>
  <si>
    <t>https://waterforpeople.s3.amazonaws.com/images/c97d1842-cf9d-4a9b-8e8c-d0e9ae34e44e.jpg</t>
  </si>
  <si>
    <t>golosi and chitera</t>
  </si>
  <si>
    <t>4b631a536f44256d6b091f6af621ac</t>
  </si>
  <si>
    <t>jeeh-ncxy-e64n</t>
  </si>
  <si>
    <t>2736300203</t>
  </si>
  <si>
    <t>27-08-2019 06:50:07 UTC</t>
  </si>
  <si>
    <t>-15.592484660446644</t>
  </si>
  <si>
    <t>35.12192040681839</t>
  </si>
  <si>
    <t>https://waterforpeople.s3.amazonaws.com/images/2e1e4871-478f-4047-9eec-1e1308487f00.jpg</t>
  </si>
  <si>
    <t>Nature</t>
  </si>
  <si>
    <t>f8477c1e14de850ee53c176e22513f</t>
  </si>
  <si>
    <t>v6c8-u7m9-h2a4</t>
  </si>
  <si>
    <t>2724580049</t>
  </si>
  <si>
    <t>27-08-2019 07:12:50 UTC</t>
  </si>
  <si>
    <t>Mtanyiwa</t>
  </si>
  <si>
    <t>-15.790672623552382</t>
  </si>
  <si>
    <t>35.172934513539076</t>
  </si>
  <si>
    <t>https://waterforpeople.s3.amazonaws.com/images/1599ff32-8d8d-4e6c-879d-99c6cb58fbaa.jpg</t>
  </si>
  <si>
    <t>Mtanyiwa, Chatha</t>
  </si>
  <si>
    <t>da373bb9f73ef974631d8a2f574a6516</t>
  </si>
  <si>
    <t>qhja-vj7e-xchk</t>
  </si>
  <si>
    <t>2717070049</t>
  </si>
  <si>
    <t>27-08-2019 07:27:04 UTC</t>
  </si>
  <si>
    <t>00:19:12</t>
  </si>
  <si>
    <t>Nankhumwa</t>
  </si>
  <si>
    <t>-15.990667892619967</t>
  </si>
  <si>
    <t>35.305614341050386</t>
  </si>
  <si>
    <t>669.0</t>
  </si>
  <si>
    <t>https://waterforpeople.s3.amazonaws.com/images/dfb9d1aa-fc86-4e62-ad4d-99cdd3a6623d.jpg</t>
  </si>
  <si>
    <t>only nankhumwa</t>
  </si>
  <si>
    <t>1a7019f2e29933d8ef49c8d975267c9</t>
  </si>
  <si>
    <t>dmyw-gx4d-7sm</t>
  </si>
  <si>
    <t>2724480167</t>
  </si>
  <si>
    <t>27-08-2019 07:29:35 UTC</t>
  </si>
  <si>
    <t>Makupala</t>
  </si>
  <si>
    <t>-15.962820234708488</t>
  </si>
  <si>
    <t>35.305188121274114</t>
  </si>
  <si>
    <t>675.0</t>
  </si>
  <si>
    <t>https://waterforpeople.s3.amazonaws.com/images/3c181520-f694-4611-b8b1-fa0f6c0f2c97.jpg</t>
  </si>
  <si>
    <t>nsupe nkalo</t>
  </si>
  <si>
    <t>39263e55bd5c0e73cf8b8e5f18d4</t>
  </si>
  <si>
    <t>sssk-90gu-4hk7</t>
  </si>
  <si>
    <t>2704130052</t>
  </si>
  <si>
    <t>27-08-2019 07:42:03 UTC</t>
  </si>
  <si>
    <t>00:15:36</t>
  </si>
  <si>
    <t>Tambala</t>
  </si>
  <si>
    <t>-15.980191226117313</t>
  </si>
  <si>
    <t>35.30597669072449</t>
  </si>
  <si>
    <t>670.0</t>
  </si>
  <si>
    <t>https://waterforpeople.s3.amazonaws.com/images/c4a7bcb2-1b5d-4b3e-952c-6dd74e7f4063.jpg</t>
  </si>
  <si>
    <t>tambala.mwinjilo tapala</t>
  </si>
  <si>
    <t>2398b58ee97799b45c9fb842d4a53cf</t>
  </si>
  <si>
    <t>8fut-6713-a7cx</t>
  </si>
  <si>
    <t>2704150252</t>
  </si>
  <si>
    <t>27-08-2019 07:51:35 UTC</t>
  </si>
  <si>
    <t>00:19:47</t>
  </si>
  <si>
    <t>-15.615813843905926</t>
  </si>
  <si>
    <t>35.11946266517043</t>
  </si>
  <si>
    <t>https://waterforpeople.s3.amazonaws.com/images/01408791-6152-4ac4-a8e8-7a7264dcd0de.jpg</t>
  </si>
  <si>
    <t>Chiguduli</t>
  </si>
  <si>
    <t>1edc2a5ce5ef1db3bf2c652d4f556</t>
  </si>
  <si>
    <t>3eer-8tj2-fvr2</t>
  </si>
  <si>
    <t>2728350226</t>
  </si>
  <si>
    <t>27-08-2019 08:10:43 UTC</t>
  </si>
  <si>
    <t>00:07:49</t>
  </si>
  <si>
    <t>-15.60563079547137</t>
  </si>
  <si>
    <t>35.12553300708532</t>
  </si>
  <si>
    <t>https://waterforpeople.s3.amazonaws.com/images/bdc8b7e5-9089-498f-872f-bf4ad4f8b833.jpg</t>
  </si>
  <si>
    <t>Chitera mtembo and kawawa</t>
  </si>
  <si>
    <t>cc5f4642247013f599fdd6acea5a3e</t>
  </si>
  <si>
    <t>n4sv-dhba-y9me</t>
  </si>
  <si>
    <t>2718740049</t>
  </si>
  <si>
    <t>27-08-2019 08:20:22 UTC</t>
  </si>
  <si>
    <t>-15.999398860149086</t>
  </si>
  <si>
    <t>35.30367024242878</t>
  </si>
  <si>
    <t>665.0</t>
  </si>
  <si>
    <t>https://waterforpeople.s3.amazonaws.com/images/2c729f12-9a2f-46c0-b97d-0c8699760e9c.jpg</t>
  </si>
  <si>
    <t>41721e6fde4479e1809964dfd1faab</t>
  </si>
  <si>
    <t>rvkf-99ma-u8wf</t>
  </si>
  <si>
    <t>2714660156</t>
  </si>
  <si>
    <t>27-08-2019 08:44:45 UTC</t>
  </si>
  <si>
    <t>-15.968730691820383</t>
  </si>
  <si>
    <t>35.31067323870957</t>
  </si>
  <si>
    <t>https://waterforpeople.s3.amazonaws.com/images/16ac0eb4-87df-4e8e-8240-a6987312e81f.jpg</t>
  </si>
  <si>
    <t>Nkalo and Makupala</t>
  </si>
  <si>
    <t>1f8829c6ab6154e1ce2cf961d9273454</t>
  </si>
  <si>
    <t>67t9-8b0b-qtnq</t>
  </si>
  <si>
    <t>2709170136</t>
  </si>
  <si>
    <t>27-08-2019 09:30:38 UTC</t>
  </si>
  <si>
    <t>00:06:53</t>
  </si>
  <si>
    <t>Mwinjilo</t>
  </si>
  <si>
    <t>-15.982438959181309</t>
  </si>
  <si>
    <t>35.301914904266596</t>
  </si>
  <si>
    <t>https://waterforpeople.s3.amazonaws.com/images/44dfd2f2-3574-472b-b9d1-3fa2f80cd431.jpg</t>
  </si>
  <si>
    <t>mwinjilo</t>
  </si>
  <si>
    <t>4f2478edfcd770b51db99ea68d966a</t>
  </si>
  <si>
    <t>hwyp-g7ex-26sh</t>
  </si>
  <si>
    <t>2720560291</t>
  </si>
  <si>
    <t>27-08-2019 09:39:08 UTC</t>
  </si>
  <si>
    <t>-15.604260647669435</t>
  </si>
  <si>
    <t>35.126072466373444</t>
  </si>
  <si>
    <t>1009.0</t>
  </si>
  <si>
    <t>https://waterforpeople.s3.amazonaws.com/images/f574c3a2-62f1-4984-b04e-9655e82085fd.jpg</t>
  </si>
  <si>
    <t>5024451df1c0235f1ee2bf65fd8e6247</t>
  </si>
  <si>
    <t>c5qa-yxww-swff</t>
  </si>
  <si>
    <t>2704160092</t>
  </si>
  <si>
    <t>27-08-2019 09:41:08 UTC</t>
  </si>
  <si>
    <t>00:24:21</t>
  </si>
  <si>
    <t>Mphwere</t>
  </si>
  <si>
    <t>-15.998773947358131</t>
  </si>
  <si>
    <t>35.29831881634891</t>
  </si>
  <si>
    <t>https://waterforpeople.s3.amazonaws.com/images/8c3dc4a6-de6b-4efc-9a85-c7d1cfda3816.jpg</t>
  </si>
  <si>
    <t>nankhumwa and mphwere</t>
  </si>
  <si>
    <t>1a37ef81c0542ef5a2ca6219edaf4fc</t>
  </si>
  <si>
    <t>3f6c-q4c8-vvkq</t>
  </si>
  <si>
    <t>2712580116</t>
  </si>
  <si>
    <t>27-08-2019 09:57:15 UTC</t>
  </si>
  <si>
    <t>-15.9834307</t>
  </si>
  <si>
    <t>35.2977366</t>
  </si>
  <si>
    <t>676.0</t>
  </si>
  <si>
    <t>https://waterforpeople.s3.amazonaws.com/images/943cf31f-6166-4064-a6ec-50d3db689bf6.jpg</t>
  </si>
  <si>
    <t>c38827de39497d5b8262abb574799d48</t>
  </si>
  <si>
    <t>vyka-rb17-3uya</t>
  </si>
  <si>
    <t>2710870198</t>
  </si>
  <si>
    <t>27-08-2019 10:11:32 UTC</t>
  </si>
  <si>
    <t>00:05:01</t>
  </si>
  <si>
    <t>-15.969260009005666</t>
  </si>
  <si>
    <t>35.312241073697805</t>
  </si>
  <si>
    <t>677.0</t>
  </si>
  <si>
    <t>https://waterforpeople.s3.amazonaws.com/images/e984acde-6101-453d-a76a-92a63fbc9d91.jpg</t>
  </si>
  <si>
    <t>Nkalo hospital  and part of nkalo</t>
  </si>
  <si>
    <t>f6c120e0b59da2388079a9df630b29c</t>
  </si>
  <si>
    <t>ksjx-2ptu-sfrr</t>
  </si>
  <si>
    <t>2682090163</t>
  </si>
  <si>
    <t>27-08-2019 10:27:39 UTC</t>
  </si>
  <si>
    <t>-15.965262302197516</t>
  </si>
  <si>
    <t>35.310969203710556</t>
  </si>
  <si>
    <t>671.0</t>
  </si>
  <si>
    <t>https://waterforpeople.s3.amazonaws.com/images/82720498-089e-4a39-a9e2-534774d2651e.jpg</t>
  </si>
  <si>
    <t>Nkalo and Nsupe</t>
  </si>
  <si>
    <t>f664dd4d37584ced2e6f2f2b869b21a1</t>
  </si>
  <si>
    <t>3sje-5846-sq8y</t>
  </si>
  <si>
    <t>2704170084</t>
  </si>
  <si>
    <t>27-08-2019 10:30:26 UTC</t>
  </si>
  <si>
    <t>-15.98555744625628</t>
  </si>
  <si>
    <t>35.29337139800191</t>
  </si>
  <si>
    <t>692.0</t>
  </si>
  <si>
    <t>https://waterforpeople.s3.amazonaws.com/images/db511734-966d-4fcd-a2bc-c719b114840e.jpg</t>
  </si>
  <si>
    <t>mphwere. mwinjilo</t>
  </si>
  <si>
    <t>92c43e9dbf5d54bdc7d18121c8dd9449</t>
  </si>
  <si>
    <t>hu8h-kkjw-smnk</t>
  </si>
  <si>
    <t>2712660056</t>
  </si>
  <si>
    <t>27-08-2019 10:36:12 UTC</t>
  </si>
  <si>
    <t>00:22:04</t>
  </si>
  <si>
    <t>-15.995839820243418</t>
  </si>
  <si>
    <t>35.29490428045392</t>
  </si>
  <si>
    <t>https://waterforpeople.s3.amazonaws.com/images/8ae0916d-fd4e-4ef5-a4f5-8ea4510cf6f3.jpg</t>
  </si>
  <si>
    <t>mphwere and chiromo</t>
  </si>
  <si>
    <t>805cdadf13775e479529b5aea6ee4a0</t>
  </si>
  <si>
    <t>8g5a-7rcg-gg2u</t>
  </si>
  <si>
    <t>2709170162</t>
  </si>
  <si>
    <t>27-08-2019 11:07:52 UTC</t>
  </si>
  <si>
    <t>Chambo</t>
  </si>
  <si>
    <t>-15.9861298</t>
  </si>
  <si>
    <t>35.304197</t>
  </si>
  <si>
    <t>673.0</t>
  </si>
  <si>
    <t>https://waterforpeople.s3.amazonaws.com/images/98f0b5c9-38eb-492f-abae-6b656cba7fed.jpg</t>
  </si>
  <si>
    <t>chambo.mwinjilo .tambala. nakhumwa</t>
  </si>
  <si>
    <t>be3ebbca7bab921eabd88ea67973ee</t>
  </si>
  <si>
    <t>7vq0-bmra-35tx</t>
  </si>
  <si>
    <t>2717070062</t>
  </si>
  <si>
    <t>27-08-2019 11:10:06 UTC</t>
  </si>
  <si>
    <t>00:07:51</t>
  </si>
  <si>
    <t>-15.99417102523148</t>
  </si>
  <si>
    <t>35.29205929487944</t>
  </si>
  <si>
    <t>https://waterforpeople.s3.amazonaws.com/images/aed80031-b5d2-4897-92b9-7f38c0b295a6.jpg</t>
  </si>
  <si>
    <t>only mphwere</t>
  </si>
  <si>
    <t>74e6ffcc9d675be05568683da193fc57</t>
  </si>
  <si>
    <t>66ek-7res-vvwq</t>
  </si>
  <si>
    <t>2716970158</t>
  </si>
  <si>
    <t>27-08-2019 11:21:17 UTC</t>
  </si>
  <si>
    <t>-15.958848092705011</t>
  </si>
  <si>
    <t>35.31205382198095</t>
  </si>
  <si>
    <t>https://waterforpeople.s3.amazonaws.com/images/aee6a46e-b55a-4c23-9d9c-a1331496aef2.jpg</t>
  </si>
  <si>
    <t>nkalo, nsupe and namuku</t>
  </si>
  <si>
    <t>eb92c4343515dbea1bd8069faa38abb</t>
  </si>
  <si>
    <t>k3g2-048f-2tbw</t>
  </si>
  <si>
    <t>2711070050</t>
  </si>
  <si>
    <t>27-08-2019 11:29:56 UTC</t>
  </si>
  <si>
    <t>00:05:31</t>
  </si>
  <si>
    <t>Helebati</t>
  </si>
  <si>
    <t>-15.803664196282625</t>
  </si>
  <si>
    <t>35.17008860595524</t>
  </si>
  <si>
    <t>https://waterforpeople.s3.amazonaws.com/images/33bdbf37-4ccb-4cf7-8fe7-6ea1e5cb4097.jpg</t>
  </si>
  <si>
    <t>Helebati, Ntonya</t>
  </si>
  <si>
    <t>40acda1e95d54a741931af2af468e0</t>
  </si>
  <si>
    <t>ua3s-7v3m-g1u0</t>
  </si>
  <si>
    <t>2717110072</t>
  </si>
  <si>
    <t>27-08-2019 11:42:49 UTC</t>
  </si>
  <si>
    <t>00:02:24</t>
  </si>
  <si>
    <t>Ntonya</t>
  </si>
  <si>
    <t>-15.799129251390696</t>
  </si>
  <si>
    <t>35.1753060054034</t>
  </si>
  <si>
    <t>https://waterforpeople.s3.amazonaws.com/images/2aefe563-9f80-4f6c-b3fa-c0ce991d0943.jpg</t>
  </si>
  <si>
    <t>f9c2ee2766c9feffd5486ef3e8565d9e</t>
  </si>
  <si>
    <t>p1vs-7yra-xmms</t>
  </si>
  <si>
    <t>2720540158</t>
  </si>
  <si>
    <t>27-08-2019 11:44:08 UTC</t>
  </si>
  <si>
    <t>Nsupe</t>
  </si>
  <si>
    <t>-15.960354781709611</t>
  </si>
  <si>
    <t>35.318161295726895</t>
  </si>
  <si>
    <t>681.0</t>
  </si>
  <si>
    <t>https://waterforpeople.s3.amazonaws.com/images/48d1dfa3-c7ab-4ddc-ac68-ddb2a6d686a3.jpg</t>
  </si>
  <si>
    <t>ngakusa and namuku</t>
  </si>
  <si>
    <t>a1f9b0bfb120c5b139468d5eb2cbef</t>
  </si>
  <si>
    <t>j3s1-j8wq-aumu</t>
  </si>
  <si>
    <t>2736200070</t>
  </si>
  <si>
    <t>27-08-2019 11:55:23 UTC</t>
  </si>
  <si>
    <t>00:29:47</t>
  </si>
  <si>
    <t>-15.990507337264717</t>
  </si>
  <si>
    <t>35.292664635926485</t>
  </si>
  <si>
    <t>690.0</t>
  </si>
  <si>
    <t>https://waterforpeople.s3.amazonaws.com/images/394666da-1d29-48be-ba61-9f9a34cc97bd.jpg</t>
  </si>
  <si>
    <t>4a37122635a87c22a79834e6e7be3efe</t>
  </si>
  <si>
    <t>jmgy-vyr2-2fa</t>
  </si>
  <si>
    <t>2707540056</t>
  </si>
  <si>
    <t>27-08-2019 12:09:18 UTC</t>
  </si>
  <si>
    <t>00:10:30</t>
  </si>
  <si>
    <t>-15.792270423844457</t>
  </si>
  <si>
    <t>35.17613782547414</t>
  </si>
  <si>
    <t>https://waterforpeople.s3.amazonaws.com/images/eb4553df-1eeb-4ba5-a1fb-4186be43cfa0.jpg</t>
  </si>
  <si>
    <t>Thumba, Chstha,Ntonya</t>
  </si>
  <si>
    <t>846bc7fc81a6b67a168431664521bb2</t>
  </si>
  <si>
    <t>n6hc-1um4-d3b</t>
  </si>
  <si>
    <t>2712770058</t>
  </si>
  <si>
    <t>27-08-2019 12:29:54 UTC</t>
  </si>
  <si>
    <t>00:09:48</t>
  </si>
  <si>
    <t>-15.787880821153522</t>
  </si>
  <si>
    <t>35.17812634818256</t>
  </si>
  <si>
    <t>https://waterforpeople.s3.amazonaws.com/images/477d39b8-547f-4567-a792-0f33c42fb8c1.jpg</t>
  </si>
  <si>
    <t>Chatha, Thumba</t>
  </si>
  <si>
    <t>5d8a15bb7f604332ff496d207b71dc2</t>
  </si>
  <si>
    <t>r6q7-3h6a-jfjr</t>
  </si>
  <si>
    <t>2728390560</t>
  </si>
  <si>
    <t>27-08-2019 12:31:18 UTC</t>
  </si>
  <si>
    <t>Chapamba</t>
  </si>
  <si>
    <t>-15.916881035082042</t>
  </si>
  <si>
    <t>35.30115919187665</t>
  </si>
  <si>
    <t>https://waterforpeople.s3.amazonaws.com/images/fb36fe8c-96d8-4f23-8ff9-09e05c548aa4.jpg</t>
  </si>
  <si>
    <t>Chapamba only</t>
  </si>
  <si>
    <t>e8ee4cefda4265ad542f5c8a56e1e10</t>
  </si>
  <si>
    <t>uf2r-20kt-3wty</t>
  </si>
  <si>
    <t>2707570232</t>
  </si>
  <si>
    <t>27-08-2019 12:47:48 UTC</t>
  </si>
  <si>
    <t>-15.63190072774887</t>
  </si>
  <si>
    <t>35.13220860622823</t>
  </si>
  <si>
    <t>https://waterforpeople.s3.amazonaws.com/images/36a030f6-40ed-4b6e-ae9f-e16d19e54f7e.jpg</t>
  </si>
  <si>
    <t>jimson,ntalika,chilimani</t>
  </si>
  <si>
    <t>e753bb6894db85a99a291a74c9f6432</t>
  </si>
  <si>
    <t>6jcx-sur5-5pa4</t>
  </si>
  <si>
    <t>2736190065</t>
  </si>
  <si>
    <t>27-08-2019 13:09:07 UTC</t>
  </si>
  <si>
    <t>00:23:22</t>
  </si>
  <si>
    <t>-15.98819070495665</t>
  </si>
  <si>
    <t>35.291802724823356</t>
  </si>
  <si>
    <t>https://waterforpeople.s3.amazonaws.com/images/51f5120c-2cab-46d5-8f6a-c374eb0f0c50.jpg</t>
  </si>
  <si>
    <t>mwamadi and mphwere</t>
  </si>
  <si>
    <t>14b618f6998f61d222943a853a482f9</t>
  </si>
  <si>
    <t>huh5-aga8-x4e2</t>
  </si>
  <si>
    <t>2707490079</t>
  </si>
  <si>
    <t>27-08-2019 13:12:25 UTC</t>
  </si>
  <si>
    <t>Ngalawesa</t>
  </si>
  <si>
    <t>-15.648678154684603</t>
  </si>
  <si>
    <t>35.22625054232776</t>
  </si>
  <si>
    <t>https://waterforpeople.s3.amazonaws.com/images/e98b7841-1221-4781-804c-ef6618eedddc.jpg</t>
  </si>
  <si>
    <t>baluti,ngalawesa</t>
  </si>
  <si>
    <t>ba449df5b9f9721cab87d29a22c756</t>
  </si>
  <si>
    <t>3xmu-ckr3-rnby</t>
  </si>
  <si>
    <t>2742220279</t>
  </si>
  <si>
    <t>27-08-2019 13:24:25 UTC</t>
  </si>
  <si>
    <t>00:07:29</t>
  </si>
  <si>
    <t>-15.634482270106673</t>
  </si>
  <si>
    <t>35.127203688025475</t>
  </si>
  <si>
    <t>https://waterforpeople.s3.amazonaws.com/images/9f82ece2-8c7b-401d-9493-2ad919aa94ea.jpg</t>
  </si>
  <si>
    <t>ntalika, chitambo</t>
  </si>
  <si>
    <t>7fcae1b29b90e251eeb22fa8ec1a5d4</t>
  </si>
  <si>
    <t>bjq8-rx0f-wxqu</t>
  </si>
  <si>
    <t>2726440298</t>
  </si>
  <si>
    <t>27-08-2019 13:34:18 UTC</t>
  </si>
  <si>
    <t>-15.622288277372718</t>
  </si>
  <si>
    <t>35.1329302880913</t>
  </si>
  <si>
    <t>https://waterforpeople.s3.amazonaws.com/images/aaaf1aa1-fa8a-4749-bc08-c93831378bf7.jpg</t>
  </si>
  <si>
    <t>Jimson and Nsanja</t>
  </si>
  <si>
    <t>b2fec33f686bb450427630c5ad79d3d3</t>
  </si>
  <si>
    <t>4v68-uf9q-kcd8</t>
  </si>
  <si>
    <t>2730470642</t>
  </si>
  <si>
    <t>27-08-2019 13:41:19 UTC</t>
  </si>
  <si>
    <t>-15.920981713570654</t>
  </si>
  <si>
    <t>35.299095483496785</t>
  </si>
  <si>
    <t>https://waterforpeople.s3.amazonaws.com/images/838254d7-d616-44d8-8ce8-abb99e34285e.jpg</t>
  </si>
  <si>
    <t>Chapamba and Chiotcha</t>
  </si>
  <si>
    <t>dfa564c5463382397c4a7bd9715010d7</t>
  </si>
  <si>
    <t>eb75-b6rp-9wmm</t>
  </si>
  <si>
    <t>2730280519</t>
  </si>
  <si>
    <t>27-08-2019 14:00:48 UTC</t>
  </si>
  <si>
    <t>00:24:58</t>
  </si>
  <si>
    <t>-15.987011161632836</t>
  </si>
  <si>
    <t>35.28755385428667</t>
  </si>
  <si>
    <t>https://waterforpeople.s3.amazonaws.com/images/c770337a-bd37-49c4-9266-ea4d56835de4.jpg</t>
  </si>
  <si>
    <t>mwamadi</t>
  </si>
  <si>
    <t>23b11851aed2159b346f1c88c410915a</t>
  </si>
  <si>
    <t>81k2-qmmn-uua</t>
  </si>
  <si>
    <t>2736300210</t>
  </si>
  <si>
    <t>27-08-2019 14:08:03 UTC</t>
  </si>
  <si>
    <t>-15.636149472557008</t>
  </si>
  <si>
    <t>35.125839030370116</t>
  </si>
  <si>
    <t>https://waterforpeople.s3.amazonaws.com/images/6115aebf-7c85-4f3a-b9c2-66f4ca735faf.jpg</t>
  </si>
  <si>
    <t>kenani,ntalika</t>
  </si>
  <si>
    <t>cc9753a934d05fd22670b785fff7bf</t>
  </si>
  <si>
    <t>xx2c-644m-5tds</t>
  </si>
  <si>
    <t>2726330077</t>
  </si>
  <si>
    <t>27-08-2019 14:36:27 UTC</t>
  </si>
  <si>
    <t>00:03:20</t>
  </si>
  <si>
    <t>Kasani</t>
  </si>
  <si>
    <t>-15.656570177525282</t>
  </si>
  <si>
    <t>35.22418415173888</t>
  </si>
  <si>
    <t>https://waterforpeople.s3.amazonaws.com/images/ae5fc31d-5730-4541-ad73-d6144db2090e.jpg</t>
  </si>
  <si>
    <t>kasani,ngalawesa</t>
  </si>
  <si>
    <t>c9e4e1f894fb214982a339636527927</t>
  </si>
  <si>
    <t>xvb9-6n94-2414</t>
  </si>
  <si>
    <t>2720720121</t>
  </si>
  <si>
    <t>27-08-2019 14:48:07 UTC</t>
  </si>
  <si>
    <t>Munlo</t>
  </si>
  <si>
    <t xml:space="preserve"> Namlaku</t>
  </si>
  <si>
    <t>-15.709354039281607</t>
  </si>
  <si>
    <t>35.29579594731331</t>
  </si>
  <si>
    <t>https://waterforpeople.s3.amazonaws.com/images/b7f1e5a5-971e-4a6a-9dc9-11e2ead9cf6b.jpg</t>
  </si>
  <si>
    <t>Namlako, Munlo and Likhoko</t>
  </si>
  <si>
    <t>a16b82a8abc33937c5726e7ea3ccd3c5</t>
  </si>
  <si>
    <t>mpsh-b630-nrk5</t>
  </si>
  <si>
    <t>2718720137</t>
  </si>
  <si>
    <t>27-08-2019 16:32:44 UTC</t>
  </si>
  <si>
    <t>-15.639895261265337</t>
  </si>
  <si>
    <t>35.11408760212362</t>
  </si>
  <si>
    <t>https://waterforpeople.s3.amazonaws.com/images/c9368c0d-e367-4a44-9e37-ab4bedc79480.jpg</t>
  </si>
  <si>
    <t>ntalika and kavina</t>
  </si>
  <si>
    <t>888d27989a7436e733c99e87bacf3da6</t>
  </si>
  <si>
    <t>ett5-t7tf-ng3f</t>
  </si>
  <si>
    <t>2717060155</t>
  </si>
  <si>
    <t>27-08-2019 16:35:20 UTC</t>
  </si>
  <si>
    <t>-15.639987587928772</t>
  </si>
  <si>
    <t>35.1141126640141</t>
  </si>
  <si>
    <t>https://waterforpeople.s3.amazonaws.com/images/352f7c4f-3b61-4b3f-af44-7a3ff7d08429.jpg</t>
  </si>
  <si>
    <t>8d55e4d69c5b1af7436c10aba317e9</t>
  </si>
  <si>
    <t>jh8g-cnyx-7vqa</t>
  </si>
  <si>
    <t>2707470121</t>
  </si>
  <si>
    <t>27-08-2019 16:40:30 UTC</t>
  </si>
  <si>
    <t>00:21:33</t>
  </si>
  <si>
    <t>-15.633048210293055</t>
  </si>
  <si>
    <t>35.114587750285864</t>
  </si>
  <si>
    <t>https://waterforpeople.s3.amazonaws.com/images/a2c9a2bd-f2a5-4e9a-b4d1-268e9e0c0ab9.jpg</t>
  </si>
  <si>
    <t>8d3f45601ddd68412548632f1a9354a6</t>
  </si>
  <si>
    <t>tkaq-aqrm-n8hx</t>
  </si>
  <si>
    <t>2730300106</t>
  </si>
  <si>
    <t>27-08-2019 16:42:36 UTC</t>
  </si>
  <si>
    <t>00:10:42</t>
  </si>
  <si>
    <t>-15.631112032569945</t>
  </si>
  <si>
    <t>35.12140475213528</t>
  </si>
  <si>
    <t>https://waterforpeople.s3.amazonaws.com/images/e8788072-f2d5-47cb-a927-519ddf656ed9.jpg</t>
  </si>
  <si>
    <t>ntalika ,baron and kavina</t>
  </si>
  <si>
    <t>bfe69df165c1c6f41be17576b6354a</t>
  </si>
  <si>
    <t>d8hq-t7pp-kfs9</t>
  </si>
  <si>
    <t>2709180141</t>
  </si>
  <si>
    <t>27-08-2019 16:48:46 UTC</t>
  </si>
  <si>
    <t>00:19:57</t>
  </si>
  <si>
    <t>Salihera</t>
  </si>
  <si>
    <t>-15.622883308678865</t>
  </si>
  <si>
    <t>35.120353577658534</t>
  </si>
  <si>
    <t>https://waterforpeople.s3.amazonaws.com/images/05478498-a880-46e8-a93b-58309f879023.jpg</t>
  </si>
  <si>
    <t>salihera ,sayenda and ntalika</t>
  </si>
  <si>
    <t>893337836660934d4192eeaa51feaa28</t>
  </si>
  <si>
    <t>nff8-fx62-wc6x</t>
  </si>
  <si>
    <t>2709190123</t>
  </si>
  <si>
    <t>27-08-2019 16:50:51 UTC</t>
  </si>
  <si>
    <t>00:22:14</t>
  </si>
  <si>
    <t>-15.623344941996038</t>
  </si>
  <si>
    <t>35.12486723251641</t>
  </si>
  <si>
    <t>https://waterforpeople.s3.amazonaws.com/images/2d616e37-ad16-48c6-8c00-ba62867194cc.jpg</t>
  </si>
  <si>
    <t>salihera and jimison</t>
  </si>
  <si>
    <t>cdabf3a8ec22f1025d8bf41bb9f584c</t>
  </si>
  <si>
    <t>3vne-grwp-wkmt</t>
  </si>
  <si>
    <t>2718660135</t>
  </si>
  <si>
    <t>27-08-2019 16:52:24 UTC</t>
  </si>
  <si>
    <t>-15.635527074337006</t>
  </si>
  <si>
    <t>35.12825000099838</t>
  </si>
  <si>
    <t>https://waterforpeople.s3.amazonaws.com/images/61fc7509-0bd9-4a09-be2b-e420259de7ba.jpg</t>
  </si>
  <si>
    <t>ntalika and chitambo</t>
  </si>
  <si>
    <t>da7a506b1f453c6adebf8a816f21d3ab</t>
  </si>
  <si>
    <t>khbm-6t3e-n1jw</t>
  </si>
  <si>
    <t>2706110116</t>
  </si>
  <si>
    <t>27-08-2019 17:02:20 UTC</t>
  </si>
  <si>
    <t>00:13:47</t>
  </si>
  <si>
    <t>-15.634047626517713</t>
  </si>
  <si>
    <t>35.12995094060898</t>
  </si>
  <si>
    <t>https://waterforpeople.s3.amazonaws.com/images/86c45309-85de-4c2b-8f89-2deeaec11496.jpg</t>
  </si>
  <si>
    <t>ntalika, chitambo and chilimani1</t>
  </si>
  <si>
    <t>elephant pump</t>
  </si>
  <si>
    <t>ade38dfb3223f3b138466f664cfeaed</t>
  </si>
  <si>
    <t>ux8p-23hn-v5fk</t>
  </si>
  <si>
    <t>2717010113</t>
  </si>
  <si>
    <t>27-08-2019 17:18:23 UTC</t>
  </si>
  <si>
    <t>Wisi</t>
  </si>
  <si>
    <t>-15.954168015159667</t>
  </si>
  <si>
    <t>35.26678727008402</t>
  </si>
  <si>
    <t>https://waterforpeople.s3.amazonaws.com/images/f2b1e724-c050-4f5d-9cb5-2750079668e0.jpg</t>
  </si>
  <si>
    <t>chidawati  semsni</t>
  </si>
  <si>
    <t>Muslim Member</t>
  </si>
  <si>
    <t>e512758d31d84f8c825b47e83c96754</t>
  </si>
  <si>
    <t>n6j2-wadn-98hs</t>
  </si>
  <si>
    <t>2704150111</t>
  </si>
  <si>
    <t>27-08-2019 17:22:00 UTC</t>
  </si>
  <si>
    <t>Chidawati</t>
  </si>
  <si>
    <t>-15.954837519675493</t>
  </si>
  <si>
    <t>35.26919463649392</t>
  </si>
  <si>
    <t>https://waterforpeople.s3.amazonaws.com/images/d33ef5be-4407-4ab1-a7a4-fad9157dc0f1.jpg</t>
  </si>
  <si>
    <t>wisi</t>
  </si>
  <si>
    <t>ac8587d4084569d96a2567af0206b36</t>
  </si>
  <si>
    <t>gsbj-7p82-ne75</t>
  </si>
  <si>
    <t>2707500186</t>
  </si>
  <si>
    <t>27-08-2019 17:27:12 UTC</t>
  </si>
  <si>
    <t>-15.953700137324631</t>
  </si>
  <si>
    <t>35.273755146190524</t>
  </si>
  <si>
    <t>https://waterforpeople.s3.amazonaws.com/images/252d1afa-1deb-4a59-995c-59ca815c2a4c.jpg</t>
  </si>
  <si>
    <t>lihilo,mwineya</t>
  </si>
  <si>
    <t>a4a3cd705efe517d1979eadbcfd13fc</t>
  </si>
  <si>
    <t>k648-8wa0-51yf</t>
  </si>
  <si>
    <t>2720680142</t>
  </si>
  <si>
    <t>28-08-2019 05:48:27 UTC</t>
  </si>
  <si>
    <t>00:09:43</t>
  </si>
  <si>
    <t>-15.711808050982654</t>
  </si>
  <si>
    <t>35.296791046857834</t>
  </si>
  <si>
    <t>https://waterforpeople.s3.amazonaws.com/images/d84cae0d-f19b-4774-8ae8-81e5225b5269.jpg</t>
  </si>
  <si>
    <t>Namlaku and Likoko</t>
  </si>
  <si>
    <t>2c561b5aa77c8c7c45d4429cbbc831f</t>
  </si>
  <si>
    <t>3f8x-jftx-9ea6</t>
  </si>
  <si>
    <t>2738270130</t>
  </si>
  <si>
    <t>28-08-2019 05:49:12 UTC</t>
  </si>
  <si>
    <t>00:21:53</t>
  </si>
  <si>
    <t>Bandawe</t>
  </si>
  <si>
    <t>-15.710706794634461</t>
  </si>
  <si>
    <t>35.29169065877795</t>
  </si>
  <si>
    <t>https://waterforpeople.s3.amazonaws.com/images/78631e03-e37d-4577-9dc7-8a577365921a.jpg</t>
  </si>
  <si>
    <t>Bandawe, Munlo, Kalombola and Mulipa</t>
  </si>
  <si>
    <t>e741e4f5a639c9e3f98d1ce57c93687</t>
  </si>
  <si>
    <t>mfje-ky3g-ejc1</t>
  </si>
  <si>
    <t>2730510058</t>
  </si>
  <si>
    <t>28-08-2019 06:46:27 UTC</t>
  </si>
  <si>
    <t>00:13:16</t>
  </si>
  <si>
    <t>2019-08-28</t>
  </si>
  <si>
    <t>Zalengera</t>
  </si>
  <si>
    <t>Likhula</t>
  </si>
  <si>
    <t>-15.669725867919624</t>
  </si>
  <si>
    <t>35.12505825608969</t>
  </si>
  <si>
    <t>1031.0</t>
  </si>
  <si>
    <t>https://waterforpeople.s3.amazonaws.com/images/8b796f39-cecc-4c54-930b-1e2c5d2a4062.jpg</t>
  </si>
  <si>
    <t>2a384802b31fa674e40266dd221687d</t>
  </si>
  <si>
    <t>n3kr-nw9d-88ut</t>
  </si>
  <si>
    <t>2720730275</t>
  </si>
  <si>
    <t>28-08-2019 06:46:46 UTC</t>
  </si>
  <si>
    <t>00:16:13</t>
  </si>
  <si>
    <t>Mbenjere</t>
  </si>
  <si>
    <t>-15.653227684088051</t>
  </si>
  <si>
    <t>35.136213982477784</t>
  </si>
  <si>
    <t>https://waterforpeople.s3.amazonaws.com/images/abc6914c-225a-4d7f-a8b6-86eed6b5d84d.jpg</t>
  </si>
  <si>
    <t>matengo,matowe</t>
  </si>
  <si>
    <t>17f694c8872674d0f814e3e749f0dd4</t>
  </si>
  <si>
    <t>8cgs-9hps-kw07</t>
  </si>
  <si>
    <t>2724590181</t>
  </si>
  <si>
    <t>28-08-2019 06:47:07 UTC</t>
  </si>
  <si>
    <t>00:14:57</t>
  </si>
  <si>
    <t>Likovo</t>
  </si>
  <si>
    <t>-15.821091681718826</t>
  </si>
  <si>
    <t>35.21715693175793</t>
  </si>
  <si>
    <t>https://waterforpeople.s3.amazonaws.com/images/d6c3acba-a77c-4425-bef7-9459e5d566a6.jpg</t>
  </si>
  <si>
    <t>a53ebab393be9d405b965c653142d1d1</t>
  </si>
  <si>
    <t>bwxq-kg5m-f657</t>
  </si>
  <si>
    <t>2720700142</t>
  </si>
  <si>
    <t>28-08-2019 06:47:20 UTC</t>
  </si>
  <si>
    <t>00:11:42</t>
  </si>
  <si>
    <t>Holowanya</t>
  </si>
  <si>
    <t>-15.822205804288387</t>
  </si>
  <si>
    <t>35.22103087976575</t>
  </si>
  <si>
    <t>https://waterforpeople.s3.amazonaws.com/images/7a39a4e4-81a8-482b-8a35-9b728c325fb4.jpg</t>
  </si>
  <si>
    <t>Holowanya and Likovo</t>
  </si>
  <si>
    <t>c9fc860e5a5a0a676da5bffbecfa59</t>
  </si>
  <si>
    <t>m8v5-yspq-yf6u</t>
  </si>
  <si>
    <t>2740250166</t>
  </si>
  <si>
    <t>28-08-2019 06:48:26 UTC</t>
  </si>
  <si>
    <t>00:14:18</t>
  </si>
  <si>
    <t>-15.825533922761679</t>
  </si>
  <si>
    <t>35.216796174645424</t>
  </si>
  <si>
    <t>https://waterforpeople.s3.amazonaws.com/images/afeb8f6b-a241-4ef1-9ded-3bb899ea8665.jpg</t>
  </si>
  <si>
    <t>Mkanda/Likovo</t>
  </si>
  <si>
    <t>501052135dc3231bb74d828bb6d7b9</t>
  </si>
  <si>
    <t>d4s6-qwg8-sueu</t>
  </si>
  <si>
    <t>2730480153</t>
  </si>
  <si>
    <t>28-08-2019 06:55:34 UTC</t>
  </si>
  <si>
    <t>Manguwo</t>
  </si>
  <si>
    <t>Njuzi</t>
  </si>
  <si>
    <t>-15.778569532558322</t>
  </si>
  <si>
    <t>35.18809947185218</t>
  </si>
  <si>
    <t>https://waterforpeople.s3.amazonaws.com/images/b3dde912-b2ad-4622-a95c-b1ddffad40d9.jpg</t>
  </si>
  <si>
    <t>Njuzi, Gumulira, Ntupanyama</t>
  </si>
  <si>
    <t>a19c82589a632c4d6dc1b641afe9f4</t>
  </si>
  <si>
    <t>g120-m249-wchd</t>
  </si>
  <si>
    <t>2736250146</t>
  </si>
  <si>
    <t>28-08-2019 06:56:11 UTC</t>
  </si>
  <si>
    <t>00:07:52</t>
  </si>
  <si>
    <t>Kandoje</t>
  </si>
  <si>
    <t>-15.770704541355371</t>
  </si>
  <si>
    <t>35.188536923378706</t>
  </si>
  <si>
    <t>https://waterforpeople.s3.amazonaws.com/images/d1a6ed84-3405-4048-ae22-47ab1460243b.jpg</t>
  </si>
  <si>
    <t>e5a815419329bfa29679e9169a68f3a9</t>
  </si>
  <si>
    <t>cvtn-9gnh-nmp8</t>
  </si>
  <si>
    <t>2734280413</t>
  </si>
  <si>
    <t>28-08-2019 06:56:18 UTC</t>
  </si>
  <si>
    <t>Edward</t>
  </si>
  <si>
    <t>-15.674626012332737</t>
  </si>
  <si>
    <t>35.12205820530653</t>
  </si>
  <si>
    <t>1027.0</t>
  </si>
  <si>
    <t>https://waterforpeople.s3.amazonaws.com/images/29d02999-d02e-4a6f-9d86-7cf1ab66c780.jpg</t>
  </si>
  <si>
    <t>de3cc5c8fbc5d5d190accc5b0715ec</t>
  </si>
  <si>
    <t>mwrt-efem-58q0</t>
  </si>
  <si>
    <t>2720740077</t>
  </si>
  <si>
    <t>28-08-2019 07:19:51 UTC</t>
  </si>
  <si>
    <t>00:11:15</t>
  </si>
  <si>
    <t>-15.671109636314213</t>
  </si>
  <si>
    <t>35.12397020123899</t>
  </si>
  <si>
    <t>1019.0</t>
  </si>
  <si>
    <t>https://waterforpeople.s3.amazonaws.com/images/f73fbfae-aff5-45e5-8df1-5461535770a9.jpg</t>
  </si>
  <si>
    <t>3bf260986058b7bd95b804db08b4f68</t>
  </si>
  <si>
    <t>8vkc-h2fh-9cfc</t>
  </si>
  <si>
    <t>2717160340</t>
  </si>
  <si>
    <t>28-08-2019 07:34:00 UTC</t>
  </si>
  <si>
    <t>-15.67386677954346</t>
  </si>
  <si>
    <t>35.11921430937946</t>
  </si>
  <si>
    <t>https://waterforpeople.s3.amazonaws.com/images/db6b9ca5-03aa-4927-8107-abb3e8804813.jpg</t>
  </si>
  <si>
    <t>593bb494d467434314dac4b79516bc44</t>
  </si>
  <si>
    <t>nge0-9b3y-4s6r</t>
  </si>
  <si>
    <t>2724630234</t>
  </si>
  <si>
    <t>28-08-2019 08:21:45 UTC</t>
  </si>
  <si>
    <t>-15.649841143749654</t>
  </si>
  <si>
    <t>35.12937007471919</t>
  </si>
  <si>
    <t>https://waterforpeople.s3.amazonaws.com/images/8d638306-4f09-4759-b639-8d8a33941e1b.jpg</t>
  </si>
  <si>
    <t>mbenjere</t>
  </si>
  <si>
    <t>90c0a559684d562a30ef49587223cc6</t>
  </si>
  <si>
    <t>b689-uu2b-835p</t>
  </si>
  <si>
    <t>2728300172</t>
  </si>
  <si>
    <t>28-08-2019 08:22:22 UTC</t>
  </si>
  <si>
    <t>00:04:51</t>
  </si>
  <si>
    <t>-15.797255937941372</t>
  </si>
  <si>
    <t>35.203307680785656</t>
  </si>
  <si>
    <t>https://waterforpeople.s3.amazonaws.com/images/3f2c8cdc-5f48-47bb-be36-95f94e24b88d.jpg</t>
  </si>
  <si>
    <t>5141d9db971b97f541ed9055533e6</t>
  </si>
  <si>
    <t>qd9h-0jat-23fw</t>
  </si>
  <si>
    <t>2711070293</t>
  </si>
  <si>
    <t>28-08-2019 08:32:45 UTC</t>
  </si>
  <si>
    <t>00:28:09</t>
  </si>
  <si>
    <t>Ntauchila</t>
  </si>
  <si>
    <t>-15.809528762474656</t>
  </si>
  <si>
    <t>35.19789540208876</t>
  </si>
  <si>
    <t>https://waterforpeople.s3.amazonaws.com/images/b5cb55f9-f682-4b83-839f-34dae1614cf0.jpg</t>
  </si>
  <si>
    <t>Only Ntauchira</t>
  </si>
  <si>
    <t>47fd55ce738ae87ac1c3cfc20b3478a</t>
  </si>
  <si>
    <t>7kbw-y0m0-uwvm</t>
  </si>
  <si>
    <t>2701770182</t>
  </si>
  <si>
    <t>28-08-2019 08:38:11 UTC</t>
  </si>
  <si>
    <t>-15.798465572297573</t>
  </si>
  <si>
    <t>35.201297951862216</t>
  </si>
  <si>
    <t>https://waterforpeople.s3.amazonaws.com/images/91eb6f0f-cfe6-4732-9f73-61b287396c2a.jpg</t>
  </si>
  <si>
    <t>Mchocholo,Mcheta</t>
  </si>
  <si>
    <t>869ad0df2ba4ff6d3fad8d9fb54e629</t>
  </si>
  <si>
    <t>y0wu-h7xx-01tx</t>
  </si>
  <si>
    <t>2734310325</t>
  </si>
  <si>
    <t>28-08-2019 08:46:33 UTC</t>
  </si>
  <si>
    <t>Kenani</t>
  </si>
  <si>
    <t>-15.64501253888011</t>
  </si>
  <si>
    <t>35.12338916771114</t>
  </si>
  <si>
    <t>https://waterforpeople.s3.amazonaws.com/images/8eac92e0-bedd-489e-aec2-36513c3c0bc5.jpg</t>
  </si>
  <si>
    <t>kenani</t>
  </si>
  <si>
    <t>7b9deb2df98011ff6e6ec90e99fae</t>
  </si>
  <si>
    <t>24uf-1v2a-rvhp</t>
  </si>
  <si>
    <t>2728380570</t>
  </si>
  <si>
    <t>28-08-2019 08:59:23 UTC</t>
  </si>
  <si>
    <t>Ngumba</t>
  </si>
  <si>
    <t>-15.97115222364664</t>
  </si>
  <si>
    <t>35.30602756887674</t>
  </si>
  <si>
    <t>https://waterforpeople.s3.amazonaws.com/images/6f6200e4-720c-4353-b777-939627c4ac98.jpg</t>
  </si>
  <si>
    <t>Gumba and Nkalo</t>
  </si>
  <si>
    <t>cb72c0b5c2d52d151d15c6cfcab75b</t>
  </si>
  <si>
    <t>usmj-md93-j7bw</t>
  </si>
  <si>
    <t>2717140192</t>
  </si>
  <si>
    <t>28-08-2019 08:59:54 UTC</t>
  </si>
  <si>
    <t>Masuso</t>
  </si>
  <si>
    <t>-15.967947109602392</t>
  </si>
  <si>
    <t>35.297481548041105</t>
  </si>
  <si>
    <t>680.0</t>
  </si>
  <si>
    <t>https://waterforpeople.s3.amazonaws.com/images/597fc730-4206-4d9d-bc33-dad29da12644.jpg</t>
  </si>
  <si>
    <t>masuso</t>
  </si>
  <si>
    <t>4151f1f938b7b667d706569835d7826</t>
  </si>
  <si>
    <t>ja8c-sgwx-p9dj</t>
  </si>
  <si>
    <t>2730490222</t>
  </si>
  <si>
    <t>28-08-2019 09:01:14 UTC</t>
  </si>
  <si>
    <t>00:02:09</t>
  </si>
  <si>
    <t>-15.796078406274319</t>
  </si>
  <si>
    <t>35.20428568124771</t>
  </si>
  <si>
    <t>https://waterforpeople.s3.amazonaws.com/images/f2cc8433-1edf-40b2-877d-878f263d83a9.jpg</t>
  </si>
  <si>
    <t>Cheta</t>
  </si>
  <si>
    <t>c65219f5da72ed662ac7e406513d2a1</t>
  </si>
  <si>
    <t>2kqn-bxnw-7dvr</t>
  </si>
  <si>
    <t>2722680049</t>
  </si>
  <si>
    <t>28-08-2019 09:06:19 UTC</t>
  </si>
  <si>
    <t>Nchocholo</t>
  </si>
  <si>
    <t>-15.805912683717906</t>
  </si>
  <si>
    <t>35.199059564620256</t>
  </si>
  <si>
    <t>https://waterforpeople.s3.amazonaws.com/images/5152534f-bad5-4658-b459-c2f4e40df325.jpg</t>
  </si>
  <si>
    <t>b95cecc3ea9c81b93ebd6302a87f820</t>
  </si>
  <si>
    <t>yg1f-yser-j0sw</t>
  </si>
  <si>
    <t>2734270360</t>
  </si>
  <si>
    <t>28-08-2019 09:16:01 UTC</t>
  </si>
  <si>
    <t>00:09:07</t>
  </si>
  <si>
    <t>-15.813112487085164</t>
  </si>
  <si>
    <t>35.19579657353461</t>
  </si>
  <si>
    <t>https://waterforpeople.s3.amazonaws.com/images/8a0880e8-8811-4c50-b852-8e32eb0688ac.jpg</t>
  </si>
  <si>
    <t>Mataka,Mkhweva,Nsikita and Ntauchira</t>
  </si>
  <si>
    <t>a69da4b415fc8031eaac6a3b878610</t>
  </si>
  <si>
    <t>k4p7-nmxb-qnum</t>
  </si>
  <si>
    <t>2730510223</t>
  </si>
  <si>
    <t>28-08-2019 09:16:03 UTC</t>
  </si>
  <si>
    <t>00:25:00</t>
  </si>
  <si>
    <t>-15.640927786007524</t>
  </si>
  <si>
    <t>35.12498357333243</t>
  </si>
  <si>
    <t>https://waterforpeople.s3.amazonaws.com/images/8918d27d-4146-446b-aa7c-92db8ca77f1a.jpg</t>
  </si>
  <si>
    <t>20f55cfcda17b9edf24c14e5c2448</t>
  </si>
  <si>
    <t>ty2p-gpmd-s3xp</t>
  </si>
  <si>
    <t>2682150248</t>
  </si>
  <si>
    <t>28-08-2019 09:34:48 UTC</t>
  </si>
  <si>
    <t>00:06:12</t>
  </si>
  <si>
    <t>Limula</t>
  </si>
  <si>
    <t>-15.801757397130132</t>
  </si>
  <si>
    <t>35.208459198474884</t>
  </si>
  <si>
    <t>https://waterforpeople.s3.amazonaws.com/images/fb14702a-4a6f-4674-b72a-ecc663db3815.jpg</t>
  </si>
  <si>
    <t>bf6244876c24e3c747de47ed55b18fd</t>
  </si>
  <si>
    <t>fgpc-3bd4-q03v</t>
  </si>
  <si>
    <t>2717130293</t>
  </si>
  <si>
    <t>28-08-2019 09:56:33 UTC</t>
  </si>
  <si>
    <t>00:18:59</t>
  </si>
  <si>
    <t>Mitole</t>
  </si>
  <si>
    <t>-15.97335884347558</t>
  </si>
  <si>
    <t>35.277724312618375</t>
  </si>
  <si>
    <t>712.0</t>
  </si>
  <si>
    <t>https://waterforpeople.s3.amazonaws.com/images/3dd7d4da-3394-4063-8e7c-7bdf12ec4213.jpg</t>
  </si>
  <si>
    <t>kuchileka</t>
  </si>
  <si>
    <t>dd934d909ca93f7ef5f0c4ba37e950eb</t>
  </si>
  <si>
    <t>gdba-c9cr-3pud</t>
  </si>
  <si>
    <t>2717190071</t>
  </si>
  <si>
    <t>28-08-2019 09:57:51 UTC</t>
  </si>
  <si>
    <t>Misanjo</t>
  </si>
  <si>
    <t>-15.816060067154467</t>
  </si>
  <si>
    <t>35.23412324488163</t>
  </si>
  <si>
    <t>https://waterforpeople.s3.amazonaws.com/images/6db81a47-6fef-49ca-b6a3-f3dcc6f51e5c.jpg</t>
  </si>
  <si>
    <t>Misanjo,Truwa ,Time</t>
  </si>
  <si>
    <t>84a34e3c5b54b3bd4d61acb0c0229219</t>
  </si>
  <si>
    <t>yrby-9sxw-vt45</t>
  </si>
  <si>
    <t>2722620619</t>
  </si>
  <si>
    <t>28-08-2019 10:05:47 UTC</t>
  </si>
  <si>
    <t>-15.972074191085994</t>
  </si>
  <si>
    <t>35.30319582670927</t>
  </si>
  <si>
    <t>https://waterforpeople.s3.amazonaws.com/images/eec58e8e-cee5-41cc-876e-dfe82c67693b.jpg</t>
  </si>
  <si>
    <t>gumba only</t>
  </si>
  <si>
    <t>6bb03fe4cbb26216db3458f318b516d</t>
  </si>
  <si>
    <t>83b6-a9p7-f8a1</t>
  </si>
  <si>
    <t>2742210219</t>
  </si>
  <si>
    <t>28-08-2019 10:06:06 UTC</t>
  </si>
  <si>
    <t>00:21:54</t>
  </si>
  <si>
    <t>Kavina</t>
  </si>
  <si>
    <t>-15.641596158966422</t>
  </si>
  <si>
    <t>35.121385641396046</t>
  </si>
  <si>
    <t>https://waterforpeople.s3.amazonaws.com/images/27591455-9b34-454b-adf7-69ff14054bcf.jpg</t>
  </si>
  <si>
    <t>kavina and kenani</t>
  </si>
  <si>
    <t>1bcefad8cca80a6d0ac86d9755aa3cf</t>
  </si>
  <si>
    <t>2g44-mxb4-9n2</t>
  </si>
  <si>
    <t>2736310060</t>
  </si>
  <si>
    <t>28-08-2019 10:18:16 UTC</t>
  </si>
  <si>
    <t>-15.661423550918698</t>
  </si>
  <si>
    <t>35.126108173280954</t>
  </si>
  <si>
    <t>https://waterforpeople.s3.amazonaws.com/images/eb26836a-d5fb-4711-a6ce-5c48bc2118e7.jpg</t>
  </si>
  <si>
    <t>zalengera</t>
  </si>
  <si>
    <t>579b57d77a66616f847fd9d51eec94de</t>
  </si>
  <si>
    <t>whkn-3c1c-c290</t>
  </si>
  <si>
    <t>2722650115</t>
  </si>
  <si>
    <t>28-08-2019 10:24:52 UTC</t>
  </si>
  <si>
    <t>00:18:54</t>
  </si>
  <si>
    <t>-15.96704525873065</t>
  </si>
  <si>
    <t>35.29901836998761</t>
  </si>
  <si>
    <t>https://waterforpeople.s3.amazonaws.com/images/3ccba4e7-cfd9-484c-a878-30c9ac156f94.jpg</t>
  </si>
  <si>
    <t>ngumba.masuso</t>
  </si>
  <si>
    <t>f121a914e924b9d76298f1138ec63d1</t>
  </si>
  <si>
    <t>g62s-qyw8-jy5x</t>
  </si>
  <si>
    <t>2711070202</t>
  </si>
  <si>
    <t>28-08-2019 10:27:49 UTC</t>
  </si>
  <si>
    <t>-15.777816795744002</t>
  </si>
  <si>
    <t>35.1940337754786</t>
  </si>
  <si>
    <t>https://waterforpeople.s3.amazonaws.com/images/3b5188af-a280-40a0-89da-b4035faa771c.jpg</t>
  </si>
  <si>
    <t>Kazembe,Mawewe</t>
  </si>
  <si>
    <t>a97aa1a5eaf5dd9e8b136dc9fa6df32</t>
  </si>
  <si>
    <t>eg4y-gymp-4mxx</t>
  </si>
  <si>
    <t>2709370057</t>
  </si>
  <si>
    <t>28-08-2019 10:28:10 UTC</t>
  </si>
  <si>
    <t>00:04:56</t>
  </si>
  <si>
    <t>Kanyongó</t>
  </si>
  <si>
    <t>-15.78897474333644</t>
  </si>
  <si>
    <t>35.19048789516091</t>
  </si>
  <si>
    <t>https://waterforpeople.s3.amazonaws.com/images/2e043a21-2cb0-445e-8151-f44d12f7f6c5.jpg</t>
  </si>
  <si>
    <t>Kanyong'o, Manguwo, Mataka II</t>
  </si>
  <si>
    <t>2e4b9bb94627c4a06ae5687c747bf7c</t>
  </si>
  <si>
    <t>3j60-rgxs-4xbq</t>
  </si>
  <si>
    <t>2718800425</t>
  </si>
  <si>
    <t>28-08-2019 10:36:40 UTC</t>
  </si>
  <si>
    <t>00:11:24</t>
  </si>
  <si>
    <t>-15.783671261742711</t>
  </si>
  <si>
    <t>35.18999160267413</t>
  </si>
  <si>
    <t>https://waterforpeople.s3.amazonaws.com/images/42eb1377-699a-4e32-be40-6a3081f82772.jpg</t>
  </si>
  <si>
    <t>Mulema ,Manguwo and Kanyongo</t>
  </si>
  <si>
    <t>d4c6922df1b081af5015d9c182729ec0</t>
  </si>
  <si>
    <t>hkqu-cee2-p6gj</t>
  </si>
  <si>
    <t>2717170295</t>
  </si>
  <si>
    <t>28-08-2019 10:47:18 UTC</t>
  </si>
  <si>
    <t>00:06:34</t>
  </si>
  <si>
    <t>-15.659727430902421</t>
  </si>
  <si>
    <t>35.12878501787782</t>
  </si>
  <si>
    <t>https://waterforpeople.s3.amazonaws.com/images/1d75c97a-4d39-45d6-bdbe-0509446fad1a.jpg</t>
  </si>
  <si>
    <t>b96fd445ff7460a8809c4db18d36226c</t>
  </si>
  <si>
    <t>xwck-wrgs-qeud</t>
  </si>
  <si>
    <t>2734270244</t>
  </si>
  <si>
    <t>28-08-2019 10:50:06 UTC</t>
  </si>
  <si>
    <t>00:22:18</t>
  </si>
  <si>
    <t>-15.979768233373761</t>
  </si>
  <si>
    <t>35.28057851828635</t>
  </si>
  <si>
    <t>698.0</t>
  </si>
  <si>
    <t>https://waterforpeople.s3.amazonaws.com/images/776ebf74-b348-4cd4-8b7c-fc099892bee2.jpg</t>
  </si>
  <si>
    <t>only mitole</t>
  </si>
  <si>
    <t>54dc1927f61839caa166b8924b30d3e7</t>
  </si>
  <si>
    <t>e09s-6d9e-5agu</t>
  </si>
  <si>
    <t>2730470645</t>
  </si>
  <si>
    <t>28-08-2019 10:51:55 UTC</t>
  </si>
  <si>
    <t>00:12:26</t>
  </si>
  <si>
    <t>-15.971426144242287</t>
  </si>
  <si>
    <t>35.30038772150874</t>
  </si>
  <si>
    <t>682.0</t>
  </si>
  <si>
    <t>https://waterforpeople.s3.amazonaws.com/images/6fad03f8-2faa-4566-bec7-be827fcf6fd4.jpg</t>
  </si>
  <si>
    <t>Masuso and gumba</t>
  </si>
  <si>
    <t>7bfb1abcb5a8bf127ca47f18eccb59b4</t>
  </si>
  <si>
    <t>48xs-8ct3-xe10</t>
  </si>
  <si>
    <t>2738270305</t>
  </si>
  <si>
    <t>28-08-2019 11:13:08 UTC</t>
  </si>
  <si>
    <t>-15.839114282280207</t>
  </si>
  <si>
    <t>35.21187147125602</t>
  </si>
  <si>
    <t>https://waterforpeople.s3.amazonaws.com/images/5f15f8c0-07ea-4897-b6b5-a3f6d758a92a.jpg</t>
  </si>
  <si>
    <t>Likovo/Busa Farm</t>
  </si>
  <si>
    <t>74ea4b70d04ca683c478d13142276</t>
  </si>
  <si>
    <t>q1f1-n3e8-w154</t>
  </si>
  <si>
    <t>2718850069</t>
  </si>
  <si>
    <t>28-08-2019 11:23:44 UTC</t>
  </si>
  <si>
    <t>-15.786330085247755</t>
  </si>
  <si>
    <t>35.1880622562021</t>
  </si>
  <si>
    <t>https://waterforpeople.s3.amazonaws.com/images/1a0a0258-fe17-44c4-a111-26ddd6e0e219.jpg</t>
  </si>
  <si>
    <t>Kanyong'o, Mataka II</t>
  </si>
  <si>
    <t>62d6578dc7a2c8cc6c61adedba3affc</t>
  </si>
  <si>
    <t>w28w-ubus-2j8g</t>
  </si>
  <si>
    <t>2736290051</t>
  </si>
  <si>
    <t>28-08-2019 12:21:26 UTC</t>
  </si>
  <si>
    <t>00:02:26</t>
  </si>
  <si>
    <t>Makanje</t>
  </si>
  <si>
    <t>-15.79483687877655</t>
  </si>
  <si>
    <t>35.18674093298614</t>
  </si>
  <si>
    <t>https://waterforpeople.s3.amazonaws.com/images/3af5d485-90ce-4f33-a5ce-03357eb5b15a.jpg</t>
  </si>
  <si>
    <t>9f83a6bc79dcc2ad79951c3e51365bd</t>
  </si>
  <si>
    <t>txpd-6hjn-2een</t>
  </si>
  <si>
    <t>2712800384</t>
  </si>
  <si>
    <t>28-08-2019 12:23:29 UTC</t>
  </si>
  <si>
    <t>00:08:50</t>
  </si>
  <si>
    <t>-15.672515742480755</t>
  </si>
  <si>
    <t>35.11671415530145</t>
  </si>
  <si>
    <t>https://waterforpeople.s3.amazonaws.com/images/a5ff82fc-6053-4386-a7a2-569071a57d13.jpg</t>
  </si>
  <si>
    <t>ec847c84e14bc3bd7c9a8c2bd4b14f24</t>
  </si>
  <si>
    <t>udwt-5wy9-m50y</t>
  </si>
  <si>
    <t>2717160086</t>
  </si>
  <si>
    <t>28-08-2019 12:29:05 UTC</t>
  </si>
  <si>
    <t>2019-08-29</t>
  </si>
  <si>
    <t>-15.667083598673344</t>
  </si>
  <si>
    <t>35.11971144005656</t>
  </si>
  <si>
    <t>https://waterforpeople.s3.amazonaws.com/images/4290c4ec-4a5b-48f6-92e3-7385f0fa37c4.jpg</t>
  </si>
  <si>
    <t>555c11fa35bb0aa6be2a9b2c316793</t>
  </si>
  <si>
    <t>vr52-ycs5-tqsd</t>
  </si>
  <si>
    <t>2736310343</t>
  </si>
  <si>
    <t>28-08-2019 12:29:34 UTC</t>
  </si>
  <si>
    <t>Masangano</t>
  </si>
  <si>
    <t>-15.793307893909514</t>
  </si>
  <si>
    <t>35.189520036801696</t>
  </si>
  <si>
    <t>https://waterforpeople.s3.amazonaws.com/images/e7a1bc9e-0282-4b14-8d40-75edc9aa239f.jpg</t>
  </si>
  <si>
    <t>Masangano, Makanje, Manguwo</t>
  </si>
  <si>
    <t>9c36cca1a4e99dea1c38d128aea143e</t>
  </si>
  <si>
    <t>4g1k-n9qp-7an5</t>
  </si>
  <si>
    <t>2722620610</t>
  </si>
  <si>
    <t>28-08-2019 12:30:44 UTC</t>
  </si>
  <si>
    <t xml:space="preserve">Mataka </t>
  </si>
  <si>
    <t>Mataka II</t>
  </si>
  <si>
    <t>-15.787723744288087</t>
  </si>
  <si>
    <t>35.18496287986636</t>
  </si>
  <si>
    <t>https://waterforpeople.s3.amazonaws.com/images/8c60cdda-2d4a-4ab8-90fb-ddf9a19435f6.jpg</t>
  </si>
  <si>
    <t>Mataka,Thumba</t>
  </si>
  <si>
    <t>57e9ad8aefb6bde5cfbd5d5f81a07e</t>
  </si>
  <si>
    <t>qxf8-10vp-ck5g</t>
  </si>
  <si>
    <t>2717190181</t>
  </si>
  <si>
    <t>28-08-2019 12:40:11 UTC</t>
  </si>
  <si>
    <t>00:04:04</t>
  </si>
  <si>
    <t>Changamire</t>
  </si>
  <si>
    <t>-15.65104273147881</t>
  </si>
  <si>
    <t>35.26010421104729</t>
  </si>
  <si>
    <t>https://waterforpeople.s3.amazonaws.com/images/a050382d-0e6e-4476-9ca7-00a36753dc4c.jpg</t>
  </si>
  <si>
    <t>changamile, Nawani</t>
  </si>
  <si>
    <t>909cc8dacc0336773e8a411393bbf5</t>
  </si>
  <si>
    <t>v3y3-4tce-hw6w</t>
  </si>
  <si>
    <t>2736290125</t>
  </si>
  <si>
    <t>28-08-2019 12:43:54 UTC</t>
  </si>
  <si>
    <t>00:06:08</t>
  </si>
  <si>
    <t>-15.795829044654965</t>
  </si>
  <si>
    <t>35.188211956992745</t>
  </si>
  <si>
    <t>https://waterforpeople.s3.amazonaws.com/images/d590e78e-0400-4cfe-bfc0-1bece8e193b0.jpg</t>
  </si>
  <si>
    <t>Masangano,M'bwana</t>
  </si>
  <si>
    <t>ead847f8ce97f423f47b63c524919d43</t>
  </si>
  <si>
    <t>3h45-4j8r-pmyx</t>
  </si>
  <si>
    <t>2730490570</t>
  </si>
  <si>
    <t>28-08-2019 13:04:43 UTC</t>
  </si>
  <si>
    <t>00:11:33</t>
  </si>
  <si>
    <t>-15.782565269619226</t>
  </si>
  <si>
    <t>35.18551918677986</t>
  </si>
  <si>
    <t>https://waterforpeople.s3.amazonaws.com/images/223daf0c-a735-4892-88bd-4b5f193b9508.jpg</t>
  </si>
  <si>
    <t>Chatha, Tambala, Gumulira,Njuzi and Mataka II</t>
  </si>
  <si>
    <t>cc351e66896b305dde2a94be027b24f</t>
  </si>
  <si>
    <t>rg6n-vy8t-xn5q</t>
  </si>
  <si>
    <t>2709330139</t>
  </si>
  <si>
    <t>28-08-2019 13:05:34 UTC</t>
  </si>
  <si>
    <t>-15.647182152606547</t>
  </si>
  <si>
    <t>35.13226954266429</t>
  </si>
  <si>
    <t>991.0</t>
  </si>
  <si>
    <t>https://waterforpeople.s3.amazonaws.com/images/ceb1b4e0-4b8d-4b49-8021-87f8d8f3de19.jpg</t>
  </si>
  <si>
    <t>mbenjere and matowe</t>
  </si>
  <si>
    <t>93a9326ecaaafd42fe9a4740b611b4d</t>
  </si>
  <si>
    <t>v46e-yhdf-5wgy</t>
  </si>
  <si>
    <t>2730520209</t>
  </si>
  <si>
    <t>28-08-2019 13:06:59 UTC</t>
  </si>
  <si>
    <t>-15.647321711294353</t>
  </si>
  <si>
    <t>35.12606316246092</t>
  </si>
  <si>
    <t>https://waterforpeople.s3.amazonaws.com/images/7ce06ae5-e25c-4a11-a062-18a951a9c60e.jpg</t>
  </si>
  <si>
    <t>mbenjere and kenani</t>
  </si>
  <si>
    <t>bf7cc339a654ab9c26bf4635e07e4b75</t>
  </si>
  <si>
    <t>yw8p-wva5-d4pw</t>
  </si>
  <si>
    <t>2718840186</t>
  </si>
  <si>
    <t>28-08-2019 13:07:36 UTC</t>
  </si>
  <si>
    <t>-15.643996987491846</t>
  </si>
  <si>
    <t>35.12149577960372</t>
  </si>
  <si>
    <t>https://waterforpeople.s3.amazonaws.com/images/856ad891-564f-46bd-8d14-0047f155a5eb.jpg</t>
  </si>
  <si>
    <t>kenani, mbenjere and kavina</t>
  </si>
  <si>
    <t>98645ae2dd6d6359aadde9a330df7c</t>
  </si>
  <si>
    <t>p8b5-jw3h-jv00</t>
  </si>
  <si>
    <t>2720740308</t>
  </si>
  <si>
    <t>28-08-2019 13:23:13 UTC</t>
  </si>
  <si>
    <t>Kapyola</t>
  </si>
  <si>
    <t>-15.641491133719683</t>
  </si>
  <si>
    <t>35.25185700505972</t>
  </si>
  <si>
    <t>https://waterforpeople.s3.amazonaws.com/images/328b1e59-bd25-4bba-a03a-6785b917ab5d.jpg</t>
  </si>
  <si>
    <t>kapyola</t>
  </si>
  <si>
    <t>83395559f84f2bfb76bce94a34a8941d</t>
  </si>
  <si>
    <t>h5dd-fhcf-sns0</t>
  </si>
  <si>
    <t>2742230070</t>
  </si>
  <si>
    <t>28-08-2019 13:25:44 UTC</t>
  </si>
  <si>
    <t>-15.799734969623387</t>
  </si>
  <si>
    <t>35.18482742831111</t>
  </si>
  <si>
    <t>https://waterforpeople.s3.amazonaws.com/images/77dafa60-8754-4025-97c6-e74607235135.jpg</t>
  </si>
  <si>
    <t>Manguwo, Chimatiro, Makanje</t>
  </si>
  <si>
    <t>4deae5234aaaea72651f3ac3e8bb415</t>
  </si>
  <si>
    <t>5pru-rpek-ehw1</t>
  </si>
  <si>
    <t>2682150716</t>
  </si>
  <si>
    <t>28-08-2019 13:30:11 UTC</t>
  </si>
  <si>
    <t>00:08:55</t>
  </si>
  <si>
    <t>-15.971263493411243</t>
  </si>
  <si>
    <t>35.31042169779539</t>
  </si>
  <si>
    <t>661.0</t>
  </si>
  <si>
    <t>https://waterforpeople.s3.amazonaws.com/images/0fb9ad37-7842-4edd-b9ba-cb02db195c95.jpg</t>
  </si>
  <si>
    <t>nkalo</t>
  </si>
  <si>
    <t>db73fbd215eba473ef4e171d7bdab7b6</t>
  </si>
  <si>
    <t>kmhe-2rs5-q20s</t>
  </si>
  <si>
    <t>2732350665</t>
  </si>
  <si>
    <t>28-08-2019 13:30:28 UTC</t>
  </si>
  <si>
    <t>-15.919318492524326</t>
  </si>
  <si>
    <t>35.29908936470747</t>
  </si>
  <si>
    <t>https://waterforpeople.s3.amazonaws.com/images/ec7bb955-c082-4572-8872-5a964e23f0a2.jpg</t>
  </si>
  <si>
    <t>68687c63abbb7f238524a6a72925840</t>
  </si>
  <si>
    <t>tsbd-1121-jrjx</t>
  </si>
  <si>
    <t>2734330322</t>
  </si>
  <si>
    <t>28-08-2019 13:35:12 UTC</t>
  </si>
  <si>
    <t>Madeya</t>
  </si>
  <si>
    <t>-15.950358398258686</t>
  </si>
  <si>
    <t>35.30448152683675</t>
  </si>
  <si>
    <t>https://waterforpeople.s3.amazonaws.com/images/dd286374-29f3-4cba-9e67-c034b37d8ccd.jpg</t>
  </si>
  <si>
    <t>makalani, mtamba</t>
  </si>
  <si>
    <t>cd2d20191b185a9d37d6be147379f7</t>
  </si>
  <si>
    <t>rvxx-wpm1-hgjg</t>
  </si>
  <si>
    <t>2732370277</t>
  </si>
  <si>
    <t>28-08-2019 13:47:59 UTC</t>
  </si>
  <si>
    <t>-15.641834205016494</t>
  </si>
  <si>
    <t>35.249593975022435</t>
  </si>
  <si>
    <t>https://waterforpeople.s3.amazonaws.com/images/e0f4c992-f706-4e42-8d63-300cb0e3d182.jpg</t>
  </si>
  <si>
    <t>10d3cc354b4d6dc1609bbc7314e4daa7</t>
  </si>
  <si>
    <t>3kw5-vm6s-9s4f</t>
  </si>
  <si>
    <t>2732360203</t>
  </si>
  <si>
    <t>28-08-2019 14:01:09 UTC</t>
  </si>
  <si>
    <t>-15.635633734054863</t>
  </si>
  <si>
    <t>35.130705647170544</t>
  </si>
  <si>
    <t>https://waterforpeople.s3.amazonaws.com/images/738f37c4-7c09-48c6-b513-e065a45f025b.jpg</t>
  </si>
  <si>
    <t>Constructed By An Individual</t>
  </si>
  <si>
    <t>1465e7bcf377965d19d73576f310d086</t>
  </si>
  <si>
    <t>9cxj-vveq-6181</t>
  </si>
  <si>
    <t>2718840152</t>
  </si>
  <si>
    <t>28-08-2019 14:10:59 UTC</t>
  </si>
  <si>
    <t>00:06:20</t>
  </si>
  <si>
    <t>Muleso</t>
  </si>
  <si>
    <t>-15.809006276540458</t>
  </si>
  <si>
    <t>35.178822968155146</t>
  </si>
  <si>
    <t>https://waterforpeople.s3.amazonaws.com/images/826f19e9-a583-4dc1-9d36-d18dd48652b8.jpg</t>
  </si>
  <si>
    <t>e3ddf0472d9053275a46b4171549022</t>
  </si>
  <si>
    <t>3xxh-722r-uvf9</t>
  </si>
  <si>
    <t>2734280049</t>
  </si>
  <si>
    <t>28-08-2019 14:13:37 UTC</t>
  </si>
  <si>
    <t>Lupanga</t>
  </si>
  <si>
    <t>-15.810132804326713</t>
  </si>
  <si>
    <t>35.171329881995916</t>
  </si>
  <si>
    <t>https://waterforpeople.s3.amazonaws.com/images/95c69a13-3918-488e-978c-f06c07d2e565.jpg</t>
  </si>
  <si>
    <t>Lupanga,Mkwamba,Anderson,</t>
  </si>
  <si>
    <t>7d8625f32b4dcab18c93dd5ddcc8cf89</t>
  </si>
  <si>
    <t>2p1w-6qy5-fq6c</t>
  </si>
  <si>
    <t>2724630074</t>
  </si>
  <si>
    <t>28-08-2019 14:48:46 UTC</t>
  </si>
  <si>
    <t>-15.80995720345527</t>
  </si>
  <si>
    <t>35.175161669030786</t>
  </si>
  <si>
    <t>https://waterforpeople.s3.amazonaws.com/images/5eea7d3d-278f-4f8f-8fa4-132428d67e6b.jpg</t>
  </si>
  <si>
    <t>ac67e8ed6a3ed581e24e5945e691ffa9</t>
  </si>
  <si>
    <t>gsrn-484x-b6jt</t>
  </si>
  <si>
    <t>2736300248</t>
  </si>
  <si>
    <t>28-08-2019 14:54:29 UTC</t>
  </si>
  <si>
    <t>00:04:01</t>
  </si>
  <si>
    <t>Mphepo</t>
  </si>
  <si>
    <t>-15.668794722296298</t>
  </si>
  <si>
    <t>35.26098229922354</t>
  </si>
  <si>
    <t>https://waterforpeople.s3.amazonaws.com/images/bc31bd33-f4a6-416c-9fc8-e9521418ebc5.jpg</t>
  </si>
  <si>
    <t>khongozo</t>
  </si>
  <si>
    <t>6b19b480bc5c23a73562f48b50a218db</t>
  </si>
  <si>
    <t>u8y9-gcs5-wfyj</t>
  </si>
  <si>
    <t>2707570275</t>
  </si>
  <si>
    <t>28-08-2019 15:10:14 UTC</t>
  </si>
  <si>
    <t>-15.672356528230011</t>
  </si>
  <si>
    <t>35.25906468741596</t>
  </si>
  <si>
    <t>https://waterforpeople.s3.amazonaws.com/images/47d8fda1-2b99-4eb9-bad8-279f67aaa20f.jpg</t>
  </si>
  <si>
    <t>mphepo only</t>
  </si>
  <si>
    <t>78aeb4c149359d433397e61b9e1141</t>
  </si>
  <si>
    <t>hedd-6tkw-5ydy</t>
  </si>
  <si>
    <t>2732360223</t>
  </si>
  <si>
    <t>28-08-2019 15:49:32 UTC</t>
  </si>
  <si>
    <t>Nyandule</t>
  </si>
  <si>
    <t>-15.68036652635783</t>
  </si>
  <si>
    <t>35.24891780689359</t>
  </si>
  <si>
    <t>https://waterforpeople.s3.amazonaws.com/images/ff2b031b-708b-4014-a405-be63b6c5f5b7.jpg</t>
  </si>
  <si>
    <t>munyapa.mphepo.kamala.nyandule</t>
  </si>
  <si>
    <t>6c43f3141587f1d77a72ae2554b9f6e2</t>
  </si>
  <si>
    <t>126k-890k-dy2h</t>
  </si>
  <si>
    <t>2730510263</t>
  </si>
  <si>
    <t>28-08-2019 16:58:04 UTC</t>
  </si>
  <si>
    <t>00:11:36</t>
  </si>
  <si>
    <t>Namatinkha</t>
  </si>
  <si>
    <t>-15.659547848626971</t>
  </si>
  <si>
    <t>35.24122799746692</t>
  </si>
  <si>
    <t>https://waterforpeople.s3.amazonaws.com/images/f4211a88-74cf-411c-bfbc-b46e5cca105b.jpg</t>
  </si>
  <si>
    <t>namatikha, mauwa</t>
  </si>
  <si>
    <t>b642b898a6a6ca57777bbf259113d32</t>
  </si>
  <si>
    <t>rmmm-pr9y-ap1e</t>
  </si>
  <si>
    <t>2734310391</t>
  </si>
  <si>
    <t>28-08-2019 16:59:24 UTC</t>
  </si>
  <si>
    <t>-15.661554308608174</t>
  </si>
  <si>
    <t>35.229614367708564</t>
  </si>
  <si>
    <t>https://waterforpeople.s3.amazonaws.com/images/9c12d7e2-078e-4efb-8563-9f18d76a7de4.jpg</t>
  </si>
  <si>
    <t>kasani.namatikha</t>
  </si>
  <si>
    <t>91e3ab7479cfd4b0f63f4ed3dcee3d</t>
  </si>
  <si>
    <t>g5jk-8dk3-s1y4</t>
  </si>
  <si>
    <t>2738280291</t>
  </si>
  <si>
    <t>28-08-2019 17:00:42 UTC</t>
  </si>
  <si>
    <t>-15.65863627474755</t>
  </si>
  <si>
    <t>35.23574019782245</t>
  </si>
  <si>
    <t>https://waterforpeople.s3.amazonaws.com/images/f8fae92c-1198-41d0-9a52-cacc5debf186.jpg</t>
  </si>
  <si>
    <t>namatikha, kasani</t>
  </si>
  <si>
    <t>6c908e6493d08f414710aafd707fa493</t>
  </si>
  <si>
    <t>ex37-pqsn-jqhr</t>
  </si>
  <si>
    <t>2720740448</t>
  </si>
  <si>
    <t>28-08-2019 17:51:25 UTC</t>
  </si>
  <si>
    <t>-15.958272800780833</t>
  </si>
  <si>
    <t>35.29101826250553</t>
  </si>
  <si>
    <t>687.0</t>
  </si>
  <si>
    <t>https://waterforpeople.s3.amazonaws.com/images/408350af-7b53-4de0-bb3a-51c076d25df5.jpg</t>
  </si>
  <si>
    <t>b8e5369dbe7cb5744fc97f377f1cfe</t>
  </si>
  <si>
    <t>mb1h-1enj-prng</t>
  </si>
  <si>
    <t>2742240109</t>
  </si>
  <si>
    <t>29-08-2019 04:17:52 UTC</t>
  </si>
  <si>
    <t>Chaphweteka</t>
  </si>
  <si>
    <t>-15.935353869572282</t>
  </si>
  <si>
    <t>35.29686656780541</t>
  </si>
  <si>
    <t>https://waterforpeople.s3.amazonaws.com/images/e06f4b7a-f2b9-4df5-aae6-383ede6a43be.jpg</t>
  </si>
  <si>
    <t>Maoni,Nantapha  and Chapweteka</t>
  </si>
  <si>
    <t>32d5da6ff3c79bf9549f2ab32b095</t>
  </si>
  <si>
    <t>r8rj-sk1b-dj90</t>
  </si>
  <si>
    <t>2717310084</t>
  </si>
  <si>
    <t>29-08-2019 05:39:30 UTC</t>
  </si>
  <si>
    <t>-15.639617987908423</t>
  </si>
  <si>
    <t>35.119161419570446</t>
  </si>
  <si>
    <t>https://waterforpeople.s3.amazonaws.com/images/217460b3-7086-446a-a61b-1e7630869f0f.jpg</t>
  </si>
  <si>
    <t>kavina</t>
  </si>
  <si>
    <t>6af6557a86ffb448ac9bdaf4245079a</t>
  </si>
  <si>
    <t>7tgm-wfd5-bnb3</t>
  </si>
  <si>
    <t>2732450162</t>
  </si>
  <si>
    <t>29-08-2019 05:42:59 UTC</t>
  </si>
  <si>
    <t>-15.636519324034452</t>
  </si>
  <si>
    <t>35.11809624731541</t>
  </si>
  <si>
    <t>https://waterforpeople.s3.amazonaws.com/images/2ebad801-28e0-4fc0-ba4e-d129695aa2f6.jpg</t>
  </si>
  <si>
    <t>7f2e1083c772a930417a12bcbb711c19</t>
  </si>
  <si>
    <t>ktqy-7ygh-ae28</t>
  </si>
  <si>
    <t>2724690051</t>
  </si>
  <si>
    <t>29-08-2019 06:20:51 UTC</t>
  </si>
  <si>
    <t>-15.629161605611444</t>
  </si>
  <si>
    <t>35.10981366969645</t>
  </si>
  <si>
    <t>https://waterforpeople.s3.amazonaws.com/images/108b442b-7a0b-45d0-9918-1491dd4fc944.jpg</t>
  </si>
  <si>
    <t>ntalika</t>
  </si>
  <si>
    <t>2798d43791c023fdaec4eb4cd084a14a</t>
  </si>
  <si>
    <t>7egt-5d3b-j9kt</t>
  </si>
  <si>
    <t>2707660129</t>
  </si>
  <si>
    <t>29-08-2019 06:51:06 UTC</t>
  </si>
  <si>
    <t>-15.628602281212807</t>
  </si>
  <si>
    <t>35.11598174460232</t>
  </si>
  <si>
    <t>989.0</t>
  </si>
  <si>
    <t>https://waterforpeople.s3.amazonaws.com/images/d8d6e0c6-0543-4c2c-9c9a-dfacca108ade.jpg</t>
  </si>
  <si>
    <t>c3e6a47ed2c169554d2e481e2e45864</t>
  </si>
  <si>
    <t>thfc-eyjv-04dc</t>
  </si>
  <si>
    <t>2734380078</t>
  </si>
  <si>
    <t>29-08-2019 07:15:35 UTC</t>
  </si>
  <si>
    <t>-15.968899293802679</t>
  </si>
  <si>
    <t>35.29988665133715</t>
  </si>
  <si>
    <t>https://waterforpeople.s3.amazonaws.com/images/92c756cf-78d8-4521-ac56-69d5670ca2e3.jpg</t>
  </si>
  <si>
    <t>gumba and masuso</t>
  </si>
  <si>
    <t>948b9ea0c4113d19aabd2a216e3987c</t>
  </si>
  <si>
    <t>s9t2-gvgq-dfm8</t>
  </si>
  <si>
    <t>2717290399</t>
  </si>
  <si>
    <t>29-08-2019 07:20:21 UTC</t>
  </si>
  <si>
    <t>Masikini</t>
  </si>
  <si>
    <t>-15.8199472585693</t>
  </si>
  <si>
    <t>35.1852872595191</t>
  </si>
  <si>
    <t>https://waterforpeople.s3.amazonaws.com/images/37e4f89e-fbbf-4329-bea9-b583d118a37a.jpg</t>
  </si>
  <si>
    <t>Masikini only</t>
  </si>
  <si>
    <t>278b57db572cb37a9fcfec77fa8bb1f</t>
  </si>
  <si>
    <t>hk7b-4qae-wpqb</t>
  </si>
  <si>
    <t>2740340788</t>
  </si>
  <si>
    <t>29-08-2019 07:52:36 UTC</t>
  </si>
  <si>
    <t>-15.968103180639446</t>
  </si>
  <si>
    <t>35.28090851381421</t>
  </si>
  <si>
    <t>https://waterforpeople.s3.amazonaws.com/images/3338410b-a7d6-496e-8e63-f2fd47e67047.jpg</t>
  </si>
  <si>
    <t>lihilo,majanga , masidi</t>
  </si>
  <si>
    <t>b94ab0b3e23abd3f6d84f7206fe156d6</t>
  </si>
  <si>
    <t>smqn-8f0g-fx5c</t>
  </si>
  <si>
    <t>2717290071</t>
  </si>
  <si>
    <t>29-08-2019 08:05:06 UTC</t>
  </si>
  <si>
    <t>Chizula</t>
  </si>
  <si>
    <t>-15.962563</t>
  </si>
  <si>
    <t>35.2938795</t>
  </si>
  <si>
    <t>696.0</t>
  </si>
  <si>
    <t>https://waterforpeople.s3.amazonaws.com/images/d2e2f97f-4fdd-4140-b0d5-4d000c0d0070.jpg</t>
  </si>
  <si>
    <t>chisusa. chizula</t>
  </si>
  <si>
    <t>1dc9a95a96f9245bbcef082df47faf4</t>
  </si>
  <si>
    <t>up8k-uut0-2m0m</t>
  </si>
  <si>
    <t>2724690685</t>
  </si>
  <si>
    <t>29-08-2019 08:18:17 UTC</t>
  </si>
  <si>
    <t>-15.969798588193953</t>
  </si>
  <si>
    <t>35.27990201488137</t>
  </si>
  <si>
    <t>https://waterforpeople.s3.amazonaws.com/images/9ffb9216-cab6-4980-9f1f-d979b7be1522.jpg</t>
  </si>
  <si>
    <t>mitole majanga kuchileka lihilo</t>
  </si>
  <si>
    <t>c39a1c3ac7fe9aae272b82e19a222</t>
  </si>
  <si>
    <t>sydv-fyx8-k3w0</t>
  </si>
  <si>
    <t>2718930349</t>
  </si>
  <si>
    <t>29-08-2019 08:25:04 UTC</t>
  </si>
  <si>
    <t>-15.821604109369218</t>
  </si>
  <si>
    <t>35.18124324269593</t>
  </si>
  <si>
    <t>https://waterforpeople.s3.amazonaws.com/images/a28b1efb-a731-4c83-8858-8b64cb953308.jpg</t>
  </si>
  <si>
    <t>Masikini and Mkwepu</t>
  </si>
  <si>
    <t>82fde8e4cdd5797055ddd289688506b</t>
  </si>
  <si>
    <t>csje-gmpw-tfmt</t>
  </si>
  <si>
    <t>2732430090</t>
  </si>
  <si>
    <t>29-08-2019 09:23:59 UTC</t>
  </si>
  <si>
    <t>-15.627248017117381</t>
  </si>
  <si>
    <t>35.12569804675877</t>
  </si>
  <si>
    <t>https://waterforpeople.s3.amazonaws.com/images/8fca0a08-c9a5-450e-a11c-b797112472e4.jpg</t>
  </si>
  <si>
    <t>ntalika, and salihera</t>
  </si>
  <si>
    <t>bd9ca24a347b768b115fa9ea016139b</t>
  </si>
  <si>
    <t>g6s1-dmmj-5h42</t>
  </si>
  <si>
    <t>2722700465</t>
  </si>
  <si>
    <t>29-08-2019 09:40:45 UTC</t>
  </si>
  <si>
    <t>-15.710182590410113</t>
  </si>
  <si>
    <t>35.22626546211541</t>
  </si>
  <si>
    <t>https://waterforpeople.s3.amazonaws.com/images/0af55d52-743a-4ff0-b9d6-5b7c4c44eb97.jpg</t>
  </si>
  <si>
    <t>makaluka</t>
  </si>
  <si>
    <t>30d3746a90109a202c621ffd5fffffce</t>
  </si>
  <si>
    <t>jw2q-qs13-53rm</t>
  </si>
  <si>
    <t>2712830519</t>
  </si>
  <si>
    <t>29-08-2019 09:59:41 UTC</t>
  </si>
  <si>
    <t>00:12:15</t>
  </si>
  <si>
    <t>-15.710323280654848</t>
  </si>
  <si>
    <t>35.22493475116789</t>
  </si>
  <si>
    <t>https://waterforpeople.s3.amazonaws.com/images/4b65ba4e-c345-4c65-ba42-a32a3f13e1e1.jpg</t>
  </si>
  <si>
    <t>kaojole,mphambe,makaluka</t>
  </si>
  <si>
    <t>d6f163d0d3aed9c28999d62aabf79a7</t>
  </si>
  <si>
    <t>yjcw-j4rr-bugm</t>
  </si>
  <si>
    <t>2717320203</t>
  </si>
  <si>
    <t>29-08-2019 10:21:12 UTC</t>
  </si>
  <si>
    <t>Andasani</t>
  </si>
  <si>
    <t>-15.8125985506922</t>
  </si>
  <si>
    <t>35.175592582672834</t>
  </si>
  <si>
    <t>https://waterforpeople.s3.amazonaws.com/images/82f8d007-7c4c-4347-98f2-fe823c8f9ca8.jpg</t>
  </si>
  <si>
    <t>Andasani, Lupanga</t>
  </si>
  <si>
    <t>9f73c2c28e96ee7fbff3fa31ed0c099</t>
  </si>
  <si>
    <t>regu-ht0g-70gr</t>
  </si>
  <si>
    <t>2732440430</t>
  </si>
  <si>
    <t>29-08-2019 10:24:08 UTC</t>
  </si>
  <si>
    <t>Mkwepu</t>
  </si>
  <si>
    <t>-15.82246053032577</t>
  </si>
  <si>
    <t>35.18505181185901</t>
  </si>
  <si>
    <t>https://waterforpeople.s3.amazonaws.com/images/d1b433e1-0987-4322-9f1f-32e3d7edc9aa.jpg</t>
  </si>
  <si>
    <t>Mkwepu and Masikini</t>
  </si>
  <si>
    <t>29f4e39541cc9bb766c2ceaa82ee94</t>
  </si>
  <si>
    <t>ftvn-7kq2-0hj6</t>
  </si>
  <si>
    <t>2732430124</t>
  </si>
  <si>
    <t>29-08-2019 10:25:29 UTC</t>
  </si>
  <si>
    <t>Nyama</t>
  </si>
  <si>
    <t>-15.824269889853895</t>
  </si>
  <si>
    <t>35.17521749250591</t>
  </si>
  <si>
    <t>https://waterforpeople.s3.amazonaws.com/images/5e803226-34d2-4ee3-9a0e-6ea24cb3efa5.jpg</t>
  </si>
  <si>
    <t>747fcc8530d7dbcd77abf217afe41938</t>
  </si>
  <si>
    <t>73rh-fmy6-t6fg</t>
  </si>
  <si>
    <t>2717320182</t>
  </si>
  <si>
    <t>29-08-2019 10:27:19 UTC</t>
  </si>
  <si>
    <t>-15.960740223526955</t>
  </si>
  <si>
    <t>35.28922059573233</t>
  </si>
  <si>
    <t>691.0</t>
  </si>
  <si>
    <t>https://waterforpeople.s3.amazonaws.com/images/43c73ed6-6c74-4a3c-bd0d-5307a10cf00d.jpg</t>
  </si>
  <si>
    <t>Namulu and makalani</t>
  </si>
  <si>
    <t>b7c8c736284e0c0c56289a14171d3de</t>
  </si>
  <si>
    <t>h0ac-jw7n-1536</t>
  </si>
  <si>
    <t>2732440175</t>
  </si>
  <si>
    <t>29-08-2019 10:30:49 UTC</t>
  </si>
  <si>
    <t>Majanga</t>
  </si>
  <si>
    <t>-15.9701172</t>
  </si>
  <si>
    <t>35.2844242</t>
  </si>
  <si>
    <t>https://waterforpeople.s3.amazonaws.com/images/838c6b92-a77c-4665-bf8d-d0fa38d9bf75.jpg</t>
  </si>
  <si>
    <t>majanga</t>
  </si>
  <si>
    <t>83595add89c580682e51e1870931f4c</t>
  </si>
  <si>
    <t>uhx2-xbf1-d5rb</t>
  </si>
  <si>
    <t>2732440541</t>
  </si>
  <si>
    <t>29-08-2019 10:49:44 UTC</t>
  </si>
  <si>
    <t>-15.709882979281247</t>
  </si>
  <si>
    <t>35.22180628962815</t>
  </si>
  <si>
    <t>https://waterforpeople.s3.amazonaws.com/images/0c806f35-fdc5-4fbe-9959-f6016f39761f.jpg</t>
  </si>
  <si>
    <t>mphambe</t>
  </si>
  <si>
    <t>76f1edc4977c1ad5ae7e8a9831535447</t>
  </si>
  <si>
    <t>t0m0-8108-yjfc</t>
  </si>
  <si>
    <t>2738420177</t>
  </si>
  <si>
    <t>29-08-2019 11:01:20 UTC</t>
  </si>
  <si>
    <t>Mkwamba</t>
  </si>
  <si>
    <t>-15.812117303721607</t>
  </si>
  <si>
    <t>35.16873459331691</t>
  </si>
  <si>
    <t>https://waterforpeople.s3.amazonaws.com/images/35d5e968-81c5-4c86-942f-e8734176acaa.jpg</t>
  </si>
  <si>
    <t>ee4bdaccbb568e92793fe64bbbd9665</t>
  </si>
  <si>
    <t>v53a-utkx-twmp</t>
  </si>
  <si>
    <t>2742240250</t>
  </si>
  <si>
    <t>29-08-2019 11:07:42 UTC</t>
  </si>
  <si>
    <t>00:02:30</t>
  </si>
  <si>
    <t>-15.9699736</t>
  </si>
  <si>
    <t>35.2874981</t>
  </si>
  <si>
    <t>https://waterforpeople.s3.amazonaws.com/images/4185381d-93ce-4068-a5cb-1a12d7f13bd4.jpg</t>
  </si>
  <si>
    <t>4451d0a62b5642acf9782b78a89d0</t>
  </si>
  <si>
    <t>v0v6-rvem-0a3r</t>
  </si>
  <si>
    <t>2717320206</t>
  </si>
  <si>
    <t>29-08-2019 11:18:47 UTC</t>
  </si>
  <si>
    <t>-15.812651356682181</t>
  </si>
  <si>
    <t>35.168846575543284</t>
  </si>
  <si>
    <t>https://waterforpeople.s3.amazonaws.com/images/b1e03b9a-bc60-473b-b4aa-230652610e0e.jpg</t>
  </si>
  <si>
    <t>Mkwamba, Andasani, Chibwana</t>
  </si>
  <si>
    <t>372571424fd51735365267c680e850</t>
  </si>
  <si>
    <t>a97u-ef9t-y5e7</t>
  </si>
  <si>
    <t>2701800170</t>
  </si>
  <si>
    <t>29-08-2019 11:21:04 UTC</t>
  </si>
  <si>
    <t>-15.828304686583579</t>
  </si>
  <si>
    <t>35.17605953849852</t>
  </si>
  <si>
    <t>https://waterforpeople.s3.amazonaws.com/images/7d83f52c-5ef0-43f1-9cdf-61ffe0eecec9.jpg</t>
  </si>
  <si>
    <t>ee68b788e96789e24116f073fef73b39</t>
  </si>
  <si>
    <t>m2v4-3rw6-ydb7</t>
  </si>
  <si>
    <t>2712820399</t>
  </si>
  <si>
    <t>29-08-2019 11:35:35 UTC</t>
  </si>
  <si>
    <t>Mataka I</t>
  </si>
  <si>
    <t>-15.827351328916848</t>
  </si>
  <si>
    <t>35.19698596559465</t>
  </si>
  <si>
    <t>https://waterforpeople.s3.amazonaws.com/images/84885bbd-a11a-4828-ae7e-fedff26f3e92.jpg</t>
  </si>
  <si>
    <t>1d405f9fb496a3f1d15aaf6161f956c</t>
  </si>
  <si>
    <t>32hn-608e-a50d</t>
  </si>
  <si>
    <t>2718950199</t>
  </si>
  <si>
    <t>29-08-2019 11:36:37 UTC</t>
  </si>
  <si>
    <t>-15.821288111619651</t>
  </si>
  <si>
    <t>35.168153224512935</t>
  </si>
  <si>
    <t>https://waterforpeople.s3.amazonaws.com/images/a76cd1ca-ceea-46d0-b8de-2e722e423a47.jpg</t>
  </si>
  <si>
    <t>bdd8749b9ffffbf42c633e3f2cc968</t>
  </si>
  <si>
    <t>qwjy-9nqr-g9m0</t>
  </si>
  <si>
    <t>2718950353</t>
  </si>
  <si>
    <t>29-08-2019 11:40:45 UTC</t>
  </si>
  <si>
    <t>00:20:23</t>
  </si>
  <si>
    <t>-15.966043411754072</t>
  </si>
  <si>
    <t>35.27461973950267</t>
  </si>
  <si>
    <t>https://waterforpeople.s3.amazonaws.com/images/cfdbab8b-e885-47d0-bd75-246ddc4f3666.jpg</t>
  </si>
  <si>
    <t>only kuchileka</t>
  </si>
  <si>
    <t>8f6baa7dcb9427f07eaf6dcc406ef49</t>
  </si>
  <si>
    <t>qqtv-vywk-1pg2</t>
  </si>
  <si>
    <t>2738420403</t>
  </si>
  <si>
    <t>29-08-2019 11:43:17 UTC</t>
  </si>
  <si>
    <t>-15.710908337496221</t>
  </si>
  <si>
    <t>35.216837245970964</t>
  </si>
  <si>
    <t>https://waterforpeople.s3.amazonaws.com/images/eda80333-4518-454e-822d-e88a49cb5820.jpg</t>
  </si>
  <si>
    <t>mphambe kadewere</t>
  </si>
  <si>
    <t>e01917e5549f99701c50365c5fbfacfb</t>
  </si>
  <si>
    <t>fj8v-sxfw-t4ut</t>
  </si>
  <si>
    <t>2738370214</t>
  </si>
  <si>
    <t>29-08-2019 11:45:49 UTC</t>
  </si>
  <si>
    <t>-15.964086069725454</t>
  </si>
  <si>
    <t>35.292017133906484</t>
  </si>
  <si>
    <t>https://waterforpeople.s3.amazonaws.com/images/aa1c5dda-def1-42bc-aef9-cb6dc9481a2b.jpg</t>
  </si>
  <si>
    <t>Namulu and  chizula</t>
  </si>
  <si>
    <t>96501f1a159ff3d397fc92f2643fd2c</t>
  </si>
  <si>
    <t>vfy4-ud33-buf7</t>
  </si>
  <si>
    <t>2717320185</t>
  </si>
  <si>
    <t>29-08-2019 11:46:24 UTC</t>
  </si>
  <si>
    <t>Semani</t>
  </si>
  <si>
    <t>-15.958244344219565</t>
  </si>
  <si>
    <t>35.27028663083911</t>
  </si>
  <si>
    <t>https://waterforpeople.s3.amazonaws.com/images/64d2a11b-b180-4c05-8a98-9a469bfb2593.jpg</t>
  </si>
  <si>
    <t>Seman and Lihiro</t>
  </si>
  <si>
    <t>945a4ef4665c91776a4899a9b613cb3</t>
  </si>
  <si>
    <t>ftnw-ka66-sw2h</t>
  </si>
  <si>
    <t>2722720169</t>
  </si>
  <si>
    <t>29-08-2019 11:52:12 UTC</t>
  </si>
  <si>
    <t>-15.973944696597755</t>
  </si>
  <si>
    <t>35.309024937450886</t>
  </si>
  <si>
    <t>666.0</t>
  </si>
  <si>
    <t>https://waterforpeople.s3.amazonaws.com/images/0c524e09-8e25-4a9c-946d-2cddfa7ef6ea.jpg</t>
  </si>
  <si>
    <t>Only nkalo</t>
  </si>
  <si>
    <t>f5e971b85dad9ab6c6ecb89f326ff</t>
  </si>
  <si>
    <t>uqe1-ejfa-m51h</t>
  </si>
  <si>
    <t>2734400202</t>
  </si>
  <si>
    <t>29-08-2019 11:53:00 UTC</t>
  </si>
  <si>
    <t>-15.97431312315166</t>
  </si>
  <si>
    <t>35.30895955860615</t>
  </si>
  <si>
    <t>https://waterforpeople.s3.amazonaws.com/images/86ca5b12-73c2-47a4-8bb6-44e357b058db.jpg</t>
  </si>
  <si>
    <t>Only  nkalo</t>
  </si>
  <si>
    <t>7ec2195a63ed11ebc2fc5d4d9062fbab</t>
  </si>
  <si>
    <t>y4m9-2vkr-95je</t>
  </si>
  <si>
    <t>2734390228</t>
  </si>
  <si>
    <t>29-08-2019 11:54:23 UTC</t>
  </si>
  <si>
    <t>00:06:13</t>
  </si>
  <si>
    <t>Thomas</t>
  </si>
  <si>
    <t>-15.928709576837718</t>
  </si>
  <si>
    <t>35.293015418574214</t>
  </si>
  <si>
    <t>https://waterforpeople.s3.amazonaws.com/images/91e3c8cd-7f9d-4913-86ae-e97e64445b00.jpg</t>
  </si>
  <si>
    <t>Thomas only</t>
  </si>
  <si>
    <t>117972cd94882d80b7d59f4890d6f667</t>
  </si>
  <si>
    <t>cydj-m23r-kuwx</t>
  </si>
  <si>
    <t>2734380203</t>
  </si>
  <si>
    <t>29-08-2019 11:55:27 UTC</t>
  </si>
  <si>
    <t>-15.930503723211586</t>
  </si>
  <si>
    <t>35.29203792102635</t>
  </si>
  <si>
    <t>https://waterforpeople.s3.amazonaws.com/images/a8538b49-bbae-462b-a410-4680cc4c38b0.jpg</t>
  </si>
  <si>
    <t>af2d4c8347ebe1c0df7edb849a5b67</t>
  </si>
  <si>
    <t>fege-urk1-nsth</t>
  </si>
  <si>
    <t>2717310210</t>
  </si>
  <si>
    <t>29-08-2019 11:56:01 UTC</t>
  </si>
  <si>
    <t>-15.934435590170324</t>
  </si>
  <si>
    <t>35.294647458940744</t>
  </si>
  <si>
    <t>https://waterforpeople.s3.amazonaws.com/images/bee1595c-030a-4802-8a5f-f852b42a3c9e.jpg</t>
  </si>
  <si>
    <t>4f258e541667751f24a4cc1e27d3be</t>
  </si>
  <si>
    <t>ae32-7pqu-emrm</t>
  </si>
  <si>
    <t>2714820193</t>
  </si>
  <si>
    <t>29-08-2019 12:05:34 UTC</t>
  </si>
  <si>
    <t>-15.974084</t>
  </si>
  <si>
    <t>35.2823886</t>
  </si>
  <si>
    <t>https://waterforpeople.s3.amazonaws.com/images/776d45f2-b334-4053-bfb3-42a5fd82c432.jpg</t>
  </si>
  <si>
    <t>b7e0da10ea2be4d38083807b8b3e49ad</t>
  </si>
  <si>
    <t>pjw3-u4gd-d1r4</t>
  </si>
  <si>
    <t>2709430221</t>
  </si>
  <si>
    <t>29-08-2019 12:13:01 UTC</t>
  </si>
  <si>
    <t>-15.820115022361279</t>
  </si>
  <si>
    <t>35.17738304100931</t>
  </si>
  <si>
    <t>https://waterforpeople.s3.amazonaws.com/images/df9886fe-6069-4389-810c-377497e05747.jpg</t>
  </si>
  <si>
    <t>Mkwepu,Masikini</t>
  </si>
  <si>
    <t>a6cd6b42d194c84076414ed4e48c4c2</t>
  </si>
  <si>
    <t>8qha-3m30-pct4</t>
  </si>
  <si>
    <t>2740340248</t>
  </si>
  <si>
    <t>29-08-2019 12:17:27 UTC</t>
  </si>
  <si>
    <t>-15.810709143988788</t>
  </si>
  <si>
    <t>35.16666593961418</t>
  </si>
  <si>
    <t>https://waterforpeople.s3.amazonaws.com/images/6676c638-954b-4c4c-865c-840996801d84.jpg</t>
  </si>
  <si>
    <t>Tapala, Mkwamba</t>
  </si>
  <si>
    <t>674cd1eefd617cf1b785c502162a4d4</t>
  </si>
  <si>
    <t>v37u-d0s3-3dnr</t>
  </si>
  <si>
    <t>2709460349</t>
  </si>
  <si>
    <t>29-08-2019 12:21:08 UTC</t>
  </si>
  <si>
    <t>-15.824963073246181</t>
  </si>
  <si>
    <t>35.19674699753523</t>
  </si>
  <si>
    <t>https://waterforpeople.s3.amazonaws.com/images/530388fa-148e-4876-bbda-bffd5878e28a.jpg</t>
  </si>
  <si>
    <t>fca6614f7917c46ff723b4267677442</t>
  </si>
  <si>
    <t>d8un-dcwd-m2fe</t>
  </si>
  <si>
    <t>2728520454</t>
  </si>
  <si>
    <t>29-08-2019 12:26:03 UTC</t>
  </si>
  <si>
    <t>-15.969571815803647</t>
  </si>
  <si>
    <t>35.2746766526252</t>
  </si>
  <si>
    <t>702.0</t>
  </si>
  <si>
    <t>https://waterforpeople.s3.amazonaws.com/images/b6cb44c7-2943-41d0-9b2a-c5798ca8e8da.jpg</t>
  </si>
  <si>
    <t>81e2195977ad29df79464dc9f1586f</t>
  </si>
  <si>
    <t>5201-t8ws-22ma</t>
  </si>
  <si>
    <t>2712840492</t>
  </si>
  <si>
    <t>29-08-2019 12:34:20 UTC</t>
  </si>
  <si>
    <t>-15.706723588518798</t>
  </si>
  <si>
    <t>35.224433429539204</t>
  </si>
  <si>
    <t>https://waterforpeople.s3.amazonaws.com/images/578d2222-d250-48c3-b25d-41841db5f8c0.jpg</t>
  </si>
  <si>
    <t>kaojole manyazi, mphambe</t>
  </si>
  <si>
    <t>86326394963a0241228ca5cd14c7a8</t>
  </si>
  <si>
    <t>1mv0-e266-dsfu</t>
  </si>
  <si>
    <t>2714820200</t>
  </si>
  <si>
    <t>29-08-2019 12:43:22 UTC</t>
  </si>
  <si>
    <t>00:15:08</t>
  </si>
  <si>
    <t>-15.820165313780308</t>
  </si>
  <si>
    <t>35.17698213458061</t>
  </si>
  <si>
    <t>https://waterforpeople.s3.amazonaws.com/images/85f6154a-ab0c-4091-aa8e-d7d9cfb1d012.jpg</t>
  </si>
  <si>
    <t>f0e931218d698b5440b55693da5b81bc</t>
  </si>
  <si>
    <t>d5y6-0uee-xpe9</t>
  </si>
  <si>
    <t>2724690382</t>
  </si>
  <si>
    <t>29-08-2019 12:48:27 UTC</t>
  </si>
  <si>
    <t>-15.823852177709341</t>
  </si>
  <si>
    <t>35.19829689525068</t>
  </si>
  <si>
    <t>https://waterforpeople.s3.amazonaws.com/images/5149d4df-c816-443c-bdd0-2b2f9e228793.jpg</t>
  </si>
  <si>
    <t>327ac3a78ab4dc2e4f81ae9bd0ff</t>
  </si>
  <si>
    <t>a2na-x643-mjun</t>
  </si>
  <si>
    <t>2730580265</t>
  </si>
  <si>
    <t>29-08-2019 13:12:20 UTC</t>
  </si>
  <si>
    <t>00:02:22</t>
  </si>
  <si>
    <t>-15.822323821485043</t>
  </si>
  <si>
    <t>35.1731283031404</t>
  </si>
  <si>
    <t>https://waterforpeople.s3.amazonaws.com/images/fc921b36-7cd0-4870-a5b3-c2cfe797eadc.jpg</t>
  </si>
  <si>
    <t>f7733ba184a4e53c8ed45bf29aa138</t>
  </si>
  <si>
    <t>37bm-7n4h-cj5y</t>
  </si>
  <si>
    <t>2738400277</t>
  </si>
  <si>
    <t>29-08-2019 13:42:43 UTC</t>
  </si>
  <si>
    <t>-15.821282034739852</t>
  </si>
  <si>
    <t>35.17176632769406</t>
  </si>
  <si>
    <t>https://waterforpeople.s3.amazonaws.com/images/32f25b5d-2cce-4104-9c13-a77d7f0cdc0f.jpg</t>
  </si>
  <si>
    <t>5bda3680a39a5abf95afc2b4c4a93fca</t>
  </si>
  <si>
    <t>jpw3-ddvg-g9ea</t>
  </si>
  <si>
    <t>2709450479</t>
  </si>
  <si>
    <t>29-08-2019 13:42:54 UTC</t>
  </si>
  <si>
    <t>00:04:03</t>
  </si>
  <si>
    <t>-15.720161749050021</t>
  </si>
  <si>
    <t>35.22210535593331</t>
  </si>
  <si>
    <t>https://waterforpeople.s3.amazonaws.com/images/f3d141ae-af81-42ca-adeb-1ea26378ff3b.jpg</t>
  </si>
  <si>
    <t>chiyambe, mphambe</t>
  </si>
  <si>
    <t>d24cb99dcf9b99f2456f6a6fbbdb6f38</t>
  </si>
  <si>
    <t>ypx1-y45q-9at</t>
  </si>
  <si>
    <t>2714830497</t>
  </si>
  <si>
    <t>29-08-2019 15:08:54 UTC</t>
  </si>
  <si>
    <t>Kukhumula</t>
  </si>
  <si>
    <t>-15.67874064669013</t>
  </si>
  <si>
    <t>35.24634858593345</t>
  </si>
  <si>
    <t>https://waterforpeople.s3.amazonaws.com/images/a752ba08-a127-4a2e-9102-82bb9c6d3008.jpg</t>
  </si>
  <si>
    <t>cb289ff6cbff1e6a17a3722dc14478</t>
  </si>
  <si>
    <t>tnkr-42s6-qd0p</t>
  </si>
  <si>
    <t>2730590665</t>
  </si>
  <si>
    <t>29-08-2019 17:01:30 UTC</t>
  </si>
  <si>
    <t>00:16:41</t>
  </si>
  <si>
    <t>-15.97949598915875</t>
  </si>
  <si>
    <t>35.28831350617111</t>
  </si>
  <si>
    <t>https://waterforpeople.s3.amazonaws.com/images/46826540-8d38-47da-814b-c133b9685a31.jpg</t>
  </si>
  <si>
    <t>mitole,mwamadi and majanga</t>
  </si>
  <si>
    <t>3d4e75bd1b7b11a10ef8761c23cf29</t>
  </si>
  <si>
    <t>3wx0-vb67-gywx</t>
  </si>
  <si>
    <t>2736550905</t>
  </si>
  <si>
    <t>30-08-2019 06:39:36 UTC</t>
  </si>
  <si>
    <t>00:17:26</t>
  </si>
  <si>
    <t>2019-08-30</t>
  </si>
  <si>
    <t>-15.673050382174551</t>
  </si>
  <si>
    <t>35.24376008659601</t>
  </si>
  <si>
    <t>https://waterforpeople.s3.amazonaws.com/images/4b382873-f765-4b57-938b-25917da8cd95.jpg</t>
  </si>
  <si>
    <t>Kamala, Khukumula</t>
  </si>
  <si>
    <t>77916a9ada929251d71741abfc2b014</t>
  </si>
  <si>
    <t>u8jc-8x7v-61ct</t>
  </si>
  <si>
    <t>2718970077</t>
  </si>
  <si>
    <t>30-08-2019 07:55:36 UTC</t>
  </si>
  <si>
    <t>Lihilo</t>
  </si>
  <si>
    <t>-15.9574294</t>
  </si>
  <si>
    <t>35.2757573</t>
  </si>
  <si>
    <t>https://waterforpeople.s3.amazonaws.com/images/6f09e739-cbe0-499e-a8b2-4bea116bfc6e.jpg</t>
  </si>
  <si>
    <t>lihilo</t>
  </si>
  <si>
    <t>dcce1bdede448c6f221e981eca566ae</t>
  </si>
  <si>
    <t>9xgh-fp21-t5ke</t>
  </si>
  <si>
    <t>2717330544</t>
  </si>
  <si>
    <t>30-08-2019 10:03:13 UTC</t>
  </si>
  <si>
    <t>-15.666159954853356</t>
  </si>
  <si>
    <t>35.23952906951308</t>
  </si>
  <si>
    <t>https://waterforpeople.s3.amazonaws.com/images/167481ee-4c05-43c7-902f-c358a4e25388.jpg</t>
  </si>
  <si>
    <t>khukhumula, namatikha</t>
  </si>
  <si>
    <t>8b367135c3fcf54cad6dfbf6ec2d2e</t>
  </si>
  <si>
    <t>p9jq-fcrx-s657</t>
  </si>
  <si>
    <t>2728530135</t>
  </si>
  <si>
    <t>30-08-2019 11:36:30 UTC</t>
  </si>
  <si>
    <t>-15.947407172061503</t>
  </si>
  <si>
    <t>35.31545486301184</t>
  </si>
  <si>
    <t>https://waterforpeople.s3.amazonaws.com/images/7e890a3e-8d19-443a-bba7-9a5334b6f9cf.jpg</t>
  </si>
  <si>
    <t>ntamba</t>
  </si>
  <si>
    <t>6bc2f7e93c59819ddb2bf4ea443d663a</t>
  </si>
  <si>
    <t>hdf3-euvg-w1w9</t>
  </si>
  <si>
    <t>2718990132</t>
  </si>
  <si>
    <t>30-08-2019 11:39:01 UTC</t>
  </si>
  <si>
    <t>-15.970564023591578</t>
  </si>
  <si>
    <t>35.311425514519215</t>
  </si>
  <si>
    <t>651.0</t>
  </si>
  <si>
    <t>https://waterforpeople.s3.amazonaws.com/images/ac4cdb0e-2536-41bd-80a2-90bbedbc03fd.jpg</t>
  </si>
  <si>
    <t>don't know</t>
  </si>
  <si>
    <t>acd5b7a4a75a53c594e774b5ee8b0ff</t>
  </si>
  <si>
    <t>2w8j-wgmh-u1r2</t>
  </si>
  <si>
    <t>2732460170</t>
  </si>
  <si>
    <t>30-08-2019 11:40:52 UTC</t>
  </si>
  <si>
    <t>-15.930448528379202</t>
  </si>
  <si>
    <t>35.30396293848753</t>
  </si>
  <si>
    <t>https://waterforpeople.s3.amazonaws.com/images/ec77c2ac-5422-42d5-a16f-381863b53109.jpg</t>
  </si>
  <si>
    <t>Nantapha Chapamba and Chapweteka</t>
  </si>
  <si>
    <t>29c3da8e58d628283a89f56c1417f8aa</t>
  </si>
  <si>
    <t>ampg-vnwe-fqcq</t>
  </si>
  <si>
    <t>2722740178</t>
  </si>
  <si>
    <t>30-08-2019 11:45:33 UTC</t>
  </si>
  <si>
    <t>-15.93764569144696</t>
  </si>
  <si>
    <t>35.303025506436825</t>
  </si>
  <si>
    <t>https://waterforpeople.s3.amazonaws.com/images/43d52780-5361-4ec1-a8ee-0bba222289e1.jpg</t>
  </si>
  <si>
    <t>Only Nantapha</t>
  </si>
  <si>
    <t>1623b2fb76118e3b45864756f28a74</t>
  </si>
  <si>
    <t>e96n-qe84-5p1j</t>
  </si>
  <si>
    <t>2734420194</t>
  </si>
  <si>
    <t>30-08-2019 11:49:03 UTC</t>
  </si>
  <si>
    <t>-15.935820490121841</t>
  </si>
  <si>
    <t>35.30229778960347</t>
  </si>
  <si>
    <t>https://waterforpeople.s3.amazonaws.com/images/3edf5f5d-2956-4d5c-8178-a0e9c21074c7.jpg</t>
  </si>
  <si>
    <t>4959f8945daebe3a5125def3ca1a36ed</t>
  </si>
  <si>
    <t>j4kg-x2tg-6gu7</t>
  </si>
  <si>
    <t>2730851037</t>
  </si>
  <si>
    <t>30-08-2019 11:50:30 UTC</t>
  </si>
  <si>
    <t>-15.671277483925223</t>
  </si>
  <si>
    <t>35.27581784874201</t>
  </si>
  <si>
    <t>https://waterforpeople.s3.amazonaws.com/images/3bf5cadb-3d30-4c94-8ddd-848afaea0660.jpg</t>
  </si>
  <si>
    <t>Mwinjiro 2, Dyanyama</t>
  </si>
  <si>
    <t>c04ad814691f79a2b684955abdb8b7d1</t>
  </si>
  <si>
    <t>p9c5-40x2-htb1</t>
  </si>
  <si>
    <t>2721050907</t>
  </si>
  <si>
    <t>30-08-2019 13:41:51 UTC</t>
  </si>
  <si>
    <t>-15.666322354227304</t>
  </si>
  <si>
    <t>35.2780716586858</t>
  </si>
  <si>
    <t>https://waterforpeople.s3.amazonaws.com/images/d7818bd7-3135-4f6d-982f-d8c01144c24c.jpg</t>
  </si>
  <si>
    <t>Mwinjiro, Lupiya, Chikopa</t>
  </si>
  <si>
    <t>4758b01ef545ded15f246ccc16e1534f</t>
  </si>
  <si>
    <t>ammm-032f-83x9</t>
  </si>
  <si>
    <t>2726560582</t>
  </si>
  <si>
    <t>30-08-2019 14:17:29 UTC</t>
  </si>
  <si>
    <t>00:05:53</t>
  </si>
  <si>
    <t>-15.671914550475776</t>
  </si>
  <si>
    <t>35.249352324754</t>
  </si>
  <si>
    <t>https://waterforpeople.s3.amazonaws.com/images/53d299a9-1dd3-4f74-b0dd-c0c9fb951438.jpg</t>
  </si>
  <si>
    <t>nyandule,khukhumula, kamala</t>
  </si>
  <si>
    <t>c7816519cc11d58d6bbb3b1844fa2</t>
  </si>
  <si>
    <t>vd3b-m4gv-ykk5</t>
  </si>
  <si>
    <t>2709560082</t>
  </si>
  <si>
    <t>31-08-2019 07:10:52 UTC</t>
  </si>
  <si>
    <t>2019-08-31</t>
  </si>
  <si>
    <t>Mkhweva</t>
  </si>
  <si>
    <t>-15.813897997140884</t>
  </si>
  <si>
    <t>35.19166035577655</t>
  </si>
  <si>
    <t>https://waterforpeople.s3.amazonaws.com/images/69e00d84-588a-4ec1-8650-d6d3d704d616.jpg</t>
  </si>
  <si>
    <t>Mkhweva, Mataka II</t>
  </si>
  <si>
    <t>f630de46b65acd1a2c56c2d4169dc6</t>
  </si>
  <si>
    <t>6ptp-uc97-2psm</t>
  </si>
  <si>
    <t>2712900166</t>
  </si>
  <si>
    <t>31-08-2019 07:15:26 UTC</t>
  </si>
  <si>
    <t>Masuku</t>
  </si>
  <si>
    <t>Lipalama</t>
  </si>
  <si>
    <t>-15.770520558580756</t>
  </si>
  <si>
    <t>35.29129528440535</t>
  </si>
  <si>
    <t>https://waterforpeople.s3.amazonaws.com/images/d57541b5-7767-46b9-8e84-63e31d6276fc.jpg</t>
  </si>
  <si>
    <t>b6b5889a95296725b45b655bb17f1</t>
  </si>
  <si>
    <t>bf0s-4tqy-amh2</t>
  </si>
  <si>
    <t>2717540975</t>
  </si>
  <si>
    <t>31-08-2019 07:40:18 UTC</t>
  </si>
  <si>
    <t>00:18:17</t>
  </si>
  <si>
    <t>-15.674156667664647</t>
  </si>
  <si>
    <t>35.29956327751279</t>
  </si>
  <si>
    <t>https://waterforpeople.s3.amazonaws.com/images/97304e93-b9b0-4c8a-8ce5-bfb84d771106.jpg</t>
  </si>
  <si>
    <t>Koneliwa, Likhomo, Namahala</t>
  </si>
  <si>
    <t>681328782fcc8a72cde4bc4ab4acc31e</t>
  </si>
  <si>
    <t>9rbe-8k8e-xsqs</t>
  </si>
  <si>
    <t>2738520079</t>
  </si>
  <si>
    <t>31-08-2019 07:43:18 UTC</t>
  </si>
  <si>
    <t>00:08:30</t>
  </si>
  <si>
    <t>Msikita</t>
  </si>
  <si>
    <t>-15.819208058528602</t>
  </si>
  <si>
    <t>35.189436385408044</t>
  </si>
  <si>
    <t>https://waterforpeople.s3.amazonaws.com/images/1fc7b38d-413c-4aff-addf-bd29e4ee94ba.jpg</t>
  </si>
  <si>
    <t>Msikita, Masikini, Mkhweva, Mataka</t>
  </si>
  <si>
    <t>83d1b2d31e427ae926d38d52a2de7</t>
  </si>
  <si>
    <t>74yx-6yef-ucqs</t>
  </si>
  <si>
    <t>2732510127</t>
  </si>
  <si>
    <t>31-08-2019 07:56:52 UTC</t>
  </si>
  <si>
    <t>-15.779301901347935</t>
  </si>
  <si>
    <t>35.30300044454634</t>
  </si>
  <si>
    <t>https://waterforpeople.s3.amazonaws.com/images/6ebbfb23-8f33-416a-8037-ea8db864d0d8.jpg</t>
  </si>
  <si>
    <t>81c0ecae182658c75c66acfeccff80</t>
  </si>
  <si>
    <t>rdx7-mvjg-tu9h</t>
  </si>
  <si>
    <t>2702071034</t>
  </si>
  <si>
    <t>31-08-2019 08:03:37 UTC</t>
  </si>
  <si>
    <t>-15.670188926160336</t>
  </si>
  <si>
    <t>35.297074439004064</t>
  </si>
  <si>
    <t>https://waterforpeople.s3.amazonaws.com/images/3a81ba06-c282-410a-83e7-3c442dc9a719.jpg</t>
  </si>
  <si>
    <t>Koneliwa, Namahara</t>
  </si>
  <si>
    <t>727eb7661aff298d35f25d98a7d7376</t>
  </si>
  <si>
    <t>8ycd-u56k-rtey</t>
  </si>
  <si>
    <t>2724730091</t>
  </si>
  <si>
    <t>31-08-2019 08:40:49 UTC</t>
  </si>
  <si>
    <t>Nthambi</t>
  </si>
  <si>
    <t>-15.809781518764794</t>
  </si>
  <si>
    <t>35.206628339365125</t>
  </si>
  <si>
    <t>https://waterforpeople.s3.amazonaws.com/images/cb3ebd46-ab0e-4d4e-89bf-1240d8ebe21f.jpg</t>
  </si>
  <si>
    <t>Nthambi, Nawani</t>
  </si>
  <si>
    <t>5ad02546978cbf16e875db7d35451d7</t>
  </si>
  <si>
    <t>65pg-ux5a-8897</t>
  </si>
  <si>
    <t>2714860116</t>
  </si>
  <si>
    <t>31-08-2019 08:51:27 UTC</t>
  </si>
  <si>
    <t>00:07:04</t>
  </si>
  <si>
    <t>-15.779582653194666</t>
  </si>
  <si>
    <t>35.30572732910514</t>
  </si>
  <si>
    <t>https://waterforpeople.s3.amazonaws.com/images/a8d7a6e4-2798-4946-b17b-1d145a8d32fd.jpg</t>
  </si>
  <si>
    <t>Lipalama, Wendewende, Himanya, Muliva.</t>
  </si>
  <si>
    <t>eca2f276f09a888f2b3d11546c52f54</t>
  </si>
  <si>
    <t>66hv-uu0m-0k7y</t>
  </si>
  <si>
    <t>2732510081</t>
  </si>
  <si>
    <t>31-08-2019 08:59:27 UTC</t>
  </si>
  <si>
    <t>00:04:37</t>
  </si>
  <si>
    <t>-15.80913778860122</t>
  </si>
  <si>
    <t>35.20586692728102</t>
  </si>
  <si>
    <t>https://waterforpeople.s3.amazonaws.com/images/a5dad369-2f33-42e0-affe-f28e9e71c7ab.jpg</t>
  </si>
  <si>
    <t>de501ad876b828b8c2df043582fe4e</t>
  </si>
  <si>
    <t>kxa9-a6j0-b8dc</t>
  </si>
  <si>
    <t>2734460055</t>
  </si>
  <si>
    <t>31-08-2019 09:05:06 UTC</t>
  </si>
  <si>
    <t>-15.957377278245986</t>
  </si>
  <si>
    <t>35.275763450190425</t>
  </si>
  <si>
    <t>https://waterforpeople.s3.amazonaws.com/images/3c20bb20-e989-4973-8c49-8379f8024071.jpg</t>
  </si>
  <si>
    <t>429e54581c664ec4a683ea33ac1eaf6</t>
  </si>
  <si>
    <t>hcgd-u85g-2h55</t>
  </si>
  <si>
    <t>2707720082</t>
  </si>
  <si>
    <t>31-08-2019 09:31:16 UTC</t>
  </si>
  <si>
    <t>-15.815649144351482</t>
  </si>
  <si>
    <t>35.20763534121215</t>
  </si>
  <si>
    <t>https://waterforpeople.s3.amazonaws.com/images/081bd225-03df-40b0-b3bc-201cd7807e4c.jpg</t>
  </si>
  <si>
    <t>ec85e44c93bde89dab54d915612954</t>
  </si>
  <si>
    <t>sv3m-kjtq-jdxb</t>
  </si>
  <si>
    <t>2709530160</t>
  </si>
  <si>
    <t>31-08-2019 09:53:51 UTC</t>
  </si>
  <si>
    <t>00:03:51</t>
  </si>
  <si>
    <t>-15.817845286801457</t>
  </si>
  <si>
    <t>35.209050541743636</t>
  </si>
  <si>
    <t>https://waterforpeople.s3.amazonaws.com/images/7a2d5850-8c6a-4dcb-adf8-27eb507b0e6c.jpg</t>
  </si>
  <si>
    <t>Nthambi, Mkwatula</t>
  </si>
  <si>
    <t>fdd79df39d75d27cf58a50d7a8611630</t>
  </si>
  <si>
    <t>cee3-hu7f-p1de</t>
  </si>
  <si>
    <t>2722770111</t>
  </si>
  <si>
    <t>31-08-2019 10:13:20 UTC</t>
  </si>
  <si>
    <t>-15.7743078796193</t>
  </si>
  <si>
    <t>35.30321041122079</t>
  </si>
  <si>
    <t>https://waterforpeople.s3.amazonaws.com/images/a37de67f-266b-4d5a-b309-cccbafd39fe3.jpg</t>
  </si>
  <si>
    <t>d1ab335641ec80da34dd9ba0da17942a</t>
  </si>
  <si>
    <t>74tr-wpqc-q5ep</t>
  </si>
  <si>
    <t>2714870107</t>
  </si>
  <si>
    <t>31-08-2019 10:16:40 UTC</t>
  </si>
  <si>
    <t>-15.81836387515068</t>
  </si>
  <si>
    <t>35.20687057636678</t>
  </si>
  <si>
    <t>https://waterforpeople.s3.amazonaws.com/images/a9370e4c-a038-4f56-9feb-405917785b0e.jpg</t>
  </si>
  <si>
    <t>69e83cc8d06460ff3bde8c2c28883014</t>
  </si>
  <si>
    <t>fykb-3mnf-vd1v</t>
  </si>
  <si>
    <t>2740410097</t>
  </si>
  <si>
    <t>31-08-2019 10:45:38 UTC</t>
  </si>
  <si>
    <t>00:04:57</t>
  </si>
  <si>
    <t>Nkwatula</t>
  </si>
  <si>
    <t>-15.82131715491414</t>
  </si>
  <si>
    <t>35.21355053409934</t>
  </si>
  <si>
    <t>https://waterforpeople.s3.amazonaws.com/images/bd90e687-7e55-43df-83f2-0f197934ae27.jpg</t>
  </si>
  <si>
    <t>Mkwatula, Likovo</t>
  </si>
  <si>
    <t>46f5d0dd7ea15c475d53eae5653f919</t>
  </si>
  <si>
    <t>7gng-gvkn-btj0</t>
  </si>
  <si>
    <t>2732520213</t>
  </si>
  <si>
    <t>31-08-2019 11:59:24 UTC</t>
  </si>
  <si>
    <t>Himanya</t>
  </si>
  <si>
    <t>-15.786801483482122</t>
  </si>
  <si>
    <t>35.301910042762756</t>
  </si>
  <si>
    <t>https://waterforpeople.s3.amazonaws.com/images/f6e927b9-19a7-4786-a28b-816605c99949.jpg</t>
  </si>
  <si>
    <t>Mochenja</t>
  </si>
  <si>
    <t>a9cd8bfc5735fbc379779191ee5b1a6</t>
  </si>
  <si>
    <t>5wdk-1k70-9tag</t>
  </si>
  <si>
    <t>2712880145</t>
  </si>
  <si>
    <t>31-08-2019 12:29:41 UTC</t>
  </si>
  <si>
    <t>-15.784429865889251</t>
  </si>
  <si>
    <t>35.2994314301759</t>
  </si>
  <si>
    <t>https://waterforpeople.s3.amazonaws.com/images/81ae447c-a95f-4935-b653-c436c9d21d99.jpg</t>
  </si>
  <si>
    <t>1d52e0d5dcde4dd1db8aadbae3f17f</t>
  </si>
  <si>
    <t>4xcq-vatg-fmn4</t>
  </si>
  <si>
    <t>2734460215</t>
  </si>
  <si>
    <t>31-08-2019 13:01:05 UTC</t>
  </si>
  <si>
    <t>-15.783621976152062</t>
  </si>
  <si>
    <t>35.29021284542978</t>
  </si>
  <si>
    <t>https://waterforpeople.s3.amazonaws.com/images/10e15a86-3ec2-46db-a685-9bc8176b1ca2.jpg</t>
  </si>
  <si>
    <t>Washani</t>
  </si>
  <si>
    <t>22c0a4d2fccfe8b9db88141d9976e6</t>
  </si>
  <si>
    <t>nbd1-3wmf-8jsm</t>
  </si>
  <si>
    <t>2709550149</t>
  </si>
  <si>
    <t>31-08-2019 14:36:27 UTC</t>
  </si>
  <si>
    <t>-15.775667550042272</t>
  </si>
  <si>
    <t>35.286843068897724</t>
  </si>
  <si>
    <t>https://waterforpeople.s3.amazonaws.com/images/83cd2b6e-3a3b-4d5c-8bb5-aca6facb5afd.jpg</t>
  </si>
  <si>
    <t>a0fa79cdb69272d44d6767b68fee95</t>
  </si>
  <si>
    <t>rya4-jbc4-5h0e</t>
  </si>
  <si>
    <t>2732500162</t>
  </si>
  <si>
    <t>31-08-2019 17:02:20 UTC</t>
  </si>
  <si>
    <t>00:18:36</t>
  </si>
  <si>
    <t>-15.781403915025294</t>
  </si>
  <si>
    <t>35.28628734871745</t>
  </si>
  <si>
    <t>https://waterforpeople.s3.amazonaws.com/images/9878ba1e-2f69-446b-b035-56e9e7df7c9f.jpg</t>
  </si>
  <si>
    <t>d43417e4ddb1dc5f18f125ea57374c3f</t>
  </si>
  <si>
    <t>nvup-c2d9-uh86</t>
  </si>
  <si>
    <t>2740430214</t>
  </si>
  <si>
    <t>31-08-2019 17:04:39 UTC</t>
  </si>
  <si>
    <t>00:15:46</t>
  </si>
  <si>
    <t>Chongwa</t>
  </si>
  <si>
    <t>-15.78648888040334</t>
  </si>
  <si>
    <t>35.278279446065426</t>
  </si>
  <si>
    <t>https://waterforpeople.s3.amazonaws.com/images/689d473e-51d0-4d3d-9b63-8f3e48772d12.jpg</t>
  </si>
  <si>
    <t>Chongwa and Muyere</t>
  </si>
  <si>
    <t>cc53b035baef61f9dc82d749755d7433</t>
  </si>
  <si>
    <t>fjm1-asay-j8te</t>
  </si>
  <si>
    <t>2738520175</t>
  </si>
  <si>
    <t>31-08-2019 17:06:14 UTC</t>
  </si>
  <si>
    <t>00:07:39</t>
  </si>
  <si>
    <t>-15.77726530842483</t>
  </si>
  <si>
    <t>35.28195474296808</t>
  </si>
  <si>
    <t>https://waterforpeople.s3.amazonaws.com/images/8fd3aac6-d7f7-4d15-bf1c-8fa0f28d89fb.jpg</t>
  </si>
  <si>
    <t>Masuku  and  Kazembe</t>
  </si>
  <si>
    <t>cef25d673713f1c0824ef3a9a82063</t>
  </si>
  <si>
    <t>fxfh-95bv-bc76</t>
  </si>
  <si>
    <t>2709770998</t>
  </si>
  <si>
    <t>31-08-2019 18:56:58 UTC</t>
  </si>
  <si>
    <t>-15.76703506987542</t>
  </si>
  <si>
    <t>35.27968190610409</t>
  </si>
  <si>
    <t>https://waterforpeople.s3.amazonaws.com/images/1848d526-7584-45f4-b0b4-cabd1aa17bfd.jpg</t>
  </si>
  <si>
    <t>Masuli</t>
  </si>
  <si>
    <t>9c82bf9e3a6a974da9a2ec67897159d9</t>
  </si>
  <si>
    <t>p4de-afbh-a73a</t>
  </si>
  <si>
    <t>2738560049</t>
  </si>
  <si>
    <t>01-09-2019 06:20:52 UTC</t>
  </si>
  <si>
    <t>00:13:14</t>
  </si>
  <si>
    <t>2019-09-01</t>
  </si>
  <si>
    <t>Kalungwe</t>
  </si>
  <si>
    <t>Namkwenya</t>
  </si>
  <si>
    <t>-15.792461573146284</t>
  </si>
  <si>
    <t>35.14026981778443</t>
  </si>
  <si>
    <t>https://waterforpeople.s3.amazonaws.com/images/a52429e5-847e-47ce-a9d8-451ce19e22fe.jpg</t>
  </si>
  <si>
    <t>Nkonga, Kalungwe, Nankwenya</t>
  </si>
  <si>
    <t>f9f42d8c61e695cc37f6e28d8267</t>
  </si>
  <si>
    <t>v12h-ff6m-nw4f</t>
  </si>
  <si>
    <t>2709580288</t>
  </si>
  <si>
    <t>01-09-2019 06:53:02 UTC</t>
  </si>
  <si>
    <t>00:08:29</t>
  </si>
  <si>
    <t>-15.78973192255944</t>
  </si>
  <si>
    <t>35.13675578869879</t>
  </si>
  <si>
    <t>https://waterforpeople.s3.amazonaws.com/images/e6504f00-03a6-4315-8615-e0c3dbbfba64.jpg</t>
  </si>
  <si>
    <t>fa185e9c62bb5dc81af5ef0889996b3</t>
  </si>
  <si>
    <t>mtpt-8rfd-dgbx</t>
  </si>
  <si>
    <t>2734470054</t>
  </si>
  <si>
    <t>01-09-2019 07:22:05 UTC</t>
  </si>
  <si>
    <t>00:04:46</t>
  </si>
  <si>
    <t>-15.788700236007571</t>
  </si>
  <si>
    <t>35.13656543567777</t>
  </si>
  <si>
    <t>https://waterforpeople.s3.amazonaws.com/images/e56ab235-b75e-4b1e-8f76-6188081c3bd4.jpg</t>
  </si>
  <si>
    <t>3f7e3fab1a9d8b7a4b128d5732430ea</t>
  </si>
  <si>
    <t>7avs-2ss9-j09q</t>
  </si>
  <si>
    <t>2724760147</t>
  </si>
  <si>
    <t>01-09-2019 07:27:40 UTC</t>
  </si>
  <si>
    <t>-15.790874962694943</t>
  </si>
  <si>
    <t>35.272421250119805</t>
  </si>
  <si>
    <t>https://waterforpeople.s3.amazonaws.com/images/9c0e2b7d-28fb-4b6a-b270-0a8ba1d08db2.jpg</t>
  </si>
  <si>
    <t>Muyere</t>
  </si>
  <si>
    <t>a6747a25d3e3bf3bb4041b3dc42e4d1</t>
  </si>
  <si>
    <t>mj16-1mnn-6s5v</t>
  </si>
  <si>
    <t>2740460049</t>
  </si>
  <si>
    <t>01-09-2019 07:41:45 UTC</t>
  </si>
  <si>
    <t>-15.785036003217101</t>
  </si>
  <si>
    <t>35.135218128561974</t>
  </si>
  <si>
    <t>https://waterforpeople.s3.amazonaws.com/images/7c08309f-67f5-443a-a810-a98532badd95.jpg</t>
  </si>
  <si>
    <t>Kalungwe, Nsanja</t>
  </si>
  <si>
    <t>4b289ea7a7c1c760c97aaced8ee6614f</t>
  </si>
  <si>
    <t>wrnv-xfur-f4yu</t>
  </si>
  <si>
    <t>2732540055</t>
  </si>
  <si>
    <t>01-09-2019 08:15:34 UTC</t>
  </si>
  <si>
    <t>-15.787765653803945</t>
  </si>
  <si>
    <t>35.14223302714527</t>
  </si>
  <si>
    <t>https://waterforpeople.s3.amazonaws.com/images/332c97ab-0f5e-4049-9627-80a1c98f5ec8.jpg</t>
  </si>
  <si>
    <t>Nankwenya</t>
  </si>
  <si>
    <t>54f25526f29f14e4556ad12cd526fce5</t>
  </si>
  <si>
    <t>f9qm-0y03-cb9e</t>
  </si>
  <si>
    <t>2709620093</t>
  </si>
  <si>
    <t>01-09-2019 08:25:13 UTC</t>
  </si>
  <si>
    <t>00:03:04</t>
  </si>
  <si>
    <t>-15.793618527241051</t>
  </si>
  <si>
    <t>35.27631774544716</t>
  </si>
  <si>
    <t>https://waterforpeople.s3.amazonaws.com/images/4252241c-9175-49c6-9b45-1e4366a930f6.jpg</t>
  </si>
  <si>
    <t>39af9f57d9811eeaa45e505d8232424</t>
  </si>
  <si>
    <t>40ht-k05n-7ju4</t>
  </si>
  <si>
    <t>2719070074</t>
  </si>
  <si>
    <t>01-09-2019 08:58:17 UTC</t>
  </si>
  <si>
    <t>-15.782605041749775</t>
  </si>
  <si>
    <t>35.14732075855136</t>
  </si>
  <si>
    <t>https://waterforpeople.s3.amazonaws.com/images/42f4e67e-f7d1-405f-84c4-343304f1e938.jpg</t>
  </si>
  <si>
    <t>cdcc23086642c6da3911c1f939cea5</t>
  </si>
  <si>
    <t>7e4u-86bk-h3p4</t>
  </si>
  <si>
    <t>2714890112</t>
  </si>
  <si>
    <t>01-09-2019 09:00:06 UTC</t>
  </si>
  <si>
    <t>-15.791919976472855</t>
  </si>
  <si>
    <t>35.27830408886075</t>
  </si>
  <si>
    <t>https://waterforpeople.s3.amazonaws.com/images/76cc2741-5ebe-4426-bd85-98220c865bb7.jpg</t>
  </si>
  <si>
    <t>Mkumbira</t>
  </si>
  <si>
    <t>2f464de0e73585b3ce1ff7eb29a0e14</t>
  </si>
  <si>
    <t>a9nu-8npq-q8v9</t>
  </si>
  <si>
    <t>2740460055</t>
  </si>
  <si>
    <t>01-09-2019 09:46:50 UTC</t>
  </si>
  <si>
    <t>-15.784376012161374</t>
  </si>
  <si>
    <t>35.146402437239885</t>
  </si>
  <si>
    <t>https://waterforpeople.s3.amazonaws.com/images/1aeadc91-f676-45ca-98c2-0a0d77a88aa0.jpg</t>
  </si>
  <si>
    <t>Mkanda  Nkuchila</t>
  </si>
  <si>
    <t>224c52b1b68540cbdbbe85daf55eeca5</t>
  </si>
  <si>
    <t>95jk-ua7j-4tmx</t>
  </si>
  <si>
    <t>2738570103</t>
  </si>
  <si>
    <t>01-09-2019 09:51:23 UTC</t>
  </si>
  <si>
    <t>00:05:10</t>
  </si>
  <si>
    <t>-15.791007271036506</t>
  </si>
  <si>
    <t>35.27659468352795</t>
  </si>
  <si>
    <t>https://waterforpeople.s3.amazonaws.com/images/f0b65ca1-8833-4911-9a11-8f4bb96fd8e6.jpg</t>
  </si>
  <si>
    <t>865687916757fc64eb8dd6cda5bb7</t>
  </si>
  <si>
    <t>a6ew-16h2-358k</t>
  </si>
  <si>
    <t>2719100059</t>
  </si>
  <si>
    <t>01-09-2019 09:53:24 UTC</t>
  </si>
  <si>
    <t>-15.783425001427531</t>
  </si>
  <si>
    <t>35.145256631076336</t>
  </si>
  <si>
    <t>1023.0</t>
  </si>
  <si>
    <t>https://waterforpeople.s3.amazonaws.com/images/7392bbe8-ed63-470b-bb81-6fc3604bc1a5.jpg</t>
  </si>
  <si>
    <t>Mkanda Mkuchila Nankwenya</t>
  </si>
  <si>
    <t>e6232532c37bdf2dd3fac749e77d133</t>
  </si>
  <si>
    <t>5pst-xd6q-m32d</t>
  </si>
  <si>
    <t>2740450145</t>
  </si>
  <si>
    <t>01-09-2019 10:29:10 UTC</t>
  </si>
  <si>
    <t>Namathiya</t>
  </si>
  <si>
    <t>-15.779545605182648</t>
  </si>
  <si>
    <t>35.27769296430051</t>
  </si>
  <si>
    <t>https://waterforpeople.s3.amazonaws.com/images/83a3ec45-87cb-49ac-9b5f-22cefbb6b068.jpg</t>
  </si>
  <si>
    <t>5945b1f39f36767ce0151df4687c21</t>
  </si>
  <si>
    <t>80sc-6j7w-v7b7</t>
  </si>
  <si>
    <t>2707740058</t>
  </si>
  <si>
    <t>01-09-2019 10:33:06 UTC</t>
  </si>
  <si>
    <t>Nkonga</t>
  </si>
  <si>
    <t>Mkuchila</t>
  </si>
  <si>
    <t>-15.780240423046052</t>
  </si>
  <si>
    <t>35.145185217261314</t>
  </si>
  <si>
    <t>https://waterforpeople.s3.amazonaws.com/images/632048de-3f45-4297-bedc-b32c6e3c14e6.jpg</t>
  </si>
  <si>
    <t>ec7f6aacd7e2522f5c88c9def03427df</t>
  </si>
  <si>
    <t>xbhp-40d5-x00d</t>
  </si>
  <si>
    <t>2738550108</t>
  </si>
  <si>
    <t>01-09-2019 10:59:02 UTC</t>
  </si>
  <si>
    <t>-15.777437472715974</t>
  </si>
  <si>
    <t>35.27625136077404</t>
  </si>
  <si>
    <t>https://waterforpeople.s3.amazonaws.com/images/988edabd-af25-40e2-bb15-a71c99dc7b88.jpg</t>
  </si>
  <si>
    <t>287dbad691aec92e9c4bb67d8eeff4f</t>
  </si>
  <si>
    <t>xqu0-kc2d-gtte</t>
  </si>
  <si>
    <t>2709610071</t>
  </si>
  <si>
    <t>01-09-2019 11:04:17 UTC</t>
  </si>
  <si>
    <t>Bula</t>
  </si>
  <si>
    <t>-15.778356506489217</t>
  </si>
  <si>
    <t>35.14102536253631</t>
  </si>
  <si>
    <t>https://waterforpeople.s3.amazonaws.com/images/d39a8f1b-03c9-43e2-8b0d-b98e932a709e.jpg</t>
  </si>
  <si>
    <t>Bula, Mkuchila</t>
  </si>
  <si>
    <t>1aaa3d93a2d1dd3759666dc5b07d8f57</t>
  </si>
  <si>
    <t>d0e0-cw3h-c96s</t>
  </si>
  <si>
    <t>2719080075</t>
  </si>
  <si>
    <t>01-09-2019 11:15:50 UTC</t>
  </si>
  <si>
    <t>-15.77803242020309</t>
  </si>
  <si>
    <t>35.14071632176638</t>
  </si>
  <si>
    <t>https://waterforpeople.s3.amazonaws.com/images/fb8cae11-0d2e-42d6-87b8-71a71ac7724b.jpg</t>
  </si>
  <si>
    <t>Bula Nsanja Chikwana</t>
  </si>
  <si>
    <t>d6e32ccd376c2fe3ba30b5f233bdd61b</t>
  </si>
  <si>
    <t>ypq0-4f80-8fjn</t>
  </si>
  <si>
    <t>2712910098</t>
  </si>
  <si>
    <t>01-09-2019 11:19:37 UTC</t>
  </si>
  <si>
    <t>-15.776504692621529</t>
  </si>
  <si>
    <t>35.275998059660196</t>
  </si>
  <si>
    <t>https://waterforpeople.s3.amazonaws.com/images/6c4eb3de-05dd-47f7-8986-dadd1b800d4b.jpg</t>
  </si>
  <si>
    <t>74ee7d10fc4ceb7b5b392347ca2243d</t>
  </si>
  <si>
    <t>kruv-wwpc-hmg9</t>
  </si>
  <si>
    <t>2712920087</t>
  </si>
  <si>
    <t>01-09-2019 12:04:50 UTC</t>
  </si>
  <si>
    <t>Galasiteni</t>
  </si>
  <si>
    <t>-15.782725322060287</t>
  </si>
  <si>
    <t>35.12630732730031</t>
  </si>
  <si>
    <t>https://waterforpeople.s3.amazonaws.com/images/c16491a0-e3ee-4068-be15-4154408c4764.jpg</t>
  </si>
  <si>
    <t>Galasiteni, Chikwana, Nsanja</t>
  </si>
  <si>
    <t>5fa7a7f6b2def95d92fe86a2c3dc793</t>
  </si>
  <si>
    <t>etrm-jujq-cv8h</t>
  </si>
  <si>
    <t>2732550121</t>
  </si>
  <si>
    <t>01-09-2019 12:07:15 UTC</t>
  </si>
  <si>
    <t>-15.777462618425488</t>
  </si>
  <si>
    <t>35.273861177265644</t>
  </si>
  <si>
    <t>https://waterforpeople.s3.amazonaws.com/images/633b497c-6722-475f-8dfa-448fd57a1812.jpg</t>
  </si>
  <si>
    <t>adf528aa593448e4b167b9e1f7a4e6a6</t>
  </si>
  <si>
    <t>r9sh-wy28-ufvk</t>
  </si>
  <si>
    <t>2726580128</t>
  </si>
  <si>
    <t>01-09-2019 12:18:48 UTC</t>
  </si>
  <si>
    <t>00:03:53</t>
  </si>
  <si>
    <t>-15.778740565292537</t>
  </si>
  <si>
    <t>35.27499767951667</t>
  </si>
  <si>
    <t>https://waterforpeople.s3.amazonaws.com/images/3cec3d5e-4dc7-4906-8734-a4e257129216.jpg</t>
  </si>
  <si>
    <t>403c58b44d2a7cb0e84c51e06dae3b77</t>
  </si>
  <si>
    <t>d21q-n0na-fkuq</t>
  </si>
  <si>
    <t>2701870094</t>
  </si>
  <si>
    <t>01-09-2019 12:29:56 UTC</t>
  </si>
  <si>
    <t>-15.784420310519636</t>
  </si>
  <si>
    <t>35.12952832505107</t>
  </si>
  <si>
    <t>https://waterforpeople.s3.amazonaws.com/images/06f47cbb-c111-4484-a51c-85bfe4daab32.jpg</t>
  </si>
  <si>
    <t>Galasiteni Kalungwe</t>
  </si>
  <si>
    <t>5b4fbcfbfb1dccd96e684de2e2990e</t>
  </si>
  <si>
    <t>19nn-73ud-8h5</t>
  </si>
  <si>
    <t>2714880126</t>
  </si>
  <si>
    <t>01-09-2019 12:55:38 UTC</t>
  </si>
  <si>
    <t>-15.777369076386094</t>
  </si>
  <si>
    <t>35.269538797438145</t>
  </si>
  <si>
    <t>https://waterforpeople.s3.amazonaws.com/images/5132c377-ce06-49fd-a0c9-2bce8df91c69.jpg</t>
  </si>
  <si>
    <t>56a33513d8d2306af51964273250b43</t>
  </si>
  <si>
    <t>p77g-ush8-n51r</t>
  </si>
  <si>
    <t>2701880114</t>
  </si>
  <si>
    <t>01-09-2019 13:32:05 UTC</t>
  </si>
  <si>
    <t>00:04:08</t>
  </si>
  <si>
    <t>-15.780095080845058</t>
  </si>
  <si>
    <t>35.27046172879636</t>
  </si>
  <si>
    <t>https://waterforpeople.s3.amazonaws.com/images/932fd607-dffe-4210-bf68-3630ba488da7.jpg</t>
  </si>
  <si>
    <t>4bb399e581902918b368986653c127d</t>
  </si>
  <si>
    <t>veca-hn29-7hy5</t>
  </si>
  <si>
    <t>2717420102</t>
  </si>
  <si>
    <t>01-09-2019 14:19:11 UTC</t>
  </si>
  <si>
    <t>-15.78090699389577</t>
  </si>
  <si>
    <t>35.2956529520452</t>
  </si>
  <si>
    <t>https://waterforpeople.s3.amazonaws.com/images/a3802384-9d79-455f-809e-ec5d47b4138b.jpg</t>
  </si>
  <si>
    <t>ed6aa096fc80d23f5983c7fd1a19f230</t>
  </si>
  <si>
    <t>mm5q-fd6c-54kd</t>
  </si>
  <si>
    <t>2714920049</t>
  </si>
  <si>
    <t>02-09-2019 09:33:43 UTC</t>
  </si>
  <si>
    <t>2019-09-02</t>
  </si>
  <si>
    <t>Chikwana</t>
  </si>
  <si>
    <t>-15.781490416266024</t>
  </si>
  <si>
    <t>35.13153176754713</t>
  </si>
  <si>
    <t>https://waterforpeople.s3.amazonaws.com/images/b9a8931c-9e9a-4303-b325-a0ae7a650567.jpg</t>
  </si>
  <si>
    <t>Msanja and Chikwana</t>
  </si>
  <si>
    <t>14d512f3dc1d1aac0dd72fdfa998b45</t>
  </si>
  <si>
    <t>3eqt-tbbj-8kdt</t>
  </si>
  <si>
    <t>2742360079</t>
  </si>
  <si>
    <t>02-09-2019 09:58:45 UTC</t>
  </si>
  <si>
    <t>-15.655165873467922</t>
  </si>
  <si>
    <t>35.22761285305023</t>
  </si>
  <si>
    <t>https://waterforpeople.s3.amazonaws.com/images/05c423ce-852d-4385-a363-d6dec6de0b60.jpg</t>
  </si>
  <si>
    <t>ngalawesa, kasani</t>
  </si>
  <si>
    <t>486a4f64de5db965e7acb0897525c9ef</t>
  </si>
  <si>
    <t>vwwq-65np-vsef</t>
  </si>
  <si>
    <t>2717470079</t>
  </si>
  <si>
    <t>02-09-2019 12:14:36 UTC</t>
  </si>
  <si>
    <t>-15.784962913021445</t>
  </si>
  <si>
    <t>35.13521536253393</t>
  </si>
  <si>
    <t>https://waterforpeople.s3.amazonaws.com/images/5a761746-8dfd-49b4-8f22-69129e9a9b39.jpg</t>
  </si>
  <si>
    <t>Msanja and Kalungwe</t>
  </si>
  <si>
    <t>3b13a53d78d2e0e055a6fb7e27f6447</t>
  </si>
  <si>
    <t>9gw7-ep54-2ngx</t>
  </si>
  <si>
    <t>2711350621</t>
  </si>
  <si>
    <t>03-09-2019 02:43:14 UTC</t>
  </si>
  <si>
    <t>Limabani</t>
  </si>
  <si>
    <t>-15.815272964537144</t>
  </si>
  <si>
    <t>35.29559067450464</t>
  </si>
  <si>
    <t>https://waterforpeople.s3.amazonaws.com/images/e92239f8-019f-4279-bb25-e8c68000d3f2.jpg</t>
  </si>
  <si>
    <t>Limbani</t>
  </si>
  <si>
    <t>261178facf6d3158cda12e463cfa8c9</t>
  </si>
  <si>
    <t>47sj-2092-by46</t>
  </si>
  <si>
    <t>2726771031</t>
  </si>
  <si>
    <t>03-09-2019 02:45:12 UTC</t>
  </si>
  <si>
    <t>Makolija</t>
  </si>
  <si>
    <t>-15.729540386237204</t>
  </si>
  <si>
    <t>35.24793762713671</t>
  </si>
  <si>
    <t>https://waterforpeople.s3.amazonaws.com/images/70b6ee93-3f0a-43c5-a3e2-86f72fe84a60.jpg</t>
  </si>
  <si>
    <t>Makolija, Mpirangwe</t>
  </si>
  <si>
    <t>cdcef65b4a7a206c6ac195c67876468d</t>
  </si>
  <si>
    <t>j4t6-yyed-cfjf</t>
  </si>
  <si>
    <t>2717541021</t>
  </si>
  <si>
    <t>03-09-2019 02:46:42 UTC</t>
  </si>
  <si>
    <t>-15.72091297712177</t>
  </si>
  <si>
    <t>35.25069443508983</t>
  </si>
  <si>
    <t>https://waterforpeople.s3.amazonaws.com/images/cbcd7394-8e5b-41ff-927e-7e442438496c.jpg</t>
  </si>
  <si>
    <t>Ndala, Maleta, Chabwera</t>
  </si>
  <si>
    <t>ccd667d93c7a65387fbb9f5851f9731</t>
  </si>
  <si>
    <t>hyk0-c2xx-cdyj</t>
  </si>
  <si>
    <t>2734690295</t>
  </si>
  <si>
    <t>03-09-2019 02:47:58 UTC</t>
  </si>
  <si>
    <t>Mokowa</t>
  </si>
  <si>
    <t>-15.73981944937259</t>
  </si>
  <si>
    <t>35.273609049618244</t>
  </si>
  <si>
    <t>https://waterforpeople.s3.amazonaws.com/images/73d6adc2-fc89-4c9c-ae93-e0f9042715ec.jpg</t>
  </si>
  <si>
    <t>Chikaika</t>
  </si>
  <si>
    <t>29db5ff741f48e7de482db2d8d148e5</t>
  </si>
  <si>
    <t>meva-w2em-w2kh</t>
  </si>
  <si>
    <t>2726761106</t>
  </si>
  <si>
    <t>03-09-2019 02:49:53 UTC</t>
  </si>
  <si>
    <t>-15.732956598512828</t>
  </si>
  <si>
    <t>35.27018638327718</t>
  </si>
  <si>
    <t>https://waterforpeople.s3.amazonaws.com/images/639e6c24-b00e-4708-8866-ce9ed544c6a9.jpg</t>
  </si>
  <si>
    <t>eca348a3acb5c5187dfbac7ef5a46ae</t>
  </si>
  <si>
    <t>1a0t-mt77-jtmf</t>
  </si>
  <si>
    <t>2726771038</t>
  </si>
  <si>
    <t>03-09-2019 02:51:33 UTC</t>
  </si>
  <si>
    <t>00:13:26</t>
  </si>
  <si>
    <t>Mpuluka</t>
  </si>
  <si>
    <t>-15.752768735401332</t>
  </si>
  <si>
    <t>35.246052453294396</t>
  </si>
  <si>
    <t>https://waterforpeople.s3.amazonaws.com/images/a6421f25-241b-4b22-be56-4f36a658442a.jpg</t>
  </si>
  <si>
    <t>1c98ecf9fb1031a5a2ad2eab3e44c652</t>
  </si>
  <si>
    <t>xe9d-shqb-7yex</t>
  </si>
  <si>
    <t>2715061083</t>
  </si>
  <si>
    <t>03-09-2019 02:52:58 UTC</t>
  </si>
  <si>
    <t>-15.73235590942204</t>
  </si>
  <si>
    <t>35.26257226243615</t>
  </si>
  <si>
    <t>https://waterforpeople.s3.amazonaws.com/images/6ed571bf-139a-4ca6-b791-bd8b1f8550df.jpg</t>
  </si>
  <si>
    <t>Manjomo</t>
  </si>
  <si>
    <t>c185879f87d5072a0588eb894a93aac</t>
  </si>
  <si>
    <t>9unj-g7kr-cr6h</t>
  </si>
  <si>
    <t>2702081181</t>
  </si>
  <si>
    <t>03-09-2019 02:55:42 UTC</t>
  </si>
  <si>
    <t>-15.731975203379989</t>
  </si>
  <si>
    <t>35.264908131211996</t>
  </si>
  <si>
    <t>https://waterforpeople.s3.amazonaws.com/images/34ac0337-d0aa-4d23-bc13-bd2461ad4ebf.jpg</t>
  </si>
  <si>
    <t>Khanyipa, Chinseu, Chikumba, Manjomo</t>
  </si>
  <si>
    <t>6d9fbfafa3a32f7f112446ae81efb2c</t>
  </si>
  <si>
    <t>q5xf-9yae-21x3</t>
  </si>
  <si>
    <t>2715071109</t>
  </si>
  <si>
    <t>03-09-2019 02:56:45 UTC</t>
  </si>
  <si>
    <t>00:13:11</t>
  </si>
  <si>
    <t>-15.71894331369549</t>
  </si>
  <si>
    <t>35.25606203824282</t>
  </si>
  <si>
    <t>https://waterforpeople.s3.amazonaws.com/images/58797882-1996-47ba-a7f7-58c55d6fd6c6.jpg</t>
  </si>
  <si>
    <t>322e43c74792617cc21cdef8eb976b</t>
  </si>
  <si>
    <t>5n6a-bnfh-0jdb</t>
  </si>
  <si>
    <t>2709731019</t>
  </si>
  <si>
    <t>03-09-2019 02:59:03 UTC</t>
  </si>
  <si>
    <t>Chikaonda</t>
  </si>
  <si>
    <t>-15.841006999835372</t>
  </si>
  <si>
    <t>35.31348327174783</t>
  </si>
  <si>
    <t>https://waterforpeople.s3.amazonaws.com/images/e3c0d076-4221-4351-944a-4e419419463f.jpg</t>
  </si>
  <si>
    <t>Chikaonda, Mpondesi</t>
  </si>
  <si>
    <t>648096885e3a5826cf8bc3a27fe19b59</t>
  </si>
  <si>
    <t>xqm4-5n4k-2v6v</t>
  </si>
  <si>
    <t>2719281124</t>
  </si>
  <si>
    <t>03-09-2019 03:01:58 UTC</t>
  </si>
  <si>
    <t>Mthweya</t>
  </si>
  <si>
    <t>-15.829752744175494</t>
  </si>
  <si>
    <t>35.307453498244286</t>
  </si>
  <si>
    <t>769.0</t>
  </si>
  <si>
    <t>https://waterforpeople.s3.amazonaws.com/images/53fdc961-b793-4a9b-914d-dae448ceddc3.jpg</t>
  </si>
  <si>
    <t>Mthweya,Nyalugwe</t>
  </si>
  <si>
    <t>b7bf9e4994cac73713de2d6244a1e7e</t>
  </si>
  <si>
    <t>45jd-nd43-awxb</t>
  </si>
  <si>
    <t>2713031247</t>
  </si>
  <si>
    <t>03-09-2019 03:03:43 UTC</t>
  </si>
  <si>
    <t>-15.848686709068716</t>
  </si>
  <si>
    <t>35.30989238061011</t>
  </si>
  <si>
    <t>739.0</t>
  </si>
  <si>
    <t>https://waterforpeople.s3.amazonaws.com/images/737b8f0d-9a7a-4130-9644-108037e76f7b.jpg</t>
  </si>
  <si>
    <t>Chinguwo, Pondesi, Chikaonda, Salira,Khubvinda</t>
  </si>
  <si>
    <t>8f507cc0e557de757c5d51e8953f1914</t>
  </si>
  <si>
    <t>ckds-4m20-0jvw</t>
  </si>
  <si>
    <t>2717551043</t>
  </si>
  <si>
    <t>03-09-2019 03:10:10 UTC</t>
  </si>
  <si>
    <t>-15.820223148912191</t>
  </si>
  <si>
    <t>35.31165350228548</t>
  </si>
  <si>
    <t>https://waterforpeople.s3.amazonaws.com/images/a7e3ce58-2811-4451-b583-b7110863bd5f.jpg</t>
  </si>
  <si>
    <t>Nyalugwe, Drawesi, Likhomo</t>
  </si>
  <si>
    <t>1f30f16524d808be77ec92cd8fdf9d</t>
  </si>
  <si>
    <t>wvb1-sgyv-jd1a</t>
  </si>
  <si>
    <t>2726780868</t>
  </si>
  <si>
    <t>03-09-2019 03:12:00 UTC</t>
  </si>
  <si>
    <t>-15.812769709154963</t>
  </si>
  <si>
    <t>35.31134605407715</t>
  </si>
  <si>
    <t>709.0</t>
  </si>
  <si>
    <t>https://waterforpeople.s3.amazonaws.com/images/c12e0261-7a16-4a6e-8f73-c895c1a14085.jpg</t>
  </si>
  <si>
    <t>Nyalugwe 1, Liwonde</t>
  </si>
  <si>
    <t>c71067728d1073895311b2a5fa44e67e</t>
  </si>
  <si>
    <t>dn25-3qqk-26hm</t>
  </si>
  <si>
    <t>2715061093</t>
  </si>
  <si>
    <t>03-09-2019 03:13:51 UTC</t>
  </si>
  <si>
    <t>00:16:37</t>
  </si>
  <si>
    <t>-15.758400200866163</t>
  </si>
  <si>
    <t>35.28138158842921</t>
  </si>
  <si>
    <t>https://waterforpeople.s3.amazonaws.com/images/8b7f8561-2d82-43eb-8164-3907d35baedd.jpg</t>
  </si>
  <si>
    <t>Masuli, Pwitiko</t>
  </si>
  <si>
    <t>325cb9e24640dc305dfeaaa495d37ec</t>
  </si>
  <si>
    <t>2phc-9gsv-hfrs</t>
  </si>
  <si>
    <t>2742461107</t>
  </si>
  <si>
    <t>03-09-2019 03:14:53 UTC</t>
  </si>
  <si>
    <t>00:15:25</t>
  </si>
  <si>
    <t>-15.765638393349946</t>
  </si>
  <si>
    <t>35.29090032912791</t>
  </si>
  <si>
    <t>https://waterforpeople.s3.amazonaws.com/images/e8064c03-fda0-43c2-bdd5-a0f16094a221.jpg</t>
  </si>
  <si>
    <t>Ntamba, Manjolo, Lipalama</t>
  </si>
  <si>
    <t>2ffce1de3e55affdf6fb4a6c5552a5aa</t>
  </si>
  <si>
    <t>anw0-st16-xn57</t>
  </si>
  <si>
    <t>2728681125</t>
  </si>
  <si>
    <t>03-09-2019 03:18:10 UTC</t>
  </si>
  <si>
    <t>00:15:31</t>
  </si>
  <si>
    <t>-15.765290292911232</t>
  </si>
  <si>
    <t>35.28340883553028</t>
  </si>
  <si>
    <t>https://waterforpeople.s3.amazonaws.com/images/4b22a0ef-35e2-48fa-9b81-f3cf5d67ff5e.jpg</t>
  </si>
  <si>
    <t>Ntamba</t>
  </si>
  <si>
    <t>89a5d896029d31159eeb233141d438</t>
  </si>
  <si>
    <t>tu7j-y372-33h1</t>
  </si>
  <si>
    <t>2715041147</t>
  </si>
  <si>
    <t>03-09-2019 03:19:33 UTC</t>
  </si>
  <si>
    <t>00:26:42</t>
  </si>
  <si>
    <t>-15.755762835033238</t>
  </si>
  <si>
    <t>35.293562673032284</t>
  </si>
  <si>
    <t>https://waterforpeople.s3.amazonaws.com/images/42746e6d-e6b2-4e83-8fe8-e086261c6a23.jpg</t>
  </si>
  <si>
    <t>Manjolo, Muheya</t>
  </si>
  <si>
    <t>845c5a537e86246e4435d42d11c280fc</t>
  </si>
  <si>
    <t>hkm7-58cg-m365</t>
  </si>
  <si>
    <t>2721061081</t>
  </si>
  <si>
    <t>03-09-2019 03:33:09 UTC</t>
  </si>
  <si>
    <t>Mtenjera</t>
  </si>
  <si>
    <t>-15.86742851883173</t>
  </si>
  <si>
    <t>35.31474642455578</t>
  </si>
  <si>
    <t>https://waterforpeople.s3.amazonaws.com/images/94203210-dc3b-4268-a5fa-6b9979b4b42b.jpg</t>
  </si>
  <si>
    <t>Mtenjera, Majikuta</t>
  </si>
  <si>
    <t>aa214814f4ee566a31495bdc5eb34</t>
  </si>
  <si>
    <t>caye-qh9w-9q6x</t>
  </si>
  <si>
    <t>2740661085</t>
  </si>
  <si>
    <t>03-09-2019 03:34:04 UTC</t>
  </si>
  <si>
    <t>00:43:19</t>
  </si>
  <si>
    <t>-15.762472758069634</t>
  </si>
  <si>
    <t>35.30264957807958</t>
  </si>
  <si>
    <t>https://waterforpeople.s3.amazonaws.com/images/1a4d6444-c349-4dfc-a64a-a2631eb8d0c2.jpg</t>
  </si>
  <si>
    <t>3383ae42f54083e027c26159dc8ca867</t>
  </si>
  <si>
    <t>nv11-wetj-yqvm</t>
  </si>
  <si>
    <t>2709771055</t>
  </si>
  <si>
    <t>03-09-2019 03:37:20 UTC</t>
  </si>
  <si>
    <t>-15.813786978833377</t>
  </si>
  <si>
    <t>35.2989808190614</t>
  </si>
  <si>
    <t>782.0</t>
  </si>
  <si>
    <t>https://waterforpeople.s3.amazonaws.com/images/e2d420f2-5a79-43d7-9704-b074907ed79b.jpg</t>
  </si>
  <si>
    <t>6767df0662686e286955b8b9ff46855</t>
  </si>
  <si>
    <t>v4dc-vvf2-9vrp</t>
  </si>
  <si>
    <t>2730840980</t>
  </si>
  <si>
    <t>03-09-2019 03:38:25 UTC</t>
  </si>
  <si>
    <t>-15.753945680335164</t>
  </si>
  <si>
    <t>35.2429455332458</t>
  </si>
  <si>
    <t>https://waterforpeople.s3.amazonaws.com/images/4e653297-af64-4d29-bba8-9445c3f1562f.jpg</t>
  </si>
  <si>
    <t>1eea607f8157331a56d3d54cfdac536</t>
  </si>
  <si>
    <t>cbj0-28q9-2r6v</t>
  </si>
  <si>
    <t>2724990957</t>
  </si>
  <si>
    <t>03-09-2019 03:40:08 UTC</t>
  </si>
  <si>
    <t>00:13:06</t>
  </si>
  <si>
    <t>-15.819222726859152</t>
  </si>
  <si>
    <t>35.299919759854674</t>
  </si>
  <si>
    <t>https://waterforpeople.s3.amazonaws.com/images/91fdd505-15a6-4608-aca2-7bb7c4b7a832.jpg</t>
  </si>
  <si>
    <t>Nkhota, Limbani</t>
  </si>
  <si>
    <t>aa38c577baee72f9c685a5a7a8ac2d</t>
  </si>
  <si>
    <t>ttpb-epmm-0dgy</t>
  </si>
  <si>
    <t>2736581108</t>
  </si>
  <si>
    <t>03-09-2019 03:40:57 UTC</t>
  </si>
  <si>
    <t>Masikila</t>
  </si>
  <si>
    <t>-15.799117600545287</t>
  </si>
  <si>
    <t>35.2882413379848</t>
  </si>
  <si>
    <t>571.0</t>
  </si>
  <si>
    <t>https://waterforpeople.s3.amazonaws.com/images/be1314ee-c0df-4486-bda4-6dba5ab13517.jpg</t>
  </si>
  <si>
    <t>c223a8a5c84929659ff594bb3c22cab</t>
  </si>
  <si>
    <t>rcmw-26mh-n199</t>
  </si>
  <si>
    <t>2702081202</t>
  </si>
  <si>
    <t>03-09-2019 03:43:48 UTC</t>
  </si>
  <si>
    <t>Nkhuvinda</t>
  </si>
  <si>
    <t>-15.859372378326952</t>
  </si>
  <si>
    <t>35.30258193612099</t>
  </si>
  <si>
    <t>https://waterforpeople.s3.amazonaws.com/images/01f462f5-8261-41fe-83f6-2c382d9e603d.jpg</t>
  </si>
  <si>
    <t>Nkhuvunda, Mwendaekha, salira</t>
  </si>
  <si>
    <t>3d7dbbd6b4f4695c2e799e44c8e42546</t>
  </si>
  <si>
    <t>7aq2-8hkq-67ds</t>
  </si>
  <si>
    <t>2736551083</t>
  </si>
  <si>
    <t>03-09-2019 03:45:38 UTC</t>
  </si>
  <si>
    <t>00:13:22</t>
  </si>
  <si>
    <t>-15.856425510719419</t>
  </si>
  <si>
    <t>35.30582866631448</t>
  </si>
  <si>
    <t>https://waterforpeople.s3.amazonaws.com/images/95df38b4-8a3a-4646-8672-65c2461f07ae.jpg</t>
  </si>
  <si>
    <t>Nkhuvinda, Salira, Chinguwo</t>
  </si>
  <si>
    <t>e651e7cc28c5887b27c160d4aa2</t>
  </si>
  <si>
    <t>h9f6-63b4-w88n</t>
  </si>
  <si>
    <t>2719261053</t>
  </si>
  <si>
    <t>03-09-2019 03:48:50 UTC</t>
  </si>
  <si>
    <t>00:14:56</t>
  </si>
  <si>
    <t>-15.838602902367711</t>
  </si>
  <si>
    <t>35.31294020824134</t>
  </si>
  <si>
    <t>https://waterforpeople.s3.amazonaws.com/images/f97f36c8-efe5-4755-ac1f-5d0ddbf8fa22.jpg</t>
  </si>
  <si>
    <t>Mpondesi, Drawesi</t>
  </si>
  <si>
    <t>2e56284e1ea511b9d9150cddc9bf955</t>
  </si>
  <si>
    <t>rc2j-62db-aup0</t>
  </si>
  <si>
    <t>2736440072</t>
  </si>
  <si>
    <t>03-09-2019 07:35:01 UTC</t>
  </si>
  <si>
    <t>2019-09-03</t>
  </si>
  <si>
    <t>-15.77263183426112</t>
  </si>
  <si>
    <t>35.12867622077465</t>
  </si>
  <si>
    <t>1058.0</t>
  </si>
  <si>
    <t>https://waterforpeople.s3.amazonaws.com/images/73103558-1e64-4a66-9c5f-e01810d20f0f.jpg</t>
  </si>
  <si>
    <t>Chikwana, Maloya</t>
  </si>
  <si>
    <t>3de1921a60cf39c2366a352c156ed7</t>
  </si>
  <si>
    <t>avab-3r1r-avqy</t>
  </si>
  <si>
    <t>2712990247</t>
  </si>
  <si>
    <t>03-09-2019 08:10:55 UTC</t>
  </si>
  <si>
    <t>Matuta</t>
  </si>
  <si>
    <t>-15.786140905693173</t>
  </si>
  <si>
    <t>35.124344788491726</t>
  </si>
  <si>
    <t>https://waterforpeople.s3.amazonaws.com/images/567c16e9-24b5-4985-95e6-78d6fa0b2879.jpg</t>
  </si>
  <si>
    <t>Matuta, Undi II</t>
  </si>
  <si>
    <t>6baed4573b5ef6dc6e7190337d3c12dc</t>
  </si>
  <si>
    <t>8e13-w0a8-8ha4</t>
  </si>
  <si>
    <t>2742410280</t>
  </si>
  <si>
    <t>03-09-2019 08:45:57 UTC</t>
  </si>
  <si>
    <t>Kabango</t>
  </si>
  <si>
    <t>-15.784409707412124</t>
  </si>
  <si>
    <t>35.11439748108387</t>
  </si>
  <si>
    <t>1062.0</t>
  </si>
  <si>
    <t>https://waterforpeople.s3.amazonaws.com/images/d46aa53c-d4ba-49bf-84cd-5ebdee8e1843.jpg</t>
  </si>
  <si>
    <t>Kabango, Matuta</t>
  </si>
  <si>
    <t>2fc983999670b4779954d296dbb7b45</t>
  </si>
  <si>
    <t>ka5v-d56k-xuvj</t>
  </si>
  <si>
    <t>2701950229</t>
  </si>
  <si>
    <t>03-09-2019 09:10:52 UTC</t>
  </si>
  <si>
    <t>-15.787052898667753</t>
  </si>
  <si>
    <t>35.11126114055514</t>
  </si>
  <si>
    <t>1069.0</t>
  </si>
  <si>
    <t>https://waterforpeople.s3.amazonaws.com/images/3ffb0c41-d677-42d9-b2ca-41111086eb9a.jpg</t>
  </si>
  <si>
    <t>b27f976dcb86d6e9e5ac257ee11d947</t>
  </si>
  <si>
    <t>k0qd-d30s-ay2r</t>
  </si>
  <si>
    <t>2740560526</t>
  </si>
  <si>
    <t>03-09-2019 09:18:04 UTC</t>
  </si>
  <si>
    <t>Muwa</t>
  </si>
  <si>
    <t>-15.796871543861926</t>
  </si>
  <si>
    <t>35.27403384447098</t>
  </si>
  <si>
    <t>https://waterforpeople.s3.amazonaws.com/images/914716de-dab9-4fae-8df7-5ea447e11131.jpg</t>
  </si>
  <si>
    <t>Muyere and Thumbulu</t>
  </si>
  <si>
    <t>8a278fe44bb7911b1a37d3dbf09514f8</t>
  </si>
  <si>
    <t>t82v-2gng-2c9g</t>
  </si>
  <si>
    <t>2742410523</t>
  </si>
  <si>
    <t>03-09-2019 09:34:37 UTC</t>
  </si>
  <si>
    <t>-15.800433601252735</t>
  </si>
  <si>
    <t>35.26971121318638</t>
  </si>
  <si>
    <t>https://waterforpeople.s3.amazonaws.com/images/39b17a72-4947-4a2c-bd5b-38069e996d92.jpg</t>
  </si>
  <si>
    <t>Namakhwiri and Thumbulu</t>
  </si>
  <si>
    <t>75c2ad74299b7e4222addb8bec3658</t>
  </si>
  <si>
    <t>9uuk-gsvp-3qj5</t>
  </si>
  <si>
    <t>2734650057</t>
  </si>
  <si>
    <t>03-09-2019 10:47:53 UTC</t>
  </si>
  <si>
    <t>00:27:32</t>
  </si>
  <si>
    <t>Mpama</t>
  </si>
  <si>
    <t>Mmanga</t>
  </si>
  <si>
    <t>Mbunda</t>
  </si>
  <si>
    <t>-15.616938695311546</t>
  </si>
  <si>
    <t>35.17637704499066</t>
  </si>
  <si>
    <t>1035.0</t>
  </si>
  <si>
    <t>https://waterforpeople.s3.amazonaws.com/images/6864c0bd-3161-4660-a9f4-3259cd991b5f.jpg</t>
  </si>
  <si>
    <t>7769d9ac2cae145db9d88be929bb719a</t>
  </si>
  <si>
    <t>hs0x-nvfm-nq43</t>
  </si>
  <si>
    <t>2711300054</t>
  </si>
  <si>
    <t>03-09-2019 10:50:04 UTC</t>
  </si>
  <si>
    <t>-15.61868351418525</t>
  </si>
  <si>
    <t>35.17423245124519</t>
  </si>
  <si>
    <t>https://waterforpeople.s3.amazonaws.com/images/312764f0-45b4-4b4f-b4df-9003b007db3f.jpg</t>
  </si>
  <si>
    <t>mmanga</t>
  </si>
  <si>
    <t>9029acdf0d20ef8dbbb4f03619a523</t>
  </si>
  <si>
    <t>xuxs-j7k8-e49n</t>
  </si>
  <si>
    <t>2734650058</t>
  </si>
  <si>
    <t>03-09-2019 10:51:21 UTC</t>
  </si>
  <si>
    <t>Nacho</t>
  </si>
  <si>
    <t>-15.614953734911978</t>
  </si>
  <si>
    <t>35.181545997038484</t>
  </si>
  <si>
    <t>https://waterforpeople.s3.amazonaws.com/images/942984e8-93a5-4bec-abc3-f6569a03f68e.jpg</t>
  </si>
  <si>
    <t>Sasu</t>
  </si>
  <si>
    <t>205da0b7aaa8447b58fad5642d7fa8</t>
  </si>
  <si>
    <t>r8sw-1r8t-t00d</t>
  </si>
  <si>
    <t>2730710288</t>
  </si>
  <si>
    <t>03-09-2019 10:51:52 UTC</t>
  </si>
  <si>
    <t>Mkwanda</t>
  </si>
  <si>
    <t>Maloya</t>
  </si>
  <si>
    <t>-15.776307550258934</t>
  </si>
  <si>
    <t>35.11489058844745</t>
  </si>
  <si>
    <t>1059.0</t>
  </si>
  <si>
    <t>https://waterforpeople.s3.amazonaws.com/images/c0b09d74-d039-452c-8d50-36e55080d480.jpg</t>
  </si>
  <si>
    <t>Maloya, Kabango</t>
  </si>
  <si>
    <t>9ac1cc467e5eb68e962adf89c227fb2f</t>
  </si>
  <si>
    <t>n2er-tydx-dy5s</t>
  </si>
  <si>
    <t>2730720541</t>
  </si>
  <si>
    <t>03-09-2019 10:57:06 UTC</t>
  </si>
  <si>
    <t>Thumbulu</t>
  </si>
  <si>
    <t>-15.80285546835512</t>
  </si>
  <si>
    <t>35.27380786836147</t>
  </si>
  <si>
    <t>https://waterforpeople.s3.amazonaws.com/images/78408999-f992-4e6e-9280-1759723d6359.jpg</t>
  </si>
  <si>
    <t>Mvonye</t>
  </si>
  <si>
    <t>7fec2dddad62ab56395a8f4481f8ae</t>
  </si>
  <si>
    <t>uxrk-5kwe-kr23</t>
  </si>
  <si>
    <t>2714980417</t>
  </si>
  <si>
    <t>03-09-2019 11:20:24 UTC</t>
  </si>
  <si>
    <t>00:11:53</t>
  </si>
  <si>
    <t>-15.612470973283052</t>
  </si>
  <si>
    <t>35.17690661363304</t>
  </si>
  <si>
    <t>https://waterforpeople.s3.amazonaws.com/images/298563c0-706e-4b6f-b5e0-7e734cc9c994.jpg</t>
  </si>
  <si>
    <t>mbunda</t>
  </si>
  <si>
    <t>719c253bbff216139ba8b591f1c653ed</t>
  </si>
  <si>
    <t>kma2-s811-tgvk</t>
  </si>
  <si>
    <t>2714980251</t>
  </si>
  <si>
    <t>03-09-2019 11:22:06 UTC</t>
  </si>
  <si>
    <t>00:07:33</t>
  </si>
  <si>
    <t>-15.775978309102356</t>
  </si>
  <si>
    <t>35.117145739495754</t>
  </si>
  <si>
    <t>1061.0</t>
  </si>
  <si>
    <t>https://waterforpeople.s3.amazonaws.com/images/eef91e17-494a-4497-a80f-a079642ef658.jpg</t>
  </si>
  <si>
    <t>Maloya Kabango Sadiki</t>
  </si>
  <si>
    <t>a4bb6854eeb20f75e66e1d1b7d787</t>
  </si>
  <si>
    <t>9834-67kt-cbj8</t>
  </si>
  <si>
    <t>2742420479</t>
  </si>
  <si>
    <t>03-09-2019 11:44:26 UTC</t>
  </si>
  <si>
    <t>-15.79132238868624</t>
  </si>
  <si>
    <t>35.28805039823055</t>
  </si>
  <si>
    <t>https://waterforpeople.s3.amazonaws.com/images/5c495abc-a7eb-4973-88d7-e5afe8ec34ee.jpg</t>
  </si>
  <si>
    <t>9692036e9963ca3c37e12ed3ab297d</t>
  </si>
  <si>
    <t>j9jt-asfd-tdnc</t>
  </si>
  <si>
    <t>2701950431</t>
  </si>
  <si>
    <t>03-09-2019 11:49:39 UTC</t>
  </si>
  <si>
    <t>-15.60925638768822</t>
  </si>
  <si>
    <t>35.17680183984339</t>
  </si>
  <si>
    <t>https://waterforpeople.s3.amazonaws.com/images/4826917f-0554-495d-bf10-51aa8083afe7.jpg</t>
  </si>
  <si>
    <t>d637a01182fa27c2f598e4f8434a67e</t>
  </si>
  <si>
    <t>67xt-qfma-vygk</t>
  </si>
  <si>
    <t>2712990270</t>
  </si>
  <si>
    <t>03-09-2019 11:52:25 UTC</t>
  </si>
  <si>
    <t>-15.783007037825882</t>
  </si>
  <si>
    <t>35.12362872250378</t>
  </si>
  <si>
    <t>https://waterforpeople.s3.amazonaws.com/images/7bcb1eec-ff37-4e70-b23c-28456d5ea77e.jpg</t>
  </si>
  <si>
    <t>Maloya 2</t>
  </si>
  <si>
    <t>4e21fdc1204185fbac74c716d84255d0</t>
  </si>
  <si>
    <t>5m1r-xpx0-mvcb</t>
  </si>
  <si>
    <t>2707860553</t>
  </si>
  <si>
    <t>03-09-2019 11:59:15 UTC</t>
  </si>
  <si>
    <t>00:02:05</t>
  </si>
  <si>
    <t>-15.790971061214805</t>
  </si>
  <si>
    <t>35.287112882360816</t>
  </si>
  <si>
    <t>794.0</t>
  </si>
  <si>
    <t>https://waterforpeople.s3.amazonaws.com/images/4ad8cf6e-5358-4c27-b792-0cd950c2fa19.jpg</t>
  </si>
  <si>
    <t>319e69cb24a5f2c63a70c6f241b29e</t>
  </si>
  <si>
    <t>me6f-s5nn-my3t</t>
  </si>
  <si>
    <t>2740560531</t>
  </si>
  <si>
    <t>03-09-2019 12:06:07 UTC</t>
  </si>
  <si>
    <t>00:04:12</t>
  </si>
  <si>
    <t>Kwatani</t>
  </si>
  <si>
    <t>-15.806659427471459</t>
  </si>
  <si>
    <t>35.26689506135881</t>
  </si>
  <si>
    <t>https://waterforpeople.s3.amazonaws.com/images/b891c6e1-e5ca-483a-b705-402d81aad00b.jpg</t>
  </si>
  <si>
    <t>Magombo and Namakhwiri</t>
  </si>
  <si>
    <t>ca356be617718a464084e0311aa46458</t>
  </si>
  <si>
    <t>j6hu-n0rj-jb4x</t>
  </si>
  <si>
    <t>2742420483</t>
  </si>
  <si>
    <t>03-09-2019 12:23:44 UTC</t>
  </si>
  <si>
    <t>-15.795319550670683</t>
  </si>
  <si>
    <t>35.286588007584214</t>
  </si>
  <si>
    <t>https://waterforpeople.s3.amazonaws.com/images/c843b3f3-20d3-4059-804c-3d9b5ea32ca7.jpg</t>
  </si>
  <si>
    <t>c6df45527eb44dad4e875e79b3bd175</t>
  </si>
  <si>
    <t>akkb-p1c2-umnh</t>
  </si>
  <si>
    <t>2712990622</t>
  </si>
  <si>
    <t>03-09-2019 12:24:28 UTC</t>
  </si>
  <si>
    <t>-15.603646547533572</t>
  </si>
  <si>
    <t>35.18131163902581</t>
  </si>
  <si>
    <t>https://waterforpeople.s3.amazonaws.com/images/4542bd10-1bf7-423f-8e08-bf19bf89fbd6.jpg</t>
  </si>
  <si>
    <t>5c8cbb4553ce91252f651ac88b888c</t>
  </si>
  <si>
    <t>t8jc-tcdb-jf71</t>
  </si>
  <si>
    <t>2730710497</t>
  </si>
  <si>
    <t>03-09-2019 12:30:02 UTC</t>
  </si>
  <si>
    <t>00:06:24</t>
  </si>
  <si>
    <t>-15.604629199951887</t>
  </si>
  <si>
    <t>35.17942696809769</t>
  </si>
  <si>
    <t>https://waterforpeople.s3.amazonaws.com/images/e2f3b2cd-7f50-4b2a-9eba-bbccdfff5992.jpg</t>
  </si>
  <si>
    <t>bd68ed96ee6439cc943f926837f7fcf</t>
  </si>
  <si>
    <t>s53c-aq4s-kyf8</t>
  </si>
  <si>
    <t>2709690305</t>
  </si>
  <si>
    <t>03-09-2019 12:55:13 UTC</t>
  </si>
  <si>
    <t>00:04:05</t>
  </si>
  <si>
    <t>-15.771797164343297</t>
  </si>
  <si>
    <t>35.124479150399566</t>
  </si>
  <si>
    <t>1089.0</t>
  </si>
  <si>
    <t>https://waterforpeople.s3.amazonaws.com/images/c3f39dfe-7a98-4823-9f51-4c3859de558f.jpg</t>
  </si>
  <si>
    <t>Maloya Nkowasenga</t>
  </si>
  <si>
    <t>c82f5d170af9937d34cb33766960fa</t>
  </si>
  <si>
    <t>88x7-q2e9-ccfc</t>
  </si>
  <si>
    <t>2740560536</t>
  </si>
  <si>
    <t>03-09-2019 13:02:05 UTC</t>
  </si>
  <si>
    <t>Lituni</t>
  </si>
  <si>
    <t>-15.786583218723536</t>
  </si>
  <si>
    <t>35.28623370453715</t>
  </si>
  <si>
    <t>https://waterforpeople.s3.amazonaws.com/images/1ce6d9ab-a7eb-43ab-8477-b61be25c3c65.jpg</t>
  </si>
  <si>
    <t>5074a32af9e3e85522adab10f693f7f7</t>
  </si>
  <si>
    <t>dyta-gs31-2c5q</t>
  </si>
  <si>
    <t>2712980560</t>
  </si>
  <si>
    <t>03-09-2019 13:24:33 UTC</t>
  </si>
  <si>
    <t>-15.785242198035121</t>
  </si>
  <si>
    <t>35.284968288615346</t>
  </si>
  <si>
    <t>https://waterforpeople.s3.amazonaws.com/images/a57900ab-7473-4f37-9972-26844fd5089f.jpg</t>
  </si>
  <si>
    <t>f155ae5f3a6e3c38afb2870c38194fc</t>
  </si>
  <si>
    <t>ag77-3tgk-vm8m</t>
  </si>
  <si>
    <t>2709690515</t>
  </si>
  <si>
    <t>03-09-2019 13:43:39 UTC</t>
  </si>
  <si>
    <t>Gilinjala</t>
  </si>
  <si>
    <t>-15.60459022410214</t>
  </si>
  <si>
    <t>35.17065094783902</t>
  </si>
  <si>
    <t>https://waterforpeople.s3.amazonaws.com/images/7b99c278-0c33-4f52-8cca-1dcbce01221b.jpg</t>
  </si>
  <si>
    <t>563dd4db8c92ceeb4fb553f578dcde</t>
  </si>
  <si>
    <t>rc63-m5nn-wx8e</t>
  </si>
  <si>
    <t>2740550621</t>
  </si>
  <si>
    <t>03-09-2019 14:14:21 UTC</t>
  </si>
  <si>
    <t>00:16:01</t>
  </si>
  <si>
    <t>-15.600635600276291</t>
  </si>
  <si>
    <t>35.16600611619651</t>
  </si>
  <si>
    <t>https://waterforpeople.s3.amazonaws.com/images/23d247fd-2525-40bc-9b2c-dd05fe79b2ac.jpg</t>
  </si>
  <si>
    <t>438bc9174a2fbd51ef6c04bcfe4e13</t>
  </si>
  <si>
    <t>7tu8-d0up-f97t</t>
  </si>
  <si>
    <t>2736500553</t>
  </si>
  <si>
    <t>03-09-2019 14:22:56 UTC</t>
  </si>
  <si>
    <t>Chiniko</t>
  </si>
  <si>
    <t>-15.793903050944209</t>
  </si>
  <si>
    <t>35.266936384141445</t>
  </si>
  <si>
    <t>https://waterforpeople.s3.amazonaws.com/images/4329a7e3-5250-4b48-bf26-b8c5cd55668a.jpg</t>
  </si>
  <si>
    <t>Msokanya</t>
  </si>
  <si>
    <t>37cbc3301a14f482ee277efa1edfa225</t>
  </si>
  <si>
    <t>hq36-72t7-2sv</t>
  </si>
  <si>
    <t>2726650494</t>
  </si>
  <si>
    <t>03-09-2019 14:28:05 UTC</t>
  </si>
  <si>
    <t>-15.604159059002995</t>
  </si>
  <si>
    <t>35.17464525997639</t>
  </si>
  <si>
    <t>https://waterforpeople.s3.amazonaws.com/images/5aa43fea-d304-4856-a880-cc5d6dfa4adf.jpg</t>
  </si>
  <si>
    <t>93b5be0f6cf9643949c5c44f6ecc4ef</t>
  </si>
  <si>
    <t>n1fg-wxdy-wb4y</t>
  </si>
  <si>
    <t>2730730465</t>
  </si>
  <si>
    <t>03-09-2019 15:23:43 UTC</t>
  </si>
  <si>
    <t>-15.792835322208703</t>
  </si>
  <si>
    <t>35.258055087178946</t>
  </si>
  <si>
    <t>https://waterforpeople.s3.amazonaws.com/images/fb1885e8-1fdd-4ad5-9a6b-5db30384628e.jpg</t>
  </si>
  <si>
    <t>Msokanya, Mkanda and Magereta</t>
  </si>
  <si>
    <t>5883a0b63c41cda879fbdf6695a217db</t>
  </si>
  <si>
    <t>sqvw-yhfd-gkeq</t>
  </si>
  <si>
    <t>2724930499</t>
  </si>
  <si>
    <t>03-09-2019 16:06:18 UTC</t>
  </si>
  <si>
    <t>Chifuta</t>
  </si>
  <si>
    <t>-15.795523775741458</t>
  </si>
  <si>
    <t>35.22159615531564</t>
  </si>
  <si>
    <t>https://waterforpeople.s3.amazonaws.com/images/d7acc3a2-6cd8-4f2a-86e9-f1610bf661f7.jpg</t>
  </si>
  <si>
    <t>Chituta and Chiniko</t>
  </si>
  <si>
    <t>3a5169e53e8c9c445d53d35c2bc2938</t>
  </si>
  <si>
    <t>99h0-2rur-3bkh</t>
  </si>
  <si>
    <t>2709720510</t>
  </si>
  <si>
    <t>03-09-2019 16:07:47 UTC</t>
  </si>
  <si>
    <t>00:16:44</t>
  </si>
  <si>
    <t>Mkolimbo</t>
  </si>
  <si>
    <t>-15.795179028064013</t>
  </si>
  <si>
    <t>35.22636830806732</t>
  </si>
  <si>
    <t>https://waterforpeople.s3.amazonaws.com/images/041cc844-d870-4302-a913-1eb5a5ff5424.jpg</t>
  </si>
  <si>
    <t>3a4297e4755ee89b29feb5261f65adfb</t>
  </si>
  <si>
    <t>een8-v07s-gap5</t>
  </si>
  <si>
    <t>2707850646</t>
  </si>
  <si>
    <t>03-09-2019 18:46:38 UTC</t>
  </si>
  <si>
    <t>-15.601686355657876</t>
  </si>
  <si>
    <t>35.17491809092462</t>
  </si>
  <si>
    <t>https://waterforpeople.s3.amazonaws.com/images/2b51fd43-42bb-49de-a277-bd119fce281e.jpg</t>
  </si>
  <si>
    <t>9be633ab7f7c6bc54f80774ffe3e54</t>
  </si>
  <si>
    <t>7t1x-djdh-jtty</t>
  </si>
  <si>
    <t>2722870642</t>
  </si>
  <si>
    <t>03-09-2019 18:47:14 UTC</t>
  </si>
  <si>
    <t>00:15:33</t>
  </si>
  <si>
    <t>-15.606919135898352</t>
  </si>
  <si>
    <t>35.18047931604087</t>
  </si>
  <si>
    <t>https://waterforpeople.s3.amazonaws.com/images/de5ab446-8461-475f-a24b-4d7cc3ce8635.jpg</t>
  </si>
  <si>
    <t>f33445b8fe5ec9f4261039db296f91</t>
  </si>
  <si>
    <t>898n-b8xm-tx9w</t>
  </si>
  <si>
    <t>2740550624</t>
  </si>
  <si>
    <t>03-09-2019 18:48:21 UTC</t>
  </si>
  <si>
    <t>-15.59869125019759</t>
  </si>
  <si>
    <t>35.171552170068026</t>
  </si>
  <si>
    <t>https://waterforpeople.s3.amazonaws.com/images/69624acc-6415-4674-a743-ea7c7c99d05b.jpg</t>
  </si>
  <si>
    <t>934bfcb34a634ac61d7f54788de1e5</t>
  </si>
  <si>
    <t>h6ub-va4x-yre4</t>
  </si>
  <si>
    <t>2709770358</t>
  </si>
  <si>
    <t>04-09-2019 05:20:24 UTC</t>
  </si>
  <si>
    <t>2019-09-04</t>
  </si>
  <si>
    <t>-15.608896133489907</t>
  </si>
  <si>
    <t>35.170936016365886</t>
  </si>
  <si>
    <t>https://waterforpeople.s3.amazonaws.com/images/233fbd42-1588-418a-9754-1e8d56109799.jpg</t>
  </si>
  <si>
    <t>d03e7ef26b27b31ec6931d33a9793647</t>
  </si>
  <si>
    <t>6ex0-n2jb-59a3</t>
  </si>
  <si>
    <t>2707920054</t>
  </si>
  <si>
    <t>04-09-2019 06:22:46 UTC</t>
  </si>
  <si>
    <t>00:16:26</t>
  </si>
  <si>
    <t>-15.799926412291825</t>
  </si>
  <si>
    <t>35.224967105314136</t>
  </si>
  <si>
    <t>https://waterforpeople.s3.amazonaws.com/images/04536d22-93b1-4e3a-b5c4-1ec78d84fc66.jpg</t>
  </si>
  <si>
    <t>Chituta,Mkolimbo</t>
  </si>
  <si>
    <t>4d488a852aff97fe594a69a9bd4137</t>
  </si>
  <si>
    <t>8v42-env2-4j4m</t>
  </si>
  <si>
    <t>2702070184</t>
  </si>
  <si>
    <t>04-09-2019 07:28:03 UTC</t>
  </si>
  <si>
    <t>00:20:56</t>
  </si>
  <si>
    <t>Poya</t>
  </si>
  <si>
    <t>-15.611568996682763</t>
  </si>
  <si>
    <t>35.133086359128356</t>
  </si>
  <si>
    <t>https://waterforpeople.s3.amazonaws.com/images/6e590df3-996c-462f-9569-eb60c680f376.jpg</t>
  </si>
  <si>
    <t>kawawa ntenjere</t>
  </si>
  <si>
    <t>d81a157a831e962538242d7f35d822b</t>
  </si>
  <si>
    <t>7ye0-531y-2d7g</t>
  </si>
  <si>
    <t>2719270857</t>
  </si>
  <si>
    <t>04-09-2019 08:00:37 UTC</t>
  </si>
  <si>
    <t>Augustine</t>
  </si>
  <si>
    <t>-15.599106950685382</t>
  </si>
  <si>
    <t>35.18152663484216</t>
  </si>
  <si>
    <t>https://waterforpeople.s3.amazonaws.com/images/ea713936-599e-44d3-87c7-7b8f80e85261.jpg</t>
  </si>
  <si>
    <t>babe21bdef19a46ebc493b2e8bac6b57</t>
  </si>
  <si>
    <t>7k8s-5g73-u63a</t>
  </si>
  <si>
    <t>2719260765</t>
  </si>
  <si>
    <t>04-09-2019 08:02:52 UTC</t>
  </si>
  <si>
    <t>Kadzombe</t>
  </si>
  <si>
    <t>-15.755092659965158</t>
  </si>
  <si>
    <t>35.11782316491008</t>
  </si>
  <si>
    <t>1120.0</t>
  </si>
  <si>
    <t>https://waterforpeople.s3.amazonaws.com/images/59370505-3423-4371-8ff5-726813b60203.jpg</t>
  </si>
  <si>
    <t>Kadzombe, Walala</t>
  </si>
  <si>
    <t>8cbe6a7150b126dad4116b36aeffa</t>
  </si>
  <si>
    <t>9tus-0r8d-ftu7</t>
  </si>
  <si>
    <t>2717540474</t>
  </si>
  <si>
    <t>04-09-2019 08:17:52 UTC</t>
  </si>
  <si>
    <t>2019-09-05</t>
  </si>
  <si>
    <t>Chiputula</t>
  </si>
  <si>
    <t>-15.597202624194324</t>
  </si>
  <si>
    <t>35.17710962332785</t>
  </si>
  <si>
    <t>https://waterforpeople.s3.amazonaws.com/images/33d375a1-ef44-4c33-8917-1165d0082124.jpg</t>
  </si>
  <si>
    <t>1f6d5cf19d8eed621e9cfdcae5bf87e</t>
  </si>
  <si>
    <t>jgsd-saqq-wu8u</t>
  </si>
  <si>
    <t>2715050859</t>
  </si>
  <si>
    <t>04-09-2019 08:37:14 UTC</t>
  </si>
  <si>
    <t>-15.757590886205435</t>
  </si>
  <si>
    <t>35.11331068351865</t>
  </si>
  <si>
    <t>1128.0</t>
  </si>
  <si>
    <t>https://waterforpeople.s3.amazonaws.com/images/fd329f56-f1b1-4796-8edb-3663da1edcf1.jpg</t>
  </si>
  <si>
    <t>a954afb8161c997bb1aae95059fc7f</t>
  </si>
  <si>
    <t>rvuj-1uft-9b0b</t>
  </si>
  <si>
    <t>2715060184</t>
  </si>
  <si>
    <t>04-09-2019 08:45:52 UTC</t>
  </si>
  <si>
    <t>-15.614856295287609</t>
  </si>
  <si>
    <t>35.14933006837964</t>
  </si>
  <si>
    <t>https://waterforpeople.s3.amazonaws.com/images/6add7e25-e853-4d36-b9f0-943b209bc77e.jpg</t>
  </si>
  <si>
    <t>poya</t>
  </si>
  <si>
    <t>2b9d6799f5815d7a55ef1bdaebb8f83</t>
  </si>
  <si>
    <t>ape9-nj21-btx3</t>
  </si>
  <si>
    <t>2715051166</t>
  </si>
  <si>
    <t>04-09-2019 09:01:56 UTC</t>
  </si>
  <si>
    <t>Nawani</t>
  </si>
  <si>
    <t>-15.657434519380331</t>
  </si>
  <si>
    <t>35.265897614881396</t>
  </si>
  <si>
    <t>https://waterforpeople.s3.amazonaws.com/images/821fbaea-1052-43a5-b190-f4bda69c5645.jpg</t>
  </si>
  <si>
    <t>Nawani, Stima</t>
  </si>
  <si>
    <t>d4e9e9b8ada31c953f3282c9c14cdf7</t>
  </si>
  <si>
    <t>asuf-jh18-sww</t>
  </si>
  <si>
    <t>2707920867</t>
  </si>
  <si>
    <t>04-09-2019 09:13:33 UTC</t>
  </si>
  <si>
    <t>-15.76032133307308</t>
  </si>
  <si>
    <t>35.109639996662736</t>
  </si>
  <si>
    <t>1126.0</t>
  </si>
  <si>
    <t>https://waterforpeople.s3.amazonaws.com/images/9c7e6f06-cbe2-430f-9b51-c031b1c655ec.jpg</t>
  </si>
  <si>
    <t>d82cfdab7ef1692f5fa7981a58845c</t>
  </si>
  <si>
    <t>2sck-v346-m2r2</t>
  </si>
  <si>
    <t>2734650260</t>
  </si>
  <si>
    <t>04-09-2019 09:18:05 UTC</t>
  </si>
  <si>
    <t>-15.613948116078973</t>
  </si>
  <si>
    <t>35.15118054114282</t>
  </si>
  <si>
    <t>https://waterforpeople.s3.amazonaws.com/images/b3d4629b-6f22-46af-b44c-f2c1035833e4.jpg</t>
  </si>
  <si>
    <t>feb98f78ed7378c21fc0ec3cd842271</t>
  </si>
  <si>
    <t>qsyu-dbev-tdrc</t>
  </si>
  <si>
    <t>2740740126</t>
  </si>
  <si>
    <t>04-09-2019 09:24:33 UTC</t>
  </si>
  <si>
    <t>-15.795954060740769</t>
  </si>
  <si>
    <t>35.219691619277</t>
  </si>
  <si>
    <t>https://waterforpeople.s3.amazonaws.com/images/1bbe75de-1025-4149-92ba-f93e5070f9f6.jpg</t>
  </si>
  <si>
    <t>9ec6d4aa5e5f99eb69534ee78c86e4f7</t>
  </si>
  <si>
    <t>vuad-qswe-2a66</t>
  </si>
  <si>
    <t>2724980054</t>
  </si>
  <si>
    <t>04-09-2019 09:42:48 UTC</t>
  </si>
  <si>
    <t>-15.80215725582093</t>
  </si>
  <si>
    <t>35.257324017584324</t>
  </si>
  <si>
    <t>https://waterforpeople.s3.amazonaws.com/images/f0e64a21-e609-4a2f-bf4f-3bfb54396d9e.jpg</t>
  </si>
  <si>
    <t>Magareta and Mkanda</t>
  </si>
  <si>
    <t>b43762164f6a8da2f6fe125e84c6ea</t>
  </si>
  <si>
    <t>w0ca-nfsv-xrbx</t>
  </si>
  <si>
    <t>2742460802</t>
  </si>
  <si>
    <t>04-09-2019 10:05:39 UTC</t>
  </si>
  <si>
    <t>00:08:36</t>
  </si>
  <si>
    <t>-15.766849578358233</t>
  </si>
  <si>
    <t>35.11235740967095</t>
  </si>
  <si>
    <t>1101.0</t>
  </si>
  <si>
    <t>https://waterforpeople.s3.amazonaws.com/images/5f37f825-35fc-4fb9-b147-31ade0679391.jpg</t>
  </si>
  <si>
    <t>Mkwanda, Mphonyiwa</t>
  </si>
  <si>
    <t>d38bbddc18b4a518c594bf7f8cc141a7</t>
  </si>
  <si>
    <t>rykf-3bwy-q714</t>
  </si>
  <si>
    <t>2713030525</t>
  </si>
  <si>
    <t>04-09-2019 10:33:11 UTC</t>
  </si>
  <si>
    <t>-15.794827910140157</t>
  </si>
  <si>
    <t>35.25197686627507</t>
  </si>
  <si>
    <t>https://waterforpeople.s3.amazonaws.com/images/06c153b3-84ea-45d8-8702-b6fed7cff7bb.jpg</t>
  </si>
  <si>
    <t>Mwanyali and Magereta</t>
  </si>
  <si>
    <t>25338af152cd94bcbb4a6a3930c79bf7</t>
  </si>
  <si>
    <t>man1-prc5-mgam</t>
  </si>
  <si>
    <t>2722940409</t>
  </si>
  <si>
    <t>04-09-2019 10:36:01 UTC</t>
  </si>
  <si>
    <t>-15.76263285242021</t>
  </si>
  <si>
    <t>35.11365777812898</t>
  </si>
  <si>
    <t>1123.0</t>
  </si>
  <si>
    <t>https://waterforpeople.s3.amazonaws.com/images/4c4c13ae-c8c2-49dd-be13-803dae542960.jpg</t>
  </si>
  <si>
    <t>Mkwanda, Kadzombe, Walala</t>
  </si>
  <si>
    <t>b72aa8f8a57119d0447b17a434b4b8</t>
  </si>
  <si>
    <t>q824-0jd5-gsat</t>
  </si>
  <si>
    <t>2724960866</t>
  </si>
  <si>
    <t>04-09-2019 10:57:36 UTC</t>
  </si>
  <si>
    <t>-15.581568698398769</t>
  </si>
  <si>
    <t>35.17198492772877</t>
  </si>
  <si>
    <t>https://waterforpeople.s3.amazonaws.com/images/0f4c94aa-a14b-40ee-99f6-4b7a2ff0ffb9.jpg</t>
  </si>
  <si>
    <t>75f0278344ba9025645237fb0889129</t>
  </si>
  <si>
    <t>gwyd-03qe-6h5d</t>
  </si>
  <si>
    <t>2709750739</t>
  </si>
  <si>
    <t>04-09-2019 11:18:05 UTC</t>
  </si>
  <si>
    <t>00:06:46</t>
  </si>
  <si>
    <t>-15.766782397404313</t>
  </si>
  <si>
    <t>35.118912225589156</t>
  </si>
  <si>
    <t>1087.0</t>
  </si>
  <si>
    <t>https://waterforpeople.s3.amazonaws.com/images/4dc6da48-7d2d-4105-8fc8-3a9e9a92dfd0.jpg</t>
  </si>
  <si>
    <t>Mkwanda, Maloya  Nkowasenga</t>
  </si>
  <si>
    <t>9555a97eeafd5d273ea546804c92ba1</t>
  </si>
  <si>
    <t>s4nk-upyd-u615</t>
  </si>
  <si>
    <t>2724980539</t>
  </si>
  <si>
    <t>04-09-2019 11:50:03 UTC</t>
  </si>
  <si>
    <t>00:03:44</t>
  </si>
  <si>
    <t>-15.79460863955319</t>
  </si>
  <si>
    <t>35.250041484832764</t>
  </si>
  <si>
    <t>https://waterforpeople.s3.amazonaws.com/images/98933c7c-4c85-4c84-8cb9-b0f43f5533f7.jpg</t>
  </si>
  <si>
    <t>Magereta, Mwanyali and Kaliyati</t>
  </si>
  <si>
    <t>Abdul Karim</t>
  </si>
  <si>
    <t>793ce5fe24821be1e43ba5c994d25b8b</t>
  </si>
  <si>
    <t>qy5h-fwne-y4et</t>
  </si>
  <si>
    <t>2702010546</t>
  </si>
  <si>
    <t>04-09-2019 11:54:26 UTC</t>
  </si>
  <si>
    <t>Walala</t>
  </si>
  <si>
    <t>-15.591763649135828</t>
  </si>
  <si>
    <t>35.16452352516353</t>
  </si>
  <si>
    <t>986.0</t>
  </si>
  <si>
    <t>https://waterforpeople.s3.amazonaws.com/images/c653f056-966b-4c03-b74a-75c110a76761.jpg</t>
  </si>
  <si>
    <t>d34b8638ebaa10fcb447c26478bcc425</t>
  </si>
  <si>
    <t>8yth-fkru-vq0d</t>
  </si>
  <si>
    <t>2702070810</t>
  </si>
  <si>
    <t>04-09-2019 11:58:23 UTC</t>
  </si>
  <si>
    <t>Nkowasenga</t>
  </si>
  <si>
    <t>-15.760108684189618</t>
  </si>
  <si>
    <t>35.127915646880865</t>
  </si>
  <si>
    <t>1060.0</t>
  </si>
  <si>
    <t>https://waterforpeople.s3.amazonaws.com/images/04a3cbca-fd0d-4a4f-8848-e7070842c2ba.jpg</t>
  </si>
  <si>
    <t>cd94dcaa331e1c4c7eeb0b617bf5d7e</t>
  </si>
  <si>
    <t>j8wg-qg4x-ra5a</t>
  </si>
  <si>
    <t>2736560892</t>
  </si>
  <si>
    <t>04-09-2019 12:19:54 UTC</t>
  </si>
  <si>
    <t>-15.764374150894582</t>
  </si>
  <si>
    <t>35.12330811470747</t>
  </si>
  <si>
    <t>1085.0</t>
  </si>
  <si>
    <t>https://waterforpeople.s3.amazonaws.com/images/44147c39-5988-4aa1-8fe7-c223612d3e44.jpg</t>
  </si>
  <si>
    <t>Nkowasenga Walala</t>
  </si>
  <si>
    <t>bfb55bb7617ff213dc037e9f24547b4</t>
  </si>
  <si>
    <t>4kqg-u1mc-u1ua</t>
  </si>
  <si>
    <t>2715060876</t>
  </si>
  <si>
    <t>04-09-2019 12:31:47 UTC</t>
  </si>
  <si>
    <t>-15.588616663590074</t>
  </si>
  <si>
    <t>35.1683743391186</t>
  </si>
  <si>
    <t>https://waterforpeople.s3.amazonaws.com/images/f2e3ca52-73bd-47bf-9f2b-e2ddb4d35785.jpg</t>
  </si>
  <si>
    <t>6aa9599ccdf294cdf17e9a6958ca1433</t>
  </si>
  <si>
    <t>bbs5-5eer-584b</t>
  </si>
  <si>
    <t>2713040511</t>
  </si>
  <si>
    <t>04-09-2019 12:40:52 UTC</t>
  </si>
  <si>
    <t>-15.590332648716867</t>
  </si>
  <si>
    <t>35.16524529084563</t>
  </si>
  <si>
    <t>1003.0</t>
  </si>
  <si>
    <t>https://waterforpeople.s3.amazonaws.com/images/40432432-9c54-4f94-b47a-69e2e02435f7.jpg</t>
  </si>
  <si>
    <t>Walala and Nyasa</t>
  </si>
  <si>
    <t>ef4a78e9ff255437912c02aec816bc9</t>
  </si>
  <si>
    <t>3ykq-aaxp-fanp</t>
  </si>
  <si>
    <t>2715070185</t>
  </si>
  <si>
    <t>04-09-2019 12:52:25 UTC</t>
  </si>
  <si>
    <t>00:13:30</t>
  </si>
  <si>
    <t>-15.611614887602627</t>
  </si>
  <si>
    <t>35.15338238328695</t>
  </si>
  <si>
    <t>https://waterforpeople.s3.amazonaws.com/images/394d8aa6-d90b-4c81-9685-d0f485ca0abd.jpg</t>
  </si>
  <si>
    <t>9a2dc6a6b679e78fe9c59c81e1dd26f3</t>
  </si>
  <si>
    <t>5t7w-xuwy-ctn3</t>
  </si>
  <si>
    <t>2709860182</t>
  </si>
  <si>
    <t>04-09-2019 12:57:59 UTC</t>
  </si>
  <si>
    <t>Singano</t>
  </si>
  <si>
    <t>-15.809396747499704</t>
  </si>
  <si>
    <t>35.24259366095066</t>
  </si>
  <si>
    <t>https://waterforpeople.s3.amazonaws.com/images/94551f84-23db-4292-a82a-efbaf0159612.jpg</t>
  </si>
  <si>
    <t>Singano,Mulozi,Kachaga</t>
  </si>
  <si>
    <t>5c903804cdea4c413c473e514b11eda</t>
  </si>
  <si>
    <t>t67q-u47v-7uwg</t>
  </si>
  <si>
    <t>2722930924</t>
  </si>
  <si>
    <t>04-09-2019 13:10:09 UTC</t>
  </si>
  <si>
    <t>-15.582776237279177</t>
  </si>
  <si>
    <t>35.17667233943939</t>
  </si>
  <si>
    <t>https://waterforpeople.s3.amazonaws.com/images/ef9a51bf-a0aa-41cf-88c4-dc1707ca4259.jpg</t>
  </si>
  <si>
    <t>11a39ea8c41c7df1d4aafce68d793d</t>
  </si>
  <si>
    <t>ut0m-w622-rrng</t>
  </si>
  <si>
    <t>2728680555</t>
  </si>
  <si>
    <t>04-09-2019 13:20:18 UTC</t>
  </si>
  <si>
    <t>00:06:14</t>
  </si>
  <si>
    <t>-15.5870455596596</t>
  </si>
  <si>
    <t>35.17230142839253</t>
  </si>
  <si>
    <t>https://waterforpeople.s3.amazonaws.com/images/c3b953fd-e101-4fa4-bd3f-615724aa8a59.jpg</t>
  </si>
  <si>
    <t>d211807cea94dd2e31feb4992c2ac2b5</t>
  </si>
  <si>
    <t>gx6s-6rck-bxsa</t>
  </si>
  <si>
    <t>2724960454</t>
  </si>
  <si>
    <t>04-09-2019 13:27:27 UTC</t>
  </si>
  <si>
    <t>Taibu</t>
  </si>
  <si>
    <t>-15.788016272708774</t>
  </si>
  <si>
    <t>35.247989343479276</t>
  </si>
  <si>
    <t>https://waterforpeople.s3.amazonaws.com/images/dead714d-6dfe-4cc7-8a16-c37e94695032.jpg</t>
  </si>
  <si>
    <t>Mkonde</t>
  </si>
  <si>
    <t>169f88c64771e92061266b276a670e1</t>
  </si>
  <si>
    <t>q252-guc4-8d5u</t>
  </si>
  <si>
    <t>2721300100</t>
  </si>
  <si>
    <t>04-09-2019 13:28:20 UTC</t>
  </si>
  <si>
    <t>Chiwinja</t>
  </si>
  <si>
    <t>-15.591041506268084</t>
  </si>
  <si>
    <t>35.15615947544575</t>
  </si>
  <si>
    <t>https://waterforpeople.s3.amazonaws.com/images/e0d6fe48-3f68-4391-b85b-72ae6ac6d2e0.jpg</t>
  </si>
  <si>
    <t>chiwinja,njoka</t>
  </si>
  <si>
    <t>3f3d66a6a6f8481f5fad914a88e6d2e3</t>
  </si>
  <si>
    <t>ya7q-vkv6-kde9</t>
  </si>
  <si>
    <t>2726750870</t>
  </si>
  <si>
    <t>04-09-2019 13:32:04 UTC</t>
  </si>
  <si>
    <t>-15.761193092912436</t>
  </si>
  <si>
    <t>35.12455064803362</t>
  </si>
  <si>
    <t>https://waterforpeople.s3.amazonaws.com/images/14d9f0b4-e30d-44d3-84c8-d0efdd8bbb97.jpg</t>
  </si>
  <si>
    <t>Walala, Nkowasenga</t>
  </si>
  <si>
    <t>5ac52f62dbddf201ef33749b870482c</t>
  </si>
  <si>
    <t>j94w-fy8a-7m9m</t>
  </si>
  <si>
    <t>2708120109</t>
  </si>
  <si>
    <t>04-09-2019 13:52:04 UTC</t>
  </si>
  <si>
    <t>-15.589584689587355</t>
  </si>
  <si>
    <t>35.153992753475904</t>
  </si>
  <si>
    <t>https://waterforpeople.s3.amazonaws.com/images/fc3d63e8-9bc7-472b-8746-7a757b3ea283.jpg</t>
  </si>
  <si>
    <t>lidala,chiwinja</t>
  </si>
  <si>
    <t>34a25eba6f4bfdd5dcae43b32fc989</t>
  </si>
  <si>
    <t>ec28-g2yd-te1a</t>
  </si>
  <si>
    <t>2713110154</t>
  </si>
  <si>
    <t>04-09-2019 14:00:25 UTC</t>
  </si>
  <si>
    <t>-15.809633452445269</t>
  </si>
  <si>
    <t>35.23165326565504</t>
  </si>
  <si>
    <t>https://waterforpeople.s3.amazonaws.com/images/0956ead7-ab70-475c-ae5e-df4530f51c8a.jpg</t>
  </si>
  <si>
    <t>Kachaga Misanjo</t>
  </si>
  <si>
    <t>695d95eb9d86ad62191543b1405f7c41</t>
  </si>
  <si>
    <t>y6n3-v36k-ah61</t>
  </si>
  <si>
    <t>2722980147</t>
  </si>
  <si>
    <t>04-09-2019 14:00:47 UTC</t>
  </si>
  <si>
    <t>-15.809888555668294</t>
  </si>
  <si>
    <t>35.24487077258527</t>
  </si>
  <si>
    <t>https://waterforpeople.s3.amazonaws.com/images/e1cd44b6-bf59-40cc-9eae-d24b28b5a3aa.jpg</t>
  </si>
  <si>
    <t>Kachaga,Singano</t>
  </si>
  <si>
    <t>9b6989bd54525f544beb36664654fb</t>
  </si>
  <si>
    <t>gqxf-s31h-48ss</t>
  </si>
  <si>
    <t>2709770394</t>
  </si>
  <si>
    <t>04-09-2019 14:01:32 UTC</t>
  </si>
  <si>
    <t>00:05:12</t>
  </si>
  <si>
    <t>-15.58170821517706</t>
  </si>
  <si>
    <t>35.18228452652693</t>
  </si>
  <si>
    <t>https://waterforpeople.s3.amazonaws.com/images/0bd321d9-7cee-47b4-8a18-0c85049c79da.jpg</t>
  </si>
  <si>
    <t>b983dd7990c40a8c72256963832d3</t>
  </si>
  <si>
    <t>a3jj-tmkm-s2pu</t>
  </si>
  <si>
    <t>2717540799</t>
  </si>
  <si>
    <t>04-09-2019 14:08:03 UTC</t>
  </si>
  <si>
    <t>-15.761165893636644</t>
  </si>
  <si>
    <t>35.11822105385363</t>
  </si>
  <si>
    <t>1105.0</t>
  </si>
  <si>
    <t>https://waterforpeople.s3.amazonaws.com/images/a96bbe2c-222d-4ef3-ae61-588ebe665497.jpg</t>
  </si>
  <si>
    <t>4034e92d60eb3d9d71815dfe8c74ebb7</t>
  </si>
  <si>
    <t>ua19-hvs1-h6cu</t>
  </si>
  <si>
    <t>2717540803</t>
  </si>
  <si>
    <t>04-09-2019 14:25:43 UTC</t>
  </si>
  <si>
    <t>-15.761647559702396</t>
  </si>
  <si>
    <t>35.116498405113816</t>
  </si>
  <si>
    <t>1122.0</t>
  </si>
  <si>
    <t>https://waterforpeople.s3.amazonaws.com/images/dc356474-e010-4a7a-a6a7-2736e93b55f1.jpg</t>
  </si>
  <si>
    <t>Walala Mkwanda</t>
  </si>
  <si>
    <t>7b9587ef162cd315f470b5819a223963</t>
  </si>
  <si>
    <t>gfxx-8x0t-ryq8</t>
  </si>
  <si>
    <t>2742690097</t>
  </si>
  <si>
    <t>04-09-2019 14:28:24 UTC</t>
  </si>
  <si>
    <t>-15.593241923488677</t>
  </si>
  <si>
    <t>35.158068453893065</t>
  </si>
  <si>
    <t>https://waterforpeople.s3.amazonaws.com/images/74222dfc-e1c8-4527-9a52-9b2515f08045.jpg</t>
  </si>
  <si>
    <t>chiwinja ,makawa</t>
  </si>
  <si>
    <t>f0affde856f4d7a06dd162c3fabf98</t>
  </si>
  <si>
    <t>s4x6-32wu-wmnd</t>
  </si>
  <si>
    <t>2719270861</t>
  </si>
  <si>
    <t>04-09-2019 14:31:02 UTC</t>
  </si>
  <si>
    <t>00:11:55</t>
  </si>
  <si>
    <t>-15.588762969709933</t>
  </si>
  <si>
    <t>35.18310704268515</t>
  </si>
  <si>
    <t>https://waterforpeople.s3.amazonaws.com/images/42036bf3-951b-4f3e-b962-1709359edcfe.jpg</t>
  </si>
  <si>
    <t>9f732167c5f83fce4e2e1ddf40b650ad</t>
  </si>
  <si>
    <t>whau-tydb-vhtm</t>
  </si>
  <si>
    <t>2717550806</t>
  </si>
  <si>
    <t>04-09-2019 14:49:01 UTC</t>
  </si>
  <si>
    <t>-15.759992343373597</t>
  </si>
  <si>
    <t>35.115650994703174</t>
  </si>
  <si>
    <t>https://waterforpeople.s3.amazonaws.com/images/7b706daf-5f12-43eb-89a4-af09b2958e57.jpg</t>
  </si>
  <si>
    <t>Walala Mkwanda Kadzombe</t>
  </si>
  <si>
    <t>f9586c2a6cc815b3ea9fe137f2c7b84</t>
  </si>
  <si>
    <t>gw3m-cnwe-tq0m</t>
  </si>
  <si>
    <t>2736890108</t>
  </si>
  <si>
    <t>04-09-2019 15:01:23 UTC</t>
  </si>
  <si>
    <t>-15.593719356693327</t>
  </si>
  <si>
    <t>35.15754592604935</t>
  </si>
  <si>
    <t>https://waterforpeople.s3.amazonaws.com/images/6af5c773-c923-43a1-aca8-0b8032a1b5f4.jpg</t>
  </si>
  <si>
    <t>chiwinja, makawa</t>
  </si>
  <si>
    <t>4422a34e2ed49e7b93f093ccaf65ee</t>
  </si>
  <si>
    <t>w7ms-nq23-f2p7</t>
  </si>
  <si>
    <t>2736550756</t>
  </si>
  <si>
    <t>04-09-2019 15:07:34 UTC</t>
  </si>
  <si>
    <t>-15.75775462668389</t>
  </si>
  <si>
    <t>35.11903225444257</t>
  </si>
  <si>
    <t>https://waterforpeople.s3.amazonaws.com/images/7ac81079-0010-4abd-86f0-eafa3878445d.jpg</t>
  </si>
  <si>
    <t>Walala Kadzombe Joliji</t>
  </si>
  <si>
    <t>7394b341f302ba2b6541d32c636642d</t>
  </si>
  <si>
    <t>95ee-9sqa-txp0</t>
  </si>
  <si>
    <t>2713050049</t>
  </si>
  <si>
    <t>05-09-2019 05:21:23 UTC</t>
  </si>
  <si>
    <t>00:14:44</t>
  </si>
  <si>
    <t>-15.59391025453806</t>
  </si>
  <si>
    <t>35.178123163059354</t>
  </si>
  <si>
    <t>1004.0</t>
  </si>
  <si>
    <t>https://waterforpeople.s3.amazonaws.com/images/3637424d-113b-4793-b1ed-2742c33b9c62.jpg</t>
  </si>
  <si>
    <t>Walala 2</t>
  </si>
  <si>
    <t>ee40938458afba976795d16e4295a1eb</t>
  </si>
  <si>
    <t>ckwn-2p4h-csfy</t>
  </si>
  <si>
    <t>2715100491</t>
  </si>
  <si>
    <t>05-09-2019 05:38:29 UTC</t>
  </si>
  <si>
    <t>-15.592808579094708</t>
  </si>
  <si>
    <t>35.17453637905419</t>
  </si>
  <si>
    <t>https://waterforpeople.s3.amazonaws.com/images/ce2dc5c5-6ec4-4d82-bdf9-321b234725c2.jpg</t>
  </si>
  <si>
    <t>2fd05e6e50ee91c2fb7034950b96280</t>
  </si>
  <si>
    <t>nfw3-d2nk-0xhr</t>
  </si>
  <si>
    <t>2713070549</t>
  </si>
  <si>
    <t>05-09-2019 07:55:50 UTC</t>
  </si>
  <si>
    <t>00:06:31</t>
  </si>
  <si>
    <t>-15.58889724779874</t>
  </si>
  <si>
    <t>35.17273393459618</t>
  </si>
  <si>
    <t>https://waterforpeople.s3.amazonaws.com/images/9cfb792b-fee1-447e-bed2-db87278587fd.jpg</t>
  </si>
  <si>
    <t>c4f981960d1d03acd8421753a072b8</t>
  </si>
  <si>
    <t>gsej-5016-mdr6</t>
  </si>
  <si>
    <t>2722950052</t>
  </si>
  <si>
    <t>05-09-2019 07:57:43 UTC</t>
  </si>
  <si>
    <t>-15.788301089778543</t>
  </si>
  <si>
    <t>35.257103657349944</t>
  </si>
  <si>
    <t>https://waterforpeople.s3.amazonaws.com/images/26ca413c-b0d0-4c29-8687-c1326a12d65b.jpg</t>
  </si>
  <si>
    <t>137c5c5a9a46b160dfa1444fbdf13a9</t>
  </si>
  <si>
    <t>ghfa-s2fs-ww1h</t>
  </si>
  <si>
    <t>2740670068</t>
  </si>
  <si>
    <t>05-09-2019 08:30:52 UTC</t>
  </si>
  <si>
    <t>-15.787002020515501</t>
  </si>
  <si>
    <t>35.258100433275104</t>
  </si>
  <si>
    <t>https://waterforpeople.s3.amazonaws.com/images/3d90c3cf-2705-4d6e-a066-ac7c9a28ecee.jpg</t>
  </si>
  <si>
    <t>77db2cb9465faf696bb9a2f628937576</t>
  </si>
  <si>
    <t>sv85-5fu1-tyxk</t>
  </si>
  <si>
    <t>2719300073</t>
  </si>
  <si>
    <t>05-09-2019 09:11:38 UTC</t>
  </si>
  <si>
    <t>-15.786205781623721</t>
  </si>
  <si>
    <t>35.26425149291754</t>
  </si>
  <si>
    <t>https://waterforpeople.s3.amazonaws.com/images/6a34caf6-3b03-4e3b-b634-55c87acd7a15.jpg</t>
  </si>
  <si>
    <t>Muliva</t>
  </si>
  <si>
    <t>9a887dd14ded77e9c6b6f9a2e0b934</t>
  </si>
  <si>
    <t>v1uy-83tg-rfh5</t>
  </si>
  <si>
    <t>2702090076</t>
  </si>
  <si>
    <t>05-09-2019 09:22:46 UTC</t>
  </si>
  <si>
    <t>Gomani</t>
  </si>
  <si>
    <t>Kane</t>
  </si>
  <si>
    <t>-15.795642882585526</t>
  </si>
  <si>
    <t>35.13499257154763</t>
  </si>
  <si>
    <t>983.0</t>
  </si>
  <si>
    <t>https://waterforpeople.s3.amazonaws.com/images/9b98fde8-e5f1-4a80-b0a9-8acbffe75b8f.jpg</t>
  </si>
  <si>
    <t>Undi 1</t>
  </si>
  <si>
    <t>5383727857ea82f0dc17f34dd315a1f</t>
  </si>
  <si>
    <t>b9kk-k9b2-xm9</t>
  </si>
  <si>
    <t>2717560327</t>
  </si>
  <si>
    <t>05-09-2019 09:27:32 UTC</t>
  </si>
  <si>
    <t>-15.797279952093959</t>
  </si>
  <si>
    <t>35.13910531997681</t>
  </si>
  <si>
    <t>https://waterforpeople.s3.amazonaws.com/images/3212daf8-7d2d-4a3c-bdf7-18ee5c98d402.jpg</t>
  </si>
  <si>
    <t>Kane, Gomani</t>
  </si>
  <si>
    <t>9fbdcbb8aaa4a579c158c1f8e4bd44f1</t>
  </si>
  <si>
    <t>cqkb-07rq-17aq</t>
  </si>
  <si>
    <t>2730870058</t>
  </si>
  <si>
    <t>05-09-2019 09:31:38 UTC</t>
  </si>
  <si>
    <t>Nyasa</t>
  </si>
  <si>
    <t>-15.590095692314208</t>
  </si>
  <si>
    <t>35.16363370232284</t>
  </si>
  <si>
    <t>https://waterforpeople.s3.amazonaws.com/images/d51b099b-0501-4801-888d-bbd3758c190d.jpg</t>
  </si>
  <si>
    <t>5f8ec53bda5746c0a7f16674f04954c1</t>
  </si>
  <si>
    <t>g0ca-01nj-3d3e</t>
  </si>
  <si>
    <t>2721100081</t>
  </si>
  <si>
    <t>05-09-2019 09:38:59 UTC</t>
  </si>
  <si>
    <t>-15.785929807461798</t>
  </si>
  <si>
    <t>35.26613314636052</t>
  </si>
  <si>
    <t>https://waterforpeople.s3.amazonaws.com/images/a856ed9c-eae6-4189-b5dc-9a079cda0a04.jpg</t>
  </si>
  <si>
    <t>1ce182c2743951b8694a8c77ba7384c0</t>
  </si>
  <si>
    <t>jy2c-8mwm-t4ux</t>
  </si>
  <si>
    <t>2728710080</t>
  </si>
  <si>
    <t>05-09-2019 09:48:12 UTC</t>
  </si>
  <si>
    <t>00:01:45</t>
  </si>
  <si>
    <t>Undi I</t>
  </si>
  <si>
    <t>-15.796060217544436</t>
  </si>
  <si>
    <t>35.13155632652342</t>
  </si>
  <si>
    <t>https://waterforpeople.s3.amazonaws.com/images/afd8d257-d97e-4f19-b025-f8b085372eef.jpg</t>
  </si>
  <si>
    <t>cce65051ca159d2a9fbc9619cb6e57f</t>
  </si>
  <si>
    <t>7fkm-h7hy-kwe5</t>
  </si>
  <si>
    <t>2707950496</t>
  </si>
  <si>
    <t>05-09-2019 10:03:13 UTC</t>
  </si>
  <si>
    <t>00:31:06</t>
  </si>
  <si>
    <t>-15.61196361668408</t>
  </si>
  <si>
    <t>35.158871691673994</t>
  </si>
  <si>
    <t>https://waterforpeople.s3.amazonaws.com/images/626891c0-7686-4ce7-9a3d-54f6ef5d5f78.jpg</t>
  </si>
  <si>
    <t>7214b38f5ba5d25204412fd8f3a716b</t>
  </si>
  <si>
    <t>24p0-kbhc-u552</t>
  </si>
  <si>
    <t>2730860492</t>
  </si>
  <si>
    <t>05-09-2019 10:05:11 UTC</t>
  </si>
  <si>
    <t>00:09:02</t>
  </si>
  <si>
    <t>-15.609625652432442</t>
  </si>
  <si>
    <t>35.15748465433717</t>
  </si>
  <si>
    <t>https://waterforpeople.s3.amazonaws.com/images/7332b04b-3be6-46d7-8633-4954aefacee9.jpg</t>
  </si>
  <si>
    <t>3ca5e782e295d012edfeb5f081ecb2fc</t>
  </si>
  <si>
    <t>bxbq-ww77-5ypu</t>
  </si>
  <si>
    <t>2721070432</t>
  </si>
  <si>
    <t>05-09-2019 10:06:30 UTC</t>
  </si>
  <si>
    <t>-15.603054240345955</t>
  </si>
  <si>
    <t>35.12913311831653</t>
  </si>
  <si>
    <t>https://waterforpeople.s3.amazonaws.com/images/87e53775-cc8c-4da0-896f-a4a9529036b5.jpg</t>
  </si>
  <si>
    <t>kawawa and chitera</t>
  </si>
  <si>
    <t>19dbcd21b98ceff63f12344de8da54f1</t>
  </si>
  <si>
    <t>ys6s-eyeu-swft</t>
  </si>
  <si>
    <t>2740670457</t>
  </si>
  <si>
    <t>05-09-2019 10:08:27 UTC</t>
  </si>
  <si>
    <t>00:22:21</t>
  </si>
  <si>
    <t>Kawawa</t>
  </si>
  <si>
    <t>-15.610999697819352</t>
  </si>
  <si>
    <t>35.13207466341555</t>
  </si>
  <si>
    <t>https://waterforpeople.s3.amazonaws.com/images/f45571a0-7cd5-42a5-827c-b267a1cbdc0f.jpg</t>
  </si>
  <si>
    <t>kawawa,mtembo and chitera</t>
  </si>
  <si>
    <t>a0e12377226911f7de7399261e34a29</t>
  </si>
  <si>
    <t>7qft-pfjq-dw6</t>
  </si>
  <si>
    <t>2709800452</t>
  </si>
  <si>
    <t>05-09-2019 10:10:01 UTC</t>
  </si>
  <si>
    <t>00:20:02</t>
  </si>
  <si>
    <t>-15.595509018748999</t>
  </si>
  <si>
    <t>35.159568479284644</t>
  </si>
  <si>
    <t>https://waterforpeople.s3.amazonaws.com/images/2a1d7388-e0d0-469e-8eaf-7f3fd274d0ef.jpg</t>
  </si>
  <si>
    <t>makawa,chiwinja and walala</t>
  </si>
  <si>
    <t>afcc40df28f97f38975123492ed12a6</t>
  </si>
  <si>
    <t>2645-9gpe-0r9s</t>
  </si>
  <si>
    <t>2728710448</t>
  </si>
  <si>
    <t>05-09-2019 10:11:20 UTC</t>
  </si>
  <si>
    <t>-15.598911317065358</t>
  </si>
  <si>
    <t>35.158378249034286</t>
  </si>
  <si>
    <t>https://waterforpeople.s3.amazonaws.com/images/1523bd1b-9e45-4776-9f4d-50812bd0045e.jpg</t>
  </si>
  <si>
    <t>makawa</t>
  </si>
  <si>
    <t>609d2290a07326fe2feeb8557c362594</t>
  </si>
  <si>
    <t>axs2-ad4n-6t5c</t>
  </si>
  <si>
    <t>2742470414</t>
  </si>
  <si>
    <t>05-09-2019 10:13:12 UTC</t>
  </si>
  <si>
    <t>-15.600329912267625</t>
  </si>
  <si>
    <t>35.152981309220195</t>
  </si>
  <si>
    <t>https://waterforpeople.s3.amazonaws.com/images/21423053-9bd3-4ee4-a50f-2284364d794c.jpg</t>
  </si>
  <si>
    <t>7770ca8c4d8ad143c78467457cf4b3</t>
  </si>
  <si>
    <t>bpra-u3q9-30hg</t>
  </si>
  <si>
    <t>2709780431</t>
  </si>
  <si>
    <t>05-09-2019 10:14:29 UTC</t>
  </si>
  <si>
    <t>-15.59653936419636</t>
  </si>
  <si>
    <t>35.153456814587116</t>
  </si>
  <si>
    <t>https://waterforpeople.s3.amazonaws.com/images/96465118-2125-4d8c-aa95-21bfb3e50422.jpg</t>
  </si>
  <si>
    <t>makawa and chiwinja</t>
  </si>
  <si>
    <t>46c5d28687be6c7f4f41b1bbb245f</t>
  </si>
  <si>
    <t>ej62-f4nr-s5wd</t>
  </si>
  <si>
    <t>2742700122</t>
  </si>
  <si>
    <t>05-09-2019 10:16:08 UTC</t>
  </si>
  <si>
    <t>00:14:53</t>
  </si>
  <si>
    <t>Tonde</t>
  </si>
  <si>
    <t>-15.633432478643954</t>
  </si>
  <si>
    <t>35.16661958768964</t>
  </si>
  <si>
    <t>https://waterforpeople.s3.amazonaws.com/images/97d4d673-7796-4dd7-973b-b8a5bd5ed4b0.jpg</t>
  </si>
  <si>
    <t>tonde</t>
  </si>
  <si>
    <t>f1141c34d2c2345598473fdd9b9a8f60</t>
  </si>
  <si>
    <t>cw4d-ku2t-a9f</t>
  </si>
  <si>
    <t>2721090071</t>
  </si>
  <si>
    <t>05-09-2019 10:26:44 UTC</t>
  </si>
  <si>
    <t>-15.786679778248072</t>
  </si>
  <si>
    <t>35.243711890652776</t>
  </si>
  <si>
    <t>https://waterforpeople.s3.amazonaws.com/images/ce66922e-ed7c-4752-998f-9b8bf4a8cc2d.jpg</t>
  </si>
  <si>
    <t>Taibu and Kaliyati</t>
  </si>
  <si>
    <t>85b9e479d9c5ea4dc27e0248aa1b9ac</t>
  </si>
  <si>
    <t>48m1-b314-7e19</t>
  </si>
  <si>
    <t>2725000328</t>
  </si>
  <si>
    <t>05-09-2019 10:38:44 UTC</t>
  </si>
  <si>
    <t>Ngusiche</t>
  </si>
  <si>
    <t>-15.817054957151413</t>
  </si>
  <si>
    <t>35.14713417738676</t>
  </si>
  <si>
    <t>https://waterforpeople.s3.amazonaws.com/images/42020ffe-fa90-4d67-b069-53f06fd683a8.jpg</t>
  </si>
  <si>
    <t>Ngusiche, Chimangansasa</t>
  </si>
  <si>
    <t>4c883feeedc7903a72825fdc8d26180</t>
  </si>
  <si>
    <t>5m6t-xcs8-5aqy</t>
  </si>
  <si>
    <t>2723140131</t>
  </si>
  <si>
    <t>05-09-2019 10:58:31 UTC</t>
  </si>
  <si>
    <t>00:12:04</t>
  </si>
  <si>
    <t>-15.629376475699246</t>
  </si>
  <si>
    <t>35.170539887622</t>
  </si>
  <si>
    <t>1066.0</t>
  </si>
  <si>
    <t>https://waterforpeople.s3.amazonaws.com/images/df3afe80-855a-4995-83bd-d1567e1a97c2.jpg</t>
  </si>
  <si>
    <t>tonde,chisawa</t>
  </si>
  <si>
    <t>5384e928c9c1a7c14ea8b05ea9e3ca</t>
  </si>
  <si>
    <t>g3vc-y588-ap8k</t>
  </si>
  <si>
    <t>2742470359</t>
  </si>
  <si>
    <t>05-09-2019 10:59:20 UTC</t>
  </si>
  <si>
    <t>-15.81653494387865</t>
  </si>
  <si>
    <t>35.145960710942745</t>
  </si>
  <si>
    <t>https://waterforpeople.s3.amazonaws.com/images/cf914991-5067-46a1-a591-5b666edd60bc.jpg</t>
  </si>
  <si>
    <t>c8d62dcf73f99c65acaf7a5316118c0</t>
  </si>
  <si>
    <t>unye-34s5-hh4r</t>
  </si>
  <si>
    <t>2713050108</t>
  </si>
  <si>
    <t>05-09-2019 11:09:57 UTC</t>
  </si>
  <si>
    <t>Mbanga</t>
  </si>
  <si>
    <t>-15.796465650200844</t>
  </si>
  <si>
    <t>35.23726654238999</t>
  </si>
  <si>
    <t>https://waterforpeople.s3.amazonaws.com/images/b371b862-6e81-4635-bd0d-fa9d2bc3fc58.jpg</t>
  </si>
  <si>
    <t>Chimatilo, Mkolimbo 2</t>
  </si>
  <si>
    <t>ebd34d81ba702d3e05cdfdcc8c3692</t>
  </si>
  <si>
    <t>n049-tyx3-g4tx</t>
  </si>
  <si>
    <t>2736600439</t>
  </si>
  <si>
    <t>05-09-2019 11:11:38 UTC</t>
  </si>
  <si>
    <t>Masiku</t>
  </si>
  <si>
    <t>-15.639260415919125</t>
  </si>
  <si>
    <t>35.15794800594449</t>
  </si>
  <si>
    <t>1092.0</t>
  </si>
  <si>
    <t>https://waterforpeople.s3.amazonaws.com/images/38ab9ebe-f2cc-4a89-9a87-2939c1fe913e.jpg</t>
  </si>
  <si>
    <t>masiku and makalani</t>
  </si>
  <si>
    <t>2f456fdd42b3541e14e036bb3b583fe3</t>
  </si>
  <si>
    <t>7pbc-a20g-7h96</t>
  </si>
  <si>
    <t>2728720105</t>
  </si>
  <si>
    <t>05-09-2019 11:14:15 UTC</t>
  </si>
  <si>
    <t>-15.80135737080127</t>
  </si>
  <si>
    <t>35.13577586039901</t>
  </si>
  <si>
    <t>https://waterforpeople.s3.amazonaws.com/images/49ff124e-9c50-4170-8093-4a463612d53d.jpg</t>
  </si>
  <si>
    <t>cc63a66702b1b7345468e2adfaffd85</t>
  </si>
  <si>
    <t>jst0-0qmu-neat</t>
  </si>
  <si>
    <t>2730860116</t>
  </si>
  <si>
    <t>05-09-2019 11:26:26 UTC</t>
  </si>
  <si>
    <t>00:03:17</t>
  </si>
  <si>
    <t>-15.800691177137196</t>
  </si>
  <si>
    <t>35.139370104297996</t>
  </si>
  <si>
    <t>https://waterforpeople.s3.amazonaws.com/images/5c1f3fc6-aece-463a-946e-a9a128e03256.jpg</t>
  </si>
  <si>
    <t>d248092399d17090dcbe73abb3eaf</t>
  </si>
  <si>
    <t>m2de-7s95-r33a</t>
  </si>
  <si>
    <t>2709820404</t>
  </si>
  <si>
    <t>05-09-2019 11:28:03 UTC</t>
  </si>
  <si>
    <t>00:02:15</t>
  </si>
  <si>
    <t>-15.811231755651534</t>
  </si>
  <si>
    <t>35.14256101101637</t>
  </si>
  <si>
    <t>https://waterforpeople.s3.amazonaws.com/images/6d792e78-7ea6-44a7-aa33-62b47c94ecf5.jpg</t>
  </si>
  <si>
    <t>183144b081241309ed42460a980f0a3</t>
  </si>
  <si>
    <t>9q09-fa1j-100h</t>
  </si>
  <si>
    <t>2740730065</t>
  </si>
  <si>
    <t>05-09-2019 11:31:08 UTC</t>
  </si>
  <si>
    <t>Maulana</t>
  </si>
  <si>
    <t>-15.624330486170948</t>
  </si>
  <si>
    <t>35.18098834902048</t>
  </si>
  <si>
    <t>1034.0</t>
  </si>
  <si>
    <t>https://waterforpeople.s3.amazonaws.com/images/27f05da6-e034-4ad4-a991-d18efa6926b6.jpg</t>
  </si>
  <si>
    <t>cb5aedade9b32f34d0fcd49f74aa695</t>
  </si>
  <si>
    <t>4uhc-cpr1-6ap7</t>
  </si>
  <si>
    <t>2742700125</t>
  </si>
  <si>
    <t>05-09-2019 11:33:40 UTC</t>
  </si>
  <si>
    <t>Nthonyiwa</t>
  </si>
  <si>
    <t>-15.637534246779978</t>
  </si>
  <si>
    <t>35.16674682497978</t>
  </si>
  <si>
    <t>https://waterforpeople.s3.amazonaws.com/images/9fcb2131-8eff-4d4c-aa1c-ff07efa3e807.jpg</t>
  </si>
  <si>
    <t>mthonyiwa,maloya,tonde,masiku</t>
  </si>
  <si>
    <t>3c32a3861bd718e4ea98a01699b6a2fa</t>
  </si>
  <si>
    <t>p3gk-476g-dqyb</t>
  </si>
  <si>
    <t>2726810458</t>
  </si>
  <si>
    <t>05-09-2019 11:40:16 UTC</t>
  </si>
  <si>
    <t>-15.642618373967707</t>
  </si>
  <si>
    <t>35.15957158058882</t>
  </si>
  <si>
    <t>https://waterforpeople.s3.amazonaws.com/images/35dfd08d-80a2-401f-992d-c357c5f74b8a.jpg</t>
  </si>
  <si>
    <t>makalani ,mlenje and nthonyiwa</t>
  </si>
  <si>
    <t>2b3ec032323020ca3c906df598c583f</t>
  </si>
  <si>
    <t>73k3-mtdm-qf0x</t>
  </si>
  <si>
    <t>2728720424</t>
  </si>
  <si>
    <t>05-09-2019 11:52:13 UTC</t>
  </si>
  <si>
    <t>00:04:24</t>
  </si>
  <si>
    <t>-15.796089177019894</t>
  </si>
  <si>
    <t>35.234545692801476</t>
  </si>
  <si>
    <t>https://waterforpeople.s3.amazonaws.com/images/569004df-06ea-41de-869c-d95bf86e05f3.jpg</t>
  </si>
  <si>
    <t>Chimatilo</t>
  </si>
  <si>
    <t>3f936f2739f3858dd0cab854b4ff</t>
  </si>
  <si>
    <t>324d-6mv6-nx27</t>
  </si>
  <si>
    <t>2740670098</t>
  </si>
  <si>
    <t>05-09-2019 11:54:43 UTC</t>
  </si>
  <si>
    <t>-15.802952824160457</t>
  </si>
  <si>
    <t>35.142889162525535</t>
  </si>
  <si>
    <t>https://waterforpeople.s3.amazonaws.com/images/b24dab42-25f9-4d51-9c1d-42a6cd5f051c.jpg</t>
  </si>
  <si>
    <t>1852fd6b3effa8189d7a9ef5e76ef11</t>
  </si>
  <si>
    <t>cnht-yn8y-3xy5</t>
  </si>
  <si>
    <t>2717570479</t>
  </si>
  <si>
    <t>05-09-2019 11:57:23 UTC</t>
  </si>
  <si>
    <t>00:07:58</t>
  </si>
  <si>
    <t>Samikwa</t>
  </si>
  <si>
    <t>-15.620304909534752</t>
  </si>
  <si>
    <t>35.1799082569778</t>
  </si>
  <si>
    <t>1029.0</t>
  </si>
  <si>
    <t>https://waterforpeople.s3.amazonaws.com/images/50eabb04-e569-4201-b465-688160d01311.jpg</t>
  </si>
  <si>
    <t>959360f182e33a492f59fdcd899e052</t>
  </si>
  <si>
    <t>qg2u-68cx-339h</t>
  </si>
  <si>
    <t>2715080408</t>
  </si>
  <si>
    <t>05-09-2019 11:58:13 UTC</t>
  </si>
  <si>
    <t>00:06:47</t>
  </si>
  <si>
    <t>Chimangansasa</t>
  </si>
  <si>
    <t>-15.818782509304583</t>
  </si>
  <si>
    <t>35.152808893471956</t>
  </si>
  <si>
    <t>https://waterforpeople.s3.amazonaws.com/images/43b9f187-46f8-4043-93ee-c7404bed3d25.jpg</t>
  </si>
  <si>
    <t>9372783e4c6ed2fcaa5ad36da46c35</t>
  </si>
  <si>
    <t>x4hf-5v22-prct</t>
  </si>
  <si>
    <t>2715110502</t>
  </si>
  <si>
    <t>05-09-2019 12:00:06 UTC</t>
  </si>
  <si>
    <t>00:28:53</t>
  </si>
  <si>
    <t>Chakachanza</t>
  </si>
  <si>
    <t>Mazuwa</t>
  </si>
  <si>
    <t>-15.730543280951679</t>
  </si>
  <si>
    <t>35.12452005408704</t>
  </si>
  <si>
    <t>1057.0</t>
  </si>
  <si>
    <t>https://waterforpeople.s3.amazonaws.com/images/26678d37-367a-4821-b124-4f8e72638426.jpg</t>
  </si>
  <si>
    <t>likulungwa,mangani</t>
  </si>
  <si>
    <t>fc87283d9742f4d3b4586efaa523c42</t>
  </si>
  <si>
    <t>vnhv-d4n8-5nww</t>
  </si>
  <si>
    <t>2740910116</t>
  </si>
  <si>
    <t>05-09-2019 12:19:25 UTC</t>
  </si>
  <si>
    <t>00:11:46</t>
  </si>
  <si>
    <t>Nakoli</t>
  </si>
  <si>
    <t>-15.643726671114564</t>
  </si>
  <si>
    <t>35.171317644417286</t>
  </si>
  <si>
    <t>1072.0</t>
  </si>
  <si>
    <t>https://waterforpeople.s3.amazonaws.com/images/d7f9e3d7-bab4-4b15-9b6c-a04ce5ca5b23.jpg</t>
  </si>
  <si>
    <t>nakoli,maloya,mwalabu</t>
  </si>
  <si>
    <t>96477fd958f4fc2e34e2c1ffb4b8be4</t>
  </si>
  <si>
    <t>n01j-majg-ht20</t>
  </si>
  <si>
    <t>2702110077</t>
  </si>
  <si>
    <t>05-09-2019 12:28:23 UTC</t>
  </si>
  <si>
    <t>00:08:00</t>
  </si>
  <si>
    <t>Liundi</t>
  </si>
  <si>
    <t>-15.628705839626491</t>
  </si>
  <si>
    <t>35.17292118631303</t>
  </si>
  <si>
    <t>https://waterforpeople.s3.amazonaws.com/images/eaeecb06-9f7f-4246-b34a-7f330cdc67a2.jpg</t>
  </si>
  <si>
    <t>6e7660d49dbe1f58269cc95713b4cf2f</t>
  </si>
  <si>
    <t>hymm-5fub-vce1</t>
  </si>
  <si>
    <t>2722950413</t>
  </si>
  <si>
    <t>05-09-2019 12:32:16 UTC</t>
  </si>
  <si>
    <t>-15.644824868068099</t>
  </si>
  <si>
    <t>35.15726488083601</t>
  </si>
  <si>
    <t>1074.0</t>
  </si>
  <si>
    <t>https://waterforpeople.s3.amazonaws.com/images/9fbf73a6-80a3-4bdc-b7bb-ea967589633d.jpg</t>
  </si>
  <si>
    <t>makalani</t>
  </si>
  <si>
    <t>e2ebcbd23b86a4042cf853d37cc9</t>
  </si>
  <si>
    <t>44u7-f93t-bsex</t>
  </si>
  <si>
    <t>2715100345</t>
  </si>
  <si>
    <t>05-09-2019 12:34:37 UTC</t>
  </si>
  <si>
    <t>Chibwana</t>
  </si>
  <si>
    <t>-15.811798456124961</t>
  </si>
  <si>
    <t>35.15031863003969</t>
  </si>
  <si>
    <t>https://waterforpeople.s3.amazonaws.com/images/ba472525-4a6f-4383-ba95-f6dd71bba188.jpg</t>
  </si>
  <si>
    <t>Ngusiche,Chimangansasa</t>
  </si>
  <si>
    <t>bafde5c664e738cd485aaa0aabb47d8</t>
  </si>
  <si>
    <t>1u5n-hk9x-ns0h</t>
  </si>
  <si>
    <t>2728920105</t>
  </si>
  <si>
    <t>05-09-2019 12:47:13 UTC</t>
  </si>
  <si>
    <t>-15.642336113378406</t>
  </si>
  <si>
    <t>35.17086032778025</t>
  </si>
  <si>
    <t>1051.0</t>
  </si>
  <si>
    <t>https://waterforpeople.s3.amazonaws.com/images/ce663e40-1873-405c-8f86-cf1a939fc453.jpg</t>
  </si>
  <si>
    <t>nakoli, maloya</t>
  </si>
  <si>
    <t>e1e7f1769a9c3340e45baf6d86cb5cbb</t>
  </si>
  <si>
    <t>eawn-y6wg-ebm7</t>
  </si>
  <si>
    <t>2719650055</t>
  </si>
  <si>
    <t>05-09-2019 12:49:40 UTC</t>
  </si>
  <si>
    <t>-15.860358634963632</t>
  </si>
  <si>
    <t>35.31385132111609</t>
  </si>
  <si>
    <t>https://waterforpeople.s3.amazonaws.com/images/c8a903ef-fc51-4354-adb9-bdd7035c2e79.jpg</t>
  </si>
  <si>
    <t>313e32a4b4a467b05a1be2f28e6f4d0</t>
  </si>
  <si>
    <t>texs-9jfq-5dkw</t>
  </si>
  <si>
    <t>2711360547</t>
  </si>
  <si>
    <t>05-09-2019 12:51:10 UTC</t>
  </si>
  <si>
    <t>00:12:34</t>
  </si>
  <si>
    <t>John Kamete</t>
  </si>
  <si>
    <t>-15.725729134865105</t>
  </si>
  <si>
    <t>35.12957048602402</t>
  </si>
  <si>
    <t>https://waterforpeople.s3.amazonaws.com/images/c4a658d2-9201-4296-9cce-6e3877ee0300.jpg</t>
  </si>
  <si>
    <t>mangani mazuwA,John kamete</t>
  </si>
  <si>
    <t>213962a5d88055c327e69d33ba871c88</t>
  </si>
  <si>
    <t>906h-d8gb-40aw</t>
  </si>
  <si>
    <t>2717600075</t>
  </si>
  <si>
    <t>05-09-2019 12:54:11 UTC</t>
  </si>
  <si>
    <t>-15.627690078690648</t>
  </si>
  <si>
    <t>35.17575745470822</t>
  </si>
  <si>
    <t>https://waterforpeople.s3.amazonaws.com/images/8de0e391-e626-47e4-ab41-3c9ff63847b5.jpg</t>
  </si>
  <si>
    <t>c42519295e6ec610e6aa5f878bdbf4b9</t>
  </si>
  <si>
    <t>f976-mxs7-cj9t</t>
  </si>
  <si>
    <t>2726820349</t>
  </si>
  <si>
    <t>05-09-2019 13:04:21 UTC</t>
  </si>
  <si>
    <t>-15.816327994689345</t>
  </si>
  <si>
    <t>35.15983703546226</t>
  </si>
  <si>
    <t>https://waterforpeople.s3.amazonaws.com/images/633c1c24-39f2-49ef-b542-3dea7667c7dd.jpg</t>
  </si>
  <si>
    <t>f231542513de378618de7bde6b3fd6ce</t>
  </si>
  <si>
    <t>hhyp-4hr9-ef84</t>
  </si>
  <si>
    <t>2742470335</t>
  </si>
  <si>
    <t>05-09-2019 13:21:32 UTC</t>
  </si>
  <si>
    <t>-15.811509196646512</t>
  </si>
  <si>
    <t>35.155422789976</t>
  </si>
  <si>
    <t>https://waterforpeople.s3.amazonaws.com/images/4c8b03cc-aad6-42cd-8faa-5bd528fb9d23.jpg</t>
  </si>
  <si>
    <t>646327c9df99ae299b5d9e63728a983</t>
  </si>
  <si>
    <t>22dm-ndby-d7wq</t>
  </si>
  <si>
    <t>2728710552</t>
  </si>
  <si>
    <t>05-09-2019 13:32:07 UTC</t>
  </si>
  <si>
    <t>-15.623871157877147</t>
  </si>
  <si>
    <t>35.17587857320905</t>
  </si>
  <si>
    <t>https://waterforpeople.s3.amazonaws.com/images/fe1ad3e0-9232-47ef-973c-ad785d39ef69.jpg</t>
  </si>
  <si>
    <t>lionde</t>
  </si>
  <si>
    <t>d3dd57d0dba4828a77bcd89556cef4ea</t>
  </si>
  <si>
    <t>df1s-u7ce-gbxf</t>
  </si>
  <si>
    <t>2726820544</t>
  </si>
  <si>
    <t>05-09-2019 13:34:46 UTC</t>
  </si>
  <si>
    <t>Mangani</t>
  </si>
  <si>
    <t>-15.725182467140257</t>
  </si>
  <si>
    <t>35.1242527551949</t>
  </si>
  <si>
    <t>https://waterforpeople.s3.amazonaws.com/images/b9c266a5-9cbf-494f-8cf8-0ddedd1903c6.jpg</t>
  </si>
  <si>
    <t>mangani, mkwana,kunchema,likulungwa</t>
  </si>
  <si>
    <t>e3dfddf9ddcff13fc8d7b2a1cacedeac</t>
  </si>
  <si>
    <t>86t9-3g27-nkxd</t>
  </si>
  <si>
    <t>2726820417</t>
  </si>
  <si>
    <t>05-09-2019 13:36:12 UTC</t>
  </si>
  <si>
    <t>-15.63685392960906</t>
  </si>
  <si>
    <t>35.160474395379424</t>
  </si>
  <si>
    <t>1081.0</t>
  </si>
  <si>
    <t>https://waterforpeople.s3.amazonaws.com/images/579354da-adb1-4762-98cf-390c7f89c510.jpg</t>
  </si>
  <si>
    <t>makalani and masiku</t>
  </si>
  <si>
    <t>4e9659e08ca6b727d292de20c5ee6332</t>
  </si>
  <si>
    <t>ahk9-3vj7-vmct</t>
  </si>
  <si>
    <t>2708120119</t>
  </si>
  <si>
    <t>05-09-2019 13:41:11 UTC</t>
  </si>
  <si>
    <t>Kapeya</t>
  </si>
  <si>
    <t>-15.645601702854037</t>
  </si>
  <si>
    <t>35.17441282980144</t>
  </si>
  <si>
    <t>https://waterforpeople.s3.amazonaws.com/images/f56e6d99-db3d-47f3-add2-16a24b4ffa2e.jpg</t>
  </si>
  <si>
    <t>kapeya, nakoli, James</t>
  </si>
  <si>
    <t>4cff6329ee1961cfd8385f47f937e2c8</t>
  </si>
  <si>
    <t>2dgn-y7fn-96d2</t>
  </si>
  <si>
    <t>2709820467</t>
  </si>
  <si>
    <t>05-09-2019 14:13:01 UTC</t>
  </si>
  <si>
    <t>-15.636050482280552</t>
  </si>
  <si>
    <t>35.16111871227622</t>
  </si>
  <si>
    <t>1080.0</t>
  </si>
  <si>
    <t>https://waterforpeople.s3.amazonaws.com/images/5265d36c-8ff4-4709-b6ea-68f9d4b45e70.jpg</t>
  </si>
  <si>
    <t>masiku</t>
  </si>
  <si>
    <t>b6695f4eafa08bdc8357ea10d5c9d230</t>
  </si>
  <si>
    <t>nphf-32cx-71wh</t>
  </si>
  <si>
    <t>2734700445</t>
  </si>
  <si>
    <t>05-09-2019 14:38:37 UTC</t>
  </si>
  <si>
    <t>00:07:08</t>
  </si>
  <si>
    <t>-15.635007228702307</t>
  </si>
  <si>
    <t>35.15834681689739</t>
  </si>
  <si>
    <t>1065.0</t>
  </si>
  <si>
    <t>https://waterforpeople.s3.amazonaws.com/images/5ef2b6cd-13d5-4bb5-8f67-0363a8a1e54d.jpg</t>
  </si>
  <si>
    <t>masiku and chilimani 2</t>
  </si>
  <si>
    <t>a19897676308fa65f633d25488a4349</t>
  </si>
  <si>
    <t>2edj-kn3w-0h3m</t>
  </si>
  <si>
    <t>2732690491</t>
  </si>
  <si>
    <t>05-09-2019 14:54:09 UTC</t>
  </si>
  <si>
    <t>00:15:26</t>
  </si>
  <si>
    <t>-15.717220455408096</t>
  </si>
  <si>
    <t>35.125932237133384</t>
  </si>
  <si>
    <t>1054.0</t>
  </si>
  <si>
    <t>https://waterforpeople.s3.amazonaws.com/images/96bb71e3-e39f-4fb1-bacd-d7e61ebacce3.jpg</t>
  </si>
  <si>
    <t>Johnkamete, matenje</t>
  </si>
  <si>
    <t>46f9e4614e6b1be507c88c374aa62d</t>
  </si>
  <si>
    <t>j1by-b7jp-n5ca</t>
  </si>
  <si>
    <t>2713170144</t>
  </si>
  <si>
    <t>05-09-2019 14:55:25 UTC</t>
  </si>
  <si>
    <t>00:18:28</t>
  </si>
  <si>
    <t>-15.64793455414474</t>
  </si>
  <si>
    <t>35.17144228331745</t>
  </si>
  <si>
    <t>https://waterforpeople.s3.amazonaws.com/images/d176f20c-f276-469a-b900-b550a50f2b08.jpg</t>
  </si>
  <si>
    <t>kapeya, mwalabu,mlenje</t>
  </si>
  <si>
    <t>52b893584045d3a182e766378da6ea28</t>
  </si>
  <si>
    <t>2ue4-1ntk-a48w</t>
  </si>
  <si>
    <t>2734700548</t>
  </si>
  <si>
    <t>05-09-2019 15:09:44 UTC</t>
  </si>
  <si>
    <t>-15.720642325468361</t>
  </si>
  <si>
    <t>35.128965228796005</t>
  </si>
  <si>
    <t>1064.0</t>
  </si>
  <si>
    <t>https://waterforpeople.s3.amazonaws.com/images/6cdc8b97-65ae-45ef-8860-3c982fca4749.jpg</t>
  </si>
  <si>
    <t>johnkamete</t>
  </si>
  <si>
    <t>787be64a1213325dfde14f774c2dbbd</t>
  </si>
  <si>
    <t>nq27-q683-hp1f</t>
  </si>
  <si>
    <t>2742680265</t>
  </si>
  <si>
    <t>05-09-2019 15:19:06 UTC</t>
  </si>
  <si>
    <t>-15.63896331936121</t>
  </si>
  <si>
    <t>35.15729505568743</t>
  </si>
  <si>
    <t>https://waterforpeople.s3.amazonaws.com/images/33b25b2c-664c-4549-bb71-d9540737aef3.jpg</t>
  </si>
  <si>
    <t>f9eef7489e32a87e32bb9f116c5f1</t>
  </si>
  <si>
    <t>7k38-0cfr-yc8t</t>
  </si>
  <si>
    <t>2736730270</t>
  </si>
  <si>
    <t>05-09-2019 15:42:24 UTC</t>
  </si>
  <si>
    <t>-15.6394033273682</t>
  </si>
  <si>
    <t>35.16795231029391</t>
  </si>
  <si>
    <t>1053.0</t>
  </si>
  <si>
    <t>https://waterforpeople.s3.amazonaws.com/images/7f964bf4-b62c-49f5-8cd2-1276877ea63a.jpg</t>
  </si>
  <si>
    <t>maloya,nakoli,nthonyiwa</t>
  </si>
  <si>
    <t>4b0703e62d89446d2acec7891b01bad</t>
  </si>
  <si>
    <t>nv8q-7uwn-nfmv</t>
  </si>
  <si>
    <t>2740710094</t>
  </si>
  <si>
    <t>05-09-2019 17:15:32 UTC</t>
  </si>
  <si>
    <t>00:15:06</t>
  </si>
  <si>
    <t>Marere</t>
  </si>
  <si>
    <t>-15.806420207954943</t>
  </si>
  <si>
    <t>35.225998582318425</t>
  </si>
  <si>
    <t>https://waterforpeople.s3.amazonaws.com/images/8f9aec57-2716-4582-b10e-4bc7e6fcc83f.jpg</t>
  </si>
  <si>
    <t>Marere and Chituta</t>
  </si>
  <si>
    <t>8791d32c125af784a74a7eb27dcbe27</t>
  </si>
  <si>
    <t>pewf-t8vb-q58g</t>
  </si>
  <si>
    <t>2719320072</t>
  </si>
  <si>
    <t>05-09-2019 17:16:16 UTC</t>
  </si>
  <si>
    <t>-15.796868652105331</t>
  </si>
  <si>
    <t>35.20876002497971</t>
  </si>
  <si>
    <t>https://waterforpeople.s3.amazonaws.com/images/6da2684c-dd13-47fe-b5b9-4615baf36e7b.jpg</t>
  </si>
  <si>
    <t>95cbe5cc3d76b0705ffb42e26281a744</t>
  </si>
  <si>
    <t>8j30-ymjd-y8qw</t>
  </si>
  <si>
    <t>2709810584</t>
  </si>
  <si>
    <t>05-09-2019 17:17:29 UTC</t>
  </si>
  <si>
    <t>-15.800279080867767</t>
  </si>
  <si>
    <t>35.22566297091544</t>
  </si>
  <si>
    <t>https://waterforpeople.s3.amazonaws.com/images/d5c50d13-365a-464f-a622-2e01d5f0a3dd.jpg</t>
  </si>
  <si>
    <t>Chituta  and Mkolimbo</t>
  </si>
  <si>
    <t>d2b7fa492feea3965af1bfcceb0b6d8</t>
  </si>
  <si>
    <t>kekt-xu77-8y7q</t>
  </si>
  <si>
    <t>2726850085</t>
  </si>
  <si>
    <t>05-09-2019 17:18:15 UTC</t>
  </si>
  <si>
    <t>00:13:48</t>
  </si>
  <si>
    <t>Nampota</t>
  </si>
  <si>
    <t>-15.80624561291188</t>
  </si>
  <si>
    <t>35.20822626538575</t>
  </si>
  <si>
    <t>https://waterforpeople.s3.amazonaws.com/images/2ffb70bd-4479-4d93-ac4d-81fba96785e5.jpg</t>
  </si>
  <si>
    <t>Nampota and Limula</t>
  </si>
  <si>
    <t>cf8c1518444758d213f7fc385382fe</t>
  </si>
  <si>
    <t>4w59-r7fw-fw5m</t>
  </si>
  <si>
    <t>2740830250</t>
  </si>
  <si>
    <t>06-09-2019 04:30:19 UTC</t>
  </si>
  <si>
    <t>00:17:55</t>
  </si>
  <si>
    <t>2019-09-06</t>
  </si>
  <si>
    <t>-15.641614347696304</t>
  </si>
  <si>
    <t>35.15177716501057</t>
  </si>
  <si>
    <t>https://waterforpeople.s3.amazonaws.com/images/8fb25b58-97fb-4e84-b7d2-147eaa484af8.jpg</t>
  </si>
  <si>
    <t>makalani, mkwera and ntonda</t>
  </si>
  <si>
    <t>489e7a1b96fdc2d6ef1fcab7663f1e6</t>
  </si>
  <si>
    <t>794v-0hjq-626k</t>
  </si>
  <si>
    <t>2734960126</t>
  </si>
  <si>
    <t>06-09-2019 05:37:06 UTC</t>
  </si>
  <si>
    <t>Mlenje</t>
  </si>
  <si>
    <t>-15.647464371286333</t>
  </si>
  <si>
    <t>35.16164585016668</t>
  </si>
  <si>
    <t>https://waterforpeople.s3.amazonaws.com/images/2cab6511-9d90-42ce-ba59-6286448a14c2.jpg</t>
  </si>
  <si>
    <t>mlenje</t>
  </si>
  <si>
    <t>d4b2c43547a9ce8bd8aaf608bd7dbab</t>
  </si>
  <si>
    <t>jbas-dq9w-0hna</t>
  </si>
  <si>
    <t>2734910061</t>
  </si>
  <si>
    <t>06-09-2019 06:10:12 UTC</t>
  </si>
  <si>
    <t>-15.648853797465563</t>
  </si>
  <si>
    <t>35.16877977177501</t>
  </si>
  <si>
    <t>https://waterforpeople.s3.amazonaws.com/images/2318fe87-2787-49b1-8b4c-041f01e21d9d.jpg</t>
  </si>
  <si>
    <t>c582bf41ea4a65af69dd3f81ed4633ad</t>
  </si>
  <si>
    <t>7wf6-nh8t-ueyy</t>
  </si>
  <si>
    <t>2740890136</t>
  </si>
  <si>
    <t>06-09-2019 06:13:05 UTC</t>
  </si>
  <si>
    <t>-15.647315927781165</t>
  </si>
  <si>
    <t>35.163383753970265</t>
  </si>
  <si>
    <t>https://waterforpeople.s3.amazonaws.com/images/5b2cf582-24cc-46d9-a3a6-988cc289e505.jpg</t>
  </si>
  <si>
    <t>mlenje,</t>
  </si>
  <si>
    <t>c4f8c2c04a92c2f1fda7635664e6afe7</t>
  </si>
  <si>
    <t>y1x1-pg1b-jeje</t>
  </si>
  <si>
    <t>2722980162</t>
  </si>
  <si>
    <t>06-09-2019 07:17:38 UTC</t>
  </si>
  <si>
    <t>Nachumma</t>
  </si>
  <si>
    <t>-15.780249433591962</t>
  </si>
  <si>
    <t>35.22775894962251</t>
  </si>
  <si>
    <t>https://waterforpeople.s3.amazonaws.com/images/3be264f7-2a7c-4801-b7df-d22b1552d4c9.jpg</t>
  </si>
  <si>
    <t>Nachuma</t>
  </si>
  <si>
    <t>ec0bccc7fb8d88052f696e97e7c7a</t>
  </si>
  <si>
    <t>ndmp-4725-719x</t>
  </si>
  <si>
    <t>2742700134</t>
  </si>
  <si>
    <t>06-09-2019 07:26:34 UTC</t>
  </si>
  <si>
    <t>Peter Andrew</t>
  </si>
  <si>
    <t>-15.655135656706989</t>
  </si>
  <si>
    <t>35.16603293828666</t>
  </si>
  <si>
    <t>https://waterforpeople.s3.amazonaws.com/images/d94e6c3c-5d92-494e-afcc-b1133a877572.jpg</t>
  </si>
  <si>
    <t>peterandrew</t>
  </si>
  <si>
    <t>5b98b39c98e8aaa395832809790c20</t>
  </si>
  <si>
    <t>ffyx-1u59-w2gv</t>
  </si>
  <si>
    <t>2711560120</t>
  </si>
  <si>
    <t>06-09-2019 08:02:18 UTC</t>
  </si>
  <si>
    <t>00:02:12</t>
  </si>
  <si>
    <t>Meja</t>
  </si>
  <si>
    <t>-15.653730053454638</t>
  </si>
  <si>
    <t>35.172359347343445</t>
  </si>
  <si>
    <t>https://waterforpeople.s3.amazonaws.com/images/efed3876-2da1-4fb3-b960-88510b8add80.jpg</t>
  </si>
  <si>
    <t>meja</t>
  </si>
  <si>
    <t>f38a235ff8d993ffa75ce698dacfd8e9</t>
  </si>
  <si>
    <t>umwf-vkwc-pww7</t>
  </si>
  <si>
    <t>2727080061</t>
  </si>
  <si>
    <t>06-09-2019 08:08:24 UTC</t>
  </si>
  <si>
    <t>-15.60927155893296</t>
  </si>
  <si>
    <t>35.16079626046121</t>
  </si>
  <si>
    <t>1056.0</t>
  </si>
  <si>
    <t>https://waterforpeople.s3.amazonaws.com/images/cf0f2d84-4d57-41f5-a364-cf12d0d6b454.jpg</t>
  </si>
  <si>
    <t>Gilinjala,poya</t>
  </si>
  <si>
    <t>1652c698b70c554643cac96d5ab8d76</t>
  </si>
  <si>
    <t>x77t-nrmv-tmjd</t>
  </si>
  <si>
    <t>2734960289</t>
  </si>
  <si>
    <t>06-09-2019 08:42:18 UTC</t>
  </si>
  <si>
    <t>Ndimbule</t>
  </si>
  <si>
    <t>-15.654414100572467</t>
  </si>
  <si>
    <t>35.179066797718406</t>
  </si>
  <si>
    <t>https://waterforpeople.s3.amazonaws.com/images/e7be4065-e366-4900-9d37-f55f7b696e6d.jpg</t>
  </si>
  <si>
    <t>ndimbule, meja and manawa</t>
  </si>
  <si>
    <t>8567cace6e6a2775cda7a477a230</t>
  </si>
  <si>
    <t>cp3x-dx4k-kcj7</t>
  </si>
  <si>
    <t>2728900313</t>
  </si>
  <si>
    <t>06-09-2019 08:48:46 UTC</t>
  </si>
  <si>
    <t>-15.64151351340115</t>
  </si>
  <si>
    <t>35.15383559279144</t>
  </si>
  <si>
    <t>https://waterforpeople.s3.amazonaws.com/images/fb4747c1-3e32-4ec6-a648-fbb0d69ce5db.jpg</t>
  </si>
  <si>
    <t>makalani and mkwera</t>
  </si>
  <si>
    <t>c58919fc4029fdd0aa6b63a2be3d1641</t>
  </si>
  <si>
    <t>4qu1-uuat-5k4q</t>
  </si>
  <si>
    <t>2711460364</t>
  </si>
  <si>
    <t>06-09-2019 08:49:26 UTC</t>
  </si>
  <si>
    <t>-15.649129394441843</t>
  </si>
  <si>
    <t>35.16632119193673</t>
  </si>
  <si>
    <t>https://waterforpeople.s3.amazonaws.com/images/46eb2552-42c9-4f0a-b3a5-78f14b8b15ba.jpg</t>
  </si>
  <si>
    <t>mlenje, peterandrew and ndile</t>
  </si>
  <si>
    <t>58938c7e61f5dd7f6cb9aadcf57fcf5d</t>
  </si>
  <si>
    <t>f0h1-3b9r-1fm6</t>
  </si>
  <si>
    <t>2713330305</t>
  </si>
  <si>
    <t>06-09-2019 08:49:41 UTC</t>
  </si>
  <si>
    <t>-15.653540161438286</t>
  </si>
  <si>
    <t>35.17566232010722</t>
  </si>
  <si>
    <t>https://waterforpeople.s3.amazonaws.com/images/af1ee6c4-8eae-4891-8375-ba1d0a3df74d.jpg</t>
  </si>
  <si>
    <t>ndimbule meja and kapeya</t>
  </si>
  <si>
    <t>f63293acb927a5bd4726b53b9d2bed9f</t>
  </si>
  <si>
    <t>nfrx-5g0a-55xa</t>
  </si>
  <si>
    <t>2722990089</t>
  </si>
  <si>
    <t>06-09-2019 09:01:11 UTC</t>
  </si>
  <si>
    <t>Mbalame</t>
  </si>
  <si>
    <t>-15.716632967814803</t>
  </si>
  <si>
    <t>35.18109831959009</t>
  </si>
  <si>
    <t>https://waterforpeople.s3.amazonaws.com/images/371fa7b2-c60b-47d5-a24d-bd3c773c1683.jpg</t>
  </si>
  <si>
    <t>mbalame</t>
  </si>
  <si>
    <t>8dc0ae25a7dfb8fb1d234ea5145af8f</t>
  </si>
  <si>
    <t>nhw1-wt8u-0p0k</t>
  </si>
  <si>
    <t>2711460237</t>
  </si>
  <si>
    <t>06-09-2019 09:37:00 UTC</t>
  </si>
  <si>
    <t>-15.593735491856933</t>
  </si>
  <si>
    <t>35.15756964683533</t>
  </si>
  <si>
    <t>https://waterforpeople.s3.amazonaws.com/images/53928820-52aa-4fe8-b45b-18a38f7f06c7.jpg</t>
  </si>
  <si>
    <t>a9327b3f294a8225423d3148f895fea3</t>
  </si>
  <si>
    <t>95jh-6msj-763a</t>
  </si>
  <si>
    <t>2742510123</t>
  </si>
  <si>
    <t>06-09-2019 09:39:23 UTC</t>
  </si>
  <si>
    <t>-15.7199025</t>
  </si>
  <si>
    <t>35.1781237</t>
  </si>
  <si>
    <t>https://waterforpeople.s3.amazonaws.com/images/9c25dd2f-580e-47fe-b24c-15a6869d3626.jpg</t>
  </si>
  <si>
    <t>8226a88242f67856e9421534be23bbda</t>
  </si>
  <si>
    <t>2079-g2gc-uf5j</t>
  </si>
  <si>
    <t>2711550087</t>
  </si>
  <si>
    <t>06-09-2019 09:59:37 UTC</t>
  </si>
  <si>
    <t>Ulaya</t>
  </si>
  <si>
    <t>Mipande</t>
  </si>
  <si>
    <t>-15.57839556131512</t>
  </si>
  <si>
    <t>35.14135996811092</t>
  </si>
  <si>
    <t>https://waterforpeople.s3.amazonaws.com/images/f01b2184-9b80-4f4e-a823-f05d53b400ca.jpg</t>
  </si>
  <si>
    <t>ecd3dc7b8f9f2bf335495ca17db4e468</t>
  </si>
  <si>
    <t>v0uu-qwm1-pa7r</t>
  </si>
  <si>
    <t>2734930107</t>
  </si>
  <si>
    <t>06-09-2019 10:09:03 UTC</t>
  </si>
  <si>
    <t>Sadi</t>
  </si>
  <si>
    <t>-15.583740365691483</t>
  </si>
  <si>
    <t>35.143470615148544</t>
  </si>
  <si>
    <t>https://waterforpeople.s3.amazonaws.com/images/c1d97c2a-914d-4c21-830f-6690fb8dcb11.jpg</t>
  </si>
  <si>
    <t>4e9aaaad189a9d925e3893bd2fab8c7</t>
  </si>
  <si>
    <t>9w52-k5f4-03t5</t>
  </si>
  <si>
    <t>2721150083</t>
  </si>
  <si>
    <t>06-09-2019 10:10:03 UTC</t>
  </si>
  <si>
    <t>00:02:58</t>
  </si>
  <si>
    <t>-15.720090041868389</t>
  </si>
  <si>
    <t>35.18104216083884</t>
  </si>
  <si>
    <t>https://waterforpeople.s3.amazonaws.com/images/8302f02e-8ef6-48c5-8fed-e8ccbdcfcb0e.jpg</t>
  </si>
  <si>
    <t>92c17083e475bd5ad4f7eb16f3f5c7</t>
  </si>
  <si>
    <t>sgsj-y345-wqwu</t>
  </si>
  <si>
    <t>2742660070</t>
  </si>
  <si>
    <t>06-09-2019 10:14:47 UTC</t>
  </si>
  <si>
    <t>00:05:07</t>
  </si>
  <si>
    <t>-15.58154774364084</t>
  </si>
  <si>
    <t>35.146575942635536</t>
  </si>
  <si>
    <t>https://waterforpeople.s3.amazonaws.com/images/20ee4850-f7c3-4869-86e2-239df6166ab1.jpg</t>
  </si>
  <si>
    <t>sadi</t>
  </si>
  <si>
    <t>7f183e276529fe68756aa0b2e61a7a</t>
  </si>
  <si>
    <t>xqge-1q4x-tm9y</t>
  </si>
  <si>
    <t>2742660116</t>
  </si>
  <si>
    <t>06-09-2019 10:59:18 UTC</t>
  </si>
  <si>
    <t>Kapasala</t>
  </si>
  <si>
    <t>-15.572595787234604</t>
  </si>
  <si>
    <t>35.155869629234076</t>
  </si>
  <si>
    <t>https://waterforpeople.s3.amazonaws.com/images/fc1b3e0e-77da-4cdd-981b-81c0185fe95c.jpg</t>
  </si>
  <si>
    <t>Kapalasa</t>
  </si>
  <si>
    <t>ee113532e164a72dc7852cfc7c5263</t>
  </si>
  <si>
    <t>hrbp-2n79-448n</t>
  </si>
  <si>
    <t>2721250082</t>
  </si>
  <si>
    <t>06-09-2019 11:00:58 UTC</t>
  </si>
  <si>
    <t>-15.57632896117866</t>
  </si>
  <si>
    <t>35.15494544059038</t>
  </si>
  <si>
    <t>https://waterforpeople.s3.amazonaws.com/images/adbef827-eb07-496f-949c-5d08b73973a9.jpg</t>
  </si>
  <si>
    <t>26a1ea9436ad23269f5198f4beb24</t>
  </si>
  <si>
    <t>b39j-ervm-ag0w</t>
  </si>
  <si>
    <t>2738760248</t>
  </si>
  <si>
    <t>06-09-2019 11:44:18 UTC</t>
  </si>
  <si>
    <t>00:09:04</t>
  </si>
  <si>
    <t>Matola</t>
  </si>
  <si>
    <t>-15.578299672342837</t>
  </si>
  <si>
    <t>35.15654965303838</t>
  </si>
  <si>
    <t>https://waterforpeople.s3.amazonaws.com/images/c6a66f6a-78a1-49bb-9610-6356defc1423.jpg</t>
  </si>
  <si>
    <t>1bfc6aaa2603176eb908b41281513eb</t>
  </si>
  <si>
    <t>hf3p-t4b8-kcjm</t>
  </si>
  <si>
    <t>2725050142</t>
  </si>
  <si>
    <t>06-09-2019 11:54:27 UTC</t>
  </si>
  <si>
    <t>-15.714918617159128</t>
  </si>
  <si>
    <t>35.187942730262876</t>
  </si>
  <si>
    <t>https://waterforpeople.s3.amazonaws.com/images/20207741-e49e-41d5-8241-e46745540fc6.jpg</t>
  </si>
  <si>
    <t>be1d20ee8d303abdacb971c18a5aeb71</t>
  </si>
  <si>
    <t>r9x8-esfa-w89y</t>
  </si>
  <si>
    <t>2713300085</t>
  </si>
  <si>
    <t>06-09-2019 11:58:19 UTC</t>
  </si>
  <si>
    <t>-15.582036450505257</t>
  </si>
  <si>
    <t>35.156008852645755</t>
  </si>
  <si>
    <t>1045.0</t>
  </si>
  <si>
    <t>https://waterforpeople.s3.amazonaws.com/images/cb289cb0-6123-4399-ab92-eaeded60c1a9.jpg</t>
  </si>
  <si>
    <t>majawa</t>
  </si>
  <si>
    <t>cf988e576af1c2a38b8c440197c59c3</t>
  </si>
  <si>
    <t>amf5-s0cw-wjf7</t>
  </si>
  <si>
    <t>2713150200</t>
  </si>
  <si>
    <t>06-09-2019 12:13:11 UTC</t>
  </si>
  <si>
    <t>Kachaga</t>
  </si>
  <si>
    <t>-15.80595999956131</t>
  </si>
  <si>
    <t>35.236854907125235</t>
  </si>
  <si>
    <t>847.0</t>
  </si>
  <si>
    <t>https://waterforpeople.s3.amazonaws.com/images/89e3e339-a043-4f50-9408-99bad77ddc15.jpg</t>
  </si>
  <si>
    <t>Mulozi,Kachaga Misanjo</t>
  </si>
  <si>
    <t>bf3843e7fad48413e57b20eb6a36b8c6</t>
  </si>
  <si>
    <t>qmr2-6s9f-96pt</t>
  </si>
  <si>
    <t>2736640274</t>
  </si>
  <si>
    <t>06-09-2019 12:15:51 UTC</t>
  </si>
  <si>
    <t>-15.781676452606916</t>
  </si>
  <si>
    <t>35.24118114262819</t>
  </si>
  <si>
    <t>https://waterforpeople.s3.amazonaws.com/images/fbf712b7-cf42-4aa6-9de2-1311b7003a86.jpg</t>
  </si>
  <si>
    <t>Taibu,Nkonde Nkolimbo</t>
  </si>
  <si>
    <t>4c524c5f724839b8c1be88c48b1582</t>
  </si>
  <si>
    <t>r305-2h6j-66r5</t>
  </si>
  <si>
    <t>2734770209</t>
  </si>
  <si>
    <t>06-09-2019 12:17:06 UTC</t>
  </si>
  <si>
    <t>00:10:39</t>
  </si>
  <si>
    <t>-15.788945532403886</t>
  </si>
  <si>
    <t>35.21790409460664</t>
  </si>
  <si>
    <t>https://waterforpeople.s3.amazonaws.com/images/9697638c-254a-4285-a36e-958e7036b794.jpg</t>
  </si>
  <si>
    <t>1c6c318ca17abff38b5792af1c1242b</t>
  </si>
  <si>
    <t>k9qf-y67t-7r14</t>
  </si>
  <si>
    <t>2711400240</t>
  </si>
  <si>
    <t>06-09-2019 12:19:14 UTC</t>
  </si>
  <si>
    <t>-15.78668334055692</t>
  </si>
  <si>
    <t>35.238165417686105</t>
  </si>
  <si>
    <t>https://waterforpeople.s3.amazonaws.com/images/82f44abd-8d25-439f-a7f6-4dc29cdbaf17.jpg</t>
  </si>
  <si>
    <t>Taibu,Nkolimbo</t>
  </si>
  <si>
    <t>9126e9d57637509899368ef186ce39d</t>
  </si>
  <si>
    <t>tvgt-u062-wjyj</t>
  </si>
  <si>
    <t>2734750254</t>
  </si>
  <si>
    <t>06-09-2019 12:33:15 UTC</t>
  </si>
  <si>
    <t>00:13:20</t>
  </si>
  <si>
    <t>-15.711494064889848</t>
  </si>
  <si>
    <t>35.18332631327212</t>
  </si>
  <si>
    <t>https://waterforpeople.s3.amazonaws.com/images/e2145edb-0166-41f3-8d1e-5ffa7166f91c.jpg</t>
  </si>
  <si>
    <t>mbalame.chipole. makanani</t>
  </si>
  <si>
    <t>c1b542f4aa2686d1b495f715103383c9</t>
  </si>
  <si>
    <t>ce2w-3pvm-arum</t>
  </si>
  <si>
    <t>2709990109</t>
  </si>
  <si>
    <t>06-09-2019 12:34:29 UTC</t>
  </si>
  <si>
    <t>-15.580253032967448</t>
  </si>
  <si>
    <t>35.160102071240544</t>
  </si>
  <si>
    <t>https://waterforpeople.s3.amazonaws.com/images/10752874-6f08-4bdf-9828-e79d895ae511.jpg</t>
  </si>
  <si>
    <t>d145b82e4016d7a57bff0e694e212b</t>
  </si>
  <si>
    <t>h2ak-ty4a-jrcy</t>
  </si>
  <si>
    <t>2717770091</t>
  </si>
  <si>
    <t>06-09-2019 16:02:38 UTC</t>
  </si>
  <si>
    <t>Lidala</t>
  </si>
  <si>
    <t>-15.585499685257673</t>
  </si>
  <si>
    <t>35.1565972622484</t>
  </si>
  <si>
    <t>https://waterforpeople.s3.amazonaws.com/images/667f9f3a-3413-42a1-9ea2-0e81f06187b4.jpg</t>
  </si>
  <si>
    <t>lidala</t>
  </si>
  <si>
    <t>eefdf193f6781116534923c97785d36f</t>
  </si>
  <si>
    <t>c4yg-h7mr-eapj</t>
  </si>
  <si>
    <t>2744320222</t>
  </si>
  <si>
    <t>06-09-2019 18:50:14 UTC</t>
  </si>
  <si>
    <t>00:08:26</t>
  </si>
  <si>
    <t>-15.661278627812862</t>
  </si>
  <si>
    <t>35.2468104287982</t>
  </si>
  <si>
    <t>https://waterforpeople.s3.amazonaws.com/images/93664ad1-073f-420b-966b-1ce2375e031e.jpg</t>
  </si>
  <si>
    <t>Mkwaira, Labana and Mauwa</t>
  </si>
  <si>
    <t>1c15c4a559fc19f629c35d77bffe7af4</t>
  </si>
  <si>
    <t>2uxb-p5ka-mgm4</t>
  </si>
  <si>
    <t>2719550219</t>
  </si>
  <si>
    <t>06-09-2019 18:50:53 UTC</t>
  </si>
  <si>
    <t>-15.661293296143413</t>
  </si>
  <si>
    <t>35.2467636577785</t>
  </si>
  <si>
    <t>https://waterforpeople.s3.amazonaws.com/images/9cfc1211-d4fc-4fc5-9e54-5f1a173deab1.jpg</t>
  </si>
  <si>
    <t>Mkwaila, Labana and Mauwa</t>
  </si>
  <si>
    <t>1dba59a7867f7096838e57f49749df1d</t>
  </si>
  <si>
    <t>se7f-jp0f-1ns4</t>
  </si>
  <si>
    <t>2744320225</t>
  </si>
  <si>
    <t>06-09-2019 18:52:43 UTC</t>
  </si>
  <si>
    <t>Nkhongozo</t>
  </si>
  <si>
    <t>-15.668397252447903</t>
  </si>
  <si>
    <t>35.25281572714448</t>
  </si>
  <si>
    <t>https://waterforpeople.s3.amazonaws.com/images/d0cd54ed-d17a-466b-8ff3-b7557a73291a.jpg</t>
  </si>
  <si>
    <t>Nkhongozo, Mphepo, Mkwaila and Nyandule</t>
  </si>
  <si>
    <t>acdcded493242bae0f9dd5efe3f</t>
  </si>
  <si>
    <t>tgf8-g8fm-0hru</t>
  </si>
  <si>
    <t>2742690211</t>
  </si>
  <si>
    <t>06-09-2019 18:53:50 UTC</t>
  </si>
  <si>
    <t>-15.651754941791296</t>
  </si>
  <si>
    <t>35.24358180351555</t>
  </si>
  <si>
    <t>https://waterforpeople.s3.amazonaws.com/images/b4d0a38b-5950-4968-a690-a842245edcf5.jpg</t>
  </si>
  <si>
    <t>8d6cdace031bf6d895e5d37b7479c0</t>
  </si>
  <si>
    <t>2gj6-3f0p-nm</t>
  </si>
  <si>
    <t>2732860284</t>
  </si>
  <si>
    <t>06-09-2019 18:54:35 UTC</t>
  </si>
  <si>
    <t>-15.650643375702202</t>
  </si>
  <si>
    <t>35.24239576421678</t>
  </si>
  <si>
    <t>https://waterforpeople.s3.amazonaws.com/images/89e9e22b-acdf-429a-8210-11199f45fb6d.jpg</t>
  </si>
  <si>
    <t>Mauwa, Ngalawesa and Kapyola</t>
  </si>
  <si>
    <t>53d349f9beec4fe81513462c45ffdf4</t>
  </si>
  <si>
    <t>rsy0-gb41-h8q</t>
  </si>
  <si>
    <t>2736860339</t>
  </si>
  <si>
    <t>06-09-2019 18:56:09 UTC</t>
  </si>
  <si>
    <t>-15.661700488999486</t>
  </si>
  <si>
    <t>35.25665966793895</t>
  </si>
  <si>
    <t>https://waterforpeople.s3.amazonaws.com/images/b1cd4dce-8415-4548-a85c-b77208b38762.jpg</t>
  </si>
  <si>
    <t>Nkhongozo, Nawani andMauwa</t>
  </si>
  <si>
    <t>4a2ced0dd51a2c0c0a7d76c0633df3</t>
  </si>
  <si>
    <t>pp94-y3qf-1gmm</t>
  </si>
  <si>
    <t>2744320234</t>
  </si>
  <si>
    <t>06-09-2019 18:58:51 UTC</t>
  </si>
  <si>
    <t>-15.662608500570059</t>
  </si>
  <si>
    <t>35.24826846085489</t>
  </si>
  <si>
    <t>https://waterforpeople.s3.amazonaws.com/images/53becb8b-0305-4117-9011-ebb30e177f35.jpg</t>
  </si>
  <si>
    <t>ab213f635013523c6dd214bc8dcd5ed</t>
  </si>
  <si>
    <t>jgmf-6rc0-x8sq</t>
  </si>
  <si>
    <t>2740910276</t>
  </si>
  <si>
    <t>06-09-2019 19:00:23 UTC</t>
  </si>
  <si>
    <t>-15.652786586433649</t>
  </si>
  <si>
    <t>35.248663667589426</t>
  </si>
  <si>
    <t>https://waterforpeople.s3.amazonaws.com/images/ec84b9ea-6f52-4c01-8aae-9588286261df.jpg</t>
  </si>
  <si>
    <t>Mauwa, Changamire and Labana</t>
  </si>
  <si>
    <t>46ba9fff8c54fceac6a83abc306e96f</t>
  </si>
  <si>
    <t>m24f-kbk3-q2ss</t>
  </si>
  <si>
    <t>2736730361</t>
  </si>
  <si>
    <t>06-09-2019 19:06:24 UTC</t>
  </si>
  <si>
    <t>-15.710747614502907</t>
  </si>
  <si>
    <t>35.28860159218311</t>
  </si>
  <si>
    <t>https://waterforpeople.s3.amazonaws.com/images/968f276e-35dd-44ae-9d72-1688d3e274f7.jpg</t>
  </si>
  <si>
    <t>99c041335c6bd4b9d2bf69fcbedf5d</t>
  </si>
  <si>
    <t>yjan-5aag-sgh6</t>
  </si>
  <si>
    <t>2727140262</t>
  </si>
  <si>
    <t>08-09-2019 08:15:26 UTC</t>
  </si>
  <si>
    <t>00:18:57</t>
  </si>
  <si>
    <t>2019-09-08</t>
  </si>
  <si>
    <t>Malika</t>
  </si>
  <si>
    <t>Malindi I</t>
  </si>
  <si>
    <t>-15.717438133433461</t>
  </si>
  <si>
    <t>35.16190552152693</t>
  </si>
  <si>
    <t>https://waterforpeople.s3.amazonaws.com/images/2a3da29b-d396-49fd-a215-606c45d5d94e.jpg</t>
  </si>
  <si>
    <t>Katoleza,Chiwala,Mponda</t>
  </si>
  <si>
    <t>48885a9940dc3b1297fd7e57166b71b1</t>
  </si>
  <si>
    <t>d6a5-we4x-3ujw</t>
  </si>
  <si>
    <t>2740950245</t>
  </si>
  <si>
    <t>08-09-2019 09:06:08 UTC</t>
  </si>
  <si>
    <t>-15.727568878792226</t>
  </si>
  <si>
    <t>35.1499763969332</t>
  </si>
  <si>
    <t>https://waterforpeople.s3.amazonaws.com/images/a869c232-8dd2-4ae7-ad5a-1e1a7bf25e87.jpg</t>
  </si>
  <si>
    <t>Malindi, Useni,Likalawe Mponda,Chikankheni</t>
  </si>
  <si>
    <t>774c9b4d916d28a35708bab918fa1b6</t>
  </si>
  <si>
    <t>5gua-gggh-3fb2</t>
  </si>
  <si>
    <t>2713400270</t>
  </si>
  <si>
    <t>08-09-2019 10:12:11 UTC</t>
  </si>
  <si>
    <t>00:13:27</t>
  </si>
  <si>
    <t>-15.71194811258465</t>
  </si>
  <si>
    <t>35.14167848043144</t>
  </si>
  <si>
    <t>https://waterforpeople.s3.amazonaws.com/images/5324a156-2f45-4028-9df0-6bfb73add810.jpg</t>
  </si>
  <si>
    <t>ded389efa2203735a611a7b4effa888c</t>
  </si>
  <si>
    <t>qpkv-vv4t-mb9t</t>
  </si>
  <si>
    <t>2713390353</t>
  </si>
  <si>
    <t>08-09-2019 10:30:59 UTC</t>
  </si>
  <si>
    <t>00:02:35</t>
  </si>
  <si>
    <t>-15.710705872625113</t>
  </si>
  <si>
    <t>35.14006647281349</t>
  </si>
  <si>
    <t>https://waterforpeople.s3.amazonaws.com/images/6cbfd5ac-2f2e-4ae7-ae0c-82c70aee20f0.jpg</t>
  </si>
  <si>
    <t>malika</t>
  </si>
  <si>
    <t>4f95696e6dadc3e4e1c992351cec38d7</t>
  </si>
  <si>
    <t>anjc-pqkj-7g1f</t>
  </si>
  <si>
    <t>2731070184</t>
  </si>
  <si>
    <t>08-09-2019 10:42:25 UTC</t>
  </si>
  <si>
    <t>-15.714231887832284</t>
  </si>
  <si>
    <t>35.14076887629926</t>
  </si>
  <si>
    <t>https://waterforpeople.s3.amazonaws.com/images/bcd0c62a-8244-4136-9790-1fa96238670b.jpg</t>
  </si>
  <si>
    <t>Malika,Lupinga</t>
  </si>
  <si>
    <t>8cb9f6dcece7d8e2f494c746bbfc85</t>
  </si>
  <si>
    <t>68w7-5w67-jrxy</t>
  </si>
  <si>
    <t>2711610325</t>
  </si>
  <si>
    <t>08-09-2019 10:54:58 UTC</t>
  </si>
  <si>
    <t>-15.71101093199104</t>
  </si>
  <si>
    <t>35.144632598385215</t>
  </si>
  <si>
    <t>https://waterforpeople.s3.amazonaws.com/images/9932d79c-ad6e-40b9-8550-b08a2052d48b.jpg</t>
  </si>
  <si>
    <t>Malika, Lukongolo</t>
  </si>
  <si>
    <t>1a9710e0712795124e51cfdc5e2a50fa</t>
  </si>
  <si>
    <t>vjar-jqs8-ycxh</t>
  </si>
  <si>
    <t>2723190304</t>
  </si>
  <si>
    <t>08-09-2019 11:16:52 UTC</t>
  </si>
  <si>
    <t>-15.701853199861944</t>
  </si>
  <si>
    <t>35.14194829389453</t>
  </si>
  <si>
    <t>1113.0</t>
  </si>
  <si>
    <t>https://waterforpeople.s3.amazonaws.com/images/00600b82-b4c4-4641-aac5-4b78a38df025.jpg</t>
  </si>
  <si>
    <t>fad6e90d7815d7cadda533d524a368</t>
  </si>
  <si>
    <t>aqjx-etf9-0xq</t>
  </si>
  <si>
    <t>2719590141</t>
  </si>
  <si>
    <t>08-09-2019 11:27:29 UTC</t>
  </si>
  <si>
    <t>-15.703090243041515</t>
  </si>
  <si>
    <t>35.138121200725436</t>
  </si>
  <si>
    <t>1112.0</t>
  </si>
  <si>
    <t>https://waterforpeople.s3.amazonaws.com/images/5e6c72bd-e56b-414d-a0b3-ac0d0806f8a4.jpg</t>
  </si>
  <si>
    <t>3e85ee6c35d4029324762cd86f395</t>
  </si>
  <si>
    <t>59br-389n-mqae</t>
  </si>
  <si>
    <t>2732910161</t>
  </si>
  <si>
    <t>08-09-2019 13:27:58 UTC</t>
  </si>
  <si>
    <t>-15.713417041115463</t>
  </si>
  <si>
    <t>35.149149941280484</t>
  </si>
  <si>
    <t>https://waterforpeople.s3.amazonaws.com/images/78d85f53-dd1c-4a8d-8f17-0ea5ff9682eb.jpg</t>
  </si>
  <si>
    <t>Malika,Ngumwiche,Lukongolo</t>
  </si>
  <si>
    <t>eaedea729bcec1afda629e3ce892459</t>
  </si>
  <si>
    <t>6q2s-sb3n-fc42</t>
  </si>
  <si>
    <t>2721420208</t>
  </si>
  <si>
    <t>08-09-2019 14:01:30 UTC</t>
  </si>
  <si>
    <t>-15.70880251005292</t>
  </si>
  <si>
    <t>35.14787681400776</t>
  </si>
  <si>
    <t>https://waterforpeople.s3.amazonaws.com/images/3406c8c2-8d49-44ba-b821-19d3845b4fc3.jpg</t>
  </si>
  <si>
    <t>Lukongolo</t>
  </si>
  <si>
    <t>472e27147d36b64ba1656a930fdacb0</t>
  </si>
  <si>
    <t>sbnx-2kq9-9kac</t>
  </si>
  <si>
    <t>2711740183</t>
  </si>
  <si>
    <t>09-09-2019 06:22:17 UTC</t>
  </si>
  <si>
    <t>2019-09-09</t>
  </si>
  <si>
    <t>-15.573905417695642</t>
  </si>
  <si>
    <t>35.146763026714325</t>
  </si>
  <si>
    <t>https://waterforpeople.s3.amazonaws.com/images/c0b741a9-d436-4a2d-80cf-e7daf370a753.jpg</t>
  </si>
  <si>
    <t>ac31a776ac337b108ceb88fc5a7178c6</t>
  </si>
  <si>
    <t>r2j0-kr5e-p7bw</t>
  </si>
  <si>
    <t>2719710147</t>
  </si>
  <si>
    <t>09-09-2019 06:44:52 UTC</t>
  </si>
  <si>
    <t>-15.574644827283919</t>
  </si>
  <si>
    <t>35.1469352748245</t>
  </si>
  <si>
    <t>https://waterforpeople.s3.amazonaws.com/images/0f6b0878-d117-427d-ad9a-d1954832e945.jpg</t>
  </si>
  <si>
    <t>3642831529f8fdc348bdfbbb382a146</t>
  </si>
  <si>
    <t>6ts0-b0ht-53w1</t>
  </si>
  <si>
    <t>2731050184</t>
  </si>
  <si>
    <t>09-09-2019 06:53:59 UTC</t>
  </si>
  <si>
    <t>Makanani</t>
  </si>
  <si>
    <t>-15.7117248</t>
  </si>
  <si>
    <t>35.1760901</t>
  </si>
  <si>
    <t>https://waterforpeople.s3.amazonaws.com/images/0fd1b8f1-c694-4257-80fc-fe307382cc8a.jpg</t>
  </si>
  <si>
    <t>makanani1</t>
  </si>
  <si>
    <t>8d7330ff693dd90fde4fb904e78bc91</t>
  </si>
  <si>
    <t>bgg4-70nw-cv41</t>
  </si>
  <si>
    <t>2742800051</t>
  </si>
  <si>
    <t>09-09-2019 07:46:56 UTC</t>
  </si>
  <si>
    <t>00:15:30</t>
  </si>
  <si>
    <t>-15.7137198</t>
  </si>
  <si>
    <t>35.1747293</t>
  </si>
  <si>
    <t>https://waterforpeople.s3.amazonaws.com/images/4ebafcb0-95bc-4f4a-a53d-8234f09f3457.jpg</t>
  </si>
  <si>
    <t>makanani</t>
  </si>
  <si>
    <t>a54edc7e493a6a778da03237e7549</t>
  </si>
  <si>
    <t>e02b-6nwm-3tm3</t>
  </si>
  <si>
    <t>2729030056</t>
  </si>
  <si>
    <t>09-09-2019 07:56:49 UTC</t>
  </si>
  <si>
    <t>-15.7135556</t>
  </si>
  <si>
    <t>35.1753088</t>
  </si>
  <si>
    <t>https://waterforpeople.s3.amazonaws.com/images/30c747a4-32a5-4538-8973-188be5a3eaf0.jpg</t>
  </si>
  <si>
    <t>2a3e87a79a42f5d4bd8c9e11d0ea83</t>
  </si>
  <si>
    <t>gtks-6y3e-hapa</t>
  </si>
  <si>
    <t>2721540127</t>
  </si>
  <si>
    <t>09-09-2019 08:25:41 UTC</t>
  </si>
  <si>
    <t>-15.568347671069205</t>
  </si>
  <si>
    <t>35.155057506635785</t>
  </si>
  <si>
    <t>https://waterforpeople.s3.amazonaws.com/images/205a8461-bb68-4eb2-b972-1192176d317c.jpg</t>
  </si>
  <si>
    <t>7484199dc536ebb45090c46bddec52bc</t>
  </si>
  <si>
    <t>68ud-vfya-dkuu</t>
  </si>
  <si>
    <t>w4p:282:04</t>
  </si>
  <si>
    <t>2711730395</t>
  </si>
  <si>
    <t>09-09-2019 08:33:12 UTC</t>
  </si>
  <si>
    <t xml:space="preserve"> Nkhanje</t>
  </si>
  <si>
    <t>-15.687192790210247</t>
  </si>
  <si>
    <t>35.317798191681504</t>
  </si>
  <si>
    <t>https://waterforpeople.s3.amazonaws.com/images/9471bc27-c830-4985-a593-4ec7346c7c1e.jpg</t>
  </si>
  <si>
    <t>Nkhanje and Mgunda villages</t>
  </si>
  <si>
    <t>256014d883bba9faef6f9ea544af99</t>
  </si>
  <si>
    <t>ng0j-y9qa-uxsb</t>
  </si>
  <si>
    <t>2723300077</t>
  </si>
  <si>
    <t>09-09-2019 08:41:25 UTC</t>
  </si>
  <si>
    <t>Selemani</t>
  </si>
  <si>
    <t>-15.710964747704566</t>
  </si>
  <si>
    <t>35.17214745283127</t>
  </si>
  <si>
    <t>https://waterforpeople.s3.amazonaws.com/images/9b43fd20-13cd-4220-a0f7-e44c4d07d8b4.jpg</t>
  </si>
  <si>
    <t>selemani</t>
  </si>
  <si>
    <t>262ec19db3c1f48d65adea68fa07b4e</t>
  </si>
  <si>
    <t>ww2m-vaca-swya</t>
  </si>
  <si>
    <t>2721540357</t>
  </si>
  <si>
    <t>09-09-2019 08:49:23 UTC</t>
  </si>
  <si>
    <t>-15.687351375818253</t>
  </si>
  <si>
    <t>35.31807420775294</t>
  </si>
  <si>
    <t>https://waterforpeople.s3.amazonaws.com/images/b4723c1e-dcf7-46dc-8e6b-25ba5b5f9128.jpg</t>
  </si>
  <si>
    <t>692e2ea55982746fe02b6257f092b698</t>
  </si>
  <si>
    <t>uph0-uph3-1w4v</t>
  </si>
  <si>
    <t>2727210061</t>
  </si>
  <si>
    <t>09-09-2019 08:53:21 UTC</t>
  </si>
  <si>
    <t>Kusawali</t>
  </si>
  <si>
    <t>Sawali</t>
  </si>
  <si>
    <t>-15.808434295468032</t>
  </si>
  <si>
    <t>35.13323304243386</t>
  </si>
  <si>
    <t>https://waterforpeople.s3.amazonaws.com/images/c7150f70-e3bf-4acc-8453-47bcf9084ad1.jpg</t>
  </si>
  <si>
    <t>9f550907a43cd288f68bf51d1e4ff33</t>
  </si>
  <si>
    <t>ke5p-yfgu-uh4h</t>
  </si>
  <si>
    <t>2735100452</t>
  </si>
  <si>
    <t>09-09-2019 09:01:31 UTC</t>
  </si>
  <si>
    <t>Makhalira</t>
  </si>
  <si>
    <t>-15.800427901558578</t>
  </si>
  <si>
    <t>35.128118405118585</t>
  </si>
  <si>
    <t>https://waterforpeople.s3.amazonaws.com/images/ab610d81-9968-4629-a4bf-f083b54581bf.jpg</t>
  </si>
  <si>
    <t>Makhalira, Undi I, Sawali</t>
  </si>
  <si>
    <t>4ff763fbe9f76f441639ac7bdbc17367</t>
  </si>
  <si>
    <t>19ut-nu5n-um9t</t>
  </si>
  <si>
    <t>2721530355</t>
  </si>
  <si>
    <t>09-09-2019 09:04:00 UTC</t>
  </si>
  <si>
    <t xml:space="preserve"> Mgunda</t>
  </si>
  <si>
    <t>-15.688478364609182</t>
  </si>
  <si>
    <t>35.3208496235311</t>
  </si>
  <si>
    <t>https://waterforpeople.s3.amazonaws.com/images/60541a02-1093-4c3f-89ca-3106fa3d17e6.jpg</t>
  </si>
  <si>
    <t>Mgunda and nkhanje</t>
  </si>
  <si>
    <t>7f32aecdab9ac4fdbec87ec3abc65fdc</t>
  </si>
  <si>
    <t>4j8m-43xn-wdw8</t>
  </si>
  <si>
    <t>2713460072</t>
  </si>
  <si>
    <t>09-09-2019 09:10:04 UTC</t>
  </si>
  <si>
    <t>00:02:23</t>
  </si>
  <si>
    <t>-15.807570917531848</t>
  </si>
  <si>
    <t>35.13426753692329</t>
  </si>
  <si>
    <t>https://waterforpeople.s3.amazonaws.com/images/9f188a79-2539-44c4-956b-450dd8836730.jpg</t>
  </si>
  <si>
    <t>e3287f8afc45ea9516e5523f346fec1c</t>
  </si>
  <si>
    <t>fg63-kpfj-12ye</t>
  </si>
  <si>
    <t>2737030441</t>
  </si>
  <si>
    <t>09-09-2019 09:15:17 UTC</t>
  </si>
  <si>
    <t>-15.685198693536222</t>
  </si>
  <si>
    <t>35.32224990427494</t>
  </si>
  <si>
    <t>https://waterforpeople.s3.amazonaws.com/images/39e9337d-9cca-4f27-bced-51354e07eea3.jpg</t>
  </si>
  <si>
    <t>Mgunda</t>
  </si>
  <si>
    <t>190537e9cda182b8c1c9bc99aa074b</t>
  </si>
  <si>
    <t>nm6c-e8kf-fqn5</t>
  </si>
  <si>
    <t>2725280407</t>
  </si>
  <si>
    <t>09-09-2019 09:28:42 UTC</t>
  </si>
  <si>
    <t>-15.683590793050826</t>
  </si>
  <si>
    <t>35.31512604095042</t>
  </si>
  <si>
    <t>https://waterforpeople.s3.amazonaws.com/images/f3216f99-4b3f-4183-8358-b873ec89b0c4.jpg</t>
  </si>
  <si>
    <t>Mgunda and milepa centre</t>
  </si>
  <si>
    <t>f3ec8f2422c4e34dd1946a5e7fe589be</t>
  </si>
  <si>
    <t>yqrr-hn5v-bytu</t>
  </si>
  <si>
    <t>2710160532</t>
  </si>
  <si>
    <t>09-09-2019 09:30:36 UTC</t>
  </si>
  <si>
    <t>Sagawa</t>
  </si>
  <si>
    <t>-15.794024630449712</t>
  </si>
  <si>
    <t>35.12307115830481</t>
  </si>
  <si>
    <t>https://waterforpeople.s3.amazonaws.com/images/602a0431-db61-4cc6-9703-ffcb48cbdd6d.jpg</t>
  </si>
  <si>
    <t>Sagawa, Namboya</t>
  </si>
  <si>
    <t>21753a8e41f6403a1aaa92a38968583</t>
  </si>
  <si>
    <t>4f2w-f0y2-12f5</t>
  </si>
  <si>
    <t>2729050435</t>
  </si>
  <si>
    <t>09-09-2019 09:42:06 UTC</t>
  </si>
  <si>
    <t>-15.677227755077183</t>
  </si>
  <si>
    <t>35.31486527994275</t>
  </si>
  <si>
    <t>https://waterforpeople.s3.amazonaws.com/images/511ff11a-8819-40c8-a13c-c42e7f9fd4df.jpg</t>
  </si>
  <si>
    <t>mwinjiro and Chakwiya</t>
  </si>
  <si>
    <t>a6dfb317585fd988f840383d7c813673</t>
  </si>
  <si>
    <t>httk-es7e-cm2m</t>
  </si>
  <si>
    <t>2727160268</t>
  </si>
  <si>
    <t>09-09-2019 09:46:37 UTC</t>
  </si>
  <si>
    <t>-15.804107431322336</t>
  </si>
  <si>
    <t>35.12942623347044</t>
  </si>
  <si>
    <t>https://waterforpeople.s3.amazonaws.com/images/c781c6e9-be7f-4a49-af68-16b75382aea7.jpg</t>
  </si>
  <si>
    <t>39910d6cd61fafaaccf93ce8e8e6ce3</t>
  </si>
  <si>
    <t>jw14-8j8h-wcun</t>
  </si>
  <si>
    <t>2713500486</t>
  </si>
  <si>
    <t>09-09-2019 09:54:07 UTC</t>
  </si>
  <si>
    <t>Chong'onjo</t>
  </si>
  <si>
    <t>-15.791102992370725</t>
  </si>
  <si>
    <t>35.121959717944264</t>
  </si>
  <si>
    <t>https://waterforpeople.s3.amazonaws.com/images/4e82359d-ae38-48cc-892f-109195f4120c.jpg</t>
  </si>
  <si>
    <t>Chong'onjo, Sagawa</t>
  </si>
  <si>
    <t>Nguludi Hospital</t>
  </si>
  <si>
    <t>9e4adc24f02e48ccc1cd03b67820dc</t>
  </si>
  <si>
    <t>4prv-datn-wnb6</t>
  </si>
  <si>
    <t>2727280524</t>
  </si>
  <si>
    <t>09-09-2019 09:54:52 UTC</t>
  </si>
  <si>
    <t>-15.686649810522795</t>
  </si>
  <si>
    <t>35.312741892412305</t>
  </si>
  <si>
    <t>https://waterforpeople.s3.amazonaws.com/images/0581725d-c637-428a-991a-3fd0775d8023.jpg</t>
  </si>
  <si>
    <t>Mgunda  Nkhanje  Makwinja and Masauli</t>
  </si>
  <si>
    <t>db538399435d793a7d8779f1dfa9cca</t>
  </si>
  <si>
    <t>ffmx-s5bj-xdpc</t>
  </si>
  <si>
    <t>2732980138</t>
  </si>
  <si>
    <t>09-09-2019 10:02:32 UTC</t>
  </si>
  <si>
    <t>-15.583316911943257</t>
  </si>
  <si>
    <t>35.16398976556957</t>
  </si>
  <si>
    <t>1070.0</t>
  </si>
  <si>
    <t>https://waterforpeople.s3.amazonaws.com/images/dff84a54-00c1-4346-a027-b07d84e9ff20.jpg</t>
  </si>
  <si>
    <t>6489ffc64d7e7f9d137f8879866dc69a</t>
  </si>
  <si>
    <t>f8r6-50cp-3fv9</t>
  </si>
  <si>
    <t>2744520126</t>
  </si>
  <si>
    <t>09-09-2019 10:02:52 UTC</t>
  </si>
  <si>
    <t>2019-09-10</t>
  </si>
  <si>
    <t>-15.58455667924136</t>
  </si>
  <si>
    <t>35.16371852718294</t>
  </si>
  <si>
    <t>https://waterforpeople.s3.amazonaws.com/images/11ac203a-8f7a-448a-a7a1-1a2d2fefa801.jpg</t>
  </si>
  <si>
    <t>ec6fad8a75d968d3526f2fffe9201bac</t>
  </si>
  <si>
    <t>3xww-aj23-m107</t>
  </si>
  <si>
    <t>2710150399</t>
  </si>
  <si>
    <t>09-09-2019 10:06:00 UTC</t>
  </si>
  <si>
    <t>00:03:30</t>
  </si>
  <si>
    <t>-15.791393551044166</t>
  </si>
  <si>
    <t>35.12185879983008</t>
  </si>
  <si>
    <t>https://waterforpeople.s3.amazonaws.com/images/1c66b811-fe80-48f7-9af9-f34ddcc74429.jpg</t>
  </si>
  <si>
    <t>1aebb0ebc2e93d8a8943d8d281f0a7a</t>
  </si>
  <si>
    <t>d0hq-rkf0-082w</t>
  </si>
  <si>
    <t>2727280527</t>
  </si>
  <si>
    <t>09-09-2019 10:07:19 UTC</t>
  </si>
  <si>
    <t>Chilumpha</t>
  </si>
  <si>
    <t>-15.681793461553752</t>
  </si>
  <si>
    <t>35.290705785155296</t>
  </si>
  <si>
    <t>https://waterforpeople.s3.amazonaws.com/images/5dd6ad37-ea72-433b-97d9-a0778c572ec2.jpg</t>
  </si>
  <si>
    <t>c0a666e458c52112674f0dffcf1f953</t>
  </si>
  <si>
    <t>jkvh-84w1-dpwe</t>
  </si>
  <si>
    <t>2719670098</t>
  </si>
  <si>
    <t>09-09-2019 10:12:52 UTC</t>
  </si>
  <si>
    <t>-15.805164431221783</t>
  </si>
  <si>
    <t>35.12638779357076</t>
  </si>
  <si>
    <t>https://waterforpeople.s3.amazonaws.com/images/2c4db150-2fbf-4100-a1e1-7a1213212a2b.jpg</t>
  </si>
  <si>
    <t>764eb92ba69d6667cdf7ae7b9054dc87</t>
  </si>
  <si>
    <t>93km-9gt5-9s9t</t>
  </si>
  <si>
    <t>2744520148</t>
  </si>
  <si>
    <t>09-09-2019 10:17:50 UTC</t>
  </si>
  <si>
    <t>00:03:12</t>
  </si>
  <si>
    <t>-15.582992280833423</t>
  </si>
  <si>
    <t>35.16000559553504</t>
  </si>
  <si>
    <t>https://waterforpeople.s3.amazonaws.com/images/20e98c8d-0e83-446b-b015-2825deca75bb.jpg</t>
  </si>
  <si>
    <t>a66eb866f547f2ecfe1c58f5d22226b0</t>
  </si>
  <si>
    <t>c632-hqu9-4p7k</t>
  </si>
  <si>
    <t>2725320371</t>
  </si>
  <si>
    <t>09-09-2019 10:20:01 UTC</t>
  </si>
  <si>
    <t>-15.686592101119459</t>
  </si>
  <si>
    <t>35.28537095524371</t>
  </si>
  <si>
    <t>https://waterforpeople.s3.amazonaws.com/images/a202eaa0-be98-4894-a77e-c2227809eb72.jpg</t>
  </si>
  <si>
    <t>Chilumpha and Mangwere</t>
  </si>
  <si>
    <t>923711d7f88775ea348313fe25132</t>
  </si>
  <si>
    <t>a2bg-4nw0-d032</t>
  </si>
  <si>
    <t>2723330122</t>
  </si>
  <si>
    <t>09-09-2019 10:20:07 UTC</t>
  </si>
  <si>
    <t>-15.585993169806898</t>
  </si>
  <si>
    <t>35.16127411276102</t>
  </si>
  <si>
    <t>https://waterforpeople.s3.amazonaws.com/images/e66eb655-afcc-4127-84f4-88ed4202abc6.jpg</t>
  </si>
  <si>
    <t>25f75a719ee9a90a146f021ff79f0d</t>
  </si>
  <si>
    <t>gk8b-52bm-fvmn</t>
  </si>
  <si>
    <t>2746280436</t>
  </si>
  <si>
    <t>09-09-2019 10:37:39 UTC</t>
  </si>
  <si>
    <t>-15.6922592734918</t>
  </si>
  <si>
    <t>35.318375788629055</t>
  </si>
  <si>
    <t>https://waterforpeople.s3.amazonaws.com/images/f676c403-0d3b-4765-b41c-ec03d77a6ef2.jpg</t>
  </si>
  <si>
    <t>nkhanje , milepa centre,</t>
  </si>
  <si>
    <t>f564fcad4d6babdc74784737dc37734</t>
  </si>
  <si>
    <t>463j-26md-7res</t>
  </si>
  <si>
    <t>2746280439</t>
  </si>
  <si>
    <t>09-09-2019 10:46:45 UTC</t>
  </si>
  <si>
    <t>-15.692643374204636</t>
  </si>
  <si>
    <t>35.313812009990215</t>
  </si>
  <si>
    <t>https://waterforpeople.s3.amazonaws.com/images/5a6acc11-41c0-4b41-9612-aea73a042249.jpg</t>
  </si>
  <si>
    <t>nkhanje</t>
  </si>
  <si>
    <t>7ed9a8825645eb5d269c72dbc8c7bf</t>
  </si>
  <si>
    <t>rvq1-3jgy-mpvd</t>
  </si>
  <si>
    <t>2735030117</t>
  </si>
  <si>
    <t>09-09-2019 10:47:14 UTC</t>
  </si>
  <si>
    <t>00:02:55</t>
  </si>
  <si>
    <t>-15.81225183326751</t>
  </si>
  <si>
    <t>35.12464217841625</t>
  </si>
  <si>
    <t>https://waterforpeople.s3.amazonaws.com/images/3dd37634-f1cc-4577-85f1-faabea76d693.jpg</t>
  </si>
  <si>
    <t>5a2df4242e6da2962add446b17ab43</t>
  </si>
  <si>
    <t>tg2f-ta78-bmyy</t>
  </si>
  <si>
    <t>2732930119</t>
  </si>
  <si>
    <t>09-09-2019 10:49:39 UTC</t>
  </si>
  <si>
    <t>00:03:21</t>
  </si>
  <si>
    <t>-15.7075844</t>
  </si>
  <si>
    <t>35.171673</t>
  </si>
  <si>
    <t>1111.0</t>
  </si>
  <si>
    <t>https://waterforpeople.s3.amazonaws.com/images/7be6045b-41ea-4bfe-be53-4948ab8d245f.jpg</t>
  </si>
  <si>
    <t>c5c7246ce0b9f126a3639acb586530f3</t>
  </si>
  <si>
    <t>c9ny-j9bb-61y8</t>
  </si>
  <si>
    <t>2740990106</t>
  </si>
  <si>
    <t>09-09-2019 10:59:08 UTC</t>
  </si>
  <si>
    <t>00:02:33</t>
  </si>
  <si>
    <t>Mphamba</t>
  </si>
  <si>
    <t>-15.812308201566339</t>
  </si>
  <si>
    <t>35.12440178543329</t>
  </si>
  <si>
    <t>https://waterforpeople.s3.amazonaws.com/images/53de2446-65c6-4a3b-80ea-59668ddbf8cf.jpg</t>
  </si>
  <si>
    <t>14bdea52dbf94237e468faf66d232</t>
  </si>
  <si>
    <t>yc92-6u24-xm46</t>
  </si>
  <si>
    <t>2725280118</t>
  </si>
  <si>
    <t>09-09-2019 11:11:32 UTC</t>
  </si>
  <si>
    <t>00:10:26</t>
  </si>
  <si>
    <t>Juwa</t>
  </si>
  <si>
    <t>-15.66806046757847</t>
  </si>
  <si>
    <t>35.150772677734494</t>
  </si>
  <si>
    <t>https://waterforpeople.s3.amazonaws.com/images/ee3646b9-f64b-4409-b1cb-633f9fc2ccae.jpg</t>
  </si>
  <si>
    <t>chibwana,umali</t>
  </si>
  <si>
    <t>3f4bbbf134b8e11bc5b62dbe3172e68</t>
  </si>
  <si>
    <t>vkyf-cx6d-e773</t>
  </si>
  <si>
    <t>2736930143</t>
  </si>
  <si>
    <t>09-09-2019 11:37:24 UTC</t>
  </si>
  <si>
    <t>-15.7147712</t>
  </si>
  <si>
    <t>35.1714734</t>
  </si>
  <si>
    <t>1046.0</t>
  </si>
  <si>
    <t>https://waterforpeople.s3.amazonaws.com/images/009eba12-88ff-46a9-bdcf-2c442c7b27ac.jpg</t>
  </si>
  <si>
    <t>makanani.selemani</t>
  </si>
  <si>
    <t>f5621de726fdfaa5da7fc61bd76d6</t>
  </si>
  <si>
    <t>keea-y88r-9d4y</t>
  </si>
  <si>
    <t>2725340245</t>
  </si>
  <si>
    <t>09-09-2019 11:46:15 UTC</t>
  </si>
  <si>
    <t>M'baisa</t>
  </si>
  <si>
    <t>-15.695684747770429</t>
  </si>
  <si>
    <t>35.194872384890914</t>
  </si>
  <si>
    <t>https://waterforpeople.s3.amazonaws.com/images/61647208-c9d4-47c5-a869-789f061d4271.jpg</t>
  </si>
  <si>
    <t>mbaisa and labana</t>
  </si>
  <si>
    <t>ba2b167e193be2592d15d2d03ed315d2</t>
  </si>
  <si>
    <t>2p1m-sfce-ukpw</t>
  </si>
  <si>
    <t>2727210136</t>
  </si>
  <si>
    <t>09-09-2019 11:52:31 UTC</t>
  </si>
  <si>
    <t>-15.7180179</t>
  </si>
  <si>
    <t>35.1667279</t>
  </si>
  <si>
    <t>https://waterforpeople.s3.amazonaws.com/images/e43dd69a-f145-41c9-a4f3-c11b261219f6.jpg</t>
  </si>
  <si>
    <t>7cdcb6b23d4f65f8b02523ac961a6385</t>
  </si>
  <si>
    <t>rhvq-btbu-krny</t>
  </si>
  <si>
    <t>2742810156</t>
  </si>
  <si>
    <t>09-09-2019 11:56:52 UTC</t>
  </si>
  <si>
    <t>Likhomo</t>
  </si>
  <si>
    <t>-15.8138618292287</t>
  </si>
  <si>
    <t>35.123811196535826</t>
  </si>
  <si>
    <t>https://waterforpeople.s3.amazonaws.com/images/05006b7a-990d-498b-a956-403a8048b01a.jpg</t>
  </si>
  <si>
    <t>4ded7ba43e915c1f33bf5826791bb9f</t>
  </si>
  <si>
    <t>97jt-9c2m-dx65</t>
  </si>
  <si>
    <t>2727300105</t>
  </si>
  <si>
    <t>09-09-2019 11:57:52 UTC</t>
  </si>
  <si>
    <t>00:02:38</t>
  </si>
  <si>
    <t>-15.813916521146894</t>
  </si>
  <si>
    <t>35.123839946463704</t>
  </si>
  <si>
    <t>https://waterforpeople.s3.amazonaws.com/images/296c4dbf-ee60-4158-a83d-66bb8a605b79.jpg</t>
  </si>
  <si>
    <t>5eb98048c3cfe7e9d1a733e25b91ba6</t>
  </si>
  <si>
    <t>3x52-6v9x-87nr</t>
  </si>
  <si>
    <t>2731080149</t>
  </si>
  <si>
    <t>09-09-2019 11:59:07 UTC</t>
  </si>
  <si>
    <t>-15.7182587</t>
  </si>
  <si>
    <t>35.1663804</t>
  </si>
  <si>
    <t>https://waterforpeople.s3.amazonaws.com/images/324d3ce0-204c-473b-a600-bd43d2472c8f.jpg</t>
  </si>
  <si>
    <t>makanani 6</t>
  </si>
  <si>
    <t>d355eee0cb96dda7f9681191268250</t>
  </si>
  <si>
    <t>f6er-j0ab-9ebx</t>
  </si>
  <si>
    <t>2741060456</t>
  </si>
  <si>
    <t>09-09-2019 12:00:28 UTC</t>
  </si>
  <si>
    <t>Mkwate</t>
  </si>
  <si>
    <t>-15.823366614058614</t>
  </si>
  <si>
    <t>35.131363458931446</t>
  </si>
  <si>
    <t>https://waterforpeople.s3.amazonaws.com/images/15d63904-6b0c-4757-ba0e-8d41f0b54b00.jpg</t>
  </si>
  <si>
    <t>84a3fec15f4aea633f1a92214d99f7b0</t>
  </si>
  <si>
    <t>fpkr-1wht-mgnh</t>
  </si>
  <si>
    <t>2721460159</t>
  </si>
  <si>
    <t>09-09-2019 12:11:42 UTC</t>
  </si>
  <si>
    <t>-15.82139112520963</t>
  </si>
  <si>
    <t>35.12702020816505</t>
  </si>
  <si>
    <t>https://waterforpeople.s3.amazonaws.com/images/9efcc3c1-a4b7-4a7c-9d9d-4ff9527cb196.jpg</t>
  </si>
  <si>
    <t>Luwunje</t>
  </si>
  <si>
    <t>5d4bba7b7a669442fa838ed7409a6b63</t>
  </si>
  <si>
    <t>vk48-emcy-t71</t>
  </si>
  <si>
    <t>2727280157</t>
  </si>
  <si>
    <t>09-09-2019 12:16:59 UTC</t>
  </si>
  <si>
    <t>-15.71667</t>
  </si>
  <si>
    <t>35.1687473</t>
  </si>
  <si>
    <t>https://waterforpeople.s3.amazonaws.com/images/e80aad4f-205f-4b3f-8fc1-c530c7fb0504.jpg</t>
  </si>
  <si>
    <t>makanani 7</t>
  </si>
  <si>
    <t>2bc6d925b2312e1c454456f5a2c6f884</t>
  </si>
  <si>
    <t>5gh8-wa20-teja</t>
  </si>
  <si>
    <t>2731080168</t>
  </si>
  <si>
    <t>09-09-2019 12:46:53 UTC</t>
  </si>
  <si>
    <t>00:09:40</t>
  </si>
  <si>
    <t>-15.819605318829417</t>
  </si>
  <si>
    <t>35.127983121201396</t>
  </si>
  <si>
    <t>https://waterforpeople.s3.amazonaws.com/images/5c32b57e-15ab-4ee2-9961-1813d3bb4682.jpg</t>
  </si>
  <si>
    <t>Naluso,Luwunji</t>
  </si>
  <si>
    <t>53a1bb52b55b22a3706a237474d6</t>
  </si>
  <si>
    <t>p9u5-97es-w69c</t>
  </si>
  <si>
    <t>2725320383</t>
  </si>
  <si>
    <t>09-09-2019 12:56:04 UTC</t>
  </si>
  <si>
    <t>Kalombola</t>
  </si>
  <si>
    <t>-15.704426947049797</t>
  </si>
  <si>
    <t>35.30754452571273</t>
  </si>
  <si>
    <t>https://waterforpeople.s3.amazonaws.com/images/e5e7a9c1-ec1f-43e7-acb5-4b71af673272.jpg</t>
  </si>
  <si>
    <t>766de8b4eaccd7a87d1ee63db4c9e5f9</t>
  </si>
  <si>
    <t>72c2-h1ej-65bc</t>
  </si>
  <si>
    <t>2721470576</t>
  </si>
  <si>
    <t>09-09-2019 13:22:59 UTC</t>
  </si>
  <si>
    <t>-15.702572618611157</t>
  </si>
  <si>
    <t>35.31243268400431</t>
  </si>
  <si>
    <t>https://waterforpeople.s3.amazonaws.com/images/0e9ac766-83fc-4f7b-aefc-b65f3e16244d.jpg</t>
  </si>
  <si>
    <t>Kalombola,  Juma</t>
  </si>
  <si>
    <t>3888f4f7ccbfaea3f905da4d7f8b149</t>
  </si>
  <si>
    <t>nm5r-ujnc-kfh1</t>
  </si>
  <si>
    <t>2742830392</t>
  </si>
  <si>
    <t>09-09-2019 13:43:56 UTC</t>
  </si>
  <si>
    <t>-15.70227179210633</t>
  </si>
  <si>
    <t>35.30707899481058</t>
  </si>
  <si>
    <t>https://waterforpeople.s3.amazonaws.com/images/de805183-9286-4f23-85d8-aa53adea8670.jpg</t>
  </si>
  <si>
    <t>247a69fbe8591a7f9c4d2273733839b</t>
  </si>
  <si>
    <t>466p-p4c8-wcr5</t>
  </si>
  <si>
    <t>2731170221</t>
  </si>
  <si>
    <t>09-09-2019 14:31:27 UTC</t>
  </si>
  <si>
    <t>00:28:46</t>
  </si>
  <si>
    <t>-15.713246134109795</t>
  </si>
  <si>
    <t>35.28215071186423</t>
  </si>
  <si>
    <t>https://waterforpeople.s3.amazonaws.com/images/7a9c4d9d-fcfa-4be2-990f-06586faa7c84.jpg</t>
  </si>
  <si>
    <t>Chilumba, Bandawe</t>
  </si>
  <si>
    <t>d1562da815919fb5183973dcf87b3c1</t>
  </si>
  <si>
    <t>c9vt-xv1h-ab6w</t>
  </si>
  <si>
    <t>2713500181</t>
  </si>
  <si>
    <t>09-09-2019 14:54:38 UTC</t>
  </si>
  <si>
    <t>00:14:16</t>
  </si>
  <si>
    <t>Pitala</t>
  </si>
  <si>
    <t>-15.575326820835471</t>
  </si>
  <si>
    <t>35.171487629413605</t>
  </si>
  <si>
    <t>https://waterforpeople.s3.amazonaws.com/images/5453d4e7-256d-4013-9f7e-65e115641957.jpg</t>
  </si>
  <si>
    <t>Peter</t>
  </si>
  <si>
    <t>4f5e8d8d199753a635f88b21a2bb0ef</t>
  </si>
  <si>
    <t>h72k-dw2c-rwsg</t>
  </si>
  <si>
    <t>2732980143</t>
  </si>
  <si>
    <t>09-09-2019 14:55:44 UTC</t>
  </si>
  <si>
    <t>-15.569698414765298</t>
  </si>
  <si>
    <t>35.17052052542567</t>
  </si>
  <si>
    <t>https://waterforpeople.s3.amazonaws.com/images/627aee8c-a204-4774-af13-e1157dbf99cb.jpg</t>
  </si>
  <si>
    <t>eb926f58fd7572a68f1e13733fa8cc88</t>
  </si>
  <si>
    <t>6ffn-08xc-q9u5</t>
  </si>
  <si>
    <t>2741050191</t>
  </si>
  <si>
    <t>09-09-2019 14:56:43 UTC</t>
  </si>
  <si>
    <t>-15.577802835032344</t>
  </si>
  <si>
    <t>35.17120448872447</t>
  </si>
  <si>
    <t>https://waterforpeople.s3.amazonaws.com/images/7b050d51-21de-4bac-8985-db98649d658d.jpg</t>
  </si>
  <si>
    <t>e3a4a8a854bdd49630e5c294dfd15891</t>
  </si>
  <si>
    <t>drjx-15tb-7yyg</t>
  </si>
  <si>
    <t>2711740280</t>
  </si>
  <si>
    <t>09-09-2019 15:49:19 UTC</t>
  </si>
  <si>
    <t>Liwengwa</t>
  </si>
  <si>
    <t>-15.813982612453401</t>
  </si>
  <si>
    <t>35.130477575585246</t>
  </si>
  <si>
    <t>https://waterforpeople.s3.amazonaws.com/images/9485cc44-a377-46f2-a11b-52fa1fc0e4cc.jpg</t>
  </si>
  <si>
    <t>Mphamba,Sawali,Likhomo</t>
  </si>
  <si>
    <t>49c3da9e23902011d83a2b43cf5ba4</t>
  </si>
  <si>
    <t>7xej-9c51-mr42</t>
  </si>
  <si>
    <t>2733000268</t>
  </si>
  <si>
    <t>09-09-2019 15:53:52 UTC</t>
  </si>
  <si>
    <t>-15.700291777029634</t>
  </si>
  <si>
    <t>35.18908585421741</t>
  </si>
  <si>
    <t>https://waterforpeople.s3.amazonaws.com/images/960d1a16-b6d6-43c2-9336-dbd8e9688f60.jpg</t>
  </si>
  <si>
    <t>only mbaisa</t>
  </si>
  <si>
    <t>560223a5d11052b5965c2d78cd2841</t>
  </si>
  <si>
    <t>59rh-es9v-j3q1</t>
  </si>
  <si>
    <t>2729130207</t>
  </si>
  <si>
    <t>09-09-2019 15:58:04 UTC</t>
  </si>
  <si>
    <t>Kapalanmula</t>
  </si>
  <si>
    <t>-15.699872681871057</t>
  </si>
  <si>
    <t>35.18430422991514</t>
  </si>
  <si>
    <t>1125.0</t>
  </si>
  <si>
    <t>https://waterforpeople.s3.amazonaws.com/images/389dbfc9-7611-48b6-9104-c950fcafa0f8.jpg</t>
  </si>
  <si>
    <t>kapalamula chipole and boma</t>
  </si>
  <si>
    <t>bdbc51183b63e1529b174cf6bac4dd</t>
  </si>
  <si>
    <t>86aq-7gur-avaf</t>
  </si>
  <si>
    <t>2713500223</t>
  </si>
  <si>
    <t>09-09-2019 16:01:07 UTC</t>
  </si>
  <si>
    <t>Chipole</t>
  </si>
  <si>
    <t>-15.708609516732395</t>
  </si>
  <si>
    <t>35.177395697683096</t>
  </si>
  <si>
    <t>https://waterforpeople.s3.amazonaws.com/images/1cfba97c-de40-44c2-834b-6480f4f0cf62.jpg</t>
  </si>
  <si>
    <t>chipole and chipatala</t>
  </si>
  <si>
    <t>2785f844f2ecbf9d5822f55835a07866</t>
  </si>
  <si>
    <t>cbwt-r8js-36sq</t>
  </si>
  <si>
    <t>2727280501</t>
  </si>
  <si>
    <t>09-09-2019 16:01:45 UTC</t>
  </si>
  <si>
    <t>-15.706105171702802</t>
  </si>
  <si>
    <t>35.17970382235944</t>
  </si>
  <si>
    <t>1098.0</t>
  </si>
  <si>
    <t>https://waterforpeople.s3.amazonaws.com/images/b003b7a0-7224-436c-b4e8-8e3bc430a812.jpg</t>
  </si>
  <si>
    <t>only chipole</t>
  </si>
  <si>
    <t>97ac23fa7c8851ec68d64a2e42ccaad8</t>
  </si>
  <si>
    <t>372b-h1u7-4d8k</t>
  </si>
  <si>
    <t>2744520216</t>
  </si>
  <si>
    <t>09-09-2019 16:11:19 UTC</t>
  </si>
  <si>
    <t>-15.651517189107835</t>
  </si>
  <si>
    <t>35.250241393223405</t>
  </si>
  <si>
    <t>https://waterforpeople.s3.amazonaws.com/images/da093b9e-824a-4a3f-a773-b2203e1755ae.jpg</t>
  </si>
  <si>
    <t>Mauwa, Changamire and Kapyola</t>
  </si>
  <si>
    <t>cfeece19dac0776024935888d8982b90</t>
  </si>
  <si>
    <t>vw85-n1fv-ftsk</t>
  </si>
  <si>
    <t>2727320451</t>
  </si>
  <si>
    <t>09-09-2019 18:31:08 UTC</t>
  </si>
  <si>
    <t>-15.822245408780873</t>
  </si>
  <si>
    <t>35.12972764670849</t>
  </si>
  <si>
    <t>https://waterforpeople.s3.amazonaws.com/images/2420e5a6-07b5-4423-8a03-8ab4d8e27856.jpg</t>
  </si>
  <si>
    <t>5cb8e614846cdf1deca77e2443fbe0e0</t>
  </si>
  <si>
    <t>gx45-beup-h0mm</t>
  </si>
  <si>
    <t>2727330462</t>
  </si>
  <si>
    <t>09-09-2019 18:33:16 UTC</t>
  </si>
  <si>
    <t>00:05:37</t>
  </si>
  <si>
    <t>-15.819819937460124</t>
  </si>
  <si>
    <t>35.132712023332715</t>
  </si>
  <si>
    <t>https://waterforpeople.s3.amazonaws.com/images/11852343-a69d-4c91-b258-4a28199b4612.jpg</t>
  </si>
  <si>
    <t>Mbemba, Mkwate</t>
  </si>
  <si>
    <t>907f51f4725eddd9b2c9da252a2</t>
  </si>
  <si>
    <t>1h1x-jhdy-vpda</t>
  </si>
  <si>
    <t>2731160478</t>
  </si>
  <si>
    <t>09-09-2019 18:33:45 UTC</t>
  </si>
  <si>
    <t>Mbemba</t>
  </si>
  <si>
    <t>-15.82096213940531</t>
  </si>
  <si>
    <t>35.13888135552406</t>
  </si>
  <si>
    <t>https://waterforpeople.s3.amazonaws.com/images/e2a26e3a-116d-4360-bf18-f5720172d50d.jpg</t>
  </si>
  <si>
    <t>766335d1e47a9295ffebf2c6a72fd576</t>
  </si>
  <si>
    <t>cygv-f8ur-w3tg</t>
  </si>
  <si>
    <t>2739100287</t>
  </si>
  <si>
    <t>10-09-2019 06:02:28 UTC</t>
  </si>
  <si>
    <t>-15.619410015642643</t>
  </si>
  <si>
    <t>35.15924669802189</t>
  </si>
  <si>
    <t>https://waterforpeople.s3.amazonaws.com/images/4b62319d-2ca9-4e10-9c3a-88c9bb95242b.jpg</t>
  </si>
  <si>
    <t>1e571024bc66eaecc5fb78e3890c2</t>
  </si>
  <si>
    <t>awqd-j488-v2sn</t>
  </si>
  <si>
    <t>2739110233</t>
  </si>
  <si>
    <t>10-09-2019 06:37:41 UTC</t>
  </si>
  <si>
    <t>2019-09-11</t>
  </si>
  <si>
    <t>Mbindula</t>
  </si>
  <si>
    <t>-15.626624152064323</t>
  </si>
  <si>
    <t>35.1600834634155</t>
  </si>
  <si>
    <t>https://waterforpeople.s3.amazonaws.com/images/c105293d-f8d0-4e9a-9ac3-342652be007c.jpg</t>
  </si>
  <si>
    <t>kachingwe</t>
  </si>
  <si>
    <t>a36f35f882fccdcf58e8d2cb965e2796</t>
  </si>
  <si>
    <t>qsg8-cka1-7xn1</t>
  </si>
  <si>
    <t>2719780145</t>
  </si>
  <si>
    <t>10-09-2019 07:09:24 UTC</t>
  </si>
  <si>
    <t>00:17:32</t>
  </si>
  <si>
    <t>-15.621372973546386</t>
  </si>
  <si>
    <t>35.1539153046906</t>
  </si>
  <si>
    <t>https://waterforpeople.s3.amazonaws.com/images/480f85af-dbe8-4c11-afc6-8a43f789492b.jpg</t>
  </si>
  <si>
    <t>f869d836ae5ce347ca242c1454f8d56</t>
  </si>
  <si>
    <t>dukf-mpgm-39b1</t>
  </si>
  <si>
    <t>2727360281</t>
  </si>
  <si>
    <t>10-09-2019 07:27:44 UTC</t>
  </si>
  <si>
    <t>-15.622476073913276</t>
  </si>
  <si>
    <t>35.15615561977029</t>
  </si>
  <si>
    <t>https://waterforpeople.s3.amazonaws.com/images/0d19210a-d1b0-4174-b79b-5a94c54f31f0.jpg</t>
  </si>
  <si>
    <t>1f582911abd1c189a7a0fafac8bc6</t>
  </si>
  <si>
    <t>dgqh-mbrv-eyq</t>
  </si>
  <si>
    <t>2744610057</t>
  </si>
  <si>
    <t>10-09-2019 07:42:29 UTC</t>
  </si>
  <si>
    <t>-15.618433775380254</t>
  </si>
  <si>
    <t>35.153623865917325</t>
  </si>
  <si>
    <t>https://waterforpeople.s3.amazonaws.com/images/f1e8bf79-1f3a-44da-b240-18e9be953c68.jpg</t>
  </si>
  <si>
    <t>dc5f3976f2bd7d8c9f7af6acca548d9</t>
  </si>
  <si>
    <t>rvy3-qh6g-er6u</t>
  </si>
  <si>
    <t>2725340761</t>
  </si>
  <si>
    <t>10-09-2019 08:22:23 UTC</t>
  </si>
  <si>
    <t>Njelemba</t>
  </si>
  <si>
    <t>Kwerani</t>
  </si>
  <si>
    <t>-15.839506974443793</t>
  </si>
  <si>
    <t>35.175069719552994</t>
  </si>
  <si>
    <t>https://waterforpeople.s3.amazonaws.com/images/1df51fed-c512-412e-93ad-40c207692aac.jpg</t>
  </si>
  <si>
    <t>f4864b5bce457738b4f803a71640c7</t>
  </si>
  <si>
    <t>d23b-6199-d2wa</t>
  </si>
  <si>
    <t>2719730286</t>
  </si>
  <si>
    <t>10-09-2019 08:24:57 UTC</t>
  </si>
  <si>
    <t>-15.62550600618124</t>
  </si>
  <si>
    <t>35.153929805383086</t>
  </si>
  <si>
    <t>1050.0</t>
  </si>
  <si>
    <t>https://waterforpeople.s3.amazonaws.com/images/743f0ab2-e245-48e5-b9be-ebe12cad4c00.jpg</t>
  </si>
  <si>
    <t>4948796be9807105a6825124cc1bd89</t>
  </si>
  <si>
    <t>dn5t-61up-bdyq</t>
  </si>
  <si>
    <t>2741190064</t>
  </si>
  <si>
    <t>10-09-2019 08:28:02 UTC</t>
  </si>
  <si>
    <t>-15.623328597284853</t>
  </si>
  <si>
    <t>35.150441844016314</t>
  </si>
  <si>
    <t>https://waterforpeople.s3.amazonaws.com/images/82c4fd42-ac15-49e1-83f8-fbe6557e2d48.jpg</t>
  </si>
  <si>
    <t>5986abd1e1105f5b6965eaefb42487</t>
  </si>
  <si>
    <t>savu-b1cq-qbuq</t>
  </si>
  <si>
    <t>2739080675</t>
  </si>
  <si>
    <t>10-09-2019 08:38:07 UTC</t>
  </si>
  <si>
    <t>00:03:02</t>
  </si>
  <si>
    <t>-15.843193922191858</t>
  </si>
  <si>
    <t>35.17579207196832</t>
  </si>
  <si>
    <t>https://waterforpeople.s3.amazonaws.com/images/7564ae6c-0495-41e4-9637-68b9aa8bcebe.jpg</t>
  </si>
  <si>
    <t>64f0585edce8c8baec287ac8ec75e1b6</t>
  </si>
  <si>
    <t>k3x2-herc-04dn</t>
  </si>
  <si>
    <t>2742900095</t>
  </si>
  <si>
    <t>10-09-2019 08:41:55 UTC</t>
  </si>
  <si>
    <t>Lopa</t>
  </si>
  <si>
    <t>-15.847130441106856</t>
  </si>
  <si>
    <t>35.18708936870098</t>
  </si>
  <si>
    <t>https://waterforpeople.s3.amazonaws.com/images/37523e3d-70a8-4e5a-9ce6-424e2684198d.jpg</t>
  </si>
  <si>
    <t>5a41841a617c56401e07a9db692bec1</t>
  </si>
  <si>
    <t>n08q-fy9w-x81n</t>
  </si>
  <si>
    <t>2729150101</t>
  </si>
  <si>
    <t>10-09-2019 08:47:31 UTC</t>
  </si>
  <si>
    <t>Chakachadza</t>
  </si>
  <si>
    <t>-15.706577491946518</t>
  </si>
  <si>
    <t>35.12318749912083</t>
  </si>
  <si>
    <t>1071.0</t>
  </si>
  <si>
    <t>https://waterforpeople.s3.amazonaws.com/images/3397f15e-8743-4e07-b066-e696e1d44cc7.jpg</t>
  </si>
  <si>
    <t>lulanga matenje</t>
  </si>
  <si>
    <t>a3c0a9af204a2548dd64e8a1a9d463fb</t>
  </si>
  <si>
    <t>20vm-ef5v-fe9</t>
  </si>
  <si>
    <t>2741060707</t>
  </si>
  <si>
    <t>10-09-2019 08:53:25 UTC</t>
  </si>
  <si>
    <t>Nangaonde</t>
  </si>
  <si>
    <t>-15.721514001488686</t>
  </si>
  <si>
    <t>35.14284976758063</t>
  </si>
  <si>
    <t>https://waterforpeople.s3.amazonaws.com/images/10752d81-e35b-4c3f-90b7-176d40b069da.jpg</t>
  </si>
  <si>
    <t>Useni and Lupinga</t>
  </si>
  <si>
    <t>24e729599196dff69312db5f4f40d326</t>
  </si>
  <si>
    <t>xddx-w2aq-v8k1</t>
  </si>
  <si>
    <t>2735280086</t>
  </si>
  <si>
    <t>10-09-2019 08:59:33 UTC</t>
  </si>
  <si>
    <t>-15.616171122528613</t>
  </si>
  <si>
    <t>35.1330375764519</t>
  </si>
  <si>
    <t>https://waterforpeople.s3.amazonaws.com/images/f44fd783-69eb-4e24-ae2b-7bd4ad28e432.jpg</t>
  </si>
  <si>
    <t>636b55c22970a2e13c69527e8f2d</t>
  </si>
  <si>
    <t>ak7y-1tn5-brsv</t>
  </si>
  <si>
    <t>2729180222</t>
  </si>
  <si>
    <t>10-09-2019 09:02:37 UTC</t>
  </si>
  <si>
    <t>Nkwana</t>
  </si>
  <si>
    <t>-15.72369304485619</t>
  </si>
  <si>
    <t>35.121385138481855</t>
  </si>
  <si>
    <t>https://waterforpeople.s3.amazonaws.com/images/bb9bdf74-d7c2-4918-8e3b-eccd3ed8f492.jpg</t>
  </si>
  <si>
    <t>kandulo,likulungwa,mazuwa</t>
  </si>
  <si>
    <t>ab42a3c91673aa28c961ea8dea2185f6</t>
  </si>
  <si>
    <t>vj9j-rwf9-xks4</t>
  </si>
  <si>
    <t>2733060126</t>
  </si>
  <si>
    <t>10-09-2019 09:05:46 UTC</t>
  </si>
  <si>
    <t>Lulanga</t>
  </si>
  <si>
    <t>-15.69853744469583</t>
  </si>
  <si>
    <t>35.123475417494774</t>
  </si>
  <si>
    <t>1124.0</t>
  </si>
  <si>
    <t>https://waterforpeople.s3.amazonaws.com/images/6c83a709-e688-4a21-910a-4e810daefbe7.jpg</t>
  </si>
  <si>
    <t>chakachadza and lulanga</t>
  </si>
  <si>
    <t>47f751ef41b6a4dad07c677141e8d9b2</t>
  </si>
  <si>
    <t>wemm-b2gv-tb4w</t>
  </si>
  <si>
    <t>2737140076</t>
  </si>
  <si>
    <t>10-09-2019 09:17:14 UTC</t>
  </si>
  <si>
    <t>-15.846079266630113</t>
  </si>
  <si>
    <t>35.183593947440386</t>
  </si>
  <si>
    <t>https://waterforpeople.s3.amazonaws.com/images/6f58c186-ea90-462a-8a7e-835449f85f88.jpg</t>
  </si>
  <si>
    <t>Lopa, Ntapu, Kwerani, Njelemba, Nkatcha</t>
  </si>
  <si>
    <t>f898a64b4359fc482332018e6d248c5</t>
  </si>
  <si>
    <t>s514-sv7p-00ys</t>
  </si>
  <si>
    <t>2710150718</t>
  </si>
  <si>
    <t>10-09-2019 09:34:36 UTC</t>
  </si>
  <si>
    <t>00:04:45</t>
  </si>
  <si>
    <t>-15.722171855159104</t>
  </si>
  <si>
    <t>35.13839730061591</t>
  </si>
  <si>
    <t>https://waterforpeople.s3.amazonaws.com/images/07a31a92-415a-4ac5-82d4-30f293c2eb9e.jpg</t>
  </si>
  <si>
    <t>Msanga and Nangaonde</t>
  </si>
  <si>
    <t>0f810036b040891db08cc82a4d5eb</t>
  </si>
  <si>
    <t>mjj0-8sk9-t2qr</t>
  </si>
  <si>
    <t>2725330830</t>
  </si>
  <si>
    <t>10-09-2019 09:45:27 UTC</t>
  </si>
  <si>
    <t>00:03:15</t>
  </si>
  <si>
    <t>Buleya</t>
  </si>
  <si>
    <t>-15.660920008085668</t>
  </si>
  <si>
    <t>35.1772762555629</t>
  </si>
  <si>
    <t>https://waterforpeople.s3.amazonaws.com/images/edb5c6e8-97be-4283-b540-6d27c4e0806c.jpg</t>
  </si>
  <si>
    <t>3d3aa66c6e3bf57aece81ca1e136699</t>
  </si>
  <si>
    <t>bv12-qm1k-xy7</t>
  </si>
  <si>
    <t>2729160628</t>
  </si>
  <si>
    <t>10-09-2019 10:02:49 UTC</t>
  </si>
  <si>
    <t>00:11:35</t>
  </si>
  <si>
    <t>Nsanja</t>
  </si>
  <si>
    <t>-15.627175220288336</t>
  </si>
  <si>
    <t>35.146555909886956</t>
  </si>
  <si>
    <t>https://waterforpeople.s3.amazonaws.com/images/4767c349-c48c-4cc3-ab21-7c48a6b7181b.jpg</t>
  </si>
  <si>
    <t>a74f2b4d59548d72cc6e39d29f974960</t>
  </si>
  <si>
    <t>ue8e-c4wg-4hxy</t>
  </si>
  <si>
    <t>2723330692</t>
  </si>
  <si>
    <t>10-09-2019 10:03:13 UTC</t>
  </si>
  <si>
    <t>-15.662943650968373</t>
  </si>
  <si>
    <t>35.165500016883016</t>
  </si>
  <si>
    <t>https://waterforpeople.s3.amazonaws.com/images/f2d5fd25-7f18-4644-bd42-6d72efb62e87.jpg</t>
  </si>
  <si>
    <t>b7325d4350c5f58070a1b18e58aad3de</t>
  </si>
  <si>
    <t>uac3-s5gu-3mct</t>
  </si>
  <si>
    <t>2710170808</t>
  </si>
  <si>
    <t>10-09-2019 10:15:46 UTC</t>
  </si>
  <si>
    <t>-15.714032901450992</t>
  </si>
  <si>
    <t>35.13859570026398</t>
  </si>
  <si>
    <t>https://waterforpeople.s3.amazonaws.com/images/dd8f354f-fe3e-4e51-b628-e6a92915877f.jpg</t>
  </si>
  <si>
    <t>Mataka</t>
  </si>
  <si>
    <t>dd64af693e78e3c8eeb57f8a9e18618</t>
  </si>
  <si>
    <t>hvqa-ajcg-e8yq</t>
  </si>
  <si>
    <t>2725520082</t>
  </si>
  <si>
    <t>10-09-2019 10:18:45 UTC</t>
  </si>
  <si>
    <t>00:09:29</t>
  </si>
  <si>
    <t>-15.62924550846219</t>
  </si>
  <si>
    <t>35.13799538835883</t>
  </si>
  <si>
    <t>https://waterforpeople.s3.amazonaws.com/images/05bfe113-9142-4df5-bd17-54300f6b8a80.jpg</t>
  </si>
  <si>
    <t>828159ca95dafbb7721beba756e851</t>
  </si>
  <si>
    <t>jmqe-t5j4-3q5d</t>
  </si>
  <si>
    <t>2713490759</t>
  </si>
  <si>
    <t>10-09-2019 10:33:13 UTC</t>
  </si>
  <si>
    <t>Kandulo</t>
  </si>
  <si>
    <t>-15.71960053872317</t>
  </si>
  <si>
    <t>35.11377294547856</t>
  </si>
  <si>
    <t>1084.0</t>
  </si>
  <si>
    <t>https://waterforpeople.s3.amazonaws.com/images/110ccd21-8231-43bd-b543-429499b3365b.jpg</t>
  </si>
  <si>
    <t>chikuse kandulo</t>
  </si>
  <si>
    <t>87b0f3eac067db748ae82623fbdbdd4</t>
  </si>
  <si>
    <t>k8sq-ath9-pra9</t>
  </si>
  <si>
    <t>2721560529</t>
  </si>
  <si>
    <t>10-09-2019 10:34:16 UTC</t>
  </si>
  <si>
    <t>00:25:38</t>
  </si>
  <si>
    <t>Ndembe</t>
  </si>
  <si>
    <t>-15.65369715448469</t>
  </si>
  <si>
    <t>35.15579888597131</t>
  </si>
  <si>
    <t>https://waterforpeople.s3.amazonaws.com/images/54d5bf1c-1538-4c1a-a54b-837d79f4c672.jpg</t>
  </si>
  <si>
    <t>Ndembe and Mlandani</t>
  </si>
  <si>
    <t>6f9df65ccf7e7c39b7de5aae24615b</t>
  </si>
  <si>
    <t>bsmm-yvtb-qnrh</t>
  </si>
  <si>
    <t>2719960174</t>
  </si>
  <si>
    <t>10-09-2019 10:43:28 UTC</t>
  </si>
  <si>
    <t>-15.720314299687743</t>
  </si>
  <si>
    <t>35.11401970870793</t>
  </si>
  <si>
    <t>https://waterforpeople.s3.amazonaws.com/images/19c5c4d7-827e-4cbd-b135-880548aaa646.jpg</t>
  </si>
  <si>
    <t>chisuse kumchema</t>
  </si>
  <si>
    <t>d1ea21294f1e6b7f429cb65ef27fdc5</t>
  </si>
  <si>
    <t>vwra-t6h3-ybw0</t>
  </si>
  <si>
    <t>2742850327</t>
  </si>
  <si>
    <t>10-09-2019 10:57:20 UTC</t>
  </si>
  <si>
    <t>Chilimani I</t>
  </si>
  <si>
    <t>-15.632583224214613</t>
  </si>
  <si>
    <t>35.142309134826064</t>
  </si>
  <si>
    <t>https://waterforpeople.s3.amazonaws.com/images/0bc6c72f-52f6-408e-bee6-199b50f72ded.jpg</t>
  </si>
  <si>
    <t>chilimani and Nsanja</t>
  </si>
  <si>
    <t>b7887d231647c3125bdc81706c5a2021</t>
  </si>
  <si>
    <t>x4fc-anu7-7gh2</t>
  </si>
  <si>
    <t>2731310071</t>
  </si>
  <si>
    <t>10-09-2019 10:59:40 UTC</t>
  </si>
  <si>
    <t>00:06:35</t>
  </si>
  <si>
    <t>-15.633895327337086</t>
  </si>
  <si>
    <t>35.13908981345594</t>
  </si>
  <si>
    <t>https://waterforpeople.s3.amazonaws.com/images/39283fa2-00b6-48c0-aa16-7aedf013f534.jpg</t>
  </si>
  <si>
    <t>Chilimani 1</t>
  </si>
  <si>
    <t>e45ff12af8ea4b48fe772afc85f7371</t>
  </si>
  <si>
    <t>a66j-m1xa-awac</t>
  </si>
  <si>
    <t>2710150764</t>
  </si>
  <si>
    <t>10-09-2019 11:04:32 UTC</t>
  </si>
  <si>
    <t>Matenje</t>
  </si>
  <si>
    <t>-15.7105615</t>
  </si>
  <si>
    <t>35.1302797</t>
  </si>
  <si>
    <t>https://waterforpeople.s3.amazonaws.com/images/62b0b88a-e2d2-4e90-a46f-e9c0f84bd02f.jpg</t>
  </si>
  <si>
    <t>nantunga. matenje.msanja</t>
  </si>
  <si>
    <t>6398bf65dd78d369ca42ea6d987d538</t>
  </si>
  <si>
    <t>2q4r-raxa-fk60</t>
  </si>
  <si>
    <t>2746290855</t>
  </si>
  <si>
    <t>10-09-2019 11:08:03 UTC</t>
  </si>
  <si>
    <t>00:03:46</t>
  </si>
  <si>
    <t>Lupinga</t>
  </si>
  <si>
    <t>-15.71470098104328</t>
  </si>
  <si>
    <t>35.142874075099826</t>
  </si>
  <si>
    <t>https://waterforpeople.s3.amazonaws.com/images/956e223e-32b5-407c-a4b7-a81c9d9c8607.jpg</t>
  </si>
  <si>
    <t>19bbd19ff43bdf8c49a520b1e1cc58d0</t>
  </si>
  <si>
    <t>8ahp-weqm-7vqv</t>
  </si>
  <si>
    <t>2741100302</t>
  </si>
  <si>
    <t>10-09-2019 11:20:39 UTC</t>
  </si>
  <si>
    <t>-15.63541270326823</t>
  </si>
  <si>
    <t>35.14410370029509</t>
  </si>
  <si>
    <t>https://waterforpeople.s3.amazonaws.com/images/480b08e2-1aa2-45cd-a5b8-6e7ad30f31d4.jpg</t>
  </si>
  <si>
    <t>8d42e7e4f2843a933c5d474f8652ad</t>
  </si>
  <si>
    <t>15gh-rcuu-92um</t>
  </si>
  <si>
    <t>2723410076</t>
  </si>
  <si>
    <t>10-09-2019 11:22:33 UTC</t>
  </si>
  <si>
    <t>-15.635053203441203</t>
  </si>
  <si>
    <t>35.13787594623864</t>
  </si>
  <si>
    <t>https://waterforpeople.s3.amazonaws.com/images/84276c9c-62cd-46c9-85b6-e9619324789e.jpg</t>
  </si>
  <si>
    <t>Chilimani1 03</t>
  </si>
  <si>
    <t>363c2b6018163cc46432341ec25c7cf0</t>
  </si>
  <si>
    <t>ed01-80qh-6xuf</t>
  </si>
  <si>
    <t>2721630138</t>
  </si>
  <si>
    <t>10-09-2019 11:25:04 UTC</t>
  </si>
  <si>
    <t>Kansidzi</t>
  </si>
  <si>
    <t>-15.700507150031626</t>
  </si>
  <si>
    <t>35.128081273287535</t>
  </si>
  <si>
    <t>1137.0</t>
  </si>
  <si>
    <t>https://waterforpeople.s3.amazonaws.com/images/03c9cb20-760c-4069-8502-b9d9db4e63f4.jpg</t>
  </si>
  <si>
    <t>kansidzi ,lulanga,Namankuwa and chakachadza</t>
  </si>
  <si>
    <t>5857bbedf75f1a651ac19516fc6631</t>
  </si>
  <si>
    <t>w8m6-0puy-nvuk</t>
  </si>
  <si>
    <t>2713490894</t>
  </si>
  <si>
    <t>10-09-2019 11:34:36 UTC</t>
  </si>
  <si>
    <t>00:02:49</t>
  </si>
  <si>
    <t>-15.71078177075833</t>
  </si>
  <si>
    <t>35.13229971751571</t>
  </si>
  <si>
    <t>1077.0</t>
  </si>
  <si>
    <t>https://waterforpeople.s3.amazonaws.com/images/c45f1061-e894-42ab-b24a-119fcc6733fa.jpg</t>
  </si>
  <si>
    <t>matenje</t>
  </si>
  <si>
    <t>28299e31abbf2848eaa614e1510e95c</t>
  </si>
  <si>
    <t>26ea-cxuc-3ctw</t>
  </si>
  <si>
    <t>2725320842</t>
  </si>
  <si>
    <t>10-09-2019 11:44:45 UTC</t>
  </si>
  <si>
    <t>-15.7127505</t>
  </si>
  <si>
    <t>35.1319408</t>
  </si>
  <si>
    <t>https://waterforpeople.s3.amazonaws.com/images/75538115-f68d-44d4-b31c-fed9fb6d2fba.jpg</t>
  </si>
  <si>
    <t>matenje4</t>
  </si>
  <si>
    <t>ded0fdad9d6c814365c257032d59786</t>
  </si>
  <si>
    <t>7fh5-1qu1-18ke</t>
  </si>
  <si>
    <t>2727330837</t>
  </si>
  <si>
    <t>10-09-2019 11:46:52 UTC</t>
  </si>
  <si>
    <t>-15.707218749448657</t>
  </si>
  <si>
    <t>35.141125693917274</t>
  </si>
  <si>
    <t>https://waterforpeople.s3.amazonaws.com/images/02971d55-17bd-4718-b7c6-c1d81652518b.jpg</t>
  </si>
  <si>
    <t>6e6f92d7314de5e45bd1f465a8ffba4f</t>
  </si>
  <si>
    <t>kyhe-syn0-7cf9</t>
  </si>
  <si>
    <t>2733010187</t>
  </si>
  <si>
    <t>10-09-2019 11:53:43 UTC</t>
  </si>
  <si>
    <t>00:02:20</t>
  </si>
  <si>
    <t>-15.7154369</t>
  </si>
  <si>
    <t>35.1306908</t>
  </si>
  <si>
    <t>https://waterforpeople.s3.amazonaws.com/images/14546c90-454e-4fb1-aea0-be0cfa5454a5.jpg</t>
  </si>
  <si>
    <t>matenje. mapemba.</t>
  </si>
  <si>
    <t>d8d9a6a1e1ce1da75638bb3b38728c</t>
  </si>
  <si>
    <t>9kbn-bxh9-bfmh</t>
  </si>
  <si>
    <t>2725500283</t>
  </si>
  <si>
    <t>10-09-2019 12:09:45 UTC</t>
  </si>
  <si>
    <t>00:21:43</t>
  </si>
  <si>
    <t>-15.653536263853312</t>
  </si>
  <si>
    <t>35.15588102862239</t>
  </si>
  <si>
    <t>https://waterforpeople.s3.amazonaws.com/images/33019959-bb2a-43c8-948a-8791c08668eb.jpg</t>
  </si>
  <si>
    <t>a06e1ede85a01d52915aa8c2a8657195</t>
  </si>
  <si>
    <t>b3bs-cfsu-jp3p</t>
  </si>
  <si>
    <t>2744520976</t>
  </si>
  <si>
    <t>10-09-2019 12:16:10 UTC</t>
  </si>
  <si>
    <t>Nkatcha</t>
  </si>
  <si>
    <t>-15.84282046649605</t>
  </si>
  <si>
    <t>35.18276338465512</t>
  </si>
  <si>
    <t>https://waterforpeople.s3.amazonaws.com/images/a73349f8-a07c-45ae-89cd-b138d0b55c23.jpg</t>
  </si>
  <si>
    <t>Kwerani,Lopa'Njelemba</t>
  </si>
  <si>
    <t>cf4e412cac3033686bc8e08c1bbdc5e6</t>
  </si>
  <si>
    <t>ntgn-7uka-mec6</t>
  </si>
  <si>
    <t>2742900214</t>
  </si>
  <si>
    <t>10-09-2019 12:25:07 UTC</t>
  </si>
  <si>
    <t>-15.65049153752625</t>
  </si>
  <si>
    <t>35.15658904798329</t>
  </si>
  <si>
    <t>https://waterforpeople.s3.amazonaws.com/images/c273b525-0376-45b4-a838-e1ba0b062fb5.jpg</t>
  </si>
  <si>
    <t>3122e15a47fab7f74f5a52e71ce0fdb2</t>
  </si>
  <si>
    <t>55p0-8mnw-x2je</t>
  </si>
  <si>
    <t>2735090970</t>
  </si>
  <si>
    <t>10-09-2019 12:26:05 UTC</t>
  </si>
  <si>
    <t>-15.833826810121536</t>
  </si>
  <si>
    <t>35.17209900543094</t>
  </si>
  <si>
    <t>https://waterforpeople.s3.amazonaws.com/images/ab62df03-6523-48de-ab57-a8410215d56e.jpg</t>
  </si>
  <si>
    <t>Njelemba,Nyamula,Kwerani</t>
  </si>
  <si>
    <t>25a63d277e2fbee78ee69cf98fa2ab</t>
  </si>
  <si>
    <t>yp1p-c1cq-7ay4</t>
  </si>
  <si>
    <t>2746290963</t>
  </si>
  <si>
    <t>10-09-2019 12:30:24 UTC</t>
  </si>
  <si>
    <t>-15.703436331823468</t>
  </si>
  <si>
    <t>35.142135713249445</t>
  </si>
  <si>
    <t>1093.0</t>
  </si>
  <si>
    <t>https://waterforpeople.s3.amazonaws.com/images/c1896b58-41c6-4aef-93f4-58ef513c6d08.jpg</t>
  </si>
  <si>
    <t>79d861fa2cdaa2ae9c9225833a2b24ef</t>
  </si>
  <si>
    <t>xpfs-4n5r-75fp</t>
  </si>
  <si>
    <t>2727440083</t>
  </si>
  <si>
    <t>10-09-2019 12:30:31 UTC</t>
  </si>
  <si>
    <t>-15.833569150418043</t>
  </si>
  <si>
    <t>35.173399625346065</t>
  </si>
  <si>
    <t>860.0</t>
  </si>
  <si>
    <t>https://waterforpeople.s3.amazonaws.com/images/55a8bd6d-520b-4dd5-a765-64cf266c3a53.jpg</t>
  </si>
  <si>
    <t>Kazembe Njelemba Nyamula</t>
  </si>
  <si>
    <t>ec35e2791e7937639389af6c5234696</t>
  </si>
  <si>
    <t>tgcy-m48f-qenv</t>
  </si>
  <si>
    <t>2735270221</t>
  </si>
  <si>
    <t>10-09-2019 12:59:15 UTC</t>
  </si>
  <si>
    <t>-15.651379893533885</t>
  </si>
  <si>
    <t>35.15618612989783</t>
  </si>
  <si>
    <t>https://waterforpeople.s3.amazonaws.com/images/dd885f8b-5110-4829-a17a-d241c143ea41.jpg</t>
  </si>
  <si>
    <t>1caf7de097ee452b431ebdcd6584b740</t>
  </si>
  <si>
    <t>q9vy-xayd-anar</t>
  </si>
  <si>
    <t>2725530081</t>
  </si>
  <si>
    <t>10-09-2019 13:04:16 UTC</t>
  </si>
  <si>
    <t>-15.832769726403058</t>
  </si>
  <si>
    <t>35.1659548189491</t>
  </si>
  <si>
    <t>https://waterforpeople.s3.amazonaws.com/images/b91adc10-a8b4-40ff-a11a-a47e5aba69f7.jpg</t>
  </si>
  <si>
    <t>855faae8503f6098dab8a7a8997db648</t>
  </si>
  <si>
    <t>s7aq-mvt0-b3cb</t>
  </si>
  <si>
    <t>2713491005</t>
  </si>
  <si>
    <t>10-09-2019 13:05:42 UTC</t>
  </si>
  <si>
    <t>00:06:10</t>
  </si>
  <si>
    <t>Nyamula</t>
  </si>
  <si>
    <t>-15.837043784558773</t>
  </si>
  <si>
    <t>35.16898596659303</t>
  </si>
  <si>
    <t>https://waterforpeople.s3.amazonaws.com/images/4b6699c7-f573-4940-be18-ccf8f0632c39.jpg</t>
  </si>
  <si>
    <t>Njelemba,Kwerani</t>
  </si>
  <si>
    <t>d26ba6818af226bdd8be4e16128b2fb2</t>
  </si>
  <si>
    <t>emax-wkvj-x9sq</t>
  </si>
  <si>
    <t>2746320274</t>
  </si>
  <si>
    <t>10-09-2019 13:08:22 UTC</t>
  </si>
  <si>
    <t>00:23:25</t>
  </si>
  <si>
    <t>Likulungwa</t>
  </si>
  <si>
    <t>-15.733468481339514</t>
  </si>
  <si>
    <t>35.126715525984764</t>
  </si>
  <si>
    <t>https://waterforpeople.s3.amazonaws.com/images/af62de73-59e7-483c-9530-cf53ec5e28f5.jpg</t>
  </si>
  <si>
    <t>mazuwa</t>
  </si>
  <si>
    <t>5f4fe01283bba865251d48f49223294d</t>
  </si>
  <si>
    <t>s7bf-vawh-gh75</t>
  </si>
  <si>
    <t>2723330904</t>
  </si>
  <si>
    <t>10-09-2019 13:17:38 UTC</t>
  </si>
  <si>
    <t>Mkwita</t>
  </si>
  <si>
    <t>-15.707358475774527</t>
  </si>
  <si>
    <t>35.13599328696728</t>
  </si>
  <si>
    <t>https://waterforpeople.s3.amazonaws.com/images/d7a8d5e0-2604-492d-b736-aa39a64fed07.jpg</t>
  </si>
  <si>
    <t>Msanja</t>
  </si>
  <si>
    <t>5c99cabe1f3c80915c8669413d5898e</t>
  </si>
  <si>
    <t>fbug-hht9-mrma</t>
  </si>
  <si>
    <t>2721530962</t>
  </si>
  <si>
    <t>10-09-2019 13:42:01 UTC</t>
  </si>
  <si>
    <t>-15.837445319630206</t>
  </si>
  <si>
    <t>35.164741203188896</t>
  </si>
  <si>
    <t>https://waterforpeople.s3.amazonaws.com/images/95505791-f150-4daf-aca1-c69f08e190d0.jpg</t>
  </si>
  <si>
    <t>964e1eca1feede7836751d458d4e85f</t>
  </si>
  <si>
    <t>r5mj-nw6e-tfea</t>
  </si>
  <si>
    <t>2713630231</t>
  </si>
  <si>
    <t>10-09-2019 13:43:39 UTC</t>
  </si>
  <si>
    <t>-15.654607638716698</t>
  </si>
  <si>
    <t>35.15423004515469</t>
  </si>
  <si>
    <t>https://waterforpeople.s3.amazonaws.com/images/6f46ca3e-04fe-44cc-80ad-147bd4c1c068.jpg</t>
  </si>
  <si>
    <t>1427dd85407f829eab286b4fa4b2e36c</t>
  </si>
  <si>
    <t>cnxb-kxup-u4wu</t>
  </si>
  <si>
    <t>2711820237</t>
  </si>
  <si>
    <t>10-09-2019 14:05:47 UTC</t>
  </si>
  <si>
    <t>-15.656241565011442</t>
  </si>
  <si>
    <t>35.15378186479211</t>
  </si>
  <si>
    <t>https://waterforpeople.s3.amazonaws.com/images/6fe963ad-2d8b-438d-9387-be40d73d11b1.jpg</t>
  </si>
  <si>
    <t>685b2480d3d3c34b6916f5ddad882f7</t>
  </si>
  <si>
    <t>bwca-puf9-8g7m</t>
  </si>
  <si>
    <t>2748180345</t>
  </si>
  <si>
    <t>10-09-2019 14:20:02 UTC</t>
  </si>
  <si>
    <t>Matandika</t>
  </si>
  <si>
    <t>-15.716486787423491</t>
  </si>
  <si>
    <t>35.139955915510654</t>
  </si>
  <si>
    <t>https://waterforpeople.s3.amazonaws.com/images/3aa25fbb-0dd6-44c4-b4cf-352076ff13eb.jpg</t>
  </si>
  <si>
    <t>William Wester</t>
  </si>
  <si>
    <t>a95c7fed6226b048df85442556e8e7</t>
  </si>
  <si>
    <t>kg5k-8xvt-t91f</t>
  </si>
  <si>
    <t>2748200304</t>
  </si>
  <si>
    <t>10-09-2019 15:12:57 UTC</t>
  </si>
  <si>
    <t>-15.732118617743254</t>
  </si>
  <si>
    <t>35.13925946317613</t>
  </si>
  <si>
    <t>https://waterforpeople.s3.amazonaws.com/images/6e6107f1-5ece-4c56-8569-c23726174007.jpg</t>
  </si>
  <si>
    <t>Chinkakheni, Nangaonde and Msaka</t>
  </si>
  <si>
    <t>f1d40f240c936566313ca97c31ba12d</t>
  </si>
  <si>
    <t>dqav-ne3h-7yf4</t>
  </si>
  <si>
    <t>2721640054</t>
  </si>
  <si>
    <t>10-09-2019 15:41:13 UTC</t>
  </si>
  <si>
    <t>-15.826957882381976</t>
  </si>
  <si>
    <t>35.16405371949077</t>
  </si>
  <si>
    <t>https://waterforpeople.s3.amazonaws.com/images/b6c666e5-ec74-4153-9ea0-2e8f2ca8b2c0.jpg</t>
  </si>
  <si>
    <t>eadbde98ac449f5a913b70dd6812e3e1</t>
  </si>
  <si>
    <t>tqgp-yus0-va01</t>
  </si>
  <si>
    <t>2739130063</t>
  </si>
  <si>
    <t>10-09-2019 15:42:18 UTC</t>
  </si>
  <si>
    <t>00:09:25</t>
  </si>
  <si>
    <t>-15.826518209651113</t>
  </si>
  <si>
    <t>35.164178777486086</t>
  </si>
  <si>
    <t>https://waterforpeople.s3.amazonaws.com/images/5f5fdd0b-440b-454e-82e8-6fa06e31aef3.jpg</t>
  </si>
  <si>
    <t>ca44e4f5f618a8146379c2b8d5b8fe2f</t>
  </si>
  <si>
    <t>e3bt-tk5k-mheu</t>
  </si>
  <si>
    <t>2715490058</t>
  </si>
  <si>
    <t>10-09-2019 15:42:55 UTC</t>
  </si>
  <si>
    <t>00:02:36</t>
  </si>
  <si>
    <t>-15.826327437534928</t>
  </si>
  <si>
    <t>35.16380410641432</t>
  </si>
  <si>
    <t>https://waterforpeople.s3.amazonaws.com/images/96de15d5-5212-425a-8d54-33afe8217a0b.jpg</t>
  </si>
  <si>
    <t>314942c85eb4bf685236bcc84e699652</t>
  </si>
  <si>
    <t>sp9e-48y6-ty3a</t>
  </si>
  <si>
    <t>2715500147</t>
  </si>
  <si>
    <t>10-09-2019 16:37:45 UTC</t>
  </si>
  <si>
    <t>-15.697114951908588</t>
  </si>
  <si>
    <t>35.12962622568011</t>
  </si>
  <si>
    <t>1133.0</t>
  </si>
  <si>
    <t>https://waterforpeople.s3.amazonaws.com/images/5f255f45-ddd7-4967-9621-cabeb2334b50.jpg</t>
  </si>
  <si>
    <t>kansidzi</t>
  </si>
  <si>
    <t>Amazing Family</t>
  </si>
  <si>
    <t>17302153fc68686a6f557e418c8bb1e</t>
  </si>
  <si>
    <t>8tmk-7xwh-jtwt</t>
  </si>
  <si>
    <t>2731300093</t>
  </si>
  <si>
    <t>10-09-2019 17:53:33 UTC</t>
  </si>
  <si>
    <t>Adam</t>
  </si>
  <si>
    <t>-15.82830648869276</t>
  </si>
  <si>
    <t>35.162812527269125</t>
  </si>
  <si>
    <t>https://waterforpeople.s3.amazonaws.com/images/f40f52b4-8ce4-465f-a03b-f8502bf553ee.jpg</t>
  </si>
  <si>
    <t>Adam Malika Thamangiwa</t>
  </si>
  <si>
    <t>61c7166aeaf4ee64fbaeb85bc537e1e</t>
  </si>
  <si>
    <t>m0v9-wq4p-beuv</t>
  </si>
  <si>
    <t>2743010372</t>
  </si>
  <si>
    <t>11-09-2019 06:06:16 UTC</t>
  </si>
  <si>
    <t>00:07:17</t>
  </si>
  <si>
    <t>Mitepa</t>
  </si>
  <si>
    <t>-15.669095548801124</t>
  </si>
  <si>
    <t>35.15836433507502</t>
  </si>
  <si>
    <t>https://waterforpeople.s3.amazonaws.com/images/3f961ef7-177e-4ff9-8f04-b3f664df728b.jpg</t>
  </si>
  <si>
    <t>mitepa</t>
  </si>
  <si>
    <t>89fe51eefe423ddfb68de9fc9e624145</t>
  </si>
  <si>
    <t>acnc-kn0q-cnpb</t>
  </si>
  <si>
    <t>2727500336</t>
  </si>
  <si>
    <t>11-09-2019 06:52:12 UTC</t>
  </si>
  <si>
    <t>-15.66391293425113</t>
  </si>
  <si>
    <t>35.13450801372528</t>
  </si>
  <si>
    <t>https://waterforpeople.s3.amazonaws.com/images/883b90ec-9da6-41b1-8881-2b9d91a534d2.jpg</t>
  </si>
  <si>
    <t>Matengo , Mphata and Mangani</t>
  </si>
  <si>
    <t>e6bcd9ccc8385079a5675ab1bc78c81a</t>
  </si>
  <si>
    <t>wn4t-124x-tdfy</t>
  </si>
  <si>
    <t>2731370318</t>
  </si>
  <si>
    <t>11-09-2019 07:14:28 UTC</t>
  </si>
  <si>
    <t>00:02:39</t>
  </si>
  <si>
    <t>-15.664284168742597</t>
  </si>
  <si>
    <t>35.13286272995174</t>
  </si>
  <si>
    <t>https://waterforpeople.s3.amazonaws.com/images/b9f7424a-5c74-415b-bc89-3c8ea354ed32.jpg</t>
  </si>
  <si>
    <t>85eaaf18f7805681c2d1e73a7e7d742</t>
  </si>
  <si>
    <t>5pm1-e0j8-w4q8</t>
  </si>
  <si>
    <t>2731400356</t>
  </si>
  <si>
    <t>11-09-2019 07:34:41 UTC</t>
  </si>
  <si>
    <t>00:20:59</t>
  </si>
  <si>
    <t>-15.67416756413877</t>
  </si>
  <si>
    <t>35.161466393619776</t>
  </si>
  <si>
    <t>1049.0</t>
  </si>
  <si>
    <t>https://waterforpeople.s3.amazonaws.com/images/d067374d-4415-4ea9-8a88-d1dc6f82db27.jpg</t>
  </si>
  <si>
    <t>4770e9c2a23511d97f1b7815cb4c70ee</t>
  </si>
  <si>
    <t>g35x-bkfn-8gpu</t>
  </si>
  <si>
    <t>2742950049</t>
  </si>
  <si>
    <t>11-09-2019 07:36:48 UTC</t>
  </si>
  <si>
    <t>00:15:01</t>
  </si>
  <si>
    <t>Tangale</t>
  </si>
  <si>
    <t>-15.74381179176271</t>
  </si>
  <si>
    <t>35.155172757804394</t>
  </si>
  <si>
    <t>https://waterforpeople.s3.amazonaws.com/images/604a1b93-8e9e-4f51-a67a-2ae2cd22e489.jpg</t>
  </si>
  <si>
    <t>tangale. mulumbe chombe</t>
  </si>
  <si>
    <t>be6fafc2853f8938d23fa17edbdfc055</t>
  </si>
  <si>
    <t>tfbs-4ggb-hheh</t>
  </si>
  <si>
    <t>2743010325</t>
  </si>
  <si>
    <t>11-09-2019 07:39:58 UTC</t>
  </si>
  <si>
    <t>-15.66211313009262</t>
  </si>
  <si>
    <t>35.132860550656915</t>
  </si>
  <si>
    <t>1073.0</t>
  </si>
  <si>
    <t>https://waterforpeople.s3.amazonaws.com/images/2bf5e15f-4817-4c0f-b55b-dd0366be8c70.jpg</t>
  </si>
  <si>
    <t>Mangani, Matengo</t>
  </si>
  <si>
    <t>2cd2afc59e768e85969d928125101b</t>
  </si>
  <si>
    <t>x278-k6kq-hj54</t>
  </si>
  <si>
    <t>2743000230</t>
  </si>
  <si>
    <t>11-09-2019 08:02:09 UTC</t>
  </si>
  <si>
    <t>00:35:09</t>
  </si>
  <si>
    <t>Peter Nkoola</t>
  </si>
  <si>
    <t>-15.751053420826793</t>
  </si>
  <si>
    <t>35.15841018408537</t>
  </si>
  <si>
    <t>https://waterforpeople.s3.amazonaws.com/images/cc2dd950-4907-42d7-b4c5-98d0914cb32f.jpg</t>
  </si>
  <si>
    <t>Only Peter nkoola</t>
  </si>
  <si>
    <t>3581f4afd84273b3bbd7786b66d12d</t>
  </si>
  <si>
    <t>sgjv-eyrw-ht15</t>
  </si>
  <si>
    <t>2748350053</t>
  </si>
  <si>
    <t>11-09-2019 08:04:23 UTC</t>
  </si>
  <si>
    <t>-15.747589</t>
  </si>
  <si>
    <t>35.1568277</t>
  </si>
  <si>
    <t>https://waterforpeople.s3.amazonaws.com/images/063cc303-7cc1-4617-850e-f484e23061bb.jpg</t>
  </si>
  <si>
    <t>Tangale 2</t>
  </si>
  <si>
    <t>b02b6c1f9c24eded65c64586f0c5306b</t>
  </si>
  <si>
    <t>2d3y-5pcp-unwf</t>
  </si>
  <si>
    <t>2746470422</t>
  </si>
  <si>
    <t>11-09-2019 08:34:12 UTC</t>
  </si>
  <si>
    <t>Thamangiwa</t>
  </si>
  <si>
    <t>-15.832159146666527</t>
  </si>
  <si>
    <t>35.16035981476307</t>
  </si>
  <si>
    <t>https://waterforpeople.s3.amazonaws.com/images/3c2216f9-5f8c-4ebb-9402-f9198459fa2b.jpg</t>
  </si>
  <si>
    <t>Thamangiwa Adam Chingoli</t>
  </si>
  <si>
    <t>d241dbc7c8f5833e1e868443e1b7da</t>
  </si>
  <si>
    <t>h5xk-8fkg-np7d</t>
  </si>
  <si>
    <t>2713680234</t>
  </si>
  <si>
    <t>11-09-2019 08:40:02 UTC</t>
  </si>
  <si>
    <t>-15.748575939796865</t>
  </si>
  <si>
    <t>35.14428064227104</t>
  </si>
  <si>
    <t>https://waterforpeople.s3.amazonaws.com/images/6869288f-d74f-4ca6-8475-0abadbdc4583.jpg</t>
  </si>
  <si>
    <t>Kanyenda, chabwera and mlumbe</t>
  </si>
  <si>
    <t>26555266f332716cebb3161fd01b</t>
  </si>
  <si>
    <t>m72m-2p5b-daf</t>
  </si>
  <si>
    <t>2741250322</t>
  </si>
  <si>
    <t>11-09-2019 08:46:48 UTC</t>
  </si>
  <si>
    <t>00:04:26</t>
  </si>
  <si>
    <t>-15.833470369689167</t>
  </si>
  <si>
    <t>35.1597433257848</t>
  </si>
  <si>
    <t>https://waterforpeople.s3.amazonaws.com/images/b12c7c09-ca5f-4460-973c-e2bd457b8b4e.jpg</t>
  </si>
  <si>
    <t>Rationing</t>
  </si>
  <si>
    <t>569b6210b8f220fd94dbbe7f40e9aba7</t>
  </si>
  <si>
    <t>dqqe-gspq-13xh</t>
  </si>
  <si>
    <t>2748370346</t>
  </si>
  <si>
    <t>11-09-2019 08:47:56 UTC</t>
  </si>
  <si>
    <t>Matengo</t>
  </si>
  <si>
    <t>-15.658564022742212</t>
  </si>
  <si>
    <t>35.13821608386934</t>
  </si>
  <si>
    <t>https://waterforpeople.s3.amazonaws.com/images/129a9643-6086-471b-bacd-ee5d6aaeaac2.jpg</t>
  </si>
  <si>
    <t>Matengo, Allan, Matowe</t>
  </si>
  <si>
    <t>d033220d654ec6ca5d7f7e96e2a6ade</t>
  </si>
  <si>
    <t>ed7c-y79s-qn4r</t>
  </si>
  <si>
    <t>2741250392</t>
  </si>
  <si>
    <t>11-09-2019 08:49:14 UTC</t>
  </si>
  <si>
    <t>Chilimani II</t>
  </si>
  <si>
    <t>-15.636700792238116</t>
  </si>
  <si>
    <t>35.15487059019506</t>
  </si>
  <si>
    <t>https://waterforpeople.s3.amazonaws.com/images/2fa0d9ce-4cd0-407c-bb75-ecfa2f7ee9c3.jpg</t>
  </si>
  <si>
    <t>Chilimani 2</t>
  </si>
  <si>
    <t>c1b388fb5117b58476846c2111266e4c</t>
  </si>
  <si>
    <t>h68s-56nb-f14u</t>
  </si>
  <si>
    <t>2744660211</t>
  </si>
  <si>
    <t>11-09-2019 08:49:19 UTC</t>
  </si>
  <si>
    <t>00:12:58</t>
  </si>
  <si>
    <t>-15.63099673949182</t>
  </si>
  <si>
    <t>35.155495293438435</t>
  </si>
  <si>
    <t>https://waterforpeople.s3.amazonaws.com/images/c88daa5c-0485-456c-addd-ae020981aaed.jpg</t>
  </si>
  <si>
    <t>chilimani 2</t>
  </si>
  <si>
    <t>e5e635adf5741c43a2c06787187e339e</t>
  </si>
  <si>
    <t>gpjb-sn19-f12d</t>
  </si>
  <si>
    <t>2729320405</t>
  </si>
  <si>
    <t>11-09-2019 08:51:51 UTC</t>
  </si>
  <si>
    <t>John Chitera</t>
  </si>
  <si>
    <t>-15.679059871472418</t>
  </si>
  <si>
    <t>35.15951173380017</t>
  </si>
  <si>
    <t>https://waterforpeople.s3.amazonaws.com/images/3ef5d3c3-138a-478f-a86e-fd5d33167098.jpg</t>
  </si>
  <si>
    <t>Johnchitera,mpochera,nsomera</t>
  </si>
  <si>
    <t>928cd32b6c1d4f1bcc65f0a97ed955</t>
  </si>
  <si>
    <t>regd-7kbe-xp9d</t>
  </si>
  <si>
    <t>2725570406</t>
  </si>
  <si>
    <t>11-09-2019 09:10:01 UTC</t>
  </si>
  <si>
    <t>Mzembere</t>
  </si>
  <si>
    <t>-15.834243390709162</t>
  </si>
  <si>
    <t>35.15504493378103</t>
  </si>
  <si>
    <t>https://waterforpeople.s3.amazonaws.com/images/61d8db72-7d8f-436a-b994-5cebc0c350c0.jpg</t>
  </si>
  <si>
    <t>Nzembere Mkumba Thamangiwa</t>
  </si>
  <si>
    <t>10b9a030a1892dae6d6b4b9a458fe6d9</t>
  </si>
  <si>
    <t>bm2c-78hf-ert7</t>
  </si>
  <si>
    <t>2731400166</t>
  </si>
  <si>
    <t>11-09-2019 09:11:23 UTC</t>
  </si>
  <si>
    <t>00:22:02</t>
  </si>
  <si>
    <t>Ntipasonjo</t>
  </si>
  <si>
    <t>-15.73016366455704</t>
  </si>
  <si>
    <t>35.18728952854872</t>
  </si>
  <si>
    <t>https://waterforpeople.s3.amazonaws.com/images/9b74c83f-4dd1-4325-825d-55b0a4357b72.jpg</t>
  </si>
  <si>
    <t>Only Ntipasonjo</t>
  </si>
  <si>
    <t>f0d9391dcbc6d5fde3fb4237c7ac46</t>
  </si>
  <si>
    <t>tjq2-0j7u-q84v</t>
  </si>
  <si>
    <t>2713680235</t>
  </si>
  <si>
    <t>11-09-2019 09:12:16 UTC</t>
  </si>
  <si>
    <t>-15.74841542635113</t>
  </si>
  <si>
    <t>35.14350313693285</t>
  </si>
  <si>
    <t>https://waterforpeople.s3.amazonaws.com/images/5aaf7fe3-5c95-4ae2-806c-b03a3106b2bd.jpg</t>
  </si>
  <si>
    <t>Chabwera,mulumbe and kanyenda</t>
  </si>
  <si>
    <t>ee1aef9e6992f7c8aac2d835b2d432</t>
  </si>
  <si>
    <t>qwcg-q5q0-syk3</t>
  </si>
  <si>
    <t>2719910341</t>
  </si>
  <si>
    <t>11-09-2019 09:18:29 UTC</t>
  </si>
  <si>
    <t>Matowe</t>
  </si>
  <si>
    <t>-15.65226795617491</t>
  </si>
  <si>
    <t>35.140465032309294</t>
  </si>
  <si>
    <t>https://waterforpeople.s3.amazonaws.com/images/4e3e14aa-976e-4c68-b28a-409c1f603683.jpg</t>
  </si>
  <si>
    <t>Matowe And Matengo</t>
  </si>
  <si>
    <t>244b7388804bc36ab8a386d5080cc96</t>
  </si>
  <si>
    <t>b7yy-myth-9mwq</t>
  </si>
  <si>
    <t>2731380422</t>
  </si>
  <si>
    <t>11-09-2019 09:27:15 UTC</t>
  </si>
  <si>
    <t>-15.838058372028172</t>
  </si>
  <si>
    <t>35.15018133446574</t>
  </si>
  <si>
    <t>https://waterforpeople.s3.amazonaws.com/images/4d25c3df-c405-4118-8c45-dd01451edad8.jpg</t>
  </si>
  <si>
    <t>Nzembere</t>
  </si>
  <si>
    <t>ee4ea37ff3ce2edb18cc1cebc27e4c8</t>
  </si>
  <si>
    <t>4g6j-2bnm-90u5</t>
  </si>
  <si>
    <t>2742980066</t>
  </si>
  <si>
    <t>11-09-2019 09:34:00 UTC</t>
  </si>
  <si>
    <t>00:12:56</t>
  </si>
  <si>
    <t>Jekete</t>
  </si>
  <si>
    <t>-15.7367947</t>
  </si>
  <si>
    <t>35.1371182</t>
  </si>
  <si>
    <t>https://waterforpeople.s3.amazonaws.com/images/100a5799-bfb2-4325-aa9f-62703b89d929.jpg</t>
  </si>
  <si>
    <t>jekete. chikakankhani.msaka</t>
  </si>
  <si>
    <t>fc5bc866919de92bd7ac323a87488f</t>
  </si>
  <si>
    <t>v0j6-13f0-fhk3</t>
  </si>
  <si>
    <t>2746450387</t>
  </si>
  <si>
    <t>11-09-2019 09:37:29 UTC</t>
  </si>
  <si>
    <t>-15.680826525203884</t>
  </si>
  <si>
    <t>35.153802148997784</t>
  </si>
  <si>
    <t>1103.0</t>
  </si>
  <si>
    <t>https://waterforpeople.s3.amazonaws.com/images/083e015c-5834-4bbb-bf55-21649d8488fd.jpg</t>
  </si>
  <si>
    <t>kavina, mpama,mpochera</t>
  </si>
  <si>
    <t>40f9353cbfd5e81f511982468c4b4bb4</t>
  </si>
  <si>
    <t>thy6-1mjs-a0d9</t>
  </si>
  <si>
    <t>2733140187</t>
  </si>
  <si>
    <t>11-09-2019 09:39:54 UTC</t>
  </si>
  <si>
    <t>00:19:59</t>
  </si>
  <si>
    <t>-15.724599128589034</t>
  </si>
  <si>
    <t>35.185462441295385</t>
  </si>
  <si>
    <t>https://waterforpeople.s3.amazonaws.com/images/32cb593e-5e60-4de6-9f93-befade6ed3d5.jpg</t>
  </si>
  <si>
    <t>only Ntipasonjo</t>
  </si>
  <si>
    <t>422b43529b5d84dea4f01b81ec976b59</t>
  </si>
  <si>
    <t>bc1f-mbk5-5u9e</t>
  </si>
  <si>
    <t>2711880382</t>
  </si>
  <si>
    <t>11-09-2019 09:42:49 UTC</t>
  </si>
  <si>
    <t>00:03:37</t>
  </si>
  <si>
    <t>-15.648420327343047</t>
  </si>
  <si>
    <t>35.13722484000027</t>
  </si>
  <si>
    <t>https://waterforpeople.s3.amazonaws.com/images/aa4c1267-1c48-4165-ae9f-c5f634ad8b3e.jpg</t>
  </si>
  <si>
    <t>Matowe And  Mbenjere</t>
  </si>
  <si>
    <t>d33c221761f9c2c7aa9c42c5f7d618</t>
  </si>
  <si>
    <t>kgck-nujv-1gc3</t>
  </si>
  <si>
    <t>2733150260</t>
  </si>
  <si>
    <t>11-09-2019 10:07:17 UTC</t>
  </si>
  <si>
    <t>-15.74612523894757</t>
  </si>
  <si>
    <t>35.14579298906028</t>
  </si>
  <si>
    <t>https://waterforpeople.s3.amazonaws.com/images/cfe07469-a2ac-4dc4-8a03-4a7ce1571a09.jpg</t>
  </si>
  <si>
    <t>Chabwera 2</t>
  </si>
  <si>
    <t>2820e1ad954794406e855595999d6b69</t>
  </si>
  <si>
    <t>1vrs-5q9p-7c3j</t>
  </si>
  <si>
    <t>2713710203</t>
  </si>
  <si>
    <t>11-09-2019 10:09:27 UTC</t>
  </si>
  <si>
    <t>Masapula</t>
  </si>
  <si>
    <t>-15.712138675153255</t>
  </si>
  <si>
    <t>35.191861521452665</t>
  </si>
  <si>
    <t>https://waterforpeople.s3.amazonaws.com/images/fc01b3e7-5113-4708-8d74-aa9af75db143.jpg</t>
  </si>
  <si>
    <t>Nkuchira</t>
  </si>
  <si>
    <t>7799fb9a6e7fde53857323b16dfcc48</t>
  </si>
  <si>
    <t>n218-vtmd-yp6h</t>
  </si>
  <si>
    <t>2718070281</t>
  </si>
  <si>
    <t>11-09-2019 10:16:56 UTC</t>
  </si>
  <si>
    <t>-15.643215710297227</t>
  </si>
  <si>
    <t>35.137991113588214</t>
  </si>
  <si>
    <t>https://waterforpeople.s3.amazonaws.com/images/2ae87a73-9f3a-4988-accf-2a9a546c8b79.jpg</t>
  </si>
  <si>
    <t>b18da3ea48e7beb2b5e5dbcc9b32e2</t>
  </si>
  <si>
    <t>97sw-7166-4sh2</t>
  </si>
  <si>
    <t>2715570569</t>
  </si>
  <si>
    <t>11-09-2019 10:36:42 UTC</t>
  </si>
  <si>
    <t>Liwaya</t>
  </si>
  <si>
    <t>-15.675035174936056</t>
  </si>
  <si>
    <t>35.15493689104915</t>
  </si>
  <si>
    <t>1055.0</t>
  </si>
  <si>
    <t>https://waterforpeople.s3.amazonaws.com/images/3c18f1ca-5c7f-48a8-aa08-6b8b7833843f.jpg</t>
  </si>
  <si>
    <t>liwaya,mpama</t>
  </si>
  <si>
    <t>12a34db772f23c3d5b4743421742b44</t>
  </si>
  <si>
    <t>wm1f-31ke-y6a2</t>
  </si>
  <si>
    <t>2739250165</t>
  </si>
  <si>
    <t>11-09-2019 10:48:46 UTC</t>
  </si>
  <si>
    <t>00:21:34</t>
  </si>
  <si>
    <t>-15.70713606197387</t>
  </si>
  <si>
    <t>35.192798702046275</t>
  </si>
  <si>
    <t>https://waterforpeople.s3.amazonaws.com/images/8c031045-5517-481d-8f60-fbb007c40448.jpg</t>
  </si>
  <si>
    <t>Only masapula</t>
  </si>
  <si>
    <t>41f64a565d5071b0de9efd42a45a53fe</t>
  </si>
  <si>
    <t>wn8b-bqa3-8r8g</t>
  </si>
  <si>
    <t>2718080453</t>
  </si>
  <si>
    <t>11-09-2019 11:08:12 UTC</t>
  </si>
  <si>
    <t>-15.829506106674671</t>
  </si>
  <si>
    <t>35.155930230394006</t>
  </si>
  <si>
    <t>https://waterforpeople.s3.amazonaws.com/images/46beacee-95d5-499d-8d21-cfb659db1ef1.jpg</t>
  </si>
  <si>
    <t>d1d060eed5b677ee59e963afd262c4e</t>
  </si>
  <si>
    <t>r126-u97n-gvb9</t>
  </si>
  <si>
    <t>2748380183</t>
  </si>
  <si>
    <t>11-09-2019 11:12:52 UTC</t>
  </si>
  <si>
    <t>-15.708110248669982</t>
  </si>
  <si>
    <t>35.193720795214176</t>
  </si>
  <si>
    <t>https://waterforpeople.s3.amazonaws.com/images/e27242aa-6877-4e2c-949c-f5db501a4272.jpg</t>
  </si>
  <si>
    <t>4348806c3d864afe9ebcdbcb8736a53</t>
  </si>
  <si>
    <t>6se5-unsk-sdxy</t>
  </si>
  <si>
    <t>2731380436</t>
  </si>
  <si>
    <t>11-09-2019 11:20:11 UTC</t>
  </si>
  <si>
    <t>-15.829640971496701</t>
  </si>
  <si>
    <t>35.1555834710598</t>
  </si>
  <si>
    <t>https://waterforpeople.s3.amazonaws.com/images/38fddab7-4866-4b1b-ab76-02cdb0e0be14.jpg</t>
  </si>
  <si>
    <t>6241cacc4541257996d6b2e5d94f08f</t>
  </si>
  <si>
    <t>nww2-ndx0-msg3</t>
  </si>
  <si>
    <t>2723470165</t>
  </si>
  <si>
    <t>11-09-2019 11:25:23 UTC</t>
  </si>
  <si>
    <t>-15.7453543</t>
  </si>
  <si>
    <t>35.1295477</t>
  </si>
  <si>
    <t>https://waterforpeople.s3.amazonaws.com/images/5f2ae903-6dd5-40f8-b122-45bf3264beef.jpg</t>
  </si>
  <si>
    <t>singano. jekete</t>
  </si>
  <si>
    <t>6796c45631e1f0643efeec08f48f1c5</t>
  </si>
  <si>
    <t>dfun-rn64-bf1d</t>
  </si>
  <si>
    <t>2727500285</t>
  </si>
  <si>
    <t>11-09-2019 11:30:26 UTC</t>
  </si>
  <si>
    <t>-15.743678980506957</t>
  </si>
  <si>
    <t>35.125935757532716</t>
  </si>
  <si>
    <t>https://waterforpeople.s3.amazonaws.com/images/9101508e-2776-4020-a4e1-cd763f7a77f9.jpg</t>
  </si>
  <si>
    <t>only  Jekete</t>
  </si>
  <si>
    <t>e49ce1bdcf4557426a6c597895d299b</t>
  </si>
  <si>
    <t>ffyd-kp8c-k5p0</t>
  </si>
  <si>
    <t>2713680198</t>
  </si>
  <si>
    <t>11-09-2019 11:39:18 UTC</t>
  </si>
  <si>
    <t>00:21:46</t>
  </si>
  <si>
    <t>-15.705978102050722</t>
  </si>
  <si>
    <t>35.19068520516157</t>
  </si>
  <si>
    <t>https://waterforpeople.s3.amazonaws.com/images/d48e29eb-5110-4d68-8d04-5ae988462443.jpg</t>
  </si>
  <si>
    <t>only masapula</t>
  </si>
  <si>
    <t>e740c2b4c8363aa648d07d336d95b78f</t>
  </si>
  <si>
    <t>251j-3m28-5wqh</t>
  </si>
  <si>
    <t>2743000456</t>
  </si>
  <si>
    <t>11-09-2019 11:47:59 UTC</t>
  </si>
  <si>
    <t>-15.83758944645524</t>
  </si>
  <si>
    <t>35.14726066030562</t>
  </si>
  <si>
    <t>https://waterforpeople.s3.amazonaws.com/images/2c1bdf74-1bc2-4608-8e51-ee6c7346abc0.jpg</t>
  </si>
  <si>
    <t>Magombo Nzembere Thamangiwa</t>
  </si>
  <si>
    <t>1ea5589b37864ab25abbe4a9241b15b</t>
  </si>
  <si>
    <t>8v53-dvdu-qe96</t>
  </si>
  <si>
    <t>2748380189</t>
  </si>
  <si>
    <t>11-09-2019 12:03:31 UTC</t>
  </si>
  <si>
    <t>-15.7504759</t>
  </si>
  <si>
    <t>35.1306001</t>
  </si>
  <si>
    <t>https://waterforpeople.s3.amazonaws.com/images/75c159ca-2a97-42a3-97e2-646857d94913.jpg</t>
  </si>
  <si>
    <t>jekete . singano. ngolanga</t>
  </si>
  <si>
    <t>f09912d4245bdccae9d12a7c4379aa</t>
  </si>
  <si>
    <t>6d80-2nn7-y4ba</t>
  </si>
  <si>
    <t>2725580214</t>
  </si>
  <si>
    <t>11-09-2019 12:20:00 UTC</t>
  </si>
  <si>
    <t>-15.7554756</t>
  </si>
  <si>
    <t>35.1326658</t>
  </si>
  <si>
    <t>https://waterforpeople.s3.amazonaws.com/images/85415d51-7779-43fe-ae58-5259b8777b6c.jpg</t>
  </si>
  <si>
    <t>singano. ngolanga</t>
  </si>
  <si>
    <t>5434dc8cfbbc8c9c2f888b5c5d203c6</t>
  </si>
  <si>
    <t>wmt6-w6nr-bbtp</t>
  </si>
  <si>
    <t>2744670493</t>
  </si>
  <si>
    <t>11-09-2019 12:20:12 UTC</t>
  </si>
  <si>
    <t>Mitawa I</t>
  </si>
  <si>
    <t>-15.830926629714668</t>
  </si>
  <si>
    <t>35.14263929799199</t>
  </si>
  <si>
    <t>https://waterforpeople.s3.amazonaws.com/images/6521a3fc-a313-4e6a-8724-ce26a7a10e2e.jpg</t>
  </si>
  <si>
    <t>35a16c6fd9e95fe536a667059a66d17</t>
  </si>
  <si>
    <t>sqyk-1u5e-jnpx</t>
  </si>
  <si>
    <t>2743020064</t>
  </si>
  <si>
    <t>11-09-2019 12:25:53 UTC</t>
  </si>
  <si>
    <t>00:04:50</t>
  </si>
  <si>
    <t>Mwenye I</t>
  </si>
  <si>
    <t>-15.831615664064884</t>
  </si>
  <si>
    <t>35.134307434782386</t>
  </si>
  <si>
    <t>1088.0</t>
  </si>
  <si>
    <t>https://waterforpeople.s3.amazonaws.com/images/a596d5e2-9994-4e3c-a4f0-a6cac039824b.jpg</t>
  </si>
  <si>
    <t>Mwenye 2 and  Mitawa</t>
  </si>
  <si>
    <t>9d1df7a32cfd48e0493c8f1ba914b2</t>
  </si>
  <si>
    <t>7b7t-esek-xk47</t>
  </si>
  <si>
    <t>2731390415</t>
  </si>
  <si>
    <t>11-09-2019 12:31:05 UTC</t>
  </si>
  <si>
    <t>00:02:37</t>
  </si>
  <si>
    <t>-15.830926964990795</t>
  </si>
  <si>
    <t>35.14256738126278</t>
  </si>
  <si>
    <t>https://waterforpeople.s3.amazonaws.com/images/551d1fdb-d99d-45eb-a456-ed9b17ad58cc.jpg</t>
  </si>
  <si>
    <t>Mitawa  I</t>
  </si>
  <si>
    <t>7563c18583f3b4854dbfa8c312e6a6d3</t>
  </si>
  <si>
    <t>v00j-8ams-vp72</t>
  </si>
  <si>
    <t>2733160213</t>
  </si>
  <si>
    <t>11-09-2019 12:37:59 UTC</t>
  </si>
  <si>
    <t>-15.753544690087438</t>
  </si>
  <si>
    <t>35.12870245613158</t>
  </si>
  <si>
    <t>https://waterforpeople.s3.amazonaws.com/images/c68e66bf-5bca-4a5f-a454-914b5f68a02d.jpg</t>
  </si>
  <si>
    <t>jejete. singano.george</t>
  </si>
  <si>
    <t>8d11482147f59e7837a9fe237b116c7</t>
  </si>
  <si>
    <t>5cck-0crr-u5s8</t>
  </si>
  <si>
    <t>2741250347</t>
  </si>
  <si>
    <t>11-09-2019 12:48:03 UTC</t>
  </si>
  <si>
    <t>-15.833348957821727</t>
  </si>
  <si>
    <t>35.14568528160453</t>
  </si>
  <si>
    <t>https://waterforpeople.s3.amazonaws.com/images/4cd9fb80-10b2-4dad-95ed-7f78ffbcfb68.jpg</t>
  </si>
  <si>
    <t>Mitawa I Magombo Likoswe</t>
  </si>
  <si>
    <t>9a219f68d96f5f1ab8be02696d7598</t>
  </si>
  <si>
    <t>qk2s-dw31-ckg3</t>
  </si>
  <si>
    <t>2737200257</t>
  </si>
  <si>
    <t>11-09-2019 13:02:09 UTC</t>
  </si>
  <si>
    <t>00:02:47</t>
  </si>
  <si>
    <t>Msomera</t>
  </si>
  <si>
    <t>-15.850908374413848</t>
  </si>
  <si>
    <t>35.136959217488766</t>
  </si>
  <si>
    <t>https://waterforpeople.s3.amazonaws.com/images/d6b95079-2526-4546-8acd-320adf630d26.jpg</t>
  </si>
  <si>
    <t>Howa</t>
  </si>
  <si>
    <t>f629558b7c88c6e97c5121826b396558</t>
  </si>
  <si>
    <t>25u6-u1ah-chw0</t>
  </si>
  <si>
    <t>2711890318</t>
  </si>
  <si>
    <t>11-09-2019 13:02:23 UTC</t>
  </si>
  <si>
    <t>-15.826373328454792</t>
  </si>
  <si>
    <t>35.140367383137345</t>
  </si>
  <si>
    <t>https://waterforpeople.s3.amazonaws.com/images/ace17a29-7545-4340-87d6-59322edee3be.jpg</t>
  </si>
  <si>
    <t>Mwenye  1,Mbemba and Mitawa</t>
  </si>
  <si>
    <t>e6edc3170953315578a15bb3c9c868</t>
  </si>
  <si>
    <t>9vrr-rvq7-p1fm</t>
  </si>
  <si>
    <t>2719910452</t>
  </si>
  <si>
    <t>11-09-2019 13:23:32 UTC</t>
  </si>
  <si>
    <t>00:04:25</t>
  </si>
  <si>
    <t>Namulumbwa</t>
  </si>
  <si>
    <t>-15.828726296313107</t>
  </si>
  <si>
    <t>35.12734073214233</t>
  </si>
  <si>
    <t>https://waterforpeople.s3.amazonaws.com/images/3ac456ff-7a99-466c-ac9a-33eb4797ea82.jpg</t>
  </si>
  <si>
    <t>Namulumbwa, Liunje, Makwinja</t>
  </si>
  <si>
    <t>a82f4c285d39fc6b9e75dbeb5d0bdaf</t>
  </si>
  <si>
    <t>qus7-ve5g-bvp5</t>
  </si>
  <si>
    <t>2741250199</t>
  </si>
  <si>
    <t>11-09-2019 13:36:31 UTC</t>
  </si>
  <si>
    <t>Nkasa</t>
  </si>
  <si>
    <t>-15.843784678727388</t>
  </si>
  <si>
    <t>35.15061526559293</t>
  </si>
  <si>
    <t>https://waterforpeople.s3.amazonaws.com/images/6e6b90ec-251d-4be0-8f56-58838a6242fc.jpg</t>
  </si>
  <si>
    <t>7f3d999afc11a20956b1cda0ca5</t>
  </si>
  <si>
    <t>6gu6-tfhw-8ag8</t>
  </si>
  <si>
    <t>2718080362</t>
  </si>
  <si>
    <t>11-09-2019 13:38:55 UTC</t>
  </si>
  <si>
    <t>Nakhuba II</t>
  </si>
  <si>
    <t>-15.710685169324279</t>
  </si>
  <si>
    <t>35.30131693929434</t>
  </si>
  <si>
    <t>https://waterforpeople.s3.amazonaws.com/images/8f613b8f-56b1-48c0-8e86-3d5d0cd9eae2.jpg</t>
  </si>
  <si>
    <t>Nakuba2</t>
  </si>
  <si>
    <t>f05e93f59b5b5c3d73cec49524ededc1</t>
  </si>
  <si>
    <t>3605-87vj-y0jn</t>
  </si>
  <si>
    <t>2746450463</t>
  </si>
  <si>
    <t>11-09-2019 13:52:09 UTC</t>
  </si>
  <si>
    <t>Liunje</t>
  </si>
  <si>
    <t>-15.827573616988957</t>
  </si>
  <si>
    <t>35.12765446677804</t>
  </si>
  <si>
    <t>https://waterforpeople.s3.amazonaws.com/images/6c89802c-3121-4362-a5d6-64bbbb97ea42.jpg</t>
  </si>
  <si>
    <t>Liunje Namulumbwa</t>
  </si>
  <si>
    <t>a7487a2ed42474fab1fa289f2d5f93b</t>
  </si>
  <si>
    <t>67bu-d7g2-exfr</t>
  </si>
  <si>
    <t>2729320313</t>
  </si>
  <si>
    <t>11-09-2019 13:56:43 UTC</t>
  </si>
  <si>
    <t>-15.842338507063687</t>
  </si>
  <si>
    <t>35.15357466414571</t>
  </si>
  <si>
    <t>https://waterforpeople.s3.amazonaws.com/images/16eed248-f163-4422-bf54-16ee41254ce6.jpg</t>
  </si>
  <si>
    <t>Mtepere,Thamangiwa</t>
  </si>
  <si>
    <t>3be358305d279133becaf561b712431</t>
  </si>
  <si>
    <t>ewbg-8b2k-7t86</t>
  </si>
  <si>
    <t>2711900406</t>
  </si>
  <si>
    <t>11-09-2019 14:13:43 UTC</t>
  </si>
  <si>
    <t>-15.82556426525116</t>
  </si>
  <si>
    <t>35.12435861863196</t>
  </si>
  <si>
    <t>https://waterforpeople.s3.amazonaws.com/images/a0c915aa-eb41-443e-b6e0-30fd3bd2757f.jpg</t>
  </si>
  <si>
    <t>Liunje Namkwawa</t>
  </si>
  <si>
    <t>a42fd688f0948c5a5f66b7bb738764</t>
  </si>
  <si>
    <t>b5g7-3h1f-kr1v</t>
  </si>
  <si>
    <t>2737200315</t>
  </si>
  <si>
    <t>11-09-2019 14:14:31 UTC</t>
  </si>
  <si>
    <t>00:04:36</t>
  </si>
  <si>
    <t>-15.673920172266662</t>
  </si>
  <si>
    <t>35.3083526249975</t>
  </si>
  <si>
    <t>https://waterforpeople.s3.amazonaws.com/images/310b8ef6-306d-4f2e-ad9d-efa38a547cb0.jpg</t>
  </si>
  <si>
    <t>fa9de226be2c7fe6ed2250b192ad25</t>
  </si>
  <si>
    <t>wnxs-xagf-1an5</t>
  </si>
  <si>
    <t>2725570282</t>
  </si>
  <si>
    <t>11-09-2019 14:19:02 UTC</t>
  </si>
  <si>
    <t>Ntepele</t>
  </si>
  <si>
    <t>-15.845227371901274</t>
  </si>
  <si>
    <t>35.15462826937437</t>
  </si>
  <si>
    <t>https://waterforpeople.s3.amazonaws.com/images/6bc102a8-44c0-47e4-ad74-df3a19882500.jpg</t>
  </si>
  <si>
    <t>Kanje</t>
  </si>
  <si>
    <t>ee5186f81a5679b2510651bdb16952c</t>
  </si>
  <si>
    <t>w40n-02rd-ccgx</t>
  </si>
  <si>
    <t>2725600495</t>
  </si>
  <si>
    <t>11-09-2019 14:27:41 UTC</t>
  </si>
  <si>
    <t>00:02:27</t>
  </si>
  <si>
    <t>-15.822645141743124</t>
  </si>
  <si>
    <t>35.12097040191293</t>
  </si>
  <si>
    <t>https://waterforpeople.s3.amazonaws.com/images/1ad8f190-8898-4371-96b1-63ec4d22fada.jpg</t>
  </si>
  <si>
    <t>e0eb3687dc1ddf1407eb2071b79cbd</t>
  </si>
  <si>
    <t>g0m7-58bd-4jd4</t>
  </si>
  <si>
    <t>2731390308</t>
  </si>
  <si>
    <t>11-09-2019 14:44:59 UTC</t>
  </si>
  <si>
    <t>-15.679474105127156</t>
  </si>
  <si>
    <t>35.309340599924326</t>
  </si>
  <si>
    <t>https://waterforpeople.s3.amazonaws.com/images/c39e0347-1e83-455f-b4d5-ab8da2ef3e9d.jpg</t>
  </si>
  <si>
    <t>Chakwiya, likhomo  And namahala</t>
  </si>
  <si>
    <t>97a9af35109a7041d731fcbcc77f6f9</t>
  </si>
  <si>
    <t>9t8b-t8de-6d83</t>
  </si>
  <si>
    <t>2725600497</t>
  </si>
  <si>
    <t>11-09-2019 14:46:02 UTC</t>
  </si>
  <si>
    <t>00:09:19</t>
  </si>
  <si>
    <t>-15.836246539838612</t>
  </si>
  <si>
    <t>35.148817263543606</t>
  </si>
  <si>
    <t>https://waterforpeople.s3.amazonaws.com/images/f7017797-e2e3-471f-9066-14adc1d5d6cc.jpg</t>
  </si>
  <si>
    <t>Nzembere Thamangiwa</t>
  </si>
  <si>
    <t>20906b55ad485bbc8d820f3f1f882b</t>
  </si>
  <si>
    <t>px90-bqpv-b9da</t>
  </si>
  <si>
    <t>2744660414</t>
  </si>
  <si>
    <t>11-09-2019 14:49:21 UTC</t>
  </si>
  <si>
    <t>-15.828526513651013</t>
  </si>
  <si>
    <t>35.1627466455102</t>
  </si>
  <si>
    <t>https://waterforpeople.s3.amazonaws.com/images/018a21b0-68fc-45da-b39e-e230bfeba0e0.jpg</t>
  </si>
  <si>
    <t>Adam Chingoli Malika</t>
  </si>
  <si>
    <t>dad68b2da929cdd6ce91d3b79aecca1b</t>
  </si>
  <si>
    <t>8wx9-butd-42er</t>
  </si>
  <si>
    <t>2748370457</t>
  </si>
  <si>
    <t>11-09-2019 16:57:54 UTC</t>
  </si>
  <si>
    <t>-15.74762191157788</t>
  </si>
  <si>
    <t>35.14437468722463</t>
  </si>
  <si>
    <t>1028.0</t>
  </si>
  <si>
    <t>https://waterforpeople.s3.amazonaws.com/images/b712872d-bb7d-4714-a3c1-3aad3b6be566.jpg</t>
  </si>
  <si>
    <t>Chabwera and kanyenda</t>
  </si>
  <si>
    <t>9166e274e5153175a1d815689d84b75c</t>
  </si>
  <si>
    <t>91pj-3wa9-xp43</t>
  </si>
  <si>
    <t>2746560179</t>
  </si>
  <si>
    <t>12-09-2019 06:22:36 UTC</t>
  </si>
  <si>
    <t>2019-09-12</t>
  </si>
  <si>
    <t>Sabola</t>
  </si>
  <si>
    <t>-15.681624272838235</t>
  </si>
  <si>
    <t>35.27457338757813</t>
  </si>
  <si>
    <t>https://waterforpeople.s3.amazonaws.com/images/759b33f3-0b4e-4e51-a195-c2b95853bfb7.jpg</t>
  </si>
  <si>
    <t>74ee601475713c5b13d93142f3e0acdd</t>
  </si>
  <si>
    <t>qj3t-1fvf-bw6k</t>
  </si>
  <si>
    <t>2711950144</t>
  </si>
  <si>
    <t>12-09-2019 06:34:00 UTC</t>
  </si>
  <si>
    <t>-15.679185180924833</t>
  </si>
  <si>
    <t>35.27652142569423</t>
  </si>
  <si>
    <t>https://waterforpeople.s3.amazonaws.com/images/8dfe790c-2a30-4195-bdbd-8572bac68c8f.jpg</t>
  </si>
  <si>
    <t>sabola</t>
  </si>
  <si>
    <t>488b99e2e0bed61b85b58dfa39938e36</t>
  </si>
  <si>
    <t>u3db-tmep-necn</t>
  </si>
  <si>
    <t>2715610192</t>
  </si>
  <si>
    <t>12-09-2019 07:27:08 UTC</t>
  </si>
  <si>
    <t>-15.7393591</t>
  </si>
  <si>
    <t>35.1311294</t>
  </si>
  <si>
    <t>https://waterforpeople.s3.amazonaws.com/images/dc457e7f-e687-48e7-a930-efd71f6b1997.jpg</t>
  </si>
  <si>
    <t>chiradzulu secondary school</t>
  </si>
  <si>
    <t>30e22c8b97d51ac93a25b49791c6e288</t>
  </si>
  <si>
    <t>b1q9-ymr5-gc5s</t>
  </si>
  <si>
    <t>2715670170</t>
  </si>
  <si>
    <t>12-09-2019 07:41:16 UTC</t>
  </si>
  <si>
    <t>Ndasauka</t>
  </si>
  <si>
    <t>-15.664513413794339</t>
  </si>
  <si>
    <t>35.152440844103694</t>
  </si>
  <si>
    <t>https://waterforpeople.s3.amazonaws.com/images/3536e1ec-e66c-4ae3-8a7c-3a40c06f8706.jpg</t>
  </si>
  <si>
    <t>Ndasauka,Umali,Chibwana</t>
  </si>
  <si>
    <t>f77528fb9a25f957ccfe9e738ed5da73</t>
  </si>
  <si>
    <t>kxtw-ec83-mvva</t>
  </si>
  <si>
    <t>2723460522</t>
  </si>
  <si>
    <t>12-09-2019 07:52:05 UTC</t>
  </si>
  <si>
    <t>-15.7373573</t>
  </si>
  <si>
    <t>35.132551</t>
  </si>
  <si>
    <t>https://waterforpeople.s3.amazonaws.com/images/5057c5b3-5a35-4240-96f5-5c40eeffbcea.jpg</t>
  </si>
  <si>
    <t>7f5b1dd8b311e6a7e5ad941daa42d92</t>
  </si>
  <si>
    <t>wmxk-n719-1n02</t>
  </si>
  <si>
    <t>2727490572</t>
  </si>
  <si>
    <t>12-09-2019 08:12:43 UTC</t>
  </si>
  <si>
    <t>Umasi</t>
  </si>
  <si>
    <t>-15.666478089988232</t>
  </si>
  <si>
    <t>35.151940528303385</t>
  </si>
  <si>
    <t>https://waterforpeople.s3.amazonaws.com/images/9a3d0362-87c3-416b-a56a-e1098f3858c5.jpg</t>
  </si>
  <si>
    <t>4bf57e33e4a1d176d7a96b88782ce4e</t>
  </si>
  <si>
    <t>g8wh-rwkr-3s6p</t>
  </si>
  <si>
    <t>2741260575</t>
  </si>
  <si>
    <t>12-09-2019 08:18:44 UTC</t>
  </si>
  <si>
    <t>-15.7390078</t>
  </si>
  <si>
    <t>35.131789</t>
  </si>
  <si>
    <t>https://waterforpeople.s3.amazonaws.com/images/a7cfb46e-e568-4d0f-ab67-0b5cfa351fa0.jpg</t>
  </si>
  <si>
    <t>chiradzulu secondary school. jekete village</t>
  </si>
  <si>
    <t>3cb7d71e3b9577ae93353874b3ff99f2</t>
  </si>
  <si>
    <t>e7x5-959g-rj0r</t>
  </si>
  <si>
    <t>2733250143</t>
  </si>
  <si>
    <t>12-09-2019 08:55:34 UTC</t>
  </si>
  <si>
    <t>Mwalija</t>
  </si>
  <si>
    <t>-15.668593095615506</t>
  </si>
  <si>
    <t>35.14639782719314</t>
  </si>
  <si>
    <t>https://waterforpeople.s3.amazonaws.com/images/17973d7b-c6ac-4008-8758-a8dc729322cb.jpg</t>
  </si>
  <si>
    <t>Mwalija,Ngolonje</t>
  </si>
  <si>
    <t>6a5d76557e1ced43d8f7099ded3a4</t>
  </si>
  <si>
    <t>rax5-p35a-df11</t>
  </si>
  <si>
    <t>2719890526</t>
  </si>
  <si>
    <t>12-09-2019 09:08:10 UTC</t>
  </si>
  <si>
    <t>00:22:50</t>
  </si>
  <si>
    <t>Mulumbe</t>
  </si>
  <si>
    <t>-15.747095779515803</t>
  </si>
  <si>
    <t>35.147644551470876</t>
  </si>
  <si>
    <t>https://waterforpeople.s3.amazonaws.com/images/88a046ab-d90e-48a0-acd0-3c8db22c686e.jpg</t>
  </si>
  <si>
    <t>only mulumbe</t>
  </si>
  <si>
    <t>73a37ac171392778e304856fb412472</t>
  </si>
  <si>
    <t>hvv0-br9s-c75x</t>
  </si>
  <si>
    <t>2737260175</t>
  </si>
  <si>
    <t>12-09-2019 09:10:19 UTC</t>
  </si>
  <si>
    <t>Mlanjira</t>
  </si>
  <si>
    <t>-15.85366656538099</t>
  </si>
  <si>
    <t>35.18997425213456</t>
  </si>
  <si>
    <t>https://waterforpeople.s3.amazonaws.com/images/84e7f962-28ab-48f1-9ec7-1d6ef601a97d.jpg</t>
  </si>
  <si>
    <t>b2b113f11537dfc6dcbd8134399c</t>
  </si>
  <si>
    <t>qh5j-6b7y-wh83</t>
  </si>
  <si>
    <t>2725580556</t>
  </si>
  <si>
    <t>12-09-2019 09:33:03 UTC</t>
  </si>
  <si>
    <t>Daya</t>
  </si>
  <si>
    <t>-15.681856535375118</t>
  </si>
  <si>
    <t>35.13548911549151</t>
  </si>
  <si>
    <t>https://waterforpeople.s3.amazonaws.com/images/c8fb04b6-9af0-4c5a-9db4-34f4144ec07d.jpg</t>
  </si>
  <si>
    <t>Kotima and Juwa</t>
  </si>
  <si>
    <t>ce78a31ca160ae5ce6ad340683dfa</t>
  </si>
  <si>
    <t>4kxg-a03u-4pvm</t>
  </si>
  <si>
    <t>2744670635</t>
  </si>
  <si>
    <t>12-09-2019 09:46:01 UTC</t>
  </si>
  <si>
    <t>-15.75024293269962</t>
  </si>
  <si>
    <t>35.150007996708155</t>
  </si>
  <si>
    <t>https://waterforpeople.s3.amazonaws.com/images/fd4e96bc-b791-4bdc-aded-569f956e3249.jpg</t>
  </si>
  <si>
    <t>49eaaed3a4427b627e9ca7b6f61bd39</t>
  </si>
  <si>
    <t>6d89-d5ht-rcaw</t>
  </si>
  <si>
    <t>2733230192</t>
  </si>
  <si>
    <t>12-09-2019 09:58:21 UTC</t>
  </si>
  <si>
    <t>Sambani</t>
  </si>
  <si>
    <t>-15.847847764380276</t>
  </si>
  <si>
    <t>35.187664702534676</t>
  </si>
  <si>
    <t>https://waterforpeople.s3.amazonaws.com/images/5ec8dd67-c01e-4492-8d3f-e01813520684.jpg</t>
  </si>
  <si>
    <t>Sambani  Lopa Malinga Mitawa II</t>
  </si>
  <si>
    <t>554339a732de524e5bb52991453cc0</t>
  </si>
  <si>
    <t>u8kv-pnct-hr3w</t>
  </si>
  <si>
    <t>2723510182</t>
  </si>
  <si>
    <t>12-09-2019 10:07:28 UTC</t>
  </si>
  <si>
    <t>-15.662314714863896</t>
  </si>
  <si>
    <t>35.144172264263034</t>
  </si>
  <si>
    <t>1078.0</t>
  </si>
  <si>
    <t>https://waterforpeople.s3.amazonaws.com/images/4d464cc5-862f-4cc9-b569-5b21d9e2d8c3.jpg</t>
  </si>
  <si>
    <t>d2e555e59a7aff139b9aea49f1114069</t>
  </si>
  <si>
    <t>f4dm-17r6-a7g6</t>
  </si>
  <si>
    <t>2746530198</t>
  </si>
  <si>
    <t>12-09-2019 10:14:24 UTC</t>
  </si>
  <si>
    <t>Mitawa II</t>
  </si>
  <si>
    <t>-15.854634172283113</t>
  </si>
  <si>
    <t>35.186390820890665</t>
  </si>
  <si>
    <t>https://waterforpeople.s3.amazonaws.com/images/73417369-7f42-4e02-92a2-38fee848d587.jpg</t>
  </si>
  <si>
    <t>Mitawa II Malinga</t>
  </si>
  <si>
    <t>1fd3abc8ab110ddfb29967b4132bbfc</t>
  </si>
  <si>
    <t>hxdj-2agv-bunp</t>
  </si>
  <si>
    <t>2733260201</t>
  </si>
  <si>
    <t>12-09-2019 10:36:07 UTC</t>
  </si>
  <si>
    <t>00:11:58</t>
  </si>
  <si>
    <t>-15.851321811787784</t>
  </si>
  <si>
    <t>35.185047034174204</t>
  </si>
  <si>
    <t>https://waterforpeople.s3.amazonaws.com/images/933674e7-ab50-4803-8ab2-e1cc1b10a430.jpg</t>
  </si>
  <si>
    <t>Mitawa II, Sambani, Malinga</t>
  </si>
  <si>
    <t>d05e15e6db1dfa1dd15cd08a356da3</t>
  </si>
  <si>
    <t>xrhf-k5w4-g349</t>
  </si>
  <si>
    <t>2713750049</t>
  </si>
  <si>
    <t>12-09-2019 10:39:19 UTC</t>
  </si>
  <si>
    <t>-15.669307066127658</t>
  </si>
  <si>
    <t>35.14150472357869</t>
  </si>
  <si>
    <t>1094.0</t>
  </si>
  <si>
    <t>https://waterforpeople.s3.amazonaws.com/images/3cac6777-8c67-4208-8ebf-d890296ce27e.jpg</t>
  </si>
  <si>
    <t>ee487bf7c22db988396ab528dd1e73</t>
  </si>
  <si>
    <t>ac8x-dj1e-x6xk</t>
  </si>
  <si>
    <t>2727600205</t>
  </si>
  <si>
    <t>12-09-2019 10:56:36 UTC</t>
  </si>
  <si>
    <t>-15.849715671502054</t>
  </si>
  <si>
    <t>35.18443280830979</t>
  </si>
  <si>
    <t>https://waterforpeople.s3.amazonaws.com/images/f77c9150-95de-4f83-9042-3b485c8eb20a.jpg</t>
  </si>
  <si>
    <t>Mitawa II, Malinga, Sambani, Lopa</t>
  </si>
  <si>
    <t>715f2429c0ff7bf6cf8e4c046e0e80</t>
  </si>
  <si>
    <t>5xmb-jhba-tu6u</t>
  </si>
  <si>
    <t>2723540174</t>
  </si>
  <si>
    <t>12-09-2019 11:31:59 UTC</t>
  </si>
  <si>
    <t>-15.855868365615606</t>
  </si>
  <si>
    <t>35.171266850084066</t>
  </si>
  <si>
    <t>https://waterforpeople.s3.amazonaws.com/images/698a40b6-3362-416d-b5be-8357b169c568.jpg</t>
  </si>
  <si>
    <t>Mlanjira, Makunami, Kalanje</t>
  </si>
  <si>
    <t>5e663fd1c35ec9d812be8372542ce24</t>
  </si>
  <si>
    <t>9d66-d19q-quv2</t>
  </si>
  <si>
    <t>2737280176</t>
  </si>
  <si>
    <t>12-09-2019 11:50:23 UTC</t>
  </si>
  <si>
    <t>-15.85651695728302</t>
  </si>
  <si>
    <t>35.176429599523544</t>
  </si>
  <si>
    <t>https://waterforpeople.s3.amazonaws.com/images/93b7a6a7-8bea-4719-b5f1-a0dfbc19d3b6.jpg</t>
  </si>
  <si>
    <t>46fe5f32dbd48ae050ed938ad98ce91b</t>
  </si>
  <si>
    <t>memw-6mfq-0hgm</t>
  </si>
  <si>
    <t>2725650187</t>
  </si>
  <si>
    <t>12-09-2019 12:05:16 UTC</t>
  </si>
  <si>
    <t>00:04:28</t>
  </si>
  <si>
    <t>-15.858948254026473</t>
  </si>
  <si>
    <t>35.18035979010165</t>
  </si>
  <si>
    <t>https://waterforpeople.s3.amazonaws.com/images/491ff994-cbe0-41ee-a4b6-a64ae0b9a0f5.jpg</t>
  </si>
  <si>
    <t>8153f7161e7e6ac2a7e94b7fa20f769</t>
  </si>
  <si>
    <t>4wes-r5bx-ka4h</t>
  </si>
  <si>
    <t>2746550197</t>
  </si>
  <si>
    <t>12-09-2019 12:21:51 UTC</t>
  </si>
  <si>
    <t>-15.859180097468197</t>
  </si>
  <si>
    <t>35.18287771381438</t>
  </si>
  <si>
    <t>https://waterforpeople.s3.amazonaws.com/images/fabaf50f-a7b8-4787-9c23-fe1bff94bc8f.jpg</t>
  </si>
  <si>
    <t>Mlanjira, Mitawa II</t>
  </si>
  <si>
    <t>65c4fdf3579fc943904d7e85b7f7d1f</t>
  </si>
  <si>
    <t>k0bv-16xv-53wm</t>
  </si>
  <si>
    <t>2733260217</t>
  </si>
  <si>
    <t>12-09-2019 12:33:34 UTC</t>
  </si>
  <si>
    <t>-15.85928084794432</t>
  </si>
  <si>
    <t>35.18287737853825</t>
  </si>
  <si>
    <t>https://waterforpeople.s3.amazonaws.com/images/fef64ed0-cdc0-434d-a9b0-72dd2911d870.jpg</t>
  </si>
  <si>
    <t>91cf67b5ce4bad288352bee54dfec8ac</t>
  </si>
  <si>
    <t>p2cs-8kkf-bf99</t>
  </si>
  <si>
    <t>2715700094</t>
  </si>
  <si>
    <t>12-09-2019 13:26:12 UTC</t>
  </si>
  <si>
    <t>Ntapu</t>
  </si>
  <si>
    <t>-15.84693199954927</t>
  </si>
  <si>
    <t>35.171320494264364</t>
  </si>
  <si>
    <t>https://waterforpeople.s3.amazonaws.com/images/88ee1847-2788-4fbe-977e-f78d51a72af3.jpg</t>
  </si>
  <si>
    <t>Ntapu, Kalanje, Makunami, Njelemba, Kwerani</t>
  </si>
  <si>
    <t>661623c943b0967f3d71d9c17182db</t>
  </si>
  <si>
    <t>kfe4-6k0n-ju1v</t>
  </si>
  <si>
    <t>2737260199</t>
  </si>
  <si>
    <t>12-09-2019 13:50:15 UTC</t>
  </si>
  <si>
    <t>00:02:01</t>
  </si>
  <si>
    <t>Kalanje</t>
  </si>
  <si>
    <t>-15.85171785671264</t>
  </si>
  <si>
    <t>35.166061436757445</t>
  </si>
  <si>
    <t>https://waterforpeople.s3.amazonaws.com/images/c0da2c5d-5c07-408c-8715-ac235d04340a.jpg</t>
  </si>
  <si>
    <t>Kalanje Ntapu Makunami</t>
  </si>
  <si>
    <t>ce2b3a2cb1107e7927e9f546238fbc69</t>
  </si>
  <si>
    <t>cejg-t92s-scqa</t>
  </si>
  <si>
    <t>2719970079</t>
  </si>
  <si>
    <t>12-09-2019 14:01:11 UTC</t>
  </si>
  <si>
    <t>Malindi II</t>
  </si>
  <si>
    <t>-15.742011778056622</t>
  </si>
  <si>
    <t>35.14184762723744</t>
  </si>
  <si>
    <t>https://waterforpeople.s3.amazonaws.com/images/3d7e0e0b-eb17-4ce6-9984-047e15a72886.jpg</t>
  </si>
  <si>
    <t>nsaka,chikankheni,jekete</t>
  </si>
  <si>
    <t>e44b5d129b7daea1feccf3f8bd7ce</t>
  </si>
  <si>
    <t>f64m-djph-yxk8</t>
  </si>
  <si>
    <t>2725620056</t>
  </si>
  <si>
    <t>12-09-2019 17:52:54 UTC</t>
  </si>
  <si>
    <t>00:09:01</t>
  </si>
  <si>
    <t>Chikuse</t>
  </si>
  <si>
    <t>-15.711126518435776</t>
  </si>
  <si>
    <t>35.12160524725914</t>
  </si>
  <si>
    <t>https://waterforpeople.s3.amazonaws.com/images/f95dd0d5-75a1-4fe7-bca4-382d984fb20e.jpg</t>
  </si>
  <si>
    <t>matenje,</t>
  </si>
  <si>
    <t>e4353a4a4f6462a02f80eb3fd1e896d</t>
  </si>
  <si>
    <t>the5-r0yg-11we</t>
  </si>
  <si>
    <t>2746570065</t>
  </si>
  <si>
    <t>13-09-2019 08:02:32 UTC</t>
  </si>
  <si>
    <t>-15.738395364023745</t>
  </si>
  <si>
    <t>35.134216994047165</t>
  </si>
  <si>
    <t>https://waterforpeople.s3.amazonaws.com/images/234016e6-f199-47e9-a363-8fafc8386112.jpg</t>
  </si>
  <si>
    <t>msaka. hekete</t>
  </si>
  <si>
    <t>aed42a2013a0e37d8f0cdcda7e4a5</t>
  </si>
  <si>
    <t>va49-6qjg-rb37</t>
  </si>
  <si>
    <t>2727650070</t>
  </si>
  <si>
    <t>13-09-2019 08:05:12 UTC</t>
  </si>
  <si>
    <t>2019-09-13</t>
  </si>
  <si>
    <t>Makunami</t>
  </si>
  <si>
    <t>-15.845617591403425</t>
  </si>
  <si>
    <t>35.165026942268014</t>
  </si>
  <si>
    <t>https://waterforpeople.s3.amazonaws.com/images/e218a829-a66c-491d-a175-43c2f8561253.jpg</t>
  </si>
  <si>
    <t>9da6d4d356c2ac7fb63286f4473bbc5</t>
  </si>
  <si>
    <t>n5cr-wdu1-4du0</t>
  </si>
  <si>
    <t>2739330084</t>
  </si>
  <si>
    <t>13-09-2019 08:17:53 UTC</t>
  </si>
  <si>
    <t>00:03:29</t>
  </si>
  <si>
    <t>-15.845973151735961</t>
  </si>
  <si>
    <t>35.16816831193864</t>
  </si>
  <si>
    <t>https://waterforpeople.s3.amazonaws.com/images/2ae0628d-4e8a-4b9f-8c34-c1594e9a9260.jpg</t>
  </si>
  <si>
    <t>Kalanje Makunami</t>
  </si>
  <si>
    <t>3937e08cb478c57e39f12372e322386c</t>
  </si>
  <si>
    <t>gr4g-4kvk-wbuj</t>
  </si>
  <si>
    <t>2721840190</t>
  </si>
  <si>
    <t>13-09-2019 08:23:02 UTC</t>
  </si>
  <si>
    <t>-15.741648841649294</t>
  </si>
  <si>
    <t>35.13128123246133</t>
  </si>
  <si>
    <t>https://waterforpeople.s3.amazonaws.com/images/522ba8d7-d2a1-4a08-9cca-38c2c1d1cdb0.jpg</t>
  </si>
  <si>
    <t>Singano ,Jekete and Bilal</t>
  </si>
  <si>
    <t>5f6270b140e1a5ded248145ed6e979e6</t>
  </si>
  <si>
    <t>1yq2-8v7m-pb2</t>
  </si>
  <si>
    <t>2723570093</t>
  </si>
  <si>
    <t>13-09-2019 08:42:18 UTC</t>
  </si>
  <si>
    <t>-15.842345003038645</t>
  </si>
  <si>
    <t>35.163342263549566</t>
  </si>
  <si>
    <t>https://waterforpeople.s3.amazonaws.com/images/0832a003-bc70-4793-ad05-5fc2abde9072.jpg</t>
  </si>
  <si>
    <t>7420ef79efd8ecd2e8a83ba94f3c43e3</t>
  </si>
  <si>
    <t>afwt-64df-pxkx</t>
  </si>
  <si>
    <t>2748450150</t>
  </si>
  <si>
    <t>13-09-2019 09:40:02 UTC</t>
  </si>
  <si>
    <t>-15.745500326156616</t>
  </si>
  <si>
    <t>35.128472121432424</t>
  </si>
  <si>
    <t>https://waterforpeople.s3.amazonaws.com/images/c4176e44-14ec-4c79-b710-c962d6ee32be.jpg</t>
  </si>
  <si>
    <t>singano,joligi and Jekete</t>
  </si>
  <si>
    <t>2ae5c8c81c665238fdc53efdf367</t>
  </si>
  <si>
    <t>rt3g-wvft-rq62</t>
  </si>
  <si>
    <t>2746620075</t>
  </si>
  <si>
    <t>13-09-2019 10:03:53 UTC</t>
  </si>
  <si>
    <t>-15.844070459716022</t>
  </si>
  <si>
    <t>35.16912493854761</t>
  </si>
  <si>
    <t>https://waterforpeople.s3.amazonaws.com/images/545d7641-4a62-40c4-8879-c1e033dc5112.jpg</t>
  </si>
  <si>
    <t>db1df589764c8f206b83d6df55908c55</t>
  </si>
  <si>
    <t>tr4d-vh5w-fty</t>
  </si>
  <si>
    <t>2737330106</t>
  </si>
  <si>
    <t>13-09-2019 10:31:32 UTC</t>
  </si>
  <si>
    <t>-15.852367831394076</t>
  </si>
  <si>
    <t>35.17087943851948</t>
  </si>
  <si>
    <t>https://waterforpeople.s3.amazonaws.com/images/05721501-7fba-4348-af4c-101b84025a46.jpg</t>
  </si>
  <si>
    <t>Kalanje Makunami Ntapu</t>
  </si>
  <si>
    <t>9d902ec3d2c0d391ee2d4e140c3e5fd</t>
  </si>
  <si>
    <t>ub15-e8df-d9bh</t>
  </si>
  <si>
    <t>2725690109</t>
  </si>
  <si>
    <t>13-09-2019 10:44:10 UTC</t>
  </si>
  <si>
    <t>-15.732904295437038</t>
  </si>
  <si>
    <t>35.13318417593837</t>
  </si>
  <si>
    <t>https://waterforpeople.s3.amazonaws.com/images/05521291-c271-4ab5-8ada-21bf1a2e56e9.jpg</t>
  </si>
  <si>
    <t>2dde99eb716526f4d4153ea88b2e7e0</t>
  </si>
  <si>
    <t>xcq5-ge80-hp0p</t>
  </si>
  <si>
    <t>2733280102</t>
  </si>
  <si>
    <t>13-09-2019 11:12:02 UTC</t>
  </si>
  <si>
    <t>Katagu</t>
  </si>
  <si>
    <t>-15.844959276728332</t>
  </si>
  <si>
    <t>35.15929891727865</t>
  </si>
  <si>
    <t>https://waterforpeople.s3.amazonaws.com/images/84d408ee-426c-44c7-81de-8370262f470e.jpg</t>
  </si>
  <si>
    <t>Katagu, Zachima</t>
  </si>
  <si>
    <t>3b86141bf024328eed3f84f11eb3379</t>
  </si>
  <si>
    <t>dw9j-r9sv-k2ye</t>
  </si>
  <si>
    <t>2743100088</t>
  </si>
  <si>
    <t>13-09-2019 11:39:21 UTC</t>
  </si>
  <si>
    <t>Zachima</t>
  </si>
  <si>
    <t>-15.841575250960886</t>
  </si>
  <si>
    <t>35.16053172759712</t>
  </si>
  <si>
    <t>https://waterforpeople.s3.amazonaws.com/images/17c2b9e9-70e9-4a3a-bbae-6f4e3279a84a.jpg</t>
  </si>
  <si>
    <t>Zachima, Katagu, Nyamula</t>
  </si>
  <si>
    <t>d18826b74690a3e12a9268b498b1ca7</t>
  </si>
  <si>
    <t>h88h-r26x-q8d3</t>
  </si>
  <si>
    <t>2723580107</t>
  </si>
  <si>
    <t>13-09-2019 12:10:03 UTC</t>
  </si>
  <si>
    <t>-15.845286925323308</t>
  </si>
  <si>
    <t>35.15465073287487</t>
  </si>
  <si>
    <t>https://waterforpeople.s3.amazonaws.com/images/210b35c1-c5a7-4f03-b3fd-666142aa4440.jpg</t>
  </si>
  <si>
    <t>Ntepele, Balala</t>
  </si>
  <si>
    <t>7370ab2d8831f2d6d9e964fa06cabdb</t>
  </si>
  <si>
    <t>nc18-dvmg-hxwr</t>
  </si>
  <si>
    <t>2743100127</t>
  </si>
  <si>
    <t>13-09-2019 12:51:18 UTC</t>
  </si>
  <si>
    <t>00:06:03</t>
  </si>
  <si>
    <t>Chiwalika</t>
  </si>
  <si>
    <t>-15.699160345830023</t>
  </si>
  <si>
    <t>35.19963917322457</t>
  </si>
  <si>
    <t>https://waterforpeople.s3.amazonaws.com/images/e5bd20c7-4508-4ede-a28b-224dfd9d7edb.jpg</t>
  </si>
  <si>
    <t>Chiwalika labana and mbaisa</t>
  </si>
  <si>
    <t>broken of rubber and cups</t>
  </si>
  <si>
    <t>175239eb62bd4568f9a9beeb9a767b1</t>
  </si>
  <si>
    <t>c84y-hkcp-8vma</t>
  </si>
  <si>
    <t>2750220137</t>
  </si>
  <si>
    <t>13-09-2019 13:01:04 UTC</t>
  </si>
  <si>
    <t>00:20:16</t>
  </si>
  <si>
    <t>Mkwera</t>
  </si>
  <si>
    <t>-15.70319996215403</t>
  </si>
  <si>
    <t>35.208413349464536</t>
  </si>
  <si>
    <t>https://waterforpeople.s3.amazonaws.com/images/6353a8f2-a8cd-446c-b55d-6e95dec8dc04.jpg</t>
  </si>
  <si>
    <t>only mkwera</t>
  </si>
  <si>
    <t>e5fbb0db7cbcc06f32bfd0d2e6d01a2a</t>
  </si>
  <si>
    <t>n1ew-g48v-8vn3</t>
  </si>
  <si>
    <t>2744720120</t>
  </si>
  <si>
    <t>13-09-2019 13:17:14 UTC</t>
  </si>
  <si>
    <t>-15.70279163774103</t>
  </si>
  <si>
    <t>35.19741746596992</t>
  </si>
  <si>
    <t>https://waterforpeople.s3.amazonaws.com/images/c4897b53-0cc7-4438-89b2-5b4d11011e37.jpg</t>
  </si>
  <si>
    <t>Masapula and chiwalika</t>
  </si>
  <si>
    <t>26b813e0481e8a8333789eba059ee75</t>
  </si>
  <si>
    <t>aqfr-4uac-afsf</t>
  </si>
  <si>
    <t>2727670284</t>
  </si>
  <si>
    <t>13-09-2019 13:25:55 UTC</t>
  </si>
  <si>
    <t>-15.70120309945196</t>
  </si>
  <si>
    <t>35.20944884978235</t>
  </si>
  <si>
    <t>https://waterforpeople.s3.amazonaws.com/images/b6363771-3ca8-4183-bde7-46ec5d7a5a40.jpg</t>
  </si>
  <si>
    <t>1f4eddf144c9c8b34962b4f51892336</t>
  </si>
  <si>
    <t>qur1-yth4-6j32</t>
  </si>
  <si>
    <t>2743120170</t>
  </si>
  <si>
    <t>13-09-2019 14:12:22 UTC</t>
  </si>
  <si>
    <t>-15.709031797014177</t>
  </si>
  <si>
    <t>35.199381932616234</t>
  </si>
  <si>
    <t>https://waterforpeople.s3.amazonaws.com/images/85e2d388-3ec4-4857-8524-e852425232c4.jpg</t>
  </si>
  <si>
    <t>masapula, chiwarika,mkawanjira</t>
  </si>
  <si>
    <t>dc195b7cb46c49e1c3a94a2ce61e0a5</t>
  </si>
  <si>
    <t>3wbc-3trt-vpn7</t>
  </si>
  <si>
    <t>2723590151</t>
  </si>
  <si>
    <t>13-09-2019 15:13:48 UTC</t>
  </si>
  <si>
    <t>-15.844934382475913</t>
  </si>
  <si>
    <t>35.166426384821534</t>
  </si>
  <si>
    <t>https://waterforpeople.s3.amazonaws.com/images/e4ff5861-1b20-4e9d-b8c9-a58e1320d39a.jpg</t>
  </si>
  <si>
    <t>1755d1b3d226f14aa46710752bc580e0</t>
  </si>
  <si>
    <t>u8y8-cak5-2t90</t>
  </si>
  <si>
    <t>2723570161</t>
  </si>
  <si>
    <t>13-09-2019 19:04:35 UTC</t>
  </si>
  <si>
    <t>00:12:06</t>
  </si>
  <si>
    <t>-15.703670396469533</t>
  </si>
  <si>
    <t>35.18164004199207</t>
  </si>
  <si>
    <t>1118.0</t>
  </si>
  <si>
    <t>https://waterforpeople.s3.amazonaws.com/images/5833e5cf-31b3-4f13-8d97-536ab8155528.jpg</t>
  </si>
  <si>
    <t>kapalamula and chipole</t>
  </si>
  <si>
    <t>d0f316ae1a20dc2e9c682685204ff31f</t>
  </si>
  <si>
    <t>a2nm-tsks-b3re</t>
  </si>
  <si>
    <t>2733270182</t>
  </si>
  <si>
    <t>13-09-2019 19:05:52 UTC</t>
  </si>
  <si>
    <t>-15.75194772798568</t>
  </si>
  <si>
    <t>35.14559626579285</t>
  </si>
  <si>
    <t>https://waterforpeople.s3.amazonaws.com/images/03fd8d06-508c-4985-b09d-49c4de902bdd.jpg</t>
  </si>
  <si>
    <t>only kanyenda</t>
  </si>
  <si>
    <t>Dorothy And Bill Wood</t>
  </si>
  <si>
    <t>23fe6f3970f1589519419d679a89fc8a</t>
  </si>
  <si>
    <t>hw00-detx-u6fm</t>
  </si>
  <si>
    <t>2741340175</t>
  </si>
  <si>
    <t>13-09-2019 19:07:21 UTC</t>
  </si>
  <si>
    <t>-15.74022454675287</t>
  </si>
  <si>
    <t>35.132886953651905</t>
  </si>
  <si>
    <t>https://waterforpeople.s3.amazonaws.com/images/1b620975-1a62-4439-86f6-242ea109e514.jpg</t>
  </si>
  <si>
    <t>jekete</t>
  </si>
  <si>
    <t>5c4193841e546d4aa1b7bcde38f1c6b</t>
  </si>
  <si>
    <t>8k9f-3sdn-etne</t>
  </si>
  <si>
    <t>2748450208</t>
  </si>
  <si>
    <t>13-09-2019 19:08:37 UTC</t>
  </si>
  <si>
    <t>-15.741099826991558</t>
  </si>
  <si>
    <t>35.12831990607083</t>
  </si>
  <si>
    <t>https://waterforpeople.s3.amazonaws.com/images/9999da6d-157a-471f-9187-e1815ccd66ca.jpg</t>
  </si>
  <si>
    <t>Jekete and  agriculture</t>
  </si>
  <si>
    <t>1bd51d7598a6c3227c03d441dd118ee</t>
  </si>
  <si>
    <t>hvv7-3jv7-wjga</t>
  </si>
  <si>
    <t>2725670162</t>
  </si>
  <si>
    <t>13-09-2019 19:10:04 UTC</t>
  </si>
  <si>
    <t>-15.740901636891067</t>
  </si>
  <si>
    <t>35.129477782174945</t>
  </si>
  <si>
    <t>https://waterforpeople.s3.amazonaws.com/images/d2b74d15-c30c-488f-addc-89f8ae0d3dbb.jpg</t>
  </si>
  <si>
    <t>Jekete,Agriculture and Daily</t>
  </si>
  <si>
    <t>Daily</t>
  </si>
  <si>
    <t>4ca4611c41d7be675a1151d2340cfe6</t>
  </si>
  <si>
    <t>7ee3-58f1-2887</t>
  </si>
  <si>
    <t>2723560191</t>
  </si>
  <si>
    <t>13-09-2019 19:10:51 UTC</t>
  </si>
  <si>
    <t>-15.756442942656577</t>
  </si>
  <si>
    <t>35.144118117168546</t>
  </si>
  <si>
    <t>https://waterforpeople.s3.amazonaws.com/images/92294b87-7a01-472f-870e-9f17333c64e9.jpg</t>
  </si>
  <si>
    <t>kanyenda and Kika</t>
  </si>
  <si>
    <t>805d715ac873e8799a4f1154569d9daa</t>
  </si>
  <si>
    <t>46qn-wa21-b08w</t>
  </si>
  <si>
    <t>2727650131</t>
  </si>
  <si>
    <t>13-09-2019 19:12:20 UTC</t>
  </si>
  <si>
    <t>-15.709377340972424</t>
  </si>
  <si>
    <t>35.18522481434047</t>
  </si>
  <si>
    <t>https://waterforpeople.s3.amazonaws.com/images/83f766a6-1d03-4a5b-9ea3-abd775d57c11.jpg</t>
  </si>
  <si>
    <t>Chipole, mbalame and masapula</t>
  </si>
  <si>
    <t>Mr Magonde</t>
  </si>
  <si>
    <t>de13b1fa51c9eefceca6a6cdc39395a</t>
  </si>
  <si>
    <t>dq0y-bhdw-f0hg</t>
  </si>
  <si>
    <t>2733320212</t>
  </si>
  <si>
    <t>13-09-2019 19:14:49 UTC</t>
  </si>
  <si>
    <t>-15.703014135360718</t>
  </si>
  <si>
    <t>35.18379905261099</t>
  </si>
  <si>
    <t>1107.0</t>
  </si>
  <si>
    <t>https://waterforpeople.s3.amazonaws.com/images/3b6c4b36-4f55-4080-918d-86d108f5661a.jpg</t>
  </si>
  <si>
    <t>kapalamula chipole and cz primary school</t>
  </si>
  <si>
    <t>95b59e3baa05f4af5685f2ddfad4f2</t>
  </si>
  <si>
    <t>kk7d-fx4w-ma0c</t>
  </si>
  <si>
    <t>2746620188</t>
  </si>
  <si>
    <t>13-09-2019 19:16:00 UTC</t>
  </si>
  <si>
    <t>-15.698071704246104</t>
  </si>
  <si>
    <t>35.18552429974079</t>
  </si>
  <si>
    <t>1102.0</t>
  </si>
  <si>
    <t>https://waterforpeople.s3.amazonaws.com/images/75f7096f-8051-4422-8145-b41c9e490e7e.jpg</t>
  </si>
  <si>
    <t>kapalamula boma and Police</t>
  </si>
  <si>
    <t>Mp Og Issa</t>
  </si>
  <si>
    <t>f02d4445f5443ce84788f29f13d9b7</t>
  </si>
  <si>
    <t>h06e-qqgr-9169</t>
  </si>
  <si>
    <t>2725740201</t>
  </si>
  <si>
    <t>13-09-2019 19:17:11 UTC</t>
  </si>
  <si>
    <t>00:13:40</t>
  </si>
  <si>
    <t>-15.699772099032998</t>
  </si>
  <si>
    <t>35.18437488935888</t>
  </si>
  <si>
    <t>1119.0</t>
  </si>
  <si>
    <t>https://waterforpeople.s3.amazonaws.com/images/546e8a54-91de-47a8-9aaa-cff04d4c02aa.jpg</t>
  </si>
  <si>
    <t>kapalamula ,police and the whole Boma</t>
  </si>
  <si>
    <t>d6224995bafb333022bdecab913cfa6</t>
  </si>
  <si>
    <t>bvac-rvqs-p0py</t>
  </si>
  <si>
    <t>2731520051</t>
  </si>
  <si>
    <t>14-09-2019 07:30:17 UTC</t>
  </si>
  <si>
    <t>2019-09-14</t>
  </si>
  <si>
    <t>Msulumba</t>
  </si>
  <si>
    <t>-15.789440399967134</t>
  </si>
  <si>
    <t>35.14839665964246</t>
  </si>
  <si>
    <t>https://waterforpeople.s3.amazonaws.com/images/842ac351-0356-47eb-b224-dd35daab93a9.jpg</t>
  </si>
  <si>
    <t>Msulumba, Nkonga</t>
  </si>
  <si>
    <t>53868cd0ac6aafd8f3324db38d7bd9f3</t>
  </si>
  <si>
    <t>3b1y-92vq-by7a</t>
  </si>
  <si>
    <t>2731530071</t>
  </si>
  <si>
    <t>14-09-2019 07:52:09 UTC</t>
  </si>
  <si>
    <t>Joliji</t>
  </si>
  <si>
    <t>-15.750112887471914</t>
  </si>
  <si>
    <t>35.120187532156706</t>
  </si>
  <si>
    <t>https://waterforpeople.s3.amazonaws.com/images/f2fe05a1-e2f8-41b5-b8ce-f70d63d349bb.jpg</t>
  </si>
  <si>
    <t>Joligi, walala and kazombe</t>
  </si>
  <si>
    <t>3bb0737aa796780636c52405f2d49fe</t>
  </si>
  <si>
    <t>18pp-vhe8-s23k</t>
  </si>
  <si>
    <t>2720100114</t>
  </si>
  <si>
    <t>14-09-2019 07:57:20 UTC</t>
  </si>
  <si>
    <t>James Kanono</t>
  </si>
  <si>
    <t>-15.673977672122419</t>
  </si>
  <si>
    <t>35.15161380171776</t>
  </si>
  <si>
    <t>https://waterforpeople.s3.amazonaws.com/images/ed8e8d4b-f8a6-4afc-998e-475ffa1bdb0c.jpg</t>
  </si>
  <si>
    <t>James kanono</t>
  </si>
  <si>
    <t>903a449614db9e5fd97e764a9c64ea8</t>
  </si>
  <si>
    <t>j3na-4vp8-n2ps</t>
  </si>
  <si>
    <t>2723620053</t>
  </si>
  <si>
    <t>14-09-2019 08:14:20 UTC</t>
  </si>
  <si>
    <t>00:03:35</t>
  </si>
  <si>
    <t>Mkonga</t>
  </si>
  <si>
    <t>-15.79446698538959</t>
  </si>
  <si>
    <t>35.14453427866101</t>
  </si>
  <si>
    <t>https://waterforpeople.s3.amazonaws.com/images/afa02858-a4be-4353-8b9f-d6e22fb608b3.jpg</t>
  </si>
  <si>
    <t>491395b7925551afc4d28d386ae11f8</t>
  </si>
  <si>
    <t>j5n8-4c19-0evf</t>
  </si>
  <si>
    <t>2746660059</t>
  </si>
  <si>
    <t>14-09-2019 08:26:53 UTC</t>
  </si>
  <si>
    <t>-15.79808650072664</t>
  </si>
  <si>
    <t>35.148283168673515</t>
  </si>
  <si>
    <t>968.0</t>
  </si>
  <si>
    <t>https://waterforpeople.s3.amazonaws.com/images/aa5b40d4-9eb4-479c-b824-a10d12079a0e.jpg</t>
  </si>
  <si>
    <t>b1b4b6a05cf6f79ea2e745de1731efb</t>
  </si>
  <si>
    <t>uxab-cwvw-ffsu</t>
  </si>
  <si>
    <t>2725750185</t>
  </si>
  <si>
    <t>14-09-2019 08:37:09 UTC</t>
  </si>
  <si>
    <t>00:01:50</t>
  </si>
  <si>
    <t>-15.797167802229524</t>
  </si>
  <si>
    <t>35.15187540091574</t>
  </si>
  <si>
    <t>https://waterforpeople.s3.amazonaws.com/images/d2dd0b2d-4b6d-4e5b-962d-2c1b7275c49d.jpg</t>
  </si>
  <si>
    <t>13840cb28d1ab741fec590e14283c5</t>
  </si>
  <si>
    <t>afwg-dbjp-05sb</t>
  </si>
  <si>
    <t>2733340058</t>
  </si>
  <si>
    <t>14-09-2019 08:47:05 UTC</t>
  </si>
  <si>
    <t>00:02:02</t>
  </si>
  <si>
    <t>-15.795016335323453</t>
  </si>
  <si>
    <t>35.151659147813916</t>
  </si>
  <si>
    <t>https://waterforpeople.s3.amazonaws.com/images/a9490a72-5a0f-4476-8ac7-0c6380c41126.jpg</t>
  </si>
  <si>
    <t>Gvh Nkonga</t>
  </si>
  <si>
    <t>ac96a8ad16f78ea175cb637c3bf36785</t>
  </si>
  <si>
    <t>t4t6-76c3-5yyk</t>
  </si>
  <si>
    <t>2723630069</t>
  </si>
  <si>
    <t>14-09-2019 09:04:17 UTC</t>
  </si>
  <si>
    <t>-15.799488793127239</t>
  </si>
  <si>
    <t>35.155181642621756</t>
  </si>
  <si>
    <t>https://waterforpeople.s3.amazonaws.com/images/dcccb13d-0e60-421e-8982-55d9e076d5a6.jpg</t>
  </si>
  <si>
    <t>b4bf24271e605adfe36478d0379096</t>
  </si>
  <si>
    <t>ywwp-dqt2-571u</t>
  </si>
  <si>
    <t>2741380062</t>
  </si>
  <si>
    <t>14-09-2019 09:14:18 UTC</t>
  </si>
  <si>
    <t>00:01:56</t>
  </si>
  <si>
    <t>-15.797397592104971</t>
  </si>
  <si>
    <t>35.15533519908786</t>
  </si>
  <si>
    <t>https://waterforpeople.s3.amazonaws.com/images/2bf1fc15-a92d-41a9-baa6-4896ef0b56e7.jpg</t>
  </si>
  <si>
    <t>a08f864dd6de256cee776947f565bc52</t>
  </si>
  <si>
    <t>cax3-9pkj-js4g</t>
  </si>
  <si>
    <t>2746650091</t>
  </si>
  <si>
    <t>14-09-2019 09:30:50 UTC</t>
  </si>
  <si>
    <t>-15.681585632264614</t>
  </si>
  <si>
    <t>35.16045411117375</t>
  </si>
  <si>
    <t>1138.0</t>
  </si>
  <si>
    <t>https://waterforpeople.s3.amazonaws.com/images/b5a862ef-26bc-4032-b8e5-8314ff61478e.jpg</t>
  </si>
  <si>
    <t>mpochera</t>
  </si>
  <si>
    <t>52e848871aafe052936df1e1d52c392</t>
  </si>
  <si>
    <t>tjru-1feg-wyf0</t>
  </si>
  <si>
    <t>2713870090</t>
  </si>
  <si>
    <t>14-09-2019 10:06:19 UTC</t>
  </si>
  <si>
    <t>-15.749152195639908</t>
  </si>
  <si>
    <t>35.125201838091016</t>
  </si>
  <si>
    <t>https://waterforpeople.s3.amazonaws.com/images/b481d5d6-33ed-46b7-814d-abac2c968eba.jpg</t>
  </si>
  <si>
    <t>Joligi , kadzombe and jekete</t>
  </si>
  <si>
    <t>1fc47a98367d88bade6a3d678925d9f</t>
  </si>
  <si>
    <t>cxh9-ck95-2mr4</t>
  </si>
  <si>
    <t>2729480076</t>
  </si>
  <si>
    <t>14-09-2019 10:33:21 UTC</t>
  </si>
  <si>
    <t>-15.809459905140102</t>
  </si>
  <si>
    <t>35.16041739843786</t>
  </si>
  <si>
    <t>https://waterforpeople.s3.amazonaws.com/images/8f2f71c2-9e08-4530-a954-eb2c844cd529.jpg</t>
  </si>
  <si>
    <t>Mpira, Chibwana</t>
  </si>
  <si>
    <t>846eeb84aa13645c5692c28e912b9f1</t>
  </si>
  <si>
    <t>p1kg-fmyv-u3c3</t>
  </si>
  <si>
    <t>2720090084</t>
  </si>
  <si>
    <t>14-09-2019 10:34:36 UTC</t>
  </si>
  <si>
    <t>-15.802799477241933</t>
  </si>
  <si>
    <t>35.1632836740464</t>
  </si>
  <si>
    <t>https://waterforpeople.s3.amazonaws.com/images/505203a7-1c54-4594-8ab1-6d680d1521f8.jpg</t>
  </si>
  <si>
    <t>Mpira, Mwenye</t>
  </si>
  <si>
    <t>86a9b8c95e4d9fc025aa1b927bd95b4a</t>
  </si>
  <si>
    <t>44wf-975t-3wfs</t>
  </si>
  <si>
    <t>2746630076</t>
  </si>
  <si>
    <t>14-09-2019 11:01:32 UTC</t>
  </si>
  <si>
    <t>-15.796970785595477</t>
  </si>
  <si>
    <t>35.17677971161902</t>
  </si>
  <si>
    <t>https://waterforpeople.s3.amazonaws.com/images/308d4dba-a50b-466e-9fdb-0ef68ece5ff2.jpg</t>
  </si>
  <si>
    <t>Ntonya Mtanyiwa Chatha</t>
  </si>
  <si>
    <t>263ad3849cf95a9df5fc7a5821b11746</t>
  </si>
  <si>
    <t>9c8t-vemt-34x5</t>
  </si>
  <si>
    <t>2731520107</t>
  </si>
  <si>
    <t>14-09-2019 13:04:52 UTC</t>
  </si>
  <si>
    <t>-15.63061582390219</t>
  </si>
  <si>
    <t>35.122898910194635</t>
  </si>
  <si>
    <t>https://waterforpeople.s3.amazonaws.com/images/91b2a8e1-81dd-4d76-ba6f-ac55feebed6a.jpg</t>
  </si>
  <si>
    <t>ce827d8dc245fb56fe78e837b56366b1</t>
  </si>
  <si>
    <t>qkum-f1fv-7w22</t>
  </si>
  <si>
    <t>2725770155</t>
  </si>
  <si>
    <t>14-09-2019 16:23:51 UTC</t>
  </si>
  <si>
    <t>-15.63248268328607</t>
  </si>
  <si>
    <t>35.151690412312746</t>
  </si>
  <si>
    <t>https://waterforpeople.s3.amazonaws.com/images/b6e8f292-002a-47bf-85f9-a49329633707.jpg</t>
  </si>
  <si>
    <t>mkwera</t>
  </si>
  <si>
    <t>a15c2742557fa98b7ff577f42c44d7f</t>
  </si>
  <si>
    <t>14tp-fvcm-pb</t>
  </si>
  <si>
    <t>2725800058</t>
  </si>
  <si>
    <t>14-09-2019 16:24:44 UTC</t>
  </si>
  <si>
    <t>-15.637638811022043</t>
  </si>
  <si>
    <t>35.153940953314304</t>
  </si>
  <si>
    <t>https://waterforpeople.s3.amazonaws.com/images/4da3cb81-5b19-4901-82a3-2823956b0640.jpg</t>
  </si>
  <si>
    <t>1c6640ed82e8f31cdc5c4dc24c6b7a60</t>
  </si>
  <si>
    <t>gwgc-kccp-7svh</t>
  </si>
  <si>
    <t>2748470150</t>
  </si>
  <si>
    <t>14-09-2019 16:26:15 UTC</t>
  </si>
  <si>
    <t>00:18:25</t>
  </si>
  <si>
    <t>-15.635071601718664</t>
  </si>
  <si>
    <t>35.15266698785126</t>
  </si>
  <si>
    <t>https://waterforpeople.s3.amazonaws.com/images/060a7e9e-fd2d-4173-bd72-4a665376a8d9.jpg</t>
  </si>
  <si>
    <t>c5e0d353c2e5b203e6ceef5a4e9414d</t>
  </si>
  <si>
    <t>svey-1nss-qs9p</t>
  </si>
  <si>
    <t>2713840145</t>
  </si>
  <si>
    <t>14-09-2019 16:28:19 UTC</t>
  </si>
  <si>
    <t>-15.637376080267131</t>
  </si>
  <si>
    <t>35.151845226064324</t>
  </si>
  <si>
    <t>https://waterforpeople.s3.amazonaws.com/images/23a95345-e41e-40d8-9165-815e1741ae7a.jpg</t>
  </si>
  <si>
    <t>Mrs Chitaro</t>
  </si>
  <si>
    <t>1d73159f63675af56e669a1b19e4ec</t>
  </si>
  <si>
    <t>ba58-fpnr-n27k</t>
  </si>
  <si>
    <t>2743120183</t>
  </si>
  <si>
    <t>14-09-2019 16:30:33 UTC</t>
  </si>
  <si>
    <t>-15.641694688238204</t>
  </si>
  <si>
    <t>35.15050093643367</t>
  </si>
  <si>
    <t>https://waterforpeople.s3.amazonaws.com/images/074d8b98-140e-4dcc-b81c-1852f30981eb.jpg</t>
  </si>
  <si>
    <t>Mr Simika</t>
  </si>
  <si>
    <t>3c18cbed5f90bfda658ac8d53c9bccde</t>
  </si>
  <si>
    <t>97rt-8ev0-cu96</t>
  </si>
  <si>
    <t>2729480167</t>
  </si>
  <si>
    <t>14-09-2019 16:30:47 UTC</t>
  </si>
  <si>
    <t>-15.641788733191788</t>
  </si>
  <si>
    <t>35.1504840888083</t>
  </si>
  <si>
    <t>1079.0</t>
  </si>
  <si>
    <t>https://waterforpeople.s3.amazonaws.com/images/0b5b1e70-7b78-496e-ab0a-fc4bfb806289.jpg</t>
  </si>
  <si>
    <t>93fcfeac2275fa8b614d15cbb9465</t>
  </si>
  <si>
    <t>7kvh-b386-g9b0</t>
  </si>
  <si>
    <t>2733360057</t>
  </si>
  <si>
    <t>14-09-2019 16:34:21 UTC</t>
  </si>
  <si>
    <t>-15.636493298225105</t>
  </si>
  <si>
    <t>35.15444998629391</t>
  </si>
  <si>
    <t>https://waterforpeople.s3.amazonaws.com/images/397a9575-4eec-4519-8452-ded8485bc733.jpg</t>
  </si>
  <si>
    <t>6f5480c0215a8c783fc8d7f9faa5f132</t>
  </si>
  <si>
    <t>g0v3-f3w6-td0d</t>
  </si>
  <si>
    <t>2725760144</t>
  </si>
  <si>
    <t>14-09-2019 16:36:04 UTC</t>
  </si>
  <si>
    <t>00:24:56</t>
  </si>
  <si>
    <t>-15.640069227665663</t>
  </si>
  <si>
    <t>35.15158345922828</t>
  </si>
  <si>
    <t>1068.0</t>
  </si>
  <si>
    <t>https://waterforpeople.s3.amazonaws.com/images/0432aaaa-1752-4580-a5e8-f1271f8d3447.jpg</t>
  </si>
  <si>
    <t>mkwera and ntonda</t>
  </si>
  <si>
    <t>5eb36518b08a11f5de3e20bdb9721440</t>
  </si>
  <si>
    <t>9ba9-yrab-yd48</t>
  </si>
  <si>
    <t>2743150100</t>
  </si>
  <si>
    <t>14-09-2019 19:45:02 UTC</t>
  </si>
  <si>
    <t>-15.753517616540194</t>
  </si>
  <si>
    <t>35.12870312668383</t>
  </si>
  <si>
    <t>https://waterforpeople.s3.amazonaws.com/images/a9f81402-8742-4368-94b5-3ee23febf772.jpg</t>
  </si>
  <si>
    <t>Ngolanga and Joligi</t>
  </si>
  <si>
    <t>No Funds, Community Themselves</t>
  </si>
  <si>
    <t>c431a71f7973bab7674ec8a588b6f8</t>
  </si>
  <si>
    <t>vkrf-j7xq-kj50</t>
  </si>
  <si>
    <t>2733850274</t>
  </si>
  <si>
    <t>15-09-2019 13:24:41 UTC</t>
  </si>
  <si>
    <t>00:10:51</t>
  </si>
  <si>
    <t>2019-09-15</t>
  </si>
  <si>
    <t>Mofati</t>
  </si>
  <si>
    <t>-15.658726170659065</t>
  </si>
  <si>
    <t>35.143513614311814</t>
  </si>
  <si>
    <t>https://waterforpeople.s3.amazonaws.com/images/2df54bf9-08ad-4af8-a63f-7fb72f52d726.jpg</t>
  </si>
  <si>
    <t>Moffat, Bokosi, Mlandani ,Matowe and Maere</t>
  </si>
  <si>
    <t>83f91d17589433132acd4dcb70131b5c</t>
  </si>
  <si>
    <t>43gv-tqng-jq8g</t>
  </si>
  <si>
    <t>2758370239</t>
  </si>
  <si>
    <t>15-09-2019 13:43:24 UTC</t>
  </si>
  <si>
    <t>-15.659633008763194</t>
  </si>
  <si>
    <t>35.14234567992389</t>
  </si>
  <si>
    <t>https://waterforpeople.s3.amazonaws.com/images/b80e1e82-2317-4c3e-b394-cc8355709a5d.jpg</t>
  </si>
  <si>
    <t>Moffati and Matengo</t>
  </si>
  <si>
    <t>e07e19fd2c37c121ccb56d4440402c</t>
  </si>
  <si>
    <t>7903-nu7n-6gcj</t>
  </si>
  <si>
    <t>2764210261</t>
  </si>
  <si>
    <t>15-09-2019 15:20:26 UTC</t>
  </si>
  <si>
    <t>Bokosi</t>
  </si>
  <si>
    <t>-15.660917912609875</t>
  </si>
  <si>
    <t>35.14856304042041</t>
  </si>
  <si>
    <t>1076.0</t>
  </si>
  <si>
    <t>https://waterforpeople.s3.amazonaws.com/images/d26226b0-d71f-4792-a2b4-7a86ae10175e.jpg</t>
  </si>
  <si>
    <t>Bokosi and Magombo</t>
  </si>
  <si>
    <t>cda5949462b16fdfd5e2ac6031f3748</t>
  </si>
  <si>
    <t>fqrf-gfs9-fh90</t>
  </si>
  <si>
    <t>2723640094</t>
  </si>
  <si>
    <t>15-09-2019 19:39:26 UTC</t>
  </si>
  <si>
    <t>-15.803809873759747</t>
  </si>
  <si>
    <t>35.226237466558814</t>
  </si>
  <si>
    <t>https://waterforpeople.s3.amazonaws.com/images/d8754ef6-94a6-4001-86ee-6ec990a318e9.jpg</t>
  </si>
  <si>
    <t>db54aad532605b601617ebc82cb3f963</t>
  </si>
  <si>
    <t>qn6q-cjh0-b0yg</t>
  </si>
  <si>
    <t>2741410083</t>
  </si>
  <si>
    <t>15-09-2019 19:40:09 UTC</t>
  </si>
  <si>
    <t>-15.806908286176622</t>
  </si>
  <si>
    <t>35.2254577819258</t>
  </si>
  <si>
    <t>https://waterforpeople.s3.amazonaws.com/images/2246e15b-39e4-44fd-aa8f-88976a7beba8.jpg</t>
  </si>
  <si>
    <t>4dd1ec87e8548e1f5c3c86748d3f307b</t>
  </si>
  <si>
    <t>df9p-57ea-v700</t>
  </si>
  <si>
    <t>2725850096</t>
  </si>
  <si>
    <t>15-09-2019 19:41:13 UTC</t>
  </si>
  <si>
    <t>-15.803622915409505</t>
  </si>
  <si>
    <t>35.2245494350791</t>
  </si>
  <si>
    <t>https://waterforpeople.s3.amazonaws.com/images/953cad18-8f48-4a22-9456-ec3e4c0198a5.jpg</t>
  </si>
  <si>
    <t>de2033abf7ffe26a421be33c559bb4cb</t>
  </si>
  <si>
    <t>jkhb-q3a7-grmj</t>
  </si>
  <si>
    <t>2741390089</t>
  </si>
  <si>
    <t>15-09-2019 19:44:59 UTC</t>
  </si>
  <si>
    <t>-15.80115088261664</t>
  </si>
  <si>
    <t>35.227502631023526</t>
  </si>
  <si>
    <t>https://waterforpeople.s3.amazonaws.com/images/44ac6374-e41e-4aa2-8f36-db9ec65ac865.jpg</t>
  </si>
  <si>
    <t>Chituta and Marere</t>
  </si>
  <si>
    <t>2240af5367bc6f2a0c12c22f52ce8a0</t>
  </si>
  <si>
    <t>d6ej-wkfh-a0cc</t>
  </si>
  <si>
    <t>2735520051</t>
  </si>
  <si>
    <t>16-09-2019 09:34:21 UTC</t>
  </si>
  <si>
    <t>2019-09-16</t>
  </si>
  <si>
    <t>-15.853293403051794</t>
  </si>
  <si>
    <t>35.158541863784194</t>
  </si>
  <si>
    <t>https://waterforpeople.s3.amazonaws.com/images/54288307-108e-4277-9687-41db42ed76b2.jpg</t>
  </si>
  <si>
    <t>Kanje, Bonongwe</t>
  </si>
  <si>
    <t>32d08f2736446520e0a6ebe8ae339d4</t>
  </si>
  <si>
    <t>tfkr-5kan-suks</t>
  </si>
  <si>
    <t>2721900050</t>
  </si>
  <si>
    <t>16-09-2019 09:54:42 UTC</t>
  </si>
  <si>
    <t>-15.85586903616786</t>
  </si>
  <si>
    <t>35.16399881802499</t>
  </si>
  <si>
    <t>https://waterforpeople.s3.amazonaws.com/images/ed31d30e-1323-4132-a08c-8c545f966d58.jpg</t>
  </si>
  <si>
    <t>Mkwanda, Kanje</t>
  </si>
  <si>
    <t>452989bea28bc4becb898e6dcbde01</t>
  </si>
  <si>
    <t>dsk0-76wj-0dn9</t>
  </si>
  <si>
    <t>2727750073</t>
  </si>
  <si>
    <t>16-09-2019 10:28:35 UTC</t>
  </si>
  <si>
    <t>Bonongwe</t>
  </si>
  <si>
    <t>-15.859692944213748</t>
  </si>
  <si>
    <t>35.15573099255562</t>
  </si>
  <si>
    <t>https://waterforpeople.s3.amazonaws.com/images/7e3ac6c6-ea66-4a54-8d40-5021cd6080bf.jpg</t>
  </si>
  <si>
    <t>57812dc5bef9f0971780c92edff17f12</t>
  </si>
  <si>
    <t>m1kh-6nnj-wt8h</t>
  </si>
  <si>
    <t>2720160055</t>
  </si>
  <si>
    <t>16-09-2019 11:03:26 UTC</t>
  </si>
  <si>
    <t>-15.851176301948726</t>
  </si>
  <si>
    <t>35.15330149792135</t>
  </si>
  <si>
    <t>https://waterforpeople.s3.amazonaws.com/images/805235f0-245f-4843-8a80-a732dac34e2e.jpg</t>
  </si>
  <si>
    <t>c05a32aa9d82cc9f46908c81e9d2646</t>
  </si>
  <si>
    <t>synw-9u3b-1a22</t>
  </si>
  <si>
    <t>2739420056</t>
  </si>
  <si>
    <t>16-09-2019 11:42:53 UTC</t>
  </si>
  <si>
    <t>00:04:54</t>
  </si>
  <si>
    <t>Kapichi</t>
  </si>
  <si>
    <t>-15.859649148769677</t>
  </si>
  <si>
    <t>35.14844720251858</t>
  </si>
  <si>
    <t>https://waterforpeople.s3.amazonaws.com/images/24aeb222-20fa-4e5f-88b6-79a3c4724d47.jpg</t>
  </si>
  <si>
    <t>Kapichi, Kambalame</t>
  </si>
  <si>
    <t>1aee6cd3d5fdc3966e40c58ea378dc4e</t>
  </si>
  <si>
    <t>986n-fkju-3mrj</t>
  </si>
  <si>
    <t>2725870057</t>
  </si>
  <si>
    <t>16-09-2019 11:53:03 UTC</t>
  </si>
  <si>
    <t>00:01:43</t>
  </si>
  <si>
    <t>-15.859392578713596</t>
  </si>
  <si>
    <t>35.145764322951436</t>
  </si>
  <si>
    <t>https://waterforpeople.s3.amazonaws.com/images/4cfa197b-28ee-490a-af91-12e505bf59af.jpg</t>
  </si>
  <si>
    <t>Kapichi Kambalame</t>
  </si>
  <si>
    <t>b764cf616afb750247b55c8f42f68a</t>
  </si>
  <si>
    <t>b3c3-h0y6-sb2j</t>
  </si>
  <si>
    <t>2731540070</t>
  </si>
  <si>
    <t>16-09-2019 12:02:59 UTC</t>
  </si>
  <si>
    <t>00:02:53</t>
  </si>
  <si>
    <t>-15.858883000910282</t>
  </si>
  <si>
    <t>35.14556131325662</t>
  </si>
  <si>
    <t>https://waterforpeople.s3.amazonaws.com/images/49534956-2773-4ac0-bbdc-264b2e105275.jpg</t>
  </si>
  <si>
    <t>0123cb4bc8583f3f573a36b28a312ef</t>
  </si>
  <si>
    <t>cg8h-s452-ma50</t>
  </si>
  <si>
    <t>2746730521</t>
  </si>
  <si>
    <t>17-09-2019 07:10:13 UTC</t>
  </si>
  <si>
    <t>2019-09-17</t>
  </si>
  <si>
    <t>Nthupa</t>
  </si>
  <si>
    <t>-15.847507794387639</t>
  </si>
  <si>
    <t>35.144419027492404</t>
  </si>
  <si>
    <t>https://waterforpeople.s3.amazonaws.com/images/1a290eda-02ae-40bc-8284-f3c092edb6f5.jpg</t>
  </si>
  <si>
    <t>Howa,Nkasa</t>
  </si>
  <si>
    <t>6380c94c8cb23b4699e4f968714301b</t>
  </si>
  <si>
    <t>78b1-bpvt-us33</t>
  </si>
  <si>
    <t>2715830992</t>
  </si>
  <si>
    <t>17-09-2019 07:12:59 UTC</t>
  </si>
  <si>
    <t>-15.84647074341774</t>
  </si>
  <si>
    <t>35.13991970568895</t>
  </si>
  <si>
    <t>https://waterforpeople.s3.amazonaws.com/images/82df23dc-0a20-4f94-ab45-bb8eafb9a61f.jpg</t>
  </si>
  <si>
    <t>1356e5f3af3650ad1d9d757fdc565f</t>
  </si>
  <si>
    <t>7kqx-kwe4-kavm</t>
  </si>
  <si>
    <t>2729530928</t>
  </si>
  <si>
    <t>17-09-2019 07:33:52 UTC</t>
  </si>
  <si>
    <t>-15.850306847132742</t>
  </si>
  <si>
    <t>35.14049260877073</t>
  </si>
  <si>
    <t>https://waterforpeople.s3.amazonaws.com/images/f57f2925-4f93-4d6c-8222-bfa991eeb07a.jpg</t>
  </si>
  <si>
    <t>Howa, Namanya</t>
  </si>
  <si>
    <t>e9d5484f8d75d9c1ec75d63bd65b0</t>
  </si>
  <si>
    <t>yk41-53a7-1p1y</t>
  </si>
  <si>
    <t>2723700548</t>
  </si>
  <si>
    <t>17-09-2019 07:41:13 UTC</t>
  </si>
  <si>
    <t>00:04:35</t>
  </si>
  <si>
    <t>Namanya</t>
  </si>
  <si>
    <t>-15.849509099498391</t>
  </si>
  <si>
    <t>35.13596646487713</t>
  </si>
  <si>
    <t>https://waterforpeople.s3.amazonaws.com/images/5afee5cd-cf73-4344-bb49-691cad2725fe.jpg</t>
  </si>
  <si>
    <t>41b5229b7418e2ae79a230b3f6dd4eae</t>
  </si>
  <si>
    <t>dqsn-7s8g-c3vp</t>
  </si>
  <si>
    <t>2743190675</t>
  </si>
  <si>
    <t>17-09-2019 08:16:45 UTC</t>
  </si>
  <si>
    <t>-15.857013082131743</t>
  </si>
  <si>
    <t>35.12586107477546</t>
  </si>
  <si>
    <t>https://waterforpeople.s3.amazonaws.com/images/7c946d9a-668f-4ca7-a660-ccc1d6ff0797.jpg</t>
  </si>
  <si>
    <t>Lunda,Mpheto</t>
  </si>
  <si>
    <t>b0b0e1977e27e77855c87e4231fc3c9</t>
  </si>
  <si>
    <t>eag7-yh1j-j55n</t>
  </si>
  <si>
    <t>2741420793</t>
  </si>
  <si>
    <t>17-09-2019 08:30:01 UTC</t>
  </si>
  <si>
    <t>Namakhuwa</t>
  </si>
  <si>
    <t>-15.693850200623274</t>
  </si>
  <si>
    <t>35.12469205074012</t>
  </si>
  <si>
    <t>1141.0</t>
  </si>
  <si>
    <t>https://waterforpeople.s3.amazonaws.com/images/111c0313-edb7-47a5-9fa1-c4b3856dc105.jpg</t>
  </si>
  <si>
    <t>namakhuwa, lulanga</t>
  </si>
  <si>
    <t>2ac5a4f653bdef6b317e4b3034e96243</t>
  </si>
  <si>
    <t>m3nb-c7f8-tsyt</t>
  </si>
  <si>
    <t>2746730531</t>
  </si>
  <si>
    <t>17-09-2019 08:32:39 UTC</t>
  </si>
  <si>
    <t>-15.857029971666634</t>
  </si>
  <si>
    <t>35.125957215204835</t>
  </si>
  <si>
    <t>https://waterforpeople.s3.amazonaws.com/images/40c1ae1a-eeaf-428f-919b-0b3399a241b6.jpg</t>
  </si>
  <si>
    <t>4149507dab41c98ce4bcccd44153b0af</t>
  </si>
  <si>
    <t>8rpd-dmrp-5ky7</t>
  </si>
  <si>
    <t>2729530929</t>
  </si>
  <si>
    <t>17-09-2019 08:58:56 UTC</t>
  </si>
  <si>
    <t>Mchere</t>
  </si>
  <si>
    <t>-15.851415856741369</t>
  </si>
  <si>
    <t>35.1222930662334</t>
  </si>
  <si>
    <t>https://waterforpeople.s3.amazonaws.com/images/eaec4477-d073-4f55-9711-a28d0d1eff9a.jpg</t>
  </si>
  <si>
    <t>Mchere, Lunda</t>
  </si>
  <si>
    <t>572ae13cdc3cb0e81ca0a7bf1f5b511a</t>
  </si>
  <si>
    <t>c7ca-svrm-gxgh</t>
  </si>
  <si>
    <t>2746740989</t>
  </si>
  <si>
    <t>17-09-2019 09:23:45 UTC</t>
  </si>
  <si>
    <t>-15.8530391799286</t>
  </si>
  <si>
    <t>35.125359585508704</t>
  </si>
  <si>
    <t>https://waterforpeople.s3.amazonaws.com/images/4f6feeb5-20f3-430b-9fd2-66c2356c3c92.jpg</t>
  </si>
  <si>
    <t>Mchere Lunda</t>
  </si>
  <si>
    <t>883a20e3a10cdd816318838fdcae0d8</t>
  </si>
  <si>
    <t>quk3-h8g6-6p8d</t>
  </si>
  <si>
    <t>2720170586</t>
  </si>
  <si>
    <t>17-09-2019 09:24:22 UTC</t>
  </si>
  <si>
    <t>Mgogomwa</t>
  </si>
  <si>
    <t>-15.84318713285029</t>
  </si>
  <si>
    <t>35.121770119294524</t>
  </si>
  <si>
    <t>1104.0</t>
  </si>
  <si>
    <t>https://waterforpeople.s3.amazonaws.com/images/75b791e0-890a-4fce-8b2b-0674ad46d987.jpg</t>
  </si>
  <si>
    <t>2af2aad98905127c1f5b24635f61e4</t>
  </si>
  <si>
    <t>4xp7-2q61-mctc</t>
  </si>
  <si>
    <t>2715830993</t>
  </si>
  <si>
    <t>17-09-2019 09:53:00 UTC</t>
  </si>
  <si>
    <t>-15.846822573803365</t>
  </si>
  <si>
    <t>35.12057905085385</t>
  </si>
  <si>
    <t>https://waterforpeople.s3.amazonaws.com/images/f6e773fb-efc8-4eb0-affd-a405b47d8c9c.jpg</t>
  </si>
  <si>
    <t>171849ea3d77f48d519973735d781a37</t>
  </si>
  <si>
    <t>yc0d-4135-xw7t</t>
  </si>
  <si>
    <t>2727750598</t>
  </si>
  <si>
    <t>17-09-2019 10:00:27 UTC</t>
  </si>
  <si>
    <t>Lunguja</t>
  </si>
  <si>
    <t>-15.842939112335443</t>
  </si>
  <si>
    <t>35.11564412154257</t>
  </si>
  <si>
    <t>https://waterforpeople.s3.amazonaws.com/images/d2ac3056-f95b-419d-a88c-788460516b65.jpg</t>
  </si>
  <si>
    <t>2d88998b3a78f7c36a94997f147f6f</t>
  </si>
  <si>
    <t>eq6v-43uk-xm1y</t>
  </si>
  <si>
    <t>2715820657</t>
  </si>
  <si>
    <t>17-09-2019 10:28:39 UTC</t>
  </si>
  <si>
    <t>-15.843458538874984</t>
  </si>
  <si>
    <t>35.11188483797014</t>
  </si>
  <si>
    <t>https://waterforpeople.s3.amazonaws.com/images/7fbcc2a0-af3c-434e-b349-10757bca16be.jpg</t>
  </si>
  <si>
    <t>Lunda,</t>
  </si>
  <si>
    <t>49651aededc2ee9374fcc6f89c90da2</t>
  </si>
  <si>
    <t>13e2-2phm-c2xj</t>
  </si>
  <si>
    <t>2741430924</t>
  </si>
  <si>
    <t>17-09-2019 11:26:24 UTC</t>
  </si>
  <si>
    <t>Nyenga</t>
  </si>
  <si>
    <t>-15.838574445806444</t>
  </si>
  <si>
    <t>35.112094301730394</t>
  </si>
  <si>
    <t>https://waterforpeople.s3.amazonaws.com/images/85aeba74-5e30-4ee4-8c51-fe3154579436.jpg</t>
  </si>
  <si>
    <t>Nyenga, Pitala, Mgogomwa</t>
  </si>
  <si>
    <t>eb9a59781060debbabfd1a9951351a0</t>
  </si>
  <si>
    <t>6ean-1hgx-qxwr</t>
  </si>
  <si>
    <t>2720160615</t>
  </si>
  <si>
    <t>17-09-2019 12:08:47 UTC</t>
  </si>
  <si>
    <t>00:02:48</t>
  </si>
  <si>
    <t>-15.836731852032244</t>
  </si>
  <si>
    <t>35.11158686131239</t>
  </si>
  <si>
    <t>https://waterforpeople.s3.amazonaws.com/images/9a6abc53-531d-4987-83a4-38c28cc2ad7d.jpg</t>
  </si>
  <si>
    <t>cb9569c360c8bdfdebf03d9de9e1ac50</t>
  </si>
  <si>
    <t>v7pm-js4k-a65t</t>
  </si>
  <si>
    <t>2746770682</t>
  </si>
  <si>
    <t>17-09-2019 13:08:26 UTC</t>
  </si>
  <si>
    <t>-15.834833267144859</t>
  </si>
  <si>
    <t>35.11699226684868</t>
  </si>
  <si>
    <t>1033.0</t>
  </si>
  <si>
    <t>https://waterforpeople.s3.amazonaws.com/images/c6954744-e1c4-4901-89ca-acb4f74aca15.jpg</t>
  </si>
  <si>
    <t>Monjeleriwa</t>
  </si>
  <si>
    <t>b3448385418d2ff0b9e728921114cbdf</t>
  </si>
  <si>
    <t>1b5t-21d7-55gt</t>
  </si>
  <si>
    <t>2733440058</t>
  </si>
  <si>
    <t>17-09-2019 14:32:40 UTC</t>
  </si>
  <si>
    <t>00:15:28</t>
  </si>
  <si>
    <t>Nkotima</t>
  </si>
  <si>
    <t>-15.685736141167581</t>
  </si>
  <si>
    <t>35.135162053629756</t>
  </si>
  <si>
    <t>1127.0</t>
  </si>
  <si>
    <t>https://waterforpeople.s3.amazonaws.com/images/053a8aab-7876-4dc1-806d-f7f273539eec.jpg</t>
  </si>
  <si>
    <t>nkotima, juwa</t>
  </si>
  <si>
    <t>c196e53b14f41f9b5e5e1379afe4d0</t>
  </si>
  <si>
    <t>1tbx-ejwq-fnkb</t>
  </si>
  <si>
    <t>2743200054</t>
  </si>
  <si>
    <t>17-09-2019 19:06:12 UTC</t>
  </si>
  <si>
    <t>-15.664573428221047</t>
  </si>
  <si>
    <t>35.1526269223541</t>
  </si>
  <si>
    <t>https://waterforpeople.s3.amazonaws.com/images/4e68db1b-a011-4968-9d27-fdd58651f3f5.jpg</t>
  </si>
  <si>
    <t>umali,mitepa,ndasauka</t>
  </si>
  <si>
    <t>a8b2144f1da8b3ff615fcb59fdf0ae3</t>
  </si>
  <si>
    <t>fqdk-ar58-8mn3</t>
  </si>
  <si>
    <t>2721920061</t>
  </si>
  <si>
    <t>17-09-2019 19:07:05 UTC</t>
  </si>
  <si>
    <t>-15.666554658673704</t>
  </si>
  <si>
    <t>35.152160469442606</t>
  </si>
  <si>
    <t>https://waterforpeople.s3.amazonaws.com/images/97ab1394-43df-4c96-ada3-49c49d23acdd.jpg</t>
  </si>
  <si>
    <t>umali,chibwana.</t>
  </si>
  <si>
    <t>5da1c7ebedf8267030bec182598d7e0</t>
  </si>
  <si>
    <t>5raj-svh3-bre5</t>
  </si>
  <si>
    <t>2733440066</t>
  </si>
  <si>
    <t>17-09-2019 19:08:34 UTC</t>
  </si>
  <si>
    <t>-15.673739961348474</t>
  </si>
  <si>
    <t>35.13959842734039</t>
  </si>
  <si>
    <t>1091.0</t>
  </si>
  <si>
    <t>https://waterforpeople.s3.amazonaws.com/images/9a0096a8-a95b-4130-96b1-46860241b168.jpg</t>
  </si>
  <si>
    <t>juwa ngolonje</t>
  </si>
  <si>
    <t>87e79a4bededf31cd5aa72c72c1c3eed</t>
  </si>
  <si>
    <t>p5qy-758v-s94x</t>
  </si>
  <si>
    <t>2727790064</t>
  </si>
  <si>
    <t>17-09-2019 19:10:08 UTC</t>
  </si>
  <si>
    <t>00:05:51</t>
  </si>
  <si>
    <t>-15.679961973801255</t>
  </si>
  <si>
    <t>35.143412025645375</t>
  </si>
  <si>
    <t>1097.0</t>
  </si>
  <si>
    <t>https://waterforpeople.s3.amazonaws.com/images/b685ab66-65bc-41f5-bd7d-ba4a4e506d74.jpg</t>
  </si>
  <si>
    <t>juwa</t>
  </si>
  <si>
    <t>38d6e3ecfe5ae7b71159caf930d52fbf</t>
  </si>
  <si>
    <t>aqq9-mbv3-1699</t>
  </si>
  <si>
    <t>2737470066</t>
  </si>
  <si>
    <t>17-09-2019 19:11:35 UTC</t>
  </si>
  <si>
    <t>00:14:50</t>
  </si>
  <si>
    <t>-15.681276214309037</t>
  </si>
  <si>
    <t>35.141386203467846</t>
  </si>
  <si>
    <t>1134.0</t>
  </si>
  <si>
    <t>https://waterforpeople.s3.amazonaws.com/images/5517410e-b21b-411d-b782-844f2646683d.jpg</t>
  </si>
  <si>
    <t>8de5312448baa344171b52633b7ef9a</t>
  </si>
  <si>
    <t>ah8v-2mer-vwug</t>
  </si>
  <si>
    <t>2752190096</t>
  </si>
  <si>
    <t>17-09-2019 19:13:20 UTC</t>
  </si>
  <si>
    <t>Mphata</t>
  </si>
  <si>
    <t>-15.670883869752288</t>
  </si>
  <si>
    <t>35.135507974773645</t>
  </si>
  <si>
    <t>https://waterforpeople.s3.amazonaws.com/images/e2d4ccb4-7acb-4554-a310-c17591f09253.jpg</t>
  </si>
  <si>
    <t>mphata</t>
  </si>
  <si>
    <t>93944f442da38e2c1cab5c8a9b3ad163</t>
  </si>
  <si>
    <t>d02c-hypt-j9e0</t>
  </si>
  <si>
    <t>2712000082</t>
  </si>
  <si>
    <t>17-09-2019 19:15:05 UTC</t>
  </si>
  <si>
    <t>-15.676156799308956</t>
  </si>
  <si>
    <t>35.13863484375179</t>
  </si>
  <si>
    <t>https://waterforpeople.s3.amazonaws.com/images/607ec90f-5279-4dc4-9899-50473c06a3d5.jpg</t>
  </si>
  <si>
    <t>3818deae8c12a1bf9d736d742ee5edd9</t>
  </si>
  <si>
    <t>d2dw-0wae-j8vp</t>
  </si>
  <si>
    <t>2748520097</t>
  </si>
  <si>
    <t>17-09-2019 19:16:01 UTC</t>
  </si>
  <si>
    <t>Dokotala</t>
  </si>
  <si>
    <t>-15.69140394218266</t>
  </si>
  <si>
    <t>35.13145859353244</t>
  </si>
  <si>
    <t>1205.0</t>
  </si>
  <si>
    <t>https://waterforpeople.s3.amazonaws.com/images/7ad25b84-779d-4e67-848e-2d325aa22c45.jpg</t>
  </si>
  <si>
    <t>dokotala</t>
  </si>
  <si>
    <t>9c9cfffa787bac264e6945fee695ce5</t>
  </si>
  <si>
    <t>frgq-65vh-a5w3</t>
  </si>
  <si>
    <t>2746780100</t>
  </si>
  <si>
    <t>17-09-2019 19:17:21 UTC</t>
  </si>
  <si>
    <t>-15.692223482765257</t>
  </si>
  <si>
    <t>35.129919089376926</t>
  </si>
  <si>
    <t>1165.0</t>
  </si>
  <si>
    <t>https://waterforpeople.s3.amazonaws.com/images/9b0c0dfa-e259-42a8-97e8-032d3af79312.jpg</t>
  </si>
  <si>
    <t>dokotala, and nkotima kansidzi</t>
  </si>
  <si>
    <t>5b5068cbd7a0e9b7c3df4f64ca1cd3ef</t>
  </si>
  <si>
    <t>5p85-ddvu-qn00</t>
  </si>
  <si>
    <t>2723720085</t>
  </si>
  <si>
    <t>17-09-2019 19:20:01 UTC</t>
  </si>
  <si>
    <t>-15.694623766466975</t>
  </si>
  <si>
    <t>35.12894972227514</t>
  </si>
  <si>
    <t>https://waterforpeople.s3.amazonaws.com/images/677fa500-a141-43fe-9b0b-a62d26da480e.jpg</t>
  </si>
  <si>
    <t>kansizi,namakhuwa,dokotala</t>
  </si>
  <si>
    <t>2cdb2667b8bb6fd5f9befafa4689f4</t>
  </si>
  <si>
    <t>5r0v-m7tt-a577</t>
  </si>
  <si>
    <t>2737420077</t>
  </si>
  <si>
    <t>17-09-2019 19:20:41 UTC</t>
  </si>
  <si>
    <t>-15.693958662450314</t>
  </si>
  <si>
    <t>35.12873380444944</t>
  </si>
  <si>
    <t>https://waterforpeople.s3.amazonaws.com/images/047030fc-ad6a-4693-9815-5bf686131f50.jpg</t>
  </si>
  <si>
    <t>none. its private</t>
  </si>
  <si>
    <t>ddaab1205cd623952e2426885626df6</t>
  </si>
  <si>
    <t>xuun-jkbr-24x5</t>
  </si>
  <si>
    <t>2737440078</t>
  </si>
  <si>
    <t>17-09-2019 19:21:40 UTC</t>
  </si>
  <si>
    <t>-15.691984053701162</t>
  </si>
  <si>
    <t>35.12620179913938</t>
  </si>
  <si>
    <t>https://waterforpeople.s3.amazonaws.com/images/25025f03-ffd8-435b-a374-0d944aceeda4.jpg</t>
  </si>
  <si>
    <t>ebd099539740591da1a65dcbbc293647</t>
  </si>
  <si>
    <t>81cw-5yn5-yvp0</t>
  </si>
  <si>
    <t>2737460091</t>
  </si>
  <si>
    <t>17-09-2019 19:22:49 UTC</t>
  </si>
  <si>
    <t>-15.69104892667383</t>
  </si>
  <si>
    <t>35.12342990376055</t>
  </si>
  <si>
    <t>https://waterforpeople.s3.amazonaws.com/images/01fd8e09-4508-43e1-b43c-56802ab7ca1c.jpg</t>
  </si>
  <si>
    <t>dokotala, lulanga</t>
  </si>
  <si>
    <t>47a2e4b41b01a7c112dfa2e1fba3568</t>
  </si>
  <si>
    <t>f694-9d60-tx9v</t>
  </si>
  <si>
    <t>2752200071</t>
  </si>
  <si>
    <t>17-09-2019 19:24:01 UTC</t>
  </si>
  <si>
    <t>-15.689749186858535</t>
  </si>
  <si>
    <t>35.12404697947204</t>
  </si>
  <si>
    <t>https://waterforpeople.s3.amazonaws.com/images/47b7858f-75b5-41e9-8151-17dbe7478838.jpg</t>
  </si>
  <si>
    <t>5548ce7950c76bca744baf87f84da8b8</t>
  </si>
  <si>
    <t>ca9p-n0ud-das5</t>
  </si>
  <si>
    <t>2752190124</t>
  </si>
  <si>
    <t>18-09-2019 07:20:23 UTC</t>
  </si>
  <si>
    <t>2019-09-18</t>
  </si>
  <si>
    <t>-15.575006422586739</t>
  </si>
  <si>
    <t>35.174274360761046</t>
  </si>
  <si>
    <t>https://waterforpeople.s3.amazonaws.com/images/fda8c569-ccfa-4537-bcec-f99a5d90f05d.jpg</t>
  </si>
  <si>
    <t>feef2666c568386ef8251e521970babd</t>
  </si>
  <si>
    <t>dyxd-pqgj-k033</t>
  </si>
  <si>
    <t>2741510063</t>
  </si>
  <si>
    <t>18-09-2019 07:46:10 UTC</t>
  </si>
  <si>
    <t>-15.573566076345742</t>
  </si>
  <si>
    <t>35.17538965679705</t>
  </si>
  <si>
    <t>https://waterforpeople.s3.amazonaws.com/images/6e459fb3-487d-46d1-9ee5-8aca6451d8c9.jpg</t>
  </si>
  <si>
    <t>97a36f3c63d93b7a3480cfdc47dd87fb</t>
  </si>
  <si>
    <t>k33f-e3je-8g2s</t>
  </si>
  <si>
    <t>2739680056</t>
  </si>
  <si>
    <t>19-09-2019 07:38:46 UTC</t>
  </si>
  <si>
    <t>2019-09-19</t>
  </si>
  <si>
    <t>Lunda</t>
  </si>
  <si>
    <t>-15.85183763410896</t>
  </si>
  <si>
    <t>35.11493358761072</t>
  </si>
  <si>
    <t>https://waterforpeople.s3.amazonaws.com/images/4d45a8c3-4f4b-49c3-a69f-4d3bb795cecb.jpg</t>
  </si>
  <si>
    <t>d6d58a5ed715ca6e7256e017edf5283</t>
  </si>
  <si>
    <t>qbef-tdqs-msgx</t>
  </si>
  <si>
    <t>2731850050</t>
  </si>
  <si>
    <t>19-09-2019 07:44:51 UTC</t>
  </si>
  <si>
    <t>-15.855452036485076</t>
  </si>
  <si>
    <t>35.116033125668764</t>
  </si>
  <si>
    <t>https://waterforpeople.s3.amazonaws.com/images/2afb5917-72be-4162-8638-6379b76d91b7.jpg</t>
  </si>
  <si>
    <t>c33f949098ae4484fe1859a8728e1136</t>
  </si>
  <si>
    <t>wprk-8dxm-gjkw</t>
  </si>
  <si>
    <t>2743420063</t>
  </si>
  <si>
    <t>19-09-2019 08:26:40 UTC</t>
  </si>
  <si>
    <t>-15.852809180505574</t>
  </si>
  <si>
    <t>35.1176059897989</t>
  </si>
  <si>
    <t>https://waterforpeople.s3.amazonaws.com/images/b3ded4a4-fd04-4656-9feb-d856e5174ffb.jpg</t>
  </si>
  <si>
    <t>a1a1959c641030111477ea83e9b72e7</t>
  </si>
  <si>
    <t>jh0p-hb9v-13x6</t>
  </si>
  <si>
    <t>2747040066</t>
  </si>
  <si>
    <t>19-09-2019 08:42:41 UTC</t>
  </si>
  <si>
    <t>-15.84839183371514</t>
  </si>
  <si>
    <t>35.1100268214941</t>
  </si>
  <si>
    <t>https://waterforpeople.s3.amazonaws.com/images/9fd21554-5207-453e-92cb-837ade0668e1.jpg</t>
  </si>
  <si>
    <t>dd14dbcb40b3dafbb180bc936e79dba</t>
  </si>
  <si>
    <t>61ye-epc2-v82j</t>
  </si>
  <si>
    <t>2750510688</t>
  </si>
  <si>
    <t>19-09-2019 09:16:09 UTC</t>
  </si>
  <si>
    <t>Likombo</t>
  </si>
  <si>
    <t>-15.836081793531775</t>
  </si>
  <si>
    <t>35.12227462604642</t>
  </si>
  <si>
    <t>https://waterforpeople.s3.amazonaws.com/images/bc43c017-5f58-4cb6-a853-9432b4a98e30.jpg</t>
  </si>
  <si>
    <t>Likumbo, Makwinja</t>
  </si>
  <si>
    <t>703cca3cbbdefd48e1605289389e739a</t>
  </si>
  <si>
    <t>1gha-vfuf-6957</t>
  </si>
  <si>
    <t>2733780063</t>
  </si>
  <si>
    <t>19-09-2019 09:36:20 UTC</t>
  </si>
  <si>
    <t>-15.835434752516448</t>
  </si>
  <si>
    <t>35.126178581267595</t>
  </si>
  <si>
    <t>https://waterforpeople.s3.amazonaws.com/images/93577ce6-7f07-4f97-ba37-5f4dd95f5cd0.jpg</t>
  </si>
  <si>
    <t>971cfe22e6f4995666a0567e62d624c</t>
  </si>
  <si>
    <t>mhk3-09wq-9mvc</t>
  </si>
  <si>
    <t>2735760088</t>
  </si>
  <si>
    <t>19-09-2019 10:10:05 UTC</t>
  </si>
  <si>
    <t>Makwinja</t>
  </si>
  <si>
    <t>-15.830753585323691</t>
  </si>
  <si>
    <t>35.123988054692745</t>
  </si>
  <si>
    <t>https://waterforpeople.s3.amazonaws.com/images/799e8ad4-fc95-47dd-8103-42bd7e148879.jpg</t>
  </si>
  <si>
    <t>Makwinja, Namulumbwa</t>
  </si>
  <si>
    <t>9c1f57d52c46a9901f21c1984124f</t>
  </si>
  <si>
    <t>f48r-g5fu-5r9g</t>
  </si>
  <si>
    <t>2731830067</t>
  </si>
  <si>
    <t>19-09-2019 10:55:57 UTC</t>
  </si>
  <si>
    <t>Monjereliwa</t>
  </si>
  <si>
    <t>-15.830677561461926</t>
  </si>
  <si>
    <t>35.115281688049436</t>
  </si>
  <si>
    <t>https://waterforpeople.s3.amazonaws.com/images/dc14e51c-3764-480d-bac8-1ac390e42fb2.jpg</t>
  </si>
  <si>
    <t>Namkwawa,Minyanga</t>
  </si>
  <si>
    <t>fa50a24f87aa4fa65280339e474f528a</t>
  </si>
  <si>
    <t>2nnr-6ur9-yqy6</t>
  </si>
  <si>
    <t>2737730074</t>
  </si>
  <si>
    <t>19-09-2019 10:56:52 UTC</t>
  </si>
  <si>
    <t>00:10:05</t>
  </si>
  <si>
    <t>-15.832657283172011</t>
  </si>
  <si>
    <t>35.11870703659952</t>
  </si>
  <si>
    <t>https://waterforpeople.s3.amazonaws.com/images/01f6da6d-80c3-4a8d-ac0b-004dd5672dce.jpg</t>
  </si>
  <si>
    <t>Namkwawa,Likumbo,Makwinja</t>
  </si>
  <si>
    <t>charity:water|Faith Based Organisation</t>
  </si>
  <si>
    <t>6c20b8713b2096fe63cef58167788544</t>
  </si>
  <si>
    <t>s66r-g49b-uqrh</t>
  </si>
  <si>
    <t>2745020082</t>
  </si>
  <si>
    <t>19-09-2019 10:57:41 UTC</t>
  </si>
  <si>
    <t>-15.833231275901198</t>
  </si>
  <si>
    <t>35.11406807228923</t>
  </si>
  <si>
    <t>https://waterforpeople.s3.amazonaws.com/images/89723aca-d06f-4fa5-a8c7-52c65b8da22e.jpg</t>
  </si>
  <si>
    <t>f4b3c90a02d99f471444c3548d5cf3</t>
  </si>
  <si>
    <t>uc7c-xj05-hj8n</t>
  </si>
  <si>
    <t>2747120732</t>
  </si>
  <si>
    <t>21-09-2019 07:56:53 UTC</t>
  </si>
  <si>
    <t>2019-09-21</t>
  </si>
  <si>
    <t>Mwenye</t>
  </si>
  <si>
    <t>-15.795194241218269</t>
  </si>
  <si>
    <t>35.163545943796635</t>
  </si>
  <si>
    <t>https://waterforpeople.s3.amazonaws.com/images/c41a70e0-a8c4-4117-92e8-b459fd420bf8.jpg</t>
  </si>
  <si>
    <t>7069b5a1948568e774c0b466e82b4f6d</t>
  </si>
  <si>
    <t>38x9-8xpf-0rwc</t>
  </si>
  <si>
    <t>2748810374</t>
  </si>
  <si>
    <t>21-09-2019 09:30:39 UTC</t>
  </si>
  <si>
    <t>-15.659555476158857</t>
  </si>
  <si>
    <t>35.146271511912346</t>
  </si>
  <si>
    <t>https://waterforpeople.s3.amazonaws.com/images/71ce062f-3e4a-4a68-a0d5-fe45651cc99e.jpg</t>
  </si>
  <si>
    <t>community Members Themselves</t>
  </si>
  <si>
    <t>a3aee28f624cfed32c34bdfda1aea49e</t>
  </si>
  <si>
    <t>easj-s9bp-mn9x</t>
  </si>
  <si>
    <t>2754360310</t>
  </si>
  <si>
    <t>21-09-2019 10:09:51 UTC</t>
  </si>
  <si>
    <t>00:02:00</t>
  </si>
  <si>
    <t>-15.789878857322037</t>
  </si>
  <si>
    <t>35.165105145424604</t>
  </si>
  <si>
    <t>https://waterforpeople.s3.amazonaws.com/images/0dfc1d19-9359-4aeb-b00d-126609aeba98.jpg</t>
  </si>
  <si>
    <t>c13dd661cbab491091a7a85e1cbeac2</t>
  </si>
  <si>
    <t>vqya-cf4p-nq20</t>
  </si>
  <si>
    <t>2735900252</t>
  </si>
  <si>
    <t>21-09-2019 10:16:25 UTC</t>
  </si>
  <si>
    <t>-15.648660049773753</t>
  </si>
  <si>
    <t>35.15134658664465</t>
  </si>
  <si>
    <t>https://waterforpeople.s3.amazonaws.com/images/7e7b21e7-9b30-4dc5-83bb-1cb323f8a479.jpg</t>
  </si>
  <si>
    <t>5975213da98930e134d2a21f461862d</t>
  </si>
  <si>
    <t>ex1n-27xh-1ktr</t>
  </si>
  <si>
    <t>2760270338</t>
  </si>
  <si>
    <t>21-09-2019 10:46:56 UTC</t>
  </si>
  <si>
    <t>Mlandani</t>
  </si>
  <si>
    <t>-15.648559927940369</t>
  </si>
  <si>
    <t>35.15129193663597</t>
  </si>
  <si>
    <t>https://waterforpeople.s3.amazonaws.com/images/73e97e11-5e73-429e-8171-1466710911d3.jpg</t>
  </si>
  <si>
    <t>99f953204de6fa701fa4a811344d6dae</t>
  </si>
  <si>
    <t>4gvu-ca4h-bf28</t>
  </si>
  <si>
    <t>2758340209</t>
  </si>
  <si>
    <t>21-09-2019 10:55:50 UTC</t>
  </si>
  <si>
    <t>00:02:11</t>
  </si>
  <si>
    <t>-15.799333727918565</t>
  </si>
  <si>
    <t>35.160287814214826</t>
  </si>
  <si>
    <t>https://waterforpeople.s3.amazonaws.com/images/e0d99262-77b5-456f-95fa-bc3bcc6dd77c.jpg</t>
  </si>
  <si>
    <t>Mwenye, Nkonga, Mpira</t>
  </si>
  <si>
    <t>3536136d49db25d055f343f8de6fc98d</t>
  </si>
  <si>
    <t>80c8-sbge-3jsc</t>
  </si>
  <si>
    <t>2747150276</t>
  </si>
  <si>
    <t>21-09-2019 11:08:13 UTC</t>
  </si>
  <si>
    <t>-15.647160946391523</t>
  </si>
  <si>
    <t>35.15392695553601</t>
  </si>
  <si>
    <t>https://waterforpeople.s3.amazonaws.com/images/36cc2441-1794-4b0e-8c44-cf2219bac9bb.jpg</t>
  </si>
  <si>
    <t>bff6c5e636de623690fc6dac1cd9b</t>
  </si>
  <si>
    <t>7s02-2fr6-ru2p</t>
  </si>
  <si>
    <t>2741830275</t>
  </si>
  <si>
    <t>21-09-2019 12:47:22 UTC</t>
  </si>
  <si>
    <t>-15.645053526386619</t>
  </si>
  <si>
    <t>35.14859111979604</t>
  </si>
  <si>
    <t>https://waterforpeople.s3.amazonaws.com/images/6916f0fa-6ed8-47df-90ef-ab6858a40e1b.jpg</t>
  </si>
  <si>
    <t>Ntonda</t>
  </si>
  <si>
    <t>16d23ce4f1945cde3f73f1ad7fbacf</t>
  </si>
  <si>
    <t>f5tt-3ues-v3u3</t>
  </si>
  <si>
    <t>2735890287</t>
  </si>
  <si>
    <t>21-09-2019 13:36:34 UTC</t>
  </si>
  <si>
    <t>00:19:46</t>
  </si>
  <si>
    <t>-15.647448278032243</t>
  </si>
  <si>
    <t>35.14699160121381</t>
  </si>
  <si>
    <t>https://waterforpeople.s3.amazonaws.com/images/21dc6dbf-06b2-4d5e-baa7-e81bdc566e34.jpg</t>
  </si>
  <si>
    <t>69f2112c9c4c47618e1e85991c2f36</t>
  </si>
  <si>
    <t>wh0c-ymt6-ep7g</t>
  </si>
  <si>
    <t>2752570273</t>
  </si>
  <si>
    <t>21-09-2019 14:20:21 UTC</t>
  </si>
  <si>
    <t>-15.640156609006226</t>
  </si>
  <si>
    <t>35.14711934141815</t>
  </si>
  <si>
    <t>https://waterforpeople.s3.amazonaws.com/images/bd6142ee-b9ce-480e-a0d5-e97eac544aa3.jpg</t>
  </si>
  <si>
    <t>Ntonda, Mkwera and Msanja</t>
  </si>
  <si>
    <t>ea5ab95ce385e0c924c9dfd4168bbd79</t>
  </si>
  <si>
    <t>f2rf-vw6t-exte</t>
  </si>
  <si>
    <t>2743580348</t>
  </si>
  <si>
    <t>22-09-2019 06:50:05 UTC</t>
  </si>
  <si>
    <t>Maere</t>
  </si>
  <si>
    <t>-15.65424298401922</t>
  </si>
  <si>
    <t>35.145239029079676</t>
  </si>
  <si>
    <t>https://waterforpeople.s3.amazonaws.com/images/36ba10ed-6448-4885-a871-7b9155824c23.jpg</t>
  </si>
  <si>
    <t>Maere, Mlandani and Bokosi</t>
  </si>
  <si>
    <t>bd4227d7dcb51775d59b10f898bc6239</t>
  </si>
  <si>
    <t>peyj-y254-g805</t>
  </si>
  <si>
    <t>2756430166</t>
  </si>
  <si>
    <t>23-09-2019 10:57:33 UTC</t>
  </si>
  <si>
    <t>2019-09-23</t>
  </si>
  <si>
    <t>-15.799155444838107</t>
  </si>
  <si>
    <t>35.16825523227453</t>
  </si>
  <si>
    <t>https://waterforpeople.s3.amazonaws.com/images/94d43935-1ae8-444d-86f8-59fe9f3e72ee.jpg</t>
  </si>
  <si>
    <t>Nguludi Catholic Campus</t>
  </si>
  <si>
    <t>9ec4eb884ccfa0dfddc9ddb4f890d11e</t>
  </si>
  <si>
    <t>jmqj-7a0e-bm10</t>
  </si>
  <si>
    <t>2752600184</t>
  </si>
  <si>
    <t>23-09-2019 11:11:26 UTC</t>
  </si>
  <si>
    <t>-15.79682586248964</t>
  </si>
  <si>
    <t>35.17053502611816</t>
  </si>
  <si>
    <t>https://waterforpeople.s3.amazonaws.com/images/e02c37a0-4f2f-447d-9ba3-b6b0e513e5c4.jpg</t>
  </si>
  <si>
    <t>Ntonya, Mwenye, Mtanyiwa</t>
  </si>
  <si>
    <t>8137fa6d6c18e28c5c1d8770e129e9d1</t>
  </si>
  <si>
    <t>7paw-ff4a-guqm</t>
  </si>
  <si>
    <t>2747220219</t>
  </si>
  <si>
    <t>23-09-2019 11:41:06 UTC</t>
  </si>
  <si>
    <t>00:02:46</t>
  </si>
  <si>
    <t>-15.80143678933382</t>
  </si>
  <si>
    <t>35.16949634067714</t>
  </si>
  <si>
    <t>https://waterforpeople.s3.amazonaws.com/images/d1c43bb4-7c94-42c0-8261-4776f09f1279.jpg</t>
  </si>
  <si>
    <t>Ntonya, Mwenye</t>
  </si>
  <si>
    <t>71ab94f7beb545f4cd327261fa4d5f</t>
  </si>
  <si>
    <t>v002-jybk-93ms</t>
  </si>
  <si>
    <t>2739950054</t>
  </si>
  <si>
    <t>24-09-2019 09:07:11 UTC</t>
  </si>
  <si>
    <t>00:05:33</t>
  </si>
  <si>
    <t>-15.8709255</t>
  </si>
  <si>
    <t>35.3194999</t>
  </si>
  <si>
    <t>https://waterforpeople.s3.amazonaws.com/images/2c8f2be7-727c-4e4f-873f-d440035ed7ac.jpg</t>
  </si>
  <si>
    <t>92fe727ad78ad21c2420e9837dbdfab9</t>
  </si>
  <si>
    <t>5ryg-x09j-n3w2</t>
  </si>
  <si>
    <t>2737900054</t>
  </si>
  <si>
    <t>24-09-2019 09:11:53 UTC</t>
  </si>
  <si>
    <t>-15.8828959</t>
  </si>
  <si>
    <t>35.2739117</t>
  </si>
  <si>
    <t>https://waterforpeople.s3.amazonaws.com/images/e3e45e37-3dc0-4f46-9290-8ce291a7f391.jpg</t>
  </si>
  <si>
    <t>malaya 3</t>
  </si>
  <si>
    <t>a9763ff2c8a2e05ed531479f38b9e516</t>
  </si>
  <si>
    <t>qegr-hhp5-w5nv</t>
  </si>
  <si>
    <t>2764530141</t>
  </si>
  <si>
    <t>28-09-2019 11:58:29 UTC</t>
  </si>
  <si>
    <t>00:21:16</t>
  </si>
  <si>
    <t>2019-09-28</t>
  </si>
  <si>
    <t>Likagwa</t>
  </si>
  <si>
    <t>-15.657364991493523</t>
  </si>
  <si>
    <t>35.161859169602394</t>
  </si>
  <si>
    <t>https://waterforpeople.s3.amazonaws.com/images/24b609ab-2894-4fa7-a1c9-6d7fb26e207e.jpg</t>
  </si>
  <si>
    <t>Namaona, Nanthambwe, Likagwa, Mitochi, Mitepa 2, Ndire, Peter Andrew and Meja</t>
  </si>
  <si>
    <t>5d8cf5b8ee55ace16673a049e9d130</t>
  </si>
  <si>
    <t>nc4w-62rp-07b9</t>
  </si>
  <si>
    <t>2758820147</t>
  </si>
  <si>
    <t>28-09-2019 12:17:34 UTC</t>
  </si>
  <si>
    <t>00:07:10</t>
  </si>
  <si>
    <t>-15.657337456941605</t>
  </si>
  <si>
    <t>35.1618018373847</t>
  </si>
  <si>
    <t>https://waterforpeople.s3.amazonaws.com/images/d09481d2-1a76-4cd3-b412-94a2b0382102.jpg</t>
  </si>
  <si>
    <t>Namaona, Likagwa, Mitochi, Peter andrew   Ndire, Mitepa 2 and Nanthambwe</t>
  </si>
  <si>
    <t>4eea9553df83cadf6d18f5e79dd65b3</t>
  </si>
  <si>
    <t>8gjj-u729-n4qr</t>
  </si>
  <si>
    <t>2776230155</t>
  </si>
  <si>
    <t>28-09-2019 12:29:41 UTC</t>
  </si>
  <si>
    <t>-15.657189474441111</t>
  </si>
  <si>
    <t>35.161535209044814</t>
  </si>
  <si>
    <t>https://waterforpeople.s3.amazonaws.com/images/a76c5f67-3a3b-4603-90e1-240678143fdc.jpg</t>
  </si>
  <si>
    <t>Namaona, Nanthambwe, Ndire, Mitochi, Likagwa and Peter Andrew</t>
  </si>
  <si>
    <t>60e92e3a6c70a126e046101a44710a8</t>
  </si>
  <si>
    <t>72cy-vrfq-1abx</t>
  </si>
  <si>
    <t>2766490050</t>
  </si>
  <si>
    <t>28-09-2019 14:13:54 UTC</t>
  </si>
  <si>
    <t>Mwalabu</t>
  </si>
  <si>
    <t>-15.644366419874132</t>
  </si>
  <si>
    <t>35.16696140170097</t>
  </si>
  <si>
    <t>https://waterforpeople.s3.amazonaws.com/images/f1fcd463-2932-4f82-9369-1f4ca30263c9.jpg</t>
  </si>
  <si>
    <t>Mwalabu, Maloya, Nakoli, Makalani and Mlenje</t>
  </si>
  <si>
    <t>4f8da3203971ed13e4d28926464b64b</t>
  </si>
  <si>
    <t>q50f-2036-hm3d</t>
  </si>
  <si>
    <t>2768380076</t>
  </si>
  <si>
    <t>02-10-2019 11:46:37 UTC</t>
  </si>
  <si>
    <t>2019-10-02</t>
  </si>
  <si>
    <t>-15.602153311483562</t>
  </si>
  <si>
    <t>35.209482880309224</t>
  </si>
  <si>
    <t>https://waterforpeople.s3.amazonaws.com/images/cd2fa205-2ad4-44be-8ddd-7fa13b951f30.jpg</t>
  </si>
  <si>
    <t>Ntaja</t>
  </si>
  <si>
    <t>ef8cdf75f9fc20cfbc3b77286be7efac</t>
  </si>
  <si>
    <t>u66x-u7h7-kqdq</t>
  </si>
  <si>
    <t>2772600049</t>
  </si>
  <si>
    <t>08-10-2019 10:03:33 UTC</t>
  </si>
  <si>
    <t>00:18:48</t>
  </si>
  <si>
    <t>2019-10-08</t>
  </si>
  <si>
    <t>-15.578579921275377</t>
  </si>
  <si>
    <t>35.14021022245288</t>
  </si>
  <si>
    <t>https://waterforpeople.s3.amazonaws.com/images/578eb415-aba1-4c39-afca-b8c2a9d80757.jpg</t>
  </si>
  <si>
    <t>mipande</t>
  </si>
  <si>
    <t>b0fb03cd99c678ab8d8c38122c70</t>
  </si>
  <si>
    <t>eyhr-uxx6-8gdp</t>
  </si>
  <si>
    <t>2782240053</t>
  </si>
  <si>
    <t>08-10-2019 10:35:49 UTC</t>
  </si>
  <si>
    <t>00:17:12</t>
  </si>
  <si>
    <t>-15.579227800481021</t>
  </si>
  <si>
    <t>35.1442395709455</t>
  </si>
  <si>
    <t>https://waterforpeople.s3.amazonaws.com/images/9d796d96-ac84-4380-87e0-83bbe110b5c8.jpg</t>
  </si>
  <si>
    <t>b85a16375e591e6d41fa89c137bdc6</t>
  </si>
  <si>
    <t>3tnd-y8x4-xe2s</t>
  </si>
  <si>
    <t>2782210049</t>
  </si>
  <si>
    <t>08-10-2019 11:10:38 UTC</t>
  </si>
  <si>
    <t>00:14:32</t>
  </si>
  <si>
    <t>-15.58192937169224</t>
  </si>
  <si>
    <t>35.143311778083444</t>
  </si>
  <si>
    <t>https://waterforpeople.s3.amazonaws.com/images/cbfe7eab-a797-4b94-b884-40de887a090b.jpg</t>
  </si>
  <si>
    <t>f94bb2d680d7d28bfe5ac82e3212ac2</t>
  </si>
  <si>
    <t>1mp3-22ap-15s7</t>
  </si>
  <si>
    <t>2782220055</t>
  </si>
  <si>
    <t>08-10-2019 11:54:12 UTC</t>
  </si>
  <si>
    <t>-15.577735067345202</t>
  </si>
  <si>
    <t>35.14643671922386</t>
  </si>
  <si>
    <t>https://waterforpeople.s3.amazonaws.com/images/14120110-cc66-454a-a749-e21b479b901d.jpg</t>
  </si>
  <si>
    <t>ulaya</t>
  </si>
  <si>
    <t>3957a827926d054a4a7c77937016fa</t>
  </si>
  <si>
    <t>seka-6vu6-m726</t>
  </si>
  <si>
    <t>2776490059</t>
  </si>
  <si>
    <t>08-10-2019 13:28:22 UTC</t>
  </si>
  <si>
    <t>-15.549480845220387</t>
  </si>
  <si>
    <t>35.18254855647683</t>
  </si>
  <si>
    <t>https://waterforpeople.s3.amazonaws.com/images/f382a3b3-66a2-4425-97d6-818857c77b01.jpg</t>
  </si>
  <si>
    <t>luna</t>
  </si>
  <si>
    <t>a3c4433c7d2c6e865bc176359ba7a347</t>
  </si>
  <si>
    <t>9gek-mjp8-tm2q</t>
  </si>
  <si>
    <t>2764960064</t>
  </si>
  <si>
    <t>08-10-2019 13:41:33 UTC</t>
  </si>
  <si>
    <t>00:12:00</t>
  </si>
  <si>
    <t>-15.545776505023241</t>
  </si>
  <si>
    <t>35.18393651582301</t>
  </si>
  <si>
    <t>https://waterforpeople.s3.amazonaws.com/images/ba3fb711-6a43-41c5-a657-e391eaa74e3e.jpg</t>
  </si>
  <si>
    <t>Water Supply</t>
  </si>
  <si>
    <t>8c8fd44ad6fd97bf481ff8e1f9ec724</t>
  </si>
  <si>
    <t>bkwg-6brk-crm</t>
  </si>
  <si>
    <t>2782230062</t>
  </si>
  <si>
    <t>08-10-2019 14:02:45 UTC</t>
  </si>
  <si>
    <t>-15.547885349951684</t>
  </si>
  <si>
    <t>35.18218436278403</t>
  </si>
  <si>
    <t>https://waterforpeople.s3.amazonaws.com/images/bbad052a-ee28-45ed-8951-baaac9801ac0.jpg</t>
  </si>
  <si>
    <t>f2f0e5b2c07e92c1e71984e554f35f41</t>
  </si>
  <si>
    <t>7n8t-wh6c-7huv</t>
  </si>
  <si>
    <t>2768430071</t>
  </si>
  <si>
    <t>08-10-2019 14:29:03 UTC</t>
  </si>
  <si>
    <t>00:12:08</t>
  </si>
  <si>
    <t>-15.547852576710284</t>
  </si>
  <si>
    <t>35.18537283875048</t>
  </si>
  <si>
    <t>https://waterforpeople.s3.amazonaws.com/images/3e12967c-786c-4057-bfd7-905e1dc2063d.jpg</t>
  </si>
  <si>
    <t>Luna and Jonathan</t>
  </si>
  <si>
    <t>2893bd7d67df31e31d38bd5bd6edd97d</t>
  </si>
  <si>
    <t>8mt1-eabm-yu5d</t>
  </si>
  <si>
    <t>2751330071</t>
  </si>
  <si>
    <t>09-10-2019 07:25:03 UTC</t>
  </si>
  <si>
    <t>00:17:53</t>
  </si>
  <si>
    <t>2019-10-09</t>
  </si>
  <si>
    <t>-15.636769733391702</t>
  </si>
  <si>
    <t>35.15638100914657</t>
  </si>
  <si>
    <t>1082.0</t>
  </si>
  <si>
    <t>https://waterforpeople.s3.amazonaws.com/images/54076269-41b5-4cf6-9f02-ae1ed9946fd5.jpg</t>
  </si>
  <si>
    <t>chilimani2</t>
  </si>
  <si>
    <t>Mr Budala</t>
  </si>
  <si>
    <t>b4fbca9928e7040865f1bcddabfb31e</t>
  </si>
  <si>
    <t>d1cc-kuqt-5aku</t>
  </si>
  <si>
    <t>2770530088</t>
  </si>
  <si>
    <t>09-10-2019 08:04:14 UTC</t>
  </si>
  <si>
    <t>-15.63718761317432</t>
  </si>
  <si>
    <t>35.15501584857702</t>
  </si>
  <si>
    <t>https://waterforpeople.s3.amazonaws.com/images/1637db0e-5e37-4465-b3a4-60e2dad4c2dd.jpg</t>
  </si>
  <si>
    <t>Mr Chiwaya</t>
  </si>
  <si>
    <t>f61e2ee857f284d66e4a668382b6dfd</t>
  </si>
  <si>
    <t>sxm5-t2m3-4wsw</t>
  </si>
  <si>
    <t>2763520054</t>
  </si>
  <si>
    <t>09-10-2019 08:40:23 UTC</t>
  </si>
  <si>
    <t>-15.55832760874182</t>
  </si>
  <si>
    <t>35.18174464814365</t>
  </si>
  <si>
    <t>https://waterforpeople.s3.amazonaws.com/images/27f88d2b-388d-4ef0-94d3-751e59ce2c87.jpg</t>
  </si>
  <si>
    <t>33fe8e48f83ca0fefe897df89f444df1</t>
  </si>
  <si>
    <t>dtvw-37xk-asm9</t>
  </si>
  <si>
    <t>2763310474</t>
  </si>
  <si>
    <t>09-10-2019 08:58:47 UTC</t>
  </si>
  <si>
    <t>-15.554609480313957</t>
  </si>
  <si>
    <t>35.18234529532492</t>
  </si>
  <si>
    <t>https://waterforpeople.s3.amazonaws.com/images/c0722ff6-81e2-4e8e-8915-6d6f24c6dfdb.jpg</t>
  </si>
  <si>
    <t>Makalani Jonathan</t>
  </si>
  <si>
    <t>a55c5c11eb2a9a611fc18b4fb9af5</t>
  </si>
  <si>
    <t>vtj9-xuwk-vpes</t>
  </si>
  <si>
    <t>2776600070</t>
  </si>
  <si>
    <t>09-10-2019 09:17:02 UTC</t>
  </si>
  <si>
    <t>00:17:20</t>
  </si>
  <si>
    <t>-15.638832855038345</t>
  </si>
  <si>
    <t>35.15386358834803</t>
  </si>
  <si>
    <t>https://waterforpeople.s3.amazonaws.com/images/a981492b-a59b-4aa4-be04-3dc5bb23171e.jpg</t>
  </si>
  <si>
    <t>309b9b04797bdeeefe374f69f3f2c</t>
  </si>
  <si>
    <t>shms-vujw-2hbv</t>
  </si>
  <si>
    <t>2774520063</t>
  </si>
  <si>
    <t>09-10-2019 09:19:15 UTC</t>
  </si>
  <si>
    <t>2019-10-07</t>
  </si>
  <si>
    <t>-15.638721291907132</t>
  </si>
  <si>
    <t>35.17234308645129</t>
  </si>
  <si>
    <t>https://waterforpeople.s3.amazonaws.com/images/16827db6-07a1-4b1b-994d-c49e91bb99d0.jpg</t>
  </si>
  <si>
    <t>nakoli</t>
  </si>
  <si>
    <t>8cde96d37e88d077ffa93a628c2ea184</t>
  </si>
  <si>
    <t>dks8-feww-b3xe</t>
  </si>
  <si>
    <t>2774500054</t>
  </si>
  <si>
    <t>09-10-2019 09:59:05 UTC</t>
  </si>
  <si>
    <t>-15.825393442064524</t>
  </si>
  <si>
    <t>35.17333198338747</t>
  </si>
  <si>
    <t>https://waterforpeople.s3.amazonaws.com/images/aa3b186d-0f90-4667-b47d-122af6f279de.jpg</t>
  </si>
  <si>
    <t>This waterpoint is in Marry View Death School campus</t>
  </si>
  <si>
    <t>dfca15eced3eb2cebbb7403ebdc8c0af</t>
  </si>
  <si>
    <t>9vhp-9k46-w48e</t>
  </si>
  <si>
    <t>2772710058</t>
  </si>
  <si>
    <t>09-10-2019 10:18:14 UTC</t>
  </si>
  <si>
    <t>-15.825673439539969</t>
  </si>
  <si>
    <t>35.175223695114255</t>
  </si>
  <si>
    <t>https://waterforpeople.s3.amazonaws.com/images/9adb0403-571e-4e46-9415-8f3211bc149d.jpg</t>
  </si>
  <si>
    <t>Marry View School of the Death</t>
  </si>
  <si>
    <t>de293ca68792234d5c6de87a934468</t>
  </si>
  <si>
    <t>vtcr-pdtm-w23b</t>
  </si>
  <si>
    <t>2765951286</t>
  </si>
  <si>
    <t>14-10-2019 08:42:18 UTC</t>
  </si>
  <si>
    <t>-15.696203587576747</t>
  </si>
  <si>
    <t>35.30135113745928</t>
  </si>
  <si>
    <t>https://waterforpeople.s3.amazonaws.com/images/7c6356b0-46c0-42e0-9f91-9e6344609064.jpg</t>
  </si>
  <si>
    <t>2d6f46a4dbe0822c5132b45779ec549</t>
  </si>
  <si>
    <t>ahqs-w560-x93s</t>
  </si>
  <si>
    <t>2769392036</t>
  </si>
  <si>
    <t>14-10-2019 08:47:58 UTC</t>
  </si>
  <si>
    <t>Mchochera</t>
  </si>
  <si>
    <t>-15.65825950819999</t>
  </si>
  <si>
    <t>35.17312344163656</t>
  </si>
  <si>
    <t>https://waterforpeople.s3.amazonaws.com/images/bccd1a68-d568-42f3-a217-2f12ef4d266d.jpg</t>
  </si>
  <si>
    <t>Mpheruwa, mchochera</t>
  </si>
  <si>
    <t>dbfa74d8e21e1e2c4e893ef72239a</t>
  </si>
  <si>
    <t>j8pv-euby-j422</t>
  </si>
  <si>
    <t>2786441145</t>
  </si>
  <si>
    <t>14-10-2019 08:49:53 UTC</t>
  </si>
  <si>
    <t>Mnunkha</t>
  </si>
  <si>
    <t>-15.666827992536128</t>
  </si>
  <si>
    <t>35.16775315627456</t>
  </si>
  <si>
    <t>https://waterforpeople.s3.amazonaws.com/images/78f033f5-6fc0-4d5b-aa22-52507da74e92.jpg</t>
  </si>
  <si>
    <t>5f3a2e4658c8286cc6ea7d9b397400</t>
  </si>
  <si>
    <t>ehwg-mhp1-es9u</t>
  </si>
  <si>
    <t>2769401603</t>
  </si>
  <si>
    <t>14-10-2019 08:53:56 UTC</t>
  </si>
  <si>
    <t>00:16:48</t>
  </si>
  <si>
    <t>-15.70177118293941</t>
  </si>
  <si>
    <t>35.29162745922804</t>
  </si>
  <si>
    <t>https://waterforpeople.s3.amazonaws.com/images/4f61ac94-4852-44b5-a5c2-bccd6e1fcf10.jpg</t>
  </si>
  <si>
    <t>b6fc0c062c4e51982d57cca688d99</t>
  </si>
  <si>
    <t>x33g-pms0-qer9</t>
  </si>
  <si>
    <t>2761621345</t>
  </si>
  <si>
    <t>14-10-2019 08:57:22 UTC</t>
  </si>
  <si>
    <t>-15.669598546810448</t>
  </si>
  <si>
    <t>35.171724669635296</t>
  </si>
  <si>
    <t>https://waterforpeople.s3.amazonaws.com/images/3696b92b-371c-453e-b65c-0100a45953ad.jpg</t>
  </si>
  <si>
    <t>Kajawo, Mnukha, Andrew, Mpimbi</t>
  </si>
  <si>
    <t>614786923611d49cf507a619d0de</t>
  </si>
  <si>
    <t>kkp8-uk1f-8eg9</t>
  </si>
  <si>
    <t>2750111602</t>
  </si>
  <si>
    <t>14-10-2019 08:59:50 UTC</t>
  </si>
  <si>
    <t>00:11:57</t>
  </si>
  <si>
    <t>-15.68074522074312</t>
  </si>
  <si>
    <t>35.26082907803357</t>
  </si>
  <si>
    <t>https://waterforpeople.s3.amazonaws.com/images/84827cda-d25a-4740-af74-0a4bf5a2fa87.jpg</t>
  </si>
  <si>
    <t>Munyapa, Mphepo</t>
  </si>
  <si>
    <t>3ef09f97906c8ec1afeada7040772afd</t>
  </si>
  <si>
    <t>5aqc-n0k2-5281</t>
  </si>
  <si>
    <t>2779291690</t>
  </si>
  <si>
    <t>14-10-2019 09:05:48 UTC</t>
  </si>
  <si>
    <t>-15.660666497424245</t>
  </si>
  <si>
    <t>35.17687534913421</t>
  </si>
  <si>
    <t>https://waterforpeople.s3.amazonaws.com/images/6d5ab3b8-c339-4ad3-81d2-130f7816d580.jpg</t>
  </si>
  <si>
    <t>Buleya, Mpimbi</t>
  </si>
  <si>
    <t>a082505be2beff8a52edbd95d6cb50</t>
  </si>
  <si>
    <t>trrj-fgje-k2yy</t>
  </si>
  <si>
    <t>2775430668</t>
  </si>
  <si>
    <t>14-10-2019 09:07:26 UTC</t>
  </si>
  <si>
    <t>-15.684861447662115</t>
  </si>
  <si>
    <t>35.26210983283818</t>
  </si>
  <si>
    <t>https://waterforpeople.s3.amazonaws.com/images/0e3f31f4-3dd4-4a8d-a571-db823760b2d0.jpg</t>
  </si>
  <si>
    <t>Munyapa, Mphaya</t>
  </si>
  <si>
    <t>977f143e83ae6adbf538f47c9256dc</t>
  </si>
  <si>
    <t>evqg-kwsc-3e79</t>
  </si>
  <si>
    <t>2779301674</t>
  </si>
  <si>
    <t>14-10-2019 09:09:28 UTC</t>
  </si>
  <si>
    <t>-15.703906849958003</t>
  </si>
  <si>
    <t>35.29325019568205</t>
  </si>
  <si>
    <t>https://waterforpeople.s3.amazonaws.com/images/99fd2e09-7db6-467d-89e9-c69c8099db79.jpg</t>
  </si>
  <si>
    <t>b0b9bbdc872a26d5c54c23377fdb35d</t>
  </si>
  <si>
    <t>t01a-r1s4-0t0</t>
  </si>
  <si>
    <t>2750130085</t>
  </si>
  <si>
    <t>14-10-2019 09:12:43 UTC</t>
  </si>
  <si>
    <t>-15.665966123342514</t>
  </si>
  <si>
    <t>35.164748411625624</t>
  </si>
  <si>
    <t>https://waterforpeople.s3.amazonaws.com/images/b60e33b8-4983-4b65-9e04-1f1ff085756c.jpg</t>
  </si>
  <si>
    <t>Kazembe, Mpheruwa, Mnukha</t>
  </si>
  <si>
    <t>ac68e637a2129ef5099e9d2e3455239</t>
  </si>
  <si>
    <t>p662-7uab-611a</t>
  </si>
  <si>
    <t>2771261777</t>
  </si>
  <si>
    <t>14-10-2019 09:14:49 UTC</t>
  </si>
  <si>
    <t>00:26:21</t>
  </si>
  <si>
    <t>Kasambwe</t>
  </si>
  <si>
    <t>-15.67356700077653</t>
  </si>
  <si>
    <t>35.167969493195415</t>
  </si>
  <si>
    <t>https://waterforpeople.s3.amazonaws.com/images/9448ea53-4714-4c13-899e-b82566635b4d.jpg</t>
  </si>
  <si>
    <t>Kasambwe, Mnukha, Kajawo</t>
  </si>
  <si>
    <t>d53693bd2bc2d1c8c3a6766b9e9a5797</t>
  </si>
  <si>
    <t>3bdk-1ngw-qqqn</t>
  </si>
  <si>
    <t>2753760160</t>
  </si>
  <si>
    <t>15-10-2019 07:38:54 UTC</t>
  </si>
  <si>
    <t>2019-10-15</t>
  </si>
  <si>
    <t>-15.850837253965437</t>
  </si>
  <si>
    <t>35.281833205372095</t>
  </si>
  <si>
    <t>https://waterforpeople.s3.amazonaws.com/images/36b07f06-1b70-4252-b240-875ed6b95a7e.jpg</t>
  </si>
  <si>
    <t>60186810819e1f537c367b17b3723ea</t>
  </si>
  <si>
    <t>wn22-ur0p-wq5v</t>
  </si>
  <si>
    <t>2759730051</t>
  </si>
  <si>
    <t>15-10-2019 08:01:48 UTC</t>
  </si>
  <si>
    <t>-15.852020946331322</t>
  </si>
  <si>
    <t>35.28693585656583</t>
  </si>
  <si>
    <t>https://waterforpeople.s3.amazonaws.com/images/e6eee387-33b4-4c30-a663-a878e1001e7e.jpg</t>
  </si>
  <si>
    <t>Nkhuku, Mpatuko</t>
  </si>
  <si>
    <t>f723eae6ee5a76495b6d8773596623</t>
  </si>
  <si>
    <t>srkt-fg36-xghf</t>
  </si>
  <si>
    <t>2779292139</t>
  </si>
  <si>
    <t>15-10-2019 08:32:32 UTC</t>
  </si>
  <si>
    <t>-15.879015494138002</t>
  </si>
  <si>
    <t>35.300183622166514</t>
  </si>
  <si>
    <t>https://waterforpeople.s3.amazonaws.com/images/2c827dce-0af0-486e-92f8-397ffc03d01f.jpg</t>
  </si>
  <si>
    <t>Namonde, barasoni, ndala, mbotera, James</t>
  </si>
  <si>
    <t>deaa198873d6c9dd2aabfaa50dd96ee</t>
  </si>
  <si>
    <t>30q1-0jgb-xkec</t>
  </si>
  <si>
    <t>2763190168</t>
  </si>
  <si>
    <t>15-10-2019 08:36:24 UTC</t>
  </si>
  <si>
    <t>00:03:24</t>
  </si>
  <si>
    <t>-15.854896819218993</t>
  </si>
  <si>
    <t>35.28748403303325</t>
  </si>
  <si>
    <t>https://waterforpeople.s3.amazonaws.com/images/7762afba-caa8-4592-94d2-25b9374b9bb1.jpg</t>
  </si>
  <si>
    <t>37b3d966db79fd01f69e0a71c561373</t>
  </si>
  <si>
    <t>r6qn-2gbw-2r0g</t>
  </si>
  <si>
    <t>2767280188</t>
  </si>
  <si>
    <t>15-10-2019 08:42:53 UTC</t>
  </si>
  <si>
    <t>-15.853657596744597</t>
  </si>
  <si>
    <t>35.28599054552615</t>
  </si>
  <si>
    <t>https://waterforpeople.s3.amazonaws.com/images/5153fe38-c70b-4110-abef-825550e4604f.jpg</t>
  </si>
  <si>
    <t>53fc14a866f2806c7c736646a457e399</t>
  </si>
  <si>
    <t>4x2e-b5ub-eams</t>
  </si>
  <si>
    <t>2784472084</t>
  </si>
  <si>
    <t>15-10-2019 08:46:06 UTC</t>
  </si>
  <si>
    <t>-15.873459759168327</t>
  </si>
  <si>
    <t>35.29653581790626</t>
  </si>
  <si>
    <t>https://waterforpeople.s3.amazonaws.com/images/d712c850-d25e-4a2a-8399-b64eef81afda.jpg</t>
  </si>
  <si>
    <t>Namonde,</t>
  </si>
  <si>
    <t>edfb4751a3abd215027b9fe554af93</t>
  </si>
  <si>
    <t>7bxj-5afu-deht</t>
  </si>
  <si>
    <t>2783131964</t>
  </si>
  <si>
    <t>15-10-2019 09:02:14 UTC</t>
  </si>
  <si>
    <t>-15.879055853001773</t>
  </si>
  <si>
    <t>35.27874631807208</t>
  </si>
  <si>
    <t>https://waterforpeople.s3.amazonaws.com/images/65a95458-1ed7-43b0-af2b-ae317eacfab7.jpg</t>
  </si>
  <si>
    <t>Chibulo</t>
  </si>
  <si>
    <t>ab21ac98b9e4143f912fae4b82280</t>
  </si>
  <si>
    <t>5f0w-t000-byfa</t>
  </si>
  <si>
    <t>2745970160</t>
  </si>
  <si>
    <t>15-10-2019 09:22:43 UTC</t>
  </si>
  <si>
    <t>-15.859173685312271</t>
  </si>
  <si>
    <t>35.29131330549717</t>
  </si>
  <si>
    <t>https://waterforpeople.s3.amazonaws.com/images/8597921a-6f64-4f45-82d4-8da755e63d0c.jpg</t>
  </si>
  <si>
    <t>f73def7d1c202627945bf7e36a71a4</t>
  </si>
  <si>
    <t>s60h-n2ns-9drc</t>
  </si>
  <si>
    <t>2750130493</t>
  </si>
  <si>
    <t>15-10-2019 09:27:32 UTC</t>
  </si>
  <si>
    <t>-15.886908983811736</t>
  </si>
  <si>
    <t>35.310739539563656</t>
  </si>
  <si>
    <t>https://waterforpeople.s3.amazonaws.com/images/149b3553-367c-4ee9-ad66-e070091af163.jpg</t>
  </si>
  <si>
    <t>Phweremwe</t>
  </si>
  <si>
    <t>c4f58922c95498981a8050761f1388ee</t>
  </si>
  <si>
    <t>43pt-s38w-18xr</t>
  </si>
  <si>
    <t>2748070150</t>
  </si>
  <si>
    <t>15-10-2019 09:28:44 UTC</t>
  </si>
  <si>
    <t>-15.857357159256935</t>
  </si>
  <si>
    <t>35.29156794771552</t>
  </si>
  <si>
    <t>https://waterforpeople.s3.amazonaws.com/images/5f92a66b-1f75-4760-9dcc-32a1f40d857b.jpg</t>
  </si>
  <si>
    <t>f5fec8466980a3909b99f63aaa38737</t>
  </si>
  <si>
    <t>c2gv-tfbj-9nje</t>
  </si>
  <si>
    <t>2769392457</t>
  </si>
  <si>
    <t>15-10-2019 09:38:39 UTC</t>
  </si>
  <si>
    <t>-15.89058440644294</t>
  </si>
  <si>
    <t>35.312496637925506</t>
  </si>
  <si>
    <t>https://waterforpeople.s3.amazonaws.com/images/6ced181e-ac53-4410-9f64-547a9da3eb38.jpg</t>
  </si>
  <si>
    <t>Mpezeni2</t>
  </si>
  <si>
    <t>f0366dfb486b3275cd56ccabbc83847</t>
  </si>
  <si>
    <t>gd5f-6ggn-r645</t>
  </si>
  <si>
    <t>2783122466</t>
  </si>
  <si>
    <t>15-10-2019 09:46:03 UTC</t>
  </si>
  <si>
    <t>-15.891610435210168</t>
  </si>
  <si>
    <t>35.312141161412</t>
  </si>
  <si>
    <t>https://waterforpeople.s3.amazonaws.com/images/7efd59d7-1440-4bb0-8843-64c31dfeca1a.jpg</t>
  </si>
  <si>
    <t>Mpezeni2,</t>
  </si>
  <si>
    <t>486f9cdfc3ec6a3ec5140f81f7f3d2b</t>
  </si>
  <si>
    <t>1vry-2ck5-0rv5</t>
  </si>
  <si>
    <t>2757280194</t>
  </si>
  <si>
    <t>15-10-2019 10:08:12 UTC</t>
  </si>
  <si>
    <t>00:03:08</t>
  </si>
  <si>
    <t>-15.86115156300366</t>
  </si>
  <si>
    <t>35.29490780085325</t>
  </si>
  <si>
    <t>https://waterforpeople.s3.amazonaws.com/images/07390d32-e212-4047-9e6b-8871e91e3278.jpg</t>
  </si>
  <si>
    <t>122d1880a6c5db9caa5847fbe23210</t>
  </si>
  <si>
    <t>4cm7-ktmp-0bge</t>
  </si>
  <si>
    <t>2746000165</t>
  </si>
  <si>
    <t>15-10-2019 10:15:49 UTC</t>
  </si>
  <si>
    <t>00:02:16</t>
  </si>
  <si>
    <t>-15.861644796095788</t>
  </si>
  <si>
    <t>35.29672633856535</t>
  </si>
  <si>
    <t>https://waterforpeople.s3.amazonaws.com/images/04075a5c-ad11-42f3-b6a5-c5be29afaf8f.jpg</t>
  </si>
  <si>
    <t>fba9fb63960f96f25951eea61d183</t>
  </si>
  <si>
    <t>74h0-065c-a14e</t>
  </si>
  <si>
    <t>2752051933</t>
  </si>
  <si>
    <t>15-10-2019 10:22:01 UTC</t>
  </si>
  <si>
    <t>-15.898201921954751</t>
  </si>
  <si>
    <t>35.31193974427879</t>
  </si>
  <si>
    <t>https://waterforpeople.s3.amazonaws.com/images/c77b6749-2de9-4dfe-9829-4afe0785b2c0.jpg</t>
  </si>
  <si>
    <t>Liphutu</t>
  </si>
  <si>
    <t>e721572562b144c94efb5baa1dd829e1</t>
  </si>
  <si>
    <t>dukv-mrj0-7r70</t>
  </si>
  <si>
    <t>2779232086</t>
  </si>
  <si>
    <t>15-10-2019 10:30:56 UTC</t>
  </si>
  <si>
    <t>-15.90187860187143</t>
  </si>
  <si>
    <t>35.31157630495727</t>
  </si>
  <si>
    <t>https://waterforpeople.s3.amazonaws.com/images/652ecf6a-da18-4b85-8db2-b6da3521ad1e.jpg</t>
  </si>
  <si>
    <t>aa3ec8634608ec65df5529310983d57</t>
  </si>
  <si>
    <t>725g-a403-2yub</t>
  </si>
  <si>
    <t>2780900503</t>
  </si>
  <si>
    <t>15-10-2019 10:53:35 UTC</t>
  </si>
  <si>
    <t>-15.868467162363231</t>
  </si>
  <si>
    <t>35.27376310899854</t>
  </si>
  <si>
    <t>https://waterforpeople.s3.amazonaws.com/images/7314efc0-b8f1-4887-92b9-d8a2211ade5e.jpg</t>
  </si>
  <si>
    <t>8f19d2b3a4d9098d01a2cb147afd7c</t>
  </si>
  <si>
    <t>672p-030p-nf2s</t>
  </si>
  <si>
    <t>2775431130</t>
  </si>
  <si>
    <t>15-10-2019 11:08:31 UTC</t>
  </si>
  <si>
    <t>00:02:18</t>
  </si>
  <si>
    <t>-15.909743886440992</t>
  </si>
  <si>
    <t>35.30851858668029</t>
  </si>
  <si>
    <t>695.0</t>
  </si>
  <si>
    <t>https://waterforpeople.s3.amazonaws.com/images/57d3aa70-fd29-4c5f-86b7-811a76515955.jpg</t>
  </si>
  <si>
    <t>Nkhupera</t>
  </si>
  <si>
    <t>673f30bef22d797ddf736d367ee993ef</t>
  </si>
  <si>
    <t>g7gg-8ge9-ksah</t>
  </si>
  <si>
    <t>2775372804</t>
  </si>
  <si>
    <t>15-10-2019 11:31:55 UTC</t>
  </si>
  <si>
    <t>-15.911664515733719</t>
  </si>
  <si>
    <t>35.319089675322175</t>
  </si>
  <si>
    <t>https://waterforpeople.s3.amazonaws.com/images/963da888-7803-4dd8-a59c-c7e68a8288e9.jpg</t>
  </si>
  <si>
    <t>Musasa</t>
  </si>
  <si>
    <t>c68f5e8675b0a05c391730dae37890eb</t>
  </si>
  <si>
    <t>b3f8-j84g-yn73</t>
  </si>
  <si>
    <t>2759670167</t>
  </si>
  <si>
    <t>15-10-2019 11:42:43 UTC</t>
  </si>
  <si>
    <t>-15.932008735835552</t>
  </si>
  <si>
    <t>35.29727811925113</t>
  </si>
  <si>
    <t>https://waterforpeople.s3.amazonaws.com/images/742894f2-3b21-4454-b02f-11addc11449e.jpg</t>
  </si>
  <si>
    <t>286534578540a452ef4329458e55399b</t>
  </si>
  <si>
    <t>a208-5ryh-0efy</t>
  </si>
  <si>
    <t>2753770239</t>
  </si>
  <si>
    <t>15-10-2019 11:48:38 UTC</t>
  </si>
  <si>
    <t>-15.934508386999369</t>
  </si>
  <si>
    <t>35.29703504405916</t>
  </si>
  <si>
    <t>https://waterforpeople.s3.amazonaws.com/images/94c18f1b-c66e-4d35-ba0b-776160b55ce2.jpg</t>
  </si>
  <si>
    <t>Chaphweteka, Thomas</t>
  </si>
  <si>
    <t>1639c07565e3e76329d6163ec952a6a</t>
  </si>
  <si>
    <t>w71m-3vdu-f6qv</t>
  </si>
  <si>
    <t>2761621666</t>
  </si>
  <si>
    <t>15-10-2019 11:54:27 UTC</t>
  </si>
  <si>
    <t>-15.950012477114797</t>
  </si>
  <si>
    <t>35.311971763148904</t>
  </si>
  <si>
    <t>https://waterforpeople.s3.amazonaws.com/images/4fef5c35-4054-427c-a451-c390eb1a2ea3.jpg</t>
  </si>
  <si>
    <t>52c0f5ac55901e38a02ab67dba16f97b</t>
  </si>
  <si>
    <t>das3-nmf4-tmnb</t>
  </si>
  <si>
    <t>2773482067</t>
  </si>
  <si>
    <t>15-10-2019 12:06:41 UTC</t>
  </si>
  <si>
    <t>-15.948369791731238</t>
  </si>
  <si>
    <t>35.31099091283977</t>
  </si>
  <si>
    <t>https://waterforpeople.s3.amazonaws.com/images/3c40eb5e-c8fa-4de2-95ca-37ce307dd9c8.jpg</t>
  </si>
  <si>
    <t>4bf93be335af2331a7b5656e236aeafb</t>
  </si>
  <si>
    <t>vk36-a49w-k19s</t>
  </si>
  <si>
    <t>2777050148</t>
  </si>
  <si>
    <t>15-10-2019 12:10:14 UTC</t>
  </si>
  <si>
    <t>-15.934100858867168</t>
  </si>
  <si>
    <t>35.293035535141826</t>
  </si>
  <si>
    <t>https://waterforpeople.s3.amazonaws.com/images/9b4e4876-98a4-4b1e-9a9a-33de9fe8fceb.jpg</t>
  </si>
  <si>
    <t>231559703d7399ef15bce666f0c313</t>
  </si>
  <si>
    <t>m3t9-c2sa-c3ua</t>
  </si>
  <si>
    <t>2784472123</t>
  </si>
  <si>
    <t>15-10-2019 12:13:13 UTC</t>
  </si>
  <si>
    <t>-15.947888041846454</t>
  </si>
  <si>
    <t>35.31405181623995</t>
  </si>
  <si>
    <t>688.0</t>
  </si>
  <si>
    <t>https://waterforpeople.s3.amazonaws.com/images/b10ec8db-3361-4979-bb87-6d9f6af2770a.jpg</t>
  </si>
  <si>
    <t>b7834966396b8513daf8fd8e54a418d</t>
  </si>
  <si>
    <t>pd3y-9ya9-ujne</t>
  </si>
  <si>
    <t>2780980137</t>
  </si>
  <si>
    <t>15-10-2019 12:20:20 UTC</t>
  </si>
  <si>
    <t>-15.92815037816763</t>
  </si>
  <si>
    <t>35.291982013732195</t>
  </si>
  <si>
    <t>https://waterforpeople.s3.amazonaws.com/images/d2d32d8c-7d85-41cd-9fa8-c39f0e5dfffd.jpg</t>
  </si>
  <si>
    <t>6e4e824a963392f0f97d6d7cab4c5a</t>
  </si>
  <si>
    <t>f7wb-7bcc-d0d9</t>
  </si>
  <si>
    <t>2765971162</t>
  </si>
  <si>
    <t>15-10-2019 12:20:57 UTC</t>
  </si>
  <si>
    <t>00:01:30</t>
  </si>
  <si>
    <t>-15.947569697163999</t>
  </si>
  <si>
    <t>35.31278128735721</t>
  </si>
  <si>
    <t>https://waterforpeople.s3.amazonaws.com/images/6c832405-527e-4c77-91be-725e99ad69f7.jpg</t>
  </si>
  <si>
    <t>3b963c70e85c67e9c83149bdcfed595e</t>
  </si>
  <si>
    <t>kt78-xe41-hh7s</t>
  </si>
  <si>
    <t>2757712395</t>
  </si>
  <si>
    <t>15-10-2019 12:25:58 UTC</t>
  </si>
  <si>
    <t>00:01:35</t>
  </si>
  <si>
    <t>-15.947428378276527</t>
  </si>
  <si>
    <t>35.31176774762571</t>
  </si>
  <si>
    <t>https://waterforpeople.s3.amazonaws.com/images/f1701c42-1531-492f-837f-6d5bb8026bed.jpg</t>
  </si>
  <si>
    <t>97b5e934fa62db4decb6898e1d2f966c</t>
  </si>
  <si>
    <t>d0wu-cghs-atyw</t>
  </si>
  <si>
    <t>2749780077</t>
  </si>
  <si>
    <t>15-10-2019 12:53:44 UTC</t>
  </si>
  <si>
    <t>-15.935734827071428</t>
  </si>
  <si>
    <t>35.30244413763285</t>
  </si>
  <si>
    <t>https://waterforpeople.s3.amazonaws.com/images/0c9aed69-cd74-4da6-bf01-5f8882da76cf.jpg</t>
  </si>
  <si>
    <t>349dffb9377b4f884e229fad17f31c</t>
  </si>
  <si>
    <t>ccrt-sv7d-caf4</t>
  </si>
  <si>
    <t>2782680205</t>
  </si>
  <si>
    <t>15-10-2019 12:59:37 UTC</t>
  </si>
  <si>
    <t>-15.936864749528468</t>
  </si>
  <si>
    <t>35.30176662839949</t>
  </si>
  <si>
    <t>https://waterforpeople.s3.amazonaws.com/images/9d7aacca-e220-4382-9f8b-7edc41ad18cf.jpg</t>
  </si>
  <si>
    <t>b7a23165e03e8658a69445ef61c93480</t>
  </si>
  <si>
    <t>7eh7-ssr0-us7d</t>
  </si>
  <si>
    <t>2751660216</t>
  </si>
  <si>
    <t>15-10-2019 13:07:18 UTC</t>
  </si>
  <si>
    <t>-15.936482115648687</t>
  </si>
  <si>
    <t>35.303879706189036</t>
  </si>
  <si>
    <t>https://waterforpeople.s3.amazonaws.com/images/448e9a25-7c20-4269-a7e9-31469d810d33.jpg</t>
  </si>
  <si>
    <t>76e5efb73d771b39f6287dc54f24499</t>
  </si>
  <si>
    <t>5pyr-uwfb-mff3</t>
  </si>
  <si>
    <t>2746010209</t>
  </si>
  <si>
    <t>15-10-2019 13:15:55 UTC</t>
  </si>
  <si>
    <t>-15.930084292776883</t>
  </si>
  <si>
    <t>35.30160930007696</t>
  </si>
  <si>
    <t>634.0</t>
  </si>
  <si>
    <t>https://waterforpeople.s3.amazonaws.com/images/5b6f3e6c-7c4c-4915-a9a6-d4a783c255c4.jpg</t>
  </si>
  <si>
    <t>2e49e56e6bbd1429fbae0f176248616</t>
  </si>
  <si>
    <t>w0mm-w1pf-747d</t>
  </si>
  <si>
    <t>2786230208</t>
  </si>
  <si>
    <t>15-10-2019 13:30:00 UTC</t>
  </si>
  <si>
    <t>-15.86998307146132</t>
  </si>
  <si>
    <t>35.2784138917923</t>
  </si>
  <si>
    <t>https://waterforpeople.s3.amazonaws.com/images/258d16aa-b4cc-4a8f-ba6b-a36fdb27e6ad.jpg</t>
  </si>
  <si>
    <t>4f7c14ef96e15f203ff0bf4ac3a761c</t>
  </si>
  <si>
    <t>2s5t-3bup-t253</t>
  </si>
  <si>
    <t>2759990217</t>
  </si>
  <si>
    <t>15-10-2019 17:05:43 UTC</t>
  </si>
  <si>
    <t>-15.867792293429375</t>
  </si>
  <si>
    <t>35.27807920239866</t>
  </si>
  <si>
    <t>https://waterforpeople.s3.amazonaws.com/images/9b7f96f8-6dab-42ee-a272-189439246083.jpg</t>
  </si>
  <si>
    <t>Only Perenje</t>
  </si>
  <si>
    <t>21ad7e17caf534ad24fc566690bbea9e</t>
  </si>
  <si>
    <t>aeyh-rt0n-5qre</t>
  </si>
  <si>
    <t>2775290207</t>
  </si>
  <si>
    <t>15-10-2019 17:10:24 UTC</t>
  </si>
  <si>
    <t>-15.872900267131627</t>
  </si>
  <si>
    <t>35.27998155914247</t>
  </si>
  <si>
    <t>https://waterforpeople.s3.amazonaws.com/images/77e8921a-fd0e-4cb6-b602-f90bc9cacc32.jpg</t>
  </si>
  <si>
    <t>fad1dd7ae9734f0ff49f18d32b84ac5</t>
  </si>
  <si>
    <t>k51f-kc8x-qfvd</t>
  </si>
  <si>
    <t>2777400188</t>
  </si>
  <si>
    <t>15-10-2019 17:12:44 UTC</t>
  </si>
  <si>
    <t>-15.874236677773297</t>
  </si>
  <si>
    <t>35.279969740659</t>
  </si>
  <si>
    <t>https://waterforpeople.s3.amazonaws.com/images/a143253d-1aa2-4c19-9940-a97a01e8c9f1.jpg</t>
  </si>
  <si>
    <t>broken pipe in the system</t>
  </si>
  <si>
    <t>8cedf8a73acf522f16fb289896b452c</t>
  </si>
  <si>
    <t>x9xf-kwh2-nwh</t>
  </si>
  <si>
    <t>2779150201</t>
  </si>
  <si>
    <t>15-10-2019 17:13:18 UTC</t>
  </si>
  <si>
    <t>-15.875182240270078</t>
  </si>
  <si>
    <t>35.27770536951721</t>
  </si>
  <si>
    <t>https://waterforpeople.s3.amazonaws.com/images/b45fc951-20a3-49b4-871f-e14196dbe905.jpg</t>
  </si>
  <si>
    <t>b47440e0f21513ac0bbaa972885ba47</t>
  </si>
  <si>
    <t>2fxc-fr9v-4qcf</t>
  </si>
  <si>
    <t>2763500217</t>
  </si>
  <si>
    <t>15-10-2019 17:13:49 UTC</t>
  </si>
  <si>
    <t>00:04:43</t>
  </si>
  <si>
    <t>-15.877424608916044</t>
  </si>
  <si>
    <t>35.276254964992404</t>
  </si>
  <si>
    <t>https://waterforpeople.s3.amazonaws.com/images/cb557348-765d-4831-9c5d-fee059a9acc9.jpg</t>
  </si>
  <si>
    <t>5dd510bb1a6981d8355f7f3625a561a0</t>
  </si>
  <si>
    <t>fyyh-4teh-2rux</t>
  </si>
  <si>
    <t>2760020224</t>
  </si>
  <si>
    <t>15-10-2019 17:18:35 UTC</t>
  </si>
  <si>
    <t>-15.879062348976731</t>
  </si>
  <si>
    <t>35.27865453623235</t>
  </si>
  <si>
    <t>https://waterforpeople.s3.amazonaws.com/images/e3736eb5-ea25-4ea4-b321-f90a563596f8.jpg</t>
  </si>
  <si>
    <t>sekeya</t>
  </si>
  <si>
    <t>Private Tap on a piped system</t>
  </si>
  <si>
    <t>no reason at all</t>
  </si>
  <si>
    <t>8026e457b63f87f7aa8d7aa61921c7</t>
  </si>
  <si>
    <t>9qbd-5atv-tqbb</t>
  </si>
  <si>
    <t>2765840242</t>
  </si>
  <si>
    <t>15-10-2019 17:29:21 UTC</t>
  </si>
  <si>
    <t>-15.868154014460742</t>
  </si>
  <si>
    <t>35.28980833478272</t>
  </si>
  <si>
    <t>https://waterforpeople.s3.amazonaws.com/images/ba73b05b-7376-453f-b38b-9c70e006790d.jpg</t>
  </si>
  <si>
    <t>selected people</t>
  </si>
  <si>
    <t>Family Owned</t>
  </si>
  <si>
    <t>f8ac7189e3c984c8346d2ed33bc06ddf</t>
  </si>
  <si>
    <t>bjvb-0k20-9p0s</t>
  </si>
  <si>
    <t>2781100049</t>
  </si>
  <si>
    <t>16-10-2019 09:31:23 UTC</t>
  </si>
  <si>
    <t>2019-10-16</t>
  </si>
  <si>
    <t>-15.636573764495552</t>
  </si>
  <si>
    <t>35.16348618082702</t>
  </si>
  <si>
    <t>https://waterforpeople.s3.amazonaws.com/images/fa919cf3-ef01-4534-8105-d26606a84afe.jpg</t>
  </si>
  <si>
    <t>92d02b2dc81b9d438f7a54d0feff139</t>
  </si>
  <si>
    <t>jmum-3px8-8eud</t>
  </si>
  <si>
    <t>2769080050</t>
  </si>
  <si>
    <t>16-10-2019 09:34:00 UTC</t>
  </si>
  <si>
    <t>00:18:00</t>
  </si>
  <si>
    <t>Chitambo</t>
  </si>
  <si>
    <t>-15.638048057444394</t>
  </si>
  <si>
    <t>35.13031764887273</t>
  </si>
  <si>
    <t>1234.0</t>
  </si>
  <si>
    <t>https://waterforpeople.s3.amazonaws.com/images/5990c59e-e52f-45c6-a69d-e9092bffafda.jpg</t>
  </si>
  <si>
    <t>chitambo, matowe and ntalika</t>
  </si>
  <si>
    <t>World Vision</t>
  </si>
  <si>
    <t>bf98c2c9d502cea6a82d9468cf1825</t>
  </si>
  <si>
    <t>77c9-7na1-r44v</t>
  </si>
  <si>
    <t>2761520051</t>
  </si>
  <si>
    <t>17-10-2019 06:47:48 UTC</t>
  </si>
  <si>
    <t>2019-10-17</t>
  </si>
  <si>
    <t>-15.943681206554174</t>
  </si>
  <si>
    <t>35.29761272482574</t>
  </si>
  <si>
    <t>https://waterforpeople.s3.amazonaws.com/images/d117d3cc-534d-41ca-916c-9cc3dd506e1a.jpg</t>
  </si>
  <si>
    <t>d47db3f1ca69529f8666840abe64dfc</t>
  </si>
  <si>
    <t>kutq-275b-mmm</t>
  </si>
  <si>
    <t>2786340051</t>
  </si>
  <si>
    <t>17-10-2019 07:01:10 UTC</t>
  </si>
  <si>
    <t>00:02:42</t>
  </si>
  <si>
    <t>-15.93858266249299</t>
  </si>
  <si>
    <t>35.296950889751315</t>
  </si>
  <si>
    <t>https://waterforpeople.s3.amazonaws.com/images/a17771c0-225a-47d6-abec-080147ec47c1.jpg</t>
  </si>
  <si>
    <t>9bbd2fcd58c838c195f2687415b5b12</t>
  </si>
  <si>
    <t>swkm-ypjs-8fnu</t>
  </si>
  <si>
    <t>2763550049</t>
  </si>
  <si>
    <t>17-10-2019 07:13:07 UTC</t>
  </si>
  <si>
    <t>-15.820896299555898</t>
  </si>
  <si>
    <t>35.301503436639905</t>
  </si>
  <si>
    <t>772.0</t>
  </si>
  <si>
    <t>https://waterforpeople.s3.amazonaws.com/images/0a0b1e7b-a596-4c2d-bd13-631be2fa5604.jpg</t>
  </si>
  <si>
    <t>limbani</t>
  </si>
  <si>
    <t>7d716a987b8ae08ec13acf397126459c</t>
  </si>
  <si>
    <t>21f0-2su0-9unc</t>
  </si>
  <si>
    <t>2779180233</t>
  </si>
  <si>
    <t>17-10-2019 07:31:42 UTC</t>
  </si>
  <si>
    <t>-15.817479500547051</t>
  </si>
  <si>
    <t>35.304511953145266</t>
  </si>
  <si>
    <t>https://waterforpeople.s3.amazonaws.com/images/71526a1e-25b9-48bc-89c6-4e89438b2651.jpg</t>
  </si>
  <si>
    <t>limbani nkhota</t>
  </si>
  <si>
    <t>e9ffaacf3dac335d5ab392b76445692d</t>
  </si>
  <si>
    <t>st2t-4r51-xbtq</t>
  </si>
  <si>
    <t>2779190054</t>
  </si>
  <si>
    <t>17-10-2019 07:48:01 UTC</t>
  </si>
  <si>
    <t>-15.813449146226048</t>
  </si>
  <si>
    <t>35.300335669890046</t>
  </si>
  <si>
    <t>https://waterforpeople.s3.amazonaws.com/images/798d185e-7967-41e6-99e2-f0f480c239b9.jpg</t>
  </si>
  <si>
    <t>bf4f211042c58be851c65f68586de2</t>
  </si>
  <si>
    <t>ueqt-a2tj-j7jn</t>
  </si>
  <si>
    <t>2754070052</t>
  </si>
  <si>
    <t>17-10-2019 08:30:21 UTC</t>
  </si>
  <si>
    <t>-15.805068626068532</t>
  </si>
  <si>
    <t>35.28949845582247</t>
  </si>
  <si>
    <t>https://waterforpeople.s3.amazonaws.com/images/a3e59b9c-6f09-4a24-ab64-c453fda0fdc7.jpg</t>
  </si>
  <si>
    <t>mulia ,masikila</t>
  </si>
  <si>
    <t>dd1a67fd8cf40e0695d7172d66ddad</t>
  </si>
  <si>
    <t>yh76-be08-6xt4</t>
  </si>
  <si>
    <t>2754000063</t>
  </si>
  <si>
    <t>17-10-2019 08:45:43 UTC</t>
  </si>
  <si>
    <t>00:02:25</t>
  </si>
  <si>
    <t>-15.935588185675442</t>
  </si>
  <si>
    <t>35.270581003278494</t>
  </si>
  <si>
    <t>https://waterforpeople.s3.amazonaws.com/images/1ad675b1-d5d8-4a51-9b57-886b0d465eb0.jpg</t>
  </si>
  <si>
    <t>1a7f49fe347a493871aeea14f1fdf9ba</t>
  </si>
  <si>
    <t>1y08-mauh-81qv</t>
  </si>
  <si>
    <t>2771220050</t>
  </si>
  <si>
    <t>17-10-2019 09:38:29 UTC</t>
  </si>
  <si>
    <t>Muliya</t>
  </si>
  <si>
    <t>-15.810868861153722</t>
  </si>
  <si>
    <t>35.28236713260412</t>
  </si>
  <si>
    <t>https://waterforpeople.s3.amazonaws.com/images/d7f15317-a55d-44e9-8890-62ad79f94435.jpg</t>
  </si>
  <si>
    <t>muliya</t>
  </si>
  <si>
    <t>d7b1bb2930d013f8f8d8deafcde5739</t>
  </si>
  <si>
    <t>ngug-r0hn-f0ty</t>
  </si>
  <si>
    <t>2752000055</t>
  </si>
  <si>
    <t>17-10-2019 10:17:50 UTC</t>
  </si>
  <si>
    <t>00:03:34</t>
  </si>
  <si>
    <t>-15.806434247642756</t>
  </si>
  <si>
    <t>35.28803028166294</t>
  </si>
  <si>
    <t>https://waterforpeople.s3.amazonaws.com/images/b6236d22-5969-492c-bf15-30e5c6cf5a9e.jpg</t>
  </si>
  <si>
    <t>masikila</t>
  </si>
  <si>
    <t>239eadcb6d1960b7d8ff9563dc70a9b4</t>
  </si>
  <si>
    <t>n32d-gpnv-0nta</t>
  </si>
  <si>
    <t>2765770063</t>
  </si>
  <si>
    <t>17-10-2019 11:10:01 UTC</t>
  </si>
  <si>
    <t>-15.946891475468874</t>
  </si>
  <si>
    <t>35.286884224042296</t>
  </si>
  <si>
    <t>https://waterforpeople.s3.amazonaws.com/images/250fb6fe-11df-4bfb-b6f8-03a782662825.jpg</t>
  </si>
  <si>
    <t>de9b70bb55148b82d778f3fbd87e3ec</t>
  </si>
  <si>
    <t>w3f7-a1ak-t2pd</t>
  </si>
  <si>
    <t>2765800150</t>
  </si>
  <si>
    <t>17-10-2019 17:15:22 UTC</t>
  </si>
  <si>
    <t>-15.555571136064827</t>
  </si>
  <si>
    <t>35.185278207063675</t>
  </si>
  <si>
    <t>https://waterforpeople.s3.amazonaws.com/images/c69c9c5a-c2d5-4575-ae35-cdc33198d3ef.jpg</t>
  </si>
  <si>
    <t>Thom and Jonathan</t>
  </si>
  <si>
    <t>c7b418939265ed6c817b44a5c15548e9</t>
  </si>
  <si>
    <t>ws5u-ham8-599c</t>
  </si>
  <si>
    <t>2786370141</t>
  </si>
  <si>
    <t>17-10-2019 17:58:00 UTC</t>
  </si>
  <si>
    <t>-15.842200457118452</t>
  </si>
  <si>
    <t>35.293407775461674</t>
  </si>
  <si>
    <t>https://waterforpeople.s3.amazonaws.com/images/710d0fec-291c-4570-bde8-267ba4265a40.jpg</t>
  </si>
  <si>
    <t>Chiwalo  02</t>
  </si>
  <si>
    <t>9dd6d013b5bd381560819ed2870ee73</t>
  </si>
  <si>
    <t>mfcg-2y1e-2sga</t>
  </si>
  <si>
    <t>2749990203</t>
  </si>
  <si>
    <t>17-10-2019 18:03:14 UTC</t>
  </si>
  <si>
    <t>-15.84176350850612</t>
  </si>
  <si>
    <t>35.275162886828184</t>
  </si>
  <si>
    <t>https://waterforpeople.s3.amazonaws.com/images/e7271855-f86a-472c-8967-000c94a4e6a9.jpg</t>
  </si>
  <si>
    <t>Nakhule 01</t>
  </si>
  <si>
    <t>aed06ce36bdd41b912717c419c29ae</t>
  </si>
  <si>
    <t>133k-6q8m-hp6</t>
  </si>
  <si>
    <t>2754030185</t>
  </si>
  <si>
    <t>17-10-2019 18:04:42 UTC</t>
  </si>
  <si>
    <t>-15.841630739159882</t>
  </si>
  <si>
    <t>35.296786772087216</t>
  </si>
  <si>
    <t>https://waterforpeople.s3.amazonaws.com/images/67ec83d6-e183-4bd1-8306-81e960bce304.jpg</t>
  </si>
  <si>
    <t>Chiwalo 01</t>
  </si>
  <si>
    <t>263cf9d4fb21251c344fedfa46ad960</t>
  </si>
  <si>
    <t>h8nj-a8fp-d5jt</t>
  </si>
  <si>
    <t>2750010197</t>
  </si>
  <si>
    <t>17-10-2019 18:06:26 UTC</t>
  </si>
  <si>
    <t>-15.843990999273956</t>
  </si>
  <si>
    <t>35.29067921452224</t>
  </si>
  <si>
    <t>https://waterforpeople.s3.amazonaws.com/images/f59e3b39-77a9-4be0-9cfb-ff25b93d7e11.jpg</t>
  </si>
  <si>
    <t>Chalamanda  02</t>
  </si>
  <si>
    <t>ab6e9dc0f5f13748303a76b8ae7033</t>
  </si>
  <si>
    <t>yan1-6p54-6dtm</t>
  </si>
  <si>
    <t>2783000192</t>
  </si>
  <si>
    <t>17-10-2019 18:10:31 UTC</t>
  </si>
  <si>
    <t>-15.844008098356426</t>
  </si>
  <si>
    <t>35.28788837604225</t>
  </si>
  <si>
    <t>https://waterforpeople.s3.amazonaws.com/images/96baadbc-47ad-4aaa-9aa2-5e5a60212373.jpg</t>
  </si>
  <si>
    <t>Chalamanda  01</t>
  </si>
  <si>
    <t>1d918ed2a18c6bb1ecf6ab11da3c1d98</t>
  </si>
  <si>
    <t>bpy9-f34w-k0p5</t>
  </si>
  <si>
    <t>2767550159</t>
  </si>
  <si>
    <t>17-10-2019 18:12:16 UTC</t>
  </si>
  <si>
    <t>-15.846214802004397</t>
  </si>
  <si>
    <t>35.28965544886887</t>
  </si>
  <si>
    <t>https://waterforpeople.s3.amazonaws.com/images/653d0068-3ba2-4cc0-a220-bcaafe4b3a51.jpg</t>
  </si>
  <si>
    <t>Chalamanda 03</t>
  </si>
  <si>
    <t>a7a8498828a414bc4d26d4e942222dd8</t>
  </si>
  <si>
    <t>smgs-8mn1-j2ad</t>
  </si>
  <si>
    <t>2779160322</t>
  </si>
  <si>
    <t>18-10-2019 07:07:12 UTC</t>
  </si>
  <si>
    <t>-15.874888747930527</t>
  </si>
  <si>
    <t>35.283889286220074</t>
  </si>
  <si>
    <t>https://waterforpeople.s3.amazonaws.com/images/35c3574e-f213-43ba-845f-0bb17df2d57b.jpg</t>
  </si>
  <si>
    <t>sekeya only</t>
  </si>
  <si>
    <t>356232e51893f94b435cfaf1366d1e</t>
  </si>
  <si>
    <t>6fnx-84e6-f1n3</t>
  </si>
  <si>
    <t>2755830313</t>
  </si>
  <si>
    <t>18-10-2019 07:07:19 UTC</t>
  </si>
  <si>
    <t>-15.866482704877853</t>
  </si>
  <si>
    <t>35.283472118899226</t>
  </si>
  <si>
    <t>https://waterforpeople.s3.amazonaws.com/images/ba2acf00-593d-4c83-a2ac-eea8d3f9d3fa.jpg</t>
  </si>
  <si>
    <t>Magaleta</t>
  </si>
  <si>
    <t>f2ab20b5f91189604c3404e30c26022</t>
  </si>
  <si>
    <t>jjjr-wyg4-965x</t>
  </si>
  <si>
    <t>2765770315</t>
  </si>
  <si>
    <t>18-10-2019 07:07:24 UTC</t>
  </si>
  <si>
    <t>-15.873661511577666</t>
  </si>
  <si>
    <t>35.28537590056658</t>
  </si>
  <si>
    <t>https://waterforpeople.s3.amazonaws.com/images/957254a6-958a-47a0-aa52-dff85abdac82.jpg</t>
  </si>
  <si>
    <t>754e8feabda8a3c69d9a4fb0ef8d2c</t>
  </si>
  <si>
    <t>a3qm-kc8n-f5kh</t>
  </si>
  <si>
    <t>2771180370</t>
  </si>
  <si>
    <t>18-10-2019 07:07:31 UTC</t>
  </si>
  <si>
    <t>-15.86887439712882</t>
  </si>
  <si>
    <t>35.292005902156234</t>
  </si>
  <si>
    <t>https://waterforpeople.s3.amazonaws.com/images/8198b436-3f72-4c98-a5bb-60d9fbf9dc52.jpg</t>
  </si>
  <si>
    <t>koneliwa and sekeya</t>
  </si>
  <si>
    <t>986c536e3fc7108d8a18378cc6e07fc0</t>
  </si>
  <si>
    <t>ssaf-4xq2-fpkh</t>
  </si>
  <si>
    <t>2777410289</t>
  </si>
  <si>
    <t>18-10-2019 07:07:37 UTC</t>
  </si>
  <si>
    <t>-15.865805824287236</t>
  </si>
  <si>
    <t>35.2838584408164</t>
  </si>
  <si>
    <t>https://waterforpeople.s3.amazonaws.com/images/6bc13abc-8575-443a-9495-e713718bdf69.jpg</t>
  </si>
  <si>
    <t>sekeya and magaleta</t>
  </si>
  <si>
    <t>b08434c027dcb832571a2f1ec5ad83d6</t>
  </si>
  <si>
    <t>13p0-kx0v-e0a5</t>
  </si>
  <si>
    <t>2784400410</t>
  </si>
  <si>
    <t>18-10-2019 07:07:46 UTC</t>
  </si>
  <si>
    <t>-15.868697790428996</t>
  </si>
  <si>
    <t>35.29194127768278</t>
  </si>
  <si>
    <t>https://waterforpeople.s3.amazonaws.com/images/06c39de6-3a6c-483b-80d4-30790b3189cb.jpg</t>
  </si>
  <si>
    <t>sekeya and coneliwa</t>
  </si>
  <si>
    <t>5d13a9d3eecd72bcc466e14317564</t>
  </si>
  <si>
    <t>m1y3-jbnr-wajh</t>
  </si>
  <si>
    <t>2757540347</t>
  </si>
  <si>
    <t>18-10-2019 07:08:16 UTC</t>
  </si>
  <si>
    <t>-15.872634057886899</t>
  </si>
  <si>
    <t>35.288636796176434</t>
  </si>
  <si>
    <t>https://waterforpeople.s3.amazonaws.com/images/2530b5ea-726a-4a3b-91f9-5da12321cb58.jpg</t>
  </si>
  <si>
    <t>only sekeya</t>
  </si>
  <si>
    <t>cf47af4034dd173bebbf9ebf7b5aa9b8</t>
  </si>
  <si>
    <t>7mxk-vtgm-2dm5</t>
  </si>
  <si>
    <t>2775300329</t>
  </si>
  <si>
    <t>18-10-2019 07:08:22 UTC</t>
  </si>
  <si>
    <t>00:06:02</t>
  </si>
  <si>
    <t>-15.875438014045358</t>
  </si>
  <si>
    <t>35.2856373321265</t>
  </si>
  <si>
    <t>https://waterforpeople.s3.amazonaws.com/images/343d9fcd-0af9-4d5c-b073-669d109a678b.jpg</t>
  </si>
  <si>
    <t>only family members</t>
  </si>
  <si>
    <t>Mr Yohane Munama</t>
  </si>
  <si>
    <t>4b9b3952e9b54eb17967858d52c1</t>
  </si>
  <si>
    <t>7nn4-v717-5012</t>
  </si>
  <si>
    <t>2773350382</t>
  </si>
  <si>
    <t>18-10-2019 07:08:27 UTC</t>
  </si>
  <si>
    <t>00:05:44</t>
  </si>
  <si>
    <t>-15.87725994642824</t>
  </si>
  <si>
    <t>35.28392122127116</t>
  </si>
  <si>
    <t>https://waterforpeople.s3.amazonaws.com/images/d5bb312d-5c88-4906-ac6c-b15ce15b1453.jpg</t>
  </si>
  <si>
    <t>family members</t>
  </si>
  <si>
    <t>on and Off</t>
  </si>
  <si>
    <t>aab1cb8512c4b6dc0553d953fd9bc21</t>
  </si>
  <si>
    <t>ghbb-awk3-grhr</t>
  </si>
  <si>
    <t>2777410295</t>
  </si>
  <si>
    <t>18-10-2019 07:09:13 UTC</t>
  </si>
  <si>
    <t>-15.879091937094927</t>
  </si>
  <si>
    <t>35.28483476489782</t>
  </si>
  <si>
    <t>https://waterforpeople.s3.amazonaws.com/images/6d8a34cb-11f9-4063-9b0f-a586eb89206d.jpg</t>
  </si>
  <si>
    <t>matuwa only</t>
  </si>
  <si>
    <t>8f2dd34009d8b83f2de6e558ef913a0</t>
  </si>
  <si>
    <t>n39b-3ut0-up6f</t>
  </si>
  <si>
    <t>2757540362</t>
  </si>
  <si>
    <t>18-10-2019 07:09:19 UTC</t>
  </si>
  <si>
    <t>-15.881595150567591</t>
  </si>
  <si>
    <t>35.28572735376656</t>
  </si>
  <si>
    <t>https://waterforpeople.s3.amazonaws.com/images/c1bb93d9-0aef-4355-a6a3-33ac5ce91ddd.jpg</t>
  </si>
  <si>
    <t>Matuwa only</t>
  </si>
  <si>
    <t>6ca17f4c05b652673626047dc91879</t>
  </si>
  <si>
    <t>p4nr-yqg4-uvnt</t>
  </si>
  <si>
    <t>2786380299</t>
  </si>
  <si>
    <t>18-10-2019 07:09:25 UTC</t>
  </si>
  <si>
    <t>-15.882639703340828</t>
  </si>
  <si>
    <t>35.28588468208909</t>
  </si>
  <si>
    <t>https://waterforpeople.s3.amazonaws.com/images/68c2be98-aa69-4714-8246-0ae2b4b552b7.jpg</t>
  </si>
  <si>
    <t>matuwa</t>
  </si>
  <si>
    <t>64e19019311338d14a10b0c0dd3ef7d6</t>
  </si>
  <si>
    <t>n3yc-a1jv-x6b4</t>
  </si>
  <si>
    <t>2775300332</t>
  </si>
  <si>
    <t>18-10-2019 07:09:30 UTC</t>
  </si>
  <si>
    <t>-15.882802940905094</t>
  </si>
  <si>
    <t>35.28651248663664</t>
  </si>
  <si>
    <t>https://waterforpeople.s3.amazonaws.com/images/c56b6c18-f130-4c77-8a7b-a7fd6bda0354.jpg</t>
  </si>
  <si>
    <t>ae12c86f0cf8754c3a2f38d71a86359</t>
  </si>
  <si>
    <t>w9fh-btj8-267d</t>
  </si>
  <si>
    <t>2769350064</t>
  </si>
  <si>
    <t>18-10-2019 07:48:25 UTC</t>
  </si>
  <si>
    <t>2019-10-18</t>
  </si>
  <si>
    <t>-15.934462705627084</t>
  </si>
  <si>
    <t>35.27054714038968</t>
  </si>
  <si>
    <t>https://waterforpeople.s3.amazonaws.com/images/c58a08af-dafd-4ca5-bcfd-933e5a144071.jpg</t>
  </si>
  <si>
    <t>munyapa and mususe</t>
  </si>
  <si>
    <t>f523ccd28a179062573083d7142c8e15</t>
  </si>
  <si>
    <t>e0da-qpcc-ju30</t>
  </si>
  <si>
    <t>2754040430</t>
  </si>
  <si>
    <t>18-10-2019 07:53:48 UTC</t>
  </si>
  <si>
    <t>-15.81138304900378</t>
  </si>
  <si>
    <t>35.28787630610168</t>
  </si>
  <si>
    <t>https://waterforpeople.s3.amazonaws.com/images/9255436d-3ddd-487b-8323-8f356aef2219.jpg</t>
  </si>
  <si>
    <t>5bae2828493e7d55182472544d596421</t>
  </si>
  <si>
    <t>9v6p-pubn-dy1c</t>
  </si>
  <si>
    <t>2761570418</t>
  </si>
  <si>
    <t>18-10-2019 07:55:38 UTC</t>
  </si>
  <si>
    <t>-15.828541559167206</t>
  </si>
  <si>
    <t>35.3065547067672</t>
  </si>
  <si>
    <t>https://waterforpeople.s3.amazonaws.com/images/469cd5d6-4584-47d8-9bad-4d3ed02a367b.jpg</t>
  </si>
  <si>
    <t>Mtweya</t>
  </si>
  <si>
    <t>5f2a5542e599d7843eca0ec18905a</t>
  </si>
  <si>
    <t>3uhq-sw77-dghp</t>
  </si>
  <si>
    <t>2751970414</t>
  </si>
  <si>
    <t>18-10-2019 07:57:34 UTC</t>
  </si>
  <si>
    <t>-15.829270407557487</t>
  </si>
  <si>
    <t>35.31000838615</t>
  </si>
  <si>
    <t>https://waterforpeople.s3.amazonaws.com/images/ba5503ba-1695-4aeb-8034-c0fdbfd313bf.jpg</t>
  </si>
  <si>
    <t>Limbani 02</t>
  </si>
  <si>
    <t>989b4fd9c8afd99c9b455b0c1142053</t>
  </si>
  <si>
    <t>xbhq-x28q-jebh</t>
  </si>
  <si>
    <t>2779170382</t>
  </si>
  <si>
    <t>18-10-2019 08:02:15 UTC</t>
  </si>
  <si>
    <t>-15.830757734365761</t>
  </si>
  <si>
    <t>35.313841346651316</t>
  </si>
  <si>
    <t>https://waterforpeople.s3.amazonaws.com/images/78a61741-59fd-443f-a2a7-7f0b8e05ec4a.jpg</t>
  </si>
  <si>
    <t>Chikaonda 03</t>
  </si>
  <si>
    <t>14a7e43bc045343a7cf5f219fe18abf</t>
  </si>
  <si>
    <t>uf3u-h6wc-ej54</t>
  </si>
  <si>
    <t>2786380335</t>
  </si>
  <si>
    <t>18-10-2019 08:30:27 UTC</t>
  </si>
  <si>
    <t>-15.811479398980737</t>
  </si>
  <si>
    <t>35.291558895260096</t>
  </si>
  <si>
    <t>https://waterforpeople.s3.amazonaws.com/images/db5d6dac-a82a-4151-9dc0-269835dc6c5c.jpg</t>
  </si>
  <si>
    <t>Limbani 01</t>
  </si>
  <si>
    <t>fff29c3bd986cd33454d954eb6e1b099</t>
  </si>
  <si>
    <t>bck4-j8ks-hkdr</t>
  </si>
  <si>
    <t>2779230055</t>
  </si>
  <si>
    <t>18-10-2019 08:33:05 UTC</t>
  </si>
  <si>
    <t>-15.939832152798772</t>
  </si>
  <si>
    <t>35.27094578370452</t>
  </si>
  <si>
    <t>https://waterforpeople.s3.amazonaws.com/images/2edd70d1-49a0-47b2-acb3-395e83331f42.jpg</t>
  </si>
  <si>
    <t>miyopo amd naphuluma</t>
  </si>
  <si>
    <t>465039cb17d6b4252a9dc2e1546833c4</t>
  </si>
  <si>
    <t>y5tv-c5fd-ythe</t>
  </si>
  <si>
    <t>2767610356</t>
  </si>
  <si>
    <t>18-10-2019 08:34:09 UTC</t>
  </si>
  <si>
    <t>-15.838165828026831</t>
  </si>
  <si>
    <t>35.30892628245056</t>
  </si>
  <si>
    <t>https://waterforpeople.s3.amazonaws.com/images/23fc5561-4485-4bf6-99ce-7b424739eca6.jpg</t>
  </si>
  <si>
    <t>Chikaonda 04</t>
  </si>
  <si>
    <t>ced5ff6f7bfaab7b3fae2afcfbc43e4</t>
  </si>
  <si>
    <t>qvvp-wx1w-7mym</t>
  </si>
  <si>
    <t>2755820285</t>
  </si>
  <si>
    <t>18-10-2019 08:36:34 UTC</t>
  </si>
  <si>
    <t>-15.839179828763008</t>
  </si>
  <si>
    <t>35.3147367015481</t>
  </si>
  <si>
    <t>https://waterforpeople.s3.amazonaws.com/images/d1bc1fc5-4baf-4ec5-bcb8-52792b496f37.jpg</t>
  </si>
  <si>
    <t>Chikaonda 02</t>
  </si>
  <si>
    <t>64525a6c890f34bb489ec8f3d9eb45</t>
  </si>
  <si>
    <t>3kbd-13rp-ebs5</t>
  </si>
  <si>
    <t>2761590060</t>
  </si>
  <si>
    <t>18-10-2019 08:38:24 UTC</t>
  </si>
  <si>
    <t>-15.939740245230496</t>
  </si>
  <si>
    <t>35.27127091772854</t>
  </si>
  <si>
    <t>https://waterforpeople.s3.amazonaws.com/images/ff2f8bf7-d249-42c6-8a4e-40ba195deb7c.jpg</t>
  </si>
  <si>
    <t>miyopo only</t>
  </si>
  <si>
    <t>3b6f357fe6b7e6564a544240ce43f882</t>
  </si>
  <si>
    <t>2ut2-vspp-9r6y</t>
  </si>
  <si>
    <t>2796750050</t>
  </si>
  <si>
    <t>18-10-2019 09:58:55 UTC</t>
  </si>
  <si>
    <t>-15.912604671902955</t>
  </si>
  <si>
    <t>35.29316134750843</t>
  </si>
  <si>
    <t>https://waterforpeople.s3.amazonaws.com/images/7044956b-6041-4a6a-bc06-c847fa89b925.jpg</t>
  </si>
  <si>
    <t>namalusa</t>
  </si>
  <si>
    <t>Cavwoc</t>
  </si>
  <si>
    <t>75e0f65c3dae1aa92f0a9e0f2772216</t>
  </si>
  <si>
    <t>y3xm-4cyt-7wyr</t>
  </si>
  <si>
    <t>2790920065</t>
  </si>
  <si>
    <t>18-10-2019 09:59:10 UTC</t>
  </si>
  <si>
    <t>-15.91575488448143</t>
  </si>
  <si>
    <t>35.29352772049606</t>
  </si>
  <si>
    <t>https://waterforpeople.s3.amazonaws.com/images/3909e9f2-494c-4e21-85b2-12302751641e.jpg</t>
  </si>
  <si>
    <t>dickson,chikapa</t>
  </si>
  <si>
    <t>84909b4df1bfc946dc5eef47a17f7961</t>
  </si>
  <si>
    <t>ffjy-ntsv-9gr0</t>
  </si>
  <si>
    <t>2783110065</t>
  </si>
  <si>
    <t>18-10-2019 10:00:21 UTC</t>
  </si>
  <si>
    <t>-15.929750860668719</t>
  </si>
  <si>
    <t>35.28000678867102</t>
  </si>
  <si>
    <t>https://waterforpeople.s3.amazonaws.com/images/646bb7b0-0950-4ee2-8407-a50a37274a00.jpg</t>
  </si>
  <si>
    <t>mboola only</t>
  </si>
  <si>
    <t>bd29c5fbfff730e3ae9396d22891565</t>
  </si>
  <si>
    <t>jwb4-4g97-g6mw</t>
  </si>
  <si>
    <t>2779300510</t>
  </si>
  <si>
    <t>18-10-2019 14:34:55 UTC</t>
  </si>
  <si>
    <t>00:14:11</t>
  </si>
  <si>
    <t>-15.88838365394622</t>
  </si>
  <si>
    <t>35.257376320660114</t>
  </si>
  <si>
    <t>https://waterforpeople.s3.amazonaws.com/images/ae4a481f-47ca-4679-aa99-659aabe63edc.jpg</t>
  </si>
  <si>
    <t>62652cdbafdf3369baa2ef44df97da22</t>
  </si>
  <si>
    <t>x7j2-fayq-grrm</t>
  </si>
  <si>
    <t>2775400095</t>
  </si>
  <si>
    <t>18-10-2019 14:44:59 UTC</t>
  </si>
  <si>
    <t>-15.889657</t>
  </si>
  <si>
    <t>35.2576791</t>
  </si>
  <si>
    <t>https://waterforpeople.s3.amazonaws.com/images/bafd9624-3ed3-4b60-b49a-94b65ca9b226.jpg</t>
  </si>
  <si>
    <t>bd79db4776ca5a2ac0f58cdc477bef0</t>
  </si>
  <si>
    <t>h4rq-63ax-2w1d</t>
  </si>
  <si>
    <t>2781310528</t>
  </si>
  <si>
    <t>18-10-2019 14:50:46 UTC</t>
  </si>
  <si>
    <t>00:08:43</t>
  </si>
  <si>
    <t>-15.894071</t>
  </si>
  <si>
    <t>35.288159</t>
  </si>
  <si>
    <t>https://waterforpeople.s3.amazonaws.com/images/faff239a-a9b8-47fe-8337-cf6c2bc6a5c0.jpg</t>
  </si>
  <si>
    <t>mwapasa .mtiyana</t>
  </si>
  <si>
    <t>c6fc11464c192f8ca39e28cb4125a5</t>
  </si>
  <si>
    <t>tf6f-03a6-k15w</t>
  </si>
  <si>
    <t>2783130411</t>
  </si>
  <si>
    <t>18-10-2019 14:56:04 UTC</t>
  </si>
  <si>
    <t>00:12:53</t>
  </si>
  <si>
    <t>-15.886551411822438</t>
  </si>
  <si>
    <t>35.264592887833714</t>
  </si>
  <si>
    <t>https://waterforpeople.s3.amazonaws.com/images/57a4ddbf-c567-4a76-9d8f-a10d3fb565ac.jpg</t>
  </si>
  <si>
    <t>solomba. lamwa. malaya .sakwata</t>
  </si>
  <si>
    <t>128727828f991a8eea518507addfdff</t>
  </si>
  <si>
    <t>ed4y-j7ud-jm5n</t>
  </si>
  <si>
    <t>2760090049</t>
  </si>
  <si>
    <t>18-10-2019 16:45:53 UTC</t>
  </si>
  <si>
    <t>-15.839565731585026</t>
  </si>
  <si>
    <t>35.31483292579651</t>
  </si>
  <si>
    <t>https://waterforpeople.s3.amazonaws.com/images/b022b77a-00be-43f3-8551-df92fd474c46.jpg</t>
  </si>
  <si>
    <t>Chikaonda  01</t>
  </si>
  <si>
    <t>d521b5aceda5da59e5756174a8f3bcf8</t>
  </si>
  <si>
    <t>ytet-ua9m-e10n</t>
  </si>
  <si>
    <t>2757680050</t>
  </si>
  <si>
    <t>18-10-2019 16:48:52 UTC</t>
  </si>
  <si>
    <t>-15.850118296220899</t>
  </si>
  <si>
    <t>35.304177263751626</t>
  </si>
  <si>
    <t>https://waterforpeople.s3.amazonaws.com/images/6e879642-a9a4-4e44-9aea-a21a99b0a48f.jpg</t>
  </si>
  <si>
    <t>Chinguwo 01</t>
  </si>
  <si>
    <t>e770e5c48cbf13afcbfa317e2be2c393</t>
  </si>
  <si>
    <t>nk24-hnp4-qy7q</t>
  </si>
  <si>
    <t>2763580053</t>
  </si>
  <si>
    <t>18-10-2019 16:49:53 UTC</t>
  </si>
  <si>
    <t>00:10:54</t>
  </si>
  <si>
    <t>Salira</t>
  </si>
  <si>
    <t>-15.855492395348847</t>
  </si>
  <si>
    <t>35.30335064046085</t>
  </si>
  <si>
    <t>https://waterforpeople.s3.amazonaws.com/images/e9d2b2d2-095b-4d3e-be2f-c81506296cb1.jpg</t>
  </si>
  <si>
    <t>Salira 01</t>
  </si>
  <si>
    <t>a0b17d321e7366ba24b0bd6f8e85285e</t>
  </si>
  <si>
    <t>vgxj-j3gd-wcq0</t>
  </si>
  <si>
    <t>2771230056</t>
  </si>
  <si>
    <t>18-10-2019 16:51:13 UTC</t>
  </si>
  <si>
    <t>-15.867389501072466</t>
  </si>
  <si>
    <t>35.312708616256714</t>
  </si>
  <si>
    <t>https://waterforpeople.s3.amazonaws.com/images/9100ee46-dd82-4797-ad27-6be53938d3e0.jpg</t>
  </si>
  <si>
    <t>Mtenjera 02</t>
  </si>
  <si>
    <t>4c2b8374ba51a5a59b6de2d7497ff</t>
  </si>
  <si>
    <t>qexk-k1t0-00xa</t>
  </si>
  <si>
    <t>2755850064</t>
  </si>
  <si>
    <t>18-10-2019 16:52:36 UTC</t>
  </si>
  <si>
    <t>-15.863233292475343</t>
  </si>
  <si>
    <t>35.31162567436695</t>
  </si>
  <si>
    <t>https://waterforpeople.s3.amazonaws.com/images/321e0a34-2bfd-421f-8344-23a4ec91f986.jpg</t>
  </si>
  <si>
    <t>Majikuta 01</t>
  </si>
  <si>
    <t>7a84bcdadc79f171252a9442f47150be</t>
  </si>
  <si>
    <t>tqnc-wucf-nege</t>
  </si>
  <si>
    <t>2763580063</t>
  </si>
  <si>
    <t>18-10-2019 17:01:46 UTC</t>
  </si>
  <si>
    <t>-15.926698297262192</t>
  </si>
  <si>
    <t>35.2752535790205</t>
  </si>
  <si>
    <t>https://waterforpeople.s3.amazonaws.com/images/f1a16186-93fe-4f5c-b268-8becce690765.jpg</t>
  </si>
  <si>
    <t>ntope only</t>
  </si>
  <si>
    <t>7889324c87ed91c5494fa1434bb56ba7</t>
  </si>
  <si>
    <t>nprr-e8wc-96hv</t>
  </si>
  <si>
    <t>2779240057</t>
  </si>
  <si>
    <t>18-10-2019 17:20:39 UTC</t>
  </si>
  <si>
    <t>-15.927169024944305</t>
  </si>
  <si>
    <t>35.277673937380314</t>
  </si>
  <si>
    <t>https://waterforpeople.s3.amazonaws.com/images/433d6dc6-ec25-45c6-943e-e3bd06443add.jpg</t>
  </si>
  <si>
    <t>mboola</t>
  </si>
  <si>
    <t>pipe not yet connected</t>
  </si>
  <si>
    <t>15a583c3e9856180cff5f01043ceccf7</t>
  </si>
  <si>
    <t>dd93-r6ve-w1sr</t>
  </si>
  <si>
    <t>2773450080</t>
  </si>
  <si>
    <t>18-10-2019 17:20:50 UTC</t>
  </si>
  <si>
    <t>-15.912760156206787</t>
  </si>
  <si>
    <t>35.291012059897184</t>
  </si>
  <si>
    <t>https://waterforpeople.s3.amazonaws.com/images/281fa601-d772-402c-bef6-422e53f31560.jpg</t>
  </si>
  <si>
    <t>Dickson admarc</t>
  </si>
  <si>
    <t>dd837362cd6839124bdd8d0428a89d4</t>
  </si>
  <si>
    <t>j3rf-w9jk-nvcm</t>
  </si>
  <si>
    <t>2761600057</t>
  </si>
  <si>
    <t>18-10-2019 17:20:59 UTC</t>
  </si>
  <si>
    <t>00:08:42</t>
  </si>
  <si>
    <t>-15.915779359638691</t>
  </si>
  <si>
    <t>35.29135890305042</t>
  </si>
  <si>
    <t>https://waterforpeople.s3.amazonaws.com/images/df41ca05-3ecc-4853-8010-14b09b8b89df.jpg</t>
  </si>
  <si>
    <t>Dickson only</t>
  </si>
  <si>
    <t>785b76ee479327c298d11bdb4bd402c</t>
  </si>
  <si>
    <t>e9kb-psh7-735w</t>
  </si>
  <si>
    <t>2763580079</t>
  </si>
  <si>
    <t>18-10-2019 17:21:12 UTC</t>
  </si>
  <si>
    <t>00:03:54</t>
  </si>
  <si>
    <t>-15.916900732554495</t>
  </si>
  <si>
    <t>35.29410934075713</t>
  </si>
  <si>
    <t>https://waterforpeople.s3.amazonaws.com/images/5ab89dde-d2ed-4e10-8602-0b5edc757dca.jpg</t>
  </si>
  <si>
    <t>kamwaha and Dickson</t>
  </si>
  <si>
    <t>e07e91b106fec20603b5de9916d412a</t>
  </si>
  <si>
    <t>h635-wgyv-rdr5</t>
  </si>
  <si>
    <t>2779250064</t>
  </si>
  <si>
    <t>18-10-2019 17:21:46 UTC</t>
  </si>
  <si>
    <t>-15.925071914680302</t>
  </si>
  <si>
    <t>35.27763077057898</t>
  </si>
  <si>
    <t>https://waterforpeople.s3.amazonaws.com/images/38f97876-ed58-44ff-a666-1d2ee055bc11.jpg</t>
  </si>
  <si>
    <t>samikwa only</t>
  </si>
  <si>
    <t>872d1de1bfdc21216987c43c52723663</t>
  </si>
  <si>
    <t>gyjy-4k3c-qwjg</t>
  </si>
  <si>
    <t>2754090065</t>
  </si>
  <si>
    <t>18-10-2019 17:22:01 UTC</t>
  </si>
  <si>
    <t>00:03:48</t>
  </si>
  <si>
    <t>-15.925183561630547</t>
  </si>
  <si>
    <t>35.274097714573145</t>
  </si>
  <si>
    <t>https://waterforpeople.s3.amazonaws.com/images/c39f63c8-22a1-4c3f-be66-354c8cf81df1.jpg</t>
  </si>
  <si>
    <t>cf7f9d715bc4bdea9c27bc8254cf4e1</t>
  </si>
  <si>
    <t>6b35-c8fp-uunv</t>
  </si>
  <si>
    <t>2779260060</t>
  </si>
  <si>
    <t>18-10-2019 17:24:40 UTC</t>
  </si>
  <si>
    <t>-15.912578729912639</t>
  </si>
  <si>
    <t>35.29427211731672</t>
  </si>
  <si>
    <t>https://waterforpeople.s3.amazonaws.com/images/3921b079-b35a-4a66-bea9-3be018c957a7.jpg</t>
  </si>
  <si>
    <t>Namalusa only</t>
  </si>
  <si>
    <t>5d5588069d5edc81c794c0efc08350</t>
  </si>
  <si>
    <t>nwcf-983n-ya7r</t>
  </si>
  <si>
    <t>2775350078</t>
  </si>
  <si>
    <t>18-10-2019 17:24:48 UTC</t>
  </si>
  <si>
    <t>-15.910300905816257</t>
  </si>
  <si>
    <t>35.2889406401664</t>
  </si>
  <si>
    <t>https://waterforpeople.s3.amazonaws.com/images/494eb6e5-2b72-4ab3-8e3a-1abb11782c0c.jpg</t>
  </si>
  <si>
    <t>shallow well</t>
  </si>
  <si>
    <t>5d8fe09e920728a7f1f62582663fac1</t>
  </si>
  <si>
    <t>nr6u-2582-jgrq</t>
  </si>
  <si>
    <t>2779230085</t>
  </si>
  <si>
    <t>18-10-2019 17:32:03 UTC</t>
  </si>
  <si>
    <t>-15.910100201144814</t>
  </si>
  <si>
    <t>35.287828613072634</t>
  </si>
  <si>
    <t>https://waterforpeople.s3.amazonaws.com/images/8b71e28a-8356-4079-9d5e-d49cf65e04d3.jpg</t>
  </si>
  <si>
    <t>chikapa</t>
  </si>
  <si>
    <t>79bb87d8cf9141ba9a7d781b94d3e83</t>
  </si>
  <si>
    <t>du63-d211-y2bg</t>
  </si>
  <si>
    <t>2757680065</t>
  </si>
  <si>
    <t>18-10-2019 17:33:11 UTC</t>
  </si>
  <si>
    <t>-15.929211275652051</t>
  </si>
  <si>
    <t>35.28127488680184</t>
  </si>
  <si>
    <t>https://waterforpeople.s3.amazonaws.com/images/82ae921f-6975-4a23-b6e1-6433ac2427db.jpg</t>
  </si>
  <si>
    <t>6232be1b9633d3f4f8c797e72602db5</t>
  </si>
  <si>
    <t>df8t-mand-70a1</t>
  </si>
  <si>
    <t>2784450067</t>
  </si>
  <si>
    <t>18-10-2019 17:35:13 UTC</t>
  </si>
  <si>
    <t>-15.912896865047514</t>
  </si>
  <si>
    <t>35.29098138213158</t>
  </si>
  <si>
    <t>https://waterforpeople.s3.amazonaws.com/images/7d5fa353-4d42-4dab-bb8e-19b8efacf233.jpg</t>
  </si>
  <si>
    <t>Dickson Admarc</t>
  </si>
  <si>
    <t>dab2dd5ad667c7c6df787bfec93826</t>
  </si>
  <si>
    <t>gqhw-h8wf-rgtw</t>
  </si>
  <si>
    <t>2765930077</t>
  </si>
  <si>
    <t>18-10-2019 17:39:10 UTC</t>
  </si>
  <si>
    <t>-15.915246605873108</t>
  </si>
  <si>
    <t>35.291305258870125</t>
  </si>
  <si>
    <t>https://waterforpeople.s3.amazonaws.com/images/30d36876-ca96-4c4d-b801-a0eae93abb79.jpg</t>
  </si>
  <si>
    <t>abb3eb7dd6948357759315c16e694b5</t>
  </si>
  <si>
    <t>xp5b-jbek-1cu7</t>
  </si>
  <si>
    <t>2775360111</t>
  </si>
  <si>
    <t>18-10-2019 17:39:32 UTC</t>
  </si>
  <si>
    <t>-15.920473393052816</t>
  </si>
  <si>
    <t>35.293006617575884</t>
  </si>
  <si>
    <t>https://waterforpeople.s3.amazonaws.com/images/b905fa1c-fb51-499d-87de-d3e026fabb1d.jpg</t>
  </si>
  <si>
    <t>kamwaha</t>
  </si>
  <si>
    <t>b0f8b4d589166dd458b7b905590ed3b</t>
  </si>
  <si>
    <t>d1dm-7wq1-x12k</t>
  </si>
  <si>
    <t>2773430087</t>
  </si>
  <si>
    <t>18-10-2019 17:40:02 UTC</t>
  </si>
  <si>
    <t>-15.93372396659106</t>
  </si>
  <si>
    <t>35.273949606344104</t>
  </si>
  <si>
    <t>https://waterforpeople.s3.amazonaws.com/images/13a7aa27-e6e5-42c3-a4ec-a63d03592e4a.jpg</t>
  </si>
  <si>
    <t>nyanyaliwa only</t>
  </si>
  <si>
    <t>ed8afbc4085b62a369eee68b9ee9ac</t>
  </si>
  <si>
    <t>8r31-9jr4-dw3a</t>
  </si>
  <si>
    <t>2771250303</t>
  </si>
  <si>
    <t>19-10-2019 05:56:59 UTC</t>
  </si>
  <si>
    <t>2019-10-19</t>
  </si>
  <si>
    <t>-15.915039572864771</t>
  </si>
  <si>
    <t>35.26411788538098</t>
  </si>
  <si>
    <t>https://waterforpeople.s3.amazonaws.com/images/b951a69d-11c8-4174-a8c8-45ede0c2b38a.jpg</t>
  </si>
  <si>
    <t>mangulama</t>
  </si>
  <si>
    <t>4623684fd14b43b128315f2346a48f5</t>
  </si>
  <si>
    <t>5nea-3qdt-xjbs</t>
  </si>
  <si>
    <t>2783130370</t>
  </si>
  <si>
    <t>19-10-2019 05:58:37 UTC</t>
  </si>
  <si>
    <t>00:04:31</t>
  </si>
  <si>
    <t>-15.923099066130817</t>
  </si>
  <si>
    <t>35.26219440624118</t>
  </si>
  <si>
    <t>https://waterforpeople.s3.amazonaws.com/images/06b00c4e-a69d-4ea4-a587-3d558e067393.jpg</t>
  </si>
  <si>
    <t>walasi and somanje</t>
  </si>
  <si>
    <t>859ca0ae5f05f8fb8279495cc1a670</t>
  </si>
  <si>
    <t>5ca5-tx5f-j5yw</t>
  </si>
  <si>
    <t>2781310436</t>
  </si>
  <si>
    <t>19-10-2019 06:00:19 UTC</t>
  </si>
  <si>
    <t>-15.92305744998157</t>
  </si>
  <si>
    <t>35.265401154756546</t>
  </si>
  <si>
    <t>https://waterforpeople.s3.amazonaws.com/images/0d7ad221-90dc-4ffe-8e47-4a6158dce7ed.jpg</t>
  </si>
  <si>
    <t>walasi only</t>
  </si>
  <si>
    <t>2ff554f15be8129b06e56f8913dcd76</t>
  </si>
  <si>
    <t>836g-hcr5-y3du</t>
  </si>
  <si>
    <t>2750120491</t>
  </si>
  <si>
    <t>19-10-2019 06:08:37 UTC</t>
  </si>
  <si>
    <t>-15.932535831816494</t>
  </si>
  <si>
    <t>35.266501782462</t>
  </si>
  <si>
    <t>https://waterforpeople.s3.amazonaws.com/images/89b4e9d8-9671-4a79-a198-72f95bf8061d.jpg</t>
  </si>
  <si>
    <t>somanje only</t>
  </si>
  <si>
    <t>3749a6f153ab53a6f867cc256a6225c</t>
  </si>
  <si>
    <t>cebx-90tg-nffg</t>
  </si>
  <si>
    <t>2750120492</t>
  </si>
  <si>
    <t>19-10-2019 06:14:13 UTC</t>
  </si>
  <si>
    <t>00:07:57</t>
  </si>
  <si>
    <t>-15.930802705697715</t>
  </si>
  <si>
    <t>35.25952468626201</t>
  </si>
  <si>
    <t>https://waterforpeople.s3.amazonaws.com/images/38a052df-fad8-412f-a17f-6a8fa18d0c3f.jpg</t>
  </si>
  <si>
    <t>somanje and ntope</t>
  </si>
  <si>
    <t>4dfc8183c4ba387fe67893dd6e922c9</t>
  </si>
  <si>
    <t>59s7-r2hd-7utg</t>
  </si>
  <si>
    <t>2771270436</t>
  </si>
  <si>
    <t>19-10-2019 06:15:31 UTC</t>
  </si>
  <si>
    <t>-15.92957915738225</t>
  </si>
  <si>
    <t>35.260913986712694</t>
  </si>
  <si>
    <t>https://waterforpeople.s3.amazonaws.com/images/ce796c6f-c25e-40a2-87b3-1a36c7114a83.jpg</t>
  </si>
  <si>
    <t>saukira only</t>
  </si>
  <si>
    <t>c9daaa4622a97824141f77a1a8b4abb</t>
  </si>
  <si>
    <t>7pjv-sf4n-16aa</t>
  </si>
  <si>
    <t>2771180880</t>
  </si>
  <si>
    <t>19-10-2019 06:17:42 UTC</t>
  </si>
  <si>
    <t>-15.907032801769674</t>
  </si>
  <si>
    <t>35.27890959754586</t>
  </si>
  <si>
    <t>https://waterforpeople.s3.amazonaws.com/images/8b82b531-9a9b-48b2-a478-670de96e182d.jpg</t>
  </si>
  <si>
    <t>mulumpha</t>
  </si>
  <si>
    <t>97528187c8415f54ea4ddf6f4e3e2da9</t>
  </si>
  <si>
    <t>tbym-94yp-5pmb</t>
  </si>
  <si>
    <t>2755870446</t>
  </si>
  <si>
    <t>19-10-2019 06:23:26 UTC</t>
  </si>
  <si>
    <t>-15.909616607241333</t>
  </si>
  <si>
    <t>35.27122154831886</t>
  </si>
  <si>
    <t>https://waterforpeople.s3.amazonaws.com/images/84a8fa46-c046-4a1a-b88c-83438f31bb9c.jpg</t>
  </si>
  <si>
    <t>mkuwala</t>
  </si>
  <si>
    <t>old line</t>
  </si>
  <si>
    <t>d8c77acff9192d2eeb62c54817f1932f</t>
  </si>
  <si>
    <t>mvcf-v3jc-55jr</t>
  </si>
  <si>
    <t>2771270443</t>
  </si>
  <si>
    <t>19-10-2019 06:24:09 UTC</t>
  </si>
  <si>
    <t>-15.907064317725599</t>
  </si>
  <si>
    <t>35.26732111349702</t>
  </si>
  <si>
    <t>https://waterforpeople.s3.amazonaws.com/images/5c881e9e-9233-4fdc-84a1-a36137755b68.jpg</t>
  </si>
  <si>
    <t>d9a8983a785859a59bc6b5da72ecc</t>
  </si>
  <si>
    <t>tuqr-4jbc-cwf3</t>
  </si>
  <si>
    <t>2775370559</t>
  </si>
  <si>
    <t>19-10-2019 06:25:34 UTC</t>
  </si>
  <si>
    <t>-15.919646685943007</t>
  </si>
  <si>
    <t>35.27170401066542</t>
  </si>
  <si>
    <t>745.0</t>
  </si>
  <si>
    <t>https://waterforpeople.s3.amazonaws.com/images/2777b69f-18fc-4979-894d-0532e3d2fb3f.jpg</t>
  </si>
  <si>
    <t>19a37e4ca6342326853c498a02b2eb3</t>
  </si>
  <si>
    <t>agq7-qds1-yafn</t>
  </si>
  <si>
    <t>2784460560</t>
  </si>
  <si>
    <t>19-10-2019 06:26:50 UTC</t>
  </si>
  <si>
    <t>-15.918700117617846</t>
  </si>
  <si>
    <t>35.28214953839779</t>
  </si>
  <si>
    <t>https://waterforpeople.s3.amazonaws.com/images/9c9850dc-f881-4e06-922c-8d2772b4bc79.jpg</t>
  </si>
  <si>
    <t>mwangozani</t>
  </si>
  <si>
    <t>7870669b2b99e60eca45488ddffa86b</t>
  </si>
  <si>
    <t>d54s-fyhk-jdg0</t>
  </si>
  <si>
    <t>2752080061</t>
  </si>
  <si>
    <t>19-10-2019 06:28:47 UTC</t>
  </si>
  <si>
    <t>-15.91495642438531</t>
  </si>
  <si>
    <t>35.27202419936657</t>
  </si>
  <si>
    <t>https://waterforpeople.s3.amazonaws.com/images/60ff6520-1968-4507-ae67-117628fc75d1.jpg</t>
  </si>
  <si>
    <t>a18a799b3f60c3475fc978a4135c35db</t>
  </si>
  <si>
    <t>c7fj-mq05-02kn</t>
  </si>
  <si>
    <t>2777470456</t>
  </si>
  <si>
    <t>19-10-2019 06:30:37 UTC</t>
  </si>
  <si>
    <t>-15.914647970348597</t>
  </si>
  <si>
    <t>35.27191758155823</t>
  </si>
  <si>
    <t>https://waterforpeople.s3.amazonaws.com/images/efed6bbb-77d8-4184-9899-8a8fdbfd8991.jpg</t>
  </si>
  <si>
    <t>2c759d1ba74d36a8729a6414455ce557</t>
  </si>
  <si>
    <t>2xgq-msc8-3mm</t>
  </si>
  <si>
    <t>2771270452</t>
  </si>
  <si>
    <t>19-10-2019 06:31:29 UTC</t>
  </si>
  <si>
    <t>-15.91654647141695</t>
  </si>
  <si>
    <t>35.26963979937136</t>
  </si>
  <si>
    <t>https://waterforpeople.s3.amazonaws.com/images/94ae4220-46ac-4a9d-a723-f545aad28b75.jpg</t>
  </si>
  <si>
    <t>mangulama only</t>
  </si>
  <si>
    <t>2fd16931375de47831d0bc3fb9a149ce</t>
  </si>
  <si>
    <t>aeu3-rrky-st24</t>
  </si>
  <si>
    <t>2783130384</t>
  </si>
  <si>
    <t>19-10-2019 06:31:36 UTC</t>
  </si>
  <si>
    <t>-15.903209899552166</t>
  </si>
  <si>
    <t>35.278073167428374</t>
  </si>
  <si>
    <t>https://waterforpeople.s3.amazonaws.com/images/9143cee3-f93e-400c-a518-f133a4c243a8.jpg</t>
  </si>
  <si>
    <t>4dc7b01f22588faaf53b3ca71673222d</t>
  </si>
  <si>
    <t>m9kt-94xm-c5fa</t>
  </si>
  <si>
    <t>2777470457</t>
  </si>
  <si>
    <t>19-10-2019 06:33:24 UTC</t>
  </si>
  <si>
    <t>-15.908540999516845</t>
  </si>
  <si>
    <t>35.27119682170451</t>
  </si>
  <si>
    <t>https://waterforpeople.s3.amazonaws.com/images/14b58c38-8b18-489f-a2be-a5e0d871eef5.jpg</t>
  </si>
  <si>
    <t>only mpangiwa</t>
  </si>
  <si>
    <t>cf8f11d5cb59392abded84a84bd8c070</t>
  </si>
  <si>
    <t>a690-g9f3-0a2d</t>
  </si>
  <si>
    <t>2779280493</t>
  </si>
  <si>
    <t>19-10-2019 09:36:10 UTC</t>
  </si>
  <si>
    <t>-15.8875863</t>
  </si>
  <si>
    <t>35.2983275</t>
  </si>
  <si>
    <t>https://waterforpeople.s3.amazonaws.com/images/f8777111-3948-429a-a8cd-c96afec0d43a.jpg</t>
  </si>
  <si>
    <t>barason</t>
  </si>
  <si>
    <t>1046f426a2103cc86c8cd569e26f8c83</t>
  </si>
  <si>
    <t>up58-yknk-wv0r</t>
  </si>
  <si>
    <t>2771260604</t>
  </si>
  <si>
    <t>19-10-2019 10:39:24 UTC</t>
  </si>
  <si>
    <t>-15.8713729</t>
  </si>
  <si>
    <t>35.3103271</t>
  </si>
  <si>
    <t>https://waterforpeople.s3.amazonaws.com/images/f133cd45-0eb2-479c-a30b-5598c2c6dee5.jpg</t>
  </si>
  <si>
    <t>mitanga</t>
  </si>
  <si>
    <t>7811bb53293ba9acfea81465eea5b1</t>
  </si>
  <si>
    <t>c9nc-hqsn-gsxd</t>
  </si>
  <si>
    <t>2775400216</t>
  </si>
  <si>
    <t>19-10-2019 11:42:10 UTC</t>
  </si>
  <si>
    <t>-15.932142846286297</t>
  </si>
  <si>
    <t>35.266492227092385</t>
  </si>
  <si>
    <t>https://waterforpeople.s3.amazonaws.com/images/04d2c86f-dde1-4012-be3b-9b6d13232a40.jpg</t>
  </si>
  <si>
    <t>4d1c918f5e6f58c13a34acab78b16b</t>
  </si>
  <si>
    <t>m5yh-smrb-qbhr</t>
  </si>
  <si>
    <t>2783130568</t>
  </si>
  <si>
    <t>19-10-2019 12:17:04 UTC</t>
  </si>
  <si>
    <t>-15.8828981</t>
  </si>
  <si>
    <t>35.2687668</t>
  </si>
  <si>
    <t>https://waterforpeople.s3.amazonaws.com/images/e0c199c4-d2f5-45f7-be1d-7d6def77d860.jpg</t>
  </si>
  <si>
    <t>balasoni</t>
  </si>
  <si>
    <t>e9fddeec2ec33a05fd8b1882c2b332b</t>
  </si>
  <si>
    <t>dq9q-gfx8-u8ak</t>
  </si>
  <si>
    <t>2752050612</t>
  </si>
  <si>
    <t>19-10-2019 13:45:18 UTC</t>
  </si>
  <si>
    <t>-15.869837938807905</t>
  </si>
  <si>
    <t>35.29948524199426</t>
  </si>
  <si>
    <t>https://waterforpeople.s3.amazonaws.com/images/35e3637e-f554-45be-90f1-2a20882be3c4.jpg</t>
  </si>
  <si>
    <t>mtambalika</t>
  </si>
  <si>
    <t>1856cb69c8ba7a416ea206b1cc0452a</t>
  </si>
  <si>
    <t>fwag-tjm1-v71w</t>
  </si>
  <si>
    <t>2761620568</t>
  </si>
  <si>
    <t>19-10-2019 13:46:47 UTC</t>
  </si>
  <si>
    <t>-15.8710867</t>
  </si>
  <si>
    <t>35.3058676</t>
  </si>
  <si>
    <t>https://waterforpeople.s3.amazonaws.com/images/28b80e25-50b9-4703-a727-0c388f52a541.jpg</t>
  </si>
  <si>
    <t>mtambalika. james .namonde. mitande</t>
  </si>
  <si>
    <t>a2bb6f2f38afd7da0149169224c48b</t>
  </si>
  <si>
    <t>k62p-aj6w-u8bg</t>
  </si>
  <si>
    <t>2769411925</t>
  </si>
  <si>
    <t>20-10-2019 11:11:11 UTC</t>
  </si>
  <si>
    <t>-15.95662135630846</t>
  </si>
  <si>
    <t>35.31210394576192</t>
  </si>
  <si>
    <t>https://waterforpeople.s3.amazonaws.com/images/3266638b-9e7b-4cda-bf9b-b51f0f1c3e7b.jpg</t>
  </si>
  <si>
    <t>29a43a3bdc9f3339db7a68b26bbaf8a7</t>
  </si>
  <si>
    <t>77bv-67wd-rkq9</t>
  </si>
  <si>
    <t>2750111621</t>
  </si>
  <si>
    <t>20-10-2019 11:14:48 UTC</t>
  </si>
  <si>
    <t>-15.971988402307034</t>
  </si>
  <si>
    <t>35.30508544296026</t>
  </si>
  <si>
    <t>668.0</t>
  </si>
  <si>
    <t>https://waterforpeople.s3.amazonaws.com/images/a273e9a4-9037-461e-ba04-18bcf47e3d6d.jpg</t>
  </si>
  <si>
    <t>5843033eafbe5978897288de063b5c0</t>
  </si>
  <si>
    <t>vvse-g5kc-jde1</t>
  </si>
  <si>
    <t>2769411931</t>
  </si>
  <si>
    <t>20-10-2019 11:16:57 UTC</t>
  </si>
  <si>
    <t>-15.970569597557187</t>
  </si>
  <si>
    <t>35.30179210938513</t>
  </si>
  <si>
    <t>694.0</t>
  </si>
  <si>
    <t>https://waterforpeople.s3.amazonaws.com/images/11428d49-fcd2-4fd3-819f-550ddee65841.jpg</t>
  </si>
  <si>
    <t>8e86b5d3b990c729f015256dbbc6558c</t>
  </si>
  <si>
    <t>r04y-r850-u70a</t>
  </si>
  <si>
    <t>2781311616</t>
  </si>
  <si>
    <t>20-10-2019 11:19:56 UTC</t>
  </si>
  <si>
    <t>00:13:56</t>
  </si>
  <si>
    <t>-15.969345713965595</t>
  </si>
  <si>
    <t>35.300554940477014</t>
  </si>
  <si>
    <t>https://waterforpeople.s3.amazonaws.com/images/4af7c09a-5f6f-4841-ac28-e4ceba36a2ba.jpg</t>
  </si>
  <si>
    <t>448367b5df25c61c24aeff64247ce42b</t>
  </si>
  <si>
    <t>wpj4-wau2-xdem</t>
  </si>
  <si>
    <t>2765951876</t>
  </si>
  <si>
    <t>20-10-2019 11:46:52 UTC</t>
  </si>
  <si>
    <t>-15.967353587038815</t>
  </si>
  <si>
    <t>35.308182053267956</t>
  </si>
  <si>
    <t>636.0</t>
  </si>
  <si>
    <t>https://waterforpeople.s3.amazonaws.com/images/554d48a9-42b0-40d2-80a9-bc197c351e50.jpg</t>
  </si>
  <si>
    <t>Mwinjiro</t>
  </si>
  <si>
    <t>651b80465720945a14c5c8d967b6af6f</t>
  </si>
  <si>
    <t>hpby-csv2-46x5</t>
  </si>
  <si>
    <t>2752051599</t>
  </si>
  <si>
    <t>20-10-2019 11:50:05 UTC</t>
  </si>
  <si>
    <t>00:23:35</t>
  </si>
  <si>
    <t>-15.68025563377887</t>
  </si>
  <si>
    <t>35.25770019739866</t>
  </si>
  <si>
    <t>https://waterforpeople.s3.amazonaws.com/images/85f8dbea-feab-40b8-aa4a-175039217dc5.jpg</t>
  </si>
  <si>
    <t>f27ed1549bd0b2f49d217a0da29f889</t>
  </si>
  <si>
    <t>s57k-7fkb-6d6s</t>
  </si>
  <si>
    <t>2783142228</t>
  </si>
  <si>
    <t>20-10-2019 11:52:33 UTC</t>
  </si>
  <si>
    <t>-15.963860219344497</t>
  </si>
  <si>
    <t>35.312088103964925</t>
  </si>
  <si>
    <t>https://waterforpeople.s3.amazonaws.com/images/f85f9318-e2a3-42ee-af88-4bcada3db0ec.jpg</t>
  </si>
  <si>
    <t>cea957b04c7f89e4d5d8e7d99f62ed3</t>
  </si>
  <si>
    <t>3p3r-ajm9-tkap</t>
  </si>
  <si>
    <t>2779320717</t>
  </si>
  <si>
    <t>20-10-2019 11:53:28 UTC</t>
  </si>
  <si>
    <t>-15.96137666143477</t>
  </si>
  <si>
    <t>35.3111569583416</t>
  </si>
  <si>
    <t>https://waterforpeople.s3.amazonaws.com/images/c50bcc85-e90c-432d-b45c-9bd883226360.jpg</t>
  </si>
  <si>
    <t>bea5ff831e34eaf20626e3aa6d82cd4</t>
  </si>
  <si>
    <t>25cv-e740-jpbe</t>
  </si>
  <si>
    <t>2750101702</t>
  </si>
  <si>
    <t>20-10-2019 11:55:19 UTC</t>
  </si>
  <si>
    <t>-15.983038390986621</t>
  </si>
  <si>
    <t>35.30315148644149</t>
  </si>
  <si>
    <t>657.0</t>
  </si>
  <si>
    <t>https://waterforpeople.s3.amazonaws.com/images/7fcd64b4-52d0-45c1-9f19-d46aa1b2232f.jpg</t>
  </si>
  <si>
    <t>e55a28edfebb1cf8bc6951de01ecb98</t>
  </si>
  <si>
    <t>hq7s-6hj5-rmxg</t>
  </si>
  <si>
    <t>2769392077</t>
  </si>
  <si>
    <t>20-10-2019 11:57:05 UTC</t>
  </si>
  <si>
    <t>-15.983717618510127</t>
  </si>
  <si>
    <t>35.296635730192065</t>
  </si>
  <si>
    <t>https://waterforpeople.s3.amazonaws.com/images/db877223-bccf-411d-9fec-7acddbf2c07a.jpg</t>
  </si>
  <si>
    <t>ae7c16f460f261436f9640c545709eae</t>
  </si>
  <si>
    <t>jfyt-m1wd-ye7p</t>
  </si>
  <si>
    <t>2775391686</t>
  </si>
  <si>
    <t>20-10-2019 11:59:14 UTC</t>
  </si>
  <si>
    <t>-15.978425117209554</t>
  </si>
  <si>
    <t>35.28895824216306</t>
  </si>
  <si>
    <t>https://waterforpeople.s3.amazonaws.com/images/7a17aae2-2bd3-4e36-85e3-b9574cceb664.jpg</t>
  </si>
  <si>
    <t>Mwamadi</t>
  </si>
  <si>
    <t>bcbf1f57ec4944128c3b2a19c88371</t>
  </si>
  <si>
    <t>dmv1-3u1y-t6bv</t>
  </si>
  <si>
    <t>2757711934</t>
  </si>
  <si>
    <t>20-10-2019 12:00:38 UTC</t>
  </si>
  <si>
    <t>-15.975445643998682</t>
  </si>
  <si>
    <t>35.30773504637182</t>
  </si>
  <si>
    <t>647.0</t>
  </si>
  <si>
    <t>https://waterforpeople.s3.amazonaws.com/images/48c8bd3a-72e0-4ffd-b0f7-e04445361ecf.jpg</t>
  </si>
  <si>
    <t>14ed20d167ef5840f955a9d34858463b</t>
  </si>
  <si>
    <t>nb22-g1am-ewd2</t>
  </si>
  <si>
    <t>2771300870</t>
  </si>
  <si>
    <t>20-10-2019 12:03:32 UTC</t>
  </si>
  <si>
    <t>00:11:01</t>
  </si>
  <si>
    <t>-15.999784637242556</t>
  </si>
  <si>
    <t>35.30164198949933</t>
  </si>
  <si>
    <t>https://waterforpeople.s3.amazonaws.com/images/916bd9f7-bb34-4dd3-b10c-b6a7a6f7306b.jpg</t>
  </si>
  <si>
    <t>81c170e2cc74d67f37ef42e52313615</t>
  </si>
  <si>
    <t>9f1e-88dg-ty31</t>
  </si>
  <si>
    <t>2779320745</t>
  </si>
  <si>
    <t>20-10-2019 12:05:46 UTC</t>
  </si>
  <si>
    <t>-15.984936305321753</t>
  </si>
  <si>
    <t>35.285392915830016</t>
  </si>
  <si>
    <t>https://waterforpeople.s3.amazonaws.com/images/77f8809f-8318-4220-a1e8-3b96b45e6f50.jpg</t>
  </si>
  <si>
    <t>c357f9d7381fb8a18a93dcfb9fd4f3d</t>
  </si>
  <si>
    <t>6g66-872p-e4yv</t>
  </si>
  <si>
    <t>2771261792</t>
  </si>
  <si>
    <t>20-10-2019 12:06:50 UTC</t>
  </si>
  <si>
    <t>00:03:14</t>
  </si>
  <si>
    <t>-15.997354639694095</t>
  </si>
  <si>
    <t>35.301029020920396</t>
  </si>
  <si>
    <t>https://waterforpeople.s3.amazonaws.com/images/3c840b8d-208d-44ee-a337-ddc944eef22c.jpg</t>
  </si>
  <si>
    <t>4ab6c8e7644ecbf8edf7f1516474e794</t>
  </si>
  <si>
    <t>cx5u-4qs9-q9r9</t>
  </si>
  <si>
    <t>2779282023</t>
  </si>
  <si>
    <t>20-10-2019 12:08:53 UTC</t>
  </si>
  <si>
    <t>-15.987880323082209</t>
  </si>
  <si>
    <t>35.29052666388452</t>
  </si>
  <si>
    <t>https://waterforpeople.s3.amazonaws.com/images/8b39f183-00bd-41f5-a5a7-3f6e6fa6e419.jpg</t>
  </si>
  <si>
    <t>e06b54962e9a62a24572aee42d163357</t>
  </si>
  <si>
    <t>g0ya-3u5k-2p9x</t>
  </si>
  <si>
    <t>2752061585</t>
  </si>
  <si>
    <t>20-10-2019 12:10:06 UTC</t>
  </si>
  <si>
    <t>-15.972903538495302</t>
  </si>
  <si>
    <t>35.309512093663216</t>
  </si>
  <si>
    <t>667.0</t>
  </si>
  <si>
    <t>https://waterforpeople.s3.amazonaws.com/images/2e4e021b-f55b-4869-9d9b-4186c4ff5aaa.jpg</t>
  </si>
  <si>
    <t>63e978821175a2f9a82d9d31ffd82e8</t>
  </si>
  <si>
    <t>b6ds-mcys-qv0q</t>
  </si>
  <si>
    <t>2761640997</t>
  </si>
  <si>
    <t>20-10-2019 12:12:06 UTC</t>
  </si>
  <si>
    <t>-15.978069598786533</t>
  </si>
  <si>
    <t>35.306075094267726</t>
  </si>
  <si>
    <t>674.0</t>
  </si>
  <si>
    <t>https://waterforpeople.s3.amazonaws.com/images/c950b248-1524-4020-94a6-942db9ff9869.jpg</t>
  </si>
  <si>
    <t>64fec9645be82ffa6c9a07d85982998</t>
  </si>
  <si>
    <t>yx22-k4vw-86k</t>
  </si>
  <si>
    <t>2775391693</t>
  </si>
  <si>
    <t>20-10-2019 12:14:16 UTC</t>
  </si>
  <si>
    <t>-15.979462251998484</t>
  </si>
  <si>
    <t>35.30605765990913</t>
  </si>
  <si>
    <t>https://waterforpeople.s3.amazonaws.com/images/2bedc669-3fe3-49d3-8aac-49ef198f95e3.jpg</t>
  </si>
  <si>
    <t>d2bee9d6c1278d72a0a18abf7f5eab4b</t>
  </si>
  <si>
    <t>rtf5-2gjn-h6n2</t>
  </si>
  <si>
    <t>2771281021</t>
  </si>
  <si>
    <t>20-10-2019 12:15:50 UTC</t>
  </si>
  <si>
    <t>-15.697988807223737</t>
  </si>
  <si>
    <t>35.29693613760173</t>
  </si>
  <si>
    <t>https://waterforpeople.s3.amazonaws.com/images/fa4c6388-835e-4f21-bd3a-65d7a78ce9e6.jpg</t>
  </si>
  <si>
    <t>Masauli, Kalombola, Munlo</t>
  </si>
  <si>
    <t>38d1c45a02b7e3a47e8b73955c3df</t>
  </si>
  <si>
    <t>cuab-p3cg-0q3y</t>
  </si>
  <si>
    <t>2779320767</t>
  </si>
  <si>
    <t>20-10-2019 12:16:49 UTC</t>
  </si>
  <si>
    <t>00:15:17</t>
  </si>
  <si>
    <t>-15.699490467086434</t>
  </si>
  <si>
    <t>35.28292000293732</t>
  </si>
  <si>
    <t>https://waterforpeople.s3.amazonaws.com/images/5c46584d-8f22-48d8-a3ef-343de5f972b3.jpg</t>
  </si>
  <si>
    <t>Munlo, Mphaya</t>
  </si>
  <si>
    <t>68b4b5e3dcae64b4f4857946a0c4c97a</t>
  </si>
  <si>
    <t>28jj-a2f3-nv51</t>
  </si>
  <si>
    <t>2786422032</t>
  </si>
  <si>
    <t>20-10-2019 12:17:10 UTC</t>
  </si>
  <si>
    <t>-15.70258079096675</t>
  </si>
  <si>
    <t>35.28931816108525</t>
  </si>
  <si>
    <t>https://waterforpeople.s3.amazonaws.com/images/f6eee20e-2355-408f-906c-4e8d3d794a38.jpg</t>
  </si>
  <si>
    <t>6b40a62e463317c5b2324dd7eecda97</t>
  </si>
  <si>
    <t>8mua-97d4-rgb7</t>
  </si>
  <si>
    <t>2779320769</t>
  </si>
  <si>
    <t>20-10-2019 12:19:39 UTC</t>
  </si>
  <si>
    <t>-15.696710902266204</t>
  </si>
  <si>
    <t>35.2970586810261</t>
  </si>
  <si>
    <t>https://waterforpeople.s3.amazonaws.com/images/35896a5a-7da2-417d-a94c-ec446d7d5a57.jpg</t>
  </si>
  <si>
    <t>munlo, Masauli, Kalombola</t>
  </si>
  <si>
    <t>9b6cb5a863685d2ea71353ce555697</t>
  </si>
  <si>
    <t>q3jg-9n66-9svb</t>
  </si>
  <si>
    <t>2752051620</t>
  </si>
  <si>
    <t>20-10-2019 12:21:38 UTC</t>
  </si>
  <si>
    <t>-15.962922242470086</t>
  </si>
  <si>
    <t>35.3059537243098</t>
  </si>
  <si>
    <t>https://waterforpeople.s3.amazonaws.com/images/885bae94-d2fb-4e66-b143-903a12480af3.jpg</t>
  </si>
  <si>
    <t>40fb7da245d7b63f842d356f81031a6</t>
  </si>
  <si>
    <t>svx3-xkdd-ya29</t>
  </si>
  <si>
    <t>2762010049</t>
  </si>
  <si>
    <t>21-10-2019 13:11:47 UTC</t>
  </si>
  <si>
    <t>Muonjeza</t>
  </si>
  <si>
    <t>-15.798744857311249</t>
  </si>
  <si>
    <t>35.3026279527694</t>
  </si>
  <si>
    <t>https://waterforpeople.s3.amazonaws.com/images/e1338d12-c89d-45c2-b874-48253bc6a5e5.jpg</t>
  </si>
  <si>
    <t>muonjeza</t>
  </si>
  <si>
    <t>1bb61c701378179257425b8c318668c</t>
  </si>
  <si>
    <t>v63v-ynpu-uma2</t>
  </si>
  <si>
    <t>2800190049</t>
  </si>
  <si>
    <t>21-10-2019 13:13:25 UTC</t>
  </si>
  <si>
    <t>-15.801208089105785</t>
  </si>
  <si>
    <t>35.297559751197696</t>
  </si>
  <si>
    <t>https://waterforpeople.s3.amazonaws.com/images/9cd2a067-a5ea-4dc8-8964-1e812472ab68.jpg</t>
  </si>
  <si>
    <t>ca93f4919d4de9d332fbde184e2a7b</t>
  </si>
  <si>
    <t>mud9-yq1n-tnq1</t>
  </si>
  <si>
    <t>2757800727</t>
  </si>
  <si>
    <t>21-10-2019 18:05:55 UTC</t>
  </si>
  <si>
    <t>2019-10-21</t>
  </si>
  <si>
    <t>-15.852325209416449</t>
  </si>
  <si>
    <t>35.29796786606312</t>
  </si>
  <si>
    <t>https://waterforpeople.s3.amazonaws.com/images/60de2435-309f-41a1-9ca1-3baf2d796b09.jpg</t>
  </si>
  <si>
    <t>Halala 01</t>
  </si>
  <si>
    <t>f8528674eff8335295f54e042a2e8b</t>
  </si>
  <si>
    <t>hf2h-518g-2at5</t>
  </si>
  <si>
    <t>2769510517</t>
  </si>
  <si>
    <t>21-10-2019 18:09:33 UTC</t>
  </si>
  <si>
    <t>00:30:32</t>
  </si>
  <si>
    <t>-15.85820322856307</t>
  </si>
  <si>
    <t>35.30768349766731</t>
  </si>
  <si>
    <t>https://waterforpeople.s3.amazonaws.com/images/2e7cce16-5944-40ad-8890-ddac3e42b7c8.jpg</t>
  </si>
  <si>
    <t>Salira 02</t>
  </si>
  <si>
    <t>53f4c94eae3894d7931bdecdfbc15f36</t>
  </si>
  <si>
    <t>mxn6-etk2-bha5</t>
  </si>
  <si>
    <t>2784600170</t>
  </si>
  <si>
    <t>23-10-2019 10:29:49 UTC</t>
  </si>
  <si>
    <t>00:06:56</t>
  </si>
  <si>
    <t>-15.855469177477062</t>
  </si>
  <si>
    <t>35.30330076813698</t>
  </si>
  <si>
    <t>https://waterforpeople.s3.amazonaws.com/images/cd6bc82c-6caf-43a0-aaa2-83c1a67dc58f.jpg</t>
  </si>
  <si>
    <t>khuvinda</t>
  </si>
  <si>
    <t>434fafd9c3b615e76ffa1bb0eab8f41</t>
  </si>
  <si>
    <t>8rag-7r2b-0q8t</t>
  </si>
  <si>
    <t>2771700050</t>
  </si>
  <si>
    <t>23-10-2019 15:53:33 UTC</t>
  </si>
  <si>
    <t>-15.696770581416786</t>
  </si>
  <si>
    <t>35.186790972948074</t>
  </si>
  <si>
    <t>https://waterforpeople.s3.amazonaws.com/images/97e5ba77-9460-4be0-b173-954d2097e2db.jpg</t>
  </si>
  <si>
    <t>632abcbb5099838b482c4c71253c11c9</t>
  </si>
  <si>
    <t>#water_tech</t>
  </si>
  <si>
    <t>#water_source</t>
  </si>
  <si>
    <t>#protected</t>
  </si>
  <si>
    <t>Protected</t>
  </si>
  <si>
    <t>Unprotected</t>
  </si>
  <si>
    <t>#status</t>
  </si>
  <si>
    <t>#subjective_quality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</si>
</sst>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</cellStyleXfs>
  <cellXfs count="82">
    <xf numFmtId="0" fontId="0" fillId="0" borderId="0" xfId="0"/>
    <xf numFmtId="0" fontId="4" fillId="0" borderId="0" xfId="0" applyFont="1"/>
    <xf numFmtId="0" fontId="4" fillId="0" borderId="1" xfId="0" applyFont="1" applyFill="1" applyBorder="1"/>
    <xf numFmtId="0" fontId="3" fillId="0" borderId="0" xfId="0" applyFont="1" applyBorder="1"/>
    <xf numFmtId="0" fontId="5" fillId="0" borderId="0" xfId="0" applyFont="1" applyBorder="1"/>
    <xf numFmtId="9" fontId="0" fillId="0" borderId="0" xfId="0" applyNumberFormat="1"/>
    <xf numFmtId="0" fontId="0" fillId="0" borderId="1" xfId="0" applyBorder="1" applyAlignment="1">
      <alignment wrapText="1"/>
    </xf>
    <xf numFmtId="0" fontId="3" fillId="0" borderId="0" xfId="0" applyFont="1"/>
    <xf numFmtId="0" fontId="6" fillId="0" borderId="2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49" fontId="6" fillId="0" borderId="5" xfId="0" applyNumberFormat="1" applyFont="1" applyBorder="1" applyAlignment="1">
      <alignment vertical="center" wrapText="1"/>
    </xf>
    <xf numFmtId="49" fontId="6" fillId="0" borderId="7" xfId="0" applyNumberFormat="1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6" borderId="8" xfId="0" applyFont="1" applyFill="1" applyBorder="1" applyAlignment="1">
      <alignment vertical="center" wrapText="1"/>
    </xf>
    <xf numFmtId="0" fontId="8" fillId="0" borderId="0" xfId="0" applyFont="1"/>
    <xf numFmtId="0" fontId="0" fillId="0" borderId="1" xfId="0" applyFont="1" applyBorder="1"/>
    <xf numFmtId="0" fontId="0" fillId="0" borderId="0" xfId="0" applyFont="1" applyFill="1" applyBorder="1" applyAlignment="1">
      <alignment wrapText="1"/>
    </xf>
    <xf numFmtId="0" fontId="0" fillId="0" borderId="0" xfId="0" applyFont="1" applyBorder="1"/>
    <xf numFmtId="0" fontId="3" fillId="0" borderId="2" xfId="0" applyFont="1" applyBorder="1"/>
    <xf numFmtId="0" fontId="3" fillId="0" borderId="3" xfId="0" applyFont="1" applyBorder="1"/>
    <xf numFmtId="0" fontId="5" fillId="0" borderId="3" xfId="0" applyFont="1" applyBorder="1"/>
    <xf numFmtId="0" fontId="2" fillId="2" borderId="5" xfId="0" applyFont="1" applyFill="1" applyBorder="1" applyAlignment="1">
      <alignment wrapText="1"/>
    </xf>
    <xf numFmtId="0" fontId="0" fillId="3" borderId="5" xfId="0" applyFill="1" applyBorder="1"/>
    <xf numFmtId="0" fontId="0" fillId="4" borderId="5" xfId="0" applyFill="1" applyBorder="1"/>
    <xf numFmtId="0" fontId="0" fillId="5" borderId="5" xfId="0" applyFill="1" applyBorder="1"/>
    <xf numFmtId="0" fontId="0" fillId="6" borderId="5" xfId="0" applyFill="1" applyBorder="1" applyAlignment="1">
      <alignment wrapText="1"/>
    </xf>
    <xf numFmtId="0" fontId="3" fillId="0" borderId="7" xfId="0" applyFont="1" applyBorder="1"/>
    <xf numFmtId="0" fontId="5" fillId="0" borderId="8" xfId="0" applyFont="1" applyBorder="1"/>
    <xf numFmtId="164" fontId="5" fillId="0" borderId="4" xfId="0" applyNumberFormat="1" applyFont="1" applyBorder="1"/>
    <xf numFmtId="164" fontId="4" fillId="0" borderId="6" xfId="0" applyNumberFormat="1" applyFont="1" applyFill="1" applyBorder="1"/>
    <xf numFmtId="164" fontId="5" fillId="0" borderId="9" xfId="0" applyNumberFormat="1" applyFont="1" applyBorder="1"/>
    <xf numFmtId="164" fontId="5" fillId="0" borderId="0" xfId="0" applyNumberFormat="1" applyFont="1" applyBorder="1"/>
    <xf numFmtId="164" fontId="4" fillId="0" borderId="0" xfId="0" applyNumberFormat="1" applyFont="1"/>
    <xf numFmtId="0" fontId="1" fillId="0" borderId="1" xfId="2" applyBorder="1"/>
    <xf numFmtId="0" fontId="1" fillId="0" borderId="1" xfId="2" applyFont="1" applyBorder="1"/>
    <xf numFmtId="0" fontId="0" fillId="0" borderId="1" xfId="2" applyFont="1" applyBorder="1"/>
    <xf numFmtId="164" fontId="0" fillId="0" borderId="0" xfId="0" applyNumberFormat="1"/>
    <xf numFmtId="164" fontId="0" fillId="0" borderId="1" xfId="0" applyNumberFormat="1" applyBorder="1"/>
    <xf numFmtId="164" fontId="0" fillId="0" borderId="1" xfId="0" applyNumberFormat="1" applyBorder="1" applyAlignment="1">
      <alignment wrapText="1"/>
    </xf>
    <xf numFmtId="164" fontId="0" fillId="0" borderId="0" xfId="0" applyNumberFormat="1" applyBorder="1"/>
    <xf numFmtId="164" fontId="0" fillId="0" borderId="6" xfId="0" applyNumberFormat="1" applyBorder="1"/>
    <xf numFmtId="164" fontId="0" fillId="0" borderId="6" xfId="0" applyNumberFormat="1" applyBorder="1" applyAlignment="1">
      <alignment wrapText="1"/>
    </xf>
    <xf numFmtId="0" fontId="9" fillId="0" borderId="10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3" fillId="0" borderId="1" xfId="2" applyFont="1" applyBorder="1" applyAlignment="1">
      <alignment wrapText="1"/>
    </xf>
    <xf numFmtId="0" fontId="3" fillId="0" borderId="0" xfId="0" applyFont="1" applyAlignment="1">
      <alignment wrapText="1"/>
    </xf>
    <xf numFmtId="0" fontId="3" fillId="8" borderId="1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64" fontId="3" fillId="0" borderId="3" xfId="0" applyNumberFormat="1" applyFont="1" applyFill="1" applyBorder="1" applyAlignment="1">
      <alignment wrapText="1"/>
    </xf>
    <xf numFmtId="0" fontId="0" fillId="0" borderId="0" xfId="0" applyFont="1" applyAlignment="1">
      <alignment wrapText="1"/>
    </xf>
    <xf numFmtId="0" fontId="11" fillId="8" borderId="14" xfId="0" applyFont="1" applyFill="1" applyBorder="1"/>
    <xf numFmtId="164" fontId="11" fillId="8" borderId="15" xfId="0" applyNumberFormat="1" applyFont="1" applyFill="1" applyBorder="1"/>
    <xf numFmtId="0" fontId="1" fillId="0" borderId="0" xfId="1"/>
    <xf numFmtId="0" fontId="1" fillId="0" borderId="1" xfId="2" applyFont="1" applyBorder="1" applyAlignment="1">
      <alignment horizontal="right"/>
    </xf>
    <xf numFmtId="0" fontId="1" fillId="0" borderId="1" xfId="2" applyBorder="1" applyAlignment="1">
      <alignment horizontal="right"/>
    </xf>
    <xf numFmtId="0" fontId="0" fillId="8" borderId="16" xfId="0" applyFont="1" applyFill="1" applyBorder="1" applyAlignment="1">
      <alignment wrapText="1"/>
    </xf>
    <xf numFmtId="14" fontId="0" fillId="8" borderId="16" xfId="0" applyNumberFormat="1" applyFont="1" applyFill="1" applyBorder="1" applyAlignment="1">
      <alignment wrapText="1"/>
    </xf>
    <xf numFmtId="0" fontId="3" fillId="8" borderId="16" xfId="0" applyFont="1" applyFill="1" applyBorder="1" applyAlignment="1">
      <alignment wrapText="1"/>
    </xf>
    <xf numFmtId="0" fontId="1" fillId="0" borderId="16" xfId="1" applyBorder="1" applyAlignment="1">
      <alignment wrapText="1"/>
    </xf>
    <xf numFmtId="0" fontId="10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wrapText="1"/>
    </xf>
    <xf numFmtId="0" fontId="3" fillId="8" borderId="16" xfId="1" applyFont="1" applyFill="1" applyBorder="1" applyAlignment="1">
      <alignment wrapText="1"/>
    </xf>
    <xf numFmtId="0" fontId="0" fillId="0" borderId="1" xfId="0" applyBorder="1"/>
    <xf numFmtId="49" fontId="0" fillId="0" borderId="0" xfId="0" applyNumberFormat="1"/>
    <xf numFmtId="2" fontId="0" fillId="0" borderId="0" xfId="0" applyNumberFormat="1"/>
    <xf numFmtId="49" fontId="14" fillId="0" borderId="0" xfId="3" applyNumberFormat="1"/>
    <xf numFmtId="49" fontId="0" fillId="5" borderId="0" xfId="0" applyNumberFormat="1" applyFill="1"/>
    <xf numFmtId="0" fontId="15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2" fontId="15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49" fontId="17" fillId="0" borderId="0" xfId="0" applyNumberFormat="1" applyFont="1"/>
    <xf numFmtId="0" fontId="0" fillId="0" borderId="0" xfId="0" applyNumberFormat="1"/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00000000-0005-0000-0000-000002000000}"/>
  </cellStyles>
  <dxfs count="5"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00CC00"/>
        </patternFill>
      </fill>
    </dxf>
  </dxfs>
  <tableStyles count="0" defaultTableStyle="TableStyleMedium2" defaultPivotStyle="PivotStyleLight16"/>
  <colors>
    <mruColors>
      <color rgb="FFFF0000"/>
      <color rgb="FF000000"/>
      <color rgb="FFFF9900"/>
      <color rgb="FF00CC00"/>
      <color rgb="FF00FF00"/>
      <color rgb="FFFF9933"/>
      <color rgb="FFFF6600"/>
      <color rgb="FFFB17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Chiradzulu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'!$B$7</c:f>
              <c:numCache>
                <c:formatCode>General</c:formatCode>
                <c:ptCount val="1"/>
                <c:pt idx="0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5E-4EC6-8746-4FC041B4D5BC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</c:f>
              <c:numCache>
                <c:formatCode>General</c:formatCode>
                <c:ptCount val="1"/>
                <c:pt idx="0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5E-4EC6-8746-4FC041B4D5BC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'!$B$5</c:f>
              <c:numCache>
                <c:formatCode>General</c:formatCode>
                <c:ptCount val="1"/>
                <c:pt idx="0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5E-4EC6-8746-4FC041B4D5BC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5E-4EC6-8746-4FC041B4D5BC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D79-4499-988C-C777191837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79-4499-988C-C777191837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79-4499-988C-C777191837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79-4499-988C-C777191837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79-4499-988C-C7771918373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79-4499-988C-C7771918373E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79-4499-988C-C777191837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'!$B$3</c:f>
              <c:numCache>
                <c:formatCode>General</c:formatCode>
                <c:ptCount val="1"/>
                <c:pt idx="0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79-4499-988C-C77719183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Onga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'!$B$169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2-427D-869C-F19C65A7DEB8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'!$B$168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2-427D-869C-F19C65A7DEB8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'!$B$167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2-427D-869C-F19C65A7DEB8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'!$B$166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92-427D-869C-F19C65A7DEB8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92-427D-869C-F19C65A7DE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92-427D-869C-F19C65A7DE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92-427D-869C-F19C65A7DE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92-427D-869C-F19C65A7DE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92-427D-869C-F19C65A7DEB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2-427D-869C-F19C65A7DEB8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2-427D-869C-F19C65A7DE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'!$B$165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92-427D-869C-F19C65A7D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Sandrack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'!$B$186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F-4CA1-85C1-36A0A8924305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'!$B$185</c:f>
              <c:numCache>
                <c:formatCode>General</c:formatCode>
                <c:ptCount val="1"/>
                <c:pt idx="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F-4CA1-85C1-36A0A8924305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'!$B$184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F-4CA1-85C1-36A0A8924305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'!$B$183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F-4CA1-85C1-36A0A8924305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7F-4CA1-85C1-36A0A892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7F-4CA1-85C1-36A0A892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7F-4CA1-85C1-36A0A892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7F-4CA1-85C1-36A0A892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7F-4CA1-85C1-36A0A89243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CA1-85C1-36A0A8924305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CA1-85C1-36A0A89243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'!$B$182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7F-4CA1-85C1-36A0A8924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Chiradzulu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Scores'!$B$3:$B$10</c:f>
              <c:numCache>
                <c:formatCode>General</c:formatCode>
                <c:ptCount val="8"/>
                <c:pt idx="0">
                  <c:v>1617</c:v>
                </c:pt>
                <c:pt idx="1">
                  <c:v>1566</c:v>
                </c:pt>
                <c:pt idx="2">
                  <c:v>949</c:v>
                </c:pt>
                <c:pt idx="3">
                  <c:v>638</c:v>
                </c:pt>
                <c:pt idx="4">
                  <c:v>1314</c:v>
                </c:pt>
                <c:pt idx="5">
                  <c:v>922</c:v>
                </c:pt>
                <c:pt idx="6">
                  <c:v>1202</c:v>
                </c:pt>
                <c:pt idx="7">
                  <c:v>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7-49E3-AC57-F5CF04969443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Scores'!$C$3:$C$10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667</c:v>
                </c:pt>
                <c:pt idx="3">
                  <c:v>979</c:v>
                </c:pt>
                <c:pt idx="4">
                  <c:v>302</c:v>
                </c:pt>
                <c:pt idx="5">
                  <c:v>694</c:v>
                </c:pt>
                <c:pt idx="6">
                  <c:v>44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C7-49E3-AC57-F5CF04969443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Scores'!$E$3:$E$10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371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C7-49E3-AC57-F5CF04969443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Scores'!$D$3:$D$10</c:f>
              <c:numCache>
                <c:formatCode>General</c:formatCode>
                <c:ptCount val="8"/>
                <c:pt idx="0">
                  <c:v>227</c:v>
                </c:pt>
                <c:pt idx="1">
                  <c:v>227</c:v>
                </c:pt>
                <c:pt idx="2">
                  <c:v>227</c:v>
                </c:pt>
                <c:pt idx="3">
                  <c:v>227</c:v>
                </c:pt>
                <c:pt idx="4">
                  <c:v>227</c:v>
                </c:pt>
                <c:pt idx="5">
                  <c:v>227</c:v>
                </c:pt>
                <c:pt idx="6">
                  <c:v>227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C7-49E3-AC57-F5CF049694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Chitera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Scores'!$B$16:$B$23</c:f>
              <c:numCache>
                <c:formatCode>General</c:formatCode>
                <c:ptCount val="8"/>
                <c:pt idx="0">
                  <c:v>92</c:v>
                </c:pt>
                <c:pt idx="1">
                  <c:v>88</c:v>
                </c:pt>
                <c:pt idx="2">
                  <c:v>78</c:v>
                </c:pt>
                <c:pt idx="3">
                  <c:v>26</c:v>
                </c:pt>
                <c:pt idx="4">
                  <c:v>88</c:v>
                </c:pt>
                <c:pt idx="5">
                  <c:v>49</c:v>
                </c:pt>
                <c:pt idx="6">
                  <c:v>86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C-41BA-815D-0E837443679C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Scores'!$C$16:$C$23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14</c:v>
                </c:pt>
                <c:pt idx="3">
                  <c:v>66</c:v>
                </c:pt>
                <c:pt idx="4">
                  <c:v>4</c:v>
                </c:pt>
                <c:pt idx="5">
                  <c:v>43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C-41BA-815D-0E837443679C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Scores'!$E$16:$E$23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8C-41BA-815D-0E837443679C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Scores'!$D$16:$D$23</c:f>
              <c:numCache>
                <c:formatCode>General</c:formatCode>
                <c:ptCount val="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8C-41BA-815D-0E8374436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Kadewere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Scores'!$B$29:$B$36</c:f>
              <c:numCache>
                <c:formatCode>General</c:formatCode>
                <c:ptCount val="8"/>
                <c:pt idx="0">
                  <c:v>257</c:v>
                </c:pt>
                <c:pt idx="1">
                  <c:v>252</c:v>
                </c:pt>
                <c:pt idx="2">
                  <c:v>180</c:v>
                </c:pt>
                <c:pt idx="3">
                  <c:v>113</c:v>
                </c:pt>
                <c:pt idx="4">
                  <c:v>242</c:v>
                </c:pt>
                <c:pt idx="5">
                  <c:v>145</c:v>
                </c:pt>
                <c:pt idx="6">
                  <c:v>220</c:v>
                </c:pt>
                <c:pt idx="7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0-4240-A668-D3349266A978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Scores'!$C$29:$C$36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77</c:v>
                </c:pt>
                <c:pt idx="3">
                  <c:v>144</c:v>
                </c:pt>
                <c:pt idx="4">
                  <c:v>15</c:v>
                </c:pt>
                <c:pt idx="5">
                  <c:v>112</c:v>
                </c:pt>
                <c:pt idx="6">
                  <c:v>13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0-4240-A668-D3349266A978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Scores'!$E$29:$E$36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A0-4240-A668-D3349266A978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Scores'!$D$29:$D$36</c:f>
              <c:numCache>
                <c:formatCode>General</c:formatCode>
                <c:ptCount val="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A0-4240-A668-D3349266A9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Likoswe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Scores'!$B$42:$B$49</c:f>
              <c:numCache>
                <c:formatCode>General</c:formatCode>
                <c:ptCount val="8"/>
                <c:pt idx="0">
                  <c:v>220</c:v>
                </c:pt>
                <c:pt idx="1">
                  <c:v>219</c:v>
                </c:pt>
                <c:pt idx="2">
                  <c:v>103</c:v>
                </c:pt>
                <c:pt idx="3">
                  <c:v>65</c:v>
                </c:pt>
                <c:pt idx="4">
                  <c:v>157</c:v>
                </c:pt>
                <c:pt idx="5">
                  <c:v>108</c:v>
                </c:pt>
                <c:pt idx="6">
                  <c:v>153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B-4D6C-B20E-C24DF421A63F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Scores'!$C$42:$C$49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117</c:v>
                </c:pt>
                <c:pt idx="3">
                  <c:v>155</c:v>
                </c:pt>
                <c:pt idx="4">
                  <c:v>63</c:v>
                </c:pt>
                <c:pt idx="5">
                  <c:v>112</c:v>
                </c:pt>
                <c:pt idx="6">
                  <c:v>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B-4D6C-B20E-C24DF421A63F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Scores'!$E$42:$E$49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B-4D6C-B20E-C24DF421A63F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Scores'!$D$42:$D$49</c:f>
              <c:numCache>
                <c:formatCode>General</c:formatCode>
                <c:ptCount val="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B-4D6C-B20E-C24DF421A6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Maone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Scores'!$B$55:$B$62</c:f>
              <c:numCache>
                <c:formatCode>General</c:formatCode>
                <c:ptCount val="8"/>
                <c:pt idx="0">
                  <c:v>131</c:v>
                </c:pt>
                <c:pt idx="1">
                  <c:v>122</c:v>
                </c:pt>
                <c:pt idx="2">
                  <c:v>63</c:v>
                </c:pt>
                <c:pt idx="3">
                  <c:v>64</c:v>
                </c:pt>
                <c:pt idx="4">
                  <c:v>90</c:v>
                </c:pt>
                <c:pt idx="5">
                  <c:v>97</c:v>
                </c:pt>
                <c:pt idx="6">
                  <c:v>84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5-4841-B002-615BC26C4A28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Scores'!$C$55:$C$62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68</c:v>
                </c:pt>
                <c:pt idx="3">
                  <c:v>67</c:v>
                </c:pt>
                <c:pt idx="4">
                  <c:v>41</c:v>
                </c:pt>
                <c:pt idx="5">
                  <c:v>34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5-4841-B002-615BC26C4A28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Scores'!$E$55:$E$62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5-4841-B002-615BC26C4A28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Scores'!$D$55:$D$62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15-4841-B002-615BC26C4A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Mpama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Scores'!$B$68:$B$75</c:f>
              <c:numCache>
                <c:formatCode>General</c:formatCode>
                <c:ptCount val="8"/>
                <c:pt idx="0">
                  <c:v>246</c:v>
                </c:pt>
                <c:pt idx="1">
                  <c:v>237</c:v>
                </c:pt>
                <c:pt idx="2">
                  <c:v>168</c:v>
                </c:pt>
                <c:pt idx="3">
                  <c:v>103</c:v>
                </c:pt>
                <c:pt idx="4">
                  <c:v>230</c:v>
                </c:pt>
                <c:pt idx="5">
                  <c:v>140</c:v>
                </c:pt>
                <c:pt idx="6">
                  <c:v>210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D-4F9D-9DDE-88373DEDA81C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Scores'!$C$68:$C$75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78</c:v>
                </c:pt>
                <c:pt idx="3">
                  <c:v>143</c:v>
                </c:pt>
                <c:pt idx="4">
                  <c:v>16</c:v>
                </c:pt>
                <c:pt idx="5">
                  <c:v>106</c:v>
                </c:pt>
                <c:pt idx="6">
                  <c:v>8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D-4F9D-9DDE-88373DEDA81C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Scores'!$E$68:$E$75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D-4F9D-9DDE-88373DEDA81C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Scores'!$D$68:$D$75</c:f>
              <c:numCache>
                <c:formatCode>General</c:formatCode>
                <c:ptCount val="8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D-4F9D-9DDE-88373DEDA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Mpunga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Scores'!$B$81:$B$88</c:f>
              <c:numCache>
                <c:formatCode>General</c:formatCode>
                <c:ptCount val="8"/>
                <c:pt idx="0">
                  <c:v>188</c:v>
                </c:pt>
                <c:pt idx="1">
                  <c:v>184</c:v>
                </c:pt>
                <c:pt idx="2">
                  <c:v>89</c:v>
                </c:pt>
                <c:pt idx="3">
                  <c:v>56</c:v>
                </c:pt>
                <c:pt idx="4">
                  <c:v>134</c:v>
                </c:pt>
                <c:pt idx="5">
                  <c:v>90</c:v>
                </c:pt>
                <c:pt idx="6">
                  <c:v>109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E-4696-B0C9-CFE2FA13863C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Scores'!$C$81:$C$88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99</c:v>
                </c:pt>
                <c:pt idx="3">
                  <c:v>132</c:v>
                </c:pt>
                <c:pt idx="4">
                  <c:v>54</c:v>
                </c:pt>
                <c:pt idx="5">
                  <c:v>98</c:v>
                </c:pt>
                <c:pt idx="6">
                  <c:v>8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E-4696-B0C9-CFE2FA13863C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Scores'!$E$81:$E$88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71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E-4696-B0C9-CFE2FA13863C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Scores'!$D$81:$D$88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E-4696-B0C9-CFE2FA1386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Nkalo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Scores'!$B$99:$B$106</c:f>
              <c:numCache>
                <c:formatCode>General</c:formatCode>
                <c:ptCount val="8"/>
                <c:pt idx="0">
                  <c:v>246</c:v>
                </c:pt>
                <c:pt idx="1">
                  <c:v>237</c:v>
                </c:pt>
                <c:pt idx="2">
                  <c:v>106</c:v>
                </c:pt>
                <c:pt idx="3">
                  <c:v>131</c:v>
                </c:pt>
                <c:pt idx="4">
                  <c:v>145</c:v>
                </c:pt>
                <c:pt idx="5">
                  <c:v>139</c:v>
                </c:pt>
                <c:pt idx="6">
                  <c:v>138</c:v>
                </c:pt>
                <c:pt idx="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7-4952-9038-55CF8E50F954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Scores'!$C$99:$C$106</c:f>
              <c:numCache>
                <c:formatCode>General</c:formatCode>
                <c:ptCount val="8"/>
                <c:pt idx="0">
                  <c:v>0</c:v>
                </c:pt>
                <c:pt idx="1">
                  <c:v>8</c:v>
                </c:pt>
                <c:pt idx="2">
                  <c:v>139</c:v>
                </c:pt>
                <c:pt idx="3">
                  <c:v>115</c:v>
                </c:pt>
                <c:pt idx="4">
                  <c:v>100</c:v>
                </c:pt>
                <c:pt idx="5">
                  <c:v>106</c:v>
                </c:pt>
                <c:pt idx="6">
                  <c:v>2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7-4952-9038-55CF8E50F954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Scores'!$E$99:$E$106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106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7-4952-9038-55CF8E50F954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Scores'!$D$81:$D$88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7-4952-9038-55CF8E50F9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Chitera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'!$B$27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3F-42B5-8A01-2514360A44CE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'!$B$26</c:f>
              <c:numCache>
                <c:formatCode>General</c:formatCode>
                <c:ptCount val="1"/>
                <c:pt idx="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3F-42B5-8A01-2514360A44CE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'!$B$25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3F-42B5-8A01-2514360A44CE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'!$B$24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3F-42B5-8A01-2514360A44CE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B3F-42B5-8A01-2514360A44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B3F-42B5-8A01-2514360A44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B3F-42B5-8A01-2514360A44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B3F-42B5-8A01-2514360A44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B3F-42B5-8A01-2514360A44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3F-42B5-8A01-2514360A44CE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3F-42B5-8A01-2514360A44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'!$B$23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B3F-42B5-8A01-2514360A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Ntchema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Scores'!$B$113:$B$120</c:f>
              <c:numCache>
                <c:formatCode>General</c:formatCode>
                <c:ptCount val="8"/>
                <c:pt idx="0">
                  <c:v>78</c:v>
                </c:pt>
                <c:pt idx="1">
                  <c:v>68</c:v>
                </c:pt>
                <c:pt idx="2">
                  <c:v>68</c:v>
                </c:pt>
                <c:pt idx="3">
                  <c:v>18</c:v>
                </c:pt>
                <c:pt idx="4">
                  <c:v>78</c:v>
                </c:pt>
                <c:pt idx="5">
                  <c:v>48</c:v>
                </c:pt>
                <c:pt idx="6">
                  <c:v>77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C7B-BDB3-FF6D3250EDD4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Scores'!$C$113:$C$120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60</c:v>
                </c:pt>
                <c:pt idx="4">
                  <c:v>0</c:v>
                </c:pt>
                <c:pt idx="5">
                  <c:v>30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E-4C7B-BDB3-FF6D3250EDD4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Scores'!$E$113:$E$120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7E-4C7B-BDB3-FF6D3250EDD4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Scores'!$D$81:$D$88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7E-4C7B-BDB3-FF6D3250ED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Onga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Scores'!$B$128:$B$135</c:f>
              <c:numCache>
                <c:formatCode>General</c:formatCode>
                <c:ptCount val="8"/>
                <c:pt idx="0">
                  <c:v>94</c:v>
                </c:pt>
                <c:pt idx="1">
                  <c:v>94</c:v>
                </c:pt>
                <c:pt idx="2">
                  <c:v>54</c:v>
                </c:pt>
                <c:pt idx="3">
                  <c:v>48</c:v>
                </c:pt>
                <c:pt idx="4">
                  <c:v>86</c:v>
                </c:pt>
                <c:pt idx="5">
                  <c:v>63</c:v>
                </c:pt>
                <c:pt idx="6">
                  <c:v>81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D-4D7F-A86F-FE0CC9C2107B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Scores'!$C$128:$C$135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46</c:v>
                </c:pt>
                <c:pt idx="4">
                  <c:v>8</c:v>
                </c:pt>
                <c:pt idx="5">
                  <c:v>31</c:v>
                </c:pt>
                <c:pt idx="6">
                  <c:v>3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2D-4D7F-A86F-FE0CC9C2107B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Scores'!$E$128:$E$135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D-4D7F-A86F-FE0CC9C2107B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Scores'!$D$81:$D$88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2D-4D7F-A86F-FE0CC9C210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Sandrack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Service Metrics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097992059623309"/>
          <c:y val="2.16550657385924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6465584746779087"/>
          <c:y val="0.13212430367108066"/>
          <c:w val="0.50015485891978861"/>
          <c:h val="0.726529809428986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'Metric Scores'!$B$2</c:f>
              <c:strCache>
                <c:ptCount val="1"/>
                <c:pt idx="0">
                  <c:v>Meets Metric Requirements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Scores'!$B$142:$B$149</c:f>
              <c:numCache>
                <c:formatCode>General</c:formatCode>
                <c:ptCount val="8"/>
                <c:pt idx="0">
                  <c:v>65</c:v>
                </c:pt>
                <c:pt idx="1">
                  <c:v>65</c:v>
                </c:pt>
                <c:pt idx="2">
                  <c:v>40</c:v>
                </c:pt>
                <c:pt idx="3">
                  <c:v>14</c:v>
                </c:pt>
                <c:pt idx="4">
                  <c:v>64</c:v>
                </c:pt>
                <c:pt idx="5">
                  <c:v>43</c:v>
                </c:pt>
                <c:pt idx="6">
                  <c:v>44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8-4018-825B-F8B8E7A62ECA}"/>
            </c:ext>
          </c:extLst>
        </c:ser>
        <c:ser>
          <c:idx val="3"/>
          <c:order val="1"/>
          <c:tx>
            <c:strRef>
              <c:f>'Metric Scores'!$C$2</c:f>
              <c:strCache>
                <c:ptCount val="1"/>
                <c:pt idx="0">
                  <c:v>Does Not Meet Metric Requirements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Scores'!$C$142:$C$149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51</c:v>
                </c:pt>
                <c:pt idx="4">
                  <c:v>1</c:v>
                </c:pt>
                <c:pt idx="5">
                  <c:v>22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8-4018-825B-F8B8E7A62ECA}"/>
            </c:ext>
          </c:extLst>
        </c:ser>
        <c:ser>
          <c:idx val="1"/>
          <c:order val="2"/>
          <c:tx>
            <c:strRef>
              <c:f>'Metric Scores'!$E$2</c:f>
              <c:strCache>
                <c:ptCount val="1"/>
                <c:pt idx="0">
                  <c:v>No Data Available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Scores'!$E$142:$E$149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8-4018-825B-F8B8E7A62ECA}"/>
            </c:ext>
          </c:extLst>
        </c:ser>
        <c:ser>
          <c:idx val="2"/>
          <c:order val="3"/>
          <c:tx>
            <c:strRef>
              <c:f>'Metric Scores'!$D$2</c:f>
              <c:strCache>
                <c:ptCount val="1"/>
                <c:pt idx="0">
                  <c:v>Not an Improved Point/System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'Metric Scores'!$A$3:$A$10</c:f>
              <c:strCache>
                <c:ptCount val="8"/>
                <c:pt idx="0">
                  <c:v>Water Point/System Is Improved</c:v>
                </c:pt>
                <c:pt idx="1">
                  <c:v>The Source of The Water Point/System Is Protected</c:v>
                </c:pt>
                <c:pt idx="2">
                  <c:v>Water Point/System Infrastructure Is in Good Physical Condition and Is Functional</c:v>
                </c:pt>
                <c:pt idx="3">
                  <c:v>Number of Users of Water Point/System Meet Standard</c:v>
                </c:pt>
                <c:pt idx="4">
                  <c:v>Water Is Available on The Day of The Visit</c:v>
                </c:pt>
                <c:pt idx="5">
                  <c:v>Water Point/System Was Not Broken or Out of Service For 1 Day or More a Month in The Last Year</c:v>
                </c:pt>
                <c:pt idx="6">
                  <c:v>Water Point/System Has Adequate Water Quality (bacteria, turbidity and other contaminates of concern)</c:v>
                </c:pt>
                <c:pt idx="7">
                  <c:v>Water Point/System Has Adequate Water Quantity</c:v>
                </c:pt>
              </c:strCache>
            </c:strRef>
          </c:cat>
          <c:val>
            <c:numRef>
              <c:f>'Metric Scores'!$D$81:$D$88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8-4018-825B-F8B8E7A62E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54962688"/>
        <c:axId val="164968064"/>
      </c:barChart>
      <c:catAx>
        <c:axId val="5496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4968064"/>
        <c:crosses val="autoZero"/>
        <c:auto val="1"/>
        <c:lblAlgn val="ctr"/>
        <c:lblOffset val="100"/>
        <c:noMultiLvlLbl val="0"/>
      </c:catAx>
      <c:valAx>
        <c:axId val="1649680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549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9105813961620861E-2"/>
          <c:y val="0.93111076510916368"/>
          <c:w val="0.94078603635866287"/>
          <c:h val="6.5660542432195976E-2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Kadewere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'!$B$46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3A2-83D8-E4AD4182F1CB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'!$B$45</c:f>
              <c:numCache>
                <c:formatCode>General</c:formatCode>
                <c:ptCount val="1"/>
                <c:pt idx="0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3-43A2-83D8-E4AD4182F1CB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'!$B$44</c:f>
              <c:numCache>
                <c:formatCode>General</c:formatCode>
                <c:ptCount val="1"/>
                <c:pt idx="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3-43A2-83D8-E4AD4182F1CB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3-43A2-83D8-E4AD4182F1CB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73-43A2-83D8-E4AD4182F1C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73-43A2-83D8-E4AD4182F1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73-43A2-83D8-E4AD4182F1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73-43A2-83D8-E4AD4182F1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73-43A2-83D8-E4AD4182F1C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3-43A2-83D8-E4AD4182F1CB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3-43A2-83D8-E4AD4182F1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'!$B$42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73-43A2-83D8-E4AD4182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Likoswe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'!$B$65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D-4745-AAF7-00F73A35F515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'!$B$64</c:f>
              <c:numCache>
                <c:formatCode>General</c:formatCode>
                <c:ptCount val="1"/>
                <c:pt idx="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D-4745-AAF7-00F73A35F515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'!$B$63</c:f>
              <c:numCache>
                <c:formatCode>General</c:formatCode>
                <c:ptCount val="1"/>
                <c:pt idx="0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D-4745-AAF7-00F73A35F515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D-4745-AAF7-00F73A35F515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6D-4745-AAF7-00F73A35F5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6D-4745-AAF7-00F73A35F5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6D-4745-AAF7-00F73A35F5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6D-4745-AAF7-00F73A35F5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6D-4745-AAF7-00F73A35F5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D-4745-AAF7-00F73A35F515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D-4745-AAF7-00F73A35F5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'!$B$61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6D-4745-AAF7-00F73A35F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Maone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'!$B$83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8-44BC-84F5-EB6ADE1FBEC3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'!$B$82</c:f>
              <c:numCache>
                <c:formatCode>General</c:formatCode>
                <c:ptCount val="1"/>
                <c:pt idx="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8-44BC-84F5-EB6ADE1FBEC3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'!$B$81</c:f>
              <c:numCache>
                <c:formatCode>General</c:formatCode>
                <c:ptCount val="1"/>
                <c:pt idx="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8-44BC-84F5-EB6ADE1FBEC3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'!$B$80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8-44BC-84F5-EB6ADE1FBEC3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98-44BC-84F5-EB6ADE1FBE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98-44BC-84F5-EB6ADE1FBE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98-44BC-84F5-EB6ADE1FBE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98-44BC-84F5-EB6ADE1FBE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98-44BC-84F5-EB6ADE1FBE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8-44BC-84F5-EB6ADE1FBEC3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8-44BC-84F5-EB6ADE1FBE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'!$B$79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98-44BC-84F5-EB6ADE1FB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Mpama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'!$B$100</c:f>
              <c:numCache>
                <c:formatCode>General</c:formatCode>
                <c:ptCount val="1"/>
                <c:pt idx="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0-4DD4-A568-6C4161D86662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'!$B$99</c:f>
              <c:numCache>
                <c:formatCode>General</c:formatCode>
                <c:ptCount val="1"/>
                <c:pt idx="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0-4DD4-A568-6C4161D86662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'!$B$98</c:f>
              <c:numCache>
                <c:formatCode>General</c:formatCode>
                <c:ptCount val="1"/>
                <c:pt idx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0-4DD4-A568-6C4161D86662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70-4DD4-A568-6C4161D86662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70-4DD4-A568-6C4161D866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70-4DD4-A568-6C4161D866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70-4DD4-A568-6C4161D866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70-4DD4-A568-6C4161D866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70-4DD4-A568-6C4161D866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0-4DD4-A568-6C4161D86662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0-4DD4-A568-6C4161D866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'!$B$96</c:f>
              <c:numCache>
                <c:formatCode>General</c:formatCode>
                <c:ptCount val="1"/>
                <c:pt idx="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70-4DD4-A568-6C4161D86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Mpunga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'!$B$118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9-42D0-A2E7-14C2E148AF84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'!$B$117</c:f>
              <c:numCache>
                <c:formatCode>General</c:formatCode>
                <c:ptCount val="1"/>
                <c:pt idx="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9-42D0-A2E7-14C2E148AF84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'!$B$116</c:f>
              <c:numCache>
                <c:formatCode>General</c:formatCode>
                <c:ptCount val="1"/>
                <c:pt idx="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9-42D0-A2E7-14C2E148AF84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9-42D0-A2E7-14C2E148AF84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D9-42D0-A2E7-14C2E148AF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D9-42D0-A2E7-14C2E148AF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D9-42D0-A2E7-14C2E148AF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D9-42D0-A2E7-14C2E148AF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D9-42D0-A2E7-14C2E148AF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9-42D0-A2E7-14C2E148AF84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9-42D0-A2E7-14C2E148AF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'!$B$114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D9-42D0-A2E7-14C2E148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	Nkalo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92147380425078"/>
          <c:y val="1.77187153931339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'!$B$135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F-496C-A49F-56ABFA8CC070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'!$B$134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F-496C-A49F-56ABFA8CC070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'!$B$133</c:f>
              <c:numCache>
                <c:formatCode>General</c:formatCode>
                <c:ptCount val="1"/>
                <c:pt idx="0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BF-496C-A49F-56ABFA8CC070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'!$B$132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BF-496C-A49F-56ABFA8CC070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BF-496C-A49F-56ABFA8CC07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BF-496C-A49F-56ABFA8CC07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BF-496C-A49F-56ABFA8CC0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BF-496C-A49F-56ABFA8CC0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BF-496C-A49F-56ABFA8CC07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F-496C-A49F-56ABFA8CC070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F-496C-A49F-56ABFA8CC0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'!$B$131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BF-496C-A49F-56ABFA8CC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Ntchema </a:t>
            </a:r>
            <a:r>
              <a:rPr lang="en-US" sz="1800" b="1" i="0" u="none" strike="noStrike" baseline="0">
                <a:effectLst/>
              </a:rPr>
              <a:t>2019</a:t>
            </a:r>
            <a:r>
              <a:rPr lang="en-US" sz="1800" b="1" i="0" baseline="0">
                <a:effectLst/>
              </a:rPr>
              <a:t> Water Point Level of Service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812561098931695"/>
          <c:y val="0.31959435303145245"/>
          <c:w val="0.40885241457493871"/>
          <c:h val="0.657489209197687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'Overall scores '!$A$7</c:f>
              <c:strCache>
                <c:ptCount val="1"/>
                <c:pt idx="0">
                  <c:v>High Level of Service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'!$B$152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6-487C-9EF0-3A137B9321C5}"/>
            </c:ext>
          </c:extLst>
        </c:ser>
        <c:ser>
          <c:idx val="3"/>
          <c:order val="1"/>
          <c:tx>
            <c:strRef>
              <c:f>'Overall scores '!$A$6</c:f>
              <c:strCache>
                <c:ptCount val="1"/>
                <c:pt idx="0">
                  <c:v>Intermediate Level of Service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'!$B$151</c:f>
              <c:numCache>
                <c:formatCode>General</c:formatCode>
                <c:ptCount val="1"/>
                <c:pt idx="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6-487C-9EF0-3A137B9321C5}"/>
            </c:ext>
          </c:extLst>
        </c:ser>
        <c:ser>
          <c:idx val="2"/>
          <c:order val="2"/>
          <c:tx>
            <c:strRef>
              <c:f>'Overall scores '!$A$5</c:f>
              <c:strCache>
                <c:ptCount val="1"/>
                <c:pt idx="0">
                  <c:v>Basic Level of Service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'!$B$150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6-487C-9EF0-3A137B9321C5}"/>
            </c:ext>
          </c:extLst>
        </c:ser>
        <c:ser>
          <c:idx val="1"/>
          <c:order val="3"/>
          <c:tx>
            <c:strRef>
              <c:f>'Overall scores '!$A$4</c:f>
              <c:strCache>
                <c:ptCount val="1"/>
                <c:pt idx="0">
                  <c:v>Inadequate Level of Service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6-487C-9EF0-3A137B9321C5}"/>
            </c:ext>
          </c:extLst>
        </c:ser>
        <c:ser>
          <c:idx val="0"/>
          <c:order val="4"/>
          <c:tx>
            <c:strRef>
              <c:f>'Overall scores '!$A$3</c:f>
              <c:strCache>
                <c:ptCount val="1"/>
                <c:pt idx="0">
                  <c:v>No Improved System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16-487C-9EF0-3A137B9321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16-487C-9EF0-3A137B9321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16-487C-9EF0-3A137B9321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16-487C-9EF0-3A137B9321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16-487C-9EF0-3A137B9321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16-487C-9EF0-3A137B9321C5}"/>
                </c:ext>
              </c:extLst>
            </c:dLbl>
            <c:dLbl>
              <c:idx val="1"/>
              <c:layout>
                <c:manualLayout>
                  <c:x val="1.7000610415618029E-2"/>
                  <c:y val="4.4296788482834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16-487C-9EF0-3A137B9321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'Overall scores '!$A$2</c:f>
              <c:strCache>
                <c:ptCount val="1"/>
                <c:pt idx="0">
                  <c:v>Level of Service</c:v>
                </c:pt>
              </c:strCache>
            </c:strRef>
          </c:cat>
          <c:val>
            <c:numRef>
              <c:f>'Overall scores '!$B$148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6-487C-9EF0-3A137B93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281472"/>
        <c:axId val="1611298896"/>
      </c:barChart>
      <c:valAx>
        <c:axId val="161129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0281472"/>
        <c:crosses val="autoZero"/>
        <c:crossBetween val="between"/>
      </c:valAx>
      <c:catAx>
        <c:axId val="480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1298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8309881559299326"/>
          <c:y val="0.2531237083736626"/>
          <c:w val="0.3926874377578603"/>
          <c:h val="0.4422110026944306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821805" y="0"/>
    <xdr:ext cx="4463415" cy="2867025"/>
    <xdr:graphicFrame macro="">
      <xdr:nvGraphicFramePr>
        <xdr:cNvPr id="7" name="Honduras Level of Servic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720840" y="3512820"/>
    <xdr:ext cx="4463415" cy="2867025"/>
    <xdr:graphicFrame macro="">
      <xdr:nvGraphicFramePr>
        <xdr:cNvPr id="25" name="Honduras Level of Service">
          <a:extLst>
            <a:ext uri="{FF2B5EF4-FFF2-40B4-BE49-F238E27FC236}">
              <a16:creationId xmlns:a16="http://schemas.microsoft.com/office/drawing/2014/main" id="{3EDD4737-E302-4CAE-99D1-B4323E778F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6705600" y="6880860"/>
    <xdr:ext cx="4463415" cy="2867025"/>
    <xdr:graphicFrame macro="">
      <xdr:nvGraphicFramePr>
        <xdr:cNvPr id="26" name="Honduras Level of Service">
          <a:extLst>
            <a:ext uri="{FF2B5EF4-FFF2-40B4-BE49-F238E27FC236}">
              <a16:creationId xmlns:a16="http://schemas.microsoft.com/office/drawing/2014/main" id="{B09890D8-C818-4F4D-B292-812BD17F90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6598920" y="10500360"/>
    <xdr:ext cx="4463415" cy="2867025"/>
    <xdr:graphicFrame macro="">
      <xdr:nvGraphicFramePr>
        <xdr:cNvPr id="27" name="Honduras Level of Service">
          <a:extLst>
            <a:ext uri="{FF2B5EF4-FFF2-40B4-BE49-F238E27FC236}">
              <a16:creationId xmlns:a16="http://schemas.microsoft.com/office/drawing/2014/main" id="{ED920CF4-A12A-4C68-8D88-8B168DE0CE9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6545580" y="13708380"/>
    <xdr:ext cx="4463415" cy="2867025"/>
    <xdr:graphicFrame macro="">
      <xdr:nvGraphicFramePr>
        <xdr:cNvPr id="28" name="Honduras Level of Service">
          <a:extLst>
            <a:ext uri="{FF2B5EF4-FFF2-40B4-BE49-F238E27FC236}">
              <a16:creationId xmlns:a16="http://schemas.microsoft.com/office/drawing/2014/main" id="{7BE4F798-E23C-4354-841C-7CC890969DB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6568440" y="16817340"/>
    <xdr:ext cx="4463415" cy="2867025"/>
    <xdr:graphicFrame macro="">
      <xdr:nvGraphicFramePr>
        <xdr:cNvPr id="29" name="Honduras Level of Service">
          <a:extLst>
            <a:ext uri="{FF2B5EF4-FFF2-40B4-BE49-F238E27FC236}">
              <a16:creationId xmlns:a16="http://schemas.microsoft.com/office/drawing/2014/main" id="{11B3FE97-CE62-4CC6-A58C-4840030C9B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6499860" y="20200620"/>
    <xdr:ext cx="4463415" cy="2867025"/>
    <xdr:graphicFrame macro="">
      <xdr:nvGraphicFramePr>
        <xdr:cNvPr id="30" name="Honduras Level of Service">
          <a:extLst>
            <a:ext uri="{FF2B5EF4-FFF2-40B4-BE49-F238E27FC236}">
              <a16:creationId xmlns:a16="http://schemas.microsoft.com/office/drawing/2014/main" id="{B667FF10-225D-42E4-8093-C6283050185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absoluteAnchor>
    <xdr:pos x="6438900" y="24117300"/>
    <xdr:ext cx="4463415" cy="2867025"/>
    <xdr:graphicFrame macro="">
      <xdr:nvGraphicFramePr>
        <xdr:cNvPr id="13" name="Honduras Level of Service">
          <a:extLst>
            <a:ext uri="{FF2B5EF4-FFF2-40B4-BE49-F238E27FC236}">
              <a16:creationId xmlns:a16="http://schemas.microsoft.com/office/drawing/2014/main" id="{D69AE942-4FF2-4300-8C3C-A4FABA5B19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  <xdr:absoluteAnchor>
    <xdr:pos x="6267450" y="27632025"/>
    <xdr:ext cx="4463415" cy="2867025"/>
    <xdr:graphicFrame macro="">
      <xdr:nvGraphicFramePr>
        <xdr:cNvPr id="14" name="Honduras Level of Service">
          <a:extLst>
            <a:ext uri="{FF2B5EF4-FFF2-40B4-BE49-F238E27FC236}">
              <a16:creationId xmlns:a16="http://schemas.microsoft.com/office/drawing/2014/main" id="{0ABAF21D-183F-41CC-B381-496A97640B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  <xdr:absoluteAnchor>
    <xdr:pos x="6229350" y="31032450"/>
    <xdr:ext cx="4463415" cy="2867025"/>
    <xdr:graphicFrame macro="">
      <xdr:nvGraphicFramePr>
        <xdr:cNvPr id="15" name="Honduras Level of Service">
          <a:extLst>
            <a:ext uri="{FF2B5EF4-FFF2-40B4-BE49-F238E27FC236}">
              <a16:creationId xmlns:a16="http://schemas.microsoft.com/office/drawing/2014/main" id="{3C16D4AA-8A11-429B-A3AA-8B7CFDE8CB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absoluteAnchor>
  <xdr:absoluteAnchor>
    <xdr:pos x="6096000" y="34451925"/>
    <xdr:ext cx="4463415" cy="2867025"/>
    <xdr:graphicFrame macro="">
      <xdr:nvGraphicFramePr>
        <xdr:cNvPr id="16" name="Honduras Level of Service">
          <a:extLst>
            <a:ext uri="{FF2B5EF4-FFF2-40B4-BE49-F238E27FC236}">
              <a16:creationId xmlns:a16="http://schemas.microsoft.com/office/drawing/2014/main" id="{75B99310-ACFE-4ADA-B412-D9940DDC1D4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447674</xdr:colOff>
      <xdr:row>0</xdr:row>
      <xdr:rowOff>0</xdr:rowOff>
    </xdr:from>
    <xdr:to>
      <xdr:col>21</xdr:col>
      <xdr:colOff>243840</xdr:colOff>
      <xdr:row>12</xdr:row>
      <xdr:rowOff>15240</xdr:rowOff>
    </xdr:to>
    <xdr:graphicFrame macro="">
      <xdr:nvGraphicFramePr>
        <xdr:cNvPr id="5" name="Honduras Level of Service Metrics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464820</xdr:colOff>
      <xdr:row>13</xdr:row>
      <xdr:rowOff>15240</xdr:rowOff>
    </xdr:from>
    <xdr:to>
      <xdr:col>21</xdr:col>
      <xdr:colOff>260986</xdr:colOff>
      <xdr:row>25</xdr:row>
      <xdr:rowOff>30480</xdr:rowOff>
    </xdr:to>
    <xdr:graphicFrame macro="">
      <xdr:nvGraphicFramePr>
        <xdr:cNvPr id="10" name="Honduras Level of Service Metrics">
          <a:extLst>
            <a:ext uri="{FF2B5EF4-FFF2-40B4-BE49-F238E27FC236}">
              <a16:creationId xmlns:a16="http://schemas.microsoft.com/office/drawing/2014/main" id="{5A1717D2-248F-4043-AC5D-FAECFC409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449580</xdr:colOff>
      <xdr:row>26</xdr:row>
      <xdr:rowOff>68580</xdr:rowOff>
    </xdr:from>
    <xdr:to>
      <xdr:col>21</xdr:col>
      <xdr:colOff>245746</xdr:colOff>
      <xdr:row>38</xdr:row>
      <xdr:rowOff>83820</xdr:rowOff>
    </xdr:to>
    <xdr:graphicFrame macro="">
      <xdr:nvGraphicFramePr>
        <xdr:cNvPr id="11" name="Honduras Level of Service Metrics">
          <a:extLst>
            <a:ext uri="{FF2B5EF4-FFF2-40B4-BE49-F238E27FC236}">
              <a16:creationId xmlns:a16="http://schemas.microsoft.com/office/drawing/2014/main" id="{BBFAD585-D836-42FE-BED2-36FAADC9D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411480</xdr:colOff>
      <xdr:row>39</xdr:row>
      <xdr:rowOff>83820</xdr:rowOff>
    </xdr:from>
    <xdr:to>
      <xdr:col>21</xdr:col>
      <xdr:colOff>207646</xdr:colOff>
      <xdr:row>51</xdr:row>
      <xdr:rowOff>99060</xdr:rowOff>
    </xdr:to>
    <xdr:graphicFrame macro="">
      <xdr:nvGraphicFramePr>
        <xdr:cNvPr id="12" name="Honduras Level of Service Metrics">
          <a:extLst>
            <a:ext uri="{FF2B5EF4-FFF2-40B4-BE49-F238E27FC236}">
              <a16:creationId xmlns:a16="http://schemas.microsoft.com/office/drawing/2014/main" id="{87F87A8F-1AB8-4C9C-9DF8-C9BC03BDE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365760</xdr:colOff>
      <xdr:row>52</xdr:row>
      <xdr:rowOff>106680</xdr:rowOff>
    </xdr:from>
    <xdr:to>
      <xdr:col>21</xdr:col>
      <xdr:colOff>161926</xdr:colOff>
      <xdr:row>64</xdr:row>
      <xdr:rowOff>121920</xdr:rowOff>
    </xdr:to>
    <xdr:graphicFrame macro="">
      <xdr:nvGraphicFramePr>
        <xdr:cNvPr id="13" name="Honduras Level of Service Metrics">
          <a:extLst>
            <a:ext uri="{FF2B5EF4-FFF2-40B4-BE49-F238E27FC236}">
              <a16:creationId xmlns:a16="http://schemas.microsoft.com/office/drawing/2014/main" id="{16E86F29-07EC-4AC4-A9D4-F432A867B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358140</xdr:colOff>
      <xdr:row>65</xdr:row>
      <xdr:rowOff>30480</xdr:rowOff>
    </xdr:from>
    <xdr:to>
      <xdr:col>21</xdr:col>
      <xdr:colOff>154306</xdr:colOff>
      <xdr:row>77</xdr:row>
      <xdr:rowOff>45720</xdr:rowOff>
    </xdr:to>
    <xdr:graphicFrame macro="">
      <xdr:nvGraphicFramePr>
        <xdr:cNvPr id="14" name="Honduras Level of Service Metrics">
          <a:extLst>
            <a:ext uri="{FF2B5EF4-FFF2-40B4-BE49-F238E27FC236}">
              <a16:creationId xmlns:a16="http://schemas.microsoft.com/office/drawing/2014/main" id="{3CD1D3CB-6BE1-426F-B07E-7E31F0C0F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350520</xdr:colOff>
      <xdr:row>78</xdr:row>
      <xdr:rowOff>129540</xdr:rowOff>
    </xdr:from>
    <xdr:to>
      <xdr:col>21</xdr:col>
      <xdr:colOff>146686</xdr:colOff>
      <xdr:row>90</xdr:row>
      <xdr:rowOff>144780</xdr:rowOff>
    </xdr:to>
    <xdr:graphicFrame macro="">
      <xdr:nvGraphicFramePr>
        <xdr:cNvPr id="15" name="Honduras Level of Service Metrics">
          <a:extLst>
            <a:ext uri="{FF2B5EF4-FFF2-40B4-BE49-F238E27FC236}">
              <a16:creationId xmlns:a16="http://schemas.microsoft.com/office/drawing/2014/main" id="{22CB920A-951B-4C4E-B295-18C524778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276225</xdr:colOff>
      <xdr:row>93</xdr:row>
      <xdr:rowOff>171450</xdr:rowOff>
    </xdr:from>
    <xdr:to>
      <xdr:col>21</xdr:col>
      <xdr:colOff>72391</xdr:colOff>
      <xdr:row>105</xdr:row>
      <xdr:rowOff>377190</xdr:rowOff>
    </xdr:to>
    <xdr:graphicFrame macro="">
      <xdr:nvGraphicFramePr>
        <xdr:cNvPr id="9" name="Honduras Level of Service Metrics">
          <a:extLst>
            <a:ext uri="{FF2B5EF4-FFF2-40B4-BE49-F238E27FC236}">
              <a16:creationId xmlns:a16="http://schemas.microsoft.com/office/drawing/2014/main" id="{F89E9E13-3CB8-473B-A7F2-84669BE7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314325</xdr:colOff>
      <xdr:row>108</xdr:row>
      <xdr:rowOff>104775</xdr:rowOff>
    </xdr:from>
    <xdr:to>
      <xdr:col>21</xdr:col>
      <xdr:colOff>110491</xdr:colOff>
      <xdr:row>120</xdr:row>
      <xdr:rowOff>120015</xdr:rowOff>
    </xdr:to>
    <xdr:graphicFrame macro="">
      <xdr:nvGraphicFramePr>
        <xdr:cNvPr id="16" name="Honduras Level of Service Metrics">
          <a:extLst>
            <a:ext uri="{FF2B5EF4-FFF2-40B4-BE49-F238E27FC236}">
              <a16:creationId xmlns:a16="http://schemas.microsoft.com/office/drawing/2014/main" id="{0F52FB3E-6091-4538-925E-83911A8C7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314325</xdr:colOff>
      <xdr:row>122</xdr:row>
      <xdr:rowOff>9525</xdr:rowOff>
    </xdr:from>
    <xdr:to>
      <xdr:col>21</xdr:col>
      <xdr:colOff>110491</xdr:colOff>
      <xdr:row>134</xdr:row>
      <xdr:rowOff>215265</xdr:rowOff>
    </xdr:to>
    <xdr:graphicFrame macro="">
      <xdr:nvGraphicFramePr>
        <xdr:cNvPr id="17" name="Honduras Level of Service Metrics">
          <a:extLst>
            <a:ext uri="{FF2B5EF4-FFF2-40B4-BE49-F238E27FC236}">
              <a16:creationId xmlns:a16="http://schemas.microsoft.com/office/drawing/2014/main" id="{E38B0705-5AFC-42A9-ADB4-D90D4CE95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276225</xdr:colOff>
      <xdr:row>138</xdr:row>
      <xdr:rowOff>0</xdr:rowOff>
    </xdr:from>
    <xdr:to>
      <xdr:col>21</xdr:col>
      <xdr:colOff>72391</xdr:colOff>
      <xdr:row>150</xdr:row>
      <xdr:rowOff>15240</xdr:rowOff>
    </xdr:to>
    <xdr:graphicFrame macro="">
      <xdr:nvGraphicFramePr>
        <xdr:cNvPr id="18" name="Honduras Level of Service Metrics">
          <a:extLst>
            <a:ext uri="{FF2B5EF4-FFF2-40B4-BE49-F238E27FC236}">
              <a16:creationId xmlns:a16="http://schemas.microsoft.com/office/drawing/2014/main" id="{E54427DA-97B3-49F4-9DDB-EC933262E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9</xdr:row>
      <xdr:rowOff>5045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gestion%20Notes_Malawi_Chiradzulu_WaterPoint_2019-BM02242020_for%20WPDx%20reinges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Matching"/>
      <sheetName val="Conversions"/>
    </sheetNames>
    <sheetDataSet>
      <sheetData sheetId="0">
        <row r="3">
          <cell r="B3" t="str">
            <v>--GEOLON--|Longitude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aterforpeople.s3.amazonaws.com/images/94c18f1b-c66e-4d35-ba0b-776160b55ce2.jpg" TargetMode="External"/><Relationship Id="rId13" Type="http://schemas.openxmlformats.org/officeDocument/2006/relationships/hyperlink" Target="https://waterforpeople.s3.amazonaws.com/images/75b791e0-890a-4fce-8b2b-0674ad46d987.jpg" TargetMode="External"/><Relationship Id="rId3" Type="http://schemas.openxmlformats.org/officeDocument/2006/relationships/hyperlink" Target="https://waterforpeople.s3.amazonaws.com/images/296c4dbf-ee60-4158-a83d-66bb8a605b79.jpg" TargetMode="External"/><Relationship Id="rId7" Type="http://schemas.openxmlformats.org/officeDocument/2006/relationships/hyperlink" Target="https://waterforpeople.s3.amazonaws.com/images/fa9c098c-ac17-4ffc-b1f3-f60d860a6733.jpg" TargetMode="External"/><Relationship Id="rId12" Type="http://schemas.openxmlformats.org/officeDocument/2006/relationships/hyperlink" Target="https://waterforpeople.s3.amazonaws.com/images/9f188a79-2539-44c4-956b-450dd8836730.jpg" TargetMode="External"/><Relationship Id="rId17" Type="http://schemas.openxmlformats.org/officeDocument/2006/relationships/printerSettings" Target="../printerSettings/printerSettings5.bin"/><Relationship Id="rId2" Type="http://schemas.openxmlformats.org/officeDocument/2006/relationships/hyperlink" Target="https://waterforpeople.s3.amazonaws.com/images/0f648bfd-3e1c-4e18-907a-b11c4b6ae3d0.jpg" TargetMode="External"/><Relationship Id="rId16" Type="http://schemas.openxmlformats.org/officeDocument/2006/relationships/hyperlink" Target="https://waterforpeople.s3.amazonaws.com/images/cfaf6229-904d-4aca-96e9-b6b1d333c2fe.jpg" TargetMode="External"/><Relationship Id="rId1" Type="http://schemas.openxmlformats.org/officeDocument/2006/relationships/hyperlink" Target="https://waterforpeople.s3.amazonaws.com/images/5dcd9b17-a09a-4e96-adff-ecfe6f661d80.jpg" TargetMode="External"/><Relationship Id="rId6" Type="http://schemas.openxmlformats.org/officeDocument/2006/relationships/hyperlink" Target="https://waterforpeople.s3.amazonaws.com/images/3c40eb5e-c8fa-4de2-95ca-37ce307dd9c8.jpg" TargetMode="External"/><Relationship Id="rId11" Type="http://schemas.openxmlformats.org/officeDocument/2006/relationships/hyperlink" Target="https://waterforpeople.s3.amazonaws.com/images/1ad8f190-8898-4371-96b1-63ec4d22fada.jpg" TargetMode="External"/><Relationship Id="rId5" Type="http://schemas.openxmlformats.org/officeDocument/2006/relationships/hyperlink" Target="https://waterforpeople.s3.amazonaws.com/images/54346848-79bf-4855-bb63-2523e885a94d.jpg" TargetMode="External"/><Relationship Id="rId15" Type="http://schemas.openxmlformats.org/officeDocument/2006/relationships/hyperlink" Target="https://waterforpeople.s3.amazonaws.com/images/45145f01-9f31-47b0-a8e5-596385eb841d.jpg" TargetMode="External"/><Relationship Id="rId10" Type="http://schemas.openxmlformats.org/officeDocument/2006/relationships/hyperlink" Target="https://waterforpeople.s3.amazonaws.com/images/71526a1e-25b9-48bc-89c6-4e89438b2651.jpg" TargetMode="External"/><Relationship Id="rId4" Type="http://schemas.openxmlformats.org/officeDocument/2006/relationships/hyperlink" Target="https://waterforpeople.s3.amazonaws.com/images/0aee406f-e49c-42f8-9d17-abf8d19e3bcf.jpg" TargetMode="External"/><Relationship Id="rId9" Type="http://schemas.openxmlformats.org/officeDocument/2006/relationships/hyperlink" Target="https://waterforpeople.s3.amazonaws.com/images/6c832405-527e-4c77-91be-725e99ad69f7.jpg" TargetMode="External"/><Relationship Id="rId14" Type="http://schemas.openxmlformats.org/officeDocument/2006/relationships/hyperlink" Target="https://waterforpeople.s3.amazonaws.com/images/9b96640a-bd49-4531-8bf0-c40702447ea0.jpg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"/>
  <sheetViews>
    <sheetView workbookViewId="0">
      <selection activeCell="C19" sqref="C19"/>
    </sheetView>
  </sheetViews>
  <sheetFormatPr defaultColWidth="8.86328125" defaultRowHeight="14.25" x14ac:dyDescent="0.45"/>
  <cols>
    <col min="1" max="1" width="26" bestFit="1" customWidth="1"/>
    <col min="3" max="3" width="31.86328125" customWidth="1"/>
    <col min="5" max="5" width="45.33203125" customWidth="1"/>
    <col min="6" max="6" width="14.46484375" bestFit="1" customWidth="1"/>
  </cols>
  <sheetData>
    <row r="1" spans="1:6" ht="14.65" thickBot="1" x14ac:dyDescent="0.5">
      <c r="A1" s="7" t="s">
        <v>0</v>
      </c>
      <c r="E1" s="46" t="s">
        <v>1</v>
      </c>
      <c r="F1" s="47" t="s">
        <v>2</v>
      </c>
    </row>
    <row r="2" spans="1:6" ht="14.65" thickBot="1" x14ac:dyDescent="0.5">
      <c r="A2" s="8" t="s">
        <v>3</v>
      </c>
      <c r="B2" s="9" t="s">
        <v>4</v>
      </c>
      <c r="C2" s="10" t="s">
        <v>5</v>
      </c>
      <c r="E2" s="48" t="s">
        <v>6</v>
      </c>
      <c r="F2" s="49">
        <v>1</v>
      </c>
    </row>
    <row r="3" spans="1:6" ht="14.65" thickBot="1" x14ac:dyDescent="0.5">
      <c r="A3" s="11" t="s">
        <v>7</v>
      </c>
      <c r="B3" s="13" t="s">
        <v>8</v>
      </c>
      <c r="C3" s="25" t="s">
        <v>9</v>
      </c>
      <c r="E3" s="50" t="s">
        <v>10</v>
      </c>
      <c r="F3" s="49">
        <v>1</v>
      </c>
    </row>
    <row r="4" spans="1:6" ht="28.9" thickBot="1" x14ac:dyDescent="0.5">
      <c r="A4" s="11" t="s">
        <v>11</v>
      </c>
      <c r="B4" s="14" t="s">
        <v>12</v>
      </c>
      <c r="C4" s="26" t="s">
        <v>13</v>
      </c>
      <c r="E4" s="50" t="s">
        <v>14</v>
      </c>
      <c r="F4" s="49">
        <v>1</v>
      </c>
    </row>
    <row r="5" spans="1:6" ht="14.65" thickBot="1" x14ac:dyDescent="0.5">
      <c r="A5" s="11" t="s">
        <v>15</v>
      </c>
      <c r="B5" s="15" t="s">
        <v>16</v>
      </c>
      <c r="C5" s="27" t="s">
        <v>17</v>
      </c>
      <c r="E5" s="50" t="s">
        <v>18</v>
      </c>
      <c r="F5" s="49">
        <v>1</v>
      </c>
    </row>
    <row r="6" spans="1:6" ht="14.65" thickBot="1" x14ac:dyDescent="0.5">
      <c r="A6" s="11" t="s">
        <v>19</v>
      </c>
      <c r="B6" s="16" t="s">
        <v>20</v>
      </c>
      <c r="C6" s="28" t="s">
        <v>21</v>
      </c>
      <c r="E6" s="48" t="s">
        <v>22</v>
      </c>
      <c r="F6" s="49">
        <v>1</v>
      </c>
    </row>
    <row r="7" spans="1:6" ht="28.9" thickBot="1" x14ac:dyDescent="0.5">
      <c r="A7" s="12" t="s">
        <v>23</v>
      </c>
      <c r="B7" s="17" t="s">
        <v>24</v>
      </c>
      <c r="C7" s="29" t="s">
        <v>25</v>
      </c>
      <c r="E7" s="50" t="s">
        <v>26</v>
      </c>
      <c r="F7" s="49">
        <v>1</v>
      </c>
    </row>
    <row r="8" spans="1:6" ht="43.15" thickBot="1" x14ac:dyDescent="0.5">
      <c r="E8" s="50" t="s">
        <v>27</v>
      </c>
      <c r="F8" s="49">
        <v>1</v>
      </c>
    </row>
    <row r="9" spans="1:6" ht="14.65" thickBot="1" x14ac:dyDescent="0.5">
      <c r="E9" s="48" t="s">
        <v>28</v>
      </c>
      <c r="F9" s="49">
        <v>1</v>
      </c>
    </row>
    <row r="10" spans="1:6" ht="14.65" thickBot="1" x14ac:dyDescent="0.5">
      <c r="E10" s="50" t="s">
        <v>29</v>
      </c>
      <c r="F10" s="49">
        <v>8</v>
      </c>
    </row>
  </sheetData>
  <sheetProtection selectLockedCells="1" selectUnlockedCells="1"/>
  <pageMargins left="0.7" right="0.7" top="0.75" bottom="0.75" header="0.3" footer="0.3"/>
  <pageSetup orientation="portrait" r:id="rId1"/>
  <ignoredErrors>
    <ignoredError sqref="A3 A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188"/>
  <sheetViews>
    <sheetView zoomScaleNormal="100" workbookViewId="0">
      <selection activeCell="C15" sqref="C15"/>
    </sheetView>
  </sheetViews>
  <sheetFormatPr defaultColWidth="8.86328125" defaultRowHeight="14.25" x14ac:dyDescent="0.45"/>
  <cols>
    <col min="1" max="1" width="42.46484375" customWidth="1"/>
    <col min="2" max="2" width="34.6640625" style="1" bestFit="1" customWidth="1"/>
    <col min="3" max="3" width="11.1328125" style="36" customWidth="1"/>
    <col min="4" max="4" width="38.33203125" customWidth="1"/>
  </cols>
  <sheetData>
    <row r="1" spans="1:3" ht="14.65" thickBot="1" x14ac:dyDescent="0.5">
      <c r="A1" s="18" t="s">
        <v>183</v>
      </c>
      <c r="B1" s="4"/>
      <c r="C1" s="35"/>
    </row>
    <row r="2" spans="1:3" x14ac:dyDescent="0.45">
      <c r="A2" s="22" t="s">
        <v>31</v>
      </c>
      <c r="B2" s="24" t="s">
        <v>32</v>
      </c>
      <c r="C2" s="32" t="s">
        <v>33</v>
      </c>
    </row>
    <row r="3" spans="1:3" x14ac:dyDescent="0.45">
      <c r="A3" s="25" t="s">
        <v>9</v>
      </c>
      <c r="B3" s="2">
        <f>COUNTIF('Transformed Data'!O:O,A3)</f>
        <v>227</v>
      </c>
      <c r="C3" s="33">
        <f>B3/B8</f>
        <v>0.12310195227765727</v>
      </c>
    </row>
    <row r="4" spans="1:3" x14ac:dyDescent="0.45">
      <c r="A4" s="26" t="s">
        <v>13</v>
      </c>
      <c r="B4" s="2">
        <f>COUNTIF('Transformed Data'!O:O,A4)</f>
        <v>15</v>
      </c>
      <c r="C4" s="33">
        <f>B4/B8</f>
        <v>8.1344902386117132E-3</v>
      </c>
    </row>
    <row r="5" spans="1:3" x14ac:dyDescent="0.45">
      <c r="A5" s="27" t="s">
        <v>17</v>
      </c>
      <c r="B5" s="2">
        <f>COUNTIF('Transformed Data'!O:O,A5)</f>
        <v>512</v>
      </c>
      <c r="C5" s="33">
        <f>B5/B8</f>
        <v>0.27765726681127983</v>
      </c>
    </row>
    <row r="6" spans="1:3" x14ac:dyDescent="0.45">
      <c r="A6" s="28" t="s">
        <v>21</v>
      </c>
      <c r="B6" s="2">
        <f>COUNTIF('Transformed Data'!O:O,A6)</f>
        <v>893</v>
      </c>
      <c r="C6" s="33">
        <f>B6/B8</f>
        <v>0.48427331887201736</v>
      </c>
    </row>
    <row r="7" spans="1:3" x14ac:dyDescent="0.45">
      <c r="A7" s="29" t="s">
        <v>25</v>
      </c>
      <c r="B7" s="2">
        <f>COUNTIF('Transformed Data'!O:O,A7)</f>
        <v>197</v>
      </c>
      <c r="C7" s="33">
        <f>B7/B8</f>
        <v>0.10683297180043384</v>
      </c>
    </row>
    <row r="8" spans="1:3" ht="14.65" thickBot="1" x14ac:dyDescent="0.5">
      <c r="A8" s="30" t="s">
        <v>34</v>
      </c>
      <c r="B8" s="31">
        <f>SUM(B3:B7)</f>
        <v>1844</v>
      </c>
      <c r="C8" s="34">
        <f>SUM(C3:C7)</f>
        <v>1</v>
      </c>
    </row>
    <row r="9" spans="1:3" x14ac:dyDescent="0.45">
      <c r="A9" s="3"/>
      <c r="B9" s="59" t="s">
        <v>35</v>
      </c>
      <c r="C9" s="60">
        <f>SUM(C6:C7)</f>
        <v>0.59110629067245124</v>
      </c>
    </row>
    <row r="10" spans="1:3" x14ac:dyDescent="0.45">
      <c r="A10" s="3"/>
      <c r="B10" s="4"/>
      <c r="C10" s="35"/>
    </row>
    <row r="11" spans="1:3" x14ac:dyDescent="0.45">
      <c r="A11" s="3"/>
      <c r="B11" s="4"/>
      <c r="C11" s="35"/>
    </row>
    <row r="12" spans="1:3" x14ac:dyDescent="0.45">
      <c r="A12" s="3"/>
      <c r="B12" s="4"/>
      <c r="C12" s="35"/>
    </row>
    <row r="13" spans="1:3" x14ac:dyDescent="0.45">
      <c r="A13" s="3"/>
      <c r="B13" s="4"/>
      <c r="C13" s="35"/>
    </row>
    <row r="14" spans="1:3" ht="15.75" customHeight="1" x14ac:dyDescent="0.45">
      <c r="A14" s="3"/>
      <c r="B14" s="4"/>
      <c r="C14" s="35"/>
    </row>
    <row r="15" spans="1:3" ht="15.75" customHeight="1" x14ac:dyDescent="0.45">
      <c r="A15" s="3"/>
      <c r="B15" s="4"/>
      <c r="C15" s="35"/>
    </row>
    <row r="16" spans="1:3" x14ac:dyDescent="0.45">
      <c r="A16" s="3"/>
      <c r="B16" s="4"/>
      <c r="C16" s="35"/>
    </row>
    <row r="17" spans="1:3" x14ac:dyDescent="0.45">
      <c r="A17" s="3"/>
      <c r="B17" s="4"/>
      <c r="C17" s="35"/>
    </row>
    <row r="19" spans="1:3" x14ac:dyDescent="0.45">
      <c r="A19" s="3"/>
      <c r="B19" s="4"/>
      <c r="C19" s="35"/>
    </row>
    <row r="20" spans="1:3" x14ac:dyDescent="0.45">
      <c r="A20" s="3"/>
      <c r="B20" s="4"/>
      <c r="C20" s="35"/>
    </row>
    <row r="21" spans="1:3" ht="14.65" thickBot="1" x14ac:dyDescent="0.5">
      <c r="A21" s="3"/>
      <c r="B21" s="4"/>
      <c r="C21" s="35"/>
    </row>
    <row r="22" spans="1:3" x14ac:dyDescent="0.45">
      <c r="A22" s="22" t="s">
        <v>4744</v>
      </c>
      <c r="B22" s="24" t="s">
        <v>32</v>
      </c>
      <c r="C22" s="32" t="s">
        <v>33</v>
      </c>
    </row>
    <row r="23" spans="1:3" x14ac:dyDescent="0.45">
      <c r="A23" s="25" t="s">
        <v>9</v>
      </c>
      <c r="B23" s="2">
        <f>COUNTIFS('Transformed Data'!I:I,A22,'Transformed Data'!O:O,A23)</f>
        <v>50</v>
      </c>
      <c r="C23" s="33">
        <f>B23/B28</f>
        <v>0.352112676056338</v>
      </c>
    </row>
    <row r="24" spans="1:3" x14ac:dyDescent="0.45">
      <c r="A24" s="26" t="s">
        <v>13</v>
      </c>
      <c r="B24" s="2">
        <f>COUNTIFS('Transformed Data'!I:I,A22,'Transformed Data'!O:O,A24)</f>
        <v>2</v>
      </c>
      <c r="C24" s="33">
        <f>B24/B28</f>
        <v>1.4084507042253521E-2</v>
      </c>
    </row>
    <row r="25" spans="1:3" x14ac:dyDescent="0.45">
      <c r="A25" s="27" t="s">
        <v>17</v>
      </c>
      <c r="B25" s="2">
        <f>COUNTIFS('Transformed Data'!I:I,A22,'Transformed Data'!O:O,A25)</f>
        <v>13</v>
      </c>
      <c r="C25" s="33">
        <f>B25/B28</f>
        <v>9.154929577464789E-2</v>
      </c>
    </row>
    <row r="26" spans="1:3" x14ac:dyDescent="0.45">
      <c r="A26" s="28" t="s">
        <v>21</v>
      </c>
      <c r="B26" s="2">
        <f>COUNTIFS('Transformed Data'!I:I,A22,'Transformed Data'!O:O,A26)</f>
        <v>67</v>
      </c>
      <c r="C26" s="33">
        <f>B26/B28</f>
        <v>0.47183098591549294</v>
      </c>
    </row>
    <row r="27" spans="1:3" x14ac:dyDescent="0.45">
      <c r="A27" s="29" t="s">
        <v>25</v>
      </c>
      <c r="B27" s="2">
        <f>COUNTIFS('Transformed Data'!I:I,A22,'Transformed Data'!O:O,A27)</f>
        <v>10</v>
      </c>
      <c r="C27" s="33">
        <f>B27/B28</f>
        <v>7.0422535211267609E-2</v>
      </c>
    </row>
    <row r="28" spans="1:3" ht="14.65" thickBot="1" x14ac:dyDescent="0.5">
      <c r="A28" s="30" t="s">
        <v>34</v>
      </c>
      <c r="B28" s="31">
        <f>SUM(B23:B27)</f>
        <v>142</v>
      </c>
      <c r="C28" s="34">
        <f>SUM(C23:C27)</f>
        <v>0.99999999999999989</v>
      </c>
    </row>
    <row r="29" spans="1:3" x14ac:dyDescent="0.45">
      <c r="A29" s="3"/>
      <c r="B29" s="59" t="s">
        <v>35</v>
      </c>
      <c r="C29" s="60">
        <f>SUM(C26:C27)</f>
        <v>0.54225352112676051</v>
      </c>
    </row>
    <row r="30" spans="1:3" x14ac:dyDescent="0.45">
      <c r="A30" s="3"/>
      <c r="B30" s="4"/>
      <c r="C30" s="35"/>
    </row>
    <row r="31" spans="1:3" x14ac:dyDescent="0.45">
      <c r="A31" s="3"/>
      <c r="B31" s="4"/>
      <c r="C31" s="35"/>
    </row>
    <row r="32" spans="1:3" x14ac:dyDescent="0.45">
      <c r="A32" s="3"/>
      <c r="B32" s="4"/>
      <c r="C32" s="35"/>
    </row>
    <row r="33" spans="1:3" x14ac:dyDescent="0.45">
      <c r="A33" s="3"/>
      <c r="B33" s="4"/>
      <c r="C33" s="35"/>
    </row>
    <row r="34" spans="1:3" ht="15.75" customHeight="1" x14ac:dyDescent="0.45">
      <c r="A34" s="3"/>
      <c r="B34" s="4"/>
      <c r="C34" s="35"/>
    </row>
    <row r="40" spans="1:3" ht="14.65" thickBot="1" x14ac:dyDescent="0.5"/>
    <row r="41" spans="1:3" x14ac:dyDescent="0.45">
      <c r="A41" s="22" t="s">
        <v>184</v>
      </c>
      <c r="B41" s="24" t="s">
        <v>32</v>
      </c>
      <c r="C41" s="32" t="s">
        <v>33</v>
      </c>
    </row>
    <row r="42" spans="1:3" x14ac:dyDescent="0.45">
      <c r="A42" s="25" t="s">
        <v>9</v>
      </c>
      <c r="B42" s="2">
        <f>COUNTIFS('Transformed Data'!I:I,A41,'Transformed Data'!O:O,A42)</f>
        <v>15</v>
      </c>
      <c r="C42" s="33">
        <f>B42/B47</f>
        <v>5.514705882352941E-2</v>
      </c>
    </row>
    <row r="43" spans="1:3" x14ac:dyDescent="0.45">
      <c r="A43" s="26" t="s">
        <v>13</v>
      </c>
      <c r="B43" s="2">
        <f>COUNTIFS('Transformed Data'!I:I,A41,'Transformed Data'!O:O,A43)</f>
        <v>1</v>
      </c>
      <c r="C43" s="33">
        <f>B43/B47</f>
        <v>3.6764705882352941E-3</v>
      </c>
    </row>
    <row r="44" spans="1:3" x14ac:dyDescent="0.45">
      <c r="A44" s="27" t="s">
        <v>17</v>
      </c>
      <c r="B44" s="2">
        <f>COUNTIFS('Transformed Data'!I:I,A41,'Transformed Data'!O:O,A44)</f>
        <v>48</v>
      </c>
      <c r="C44" s="33">
        <f>B44/B47</f>
        <v>0.17647058823529413</v>
      </c>
    </row>
    <row r="45" spans="1:3" x14ac:dyDescent="0.45">
      <c r="A45" s="28" t="s">
        <v>21</v>
      </c>
      <c r="B45" s="2">
        <f>COUNTIFS('Transformed Data'!I:I,A41,'Transformed Data'!O:O,A45)</f>
        <v>163</v>
      </c>
      <c r="C45" s="33">
        <f>B45/B47</f>
        <v>0.59926470588235292</v>
      </c>
    </row>
    <row r="46" spans="1:3" x14ac:dyDescent="0.45">
      <c r="A46" s="29" t="s">
        <v>25</v>
      </c>
      <c r="B46" s="2">
        <f>COUNTIFS('Transformed Data'!I:I,A41,'Transformed Data'!O:O,A46)</f>
        <v>45</v>
      </c>
      <c r="C46" s="33">
        <f>B46/B47</f>
        <v>0.16544117647058823</v>
      </c>
    </row>
    <row r="47" spans="1:3" ht="14.65" thickBot="1" x14ac:dyDescent="0.5">
      <c r="A47" s="30" t="s">
        <v>34</v>
      </c>
      <c r="B47" s="31">
        <f>SUM(B42:B46)</f>
        <v>272</v>
      </c>
      <c r="C47" s="34">
        <f>SUM(C42:C46)</f>
        <v>0.99999999999999989</v>
      </c>
    </row>
    <row r="48" spans="1:3" x14ac:dyDescent="0.45">
      <c r="B48" s="59" t="s">
        <v>35</v>
      </c>
      <c r="C48" s="60">
        <f>SUM(C45:C46)</f>
        <v>0.76470588235294112</v>
      </c>
    </row>
    <row r="59" spans="1:3" ht="14.65" thickBot="1" x14ac:dyDescent="0.5"/>
    <row r="60" spans="1:3" x14ac:dyDescent="0.45">
      <c r="A60" s="22" t="s">
        <v>825</v>
      </c>
      <c r="B60" s="24" t="s">
        <v>32</v>
      </c>
      <c r="C60" s="32" t="s">
        <v>33</v>
      </c>
    </row>
    <row r="61" spans="1:3" x14ac:dyDescent="0.45">
      <c r="A61" s="25" t="s">
        <v>9</v>
      </c>
      <c r="B61" s="2">
        <f>COUNTIFS('Transformed Data'!I:I,A60,'Transformed Data'!O:O,A61)</f>
        <v>60</v>
      </c>
      <c r="C61" s="33">
        <f>B61/B66</f>
        <v>0.21428571428571427</v>
      </c>
    </row>
    <row r="62" spans="1:3" x14ac:dyDescent="0.45">
      <c r="A62" s="26" t="s">
        <v>13</v>
      </c>
      <c r="B62" s="2">
        <f>COUNTIFS('Transformed Data'!I:I,A60,'Transformed Data'!O:O,A62)</f>
        <v>0</v>
      </c>
      <c r="C62" s="33">
        <f>B62/B66</f>
        <v>0</v>
      </c>
    </row>
    <row r="63" spans="1:3" x14ac:dyDescent="0.45">
      <c r="A63" s="27" t="s">
        <v>17</v>
      </c>
      <c r="B63" s="2">
        <f>COUNTIFS('Transformed Data'!I:I,A60,'Transformed Data'!O:O,A63)</f>
        <v>102</v>
      </c>
      <c r="C63" s="33">
        <f>B63/B66</f>
        <v>0.36428571428571427</v>
      </c>
    </row>
    <row r="64" spans="1:3" x14ac:dyDescent="0.45">
      <c r="A64" s="28" t="s">
        <v>21</v>
      </c>
      <c r="B64" s="2">
        <f>COUNTIFS('Transformed Data'!I:I,A60,'Transformed Data'!O:O,A64)</f>
        <v>105</v>
      </c>
      <c r="C64" s="33">
        <f>B64/B66</f>
        <v>0.375</v>
      </c>
    </row>
    <row r="65" spans="1:3" x14ac:dyDescent="0.45">
      <c r="A65" s="29" t="s">
        <v>25</v>
      </c>
      <c r="B65" s="2">
        <f>COUNTIFS('Transformed Data'!I:I,A60,'Transformed Data'!O:O,A65)</f>
        <v>13</v>
      </c>
      <c r="C65" s="33">
        <f>B65/B66</f>
        <v>4.642857142857143E-2</v>
      </c>
    </row>
    <row r="66" spans="1:3" ht="14.65" thickBot="1" x14ac:dyDescent="0.5">
      <c r="A66" s="30" t="s">
        <v>34</v>
      </c>
      <c r="B66" s="31">
        <f>SUM(B61:B65)</f>
        <v>280</v>
      </c>
      <c r="C66" s="34">
        <f>SUM(C61:C65)</f>
        <v>1</v>
      </c>
    </row>
    <row r="67" spans="1:3" x14ac:dyDescent="0.45">
      <c r="B67" s="59" t="s">
        <v>35</v>
      </c>
      <c r="C67" s="60">
        <f>SUM(C64:C65)</f>
        <v>0.42142857142857143</v>
      </c>
    </row>
    <row r="77" spans="1:3" ht="14.65" thickBot="1" x14ac:dyDescent="0.5"/>
    <row r="78" spans="1:3" x14ac:dyDescent="0.45">
      <c r="A78" s="22" t="s">
        <v>204</v>
      </c>
      <c r="B78" s="24" t="s">
        <v>32</v>
      </c>
      <c r="C78" s="32" t="s">
        <v>33</v>
      </c>
    </row>
    <row r="79" spans="1:3" x14ac:dyDescent="0.45">
      <c r="A79" s="25" t="s">
        <v>9</v>
      </c>
      <c r="B79" s="2">
        <f>COUNTIFS('Transformed Data'!I:I,A78,'Transformed Data'!O:O,A79)</f>
        <v>11</v>
      </c>
      <c r="C79" s="33">
        <f>B79/B84</f>
        <v>7.746478873239436E-2</v>
      </c>
    </row>
    <row r="80" spans="1:3" x14ac:dyDescent="0.45">
      <c r="A80" s="26" t="s">
        <v>13</v>
      </c>
      <c r="B80" s="2">
        <f>COUNTIFS('Transformed Data'!I:I,A78,'Transformed Data'!O:O,A80)</f>
        <v>4</v>
      </c>
      <c r="C80" s="33">
        <f>B80/B84</f>
        <v>2.8169014084507043E-2</v>
      </c>
    </row>
    <row r="81" spans="1:3" x14ac:dyDescent="0.45">
      <c r="A81" s="27" t="s">
        <v>17</v>
      </c>
      <c r="B81" s="2">
        <f>COUNTIFS('Transformed Data'!I:I,A78,'Transformed Data'!O:O,A81)</f>
        <v>49</v>
      </c>
      <c r="C81" s="33">
        <f>B81/B84</f>
        <v>0.34507042253521125</v>
      </c>
    </row>
    <row r="82" spans="1:3" x14ac:dyDescent="0.45">
      <c r="A82" s="28" t="s">
        <v>21</v>
      </c>
      <c r="B82" s="2">
        <f>COUNTIFS('Transformed Data'!I:I,A78,'Transformed Data'!O:O,A82)</f>
        <v>54</v>
      </c>
      <c r="C82" s="33">
        <f>B82/B84</f>
        <v>0.38028169014084506</v>
      </c>
    </row>
    <row r="83" spans="1:3" x14ac:dyDescent="0.45">
      <c r="A83" s="29" t="s">
        <v>25</v>
      </c>
      <c r="B83" s="2">
        <f>COUNTIFS('Transformed Data'!I:I,A78,'Transformed Data'!O:O,A83)</f>
        <v>24</v>
      </c>
      <c r="C83" s="33">
        <f>B83/B84</f>
        <v>0.16901408450704225</v>
      </c>
    </row>
    <row r="84" spans="1:3" ht="14.65" thickBot="1" x14ac:dyDescent="0.5">
      <c r="A84" s="30" t="s">
        <v>34</v>
      </c>
      <c r="B84" s="31">
        <f>SUM(B79:B83)</f>
        <v>142</v>
      </c>
      <c r="C84" s="34">
        <f>SUM(C79:C83)</f>
        <v>1</v>
      </c>
    </row>
    <row r="85" spans="1:3" x14ac:dyDescent="0.45">
      <c r="B85" s="59" t="s">
        <v>35</v>
      </c>
      <c r="C85" s="60">
        <f>SUM(C82:C83)</f>
        <v>0.54929577464788726</v>
      </c>
    </row>
    <row r="94" spans="1:3" ht="14.65" thickBot="1" x14ac:dyDescent="0.5"/>
    <row r="95" spans="1:3" x14ac:dyDescent="0.45">
      <c r="A95" s="22" t="s">
        <v>10598</v>
      </c>
      <c r="B95" s="24" t="s">
        <v>32</v>
      </c>
      <c r="C95" s="32" t="s">
        <v>33</v>
      </c>
    </row>
    <row r="96" spans="1:3" x14ac:dyDescent="0.45">
      <c r="A96" s="25" t="s">
        <v>9</v>
      </c>
      <c r="B96" s="2">
        <f>COUNTIFS('Transformed Data'!I:I,A95,'Transformed Data'!O:O,A96)</f>
        <v>54</v>
      </c>
      <c r="C96" s="33">
        <f>B96/B101</f>
        <v>0.18</v>
      </c>
    </row>
    <row r="97" spans="1:3" x14ac:dyDescent="0.45">
      <c r="A97" s="26" t="s">
        <v>13</v>
      </c>
      <c r="B97" s="2">
        <f>COUNTIFS('Transformed Data'!I:I,A95,'Transformed Data'!O:O,A97)</f>
        <v>0</v>
      </c>
      <c r="C97" s="33">
        <f>B97/B101</f>
        <v>0</v>
      </c>
    </row>
    <row r="98" spans="1:3" x14ac:dyDescent="0.45">
      <c r="A98" s="27" t="s">
        <v>17</v>
      </c>
      <c r="B98" s="2">
        <f>COUNTIFS('Transformed Data'!I:I,A95,'Transformed Data'!O:O,A98)</f>
        <v>53</v>
      </c>
      <c r="C98" s="33">
        <f>B98/B101</f>
        <v>0.17666666666666667</v>
      </c>
    </row>
    <row r="99" spans="1:3" x14ac:dyDescent="0.45">
      <c r="A99" s="28" t="s">
        <v>21</v>
      </c>
      <c r="B99" s="2">
        <f>COUNTIFS('Transformed Data'!I:I,A95,'Transformed Data'!O:O,A99)</f>
        <v>153</v>
      </c>
      <c r="C99" s="33">
        <f>B99/B101</f>
        <v>0.51</v>
      </c>
    </row>
    <row r="100" spans="1:3" x14ac:dyDescent="0.45">
      <c r="A100" s="29" t="s">
        <v>25</v>
      </c>
      <c r="B100" s="2">
        <f>COUNTIFS('Transformed Data'!I:I,A95,'Transformed Data'!O:O,A100)</f>
        <v>40</v>
      </c>
      <c r="C100" s="33">
        <f>B100/B101</f>
        <v>0.13333333333333333</v>
      </c>
    </row>
    <row r="101" spans="1:3" ht="14.65" thickBot="1" x14ac:dyDescent="0.5">
      <c r="A101" s="30" t="s">
        <v>34</v>
      </c>
      <c r="B101" s="31">
        <f>SUM(B96:B100)</f>
        <v>300</v>
      </c>
      <c r="C101" s="34">
        <f>SUM(C96:C100)</f>
        <v>1</v>
      </c>
    </row>
    <row r="102" spans="1:3" x14ac:dyDescent="0.45">
      <c r="B102" s="59" t="s">
        <v>35</v>
      </c>
      <c r="C102" s="60">
        <f>SUM(C99:C100)</f>
        <v>0.64333333333333331</v>
      </c>
    </row>
    <row r="112" spans="1:3" ht="14.65" thickBot="1" x14ac:dyDescent="0.5"/>
    <row r="113" spans="1:3" x14ac:dyDescent="0.45">
      <c r="A113" s="22" t="s">
        <v>4732</v>
      </c>
      <c r="B113" s="24" t="s">
        <v>32</v>
      </c>
      <c r="C113" s="32" t="s">
        <v>33</v>
      </c>
    </row>
    <row r="114" spans="1:3" x14ac:dyDescent="0.45">
      <c r="A114" s="25" t="s">
        <v>9</v>
      </c>
      <c r="B114" s="2">
        <f>COUNTIFS('Transformed Data'!I:I,A113,'Transformed Data'!O:O,A114)</f>
        <v>11</v>
      </c>
      <c r="C114" s="33">
        <f>B114/B119</f>
        <v>5.5276381909547742E-2</v>
      </c>
    </row>
    <row r="115" spans="1:3" x14ac:dyDescent="0.45">
      <c r="A115" s="26" t="s">
        <v>13</v>
      </c>
      <c r="B115" s="2">
        <f>COUNTIFS('Transformed Data'!I:I,A113,'Transformed Data'!O:O,A115)</f>
        <v>6</v>
      </c>
      <c r="C115" s="33">
        <f>B115/B119</f>
        <v>3.015075376884422E-2</v>
      </c>
    </row>
    <row r="116" spans="1:3" x14ac:dyDescent="0.45">
      <c r="A116" s="27" t="s">
        <v>17</v>
      </c>
      <c r="B116" s="2">
        <f>COUNTIFS('Transformed Data'!I:I,A113,'Transformed Data'!O:O,A116)</f>
        <v>83</v>
      </c>
      <c r="C116" s="33">
        <f>B116/B119</f>
        <v>0.41708542713567837</v>
      </c>
    </row>
    <row r="117" spans="1:3" x14ac:dyDescent="0.45">
      <c r="A117" s="28" t="s">
        <v>21</v>
      </c>
      <c r="B117" s="2">
        <f>COUNTIFS('Transformed Data'!I:I,A113,'Transformed Data'!O:O,A117)</f>
        <v>91</v>
      </c>
      <c r="C117" s="33">
        <f>B117/B119</f>
        <v>0.457286432160804</v>
      </c>
    </row>
    <row r="118" spans="1:3" x14ac:dyDescent="0.45">
      <c r="A118" s="29" t="s">
        <v>25</v>
      </c>
      <c r="B118" s="2">
        <f>COUNTIFS('Transformed Data'!I:I,A113,'Transformed Data'!O:O,A118)</f>
        <v>8</v>
      </c>
      <c r="C118" s="33">
        <f>B118/B119</f>
        <v>4.0201005025125629E-2</v>
      </c>
    </row>
    <row r="119" spans="1:3" ht="14.65" thickBot="1" x14ac:dyDescent="0.5">
      <c r="A119" s="30" t="s">
        <v>34</v>
      </c>
      <c r="B119" s="31">
        <f>SUM(B114:B118)</f>
        <v>199</v>
      </c>
      <c r="C119" s="34">
        <f>SUM(C114:C118)</f>
        <v>0.99999999999999989</v>
      </c>
    </row>
    <row r="120" spans="1:3" x14ac:dyDescent="0.45">
      <c r="B120" s="59" t="s">
        <v>35</v>
      </c>
      <c r="C120" s="60">
        <f>SUM(C117:C118)</f>
        <v>0.49748743718592964</v>
      </c>
    </row>
    <row r="129" spans="1:3" ht="14.65" thickBot="1" x14ac:dyDescent="0.5"/>
    <row r="130" spans="1:3" x14ac:dyDescent="0.45">
      <c r="A130" s="22" t="s">
        <v>4888</v>
      </c>
      <c r="B130" s="24" t="s">
        <v>32</v>
      </c>
      <c r="C130" s="32" t="s">
        <v>33</v>
      </c>
    </row>
    <row r="131" spans="1:3" x14ac:dyDescent="0.45">
      <c r="A131" s="25" t="s">
        <v>9</v>
      </c>
      <c r="B131" s="2">
        <f>COUNTIFS('Transformed Data'!I:I,A130,'Transformed Data'!O:O,A131)</f>
        <v>10</v>
      </c>
      <c r="C131" s="33">
        <f>B131/B136</f>
        <v>3.90625E-2</v>
      </c>
    </row>
    <row r="132" spans="1:3" x14ac:dyDescent="0.45">
      <c r="A132" s="26" t="s">
        <v>13</v>
      </c>
      <c r="B132" s="2">
        <f>COUNTIFS('Transformed Data'!I:I,A130,'Transformed Data'!O:O,A132)</f>
        <v>2</v>
      </c>
      <c r="C132" s="33">
        <f>B132/B136</f>
        <v>7.8125E-3</v>
      </c>
    </row>
    <row r="133" spans="1:3" x14ac:dyDescent="0.45">
      <c r="A133" s="27" t="s">
        <v>17</v>
      </c>
      <c r="B133" s="2">
        <f>COUNTIFS('Transformed Data'!I:I,A130,'Transformed Data'!O:O,A133)</f>
        <v>121</v>
      </c>
      <c r="C133" s="33">
        <f>B133/B136</f>
        <v>0.47265625</v>
      </c>
    </row>
    <row r="134" spans="1:3" x14ac:dyDescent="0.45">
      <c r="A134" s="28" t="s">
        <v>21</v>
      </c>
      <c r="B134" s="2">
        <f>COUNTIFS('Transformed Data'!I:I,A130,'Transformed Data'!O:O,A134)</f>
        <v>100</v>
      </c>
      <c r="C134" s="33">
        <f>B134/B136</f>
        <v>0.390625</v>
      </c>
    </row>
    <row r="135" spans="1:3" x14ac:dyDescent="0.45">
      <c r="A135" s="29" t="s">
        <v>25</v>
      </c>
      <c r="B135" s="2">
        <f>COUNTIFS('Transformed Data'!I:I,A130,'Transformed Data'!O:O,A135)</f>
        <v>23</v>
      </c>
      <c r="C135" s="33">
        <f>B135/B136</f>
        <v>8.984375E-2</v>
      </c>
    </row>
    <row r="136" spans="1:3" ht="14.65" thickBot="1" x14ac:dyDescent="0.5">
      <c r="A136" s="30" t="s">
        <v>34</v>
      </c>
      <c r="B136" s="31">
        <f>SUM(B131:B135)</f>
        <v>256</v>
      </c>
      <c r="C136" s="34">
        <f>SUM(C131:C135)</f>
        <v>1</v>
      </c>
    </row>
    <row r="137" spans="1:3" x14ac:dyDescent="0.45">
      <c r="B137" s="59" t="s">
        <v>35</v>
      </c>
      <c r="C137" s="60">
        <f>SUM(C134:C135)</f>
        <v>0.48046875</v>
      </c>
    </row>
    <row r="146" spans="1:3" ht="14.65" thickBot="1" x14ac:dyDescent="0.5"/>
    <row r="147" spans="1:3" x14ac:dyDescent="0.45">
      <c r="A147" s="22" t="s">
        <v>605</v>
      </c>
      <c r="B147" s="24" t="s">
        <v>32</v>
      </c>
      <c r="C147" s="32" t="s">
        <v>33</v>
      </c>
    </row>
    <row r="148" spans="1:3" x14ac:dyDescent="0.45">
      <c r="A148" s="25" t="s">
        <v>9</v>
      </c>
      <c r="B148" s="2">
        <f>COUNTIFS('Transformed Data'!I:I,A147,'Transformed Data'!O:O,A148)</f>
        <v>8</v>
      </c>
      <c r="C148" s="33">
        <f>B148/B153</f>
        <v>9.3023255813953487E-2</v>
      </c>
    </row>
    <row r="149" spans="1:3" x14ac:dyDescent="0.45">
      <c r="A149" s="26" t="s">
        <v>13</v>
      </c>
      <c r="B149" s="2">
        <f>COUNTIFS('Transformed Data'!I:I,A147,'Transformed Data'!O:O,A149)</f>
        <v>0</v>
      </c>
      <c r="C149" s="33">
        <f>B149/B153</f>
        <v>0</v>
      </c>
    </row>
    <row r="150" spans="1:3" x14ac:dyDescent="0.45">
      <c r="A150" s="27" t="s">
        <v>17</v>
      </c>
      <c r="B150" s="2">
        <f>COUNTIFS('Transformed Data'!I:I,A147,'Transformed Data'!O:O,A150)</f>
        <v>8</v>
      </c>
      <c r="C150" s="33">
        <f>B150/B153</f>
        <v>9.3023255813953487E-2</v>
      </c>
    </row>
    <row r="151" spans="1:3" x14ac:dyDescent="0.45">
      <c r="A151" s="28" t="s">
        <v>21</v>
      </c>
      <c r="B151" s="2">
        <f>COUNTIFS('Transformed Data'!I:I,A147,'Transformed Data'!O:O,A151)</f>
        <v>59</v>
      </c>
      <c r="C151" s="33">
        <f>B151/B153</f>
        <v>0.68604651162790697</v>
      </c>
    </row>
    <row r="152" spans="1:3" x14ac:dyDescent="0.45">
      <c r="A152" s="29" t="s">
        <v>25</v>
      </c>
      <c r="B152" s="2">
        <f>COUNTIFS('Transformed Data'!I:I,A147,'Transformed Data'!O:O,A152)</f>
        <v>11</v>
      </c>
      <c r="C152" s="33">
        <f>B152/B153</f>
        <v>0.12790697674418605</v>
      </c>
    </row>
    <row r="153" spans="1:3" ht="14.65" thickBot="1" x14ac:dyDescent="0.5">
      <c r="A153" s="30" t="s">
        <v>34</v>
      </c>
      <c r="B153" s="31">
        <f>SUM(B148:B152)</f>
        <v>86</v>
      </c>
      <c r="C153" s="34">
        <f>SUM(C148:C152)</f>
        <v>1</v>
      </c>
    </row>
    <row r="154" spans="1:3" x14ac:dyDescent="0.45">
      <c r="B154" s="59" t="s">
        <v>35</v>
      </c>
      <c r="C154" s="60">
        <f>SUM(C151:C152)</f>
        <v>0.81395348837209303</v>
      </c>
    </row>
    <row r="163" spans="1:3" ht="14.65" thickBot="1" x14ac:dyDescent="0.5"/>
    <row r="164" spans="1:3" x14ac:dyDescent="0.45">
      <c r="A164" s="22" t="s">
        <v>220</v>
      </c>
      <c r="B164" s="24" t="s">
        <v>32</v>
      </c>
      <c r="C164" s="32" t="s">
        <v>33</v>
      </c>
    </row>
    <row r="165" spans="1:3" x14ac:dyDescent="0.45">
      <c r="A165" s="25" t="s">
        <v>9</v>
      </c>
      <c r="B165" s="2">
        <f>COUNTIFS('Transformed Data'!I:I,A164,'Transformed Data'!O:O,A165)</f>
        <v>5</v>
      </c>
      <c r="C165" s="33">
        <f>B165/B170</f>
        <v>5.0505050505050504E-2</v>
      </c>
    </row>
    <row r="166" spans="1:3" x14ac:dyDescent="0.45">
      <c r="A166" s="26" t="s">
        <v>13</v>
      </c>
      <c r="B166" s="2">
        <f>COUNTIFS('Transformed Data'!I:I,A164,'Transformed Data'!O:O,A166)</f>
        <v>0</v>
      </c>
      <c r="C166" s="33">
        <f>B166/B170</f>
        <v>0</v>
      </c>
    </row>
    <row r="167" spans="1:3" x14ac:dyDescent="0.45">
      <c r="A167" s="27" t="s">
        <v>17</v>
      </c>
      <c r="B167" s="2">
        <f>COUNTIFS('Transformed Data'!I:I,A164,'Transformed Data'!O:O,A167)</f>
        <v>17</v>
      </c>
      <c r="C167" s="33">
        <f>B167/B170</f>
        <v>0.17171717171717171</v>
      </c>
    </row>
    <row r="168" spans="1:3" x14ac:dyDescent="0.45">
      <c r="A168" s="28" t="s">
        <v>21</v>
      </c>
      <c r="B168" s="2">
        <f>COUNTIFS('Transformed Data'!I:I,A164,'Transformed Data'!O:O,A168)</f>
        <v>58</v>
      </c>
      <c r="C168" s="33">
        <f>B168/B170</f>
        <v>0.58585858585858586</v>
      </c>
    </row>
    <row r="169" spans="1:3" x14ac:dyDescent="0.45">
      <c r="A169" s="29" t="s">
        <v>25</v>
      </c>
      <c r="B169" s="2">
        <f>COUNTIFS('Transformed Data'!I:I,A164,'Transformed Data'!O:O,A169)</f>
        <v>19</v>
      </c>
      <c r="C169" s="33">
        <f>B169/B170</f>
        <v>0.19191919191919191</v>
      </c>
    </row>
    <row r="170" spans="1:3" ht="14.65" thickBot="1" x14ac:dyDescent="0.5">
      <c r="A170" s="30" t="s">
        <v>34</v>
      </c>
      <c r="B170" s="31">
        <f>SUM(B165:B169)</f>
        <v>99</v>
      </c>
      <c r="C170" s="34">
        <f>SUM(C165:C169)</f>
        <v>1</v>
      </c>
    </row>
    <row r="171" spans="1:3" x14ac:dyDescent="0.45">
      <c r="B171" s="59" t="s">
        <v>35</v>
      </c>
      <c r="C171" s="60">
        <f>SUM(C168:C169)</f>
        <v>0.77777777777777779</v>
      </c>
    </row>
    <row r="180" spans="1:3" ht="14.65" thickBot="1" x14ac:dyDescent="0.5"/>
    <row r="181" spans="1:3" x14ac:dyDescent="0.45">
      <c r="A181" s="22" t="s">
        <v>8280</v>
      </c>
      <c r="B181" s="24" t="s">
        <v>32</v>
      </c>
      <c r="C181" s="32" t="s">
        <v>33</v>
      </c>
    </row>
    <row r="182" spans="1:3" x14ac:dyDescent="0.45">
      <c r="A182" s="25" t="s">
        <v>9</v>
      </c>
      <c r="B182" s="2">
        <f>COUNTIFS('Transformed Data'!I:I,A181,'Transformed Data'!O:O,A182)</f>
        <v>3</v>
      </c>
      <c r="C182" s="33">
        <f>B182/B187</f>
        <v>4.4117647058823532E-2</v>
      </c>
    </row>
    <row r="183" spans="1:3" x14ac:dyDescent="0.45">
      <c r="A183" s="26" t="s">
        <v>13</v>
      </c>
      <c r="B183" s="2">
        <f>COUNTIFS('Transformed Data'!I:I,A181,'Transformed Data'!O:O,A183)</f>
        <v>0</v>
      </c>
      <c r="C183" s="33">
        <f>B183/B187</f>
        <v>0</v>
      </c>
    </row>
    <row r="184" spans="1:3" x14ac:dyDescent="0.45">
      <c r="A184" s="27" t="s">
        <v>17</v>
      </c>
      <c r="B184" s="2">
        <f>COUNTIFS('Transformed Data'!I:I,A181,'Transformed Data'!O:O,A184)</f>
        <v>18</v>
      </c>
      <c r="C184" s="33">
        <f>B184/B187</f>
        <v>0.26470588235294118</v>
      </c>
    </row>
    <row r="185" spans="1:3" x14ac:dyDescent="0.45">
      <c r="A185" s="28" t="s">
        <v>21</v>
      </c>
      <c r="B185" s="2">
        <f>COUNTIFS('Transformed Data'!I:I,A181,'Transformed Data'!O:O,A185)</f>
        <v>43</v>
      </c>
      <c r="C185" s="33">
        <f>B185/B187</f>
        <v>0.63235294117647056</v>
      </c>
    </row>
    <row r="186" spans="1:3" x14ac:dyDescent="0.45">
      <c r="A186" s="29" t="s">
        <v>25</v>
      </c>
      <c r="B186" s="2">
        <f>COUNTIFS('Transformed Data'!I:I,A181,'Transformed Data'!O:O,A186)</f>
        <v>4</v>
      </c>
      <c r="C186" s="33">
        <f>B186/B187</f>
        <v>5.8823529411764705E-2</v>
      </c>
    </row>
    <row r="187" spans="1:3" ht="14.65" thickBot="1" x14ac:dyDescent="0.5">
      <c r="A187" s="30" t="s">
        <v>34</v>
      </c>
      <c r="B187" s="31">
        <f>SUM(B182:B186)</f>
        <v>68</v>
      </c>
      <c r="C187" s="34">
        <f>SUM(C182:C186)</f>
        <v>1</v>
      </c>
    </row>
    <row r="188" spans="1:3" x14ac:dyDescent="0.45">
      <c r="B188" s="59" t="s">
        <v>35</v>
      </c>
      <c r="C188" s="60">
        <f>SUM(C185:C186)</f>
        <v>0.69117647058823528</v>
      </c>
    </row>
  </sheetData>
  <sheetProtection selectLockedCells="1" selectUnlockedCells="1"/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149"/>
  <sheetViews>
    <sheetView topLeftCell="C1" workbookViewId="0">
      <selection activeCell="F140" sqref="F140"/>
    </sheetView>
  </sheetViews>
  <sheetFormatPr defaultColWidth="8.86328125" defaultRowHeight="14.25" x14ac:dyDescent="0.45"/>
  <cols>
    <col min="1" max="1" width="37.1328125" customWidth="1"/>
    <col min="2" max="2" width="14" customWidth="1"/>
    <col min="3" max="3" width="15.33203125" style="5" customWidth="1"/>
    <col min="4" max="4" width="13.46484375" style="5" customWidth="1"/>
    <col min="5" max="5" width="10" style="5" customWidth="1"/>
    <col min="6" max="6" width="5.86328125" style="5" bestFit="1" customWidth="1"/>
    <col min="7" max="7" width="14" style="40" bestFit="1" customWidth="1"/>
    <col min="8" max="8" width="13.46484375" style="40" bestFit="1" customWidth="1"/>
  </cols>
  <sheetData>
    <row r="1" spans="1:8" ht="14.65" thickBot="1" x14ac:dyDescent="0.5">
      <c r="A1" s="18" t="s">
        <v>183</v>
      </c>
    </row>
    <row r="2" spans="1:8" s="58" customFormat="1" ht="42.75" x14ac:dyDescent="0.45">
      <c r="A2" s="55" t="s">
        <v>37</v>
      </c>
      <c r="B2" s="56" t="s">
        <v>38</v>
      </c>
      <c r="C2" s="56" t="s">
        <v>39</v>
      </c>
      <c r="D2" s="56" t="s">
        <v>40</v>
      </c>
      <c r="E2" s="56" t="s">
        <v>41</v>
      </c>
      <c r="F2" s="56" t="s">
        <v>29</v>
      </c>
      <c r="G2" s="57" t="s">
        <v>42</v>
      </c>
      <c r="H2" s="57" t="s">
        <v>43</v>
      </c>
    </row>
    <row r="3" spans="1:8" x14ac:dyDescent="0.45">
      <c r="A3" s="51" t="s">
        <v>6</v>
      </c>
      <c r="B3" s="19">
        <f>COUNTIF('Transformed Data'!P:P,1)</f>
        <v>1617</v>
      </c>
      <c r="C3" s="19">
        <f>COUNTIF('Transformed Data'!P:P,0)</f>
        <v>0</v>
      </c>
      <c r="D3" s="19">
        <f>COUNTIF('Transformed Data'!P:P,"N/A")</f>
        <v>227</v>
      </c>
      <c r="E3" s="19">
        <f>COUNTIF('Transformed Data'!P:P,"No Data")</f>
        <v>0</v>
      </c>
      <c r="F3" s="19">
        <f>SUM(B3:E3)</f>
        <v>1844</v>
      </c>
      <c r="G3" s="41">
        <f>B3/F3</f>
        <v>0.8768980477223427</v>
      </c>
      <c r="H3" s="44">
        <f>100%-G3</f>
        <v>0.1231019522776573</v>
      </c>
    </row>
    <row r="4" spans="1:8" ht="28.5" x14ac:dyDescent="0.45">
      <c r="A4" s="51" t="s">
        <v>10</v>
      </c>
      <c r="B4" s="19">
        <f>COUNTIF('Transformed Data'!T:T,1)</f>
        <v>1566</v>
      </c>
      <c r="C4" s="19">
        <f>COUNTIF('Transformed Data'!T:T,0)</f>
        <v>50</v>
      </c>
      <c r="D4" s="19">
        <f>COUNTIF('Transformed Data'!T:T,"N/A")</f>
        <v>227</v>
      </c>
      <c r="E4" s="19">
        <f>COUNTIF('Transformed Data'!T:T,"No Data")</f>
        <v>1</v>
      </c>
      <c r="F4" s="19">
        <f t="shared" ref="F4:F10" si="0">SUM(B4:E4)</f>
        <v>1844</v>
      </c>
      <c r="G4" s="41">
        <f t="shared" ref="G4:G10" si="1">B4/F4</f>
        <v>0.84924078091106292</v>
      </c>
      <c r="H4" s="44">
        <f t="shared" ref="H4:H10" si="2">100%-G4</f>
        <v>0.15075921908893708</v>
      </c>
    </row>
    <row r="5" spans="1:8" ht="28.5" x14ac:dyDescent="0.45">
      <c r="A5" s="51" t="s">
        <v>14</v>
      </c>
      <c r="B5" s="19">
        <f>COUNTIF('Transformed Data'!AM:AM,1)</f>
        <v>949</v>
      </c>
      <c r="C5" s="19">
        <f>COUNTIF('Transformed Data'!AM:AM,0)</f>
        <v>667</v>
      </c>
      <c r="D5" s="19">
        <f>COUNTIF('Transformed Data'!AM:AM,"N/A")</f>
        <v>227</v>
      </c>
      <c r="E5" s="19">
        <f>COUNTIF('Transformed Data'!AM:AM,"No Data")</f>
        <v>1</v>
      </c>
      <c r="F5" s="19">
        <f t="shared" si="0"/>
        <v>1844</v>
      </c>
      <c r="G5" s="41">
        <f t="shared" si="1"/>
        <v>0.51464208242950105</v>
      </c>
      <c r="H5" s="44">
        <f t="shared" si="2"/>
        <v>0.48535791757049895</v>
      </c>
    </row>
    <row r="6" spans="1:8" ht="28.5" x14ac:dyDescent="0.45">
      <c r="A6" s="51" t="s">
        <v>18</v>
      </c>
      <c r="B6" s="19">
        <f>COUNTIF('Transformed Data'!V:V,1)</f>
        <v>638</v>
      </c>
      <c r="C6" s="19">
        <f>COUNTIF('Transformed Data'!V:V,0)</f>
        <v>979</v>
      </c>
      <c r="D6" s="19">
        <f>COUNTIF('Transformed Data'!V:V,"N/A")</f>
        <v>227</v>
      </c>
      <c r="E6" s="19">
        <f>COUNTIF('Transformed Data'!V:V,"No Data")</f>
        <v>0</v>
      </c>
      <c r="F6" s="19">
        <f t="shared" si="0"/>
        <v>1844</v>
      </c>
      <c r="G6" s="41">
        <f t="shared" si="1"/>
        <v>0.34598698481561824</v>
      </c>
      <c r="H6" s="44">
        <f t="shared" si="2"/>
        <v>0.65401301518438171</v>
      </c>
    </row>
    <row r="7" spans="1:8" x14ac:dyDescent="0.45">
      <c r="A7" s="51" t="s">
        <v>22</v>
      </c>
      <c r="B7" s="19">
        <f>COUNTIF('Transformed Data'!AA:AA,1)</f>
        <v>1314</v>
      </c>
      <c r="C7" s="19">
        <f>COUNTIF('Transformed Data'!AA:AA,0)</f>
        <v>302</v>
      </c>
      <c r="D7" s="19">
        <f>COUNTIF('Transformed Data'!AA:AA,"N/A")</f>
        <v>227</v>
      </c>
      <c r="E7" s="19">
        <f>COUNTIF('Transformed Data'!AA:AA,"No Data")</f>
        <v>1</v>
      </c>
      <c r="F7" s="19">
        <f t="shared" si="0"/>
        <v>1844</v>
      </c>
      <c r="G7" s="41">
        <f t="shared" si="1"/>
        <v>0.71258134490238612</v>
      </c>
      <c r="H7" s="44">
        <f t="shared" si="2"/>
        <v>0.28741865509761388</v>
      </c>
    </row>
    <row r="8" spans="1:8" ht="42.75" x14ac:dyDescent="0.45">
      <c r="A8" s="6" t="s">
        <v>26</v>
      </c>
      <c r="B8" s="6">
        <f>COUNTIF('Transformed Data'!Z:Z,1)</f>
        <v>922</v>
      </c>
      <c r="C8" s="6">
        <f>COUNTIF('Transformed Data'!Z:Z,0)</f>
        <v>694</v>
      </c>
      <c r="D8" s="6">
        <f>COUNTIF('Transformed Data'!Z:Z,"N/A")</f>
        <v>227</v>
      </c>
      <c r="E8" s="6">
        <f>COUNTIF('Transformed Data'!Z:Z,"No Data")</f>
        <v>1</v>
      </c>
      <c r="F8" s="19">
        <f t="shared" si="0"/>
        <v>1844</v>
      </c>
      <c r="G8" s="42">
        <f>B8/F8</f>
        <v>0.5</v>
      </c>
      <c r="H8" s="45">
        <f>100%-G8</f>
        <v>0.5</v>
      </c>
    </row>
    <row r="9" spans="1:8" ht="42.75" x14ac:dyDescent="0.45">
      <c r="A9" s="6" t="s">
        <v>27</v>
      </c>
      <c r="B9" s="6">
        <f>COUNTIF('Transformed Data'!AL:AL,1)</f>
        <v>1202</v>
      </c>
      <c r="C9" s="6">
        <f>COUNTIF('Transformed Data'!AL:AL,0)</f>
        <v>44</v>
      </c>
      <c r="D9" s="6">
        <f>COUNTIF('Transformed Data'!AL:AL,"N/A")</f>
        <v>227</v>
      </c>
      <c r="E9" s="6">
        <f>COUNTIF('Transformed Data'!AL:AL,"No Data")</f>
        <v>371</v>
      </c>
      <c r="F9" s="19">
        <f t="shared" si="0"/>
        <v>1844</v>
      </c>
      <c r="G9" s="41">
        <f t="shared" si="1"/>
        <v>0.65184381778741862</v>
      </c>
      <c r="H9" s="44">
        <f t="shared" si="2"/>
        <v>0.34815618221258138</v>
      </c>
    </row>
    <row r="10" spans="1:8" ht="28.5" x14ac:dyDescent="0.45">
      <c r="A10" s="6" t="s">
        <v>28</v>
      </c>
      <c r="B10" s="6">
        <f>COUNTIFS('Transformed Data'!AF:AF,1)</f>
        <v>1407</v>
      </c>
      <c r="C10" s="6">
        <f>COUNTIF('Transformed Data'!AF:AF,0)</f>
        <v>80</v>
      </c>
      <c r="D10" s="6">
        <f>COUNTIF('Transformed Data'!AF:AF,"N/A")</f>
        <v>227</v>
      </c>
      <c r="E10" s="6">
        <f>COUNTIF('Transformed Data'!AF:AF,"No Data")</f>
        <v>130</v>
      </c>
      <c r="F10" s="19">
        <f t="shared" si="0"/>
        <v>1844</v>
      </c>
      <c r="G10" s="41">
        <f t="shared" si="1"/>
        <v>0.76301518438177873</v>
      </c>
      <c r="H10" s="44">
        <f t="shared" si="2"/>
        <v>0.23698481561822127</v>
      </c>
    </row>
    <row r="11" spans="1:8" x14ac:dyDescent="0.45">
      <c r="A11" s="20"/>
      <c r="B11" s="21"/>
      <c r="C11" s="21"/>
      <c r="D11" s="21"/>
      <c r="E11" s="21"/>
      <c r="F11" s="21"/>
      <c r="G11" s="43"/>
      <c r="H11" s="43"/>
    </row>
    <row r="12" spans="1:8" x14ac:dyDescent="0.45">
      <c r="A12" s="20"/>
      <c r="B12" s="21"/>
      <c r="C12" s="21"/>
      <c r="D12" s="21"/>
      <c r="E12" s="21"/>
      <c r="F12" s="21"/>
      <c r="G12" s="43"/>
      <c r="H12" s="43"/>
    </row>
    <row r="13" spans="1:8" x14ac:dyDescent="0.45">
      <c r="C13"/>
      <c r="D13"/>
      <c r="E13"/>
      <c r="F13"/>
    </row>
    <row r="14" spans="1:8" ht="14.65" thickBot="1" x14ac:dyDescent="0.5">
      <c r="A14" s="18" t="s">
        <v>4744</v>
      </c>
    </row>
    <row r="15" spans="1:8" ht="42.75" x14ac:dyDescent="0.45">
      <c r="A15" s="22" t="s">
        <v>37</v>
      </c>
      <c r="B15" s="56" t="s">
        <v>38</v>
      </c>
      <c r="C15" s="56" t="s">
        <v>39</v>
      </c>
      <c r="D15" s="56" t="s">
        <v>40</v>
      </c>
      <c r="E15" s="56" t="s">
        <v>41</v>
      </c>
      <c r="F15" s="23" t="s">
        <v>29</v>
      </c>
      <c r="G15" s="57" t="s">
        <v>42</v>
      </c>
      <c r="H15" s="57" t="s">
        <v>43</v>
      </c>
    </row>
    <row r="16" spans="1:8" x14ac:dyDescent="0.45">
      <c r="A16" s="51" t="s">
        <v>6</v>
      </c>
      <c r="B16" s="19">
        <f>COUNTIFS('Transformed Data'!I:I,A14,'Transformed Data'!P:P,1)</f>
        <v>92</v>
      </c>
      <c r="C16" s="19">
        <f>COUNTIFS('Transformed Data'!I:I,A14,'Transformed Data'!P:P,0)</f>
        <v>0</v>
      </c>
      <c r="D16" s="19">
        <f>COUNTIFS('Transformed Data'!I:I,A14,'Transformed Data'!P:P,"N/A")</f>
        <v>50</v>
      </c>
      <c r="E16" s="19">
        <f>COUNTIFS('Transformed Data'!I:I,A14,'Transformed Data'!P:P,"No Data")</f>
        <v>0</v>
      </c>
      <c r="F16" s="19">
        <f>SUM(B16:E16)</f>
        <v>142</v>
      </c>
      <c r="G16" s="41">
        <f>B16/F16</f>
        <v>0.647887323943662</v>
      </c>
      <c r="H16" s="44">
        <f>100%-G16</f>
        <v>0.352112676056338</v>
      </c>
    </row>
    <row r="17" spans="1:8" ht="28.5" x14ac:dyDescent="0.45">
      <c r="A17" s="51" t="s">
        <v>10</v>
      </c>
      <c r="B17" s="19">
        <f>COUNTIFS('Transformed Data'!I:I,A14,'Transformed Data'!T:T,1)</f>
        <v>88</v>
      </c>
      <c r="C17" s="19">
        <f>COUNTIFS('Transformed Data'!I:I,A14,'Transformed Data'!T:T,0)</f>
        <v>4</v>
      </c>
      <c r="D17" s="19">
        <f>COUNTIFS('Transformed Data'!I:I,A14,'Transformed Data'!T:T,"N/A")</f>
        <v>50</v>
      </c>
      <c r="E17" s="19">
        <f>COUNTIFS('Transformed Data'!I:I,A14,'Transformed Data'!T:T,"No Data")</f>
        <v>0</v>
      </c>
      <c r="F17" s="19">
        <f t="shared" ref="F17:F23" si="3">SUM(B17:E17)</f>
        <v>142</v>
      </c>
      <c r="G17" s="41">
        <f t="shared" ref="G17:G23" si="4">B17/F17</f>
        <v>0.61971830985915488</v>
      </c>
      <c r="H17" s="44">
        <f t="shared" ref="H17:H23" si="5">100%-G17</f>
        <v>0.38028169014084512</v>
      </c>
    </row>
    <row r="18" spans="1:8" ht="28.5" x14ac:dyDescent="0.45">
      <c r="A18" s="51" t="s">
        <v>14</v>
      </c>
      <c r="B18" s="19">
        <f>COUNTIFS('Transformed Data'!I:I,A14,'Transformed Data'!AM:AM,1)</f>
        <v>78</v>
      </c>
      <c r="C18" s="19">
        <f>COUNTIFS('Transformed Data'!I:I,A14,'Transformed Data'!AM:AM,0)</f>
        <v>14</v>
      </c>
      <c r="D18" s="19">
        <f>COUNTIFS('Transformed Data'!I:I,A14,'Transformed Data'!AM:AM,"N/A")</f>
        <v>50</v>
      </c>
      <c r="E18" s="19">
        <f>COUNTIFS('Transformed Data'!I:I,A14,'Transformed Data'!AM:AM,"No Data")</f>
        <v>0</v>
      </c>
      <c r="F18" s="19">
        <f t="shared" si="3"/>
        <v>142</v>
      </c>
      <c r="G18" s="41">
        <f t="shared" si="4"/>
        <v>0.54929577464788737</v>
      </c>
      <c r="H18" s="44">
        <f t="shared" si="5"/>
        <v>0.45070422535211263</v>
      </c>
    </row>
    <row r="19" spans="1:8" ht="28.5" x14ac:dyDescent="0.45">
      <c r="A19" s="51" t="s">
        <v>18</v>
      </c>
      <c r="B19" s="19">
        <f>COUNTIFS('Transformed Data'!I:I,A14,'Transformed Data'!V:V,1)</f>
        <v>26</v>
      </c>
      <c r="C19" s="19">
        <f>COUNTIFS('Transformed Data'!I:I,A14,'Transformed Data'!V:V,0)</f>
        <v>66</v>
      </c>
      <c r="D19" s="19">
        <f>COUNTIFS('Transformed Data'!I:I,A14,'Transformed Data'!V:V,"N/A")</f>
        <v>50</v>
      </c>
      <c r="E19" s="19">
        <f>COUNTIFS('Transformed Data'!I:I,A14,'Transformed Data'!V:V,"No Data")</f>
        <v>0</v>
      </c>
      <c r="F19" s="19">
        <f t="shared" si="3"/>
        <v>142</v>
      </c>
      <c r="G19" s="41">
        <f>B19/F19</f>
        <v>0.18309859154929578</v>
      </c>
      <c r="H19" s="44">
        <f t="shared" si="5"/>
        <v>0.81690140845070425</v>
      </c>
    </row>
    <row r="20" spans="1:8" x14ac:dyDescent="0.45">
      <c r="A20" s="51" t="s">
        <v>22</v>
      </c>
      <c r="B20" s="19">
        <f>COUNTIFS('Transformed Data'!I:I,A14,'Transformed Data'!AA:AA,1)</f>
        <v>88</v>
      </c>
      <c r="C20" s="19">
        <f>COUNTIFS('Transformed Data'!I:I,A14,'Transformed Data'!AA:AA,0)</f>
        <v>4</v>
      </c>
      <c r="D20" s="19">
        <f>COUNTIFS('Transformed Data'!I:I,A14,'Transformed Data'!AA:AA,"N/A")</f>
        <v>50</v>
      </c>
      <c r="E20" s="19">
        <f>COUNTIFS('Transformed Data'!I:I,A14,'Transformed Data'!AA:AA,"No Data")</f>
        <v>0</v>
      </c>
      <c r="F20" s="19">
        <f t="shared" si="3"/>
        <v>142</v>
      </c>
      <c r="G20" s="41">
        <f t="shared" si="4"/>
        <v>0.61971830985915488</v>
      </c>
      <c r="H20" s="44">
        <f t="shared" si="5"/>
        <v>0.38028169014084512</v>
      </c>
    </row>
    <row r="21" spans="1:8" ht="42.75" x14ac:dyDescent="0.45">
      <c r="A21" s="6" t="s">
        <v>26</v>
      </c>
      <c r="B21" s="6">
        <f>COUNTIFS('Transformed Data'!I:I,A14,'Transformed Data'!Z:Z,1)</f>
        <v>49</v>
      </c>
      <c r="C21" s="6">
        <f>COUNTIFS('Transformed Data'!I:I,A14,'Transformed Data'!Z:Z,0)</f>
        <v>43</v>
      </c>
      <c r="D21" s="6">
        <f>COUNTIFS('Transformed Data'!I:I,A14,'Transformed Data'!Z:Z,"N/A")</f>
        <v>50</v>
      </c>
      <c r="E21" s="6">
        <f>COUNTIFS('Transformed Data'!I:I,A14,'Transformed Data'!Z:Z,"No Data")</f>
        <v>0</v>
      </c>
      <c r="F21" s="19">
        <f t="shared" si="3"/>
        <v>142</v>
      </c>
      <c r="G21" s="42">
        <f>B21/F21</f>
        <v>0.34507042253521125</v>
      </c>
      <c r="H21" s="45">
        <f>100%-G21</f>
        <v>0.65492957746478875</v>
      </c>
    </row>
    <row r="22" spans="1:8" ht="42.75" x14ac:dyDescent="0.45">
      <c r="A22" s="6" t="s">
        <v>27</v>
      </c>
      <c r="B22" s="6">
        <f>COUNTIFS('Transformed Data'!I:I,A14,'Transformed Data'!AL:AL,1)</f>
        <v>86</v>
      </c>
      <c r="C22" s="6">
        <f>COUNTIFS('Transformed Data'!I:I,A14,'Transformed Data'!AL:AL,0)</f>
        <v>1</v>
      </c>
      <c r="D22" s="6">
        <f>COUNTIFS('Transformed Data'!I:I,A14,'Transformed Data'!AL:AL,"N/A")</f>
        <v>50</v>
      </c>
      <c r="E22" s="6">
        <f>COUNTIFS('Transformed Data'!I:I,A14,'Transformed Data'!AL:AL,"No Data")</f>
        <v>5</v>
      </c>
      <c r="F22" s="19">
        <f t="shared" si="3"/>
        <v>142</v>
      </c>
      <c r="G22" s="41">
        <f t="shared" si="4"/>
        <v>0.60563380281690138</v>
      </c>
      <c r="H22" s="44">
        <f t="shared" si="5"/>
        <v>0.39436619718309862</v>
      </c>
    </row>
    <row r="23" spans="1:8" ht="28.5" x14ac:dyDescent="0.45">
      <c r="A23" s="6" t="s">
        <v>28</v>
      </c>
      <c r="B23" s="6">
        <f>COUNTIFS('Transformed Data'!I:I,A14,'Transformed Data'!AF:AF,1)</f>
        <v>87</v>
      </c>
      <c r="C23" s="6">
        <f>COUNTIFS('Transformed Data'!I:I,A14,'Transformed Data'!AF:AF,0)</f>
        <v>3</v>
      </c>
      <c r="D23" s="6">
        <f>COUNTIFS('Transformed Data'!I:I,A14,'Transformed Data'!AF:AF,"N/A")</f>
        <v>50</v>
      </c>
      <c r="E23" s="6">
        <f>COUNTIFS('Transformed Data'!I:I,A14,'Transformed Data'!AF:AF,"No Data")</f>
        <v>2</v>
      </c>
      <c r="F23" s="19">
        <f t="shared" si="3"/>
        <v>142</v>
      </c>
      <c r="G23" s="41">
        <f t="shared" si="4"/>
        <v>0.61267605633802813</v>
      </c>
      <c r="H23" s="44">
        <f t="shared" si="5"/>
        <v>0.38732394366197187</v>
      </c>
    </row>
    <row r="24" spans="1:8" x14ac:dyDescent="0.45">
      <c r="A24" s="20"/>
      <c r="B24" s="21"/>
      <c r="C24" s="21"/>
      <c r="D24" s="21"/>
      <c r="E24" s="21"/>
      <c r="F24" s="21"/>
      <c r="G24" s="43"/>
      <c r="H24" s="43"/>
    </row>
    <row r="25" spans="1:8" x14ac:dyDescent="0.45">
      <c r="A25" s="20"/>
      <c r="B25" s="21"/>
      <c r="C25" s="21"/>
      <c r="D25" s="21"/>
      <c r="E25" s="21"/>
      <c r="F25" s="21"/>
      <c r="G25" s="43"/>
      <c r="H25" s="43"/>
    </row>
    <row r="27" spans="1:8" ht="14.65" thickBot="1" x14ac:dyDescent="0.5">
      <c r="A27" s="18" t="s">
        <v>184</v>
      </c>
    </row>
    <row r="28" spans="1:8" ht="42.75" x14ac:dyDescent="0.45">
      <c r="A28" s="22" t="s">
        <v>37</v>
      </c>
      <c r="B28" s="56" t="s">
        <v>38</v>
      </c>
      <c r="C28" s="56" t="s">
        <v>39</v>
      </c>
      <c r="D28" s="56" t="s">
        <v>40</v>
      </c>
      <c r="E28" s="56" t="s">
        <v>41</v>
      </c>
      <c r="F28" s="23" t="s">
        <v>29</v>
      </c>
      <c r="G28" s="57" t="s">
        <v>42</v>
      </c>
      <c r="H28" s="57" t="s">
        <v>43</v>
      </c>
    </row>
    <row r="29" spans="1:8" x14ac:dyDescent="0.45">
      <c r="A29" s="51" t="s">
        <v>6</v>
      </c>
      <c r="B29" s="19">
        <f>COUNTIFS('Transformed Data'!I:I,A27,'Transformed Data'!P:P,1)</f>
        <v>257</v>
      </c>
      <c r="C29" s="19">
        <f>COUNTIFS('Transformed Data'!I:I,A27,'Transformed Data'!P:P,0)</f>
        <v>0</v>
      </c>
      <c r="D29" s="19">
        <f>COUNTIFS('Transformed Data'!I:I,A27,'Transformed Data'!P:P,"N/A")</f>
        <v>15</v>
      </c>
      <c r="E29" s="19">
        <f>COUNTIFS('Transformed Data'!I:I,A27,'Transformed Data'!P:P,"No Data")</f>
        <v>0</v>
      </c>
      <c r="F29" s="19">
        <f>SUM(B29:E29)</f>
        <v>272</v>
      </c>
      <c r="G29" s="41">
        <f>B29/F29</f>
        <v>0.94485294117647056</v>
      </c>
      <c r="H29" s="44">
        <f>100%-G29</f>
        <v>5.5147058823529438E-2</v>
      </c>
    </row>
    <row r="30" spans="1:8" ht="28.5" x14ac:dyDescent="0.45">
      <c r="A30" s="51" t="s">
        <v>10</v>
      </c>
      <c r="B30" s="19">
        <f>COUNTIFS('Transformed Data'!I:I,A27,'Transformed Data'!T:T,1)</f>
        <v>252</v>
      </c>
      <c r="C30" s="19">
        <f>COUNTIFS('Transformed Data'!I:I,A27,'Transformed Data'!T:T,0)</f>
        <v>5</v>
      </c>
      <c r="D30" s="19">
        <f>COUNTIFS('Transformed Data'!I:I,A27,'Transformed Data'!T:T,"N/A")</f>
        <v>15</v>
      </c>
      <c r="E30" s="19">
        <f>COUNTIFS('Transformed Data'!I:I,A27,'Transformed Data'!T:T,"No Data")</f>
        <v>0</v>
      </c>
      <c r="F30" s="19">
        <f t="shared" ref="F30:F36" si="6">SUM(B30:E30)</f>
        <v>272</v>
      </c>
      <c r="G30" s="41">
        <f t="shared" ref="G30:G33" si="7">B30/F30</f>
        <v>0.92647058823529416</v>
      </c>
      <c r="H30" s="44">
        <f t="shared" ref="H30:H33" si="8">100%-G30</f>
        <v>7.3529411764705843E-2</v>
      </c>
    </row>
    <row r="31" spans="1:8" ht="28.5" x14ac:dyDescent="0.45">
      <c r="A31" s="51" t="s">
        <v>14</v>
      </c>
      <c r="B31" s="19">
        <f>COUNTIFS('Transformed Data'!I:I,A27,'Transformed Data'!AM:AM,1)</f>
        <v>180</v>
      </c>
      <c r="C31" s="19">
        <f>COUNTIFS('Transformed Data'!I:I,A27,'Transformed Data'!AM:AM,0)</f>
        <v>77</v>
      </c>
      <c r="D31" s="19">
        <f>COUNTIFS('Transformed Data'!I:I,A27,'Transformed Data'!AM:AM,"N/A")</f>
        <v>15</v>
      </c>
      <c r="E31" s="19">
        <f>COUNTIFS('Transformed Data'!I:I,A27,'Transformed Data'!AM:AM,"No Data")</f>
        <v>0</v>
      </c>
      <c r="F31" s="19">
        <f t="shared" si="6"/>
        <v>272</v>
      </c>
      <c r="G31" s="41">
        <f t="shared" si="7"/>
        <v>0.66176470588235292</v>
      </c>
      <c r="H31" s="44">
        <f t="shared" si="8"/>
        <v>0.33823529411764708</v>
      </c>
    </row>
    <row r="32" spans="1:8" ht="28.5" x14ac:dyDescent="0.45">
      <c r="A32" s="51" t="s">
        <v>18</v>
      </c>
      <c r="B32" s="19">
        <f>COUNTIFS('Transformed Data'!I:I,A27,'Transformed Data'!V:V,1)</f>
        <v>113</v>
      </c>
      <c r="C32" s="19">
        <f>COUNTIFS('Transformed Data'!I:I,A27,'Transformed Data'!V:V,0)</f>
        <v>144</v>
      </c>
      <c r="D32" s="19">
        <f>COUNTIFS('Transformed Data'!I:I,A27,'Transformed Data'!V:V,"N/A")</f>
        <v>15</v>
      </c>
      <c r="E32" s="19">
        <f>COUNTIFS('Transformed Data'!I:I,A27,'Transformed Data'!V:V,"No Data")</f>
        <v>0</v>
      </c>
      <c r="F32" s="19">
        <f t="shared" si="6"/>
        <v>272</v>
      </c>
      <c r="G32" s="41">
        <f t="shared" si="7"/>
        <v>0.41544117647058826</v>
      </c>
      <c r="H32" s="44">
        <f t="shared" si="8"/>
        <v>0.58455882352941169</v>
      </c>
    </row>
    <row r="33" spans="1:8" x14ac:dyDescent="0.45">
      <c r="A33" s="51" t="s">
        <v>22</v>
      </c>
      <c r="B33" s="19">
        <f>COUNTIFS('Transformed Data'!I:I,A27,'Transformed Data'!AA:AA,1)</f>
        <v>242</v>
      </c>
      <c r="C33" s="19">
        <f>COUNTIFS('Transformed Data'!I:I,A27,'Transformed Data'!AA:AA,0)</f>
        <v>15</v>
      </c>
      <c r="D33" s="19">
        <f>COUNTIFS('Transformed Data'!I:I,A27,'Transformed Data'!AA:AA,"N/A")</f>
        <v>15</v>
      </c>
      <c r="E33" s="19">
        <f>COUNTIFS('Transformed Data'!I:I,A27,'Transformed Data'!AA:AA,"No Data")</f>
        <v>0</v>
      </c>
      <c r="F33" s="19">
        <f t="shared" si="6"/>
        <v>272</v>
      </c>
      <c r="G33" s="41">
        <f t="shared" si="7"/>
        <v>0.88970588235294112</v>
      </c>
      <c r="H33" s="44">
        <f t="shared" si="8"/>
        <v>0.11029411764705888</v>
      </c>
    </row>
    <row r="34" spans="1:8" ht="42.75" x14ac:dyDescent="0.45">
      <c r="A34" s="6" t="s">
        <v>26</v>
      </c>
      <c r="B34" s="6">
        <f>COUNTIFS('Transformed Data'!I:I,A27,'Transformed Data'!Z:Z,1)</f>
        <v>145</v>
      </c>
      <c r="C34" s="6">
        <f>COUNTIFS('Transformed Data'!I:I,A27,'Transformed Data'!Z:Z,0)</f>
        <v>112</v>
      </c>
      <c r="D34" s="6">
        <f>COUNTIFS('Transformed Data'!I:I,A27,'Transformed Data'!Z:Z,"N/A")</f>
        <v>15</v>
      </c>
      <c r="E34" s="6">
        <f>COUNTIFS('Transformed Data'!I:I,A27,'Transformed Data'!Z:Z,"No Data")</f>
        <v>0</v>
      </c>
      <c r="F34" s="19">
        <f t="shared" si="6"/>
        <v>272</v>
      </c>
      <c r="G34" s="42">
        <f>B34/F34</f>
        <v>0.53308823529411764</v>
      </c>
      <c r="H34" s="45">
        <f>100%-G34</f>
        <v>0.46691176470588236</v>
      </c>
    </row>
    <row r="35" spans="1:8" ht="42.75" x14ac:dyDescent="0.45">
      <c r="A35" s="6" t="s">
        <v>27</v>
      </c>
      <c r="B35" s="6">
        <f>COUNTIFS('Transformed Data'!I:I,A27,'Transformed Data'!AL:AL,1)</f>
        <v>220</v>
      </c>
      <c r="C35" s="6">
        <f>COUNTIFS('Transformed Data'!I:I,A27,'Transformed Data'!AL:AL,0)</f>
        <v>13</v>
      </c>
      <c r="D35" s="6">
        <f>COUNTIFS('Transformed Data'!I:I,A27,'Transformed Data'!AL:AL,"N/A")</f>
        <v>15</v>
      </c>
      <c r="E35" s="6">
        <f>COUNTIFS('Transformed Data'!I:I,A27,'Transformed Data'!AL:AL,"No Data")</f>
        <v>24</v>
      </c>
      <c r="F35" s="19">
        <f t="shared" si="6"/>
        <v>272</v>
      </c>
      <c r="G35" s="41">
        <f t="shared" ref="G35:G36" si="9">B35/F35</f>
        <v>0.80882352941176472</v>
      </c>
      <c r="H35" s="44">
        <f t="shared" ref="H35:H36" si="10">100%-G35</f>
        <v>0.19117647058823528</v>
      </c>
    </row>
    <row r="36" spans="1:8" ht="28.5" x14ac:dyDescent="0.45">
      <c r="A36" s="6" t="s">
        <v>28</v>
      </c>
      <c r="B36" s="6">
        <f>COUNTIFS('Transformed Data'!I:I,A27,'Transformed Data'!AF:AF,1)</f>
        <v>243</v>
      </c>
      <c r="C36" s="6">
        <f>COUNTIFS('Transformed Data'!I:I,A27,'Transformed Data'!AF:AF,0)</f>
        <v>14</v>
      </c>
      <c r="D36" s="6">
        <f>COUNTIFS('Transformed Data'!I:I,A27,'Transformed Data'!AF:AF,"N/A")</f>
        <v>15</v>
      </c>
      <c r="E36" s="6">
        <f>COUNTIFS('Transformed Data'!I:I,A27,'Transformed Data'!AF:AF,"No Data")</f>
        <v>0</v>
      </c>
      <c r="F36" s="19">
        <f t="shared" si="6"/>
        <v>272</v>
      </c>
      <c r="G36" s="41">
        <f t="shared" si="9"/>
        <v>0.89338235294117652</v>
      </c>
      <c r="H36" s="44">
        <f t="shared" si="10"/>
        <v>0.10661764705882348</v>
      </c>
    </row>
    <row r="40" spans="1:8" ht="14.65" thickBot="1" x14ac:dyDescent="0.5">
      <c r="A40" s="18" t="s">
        <v>825</v>
      </c>
    </row>
    <row r="41" spans="1:8" ht="42.75" x14ac:dyDescent="0.45">
      <c r="A41" s="22" t="s">
        <v>37</v>
      </c>
      <c r="B41" s="56" t="s">
        <v>38</v>
      </c>
      <c r="C41" s="56" t="s">
        <v>39</v>
      </c>
      <c r="D41" s="56" t="s">
        <v>40</v>
      </c>
      <c r="E41" s="56" t="s">
        <v>41</v>
      </c>
      <c r="F41" s="23" t="s">
        <v>29</v>
      </c>
      <c r="G41" s="57" t="s">
        <v>42</v>
      </c>
      <c r="H41" s="57" t="s">
        <v>43</v>
      </c>
    </row>
    <row r="42" spans="1:8" x14ac:dyDescent="0.45">
      <c r="A42" s="51" t="s">
        <v>6</v>
      </c>
      <c r="B42" s="19">
        <f>COUNTIFS('Transformed Data'!I:I,A40,'Transformed Data'!P:P,1)</f>
        <v>220</v>
      </c>
      <c r="C42" s="19">
        <f>COUNTIFS('Transformed Data'!I:I,A40,'Transformed Data'!P:P,0)</f>
        <v>0</v>
      </c>
      <c r="D42" s="19">
        <f>COUNTIFS('Transformed Data'!I:I,A40,'Transformed Data'!P:P,"N/A")</f>
        <v>60</v>
      </c>
      <c r="E42" s="19">
        <f>COUNTIFS('Transformed Data'!I:I,A40,'Transformed Data'!P:P,"No Data")</f>
        <v>0</v>
      </c>
      <c r="F42" s="19">
        <f>SUM(B42:E42)</f>
        <v>280</v>
      </c>
      <c r="G42" s="41">
        <f>B42/F42</f>
        <v>0.7857142857142857</v>
      </c>
      <c r="H42" s="44">
        <f>100%-G42</f>
        <v>0.2142857142857143</v>
      </c>
    </row>
    <row r="43" spans="1:8" ht="28.5" x14ac:dyDescent="0.45">
      <c r="A43" s="51" t="s">
        <v>10</v>
      </c>
      <c r="B43" s="19">
        <f>COUNTIFS('Transformed Data'!I:I,A40,'Transformed Data'!T:T,1)</f>
        <v>219</v>
      </c>
      <c r="C43" s="19">
        <f>COUNTIFS('Transformed Data'!I:I,A40,'Transformed Data'!T:T,0)</f>
        <v>1</v>
      </c>
      <c r="D43" s="19">
        <f>COUNTIFS('Transformed Data'!I:I,A40,'Transformed Data'!T:T,"N/A")</f>
        <v>60</v>
      </c>
      <c r="E43" s="19">
        <f>COUNTIFS('Transformed Data'!I:I,A40,'Transformed Data'!T:T,"No Data")</f>
        <v>0</v>
      </c>
      <c r="F43" s="19">
        <f t="shared" ref="F43:F49" si="11">SUM(B43:E43)</f>
        <v>280</v>
      </c>
      <c r="G43" s="41">
        <f t="shared" ref="G43:G46" si="12">B43/F43</f>
        <v>0.78214285714285714</v>
      </c>
      <c r="H43" s="44">
        <f t="shared" ref="H43:H46" si="13">100%-G43</f>
        <v>0.21785714285714286</v>
      </c>
    </row>
    <row r="44" spans="1:8" ht="28.5" x14ac:dyDescent="0.45">
      <c r="A44" s="51" t="s">
        <v>14</v>
      </c>
      <c r="B44" s="19">
        <f>COUNTIFS('Transformed Data'!I:I,A40,'Transformed Data'!AM:AM,1)</f>
        <v>103</v>
      </c>
      <c r="C44" s="19">
        <f>COUNTIFS('Transformed Data'!I:I,A40,'Transformed Data'!AM:AM,0)</f>
        <v>117</v>
      </c>
      <c r="D44" s="19">
        <f>COUNTIFS('Transformed Data'!I:I,A40,'Transformed Data'!AM:AM,"N/A")</f>
        <v>60</v>
      </c>
      <c r="E44" s="19">
        <f>COUNTIFS('Transformed Data'!I:I,A40,'Transformed Data'!AM:AM,"No Data")</f>
        <v>0</v>
      </c>
      <c r="F44" s="19">
        <f t="shared" si="11"/>
        <v>280</v>
      </c>
      <c r="G44" s="41">
        <f t="shared" si="12"/>
        <v>0.36785714285714288</v>
      </c>
      <c r="H44" s="44">
        <f t="shared" si="13"/>
        <v>0.63214285714285712</v>
      </c>
    </row>
    <row r="45" spans="1:8" ht="28.5" x14ac:dyDescent="0.45">
      <c r="A45" s="51" t="s">
        <v>18</v>
      </c>
      <c r="B45" s="19">
        <f>COUNTIFS('Transformed Data'!I:I,A40,'Transformed Data'!V:V,1)</f>
        <v>65</v>
      </c>
      <c r="C45" s="19">
        <f>COUNTIFS('Transformed Data'!I:I,A40,'Transformed Data'!V:V,0)</f>
        <v>155</v>
      </c>
      <c r="D45" s="19">
        <f>COUNTIFS('Transformed Data'!I:I,A40,'Transformed Data'!V:V,"N/A")</f>
        <v>60</v>
      </c>
      <c r="E45" s="19">
        <f>COUNTIFS('Transformed Data'!I:I,A40,'Transformed Data'!V:V,"No Data")</f>
        <v>0</v>
      </c>
      <c r="F45" s="19">
        <f t="shared" si="11"/>
        <v>280</v>
      </c>
      <c r="G45" s="41">
        <f t="shared" si="12"/>
        <v>0.23214285714285715</v>
      </c>
      <c r="H45" s="44">
        <f t="shared" si="13"/>
        <v>0.76785714285714279</v>
      </c>
    </row>
    <row r="46" spans="1:8" x14ac:dyDescent="0.45">
      <c r="A46" s="51" t="s">
        <v>22</v>
      </c>
      <c r="B46" s="19">
        <f>COUNTIFS('Transformed Data'!I:I,A40,'Transformed Data'!AA:AA,1)</f>
        <v>157</v>
      </c>
      <c r="C46" s="19">
        <f>COUNTIFS('Transformed Data'!I:I,A40,'Transformed Data'!AA:AA,0)</f>
        <v>63</v>
      </c>
      <c r="D46" s="19">
        <f>COUNTIFS('Transformed Data'!I:I,A40,'Transformed Data'!AA:AA,"N/A")</f>
        <v>60</v>
      </c>
      <c r="E46" s="19">
        <f>COUNTIFS('Transformed Data'!I:I,A40,'Transformed Data'!AA:AA,"No Data")</f>
        <v>0</v>
      </c>
      <c r="F46" s="19">
        <f t="shared" si="11"/>
        <v>280</v>
      </c>
      <c r="G46" s="41">
        <f t="shared" si="12"/>
        <v>0.56071428571428572</v>
      </c>
      <c r="H46" s="44">
        <f t="shared" si="13"/>
        <v>0.43928571428571428</v>
      </c>
    </row>
    <row r="47" spans="1:8" ht="42.75" x14ac:dyDescent="0.45">
      <c r="A47" s="6" t="s">
        <v>26</v>
      </c>
      <c r="B47" s="6">
        <f>COUNTIFS('Transformed Data'!I:I,A40,'Transformed Data'!Z:Z,1)</f>
        <v>108</v>
      </c>
      <c r="C47" s="6">
        <f>COUNTIFS('Transformed Data'!I:I,A40,'Transformed Data'!Z:Z,0)</f>
        <v>112</v>
      </c>
      <c r="D47" s="6">
        <f>COUNTIFS('Transformed Data'!I:I,A40,'Transformed Data'!Z:Z,"N/A")</f>
        <v>60</v>
      </c>
      <c r="E47" s="6">
        <f>COUNTIFS('Transformed Data'!I:I,A40,'Transformed Data'!Z:Z,"No Data")</f>
        <v>0</v>
      </c>
      <c r="F47" s="19">
        <f t="shared" si="11"/>
        <v>280</v>
      </c>
      <c r="G47" s="42">
        <f>B47/F47</f>
        <v>0.38571428571428573</v>
      </c>
      <c r="H47" s="45">
        <f>100%-G47</f>
        <v>0.61428571428571432</v>
      </c>
    </row>
    <row r="48" spans="1:8" ht="42.75" x14ac:dyDescent="0.45">
      <c r="A48" s="6" t="s">
        <v>27</v>
      </c>
      <c r="B48" s="6">
        <f>COUNTIFS('Transformed Data'!I:I,A40,'Transformed Data'!AL:AL,1)</f>
        <v>153</v>
      </c>
      <c r="C48" s="6">
        <f>COUNTIFS('Transformed Data'!I:I,A40,'Transformed Data'!AL:AL,0)</f>
        <v>4</v>
      </c>
      <c r="D48" s="6">
        <f>COUNTIFS('Transformed Data'!I:I,A40,'Transformed Data'!AL:AL,"N/A")</f>
        <v>60</v>
      </c>
      <c r="E48" s="6">
        <f>COUNTIFS('Transformed Data'!I:I,A40,'Transformed Data'!AL:AL,"No Data")</f>
        <v>63</v>
      </c>
      <c r="F48" s="19">
        <f t="shared" si="11"/>
        <v>280</v>
      </c>
      <c r="G48" s="41">
        <f t="shared" ref="G48:G49" si="14">B48/F48</f>
        <v>0.54642857142857137</v>
      </c>
      <c r="H48" s="44">
        <f t="shared" ref="H48:H49" si="15">100%-G48</f>
        <v>0.45357142857142863</v>
      </c>
    </row>
    <row r="49" spans="1:8" ht="28.5" x14ac:dyDescent="0.45">
      <c r="A49" s="6" t="s">
        <v>28</v>
      </c>
      <c r="B49" s="6">
        <f>COUNTIFS('Transformed Data'!I:I,A40,'Transformed Data'!AF:AF,1)</f>
        <v>203</v>
      </c>
      <c r="C49" s="6">
        <f>COUNTIFS('Transformed Data'!I:I,A40,'Transformed Data'!AF:AF,0)</f>
        <v>17</v>
      </c>
      <c r="D49" s="6">
        <f>COUNTIFS('Transformed Data'!I:I,A40,'Transformed Data'!AF:AF,"N/A")</f>
        <v>60</v>
      </c>
      <c r="E49" s="6">
        <f>COUNTIFS('Transformed Data'!I:I,A40,'Transformed Data'!AF:AF,"No Data")</f>
        <v>0</v>
      </c>
      <c r="F49" s="19">
        <f t="shared" si="11"/>
        <v>280</v>
      </c>
      <c r="G49" s="41">
        <f t="shared" si="14"/>
        <v>0.72499999999999998</v>
      </c>
      <c r="H49" s="44">
        <f t="shared" si="15"/>
        <v>0.27500000000000002</v>
      </c>
    </row>
    <row r="53" spans="1:8" ht="14.65" thickBot="1" x14ac:dyDescent="0.5">
      <c r="A53" s="18" t="s">
        <v>204</v>
      </c>
    </row>
    <row r="54" spans="1:8" ht="42.75" x14ac:dyDescent="0.45">
      <c r="A54" s="22" t="s">
        <v>37</v>
      </c>
      <c r="B54" s="56" t="s">
        <v>38</v>
      </c>
      <c r="C54" s="56" t="s">
        <v>39</v>
      </c>
      <c r="D54" s="56" t="s">
        <v>40</v>
      </c>
      <c r="E54" s="56" t="s">
        <v>41</v>
      </c>
      <c r="F54" s="23" t="s">
        <v>29</v>
      </c>
      <c r="G54" s="57" t="s">
        <v>42</v>
      </c>
      <c r="H54" s="57" t="s">
        <v>43</v>
      </c>
    </row>
    <row r="55" spans="1:8" x14ac:dyDescent="0.45">
      <c r="A55" s="51" t="s">
        <v>6</v>
      </c>
      <c r="B55" s="19">
        <f>COUNTIFS('Transformed Data'!I:I,A53,'Transformed Data'!P:P,1)</f>
        <v>131</v>
      </c>
      <c r="C55" s="19">
        <f>COUNTIFS('Transformed Data'!I:I,A53,'Transformed Data'!P:P,0)</f>
        <v>0</v>
      </c>
      <c r="D55" s="19">
        <f>COUNTIFS('Transformed Data'!I:I,A53,'Transformed Data'!P:P,"N/A")</f>
        <v>11</v>
      </c>
      <c r="E55" s="19">
        <f>COUNTIFS('Transformed Data'!I:I,A53,'Transformed Data'!P:P,"No Data")</f>
        <v>0</v>
      </c>
      <c r="F55" s="19">
        <f>SUM(B55:E55)</f>
        <v>142</v>
      </c>
      <c r="G55" s="41">
        <f>B55/F55</f>
        <v>0.92253521126760563</v>
      </c>
      <c r="H55" s="44">
        <f>100%-G55</f>
        <v>7.7464788732394374E-2</v>
      </c>
    </row>
    <row r="56" spans="1:8" ht="28.5" x14ac:dyDescent="0.45">
      <c r="A56" s="51" t="s">
        <v>10</v>
      </c>
      <c r="B56" s="19">
        <f>COUNTIFS('Transformed Data'!I:I,A53,'Transformed Data'!T:T,1)</f>
        <v>122</v>
      </c>
      <c r="C56" s="19">
        <f>COUNTIFS('Transformed Data'!I:I,A53,'Transformed Data'!T:T,0)</f>
        <v>9</v>
      </c>
      <c r="D56" s="19">
        <f>COUNTIFS('Transformed Data'!I:I,A53,'Transformed Data'!T:T,"N/A")</f>
        <v>11</v>
      </c>
      <c r="E56" s="19">
        <f>COUNTIFS('Transformed Data'!I:I,A53,'Transformed Data'!T:T,"No Data")</f>
        <v>0</v>
      </c>
      <c r="F56" s="19">
        <f t="shared" ref="F56:F62" si="16">SUM(B56:E56)</f>
        <v>142</v>
      </c>
      <c r="G56" s="41">
        <f t="shared" ref="G56:G59" si="17">B56/F56</f>
        <v>0.85915492957746475</v>
      </c>
      <c r="H56" s="44">
        <f t="shared" ref="H56:H59" si="18">100%-G56</f>
        <v>0.14084507042253525</v>
      </c>
    </row>
    <row r="57" spans="1:8" ht="28.5" x14ac:dyDescent="0.45">
      <c r="A57" s="51" t="s">
        <v>14</v>
      </c>
      <c r="B57" s="19">
        <f>COUNTIFS('Transformed Data'!I:I,A53,'Transformed Data'!AM:AM,1)</f>
        <v>63</v>
      </c>
      <c r="C57" s="19">
        <f>COUNTIFS('Transformed Data'!I:I,A53,'Transformed Data'!AM:AM,0)</f>
        <v>68</v>
      </c>
      <c r="D57" s="19">
        <f>COUNTIFS('Transformed Data'!I:I,A53,'Transformed Data'!AM:AM,"N/A")</f>
        <v>11</v>
      </c>
      <c r="E57" s="19">
        <f>COUNTIFS('Transformed Data'!I:I,A53,'Transformed Data'!AM:AM,"No Data")</f>
        <v>0</v>
      </c>
      <c r="F57" s="19">
        <f t="shared" si="16"/>
        <v>142</v>
      </c>
      <c r="G57" s="41">
        <f t="shared" si="17"/>
        <v>0.44366197183098594</v>
      </c>
      <c r="H57" s="44">
        <f t="shared" si="18"/>
        <v>0.55633802816901401</v>
      </c>
    </row>
    <row r="58" spans="1:8" ht="28.5" x14ac:dyDescent="0.45">
      <c r="A58" s="51" t="s">
        <v>18</v>
      </c>
      <c r="B58" s="19">
        <f>COUNTIFS('Transformed Data'!I:I,A53,'Transformed Data'!V:V,1)</f>
        <v>64</v>
      </c>
      <c r="C58" s="19">
        <f>COUNTIFS('Transformed Data'!I:I,A53,'Transformed Data'!V:V,0)</f>
        <v>67</v>
      </c>
      <c r="D58" s="19">
        <f>COUNTIFS('Transformed Data'!I:I,A53,'Transformed Data'!V:V,"N/A")</f>
        <v>11</v>
      </c>
      <c r="E58" s="19">
        <f>COUNTIFS('Transformed Data'!I:I,A53,'Transformed Data'!V:V,"No Data")</f>
        <v>0</v>
      </c>
      <c r="F58" s="19">
        <f t="shared" si="16"/>
        <v>142</v>
      </c>
      <c r="G58" s="41">
        <f t="shared" si="17"/>
        <v>0.45070422535211269</v>
      </c>
      <c r="H58" s="44">
        <f t="shared" si="18"/>
        <v>0.54929577464788726</v>
      </c>
    </row>
    <row r="59" spans="1:8" x14ac:dyDescent="0.45">
      <c r="A59" s="51" t="s">
        <v>22</v>
      </c>
      <c r="B59" s="19">
        <f>COUNTIFS('Transformed Data'!I:I,A53,'Transformed Data'!AA:AA,1)</f>
        <v>90</v>
      </c>
      <c r="C59" s="19">
        <f>COUNTIFS('Transformed Data'!I:I,A53,'Transformed Data'!AA:AA,0)</f>
        <v>41</v>
      </c>
      <c r="D59" s="19">
        <f>COUNTIFS('Transformed Data'!I:I,A53,'Transformed Data'!AA:AA,"N/A")</f>
        <v>11</v>
      </c>
      <c r="E59" s="19">
        <f>COUNTIFS('Transformed Data'!I:I,A53,'Transformed Data'!AA:AA,"No Data")</f>
        <v>0</v>
      </c>
      <c r="F59" s="19">
        <f t="shared" si="16"/>
        <v>142</v>
      </c>
      <c r="G59" s="41">
        <f t="shared" si="17"/>
        <v>0.63380281690140849</v>
      </c>
      <c r="H59" s="44">
        <f t="shared" si="18"/>
        <v>0.36619718309859151</v>
      </c>
    </row>
    <row r="60" spans="1:8" ht="42.75" x14ac:dyDescent="0.45">
      <c r="A60" s="6" t="s">
        <v>26</v>
      </c>
      <c r="B60" s="6">
        <f>COUNTIFS('Transformed Data'!I:I,A53,'Transformed Data'!Z:Z,1)</f>
        <v>97</v>
      </c>
      <c r="C60" s="6">
        <f>COUNTIFS('Transformed Data'!I:I,A53,'Transformed Data'!Z:Z,0)</f>
        <v>34</v>
      </c>
      <c r="D60" s="6">
        <f>COUNTIFS('Transformed Data'!I:I,A53,'Transformed Data'!Z:Z,"N/A")</f>
        <v>11</v>
      </c>
      <c r="E60" s="6">
        <f>COUNTIFS('Transformed Data'!I:I,A53,'Transformed Data'!Z:Z,"No Data")</f>
        <v>0</v>
      </c>
      <c r="F60" s="19">
        <f t="shared" si="16"/>
        <v>142</v>
      </c>
      <c r="G60" s="42">
        <f>B60/F60</f>
        <v>0.68309859154929575</v>
      </c>
      <c r="H60" s="45">
        <f>100%-G60</f>
        <v>0.31690140845070425</v>
      </c>
    </row>
    <row r="61" spans="1:8" ht="42.75" x14ac:dyDescent="0.45">
      <c r="A61" s="6" t="s">
        <v>27</v>
      </c>
      <c r="B61" s="6">
        <f>COUNTIFS('Transformed Data'!I:I,A53,'Transformed Data'!AL:AL,1)</f>
        <v>84</v>
      </c>
      <c r="C61" s="6">
        <f>COUNTIFS('Transformed Data'!I:I,A53,'Transformed Data'!AL:AL,0)</f>
        <v>3</v>
      </c>
      <c r="D61" s="6">
        <f>COUNTIFS('Transformed Data'!I:I,A53,'Transformed Data'!AL:AL,"N/A")</f>
        <v>11</v>
      </c>
      <c r="E61" s="6">
        <f>COUNTIFS('Transformed Data'!I:I,A53,'Transformed Data'!AL:AL,"No Data")</f>
        <v>44</v>
      </c>
      <c r="F61" s="19">
        <f t="shared" si="16"/>
        <v>142</v>
      </c>
      <c r="G61" s="41">
        <f t="shared" ref="G61:G62" si="19">B61/F61</f>
        <v>0.59154929577464788</v>
      </c>
      <c r="H61" s="44">
        <f t="shared" ref="H61:H62" si="20">100%-G61</f>
        <v>0.40845070422535212</v>
      </c>
    </row>
    <row r="62" spans="1:8" ht="28.5" x14ac:dyDescent="0.45">
      <c r="A62" s="6" t="s">
        <v>28</v>
      </c>
      <c r="B62" s="6">
        <f>COUNTIFS('Transformed Data'!I:I,A53,'Transformed Data'!AF:AF,1)</f>
        <v>92</v>
      </c>
      <c r="C62" s="6">
        <f>COUNTIFS('Transformed Data'!I:I,A53,'Transformed Data'!AF:AF,0)</f>
        <v>6</v>
      </c>
      <c r="D62" s="6">
        <f>COUNTIFS('Transformed Data'!I:I,A53,'Transformed Data'!AF:AF,"N/A")</f>
        <v>11</v>
      </c>
      <c r="E62" s="6">
        <f>COUNTIFS('Transformed Data'!I:I,A53,'Transformed Data'!AF:AF,"No Data")</f>
        <v>33</v>
      </c>
      <c r="F62" s="19">
        <f t="shared" si="16"/>
        <v>142</v>
      </c>
      <c r="G62" s="41">
        <f t="shared" si="19"/>
        <v>0.647887323943662</v>
      </c>
      <c r="H62" s="44">
        <f t="shared" si="20"/>
        <v>0.352112676056338</v>
      </c>
    </row>
    <row r="66" spans="1:8" ht="14.65" thickBot="1" x14ac:dyDescent="0.5">
      <c r="A66" s="18" t="s">
        <v>10598</v>
      </c>
    </row>
    <row r="67" spans="1:8" ht="42.75" x14ac:dyDescent="0.45">
      <c r="A67" s="22" t="s">
        <v>37</v>
      </c>
      <c r="B67" s="56" t="s">
        <v>38</v>
      </c>
      <c r="C67" s="56" t="s">
        <v>39</v>
      </c>
      <c r="D67" s="56" t="s">
        <v>40</v>
      </c>
      <c r="E67" s="56" t="s">
        <v>41</v>
      </c>
      <c r="F67" s="23" t="s">
        <v>29</v>
      </c>
      <c r="G67" s="57" t="s">
        <v>42</v>
      </c>
      <c r="H67" s="57" t="s">
        <v>43</v>
      </c>
    </row>
    <row r="68" spans="1:8" x14ac:dyDescent="0.45">
      <c r="A68" s="51" t="s">
        <v>6</v>
      </c>
      <c r="B68" s="19">
        <f>COUNTIFS('Transformed Data'!I:I,A66,'Transformed Data'!P:P,1)</f>
        <v>246</v>
      </c>
      <c r="C68" s="19">
        <f>COUNTIFS('Transformed Data'!I:I,A66,'Transformed Data'!P:P,0)</f>
        <v>0</v>
      </c>
      <c r="D68" s="19">
        <f>COUNTIFS('Transformed Data'!I:I,A66,'Transformed Data'!P:P,"N/A")</f>
        <v>54</v>
      </c>
      <c r="E68" s="19">
        <f>COUNTIFS('Transformed Data'!I:I,A66,'Transformed Data'!P:P,"No Data")</f>
        <v>0</v>
      </c>
      <c r="F68" s="19">
        <f>SUM(B68:E68)</f>
        <v>300</v>
      </c>
      <c r="G68" s="41">
        <f>B68/F68</f>
        <v>0.82</v>
      </c>
      <c r="H68" s="44">
        <f>100%-G68</f>
        <v>0.18000000000000005</v>
      </c>
    </row>
    <row r="69" spans="1:8" ht="28.5" x14ac:dyDescent="0.45">
      <c r="A69" s="51" t="s">
        <v>10</v>
      </c>
      <c r="B69" s="19">
        <f>COUNTIFS('Transformed Data'!I:I,A66,'Transformed Data'!T:T,1)</f>
        <v>237</v>
      </c>
      <c r="C69" s="19">
        <f>COUNTIFS('Transformed Data'!I:I,A66,'Transformed Data'!T:T,0)</f>
        <v>9</v>
      </c>
      <c r="D69" s="19">
        <f>COUNTIFS('Transformed Data'!I:I,A66,'Transformed Data'!T:T,"N/A")</f>
        <v>54</v>
      </c>
      <c r="E69" s="19">
        <f>COUNTIFS('Transformed Data'!I:I,A66,'Transformed Data'!T:T,"No Data")</f>
        <v>0</v>
      </c>
      <c r="F69" s="19">
        <f t="shared" ref="F69:F75" si="21">SUM(B69:E69)</f>
        <v>300</v>
      </c>
      <c r="G69" s="41">
        <f t="shared" ref="G69:G72" si="22">B69/F69</f>
        <v>0.79</v>
      </c>
      <c r="H69" s="44">
        <f t="shared" ref="H69:H72" si="23">100%-G69</f>
        <v>0.20999999999999996</v>
      </c>
    </row>
    <row r="70" spans="1:8" ht="28.5" x14ac:dyDescent="0.45">
      <c r="A70" s="51" t="s">
        <v>14</v>
      </c>
      <c r="B70" s="19">
        <f>COUNTIFS('Transformed Data'!I:I,A66,'Transformed Data'!AM:AM,1)</f>
        <v>168</v>
      </c>
      <c r="C70" s="19">
        <f>COUNTIFS('Transformed Data'!I:I,A66,'Transformed Data'!AM:AM,0)</f>
        <v>78</v>
      </c>
      <c r="D70" s="19">
        <f>COUNTIFS('Transformed Data'!I:I,A66,'Transformed Data'!AM:AM,"N/A")</f>
        <v>54</v>
      </c>
      <c r="E70" s="19">
        <f>COUNTIFS('Transformed Data'!I:I,A66,'Transformed Data'!AM:AM,"No Data")</f>
        <v>0</v>
      </c>
      <c r="F70" s="19">
        <f t="shared" si="21"/>
        <v>300</v>
      </c>
      <c r="G70" s="41">
        <f t="shared" si="22"/>
        <v>0.56000000000000005</v>
      </c>
      <c r="H70" s="44">
        <f t="shared" si="23"/>
        <v>0.43999999999999995</v>
      </c>
    </row>
    <row r="71" spans="1:8" ht="28.5" x14ac:dyDescent="0.45">
      <c r="A71" s="51" t="s">
        <v>18</v>
      </c>
      <c r="B71" s="19">
        <f>COUNTIFS('Transformed Data'!I:I,A66,'Transformed Data'!V:V,1)</f>
        <v>103</v>
      </c>
      <c r="C71" s="19">
        <f>COUNTIFS('Transformed Data'!I:I,A66,'Transformed Data'!V:V,0)</f>
        <v>143</v>
      </c>
      <c r="D71" s="19">
        <f>COUNTIFS('Transformed Data'!I:I,A66,'Transformed Data'!V:V,"N/A")</f>
        <v>54</v>
      </c>
      <c r="E71" s="19">
        <f>COUNTIFS('Transformed Data'!I:I,A66,'Transformed Data'!V:V,"No Data")</f>
        <v>0</v>
      </c>
      <c r="F71" s="19">
        <f t="shared" si="21"/>
        <v>300</v>
      </c>
      <c r="G71" s="41">
        <f t="shared" si="22"/>
        <v>0.34333333333333332</v>
      </c>
      <c r="H71" s="44">
        <f t="shared" si="23"/>
        <v>0.65666666666666673</v>
      </c>
    </row>
    <row r="72" spans="1:8" x14ac:dyDescent="0.45">
      <c r="A72" s="51" t="s">
        <v>22</v>
      </c>
      <c r="B72" s="19">
        <f>COUNTIFS('Transformed Data'!I:I,A66,'Transformed Data'!AA:AA,1)</f>
        <v>230</v>
      </c>
      <c r="C72" s="19">
        <f>COUNTIFS('Transformed Data'!I:I,A66,'Transformed Data'!AA:AA,0)</f>
        <v>16</v>
      </c>
      <c r="D72" s="19">
        <f>COUNTIFS('Transformed Data'!I:I,A66,'Transformed Data'!AA:AA,"N/A")</f>
        <v>54</v>
      </c>
      <c r="E72" s="19">
        <f>COUNTIFS('Transformed Data'!I:I,A66,'Transformed Data'!AA:AA,"No Data")</f>
        <v>0</v>
      </c>
      <c r="F72" s="19">
        <f t="shared" si="21"/>
        <v>300</v>
      </c>
      <c r="G72" s="41">
        <f t="shared" si="22"/>
        <v>0.76666666666666672</v>
      </c>
      <c r="H72" s="44">
        <f t="shared" si="23"/>
        <v>0.23333333333333328</v>
      </c>
    </row>
    <row r="73" spans="1:8" ht="42.75" x14ac:dyDescent="0.45">
      <c r="A73" s="6" t="s">
        <v>26</v>
      </c>
      <c r="B73" s="6">
        <f>COUNTIFS('Transformed Data'!I:I,A66,'Transformed Data'!Z:Z,1)</f>
        <v>140</v>
      </c>
      <c r="C73" s="6">
        <f>COUNTIFS('Transformed Data'!I:I,A66,'Transformed Data'!Z:Z,0)</f>
        <v>106</v>
      </c>
      <c r="D73" s="6">
        <f>COUNTIFS('Transformed Data'!I:I,A66,'Transformed Data'!Z:Z,"N/A")</f>
        <v>54</v>
      </c>
      <c r="E73" s="6">
        <f>COUNTIFS('Transformed Data'!I:I,A66,'Transformed Data'!Z:Z,"No Data")</f>
        <v>0</v>
      </c>
      <c r="F73" s="19">
        <f t="shared" si="21"/>
        <v>300</v>
      </c>
      <c r="G73" s="42">
        <f>B73/F73</f>
        <v>0.46666666666666667</v>
      </c>
      <c r="H73" s="45">
        <f>100%-G73</f>
        <v>0.53333333333333333</v>
      </c>
    </row>
    <row r="74" spans="1:8" ht="42.75" x14ac:dyDescent="0.45">
      <c r="A74" s="6" t="s">
        <v>27</v>
      </c>
      <c r="B74" s="6">
        <f>COUNTIFS('Transformed Data'!I:I,A66,'Transformed Data'!AL:AL,1)</f>
        <v>210</v>
      </c>
      <c r="C74" s="6">
        <f>COUNTIFS('Transformed Data'!I:I,A66,'Transformed Data'!AL:AL,0)</f>
        <v>8</v>
      </c>
      <c r="D74" s="6">
        <f>COUNTIFS('Transformed Data'!I:I,A66,'Transformed Data'!AL:AL,"N/A")</f>
        <v>54</v>
      </c>
      <c r="E74" s="6">
        <f>COUNTIFS('Transformed Data'!I:I,A66,'Transformed Data'!AL:AL,"No Data")</f>
        <v>28</v>
      </c>
      <c r="F74" s="19">
        <f t="shared" si="21"/>
        <v>300</v>
      </c>
      <c r="G74" s="41">
        <f t="shared" ref="G74:G75" si="24">B74/F74</f>
        <v>0.7</v>
      </c>
      <c r="H74" s="44">
        <f t="shared" ref="H74:H75" si="25">100%-G74</f>
        <v>0.30000000000000004</v>
      </c>
    </row>
    <row r="75" spans="1:8" ht="28.5" x14ac:dyDescent="0.45">
      <c r="A75" s="6" t="s">
        <v>28</v>
      </c>
      <c r="B75" s="6">
        <f>COUNTIFS('Transformed Data'!I:I,A66,'Transformed Data'!AF:AF,1)</f>
        <v>234</v>
      </c>
      <c r="C75" s="6">
        <f>COUNTIFS('Transformed Data'!I:I,A66,'Transformed Data'!AF:AF,0)</f>
        <v>12</v>
      </c>
      <c r="D75" s="6">
        <f>COUNTIFS('Transformed Data'!I:I,A66,'Transformed Data'!AF:AF,"N/A")</f>
        <v>54</v>
      </c>
      <c r="E75" s="6">
        <f>COUNTIFS('Transformed Data'!I:I,A66,'Transformed Data'!AF:AF,"No Data")</f>
        <v>0</v>
      </c>
      <c r="F75" s="19">
        <f t="shared" si="21"/>
        <v>300</v>
      </c>
      <c r="G75" s="41">
        <f t="shared" si="24"/>
        <v>0.78</v>
      </c>
      <c r="H75" s="44">
        <f t="shared" si="25"/>
        <v>0.21999999999999997</v>
      </c>
    </row>
    <row r="79" spans="1:8" ht="14.65" thickBot="1" x14ac:dyDescent="0.5">
      <c r="A79" s="18" t="s">
        <v>4732</v>
      </c>
    </row>
    <row r="80" spans="1:8" ht="42.75" x14ac:dyDescent="0.45">
      <c r="A80" s="22" t="s">
        <v>37</v>
      </c>
      <c r="B80" s="56" t="s">
        <v>38</v>
      </c>
      <c r="C80" s="56" t="s">
        <v>39</v>
      </c>
      <c r="D80" s="56" t="s">
        <v>40</v>
      </c>
      <c r="E80" s="56" t="s">
        <v>41</v>
      </c>
      <c r="F80" s="23" t="s">
        <v>29</v>
      </c>
      <c r="G80" s="57" t="s">
        <v>42</v>
      </c>
      <c r="H80" s="57" t="s">
        <v>43</v>
      </c>
    </row>
    <row r="81" spans="1:8" x14ac:dyDescent="0.45">
      <c r="A81" s="51" t="s">
        <v>6</v>
      </c>
      <c r="B81" s="19">
        <f>COUNTIFS('Transformed Data'!I:I,A79,'Transformed Data'!P:P,1)</f>
        <v>188</v>
      </c>
      <c r="C81" s="19">
        <f>COUNTIFS('Transformed Data'!I:I,A79,'Transformed Data'!P:P,0)</f>
        <v>0</v>
      </c>
      <c r="D81" s="19">
        <f>COUNTIFS('Transformed Data'!I:I,A79,'Transformed Data'!P:P,"N/A")</f>
        <v>11</v>
      </c>
      <c r="E81" s="19">
        <f>COUNTIFS('Transformed Data'!I:I,A79,'Transformed Data'!P:P,"No Data")</f>
        <v>0</v>
      </c>
      <c r="F81" s="19">
        <f>SUM(B81:E81)</f>
        <v>199</v>
      </c>
      <c r="G81" s="41">
        <f>B81/F81</f>
        <v>0.94472361809045224</v>
      </c>
      <c r="H81" s="44">
        <f>100%-G81</f>
        <v>5.5276381909547756E-2</v>
      </c>
    </row>
    <row r="82" spans="1:8" ht="28.5" x14ac:dyDescent="0.45">
      <c r="A82" s="51" t="s">
        <v>10</v>
      </c>
      <c r="B82" s="19">
        <f>COUNTIFS('Transformed Data'!I:I,A79,'Transformed Data'!T:T,1)</f>
        <v>184</v>
      </c>
      <c r="C82" s="19">
        <f>COUNTIFS('Transformed Data'!I:I,A79,'Transformed Data'!T:T,0)</f>
        <v>4</v>
      </c>
      <c r="D82" s="19">
        <f>COUNTIFS('Transformed Data'!I:I,A79,'Transformed Data'!T:T,"N/A")</f>
        <v>11</v>
      </c>
      <c r="E82" s="19">
        <f>COUNTIFS('Transformed Data'!I:I,A79,'Transformed Data'!T:T,"No Data")</f>
        <v>0</v>
      </c>
      <c r="F82" s="19">
        <f t="shared" ref="F82:F88" si="26">SUM(B82:E82)</f>
        <v>199</v>
      </c>
      <c r="G82" s="41">
        <f t="shared" ref="G82:G85" si="27">B82/F82</f>
        <v>0.92462311557788945</v>
      </c>
      <c r="H82" s="44">
        <f t="shared" ref="H82:H85" si="28">100%-G82</f>
        <v>7.5376884422110546E-2</v>
      </c>
    </row>
    <row r="83" spans="1:8" ht="28.5" x14ac:dyDescent="0.45">
      <c r="A83" s="51" t="s">
        <v>14</v>
      </c>
      <c r="B83" s="19">
        <f>COUNTIFS('Transformed Data'!I:I,A79,'Transformed Data'!AM:AM,1)</f>
        <v>89</v>
      </c>
      <c r="C83" s="19">
        <f>COUNTIFS('Transformed Data'!I:I,A79,'Transformed Data'!AM:AM,0)</f>
        <v>99</v>
      </c>
      <c r="D83" s="19">
        <f>COUNTIFS('Transformed Data'!I:I,A79,'Transformed Data'!AM:AM,"N/A")</f>
        <v>11</v>
      </c>
      <c r="E83" s="19">
        <f>COUNTIFS('Transformed Data'!I:I,A79,'Transformed Data'!AM:AM,"No Data")</f>
        <v>0</v>
      </c>
      <c r="F83" s="19">
        <f t="shared" si="26"/>
        <v>199</v>
      </c>
      <c r="G83" s="41">
        <f t="shared" si="27"/>
        <v>0.44723618090452261</v>
      </c>
      <c r="H83" s="44">
        <f t="shared" si="28"/>
        <v>0.55276381909547734</v>
      </c>
    </row>
    <row r="84" spans="1:8" ht="28.5" x14ac:dyDescent="0.45">
      <c r="A84" s="51" t="s">
        <v>18</v>
      </c>
      <c r="B84" s="19">
        <f>COUNTIFS('Transformed Data'!I:I,A79,'Transformed Data'!V:V,1)</f>
        <v>56</v>
      </c>
      <c r="C84" s="19">
        <f>COUNTIFS('Transformed Data'!I:I,A79,'Transformed Data'!V:V,0)</f>
        <v>132</v>
      </c>
      <c r="D84" s="19">
        <f>COUNTIFS('Transformed Data'!I:I,A79,'Transformed Data'!V:V,"N/A")</f>
        <v>11</v>
      </c>
      <c r="E84" s="19">
        <f>COUNTIFS('Transformed Data'!I:I,A79,'Transformed Data'!V:V,"No Data")</f>
        <v>0</v>
      </c>
      <c r="F84" s="19">
        <f t="shared" si="26"/>
        <v>199</v>
      </c>
      <c r="G84" s="41">
        <f t="shared" si="27"/>
        <v>0.28140703517587939</v>
      </c>
      <c r="H84" s="44">
        <f t="shared" si="28"/>
        <v>0.71859296482412061</v>
      </c>
    </row>
    <row r="85" spans="1:8" x14ac:dyDescent="0.45">
      <c r="A85" s="51" t="s">
        <v>22</v>
      </c>
      <c r="B85" s="19">
        <f>COUNTIFS('Transformed Data'!I:I,A79,'Transformed Data'!AA:AA,1)</f>
        <v>134</v>
      </c>
      <c r="C85" s="19">
        <f>COUNTIFS('Transformed Data'!I:I,A79,'Transformed Data'!AA:AA,0)</f>
        <v>54</v>
      </c>
      <c r="D85" s="19">
        <f>COUNTIFS('Transformed Data'!I:I,A79,'Transformed Data'!AA:AA,"N/A")</f>
        <v>11</v>
      </c>
      <c r="E85" s="19">
        <f>COUNTIFS('Transformed Data'!I:I,A79,'Transformed Data'!AA:AA,"No Data")</f>
        <v>0</v>
      </c>
      <c r="F85" s="19">
        <f t="shared" si="26"/>
        <v>199</v>
      </c>
      <c r="G85" s="41">
        <f t="shared" si="27"/>
        <v>0.6733668341708543</v>
      </c>
      <c r="H85" s="44">
        <f t="shared" si="28"/>
        <v>0.3266331658291457</v>
      </c>
    </row>
    <row r="86" spans="1:8" ht="42.75" x14ac:dyDescent="0.45">
      <c r="A86" s="6" t="s">
        <v>26</v>
      </c>
      <c r="B86" s="6">
        <f>COUNTIFS('Transformed Data'!I:I,A79,'Transformed Data'!Z:Z,1)</f>
        <v>90</v>
      </c>
      <c r="C86" s="6">
        <f>COUNTIFS('Transformed Data'!I:I,A79,'Transformed Data'!Z:Z,0)</f>
        <v>98</v>
      </c>
      <c r="D86" s="6">
        <f>COUNTIFS('Transformed Data'!I:I,A79,'Transformed Data'!Z:Z,"N/A")</f>
        <v>11</v>
      </c>
      <c r="E86" s="6">
        <f>COUNTIFS('Transformed Data'!I:I,A79,'Transformed Data'!Z:Z,"No Data")</f>
        <v>0</v>
      </c>
      <c r="F86" s="19">
        <f t="shared" si="26"/>
        <v>199</v>
      </c>
      <c r="G86" s="42">
        <f>B86/F86</f>
        <v>0.45226130653266333</v>
      </c>
      <c r="H86" s="45">
        <f>100%-G86</f>
        <v>0.54773869346733672</v>
      </c>
    </row>
    <row r="87" spans="1:8" ht="42.75" x14ac:dyDescent="0.45">
      <c r="A87" s="6" t="s">
        <v>27</v>
      </c>
      <c r="B87" s="6">
        <f>COUNTIFS('Transformed Data'!I:I,A79,'Transformed Data'!AL:AL,1)</f>
        <v>109</v>
      </c>
      <c r="C87" s="6">
        <f>COUNTIFS('Transformed Data'!I:I,A79,'Transformed Data'!AL:AL,0)</f>
        <v>8</v>
      </c>
      <c r="D87" s="6">
        <f>COUNTIFS('Transformed Data'!I:I,A79,'Transformed Data'!AL:AL,"N/A")</f>
        <v>11</v>
      </c>
      <c r="E87" s="6">
        <f>COUNTIFS('Transformed Data'!I:I,A79,'Transformed Data'!AL:AL,"No Data")</f>
        <v>71</v>
      </c>
      <c r="F87" s="19">
        <f t="shared" si="26"/>
        <v>199</v>
      </c>
      <c r="G87" s="41">
        <f t="shared" ref="G87:G88" si="29">B87/F87</f>
        <v>0.54773869346733672</v>
      </c>
      <c r="H87" s="44">
        <f t="shared" ref="H87:H88" si="30">100%-G87</f>
        <v>0.45226130653266328</v>
      </c>
    </row>
    <row r="88" spans="1:8" ht="28.5" x14ac:dyDescent="0.45">
      <c r="A88" s="6" t="s">
        <v>28</v>
      </c>
      <c r="B88" s="6">
        <f>COUNTIFS('Transformed Data'!I:I,A79,'Transformed Data'!AF:AF,1)</f>
        <v>156</v>
      </c>
      <c r="C88" s="6">
        <f>COUNTIFS('Transformed Data'!I:I,A79,'Transformed Data'!AF:AF,0)</f>
        <v>6</v>
      </c>
      <c r="D88" s="6">
        <f>COUNTIFS('Transformed Data'!I:I,A79,'Transformed Data'!AF:AF,"N/A")</f>
        <v>11</v>
      </c>
      <c r="E88" s="6">
        <f>COUNTIFS('Transformed Data'!I:I,A79,'Transformed Data'!AF:AF,"No Data")</f>
        <v>26</v>
      </c>
      <c r="F88" s="19">
        <f t="shared" si="26"/>
        <v>199</v>
      </c>
      <c r="G88" s="41">
        <f t="shared" si="29"/>
        <v>0.7839195979899497</v>
      </c>
      <c r="H88" s="44">
        <f t="shared" si="30"/>
        <v>0.2160804020100503</v>
      </c>
    </row>
    <row r="97" spans="1:8" ht="14.65" thickBot="1" x14ac:dyDescent="0.5">
      <c r="A97" s="18" t="s">
        <v>4888</v>
      </c>
    </row>
    <row r="98" spans="1:8" ht="42.75" x14ac:dyDescent="0.45">
      <c r="A98" s="22" t="s">
        <v>37</v>
      </c>
      <c r="B98" s="56" t="s">
        <v>38</v>
      </c>
      <c r="C98" s="56" t="s">
        <v>39</v>
      </c>
      <c r="D98" s="56" t="s">
        <v>40</v>
      </c>
      <c r="E98" s="56" t="s">
        <v>41</v>
      </c>
      <c r="F98" s="23" t="s">
        <v>29</v>
      </c>
      <c r="G98" s="57" t="s">
        <v>42</v>
      </c>
      <c r="H98" s="57" t="s">
        <v>43</v>
      </c>
    </row>
    <row r="99" spans="1:8" x14ac:dyDescent="0.45">
      <c r="A99" s="51" t="s">
        <v>6</v>
      </c>
      <c r="B99" s="19">
        <f>COUNTIFS('Transformed Data'!I:I,A97,'Transformed Data'!P:P,1)</f>
        <v>246</v>
      </c>
      <c r="C99" s="19">
        <f>COUNTIFS('Transformed Data'!I:I,A97,'Transformed Data'!P:P,0)</f>
        <v>0</v>
      </c>
      <c r="D99" s="19">
        <f>COUNTIFS('Transformed Data'!I:I,A97,'Transformed Data'!P:P,"N/A")</f>
        <v>10</v>
      </c>
      <c r="E99" s="19">
        <f>COUNTIFS('Transformed Data'!I:I,A97,'Transformed Data'!P:P,"No Data")</f>
        <v>0</v>
      </c>
      <c r="F99" s="19">
        <f>SUM(B99:E99)</f>
        <v>256</v>
      </c>
      <c r="G99" s="41">
        <f>B99/F99</f>
        <v>0.9609375</v>
      </c>
      <c r="H99" s="44">
        <f>100%-G99</f>
        <v>3.90625E-2</v>
      </c>
    </row>
    <row r="100" spans="1:8" ht="28.5" x14ac:dyDescent="0.45">
      <c r="A100" s="51" t="s">
        <v>10</v>
      </c>
      <c r="B100" s="19">
        <f>COUNTIFS('Transformed Data'!I:I,A97,'Transformed Data'!T:T,1)</f>
        <v>237</v>
      </c>
      <c r="C100" s="19">
        <f>COUNTIFS('Transformed Data'!I:I,A97,'Transformed Data'!T:T,0)</f>
        <v>8</v>
      </c>
      <c r="D100" s="19">
        <f>COUNTIFS('Transformed Data'!I:I,A97,'Transformed Data'!T:T,"N/A")</f>
        <v>10</v>
      </c>
      <c r="E100" s="19">
        <f>COUNTIFS('Transformed Data'!I:I,A97,'Transformed Data'!T:T,"No Data")</f>
        <v>1</v>
      </c>
      <c r="F100" s="19">
        <f t="shared" ref="F100:F106" si="31">SUM(B100:E100)</f>
        <v>256</v>
      </c>
      <c r="G100" s="41">
        <f t="shared" ref="G100:G103" si="32">B100/F100</f>
        <v>0.92578125</v>
      </c>
      <c r="H100" s="44">
        <f t="shared" ref="H100:H103" si="33">100%-G100</f>
        <v>7.421875E-2</v>
      </c>
    </row>
    <row r="101" spans="1:8" ht="28.5" x14ac:dyDescent="0.45">
      <c r="A101" s="51" t="s">
        <v>14</v>
      </c>
      <c r="B101" s="19">
        <f>COUNTIFS('Transformed Data'!I:I,A97,'Transformed Data'!AM:AM,1)</f>
        <v>106</v>
      </c>
      <c r="C101" s="19">
        <f>COUNTIFS('Transformed Data'!I:I,A97,'Transformed Data'!AM:AM,0)</f>
        <v>139</v>
      </c>
      <c r="D101" s="19">
        <f>COUNTIFS('Transformed Data'!I:I,A97,'Transformed Data'!AM:AM,"N/A")</f>
        <v>10</v>
      </c>
      <c r="E101" s="19">
        <f>COUNTIFS('Transformed Data'!I:I,A97,'Transformed Data'!AM:AM,"No Data")</f>
        <v>1</v>
      </c>
      <c r="F101" s="19">
        <f t="shared" si="31"/>
        <v>256</v>
      </c>
      <c r="G101" s="41">
        <f t="shared" si="32"/>
        <v>0.4140625</v>
      </c>
      <c r="H101" s="44">
        <f t="shared" si="33"/>
        <v>0.5859375</v>
      </c>
    </row>
    <row r="102" spans="1:8" ht="28.5" x14ac:dyDescent="0.45">
      <c r="A102" s="51" t="s">
        <v>18</v>
      </c>
      <c r="B102" s="19">
        <f>COUNTIFS('Transformed Data'!I:I,A97,'Transformed Data'!V:V,1)</f>
        <v>131</v>
      </c>
      <c r="C102" s="19">
        <f>COUNTIFS('Transformed Data'!I:I,A97,'Transformed Data'!V:V,0)</f>
        <v>115</v>
      </c>
      <c r="D102" s="19">
        <f>COUNTIFS('Transformed Data'!I:I,A97,'Transformed Data'!V:V,"N/A")</f>
        <v>10</v>
      </c>
      <c r="E102" s="19">
        <f>COUNTIFS('Transformed Data'!I:I,A97,'Transformed Data'!V:V,"No Data")</f>
        <v>0</v>
      </c>
      <c r="F102" s="19">
        <f t="shared" si="31"/>
        <v>256</v>
      </c>
      <c r="G102" s="41">
        <f t="shared" si="32"/>
        <v>0.51171875</v>
      </c>
      <c r="H102" s="44">
        <f t="shared" si="33"/>
        <v>0.48828125</v>
      </c>
    </row>
    <row r="103" spans="1:8" x14ac:dyDescent="0.45">
      <c r="A103" s="51" t="s">
        <v>22</v>
      </c>
      <c r="B103" s="19">
        <f>COUNTIFS('Transformed Data'!I:I,A97,'Transformed Data'!AA:AA,1)</f>
        <v>145</v>
      </c>
      <c r="C103" s="19">
        <f>COUNTIFS('Transformed Data'!I:I,A97,'Transformed Data'!AA:AA,0)</f>
        <v>100</v>
      </c>
      <c r="D103" s="19">
        <f>COUNTIFS('Transformed Data'!I:I,A97,'Transformed Data'!AA:AA,"N/A")</f>
        <v>10</v>
      </c>
      <c r="E103" s="19">
        <f>COUNTIFS('Transformed Data'!I:I,A97,'Transformed Data'!AA:AA,"No Data")</f>
        <v>1</v>
      </c>
      <c r="F103" s="19">
        <f t="shared" si="31"/>
        <v>256</v>
      </c>
      <c r="G103" s="41">
        <f t="shared" si="32"/>
        <v>0.56640625</v>
      </c>
      <c r="H103" s="44">
        <f t="shared" si="33"/>
        <v>0.43359375</v>
      </c>
    </row>
    <row r="104" spans="1:8" ht="42.75" x14ac:dyDescent="0.45">
      <c r="A104" s="6" t="s">
        <v>26</v>
      </c>
      <c r="B104" s="6">
        <f>COUNTIFS('Transformed Data'!I:I,A97,'Transformed Data'!Z:Z,1)</f>
        <v>139</v>
      </c>
      <c r="C104" s="6">
        <f>COUNTIFS('Transformed Data'!I:I,A97,'Transformed Data'!Z:Z,0)</f>
        <v>106</v>
      </c>
      <c r="D104" s="6">
        <f>COUNTIFS('Transformed Data'!I:I,A97,'Transformed Data'!Z:Z,"N/A")</f>
        <v>10</v>
      </c>
      <c r="E104" s="6">
        <f>COUNTIFS('Transformed Data'!I:I,A97,'Transformed Data'!Z:Z,"No Data")</f>
        <v>1</v>
      </c>
      <c r="F104" s="19">
        <f t="shared" si="31"/>
        <v>256</v>
      </c>
      <c r="G104" s="42">
        <f>B104/F104</f>
        <v>0.54296875</v>
      </c>
      <c r="H104" s="45">
        <f>100%-G104</f>
        <v>0.45703125</v>
      </c>
    </row>
    <row r="105" spans="1:8" ht="42.75" x14ac:dyDescent="0.45">
      <c r="A105" s="6" t="s">
        <v>27</v>
      </c>
      <c r="B105" s="6">
        <f>COUNTIFS('Transformed Data'!I:I,A97,'Transformed Data'!AL:AL,1)</f>
        <v>138</v>
      </c>
      <c r="C105" s="6">
        <f>COUNTIFS('Transformed Data'!I:I,A97,'Transformed Data'!AL:AL,0)</f>
        <v>2</v>
      </c>
      <c r="D105" s="6">
        <f>COUNTIFS('Transformed Data'!I:I,A97,'Transformed Data'!AL:AL,"N/A")</f>
        <v>10</v>
      </c>
      <c r="E105" s="6">
        <f>COUNTIFS('Transformed Data'!I:I,A97,'Transformed Data'!AL:AL,"No Data")</f>
        <v>106</v>
      </c>
      <c r="F105" s="19">
        <f t="shared" si="31"/>
        <v>256</v>
      </c>
      <c r="G105" s="41">
        <f t="shared" ref="G105:G106" si="34">B105/F105</f>
        <v>0.5390625</v>
      </c>
      <c r="H105" s="44">
        <f t="shared" ref="H105:H106" si="35">100%-G105</f>
        <v>0.4609375</v>
      </c>
    </row>
    <row r="106" spans="1:8" ht="28.5" x14ac:dyDescent="0.45">
      <c r="A106" s="6" t="s">
        <v>28</v>
      </c>
      <c r="B106" s="6">
        <f>COUNTIFS('Transformed Data'!I:I,A97,'Transformed Data'!AF:AF,1)</f>
        <v>164</v>
      </c>
      <c r="C106" s="6">
        <f>COUNTIFS('Transformed Data'!I:I,A97,'Transformed Data'!AF:AF,0)</f>
        <v>13</v>
      </c>
      <c r="D106" s="6">
        <f>COUNTIFS('Transformed Data'!I:I,A97,'Transformed Data'!AF:AF,"N/A")</f>
        <v>10</v>
      </c>
      <c r="E106" s="6">
        <f>COUNTIFS('Transformed Data'!I:I,A97,'Transformed Data'!AF:AF,"No Data")</f>
        <v>69</v>
      </c>
      <c r="F106" s="19">
        <f t="shared" si="31"/>
        <v>256</v>
      </c>
      <c r="G106" s="41">
        <f t="shared" si="34"/>
        <v>0.640625</v>
      </c>
      <c r="H106" s="44">
        <f t="shared" si="35"/>
        <v>0.359375</v>
      </c>
    </row>
    <row r="111" spans="1:8" ht="14.65" thickBot="1" x14ac:dyDescent="0.5">
      <c r="A111" s="18" t="s">
        <v>605</v>
      </c>
    </row>
    <row r="112" spans="1:8" ht="42.75" x14ac:dyDescent="0.45">
      <c r="A112" s="22" t="s">
        <v>37</v>
      </c>
      <c r="B112" s="56" t="s">
        <v>38</v>
      </c>
      <c r="C112" s="56" t="s">
        <v>39</v>
      </c>
      <c r="D112" s="56" t="s">
        <v>40</v>
      </c>
      <c r="E112" s="56" t="s">
        <v>41</v>
      </c>
      <c r="F112" s="23" t="s">
        <v>29</v>
      </c>
      <c r="G112" s="57" t="s">
        <v>42</v>
      </c>
      <c r="H112" s="57" t="s">
        <v>43</v>
      </c>
    </row>
    <row r="113" spans="1:8" x14ac:dyDescent="0.45">
      <c r="A113" s="51" t="s">
        <v>6</v>
      </c>
      <c r="B113" s="19">
        <f>COUNTIFS('Transformed Data'!I:I,A111,'Transformed Data'!P:P,1)</f>
        <v>78</v>
      </c>
      <c r="C113" s="19">
        <f>COUNTIFS('Transformed Data'!I:I,A111,'Transformed Data'!P:P,0)</f>
        <v>0</v>
      </c>
      <c r="D113" s="19">
        <f>COUNTIFS('Transformed Data'!I:I,A111,'Transformed Data'!P:P,"N/A")</f>
        <v>8</v>
      </c>
      <c r="E113" s="19">
        <f>COUNTIFS('Transformed Data'!I:I,A111,'Transformed Data'!P:P,"No Data")</f>
        <v>0</v>
      </c>
      <c r="F113" s="19">
        <f>SUM(B113:E113)</f>
        <v>86</v>
      </c>
      <c r="G113" s="41">
        <f>B113/F113</f>
        <v>0.90697674418604646</v>
      </c>
      <c r="H113" s="44">
        <f>100%-G113</f>
        <v>9.3023255813953543E-2</v>
      </c>
    </row>
    <row r="114" spans="1:8" ht="28.5" x14ac:dyDescent="0.45">
      <c r="A114" s="51" t="s">
        <v>10</v>
      </c>
      <c r="B114" s="19">
        <f>COUNTIFS('Transformed Data'!I:I,A111,'Transformed Data'!T:T,1)</f>
        <v>68</v>
      </c>
      <c r="C114" s="19">
        <f>COUNTIFS('Transformed Data'!I:I,A111,'Transformed Data'!T:T,0)</f>
        <v>10</v>
      </c>
      <c r="D114" s="19">
        <f>COUNTIFS('Transformed Data'!I:I,A111,'Transformed Data'!T:T,"N/A")</f>
        <v>8</v>
      </c>
      <c r="E114" s="19">
        <f>COUNTIFS('Transformed Data'!I:I,A111,'Transformed Data'!T:T,"No Data")</f>
        <v>0</v>
      </c>
      <c r="F114" s="19">
        <f t="shared" ref="F114:F120" si="36">SUM(B114:E114)</f>
        <v>86</v>
      </c>
      <c r="G114" s="41">
        <f t="shared" ref="G114:G117" si="37">B114/F114</f>
        <v>0.79069767441860461</v>
      </c>
      <c r="H114" s="44">
        <f t="shared" ref="H114:H117" si="38">100%-G114</f>
        <v>0.20930232558139539</v>
      </c>
    </row>
    <row r="115" spans="1:8" ht="28.5" x14ac:dyDescent="0.45">
      <c r="A115" s="51" t="s">
        <v>14</v>
      </c>
      <c r="B115" s="19">
        <f>COUNTIFS('Transformed Data'!I:I,A111,'Transformed Data'!AM:AM,1)</f>
        <v>68</v>
      </c>
      <c r="C115" s="19">
        <f>COUNTIFS('Transformed Data'!I:I,A111,'Transformed Data'!AM:AM,0)</f>
        <v>10</v>
      </c>
      <c r="D115" s="19">
        <f>COUNTIFS('Transformed Data'!I:I,A111,'Transformed Data'!AM:AM,"N/A")</f>
        <v>8</v>
      </c>
      <c r="E115" s="19">
        <f>COUNTIFS('Transformed Data'!I:I,A111,'Transformed Data'!AM:AM,"No Data")</f>
        <v>0</v>
      </c>
      <c r="F115" s="19">
        <f t="shared" si="36"/>
        <v>86</v>
      </c>
      <c r="G115" s="41">
        <f t="shared" si="37"/>
        <v>0.79069767441860461</v>
      </c>
      <c r="H115" s="44">
        <f t="shared" si="38"/>
        <v>0.20930232558139539</v>
      </c>
    </row>
    <row r="116" spans="1:8" ht="28.5" x14ac:dyDescent="0.45">
      <c r="A116" s="51" t="s">
        <v>18</v>
      </c>
      <c r="B116" s="19">
        <f>COUNTIFS('Transformed Data'!I:I,A111,'Transformed Data'!V:V,1)</f>
        <v>18</v>
      </c>
      <c r="C116" s="19">
        <f>COUNTIFS('Transformed Data'!I:I,A111,'Transformed Data'!V:V,0)</f>
        <v>60</v>
      </c>
      <c r="D116" s="19">
        <f>COUNTIFS('Transformed Data'!I:I,A111,'Transformed Data'!V:V,"N/A")</f>
        <v>8</v>
      </c>
      <c r="E116" s="19">
        <f>COUNTIFS('Transformed Data'!I:I,A111,'Transformed Data'!V:V,"No Data")</f>
        <v>0</v>
      </c>
      <c r="F116" s="19">
        <f t="shared" si="36"/>
        <v>86</v>
      </c>
      <c r="G116" s="41">
        <f t="shared" si="37"/>
        <v>0.20930232558139536</v>
      </c>
      <c r="H116" s="44">
        <f t="shared" si="38"/>
        <v>0.79069767441860461</v>
      </c>
    </row>
    <row r="117" spans="1:8" x14ac:dyDescent="0.45">
      <c r="A117" s="51" t="s">
        <v>22</v>
      </c>
      <c r="B117" s="19">
        <f>COUNTIFS('Transformed Data'!I:I,A111,'Transformed Data'!AA:AA,1)</f>
        <v>78</v>
      </c>
      <c r="C117" s="19">
        <f>COUNTIFS('Transformed Data'!I:I,A111,'Transformed Data'!AA:AA,0)</f>
        <v>0</v>
      </c>
      <c r="D117" s="19">
        <f>COUNTIFS('Transformed Data'!I:I,A111,'Transformed Data'!AA:AA,"N/A")</f>
        <v>8</v>
      </c>
      <c r="E117" s="19">
        <f>COUNTIFS('Transformed Data'!I:I,A111,'Transformed Data'!AA:AA,"No Data")</f>
        <v>0</v>
      </c>
      <c r="F117" s="19">
        <f t="shared" si="36"/>
        <v>86</v>
      </c>
      <c r="G117" s="41">
        <f t="shared" si="37"/>
        <v>0.90697674418604646</v>
      </c>
      <c r="H117" s="44">
        <f t="shared" si="38"/>
        <v>9.3023255813953543E-2</v>
      </c>
    </row>
    <row r="118" spans="1:8" ht="42.75" x14ac:dyDescent="0.45">
      <c r="A118" s="6" t="s">
        <v>26</v>
      </c>
      <c r="B118" s="6">
        <f>COUNTIFS('Transformed Data'!I:I,A111,'Transformed Data'!Z:Z,1)</f>
        <v>48</v>
      </c>
      <c r="C118" s="6">
        <f>COUNTIFS('Transformed Data'!I:I,A111,'Transformed Data'!Z:Z,0)</f>
        <v>30</v>
      </c>
      <c r="D118" s="6">
        <f>COUNTIFS('Transformed Data'!I:I,A111,'Transformed Data'!Z:Z,"N/A")</f>
        <v>8</v>
      </c>
      <c r="E118" s="6">
        <f>COUNTIFS('Transformed Data'!I:I,A111,'Transformed Data'!Z:Z,"No Data")</f>
        <v>0</v>
      </c>
      <c r="F118" s="19">
        <f t="shared" si="36"/>
        <v>86</v>
      </c>
      <c r="G118" s="42">
        <f>B118/F118</f>
        <v>0.55813953488372092</v>
      </c>
      <c r="H118" s="45">
        <f>100%-G118</f>
        <v>0.44186046511627908</v>
      </c>
    </row>
    <row r="119" spans="1:8" ht="42.75" x14ac:dyDescent="0.45">
      <c r="A119" s="6" t="s">
        <v>27</v>
      </c>
      <c r="B119" s="6">
        <f>COUNTIFS('Transformed Data'!I:I,A111,'Transformed Data'!AL:AL,1)</f>
        <v>77</v>
      </c>
      <c r="C119" s="6">
        <f>COUNTIFS('Transformed Data'!I:I,A111,'Transformed Data'!AL:AL,0)</f>
        <v>1</v>
      </c>
      <c r="D119" s="6">
        <f>COUNTIFS('Transformed Data'!I:I,A111,'Transformed Data'!AL:AL,"N/A")</f>
        <v>8</v>
      </c>
      <c r="E119" s="6">
        <f>COUNTIFS('Transformed Data'!I:I,A111,'Transformed Data'!AL:AL,"No Data")</f>
        <v>0</v>
      </c>
      <c r="F119" s="19">
        <f t="shared" si="36"/>
        <v>86</v>
      </c>
      <c r="G119" s="41">
        <f t="shared" ref="G119:G120" si="39">B119/F119</f>
        <v>0.89534883720930236</v>
      </c>
      <c r="H119" s="44">
        <f t="shared" ref="H119:H120" si="40">100%-G119</f>
        <v>0.10465116279069764</v>
      </c>
    </row>
    <row r="120" spans="1:8" ht="28.5" x14ac:dyDescent="0.45">
      <c r="A120" s="6" t="s">
        <v>28</v>
      </c>
      <c r="B120" s="6">
        <f>COUNTIFS('Transformed Data'!I:I,A111,'Transformed Data'!AF:AF,1)</f>
        <v>77</v>
      </c>
      <c r="C120" s="6">
        <f>COUNTIFS('Transformed Data'!I:I,A111,'Transformed Data'!AF:AF,0)</f>
        <v>1</v>
      </c>
      <c r="D120" s="6">
        <f>COUNTIFS('Transformed Data'!I:I,A111,'Transformed Data'!AF:AF,"N/A")</f>
        <v>8</v>
      </c>
      <c r="E120" s="6">
        <f>COUNTIFS('Transformed Data'!I:I,A111,'Transformed Data'!AF:AF,"No Data")</f>
        <v>0</v>
      </c>
      <c r="F120" s="19">
        <f t="shared" si="36"/>
        <v>86</v>
      </c>
      <c r="G120" s="41">
        <f t="shared" si="39"/>
        <v>0.89534883720930236</v>
      </c>
      <c r="H120" s="44">
        <f t="shared" si="40"/>
        <v>0.10465116279069764</v>
      </c>
    </row>
    <row r="126" spans="1:8" ht="14.65" thickBot="1" x14ac:dyDescent="0.5">
      <c r="A126" s="18" t="s">
        <v>220</v>
      </c>
    </row>
    <row r="127" spans="1:8" ht="42.75" x14ac:dyDescent="0.45">
      <c r="A127" s="22" t="s">
        <v>37</v>
      </c>
      <c r="B127" s="56" t="s">
        <v>38</v>
      </c>
      <c r="C127" s="56" t="s">
        <v>39</v>
      </c>
      <c r="D127" s="56" t="s">
        <v>40</v>
      </c>
      <c r="E127" s="56" t="s">
        <v>41</v>
      </c>
      <c r="F127" s="23" t="s">
        <v>29</v>
      </c>
      <c r="G127" s="57" t="s">
        <v>42</v>
      </c>
      <c r="H127" s="57" t="s">
        <v>43</v>
      </c>
    </row>
    <row r="128" spans="1:8" x14ac:dyDescent="0.45">
      <c r="A128" s="51" t="s">
        <v>6</v>
      </c>
      <c r="B128" s="19">
        <f>COUNTIFS('Transformed Data'!I:I,A126,'Transformed Data'!P:P,1)</f>
        <v>94</v>
      </c>
      <c r="C128" s="19">
        <f>COUNTIFS('Transformed Data'!I:I,A126,'Transformed Data'!P:P,0)</f>
        <v>0</v>
      </c>
      <c r="D128" s="19">
        <f>COUNTIFS('Transformed Data'!I:I,A126,'Transformed Data'!P:P,"N/A")</f>
        <v>5</v>
      </c>
      <c r="E128" s="19">
        <f>COUNTIFS('Transformed Data'!I:I,A126,'Transformed Data'!P:P,"No Data")</f>
        <v>0</v>
      </c>
      <c r="F128" s="19">
        <f>SUM(B128:E128)</f>
        <v>99</v>
      </c>
      <c r="G128" s="41">
        <f>B128/F128</f>
        <v>0.9494949494949495</v>
      </c>
      <c r="H128" s="44">
        <f>100%-G128</f>
        <v>5.0505050505050497E-2</v>
      </c>
    </row>
    <row r="129" spans="1:8" ht="28.5" x14ac:dyDescent="0.45">
      <c r="A129" s="51" t="s">
        <v>10</v>
      </c>
      <c r="B129" s="19">
        <f>COUNTIFS('Transformed Data'!I:I,A126,'Transformed Data'!T:T,1)</f>
        <v>94</v>
      </c>
      <c r="C129" s="19">
        <f>COUNTIFS('Transformed Data'!I:I,A126,'Transformed Data'!T:T,0)</f>
        <v>0</v>
      </c>
      <c r="D129" s="19">
        <f>COUNTIFS('Transformed Data'!I:I,A126,'Transformed Data'!T:T,"N/A")</f>
        <v>5</v>
      </c>
      <c r="E129" s="19">
        <f>COUNTIFS('Transformed Data'!I:I,A126,'Transformed Data'!T:T,"No Data")</f>
        <v>0</v>
      </c>
      <c r="F129" s="19">
        <f t="shared" ref="F129:F135" si="41">SUM(B129:E129)</f>
        <v>99</v>
      </c>
      <c r="G129" s="41">
        <f t="shared" ref="G129:G132" si="42">B129/F129</f>
        <v>0.9494949494949495</v>
      </c>
      <c r="H129" s="44">
        <f t="shared" ref="H129:H132" si="43">100%-G129</f>
        <v>5.0505050505050497E-2</v>
      </c>
    </row>
    <row r="130" spans="1:8" ht="28.5" x14ac:dyDescent="0.45">
      <c r="A130" s="51" t="s">
        <v>14</v>
      </c>
      <c r="B130" s="19">
        <f>COUNTIFS('Transformed Data'!I:I,A126,'Transformed Data'!AM:AM,1)</f>
        <v>54</v>
      </c>
      <c r="C130" s="19">
        <f>COUNTIFS('Transformed Data'!I:I,A126,'Transformed Data'!AM:AM,0)</f>
        <v>40</v>
      </c>
      <c r="D130" s="19">
        <f>COUNTIFS('Transformed Data'!I:I,A126,'Transformed Data'!AM:AM,"N/A")</f>
        <v>5</v>
      </c>
      <c r="E130" s="19">
        <f>COUNTIFS('Transformed Data'!I:I,A126,'Transformed Data'!AM:AM,"No Data")</f>
        <v>0</v>
      </c>
      <c r="F130" s="19">
        <f t="shared" si="41"/>
        <v>99</v>
      </c>
      <c r="G130" s="41">
        <f t="shared" si="42"/>
        <v>0.54545454545454541</v>
      </c>
      <c r="H130" s="44">
        <f t="shared" si="43"/>
        <v>0.45454545454545459</v>
      </c>
    </row>
    <row r="131" spans="1:8" ht="28.5" x14ac:dyDescent="0.45">
      <c r="A131" s="51" t="s">
        <v>18</v>
      </c>
      <c r="B131" s="19">
        <f>COUNTIFS('Transformed Data'!I:I,A126,'Transformed Data'!V:V,1)</f>
        <v>48</v>
      </c>
      <c r="C131" s="19">
        <f>COUNTIFS('Transformed Data'!I:I,A126,'Transformed Data'!V:V,0)</f>
        <v>46</v>
      </c>
      <c r="D131" s="19">
        <f>COUNTIFS('Transformed Data'!I:I,A126,'Transformed Data'!V:V,"N/A")</f>
        <v>5</v>
      </c>
      <c r="E131" s="19">
        <f>COUNTIFS('Transformed Data'!I:I,A126,'Transformed Data'!V:V,"No Data")</f>
        <v>0</v>
      </c>
      <c r="F131" s="19">
        <f t="shared" si="41"/>
        <v>99</v>
      </c>
      <c r="G131" s="41">
        <f t="shared" si="42"/>
        <v>0.48484848484848486</v>
      </c>
      <c r="H131" s="44">
        <f t="shared" si="43"/>
        <v>0.51515151515151514</v>
      </c>
    </row>
    <row r="132" spans="1:8" x14ac:dyDescent="0.45">
      <c r="A132" s="51" t="s">
        <v>22</v>
      </c>
      <c r="B132" s="19">
        <f>COUNTIFS('Transformed Data'!I:I,A126,'Transformed Data'!AA:AA,1)</f>
        <v>86</v>
      </c>
      <c r="C132" s="19">
        <f>COUNTIFS('Transformed Data'!I:I,A126,'Transformed Data'!AA:AA,0)</f>
        <v>8</v>
      </c>
      <c r="D132" s="19">
        <f>COUNTIFS('Transformed Data'!I:I,A126,'Transformed Data'!AA:AA,"N/A")</f>
        <v>5</v>
      </c>
      <c r="E132" s="19">
        <f>COUNTIFS('Transformed Data'!I:I,A126,'Transformed Data'!AA:AA,"No Data")</f>
        <v>0</v>
      </c>
      <c r="F132" s="19">
        <f t="shared" si="41"/>
        <v>99</v>
      </c>
      <c r="G132" s="41">
        <f t="shared" si="42"/>
        <v>0.86868686868686873</v>
      </c>
      <c r="H132" s="44">
        <f t="shared" si="43"/>
        <v>0.13131313131313127</v>
      </c>
    </row>
    <row r="133" spans="1:8" ht="42.75" x14ac:dyDescent="0.45">
      <c r="A133" s="6" t="s">
        <v>26</v>
      </c>
      <c r="B133" s="6">
        <f>COUNTIFS('Transformed Data'!I:I,A126,'Transformed Data'!Z:Z,1)</f>
        <v>63</v>
      </c>
      <c r="C133" s="6">
        <f>COUNTIFS('Transformed Data'!I:I,A126,'Transformed Data'!Z:Z,0)</f>
        <v>31</v>
      </c>
      <c r="D133" s="6">
        <f>COUNTIFS('Transformed Data'!I:I,A126,'Transformed Data'!Z:Z,"N/A")</f>
        <v>5</v>
      </c>
      <c r="E133" s="6">
        <f>COUNTIFS('Transformed Data'!I:I,A126,'Transformed Data'!Z:Z,"No Data")</f>
        <v>0</v>
      </c>
      <c r="F133" s="19">
        <f t="shared" si="41"/>
        <v>99</v>
      </c>
      <c r="G133" s="42">
        <f>B133/F133</f>
        <v>0.63636363636363635</v>
      </c>
      <c r="H133" s="45">
        <f>100%-G133</f>
        <v>0.36363636363636365</v>
      </c>
    </row>
    <row r="134" spans="1:8" ht="42.75" x14ac:dyDescent="0.45">
      <c r="A134" s="6" t="s">
        <v>27</v>
      </c>
      <c r="B134" s="6">
        <f>COUNTIFS('Transformed Data'!I:I,A126,'Transformed Data'!AL:AL,1)</f>
        <v>81</v>
      </c>
      <c r="C134" s="6">
        <f>COUNTIFS('Transformed Data'!I:I,A126,'Transformed Data'!AL:AL,0)</f>
        <v>3</v>
      </c>
      <c r="D134" s="6">
        <f>COUNTIFS('Transformed Data'!I:I,A126,'Transformed Data'!AL:AL,"N/A")</f>
        <v>5</v>
      </c>
      <c r="E134" s="6">
        <f>COUNTIFS('Transformed Data'!I:I,A126,'Transformed Data'!AL:AL,"No Data")</f>
        <v>10</v>
      </c>
      <c r="F134" s="19">
        <f t="shared" si="41"/>
        <v>99</v>
      </c>
      <c r="G134" s="41">
        <f t="shared" ref="G134:G135" si="44">B134/F134</f>
        <v>0.81818181818181823</v>
      </c>
      <c r="H134" s="44">
        <f t="shared" ref="H134:H135" si="45">100%-G134</f>
        <v>0.18181818181818177</v>
      </c>
    </row>
    <row r="135" spans="1:8" ht="28.5" x14ac:dyDescent="0.45">
      <c r="A135" s="6" t="s">
        <v>28</v>
      </c>
      <c r="B135" s="6">
        <f>COUNTIFS('Transformed Data'!I:I,A126,'Transformed Data'!AF:AF,1)</f>
        <v>89</v>
      </c>
      <c r="C135" s="6">
        <f>COUNTIFS('Transformed Data'!I:I,A126,'Transformed Data'!AF:AF,0)</f>
        <v>5</v>
      </c>
      <c r="D135" s="6">
        <f>COUNTIFS('Transformed Data'!I:I,A126,'Transformed Data'!AF:AF,"N/A")</f>
        <v>5</v>
      </c>
      <c r="E135" s="6">
        <f>COUNTIFS('Transformed Data'!I:I,A126,'Transformed Data'!AF:AF,"No Data")</f>
        <v>0</v>
      </c>
      <c r="F135" s="19">
        <f t="shared" si="41"/>
        <v>99</v>
      </c>
      <c r="G135" s="41">
        <f t="shared" si="44"/>
        <v>0.89898989898989901</v>
      </c>
      <c r="H135" s="44">
        <f t="shared" si="45"/>
        <v>0.10101010101010099</v>
      </c>
    </row>
    <row r="140" spans="1:8" ht="14.65" thickBot="1" x14ac:dyDescent="0.5">
      <c r="A140" s="18" t="s">
        <v>8280</v>
      </c>
    </row>
    <row r="141" spans="1:8" ht="42.75" x14ac:dyDescent="0.45">
      <c r="A141" s="22" t="s">
        <v>37</v>
      </c>
      <c r="B141" s="56" t="s">
        <v>38</v>
      </c>
      <c r="C141" s="56" t="s">
        <v>39</v>
      </c>
      <c r="D141" s="56" t="s">
        <v>40</v>
      </c>
      <c r="E141" s="56" t="s">
        <v>41</v>
      </c>
      <c r="F141" s="23" t="s">
        <v>29</v>
      </c>
      <c r="G141" s="57" t="s">
        <v>42</v>
      </c>
      <c r="H141" s="57" t="s">
        <v>43</v>
      </c>
    </row>
    <row r="142" spans="1:8" x14ac:dyDescent="0.45">
      <c r="A142" s="51" t="s">
        <v>6</v>
      </c>
      <c r="B142" s="19">
        <f>COUNTIFS('Transformed Data'!I:I,A140,'Transformed Data'!P:P,1)</f>
        <v>65</v>
      </c>
      <c r="C142" s="19">
        <f>COUNTIFS('Transformed Data'!I:I,A140,'Transformed Data'!P:P,0)</f>
        <v>0</v>
      </c>
      <c r="D142" s="19">
        <f>COUNTIFS('Transformed Data'!I:I,A140,'Transformed Data'!P:P,"N/A")</f>
        <v>3</v>
      </c>
      <c r="E142" s="19">
        <f>COUNTIFS('Transformed Data'!I:I,A140,'Transformed Data'!P:P,"No Data")</f>
        <v>0</v>
      </c>
      <c r="F142" s="19">
        <f>SUM(B142:E142)</f>
        <v>68</v>
      </c>
      <c r="G142" s="41">
        <f>B142/F142</f>
        <v>0.95588235294117652</v>
      </c>
      <c r="H142" s="44">
        <f>100%-G142</f>
        <v>4.4117647058823484E-2</v>
      </c>
    </row>
    <row r="143" spans="1:8" ht="28.5" x14ac:dyDescent="0.45">
      <c r="A143" s="51" t="s">
        <v>10</v>
      </c>
      <c r="B143" s="19">
        <f>COUNTIFS('Transformed Data'!I:I,A140,'Transformed Data'!T:T,1)</f>
        <v>65</v>
      </c>
      <c r="C143" s="19">
        <f>COUNTIFS('Transformed Data'!I:I,A140,'Transformed Data'!T:T,0)</f>
        <v>0</v>
      </c>
      <c r="D143" s="19">
        <f>COUNTIFS('Transformed Data'!I:I,A140,'Transformed Data'!T:T,"N/A")</f>
        <v>3</v>
      </c>
      <c r="E143" s="19">
        <f>COUNTIFS('Transformed Data'!I:I,A140,'Transformed Data'!T:T,"No Data")</f>
        <v>0</v>
      </c>
      <c r="F143" s="19">
        <f t="shared" ref="F143:F149" si="46">SUM(B143:E143)</f>
        <v>68</v>
      </c>
      <c r="G143" s="41">
        <f t="shared" ref="G143:G146" si="47">B143/F143</f>
        <v>0.95588235294117652</v>
      </c>
      <c r="H143" s="44">
        <f t="shared" ref="H143:H146" si="48">100%-G143</f>
        <v>4.4117647058823484E-2</v>
      </c>
    </row>
    <row r="144" spans="1:8" ht="28.5" x14ac:dyDescent="0.45">
      <c r="A144" s="51" t="s">
        <v>14</v>
      </c>
      <c r="B144" s="19">
        <f>COUNTIFS('Transformed Data'!I:I,A140,'Transformed Data'!AM:AM,1)</f>
        <v>40</v>
      </c>
      <c r="C144" s="19">
        <f>COUNTIFS('Transformed Data'!I:I,A140,'Transformed Data'!AM:AM,0)</f>
        <v>25</v>
      </c>
      <c r="D144" s="19">
        <f>COUNTIFS('Transformed Data'!I:I,A140,'Transformed Data'!AM:AM,"N/A")</f>
        <v>3</v>
      </c>
      <c r="E144" s="19">
        <f>COUNTIFS('Transformed Data'!I:I,A140,'Transformed Data'!AM:AM,"No Data")</f>
        <v>0</v>
      </c>
      <c r="F144" s="19">
        <f t="shared" si="46"/>
        <v>68</v>
      </c>
      <c r="G144" s="41">
        <f t="shared" si="47"/>
        <v>0.58823529411764708</v>
      </c>
      <c r="H144" s="44">
        <f t="shared" si="48"/>
        <v>0.41176470588235292</v>
      </c>
    </row>
    <row r="145" spans="1:8" ht="28.5" x14ac:dyDescent="0.45">
      <c r="A145" s="51" t="s">
        <v>18</v>
      </c>
      <c r="B145" s="19">
        <f>COUNTIFS('Transformed Data'!I:I,A140,'Transformed Data'!V:V,1)</f>
        <v>14</v>
      </c>
      <c r="C145" s="19">
        <f>COUNTIFS('Transformed Data'!I:I,A140,'Transformed Data'!V:V,0)</f>
        <v>51</v>
      </c>
      <c r="D145" s="19">
        <f>COUNTIFS('Transformed Data'!I:I,A140,'Transformed Data'!V:V,"N/A")</f>
        <v>3</v>
      </c>
      <c r="E145" s="19">
        <f>COUNTIFS('Transformed Data'!I:I,A140,'Transformed Data'!V:V,"No Data")</f>
        <v>0</v>
      </c>
      <c r="F145" s="19">
        <f t="shared" si="46"/>
        <v>68</v>
      </c>
      <c r="G145" s="41">
        <f t="shared" si="47"/>
        <v>0.20588235294117646</v>
      </c>
      <c r="H145" s="44">
        <f t="shared" si="48"/>
        <v>0.79411764705882359</v>
      </c>
    </row>
    <row r="146" spans="1:8" x14ac:dyDescent="0.45">
      <c r="A146" s="51" t="s">
        <v>22</v>
      </c>
      <c r="B146" s="19">
        <f>COUNTIFS('Transformed Data'!I:I,A140,'Transformed Data'!AA:AA,1)</f>
        <v>64</v>
      </c>
      <c r="C146" s="19">
        <f>COUNTIFS('Transformed Data'!I:I,A140,'Transformed Data'!AA:AA,0)</f>
        <v>1</v>
      </c>
      <c r="D146" s="19">
        <f>COUNTIFS('Transformed Data'!I:I,A140,'Transformed Data'!AA:AA,"N/A")</f>
        <v>3</v>
      </c>
      <c r="E146" s="19">
        <f>COUNTIFS('Transformed Data'!I:I,A140,'Transformed Data'!AA:AA,"No Data")</f>
        <v>0</v>
      </c>
      <c r="F146" s="19">
        <f t="shared" si="46"/>
        <v>68</v>
      </c>
      <c r="G146" s="41">
        <f t="shared" si="47"/>
        <v>0.94117647058823528</v>
      </c>
      <c r="H146" s="44">
        <f t="shared" si="48"/>
        <v>5.8823529411764719E-2</v>
      </c>
    </row>
    <row r="147" spans="1:8" ht="42.75" x14ac:dyDescent="0.45">
      <c r="A147" s="6" t="s">
        <v>26</v>
      </c>
      <c r="B147" s="6">
        <f>COUNTIFS('Transformed Data'!I:I,A140,'Transformed Data'!Z:Z,1)</f>
        <v>43</v>
      </c>
      <c r="C147" s="6">
        <f>COUNTIFS('Transformed Data'!I:I,A140,'Transformed Data'!Z:Z,0)</f>
        <v>22</v>
      </c>
      <c r="D147" s="6">
        <f>COUNTIFS('Transformed Data'!I:I,A140,'Transformed Data'!Z:Z,"N/A")</f>
        <v>3</v>
      </c>
      <c r="E147" s="6">
        <f>COUNTIFS('Transformed Data'!I:I,A140,'Transformed Data'!Z:Z,"No Data")</f>
        <v>0</v>
      </c>
      <c r="F147" s="19">
        <f t="shared" si="46"/>
        <v>68</v>
      </c>
      <c r="G147" s="42">
        <f>B147/F147</f>
        <v>0.63235294117647056</v>
      </c>
      <c r="H147" s="45">
        <f>100%-G147</f>
        <v>0.36764705882352944</v>
      </c>
    </row>
    <row r="148" spans="1:8" ht="42.75" x14ac:dyDescent="0.45">
      <c r="A148" s="6" t="s">
        <v>27</v>
      </c>
      <c r="B148" s="6">
        <f>COUNTIFS('Transformed Data'!I:I,A140,'Transformed Data'!AL:AL,1)</f>
        <v>44</v>
      </c>
      <c r="C148" s="6">
        <f>COUNTIFS('Transformed Data'!I:I,A140,'Transformed Data'!AL:AL,0)</f>
        <v>1</v>
      </c>
      <c r="D148" s="6">
        <f>COUNTIFS('Transformed Data'!I:I,A140,'Transformed Data'!AL:AL,"N/A")</f>
        <v>3</v>
      </c>
      <c r="E148" s="6">
        <f>COUNTIFS('Transformed Data'!I:I,A140,'Transformed Data'!AL:AL,"No Data")</f>
        <v>20</v>
      </c>
      <c r="F148" s="19">
        <f t="shared" si="46"/>
        <v>68</v>
      </c>
      <c r="G148" s="41">
        <f t="shared" ref="G148:G149" si="49">B148/F148</f>
        <v>0.6470588235294118</v>
      </c>
      <c r="H148" s="44">
        <f t="shared" ref="H148:H149" si="50">100%-G148</f>
        <v>0.3529411764705882</v>
      </c>
    </row>
    <row r="149" spans="1:8" ht="28.5" x14ac:dyDescent="0.45">
      <c r="A149" s="6" t="s">
        <v>28</v>
      </c>
      <c r="B149" s="6">
        <f>COUNTIFS('Transformed Data'!I:I,A140,'Transformed Data'!AF:AF,1)</f>
        <v>62</v>
      </c>
      <c r="C149" s="6">
        <f>COUNTIFS('Transformed Data'!I:I,A140,'Transformed Data'!AF:AF,0)</f>
        <v>3</v>
      </c>
      <c r="D149" s="6">
        <f>COUNTIFS('Transformed Data'!I:I,A140,'Transformed Data'!AF:AF,"N/A")</f>
        <v>3</v>
      </c>
      <c r="E149" s="6">
        <f>COUNTIFS('Transformed Data'!I:I,A140,'Transformed Data'!AF:AF,"No Data")</f>
        <v>0</v>
      </c>
      <c r="F149" s="19">
        <f t="shared" si="46"/>
        <v>68</v>
      </c>
      <c r="G149" s="41">
        <f t="shared" si="49"/>
        <v>0.91176470588235292</v>
      </c>
      <c r="H149" s="44">
        <f t="shared" si="50"/>
        <v>8.8235294117647078E-2</v>
      </c>
    </row>
  </sheetData>
  <sheetProtection selectLockedCells="1" selectUnlockedCells="1"/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1845"/>
  <sheetViews>
    <sheetView topLeftCell="AJ1" zoomScaleNormal="100" workbookViewId="0">
      <pane ySplit="1" topLeftCell="A2" activePane="bottomLeft" state="frozen"/>
      <selection activeCell="G1" sqref="G1"/>
      <selection pane="bottomLeft" activeCell="C9" sqref="C9"/>
    </sheetView>
  </sheetViews>
  <sheetFormatPr defaultColWidth="27.46484375" defaultRowHeight="14.25" x14ac:dyDescent="0.45"/>
  <cols>
    <col min="1" max="1" width="12.46484375" bestFit="1" customWidth="1"/>
    <col min="2" max="2" width="22.6640625" bestFit="1" customWidth="1"/>
    <col min="3" max="3" width="22.6640625" customWidth="1"/>
    <col min="4" max="4" width="19.46484375" bestFit="1" customWidth="1"/>
    <col min="5" max="5" width="18.6640625" bestFit="1" customWidth="1"/>
    <col min="6" max="6" width="11.33203125" bestFit="1" customWidth="1"/>
    <col min="7" max="13" width="13.1328125" bestFit="1" customWidth="1"/>
    <col min="14" max="14" width="21.6640625" bestFit="1" customWidth="1"/>
    <col min="15" max="15" width="40.33203125" bestFit="1" customWidth="1"/>
    <col min="16" max="16" width="28.46484375" bestFit="1" customWidth="1"/>
    <col min="17" max="17" width="26.1328125" customWidth="1"/>
    <col min="18" max="18" width="22.6640625" bestFit="1" customWidth="1"/>
    <col min="19" max="19" width="22.6640625" customWidth="1"/>
    <col min="20" max="20" width="30.33203125" bestFit="1" customWidth="1"/>
    <col min="21" max="21" width="12" bestFit="1" customWidth="1"/>
    <col min="22" max="22" width="29.33203125" bestFit="1" customWidth="1"/>
    <col min="23" max="25" width="29.33203125" customWidth="1"/>
    <col min="26" max="27" width="24" customWidth="1"/>
    <col min="28" max="31" width="14.46484375" customWidth="1"/>
    <col min="32" max="32" width="25.46484375" customWidth="1"/>
    <col min="33" max="37" width="17.1328125" customWidth="1"/>
    <col min="38" max="38" width="32.1328125" customWidth="1"/>
    <col min="39" max="39" width="28.6640625" customWidth="1"/>
  </cols>
  <sheetData>
    <row r="1" spans="1:39" s="54" customFormat="1" ht="169.7" customHeight="1" x14ac:dyDescent="0.45">
      <c r="A1" s="64" t="s">
        <v>44</v>
      </c>
      <c r="B1" s="65" t="s">
        <v>45</v>
      </c>
      <c r="C1" s="65" t="s">
        <v>46</v>
      </c>
      <c r="D1" s="64" t="s">
        <v>47</v>
      </c>
      <c r="E1" s="64" t="s">
        <v>48</v>
      </c>
      <c r="F1" s="64" t="s">
        <v>49</v>
      </c>
      <c r="G1" s="64" t="s">
        <v>50</v>
      </c>
      <c r="H1" s="64" t="s">
        <v>51</v>
      </c>
      <c r="I1" s="64" t="s">
        <v>52</v>
      </c>
      <c r="J1" s="64" t="s">
        <v>53</v>
      </c>
      <c r="K1" s="64" t="s">
        <v>54</v>
      </c>
      <c r="L1" s="64" t="s">
        <v>55</v>
      </c>
      <c r="M1" s="64" t="s">
        <v>56</v>
      </c>
      <c r="N1" s="66" t="s">
        <v>57</v>
      </c>
      <c r="O1" s="66" t="s">
        <v>58</v>
      </c>
      <c r="P1" s="66" t="s">
        <v>59</v>
      </c>
      <c r="Q1" s="64" t="s">
        <v>60</v>
      </c>
      <c r="R1" s="64" t="s">
        <v>61</v>
      </c>
      <c r="S1" s="64" t="s">
        <v>16429</v>
      </c>
      <c r="T1" s="66" t="s">
        <v>62</v>
      </c>
      <c r="U1" s="61" t="s">
        <v>63</v>
      </c>
      <c r="V1" s="66" t="s">
        <v>64</v>
      </c>
      <c r="W1" s="67" t="s">
        <v>65</v>
      </c>
      <c r="X1" s="67" t="s">
        <v>66</v>
      </c>
      <c r="Y1" s="67" t="s">
        <v>67</v>
      </c>
      <c r="Z1" s="66" t="s">
        <v>68</v>
      </c>
      <c r="AA1" s="66" t="s">
        <v>69</v>
      </c>
      <c r="AB1" s="68" t="s">
        <v>70</v>
      </c>
      <c r="AC1" s="68" t="s">
        <v>71</v>
      </c>
      <c r="AD1" s="68" t="s">
        <v>72</v>
      </c>
      <c r="AE1" s="68" t="s">
        <v>73</v>
      </c>
      <c r="AF1" s="69" t="s">
        <v>74</v>
      </c>
      <c r="AG1" s="68" t="s">
        <v>75</v>
      </c>
      <c r="AH1" s="68" t="s">
        <v>76</v>
      </c>
      <c r="AI1" s="68" t="s">
        <v>77</v>
      </c>
      <c r="AJ1" s="68" t="s">
        <v>78</v>
      </c>
      <c r="AK1" s="68" t="s">
        <v>79</v>
      </c>
      <c r="AL1" s="70" t="s">
        <v>80</v>
      </c>
      <c r="AM1" s="70" t="s">
        <v>81</v>
      </c>
    </row>
    <row r="2" spans="1:39" x14ac:dyDescent="0.45">
      <c r="A2" s="71" t="str">
        <f t="shared" ref="A2:A65" si="0">IF(Instance_ID="","",Instance_ID)</f>
        <v>2687640049</v>
      </c>
      <c r="B2" s="71" t="str">
        <f t="shared" ref="B2:B65" si="1">IF(Date="","",Date)</f>
        <v>08-08-2019 07:22:47 UTC</v>
      </c>
      <c r="C2" s="71" t="str">
        <f t="shared" ref="C2:C65" si="2">IF(Unique_ID="","",Unique_ID)</f>
        <v>regc-3t0u-t7xe</v>
      </c>
      <c r="D2" s="71" t="str">
        <f t="shared" ref="D2:D65" si="3">IF(Latitude="","",Latitude)</f>
        <v>-15.701991291716695</v>
      </c>
      <c r="E2" s="71" t="str">
        <f t="shared" ref="E2:E65" si="4">IF(Longitude="","",Longitude)</f>
        <v>35.23508246988058</v>
      </c>
      <c r="F2" s="71" t="str">
        <f t="shared" ref="F2:F65" si="5">IF(Elevation="","",Elevation)</f>
        <v>878.0</v>
      </c>
      <c r="G2" s="71" t="str">
        <f t="shared" ref="G2:G65" si="6">IF(Geo_Level_1="","",Geo_Level_1)</f>
        <v>Malawi</v>
      </c>
      <c r="H2" s="71" t="str">
        <f t="shared" ref="H2:H65" si="7">IF(Geo_Level_2="","",Geo_Level_2)</f>
        <v>Chiradzulu</v>
      </c>
      <c r="I2" s="71" t="str">
        <f t="shared" ref="I2:I65" si="8">IF(Geo_Level_1="","",Geo_Level_3)</f>
        <v>Kadewere</v>
      </c>
      <c r="J2" s="71" t="str">
        <f t="shared" ref="J2:J65" si="9">IF(Geo_Level_1="","",Geo_Level_4)</f>
        <v>Kadewere</v>
      </c>
      <c r="K2" s="71" t="str">
        <f t="shared" ref="K2:K65" si="10">IF(Geo_Level_1="","",Geo_Level_5)</f>
        <v>Kadewere</v>
      </c>
      <c r="L2" s="71">
        <f t="shared" ref="L2:L65" si="11">IF(Geo_Level_1="","",Geo_Level_6)</f>
        <v>0</v>
      </c>
      <c r="M2" s="71">
        <f t="shared" ref="M2:M65" si="12">IF(Geo_Level_1="","",Geo_Level_7)</f>
        <v>0</v>
      </c>
      <c r="N2" s="71">
        <f>SUM(P2,T2,V2,Z2,AA2,AF2,AL2,AM2)</f>
        <v>6</v>
      </c>
      <c r="O2" s="71" t="str">
        <f>IF(N2=0,"No Improved System",IF(N2=1,"Inadequate Level of Service",IF(N2=2,"Inadequate Level of Service",IF(N2=3,"Basic Level of Service",IF(N2=4,"Basic Level of Service",IF(N2=5,"Basic Level of Service",IF(N2=6,"Intermediate Level of Service",IF(N2=7,"Intermediate Level of Service",IF(N2=8,"High Level of Service")))))))))</f>
        <v>Intermediate Level of Service</v>
      </c>
      <c r="P2" s="71">
        <v>1</v>
      </c>
      <c r="Q2" s="71" t="str">
        <f t="shared" ref="Q2:Q65" si="13">IF(Type_Improved_Water_Point="","",Type_Improved_Water_Point)</f>
        <v>Afridev Handpump</v>
      </c>
      <c r="R2" s="71" t="str">
        <f t="shared" ref="R2:R65" si="14">IF(Type_Unimproved_Water="","",Type_Unimproved_Water)</f>
        <v/>
      </c>
      <c r="S2" s="71" t="str">
        <f>CONCATENATE(Q2,R2)</f>
        <v>Afridev Handpump</v>
      </c>
      <c r="T2" s="71">
        <f t="shared" ref="T2:T65" si="15">IF(P2="N/A",P2,IF(Waterpoint_Source_Protected="","No Data",IF(Waterpoint_Source_Protected="Yes",1,0)))</f>
        <v>1</v>
      </c>
      <c r="U2" s="71">
        <f t="shared" ref="U2:U65" si="16">IF(Number_Users="","",Number_Users)</f>
        <v>825</v>
      </c>
      <c r="V2" s="71">
        <f t="shared" ref="V2:V65" si="17">IFERROR(IF(P2="N/A",P2,IF(U2="","No Data",IF(U2&lt;=Gov_Standard_Number_Users,1,0))),1)</f>
        <v>0</v>
      </c>
      <c r="W2" s="71">
        <f t="shared" ref="W2:W65" si="18">IF(Waterpoint_Out_Of_Service_Broken="","",IF(Waterpoint_Out_Of_Service_Broken="No",1,0))</f>
        <v>1</v>
      </c>
      <c r="X2" s="71" t="str">
        <f t="shared" ref="X2:X65" si="19">IF(Waterpoint_Number_Times_Broken="","",IF(Waterpoint_Number_Times_Broken&lt;=12,1,0))</f>
        <v/>
      </c>
      <c r="Y2" s="71" t="str">
        <f t="shared" ref="Y2:Y65" si="20">IF(Waterpoint_Days_Broken="","",IF(Waterpoint_Days_Broken&gt;1,0,1))</f>
        <v/>
      </c>
      <c r="Z2" s="71">
        <f>IF(P2="N/A",P2,IF(OR(W2="",AND(W2=0,X2="",Y2="")),"No Data",IF(W2=1,1,IF(AND(X2=1,Y2=1),1,0))))</f>
        <v>1</v>
      </c>
      <c r="AA2" s="71">
        <f t="shared" ref="AA2:AA65" si="21">IF(P2="N/A",P2,IF(Water_Available_Day_Of_Visit="","No Data",IF(Water_Available_Day_Of_Visit="Yes",1,0)))</f>
        <v>1</v>
      </c>
      <c r="AB2" s="71">
        <f t="shared" ref="AB2:AB65" si="22">IF(Seconds_20L="","",Seconds_20L)</f>
        <v>47</v>
      </c>
      <c r="AC2" s="71" t="str">
        <f t="shared" ref="AC2:AC65" si="23">IF(Piped_Or_Handpump="","",Piped_Or_Handpump)</f>
        <v>Handpump</v>
      </c>
      <c r="AD2" s="71">
        <f>IF(AC2="Handpump",IF(AB2="","",AB2),"")</f>
        <v>47</v>
      </c>
      <c r="AE2" s="71" t="str">
        <f>IF(AC2="piped system",IFERROR(20/AB2*86400/U2,""),"")</f>
        <v/>
      </c>
      <c r="AF2" s="71">
        <f t="shared" ref="AF2:AF65" si="24">IF(P2="N/A",P2,IF(AND(AD2="",AE2=""),"No Data",IF(AC2="Piped System",IF(AE2&gt;=Gov_Standards_Quantity,1,0),IF(AC2="Handpump",IF(AB2&lt;=Standard_Time_To_Fill_Bucket,1,0)))))</f>
        <v>1</v>
      </c>
      <c r="AG2" s="71" t="str">
        <f t="shared" ref="AG2:AG65" si="25">IF(Ecoli_Result="","",IF(Ecoli_Result=Standard_Ecoli,1,0))</f>
        <v/>
      </c>
      <c r="AH2" s="71" t="str">
        <f t="shared" ref="AH2:AH65" si="26">IF(Residual_Chlorine_Result="","",IF(AND(Residual_Chlorine_Result&lt;=Standard_Residual_Chlorine_Max,Residual_Chlorine_Result&gt;=Standard_Residual_Chlorine_Min),1,0))</f>
        <v/>
      </c>
      <c r="AI2" s="71" t="str">
        <f t="shared" ref="AI2:AI65" si="27">IF(Bacteria_Result="","",IF(Bacteria_Result=Standard_Bacteria,1,0))</f>
        <v/>
      </c>
      <c r="AJ2" s="71" t="str">
        <f t="shared" ref="AJ2:AJ65" si="28">IF(Other_Contaminant="","",Other_Contaminant)</f>
        <v>Turbidity</v>
      </c>
      <c r="AK2" s="71">
        <f t="shared" ref="AK2:AK65" si="29">IF(Other_Contaminant_Result="","",IF(Other_Contaminant_Result&lt;=Standard_Other_Contaminant,1,0))</f>
        <v>1</v>
      </c>
      <c r="AL2" s="71" t="str">
        <f>IF(P2="N/A",P2,IF(AJ2="",IF(OR(AG2=0,AND(AI2=0,AG2="")),0,IF(OR(AG2=1,AH2=1,AI2=1),1,"No Data")),IF(OR(AK2=0,AG2=0,AND(AI2=0,AG2="")),0,IF(AND(AK2=1,OR(AG2=1,AH2=1,AI2=1)),1,"No Data"))))</f>
        <v>No Data</v>
      </c>
      <c r="AM2" s="71">
        <f t="shared" ref="AM2:AM65" si="30">IF(P2="N/A",P2,IF(Water_Point_Condition_Overall="","No Data",IF(Water_Point_Condition_Overall="Normal",1,0)))</f>
        <v>1</v>
      </c>
    </row>
    <row r="3" spans="1:39" x14ac:dyDescent="0.45">
      <c r="A3" s="71" t="str">
        <f t="shared" si="0"/>
        <v>2672000335</v>
      </c>
      <c r="B3" s="71" t="str">
        <f t="shared" si="1"/>
        <v>08-08-2019 08:11:43 UTC</v>
      </c>
      <c r="C3" s="71" t="str">
        <f t="shared" si="2"/>
        <v>dv7r-91pw-7h90</v>
      </c>
      <c r="D3" s="71" t="str">
        <f t="shared" si="3"/>
        <v>-15.865185311995447</v>
      </c>
      <c r="E3" s="71" t="str">
        <f t="shared" si="4"/>
        <v>35.20639498718083</v>
      </c>
      <c r="F3" s="71" t="str">
        <f t="shared" si="5"/>
        <v>811.0</v>
      </c>
      <c r="G3" s="71" t="str">
        <f t="shared" si="6"/>
        <v>Malawi</v>
      </c>
      <c r="H3" s="71" t="str">
        <f t="shared" si="7"/>
        <v>Chiradzulu</v>
      </c>
      <c r="I3" s="71" t="str">
        <f t="shared" si="8"/>
        <v>Maone</v>
      </c>
      <c r="J3" s="71" t="str">
        <f t="shared" si="9"/>
        <v>Matope</v>
      </c>
      <c r="K3" s="71" t="str">
        <f t="shared" si="10"/>
        <v>Saidi</v>
      </c>
      <c r="L3" s="71">
        <f t="shared" si="11"/>
        <v>0</v>
      </c>
      <c r="M3" s="71">
        <f t="shared" si="12"/>
        <v>0</v>
      </c>
      <c r="N3" s="71">
        <f t="shared" ref="N3:N66" si="31">SUM(P3,T3,V3,Z3,AA3,AF3,AL3,AM3)</f>
        <v>7</v>
      </c>
      <c r="O3" s="71" t="str">
        <f t="shared" ref="O3:O66" si="32">IF(N3=0,"No Improved System",IF(N3=1,"Inadequate Level of Service",IF(N3=2,"Inadequate Level of Service",IF(N3=3,"Basic Level of Service",IF(N3=4,"Basic Level of Service",IF(N3=5,"Basic Level of Service",IF(N3=6,"Intermediate Level of Service",IF(N3=7,"Intermediate Level of Service",IF(N3=8,"High Level of Service")))))))))</f>
        <v>Intermediate Level of Service</v>
      </c>
      <c r="P3" s="71">
        <v>1</v>
      </c>
      <c r="Q3" s="71" t="str">
        <f t="shared" si="13"/>
        <v>Public Tap</v>
      </c>
      <c r="R3" s="71" t="str">
        <f t="shared" si="14"/>
        <v/>
      </c>
      <c r="S3" s="71" t="str">
        <f t="shared" ref="S3:S66" si="33">CONCATENATE(Q3,R3)</f>
        <v>Public Tap</v>
      </c>
      <c r="T3" s="71">
        <f t="shared" si="15"/>
        <v>1</v>
      </c>
      <c r="U3" s="71">
        <f t="shared" si="16"/>
        <v>4</v>
      </c>
      <c r="V3" s="71">
        <f t="shared" si="17"/>
        <v>1</v>
      </c>
      <c r="W3" s="71">
        <f t="shared" si="18"/>
        <v>1</v>
      </c>
      <c r="X3" s="71" t="str">
        <f t="shared" si="19"/>
        <v/>
      </c>
      <c r="Y3" s="71" t="str">
        <f t="shared" si="20"/>
        <v/>
      </c>
      <c r="Z3" s="71">
        <f t="shared" ref="Z3:Z66" si="34">IF(P3="N/A",P3,IF(OR(W3="",AND(W3=0,X3="",Y3="")),"No Data",IF(W3=1,1,IF(AND(X3=1,Y3=1),1,0))))</f>
        <v>1</v>
      </c>
      <c r="AA3" s="71">
        <f t="shared" si="21"/>
        <v>1</v>
      </c>
      <c r="AB3" s="71">
        <f t="shared" si="22"/>
        <v>49</v>
      </c>
      <c r="AC3" s="71" t="str">
        <f t="shared" si="23"/>
        <v>Handpump</v>
      </c>
      <c r="AD3" s="71">
        <f t="shared" ref="AD3:AD66" si="35">IF(AC3="Handpump",IF(AB3="","",AB3),"")</f>
        <v>49</v>
      </c>
      <c r="AE3" s="71" t="str">
        <f t="shared" ref="AE3:AE66" si="36">IF(AC3="piped system",IFERROR(20/AB3*86400/U3,""),"")</f>
        <v/>
      </c>
      <c r="AF3" s="71">
        <f t="shared" si="24"/>
        <v>1</v>
      </c>
      <c r="AG3" s="71" t="str">
        <f t="shared" si="25"/>
        <v/>
      </c>
      <c r="AH3" s="71" t="str">
        <f t="shared" si="26"/>
        <v/>
      </c>
      <c r="AI3" s="71">
        <f t="shared" si="27"/>
        <v>0</v>
      </c>
      <c r="AJ3" s="71" t="str">
        <f t="shared" si="28"/>
        <v>Turbidity</v>
      </c>
      <c r="AK3" s="71">
        <f t="shared" si="29"/>
        <v>1</v>
      </c>
      <c r="AL3" s="71">
        <f t="shared" ref="AL3:AL66" si="37">IF(P3="N/A",P3,IF(AJ3="",IF(OR(AG3=0,AND(AI3=0,AG3="")),0,IF(OR(AG3=1,AH3=1,AI3=1),1,"No Data")),IF(OR(AK3=0,AG3=0,AND(AI3=0,AG3="")),0,IF(AND(AK3=1,OR(AG3=1,AH3=1,AI3=1)),1,"No Data"))))</f>
        <v>0</v>
      </c>
      <c r="AM3" s="71">
        <f t="shared" si="30"/>
        <v>1</v>
      </c>
    </row>
    <row r="4" spans="1:39" x14ac:dyDescent="0.45">
      <c r="A4" s="71" t="str">
        <f t="shared" si="0"/>
        <v>2699430493</v>
      </c>
      <c r="B4" s="71" t="str">
        <f t="shared" si="1"/>
        <v>08-08-2019 08:28:11 UTC</v>
      </c>
      <c r="C4" s="71" t="str">
        <f t="shared" si="2"/>
        <v>uaxe-9bhq-6pr1</v>
      </c>
      <c r="D4" s="71" t="str">
        <f t="shared" si="3"/>
        <v>-15.735721453092992</v>
      </c>
      <c r="E4" s="71" t="str">
        <f t="shared" si="4"/>
        <v>35.16483617015183</v>
      </c>
      <c r="F4" s="71" t="str">
        <f t="shared" si="5"/>
        <v>924.0</v>
      </c>
      <c r="G4" s="71" t="str">
        <f t="shared" si="6"/>
        <v>Malawi</v>
      </c>
      <c r="H4" s="71" t="str">
        <f t="shared" si="7"/>
        <v>Chiradzulu</v>
      </c>
      <c r="I4" s="71" t="str">
        <f t="shared" si="8"/>
        <v>Onga</v>
      </c>
      <c r="J4" s="71" t="str">
        <f t="shared" si="9"/>
        <v>Onga</v>
      </c>
      <c r="K4" s="71" t="str">
        <f t="shared" si="10"/>
        <v>Onga</v>
      </c>
      <c r="L4" s="71">
        <f t="shared" si="11"/>
        <v>0</v>
      </c>
      <c r="M4" s="71">
        <f t="shared" si="12"/>
        <v>0</v>
      </c>
      <c r="N4" s="71">
        <f t="shared" si="31"/>
        <v>7</v>
      </c>
      <c r="O4" s="71" t="str">
        <f t="shared" si="32"/>
        <v>Intermediate Level of Service</v>
      </c>
      <c r="P4" s="71">
        <v>1</v>
      </c>
      <c r="Q4" s="71" t="str">
        <f t="shared" si="13"/>
        <v>Afridev Handpump</v>
      </c>
      <c r="R4" s="71" t="str">
        <f t="shared" si="14"/>
        <v/>
      </c>
      <c r="S4" s="71" t="str">
        <f t="shared" si="33"/>
        <v>Afridev Handpump</v>
      </c>
      <c r="T4" s="71">
        <f t="shared" si="15"/>
        <v>1</v>
      </c>
      <c r="U4" s="71">
        <f t="shared" si="16"/>
        <v>125</v>
      </c>
      <c r="V4" s="71">
        <f t="shared" si="17"/>
        <v>1</v>
      </c>
      <c r="W4" s="71">
        <f t="shared" si="18"/>
        <v>1</v>
      </c>
      <c r="X4" s="71" t="str">
        <f t="shared" si="19"/>
        <v/>
      </c>
      <c r="Y4" s="71" t="str">
        <f t="shared" si="20"/>
        <v/>
      </c>
      <c r="Z4" s="71">
        <f t="shared" si="34"/>
        <v>1</v>
      </c>
      <c r="AA4" s="71">
        <f t="shared" si="21"/>
        <v>1</v>
      </c>
      <c r="AB4" s="71">
        <f t="shared" si="22"/>
        <v>70</v>
      </c>
      <c r="AC4" s="71" t="str">
        <f t="shared" si="23"/>
        <v>Handpump</v>
      </c>
      <c r="AD4" s="71">
        <f t="shared" si="35"/>
        <v>70</v>
      </c>
      <c r="AE4" s="71" t="str">
        <f t="shared" si="36"/>
        <v/>
      </c>
      <c r="AF4" s="71">
        <f t="shared" si="24"/>
        <v>1</v>
      </c>
      <c r="AG4" s="71" t="str">
        <f t="shared" si="25"/>
        <v/>
      </c>
      <c r="AH4" s="71" t="str">
        <f t="shared" si="26"/>
        <v/>
      </c>
      <c r="AI4" s="71">
        <f t="shared" si="27"/>
        <v>1</v>
      </c>
      <c r="AJ4" s="71" t="str">
        <f t="shared" si="28"/>
        <v>Turbidity</v>
      </c>
      <c r="AK4" s="71">
        <f t="shared" si="29"/>
        <v>1</v>
      </c>
      <c r="AL4" s="71">
        <f t="shared" si="37"/>
        <v>1</v>
      </c>
      <c r="AM4" s="71">
        <f t="shared" si="30"/>
        <v>0</v>
      </c>
    </row>
    <row r="5" spans="1:39" x14ac:dyDescent="0.45">
      <c r="A5" s="71" t="str">
        <f t="shared" si="0"/>
        <v>2697540327</v>
      </c>
      <c r="B5" s="71" t="str">
        <f t="shared" si="1"/>
        <v>08-08-2019 08:52:13 UTC</v>
      </c>
      <c r="C5" s="71" t="str">
        <f t="shared" si="2"/>
        <v>tna6-2hmr-5q4s</v>
      </c>
      <c r="D5" s="71" t="str">
        <f t="shared" si="3"/>
        <v>-15.73392340913415</v>
      </c>
      <c r="E5" s="71" t="str">
        <f t="shared" si="4"/>
        <v>35.16620971262455</v>
      </c>
      <c r="F5" s="71" t="str">
        <f t="shared" si="5"/>
        <v>952.0</v>
      </c>
      <c r="G5" s="71" t="str">
        <f t="shared" si="6"/>
        <v>Malawi</v>
      </c>
      <c r="H5" s="71" t="str">
        <f t="shared" si="7"/>
        <v>Chiradzulu</v>
      </c>
      <c r="I5" s="71" t="str">
        <f t="shared" si="8"/>
        <v>Onga</v>
      </c>
      <c r="J5" s="71" t="str">
        <f t="shared" si="9"/>
        <v>Onga</v>
      </c>
      <c r="K5" s="71" t="str">
        <f t="shared" si="10"/>
        <v>Onga</v>
      </c>
      <c r="L5" s="71">
        <f t="shared" si="11"/>
        <v>0</v>
      </c>
      <c r="M5" s="71">
        <f t="shared" si="12"/>
        <v>0</v>
      </c>
      <c r="N5" s="71">
        <f t="shared" si="31"/>
        <v>8</v>
      </c>
      <c r="O5" s="71" t="str">
        <f t="shared" si="32"/>
        <v>High Level of Service</v>
      </c>
      <c r="P5" s="71">
        <v>1</v>
      </c>
      <c r="Q5" s="71" t="str">
        <f t="shared" si="13"/>
        <v>Afridev Handpump</v>
      </c>
      <c r="R5" s="71" t="str">
        <f t="shared" si="14"/>
        <v/>
      </c>
      <c r="S5" s="71" t="str">
        <f t="shared" si="33"/>
        <v>Afridev Handpump</v>
      </c>
      <c r="T5" s="71">
        <f t="shared" si="15"/>
        <v>1</v>
      </c>
      <c r="U5" s="71">
        <f t="shared" si="16"/>
        <v>250</v>
      </c>
      <c r="V5" s="71">
        <f t="shared" si="17"/>
        <v>1</v>
      </c>
      <c r="W5" s="71">
        <f t="shared" si="18"/>
        <v>0</v>
      </c>
      <c r="X5" s="71">
        <f t="shared" si="19"/>
        <v>1</v>
      </c>
      <c r="Y5" s="71">
        <f t="shared" si="20"/>
        <v>1</v>
      </c>
      <c r="Z5" s="71">
        <f t="shared" si="34"/>
        <v>1</v>
      </c>
      <c r="AA5" s="71">
        <f t="shared" si="21"/>
        <v>1</v>
      </c>
      <c r="AB5" s="71">
        <f t="shared" si="22"/>
        <v>20</v>
      </c>
      <c r="AC5" s="71" t="str">
        <f t="shared" si="23"/>
        <v>Handpump</v>
      </c>
      <c r="AD5" s="71">
        <f t="shared" si="35"/>
        <v>20</v>
      </c>
      <c r="AE5" s="71" t="str">
        <f t="shared" si="36"/>
        <v/>
      </c>
      <c r="AF5" s="71">
        <f t="shared" si="24"/>
        <v>1</v>
      </c>
      <c r="AG5" s="71" t="str">
        <f t="shared" si="25"/>
        <v/>
      </c>
      <c r="AH5" s="71" t="str">
        <f t="shared" si="26"/>
        <v/>
      </c>
      <c r="AI5" s="71">
        <f t="shared" si="27"/>
        <v>1</v>
      </c>
      <c r="AJ5" s="71" t="str">
        <f t="shared" si="28"/>
        <v>Turbidity</v>
      </c>
      <c r="AK5" s="71">
        <f t="shared" si="29"/>
        <v>1</v>
      </c>
      <c r="AL5" s="71">
        <f t="shared" si="37"/>
        <v>1</v>
      </c>
      <c r="AM5" s="71">
        <f t="shared" si="30"/>
        <v>1</v>
      </c>
    </row>
    <row r="6" spans="1:39" x14ac:dyDescent="0.45">
      <c r="A6" s="71" t="str">
        <f t="shared" si="0"/>
        <v>2725860552</v>
      </c>
      <c r="B6" s="71" t="str">
        <f t="shared" si="1"/>
        <v>08-08-2019 09:34:35 UTC</v>
      </c>
      <c r="C6" s="71" t="str">
        <f t="shared" si="2"/>
        <v>we4d-6b9s-f4wv</v>
      </c>
      <c r="D6" s="71" t="str">
        <f t="shared" si="3"/>
        <v>-15.728962328284979</v>
      </c>
      <c r="E6" s="71" t="str">
        <f t="shared" si="4"/>
        <v>35.16528577543795</v>
      </c>
      <c r="F6" s="71" t="str">
        <f t="shared" si="5"/>
        <v>995.0</v>
      </c>
      <c r="G6" s="71" t="str">
        <f t="shared" si="6"/>
        <v>Malawi</v>
      </c>
      <c r="H6" s="71" t="str">
        <f t="shared" si="7"/>
        <v>Chiradzulu</v>
      </c>
      <c r="I6" s="71" t="str">
        <f t="shared" si="8"/>
        <v>Onga</v>
      </c>
      <c r="J6" s="71" t="str">
        <f t="shared" si="9"/>
        <v>Onga</v>
      </c>
      <c r="K6" s="71" t="str">
        <f t="shared" si="10"/>
        <v>Ching'amba</v>
      </c>
      <c r="L6" s="71">
        <f t="shared" si="11"/>
        <v>0</v>
      </c>
      <c r="M6" s="71">
        <f t="shared" si="12"/>
        <v>0</v>
      </c>
      <c r="N6" s="71">
        <f t="shared" si="31"/>
        <v>6</v>
      </c>
      <c r="O6" s="71" t="str">
        <f t="shared" si="32"/>
        <v>Intermediate Level of Service</v>
      </c>
      <c r="P6" s="71">
        <v>1</v>
      </c>
      <c r="Q6" s="71" t="str">
        <f t="shared" si="13"/>
        <v>Afridev Handpump</v>
      </c>
      <c r="R6" s="71" t="str">
        <f t="shared" si="14"/>
        <v/>
      </c>
      <c r="S6" s="71" t="str">
        <f t="shared" si="33"/>
        <v>Afridev Handpump</v>
      </c>
      <c r="T6" s="71">
        <f t="shared" si="15"/>
        <v>1</v>
      </c>
      <c r="U6" s="71">
        <f t="shared" si="16"/>
        <v>110</v>
      </c>
      <c r="V6" s="71">
        <f t="shared" si="17"/>
        <v>1</v>
      </c>
      <c r="W6" s="71">
        <f t="shared" si="18"/>
        <v>0</v>
      </c>
      <c r="X6" s="71">
        <f t="shared" si="19"/>
        <v>1</v>
      </c>
      <c r="Y6" s="71">
        <f t="shared" si="20"/>
        <v>0</v>
      </c>
      <c r="Z6" s="71">
        <f t="shared" si="34"/>
        <v>0</v>
      </c>
      <c r="AA6" s="71">
        <f t="shared" si="21"/>
        <v>1</v>
      </c>
      <c r="AB6" s="71">
        <f t="shared" si="22"/>
        <v>80</v>
      </c>
      <c r="AC6" s="71" t="str">
        <f t="shared" si="23"/>
        <v>Handpump</v>
      </c>
      <c r="AD6" s="71">
        <f t="shared" si="35"/>
        <v>80</v>
      </c>
      <c r="AE6" s="71" t="str">
        <f t="shared" si="36"/>
        <v/>
      </c>
      <c r="AF6" s="71">
        <f t="shared" si="24"/>
        <v>1</v>
      </c>
      <c r="AG6" s="71" t="str">
        <f t="shared" si="25"/>
        <v/>
      </c>
      <c r="AH6" s="71" t="str">
        <f t="shared" si="26"/>
        <v/>
      </c>
      <c r="AI6" s="71">
        <f t="shared" si="27"/>
        <v>1</v>
      </c>
      <c r="AJ6" s="71" t="str">
        <f t="shared" si="28"/>
        <v>Turbidity</v>
      </c>
      <c r="AK6" s="71">
        <f t="shared" si="29"/>
        <v>1</v>
      </c>
      <c r="AL6" s="71">
        <f t="shared" si="37"/>
        <v>1</v>
      </c>
      <c r="AM6" s="71">
        <f t="shared" si="30"/>
        <v>0</v>
      </c>
    </row>
    <row r="7" spans="1:39" x14ac:dyDescent="0.45">
      <c r="A7" s="71" t="str">
        <f t="shared" si="0"/>
        <v>2701170220</v>
      </c>
      <c r="B7" s="71" t="str">
        <f t="shared" si="1"/>
        <v>08-08-2019 10:22:28 UTC</v>
      </c>
      <c r="C7" s="71" t="str">
        <f t="shared" si="2"/>
        <v>gm6v-cqrb-yfn1</v>
      </c>
      <c r="D7" s="71" t="str">
        <f t="shared" si="3"/>
        <v>-15.87079347576946</v>
      </c>
      <c r="E7" s="71" t="str">
        <f t="shared" si="4"/>
        <v>35.20815275609493</v>
      </c>
      <c r="F7" s="71" t="str">
        <f t="shared" si="5"/>
        <v>833.0</v>
      </c>
      <c r="G7" s="71" t="str">
        <f t="shared" si="6"/>
        <v>Malawi</v>
      </c>
      <c r="H7" s="71" t="str">
        <f t="shared" si="7"/>
        <v>Chiradzulu</v>
      </c>
      <c r="I7" s="71" t="str">
        <f t="shared" si="8"/>
        <v>Maone</v>
      </c>
      <c r="J7" s="71" t="str">
        <f t="shared" si="9"/>
        <v>Matope</v>
      </c>
      <c r="K7" s="71" t="str">
        <f t="shared" si="10"/>
        <v>Matope</v>
      </c>
      <c r="L7" s="71">
        <f t="shared" si="11"/>
        <v>0</v>
      </c>
      <c r="M7" s="71">
        <f t="shared" si="12"/>
        <v>0</v>
      </c>
      <c r="N7" s="71">
        <f t="shared" si="31"/>
        <v>6</v>
      </c>
      <c r="O7" s="71" t="str">
        <f t="shared" si="32"/>
        <v>Intermediate Level of Service</v>
      </c>
      <c r="P7" s="71">
        <v>1</v>
      </c>
      <c r="Q7" s="71" t="str">
        <f t="shared" si="13"/>
        <v>Afridev Handpump</v>
      </c>
      <c r="R7" s="71" t="str">
        <f t="shared" si="14"/>
        <v/>
      </c>
      <c r="S7" s="71" t="str">
        <f t="shared" si="33"/>
        <v>Afridev Handpump</v>
      </c>
      <c r="T7" s="71">
        <f t="shared" si="15"/>
        <v>1</v>
      </c>
      <c r="U7" s="71">
        <f t="shared" si="16"/>
        <v>300</v>
      </c>
      <c r="V7" s="71">
        <f t="shared" si="17"/>
        <v>0</v>
      </c>
      <c r="W7" s="71">
        <f t="shared" si="18"/>
        <v>0</v>
      </c>
      <c r="X7" s="71">
        <f t="shared" si="19"/>
        <v>1</v>
      </c>
      <c r="Y7" s="71">
        <f t="shared" si="20"/>
        <v>0</v>
      </c>
      <c r="Z7" s="71">
        <f t="shared" si="34"/>
        <v>0</v>
      </c>
      <c r="AA7" s="71">
        <f t="shared" si="21"/>
        <v>1</v>
      </c>
      <c r="AB7" s="71">
        <f t="shared" si="22"/>
        <v>83</v>
      </c>
      <c r="AC7" s="71" t="str">
        <f t="shared" si="23"/>
        <v>Handpump</v>
      </c>
      <c r="AD7" s="71">
        <f t="shared" si="35"/>
        <v>83</v>
      </c>
      <c r="AE7" s="71" t="str">
        <f t="shared" si="36"/>
        <v/>
      </c>
      <c r="AF7" s="71">
        <f t="shared" si="24"/>
        <v>1</v>
      </c>
      <c r="AG7" s="71" t="str">
        <f t="shared" si="25"/>
        <v/>
      </c>
      <c r="AH7" s="71" t="str">
        <f t="shared" si="26"/>
        <v/>
      </c>
      <c r="AI7" s="71">
        <f t="shared" si="27"/>
        <v>1</v>
      </c>
      <c r="AJ7" s="71" t="str">
        <f t="shared" si="28"/>
        <v>Turbidity</v>
      </c>
      <c r="AK7" s="71">
        <f t="shared" si="29"/>
        <v>1</v>
      </c>
      <c r="AL7" s="71">
        <f t="shared" si="37"/>
        <v>1</v>
      </c>
      <c r="AM7" s="71">
        <f t="shared" si="30"/>
        <v>1</v>
      </c>
    </row>
    <row r="8" spans="1:39" x14ac:dyDescent="0.45">
      <c r="A8" s="71" t="str">
        <f t="shared" si="0"/>
        <v>2670020228</v>
      </c>
      <c r="B8" s="71" t="str">
        <f t="shared" si="1"/>
        <v>08-08-2019 10:38:50 UTC</v>
      </c>
      <c r="C8" s="71" t="str">
        <f t="shared" si="2"/>
        <v>4p2u-bm3s-5mpe</v>
      </c>
      <c r="D8" s="71" t="str">
        <f t="shared" si="3"/>
        <v>-15.70396191906184</v>
      </c>
      <c r="E8" s="71" t="str">
        <f t="shared" si="4"/>
        <v>35.23513267748058</v>
      </c>
      <c r="F8" s="71" t="str">
        <f t="shared" si="5"/>
        <v>855.0</v>
      </c>
      <c r="G8" s="71" t="str">
        <f t="shared" si="6"/>
        <v>Malawi</v>
      </c>
      <c r="H8" s="71" t="str">
        <f t="shared" si="7"/>
        <v>Chiradzulu</v>
      </c>
      <c r="I8" s="71" t="str">
        <f t="shared" si="8"/>
        <v>Kadewere</v>
      </c>
      <c r="J8" s="71" t="str">
        <f t="shared" si="9"/>
        <v>Kadewere</v>
      </c>
      <c r="K8" s="71" t="str">
        <f t="shared" si="10"/>
        <v>Kadewere</v>
      </c>
      <c r="L8" s="71">
        <f t="shared" si="11"/>
        <v>0</v>
      </c>
      <c r="M8" s="71">
        <f t="shared" si="12"/>
        <v>0</v>
      </c>
      <c r="N8" s="71">
        <f t="shared" si="31"/>
        <v>8</v>
      </c>
      <c r="O8" s="71" t="str">
        <f t="shared" si="32"/>
        <v>High Level of Service</v>
      </c>
      <c r="P8" s="71">
        <v>1</v>
      </c>
      <c r="Q8" s="71" t="str">
        <f t="shared" si="13"/>
        <v>Afridev Handpump</v>
      </c>
      <c r="R8" s="71" t="str">
        <f t="shared" si="14"/>
        <v/>
      </c>
      <c r="S8" s="71" t="str">
        <f t="shared" si="33"/>
        <v>Afridev Handpump</v>
      </c>
      <c r="T8" s="71">
        <f t="shared" si="15"/>
        <v>1</v>
      </c>
      <c r="U8" s="71">
        <f t="shared" si="16"/>
        <v>85</v>
      </c>
      <c r="V8" s="71">
        <f t="shared" si="17"/>
        <v>1</v>
      </c>
      <c r="W8" s="71">
        <f t="shared" si="18"/>
        <v>1</v>
      </c>
      <c r="X8" s="71" t="str">
        <f t="shared" si="19"/>
        <v/>
      </c>
      <c r="Y8" s="71" t="str">
        <f t="shared" si="20"/>
        <v/>
      </c>
      <c r="Z8" s="71">
        <f t="shared" si="34"/>
        <v>1</v>
      </c>
      <c r="AA8" s="71">
        <f t="shared" si="21"/>
        <v>1</v>
      </c>
      <c r="AB8" s="71">
        <f t="shared" si="22"/>
        <v>55</v>
      </c>
      <c r="AC8" s="71" t="str">
        <f t="shared" si="23"/>
        <v>Handpump</v>
      </c>
      <c r="AD8" s="71">
        <f t="shared" si="35"/>
        <v>55</v>
      </c>
      <c r="AE8" s="71" t="str">
        <f t="shared" si="36"/>
        <v/>
      </c>
      <c r="AF8" s="71">
        <f t="shared" si="24"/>
        <v>1</v>
      </c>
      <c r="AG8" s="71" t="str">
        <f t="shared" si="25"/>
        <v/>
      </c>
      <c r="AH8" s="71" t="str">
        <f t="shared" si="26"/>
        <v/>
      </c>
      <c r="AI8" s="71">
        <f t="shared" si="27"/>
        <v>1</v>
      </c>
      <c r="AJ8" s="71" t="str">
        <f t="shared" si="28"/>
        <v>Turbidity</v>
      </c>
      <c r="AK8" s="71">
        <f t="shared" si="29"/>
        <v>1</v>
      </c>
      <c r="AL8" s="71">
        <f t="shared" si="37"/>
        <v>1</v>
      </c>
      <c r="AM8" s="71">
        <f t="shared" si="30"/>
        <v>1</v>
      </c>
    </row>
    <row r="9" spans="1:39" x14ac:dyDescent="0.45">
      <c r="A9" s="71" t="str">
        <f t="shared" si="0"/>
        <v>2689590379</v>
      </c>
      <c r="B9" s="71" t="str">
        <f t="shared" si="1"/>
        <v>08-08-2019 11:04:26 UTC</v>
      </c>
      <c r="C9" s="71" t="str">
        <f t="shared" si="2"/>
        <v>g0nt-pcr1-8ahh</v>
      </c>
      <c r="D9" s="71" t="str">
        <f t="shared" si="3"/>
        <v>-15.743234907276928</v>
      </c>
      <c r="E9" s="71" t="str">
        <f t="shared" si="4"/>
        <v>35.1706347707659</v>
      </c>
      <c r="F9" s="71" t="str">
        <f t="shared" si="5"/>
        <v>944.0</v>
      </c>
      <c r="G9" s="71" t="str">
        <f t="shared" si="6"/>
        <v>Malawi</v>
      </c>
      <c r="H9" s="71" t="str">
        <f t="shared" si="7"/>
        <v>Chiradzulu</v>
      </c>
      <c r="I9" s="71" t="str">
        <f t="shared" si="8"/>
        <v>Onga</v>
      </c>
      <c r="J9" s="71" t="str">
        <f t="shared" si="9"/>
        <v>Onga</v>
      </c>
      <c r="K9" s="71" t="str">
        <f t="shared" si="10"/>
        <v>Onga</v>
      </c>
      <c r="L9" s="71">
        <f t="shared" si="11"/>
        <v>0</v>
      </c>
      <c r="M9" s="71">
        <f t="shared" si="12"/>
        <v>0</v>
      </c>
      <c r="N9" s="71">
        <f t="shared" si="31"/>
        <v>8</v>
      </c>
      <c r="O9" s="71" t="str">
        <f t="shared" si="32"/>
        <v>High Level of Service</v>
      </c>
      <c r="P9" s="71">
        <v>1</v>
      </c>
      <c r="Q9" s="71" t="str">
        <f t="shared" si="13"/>
        <v>Afridev Handpump</v>
      </c>
      <c r="R9" s="71" t="str">
        <f t="shared" si="14"/>
        <v/>
      </c>
      <c r="S9" s="71" t="str">
        <f t="shared" si="33"/>
        <v>Afridev Handpump</v>
      </c>
      <c r="T9" s="71">
        <f t="shared" si="15"/>
        <v>1</v>
      </c>
      <c r="U9" s="71">
        <f t="shared" si="16"/>
        <v>105</v>
      </c>
      <c r="V9" s="71">
        <f t="shared" si="17"/>
        <v>1</v>
      </c>
      <c r="W9" s="71">
        <f t="shared" si="18"/>
        <v>1</v>
      </c>
      <c r="X9" s="71" t="str">
        <f t="shared" si="19"/>
        <v/>
      </c>
      <c r="Y9" s="71" t="str">
        <f t="shared" si="20"/>
        <v/>
      </c>
      <c r="Z9" s="71">
        <f t="shared" si="34"/>
        <v>1</v>
      </c>
      <c r="AA9" s="71">
        <f t="shared" si="21"/>
        <v>1</v>
      </c>
      <c r="AB9" s="71">
        <f t="shared" si="22"/>
        <v>90</v>
      </c>
      <c r="AC9" s="71" t="str">
        <f t="shared" si="23"/>
        <v>Handpump</v>
      </c>
      <c r="AD9" s="71">
        <f t="shared" si="35"/>
        <v>90</v>
      </c>
      <c r="AE9" s="71" t="str">
        <f t="shared" si="36"/>
        <v/>
      </c>
      <c r="AF9" s="71">
        <f t="shared" si="24"/>
        <v>1</v>
      </c>
      <c r="AG9" s="71" t="str">
        <f t="shared" si="25"/>
        <v/>
      </c>
      <c r="AH9" s="71" t="str">
        <f t="shared" si="26"/>
        <v/>
      </c>
      <c r="AI9" s="71">
        <f t="shared" si="27"/>
        <v>1</v>
      </c>
      <c r="AJ9" s="71" t="str">
        <f t="shared" si="28"/>
        <v>Turbidity</v>
      </c>
      <c r="AK9" s="71">
        <f t="shared" si="29"/>
        <v>1</v>
      </c>
      <c r="AL9" s="71">
        <f t="shared" si="37"/>
        <v>1</v>
      </c>
      <c r="AM9" s="71">
        <f t="shared" si="30"/>
        <v>1</v>
      </c>
    </row>
    <row r="10" spans="1:39" x14ac:dyDescent="0.45">
      <c r="A10" s="71" t="str">
        <f t="shared" si="0"/>
        <v>2701240442</v>
      </c>
      <c r="B10" s="71" t="str">
        <f t="shared" si="1"/>
        <v>08-08-2019 11:14:28 UTC</v>
      </c>
      <c r="C10" s="71" t="str">
        <f t="shared" si="2"/>
        <v>5505-nbxv-qx3b</v>
      </c>
      <c r="D10" s="71" t="str">
        <f t="shared" si="3"/>
        <v>-15.74996067211032</v>
      </c>
      <c r="E10" s="71" t="str">
        <f t="shared" si="4"/>
        <v>35.28005389496684</v>
      </c>
      <c r="F10" s="71" t="str">
        <f t="shared" si="5"/>
        <v>800.0</v>
      </c>
      <c r="G10" s="71" t="str">
        <f t="shared" si="6"/>
        <v>Malawi</v>
      </c>
      <c r="H10" s="71" t="str">
        <f t="shared" si="7"/>
        <v>Chiradzulu</v>
      </c>
      <c r="I10" s="71" t="str">
        <f t="shared" si="8"/>
        <v>Kadewere</v>
      </c>
      <c r="J10" s="71" t="str">
        <f t="shared" si="9"/>
        <v>Ndanga</v>
      </c>
      <c r="K10" s="71" t="str">
        <f t="shared" si="10"/>
        <v>Chitawo</v>
      </c>
      <c r="L10" s="71">
        <f t="shared" si="11"/>
        <v>0</v>
      </c>
      <c r="M10" s="71">
        <f t="shared" si="12"/>
        <v>0</v>
      </c>
      <c r="N10" s="71">
        <f t="shared" si="31"/>
        <v>6</v>
      </c>
      <c r="O10" s="71" t="str">
        <f t="shared" si="32"/>
        <v>Intermediate Level of Service</v>
      </c>
      <c r="P10" s="71">
        <v>1</v>
      </c>
      <c r="Q10" s="71" t="str">
        <f t="shared" si="13"/>
        <v>Afridev Handpump</v>
      </c>
      <c r="R10" s="71" t="str">
        <f t="shared" si="14"/>
        <v/>
      </c>
      <c r="S10" s="71" t="str">
        <f t="shared" si="33"/>
        <v>Afridev Handpump</v>
      </c>
      <c r="T10" s="71">
        <f t="shared" si="15"/>
        <v>1</v>
      </c>
      <c r="U10" s="71">
        <f t="shared" si="16"/>
        <v>175</v>
      </c>
      <c r="V10" s="71">
        <f t="shared" si="17"/>
        <v>1</v>
      </c>
      <c r="W10" s="71">
        <f t="shared" si="18"/>
        <v>0</v>
      </c>
      <c r="X10" s="71">
        <f t="shared" si="19"/>
        <v>1</v>
      </c>
      <c r="Y10" s="71">
        <f t="shared" si="20"/>
        <v>0</v>
      </c>
      <c r="Z10" s="71">
        <f t="shared" si="34"/>
        <v>0</v>
      </c>
      <c r="AA10" s="71">
        <f t="shared" si="21"/>
        <v>1</v>
      </c>
      <c r="AB10" s="71">
        <f t="shared" si="22"/>
        <v>45</v>
      </c>
      <c r="AC10" s="71" t="str">
        <f t="shared" si="23"/>
        <v>Handpump</v>
      </c>
      <c r="AD10" s="71">
        <f t="shared" si="35"/>
        <v>45</v>
      </c>
      <c r="AE10" s="71" t="str">
        <f t="shared" si="36"/>
        <v/>
      </c>
      <c r="AF10" s="71">
        <f t="shared" si="24"/>
        <v>1</v>
      </c>
      <c r="AG10" s="71" t="str">
        <f t="shared" si="25"/>
        <v/>
      </c>
      <c r="AH10" s="71" t="str">
        <f t="shared" si="26"/>
        <v/>
      </c>
      <c r="AI10" s="71" t="str">
        <f t="shared" si="27"/>
        <v/>
      </c>
      <c r="AJ10" s="71" t="str">
        <f t="shared" si="28"/>
        <v>Turbidity</v>
      </c>
      <c r="AK10" s="71" t="str">
        <f t="shared" si="29"/>
        <v/>
      </c>
      <c r="AL10" s="71" t="str">
        <f t="shared" si="37"/>
        <v>No Data</v>
      </c>
      <c r="AM10" s="71">
        <f t="shared" si="30"/>
        <v>1</v>
      </c>
    </row>
    <row r="11" spans="1:39" x14ac:dyDescent="0.45">
      <c r="A11" s="71" t="str">
        <f t="shared" si="0"/>
        <v>2695770109</v>
      </c>
      <c r="B11" s="71" t="str">
        <f t="shared" si="1"/>
        <v>08-08-2019 11:22:27 UTC</v>
      </c>
      <c r="C11" s="71" t="str">
        <f t="shared" si="2"/>
        <v>y53b-8s2j-ad60</v>
      </c>
      <c r="D11" s="71" t="str">
        <f t="shared" si="3"/>
        <v>-15.703319488093257</v>
      </c>
      <c r="E11" s="71" t="str">
        <f t="shared" si="4"/>
        <v>35.232378635555506</v>
      </c>
      <c r="F11" s="71" t="str">
        <f t="shared" si="5"/>
        <v>849.0</v>
      </c>
      <c r="G11" s="71" t="str">
        <f t="shared" si="6"/>
        <v>Malawi</v>
      </c>
      <c r="H11" s="71" t="str">
        <f t="shared" si="7"/>
        <v>Chiradzulu</v>
      </c>
      <c r="I11" s="71" t="str">
        <f t="shared" si="8"/>
        <v>Kadewere</v>
      </c>
      <c r="J11" s="71" t="str">
        <f t="shared" si="9"/>
        <v>Kadewere</v>
      </c>
      <c r="K11" s="71" t="str">
        <f t="shared" si="10"/>
        <v>Kadewere</v>
      </c>
      <c r="L11" s="71">
        <f t="shared" si="11"/>
        <v>0</v>
      </c>
      <c r="M11" s="71">
        <f t="shared" si="12"/>
        <v>0</v>
      </c>
      <c r="N11" s="71">
        <f t="shared" si="31"/>
        <v>8</v>
      </c>
      <c r="O11" s="71" t="str">
        <f t="shared" si="32"/>
        <v>High Level of Service</v>
      </c>
      <c r="P11" s="71">
        <v>1</v>
      </c>
      <c r="Q11" s="71" t="str">
        <f t="shared" si="13"/>
        <v>Afridev Handpump</v>
      </c>
      <c r="R11" s="71" t="str">
        <f t="shared" si="14"/>
        <v/>
      </c>
      <c r="S11" s="71" t="str">
        <f t="shared" si="33"/>
        <v>Afridev Handpump</v>
      </c>
      <c r="T11" s="71">
        <f t="shared" si="15"/>
        <v>1</v>
      </c>
      <c r="U11" s="71">
        <f t="shared" si="16"/>
        <v>155</v>
      </c>
      <c r="V11" s="71">
        <f t="shared" si="17"/>
        <v>1</v>
      </c>
      <c r="W11" s="71">
        <f t="shared" si="18"/>
        <v>1</v>
      </c>
      <c r="X11" s="71" t="str">
        <f t="shared" si="19"/>
        <v/>
      </c>
      <c r="Y11" s="71" t="str">
        <f t="shared" si="20"/>
        <v/>
      </c>
      <c r="Z11" s="71">
        <f t="shared" si="34"/>
        <v>1</v>
      </c>
      <c r="AA11" s="71">
        <f t="shared" si="21"/>
        <v>1</v>
      </c>
      <c r="AB11" s="71">
        <f t="shared" si="22"/>
        <v>67</v>
      </c>
      <c r="AC11" s="71" t="str">
        <f t="shared" si="23"/>
        <v>Handpump</v>
      </c>
      <c r="AD11" s="71">
        <f t="shared" si="35"/>
        <v>67</v>
      </c>
      <c r="AE11" s="71" t="str">
        <f t="shared" si="36"/>
        <v/>
      </c>
      <c r="AF11" s="71">
        <f t="shared" si="24"/>
        <v>1</v>
      </c>
      <c r="AG11" s="71" t="str">
        <f t="shared" si="25"/>
        <v/>
      </c>
      <c r="AH11" s="71" t="str">
        <f t="shared" si="26"/>
        <v/>
      </c>
      <c r="AI11" s="71">
        <f t="shared" si="27"/>
        <v>1</v>
      </c>
      <c r="AJ11" s="71" t="str">
        <f t="shared" si="28"/>
        <v>Turbidity</v>
      </c>
      <c r="AK11" s="71">
        <f t="shared" si="29"/>
        <v>1</v>
      </c>
      <c r="AL11" s="71">
        <f t="shared" si="37"/>
        <v>1</v>
      </c>
      <c r="AM11" s="71">
        <f t="shared" si="30"/>
        <v>1</v>
      </c>
    </row>
    <row r="12" spans="1:39" x14ac:dyDescent="0.45">
      <c r="A12" s="71" t="str">
        <f t="shared" si="0"/>
        <v>2670000377</v>
      </c>
      <c r="B12" s="71" t="str">
        <f t="shared" si="1"/>
        <v>08-08-2019 11:35:01 UTC</v>
      </c>
      <c r="C12" s="71" t="str">
        <f t="shared" si="2"/>
        <v>eb65-en8x-pw0m</v>
      </c>
      <c r="D12" s="71" t="str">
        <f t="shared" si="3"/>
        <v>-15.74253627564758</v>
      </c>
      <c r="E12" s="71" t="str">
        <f t="shared" si="4"/>
        <v>35.172225907444954</v>
      </c>
      <c r="F12" s="71" t="str">
        <f t="shared" si="5"/>
        <v>925.0</v>
      </c>
      <c r="G12" s="71" t="str">
        <f t="shared" si="6"/>
        <v>Malawi</v>
      </c>
      <c r="H12" s="71" t="str">
        <f t="shared" si="7"/>
        <v>Chiradzulu</v>
      </c>
      <c r="I12" s="71" t="str">
        <f t="shared" si="8"/>
        <v>Onga</v>
      </c>
      <c r="J12" s="71" t="str">
        <f t="shared" si="9"/>
        <v>Onga</v>
      </c>
      <c r="K12" s="71" t="str">
        <f t="shared" si="10"/>
        <v>Nlokote</v>
      </c>
      <c r="L12" s="71">
        <f t="shared" si="11"/>
        <v>0</v>
      </c>
      <c r="M12" s="71">
        <f t="shared" si="12"/>
        <v>0</v>
      </c>
      <c r="N12" s="71">
        <f t="shared" si="31"/>
        <v>7</v>
      </c>
      <c r="O12" s="71" t="str">
        <f t="shared" si="32"/>
        <v>Intermediate Level of Service</v>
      </c>
      <c r="P12" s="71">
        <v>1</v>
      </c>
      <c r="Q12" s="71" t="str">
        <f t="shared" si="13"/>
        <v>Afridev Handpump</v>
      </c>
      <c r="R12" s="71" t="str">
        <f t="shared" si="14"/>
        <v/>
      </c>
      <c r="S12" s="71" t="str">
        <f t="shared" si="33"/>
        <v>Afridev Handpump</v>
      </c>
      <c r="T12" s="71">
        <f t="shared" si="15"/>
        <v>1</v>
      </c>
      <c r="U12" s="71">
        <f t="shared" si="16"/>
        <v>20</v>
      </c>
      <c r="V12" s="71">
        <f t="shared" si="17"/>
        <v>1</v>
      </c>
      <c r="W12" s="71">
        <f t="shared" si="18"/>
        <v>1</v>
      </c>
      <c r="X12" s="71" t="str">
        <f t="shared" si="19"/>
        <v/>
      </c>
      <c r="Y12" s="71" t="str">
        <f t="shared" si="20"/>
        <v/>
      </c>
      <c r="Z12" s="71">
        <f t="shared" si="34"/>
        <v>1</v>
      </c>
      <c r="AA12" s="71">
        <f t="shared" si="21"/>
        <v>1</v>
      </c>
      <c r="AB12" s="71">
        <f t="shared" si="22"/>
        <v>68</v>
      </c>
      <c r="AC12" s="71" t="str">
        <f t="shared" si="23"/>
        <v>Handpump</v>
      </c>
      <c r="AD12" s="71">
        <f t="shared" si="35"/>
        <v>68</v>
      </c>
      <c r="AE12" s="71" t="str">
        <f t="shared" si="36"/>
        <v/>
      </c>
      <c r="AF12" s="71">
        <f t="shared" si="24"/>
        <v>1</v>
      </c>
      <c r="AG12" s="71" t="str">
        <f t="shared" si="25"/>
        <v/>
      </c>
      <c r="AH12" s="71" t="str">
        <f t="shared" si="26"/>
        <v/>
      </c>
      <c r="AI12" s="71">
        <f t="shared" si="27"/>
        <v>1</v>
      </c>
      <c r="AJ12" s="71" t="str">
        <f t="shared" si="28"/>
        <v>Turbidity</v>
      </c>
      <c r="AK12" s="71">
        <f t="shared" si="29"/>
        <v>1</v>
      </c>
      <c r="AL12" s="71">
        <f t="shared" si="37"/>
        <v>1</v>
      </c>
      <c r="AM12" s="71">
        <f t="shared" si="30"/>
        <v>0</v>
      </c>
    </row>
    <row r="13" spans="1:39" x14ac:dyDescent="0.45">
      <c r="A13" s="71" t="str">
        <f t="shared" si="0"/>
        <v>2701170289</v>
      </c>
      <c r="B13" s="71" t="str">
        <f t="shared" si="1"/>
        <v>08-08-2019 12:01:04 UTC</v>
      </c>
      <c r="C13" s="71" t="str">
        <f t="shared" si="2"/>
        <v>nqbm-v7ac-us4j</v>
      </c>
      <c r="D13" s="71" t="str">
        <f t="shared" si="3"/>
        <v>-15.701498561538756</v>
      </c>
      <c r="E13" s="71" t="str">
        <f t="shared" si="4"/>
        <v>35.23387388326228</v>
      </c>
      <c r="F13" s="71" t="str">
        <f t="shared" si="5"/>
        <v>872.0</v>
      </c>
      <c r="G13" s="71" t="str">
        <f t="shared" si="6"/>
        <v>Malawi</v>
      </c>
      <c r="H13" s="71" t="str">
        <f t="shared" si="7"/>
        <v>Chiradzulu</v>
      </c>
      <c r="I13" s="71" t="str">
        <f t="shared" si="8"/>
        <v>Kadewere</v>
      </c>
      <c r="J13" s="71" t="str">
        <f t="shared" si="9"/>
        <v>Kadewere</v>
      </c>
      <c r="K13" s="71" t="str">
        <f t="shared" si="10"/>
        <v>Kadewere</v>
      </c>
      <c r="L13" s="71">
        <f t="shared" si="11"/>
        <v>0</v>
      </c>
      <c r="M13" s="71">
        <f t="shared" si="12"/>
        <v>0</v>
      </c>
      <c r="N13" s="71">
        <f t="shared" si="31"/>
        <v>6</v>
      </c>
      <c r="O13" s="71" t="str">
        <f t="shared" si="32"/>
        <v>Intermediate Level of Service</v>
      </c>
      <c r="P13" s="71">
        <v>1</v>
      </c>
      <c r="Q13" s="71" t="str">
        <f t="shared" si="13"/>
        <v>Afridev Handpump</v>
      </c>
      <c r="R13" s="71" t="str">
        <f t="shared" si="14"/>
        <v/>
      </c>
      <c r="S13" s="71" t="str">
        <f t="shared" si="33"/>
        <v>Afridev Handpump</v>
      </c>
      <c r="T13" s="71">
        <f t="shared" si="15"/>
        <v>1</v>
      </c>
      <c r="U13" s="71">
        <f t="shared" si="16"/>
        <v>43</v>
      </c>
      <c r="V13" s="71">
        <f t="shared" si="17"/>
        <v>1</v>
      </c>
      <c r="W13" s="71">
        <f t="shared" si="18"/>
        <v>0</v>
      </c>
      <c r="X13" s="71">
        <f t="shared" si="19"/>
        <v>1</v>
      </c>
      <c r="Y13" s="71">
        <f t="shared" si="20"/>
        <v>0</v>
      </c>
      <c r="Z13" s="71">
        <f t="shared" si="34"/>
        <v>0</v>
      </c>
      <c r="AA13" s="71">
        <f t="shared" si="21"/>
        <v>1</v>
      </c>
      <c r="AB13" s="71">
        <f t="shared" si="22"/>
        <v>75</v>
      </c>
      <c r="AC13" s="71" t="str">
        <f t="shared" si="23"/>
        <v>Handpump</v>
      </c>
      <c r="AD13" s="71">
        <f t="shared" si="35"/>
        <v>75</v>
      </c>
      <c r="AE13" s="71" t="str">
        <f t="shared" si="36"/>
        <v/>
      </c>
      <c r="AF13" s="71">
        <f t="shared" si="24"/>
        <v>1</v>
      </c>
      <c r="AG13" s="71" t="str">
        <f t="shared" si="25"/>
        <v/>
      </c>
      <c r="AH13" s="71" t="str">
        <f t="shared" si="26"/>
        <v/>
      </c>
      <c r="AI13" s="71">
        <f t="shared" si="27"/>
        <v>1</v>
      </c>
      <c r="AJ13" s="71" t="str">
        <f t="shared" si="28"/>
        <v>Turbidity</v>
      </c>
      <c r="AK13" s="71">
        <f t="shared" si="29"/>
        <v>1</v>
      </c>
      <c r="AL13" s="71">
        <f t="shared" si="37"/>
        <v>1</v>
      </c>
      <c r="AM13" s="71">
        <f t="shared" si="30"/>
        <v>0</v>
      </c>
    </row>
    <row r="14" spans="1:39" x14ac:dyDescent="0.45">
      <c r="A14" s="71" t="str">
        <f t="shared" si="0"/>
        <v>2699490387</v>
      </c>
      <c r="B14" s="71" t="str">
        <f t="shared" si="1"/>
        <v>08-08-2019 12:01:42 UTC</v>
      </c>
      <c r="C14" s="71" t="str">
        <f t="shared" si="2"/>
        <v>3ynk-cwku-r6fe</v>
      </c>
      <c r="D14" s="71" t="str">
        <f t="shared" si="3"/>
        <v>-15.741135785356164</v>
      </c>
      <c r="E14" s="71" t="str">
        <f t="shared" si="4"/>
        <v>35.17495363019407</v>
      </c>
      <c r="F14" s="71" t="str">
        <f t="shared" si="5"/>
        <v>919.0</v>
      </c>
      <c r="G14" s="71" t="str">
        <f t="shared" si="6"/>
        <v>Malawi</v>
      </c>
      <c r="H14" s="71" t="str">
        <f t="shared" si="7"/>
        <v>Chiradzulu</v>
      </c>
      <c r="I14" s="71" t="str">
        <f t="shared" si="8"/>
        <v>Onga</v>
      </c>
      <c r="J14" s="71" t="str">
        <f t="shared" si="9"/>
        <v>Onga</v>
      </c>
      <c r="K14" s="71" t="str">
        <f t="shared" si="10"/>
        <v>Onga</v>
      </c>
      <c r="L14" s="71">
        <f t="shared" si="11"/>
        <v>0</v>
      </c>
      <c r="M14" s="71">
        <f t="shared" si="12"/>
        <v>0</v>
      </c>
      <c r="N14" s="71">
        <f t="shared" si="31"/>
        <v>6</v>
      </c>
      <c r="O14" s="71" t="str">
        <f t="shared" si="32"/>
        <v>Intermediate Level of Service</v>
      </c>
      <c r="P14" s="71">
        <v>1</v>
      </c>
      <c r="Q14" s="71" t="str">
        <f t="shared" si="13"/>
        <v>Afridev Handpump</v>
      </c>
      <c r="R14" s="71" t="str">
        <f t="shared" si="14"/>
        <v/>
      </c>
      <c r="S14" s="71" t="str">
        <f t="shared" si="33"/>
        <v>Afridev Handpump</v>
      </c>
      <c r="T14" s="71">
        <f t="shared" si="15"/>
        <v>1</v>
      </c>
      <c r="U14" s="71">
        <f t="shared" si="16"/>
        <v>400</v>
      </c>
      <c r="V14" s="71">
        <f t="shared" si="17"/>
        <v>0</v>
      </c>
      <c r="W14" s="71">
        <f t="shared" si="18"/>
        <v>0</v>
      </c>
      <c r="X14" s="71">
        <f t="shared" si="19"/>
        <v>1</v>
      </c>
      <c r="Y14" s="71">
        <f t="shared" si="20"/>
        <v>0</v>
      </c>
      <c r="Z14" s="71">
        <f t="shared" si="34"/>
        <v>0</v>
      </c>
      <c r="AA14" s="71">
        <f t="shared" si="21"/>
        <v>1</v>
      </c>
      <c r="AB14" s="71">
        <f t="shared" si="22"/>
        <v>86</v>
      </c>
      <c r="AC14" s="71" t="str">
        <f t="shared" si="23"/>
        <v>Handpump</v>
      </c>
      <c r="AD14" s="71">
        <f t="shared" si="35"/>
        <v>86</v>
      </c>
      <c r="AE14" s="71" t="str">
        <f t="shared" si="36"/>
        <v/>
      </c>
      <c r="AF14" s="71">
        <f t="shared" si="24"/>
        <v>1</v>
      </c>
      <c r="AG14" s="71" t="str">
        <f t="shared" si="25"/>
        <v/>
      </c>
      <c r="AH14" s="71" t="str">
        <f t="shared" si="26"/>
        <v/>
      </c>
      <c r="AI14" s="71">
        <f t="shared" si="27"/>
        <v>1</v>
      </c>
      <c r="AJ14" s="71" t="str">
        <f t="shared" si="28"/>
        <v>Turbidity</v>
      </c>
      <c r="AK14" s="71">
        <f t="shared" si="29"/>
        <v>1</v>
      </c>
      <c r="AL14" s="71">
        <f t="shared" si="37"/>
        <v>1</v>
      </c>
      <c r="AM14" s="71">
        <f t="shared" si="30"/>
        <v>1</v>
      </c>
    </row>
    <row r="15" spans="1:39" x14ac:dyDescent="0.45">
      <c r="A15" s="71" t="str">
        <f t="shared" si="0"/>
        <v>2680060440</v>
      </c>
      <c r="B15" s="71" t="str">
        <f t="shared" si="1"/>
        <v>08-08-2019 12:09:25 UTC</v>
      </c>
      <c r="C15" s="71" t="str">
        <f t="shared" si="2"/>
        <v>j6c7-e9pk-pt1v</v>
      </c>
      <c r="D15" s="71" t="str">
        <f t="shared" si="3"/>
        <v>-15.762077677063644</v>
      </c>
      <c r="E15" s="71" t="str">
        <f t="shared" si="4"/>
        <v>35.2685515768826</v>
      </c>
      <c r="F15" s="71" t="str">
        <f t="shared" si="5"/>
        <v>843.0</v>
      </c>
      <c r="G15" s="71" t="str">
        <f t="shared" si="6"/>
        <v>Malawi</v>
      </c>
      <c r="H15" s="71" t="str">
        <f t="shared" si="7"/>
        <v>Chiradzulu</v>
      </c>
      <c r="I15" s="71" t="str">
        <f t="shared" si="8"/>
        <v>Kadewere</v>
      </c>
      <c r="J15" s="71" t="str">
        <f t="shared" si="9"/>
        <v>Ndanga</v>
      </c>
      <c r="K15" s="71" t="str">
        <f t="shared" si="10"/>
        <v>Nyambalo</v>
      </c>
      <c r="L15" s="71">
        <f t="shared" si="11"/>
        <v>0</v>
      </c>
      <c r="M15" s="71">
        <f t="shared" si="12"/>
        <v>0</v>
      </c>
      <c r="N15" s="71">
        <f t="shared" si="31"/>
        <v>7</v>
      </c>
      <c r="O15" s="71" t="str">
        <f t="shared" si="32"/>
        <v>Intermediate Level of Service</v>
      </c>
      <c r="P15" s="71">
        <v>1</v>
      </c>
      <c r="Q15" s="71" t="str">
        <f t="shared" si="13"/>
        <v>Afridev Handpump</v>
      </c>
      <c r="R15" s="71" t="str">
        <f t="shared" si="14"/>
        <v/>
      </c>
      <c r="S15" s="71" t="str">
        <f t="shared" si="33"/>
        <v>Afridev Handpump</v>
      </c>
      <c r="T15" s="71">
        <f t="shared" si="15"/>
        <v>1</v>
      </c>
      <c r="U15" s="71">
        <f t="shared" si="16"/>
        <v>200</v>
      </c>
      <c r="V15" s="71">
        <f t="shared" si="17"/>
        <v>1</v>
      </c>
      <c r="W15" s="71">
        <f t="shared" si="18"/>
        <v>1</v>
      </c>
      <c r="X15" s="71" t="str">
        <f t="shared" si="19"/>
        <v/>
      </c>
      <c r="Y15" s="71" t="str">
        <f t="shared" si="20"/>
        <v/>
      </c>
      <c r="Z15" s="71">
        <f t="shared" si="34"/>
        <v>1</v>
      </c>
      <c r="AA15" s="71">
        <f t="shared" si="21"/>
        <v>1</v>
      </c>
      <c r="AB15" s="71">
        <f t="shared" si="22"/>
        <v>94</v>
      </c>
      <c r="AC15" s="71" t="str">
        <f t="shared" si="23"/>
        <v>Handpump</v>
      </c>
      <c r="AD15" s="71">
        <f t="shared" si="35"/>
        <v>94</v>
      </c>
      <c r="AE15" s="71" t="str">
        <f t="shared" si="36"/>
        <v/>
      </c>
      <c r="AF15" s="71">
        <f t="shared" si="24"/>
        <v>1</v>
      </c>
      <c r="AG15" s="71" t="str">
        <f t="shared" si="25"/>
        <v/>
      </c>
      <c r="AH15" s="71" t="str">
        <f t="shared" si="26"/>
        <v/>
      </c>
      <c r="AI15" s="71">
        <f t="shared" si="27"/>
        <v>1</v>
      </c>
      <c r="AJ15" s="71" t="str">
        <f t="shared" si="28"/>
        <v>Turbidity</v>
      </c>
      <c r="AK15" s="71">
        <f t="shared" si="29"/>
        <v>1</v>
      </c>
      <c r="AL15" s="71">
        <f t="shared" si="37"/>
        <v>1</v>
      </c>
      <c r="AM15" s="71">
        <f t="shared" si="30"/>
        <v>0</v>
      </c>
    </row>
    <row r="16" spans="1:39" x14ac:dyDescent="0.45">
      <c r="A16" s="71" t="str">
        <f t="shared" si="0"/>
        <v>2680080187</v>
      </c>
      <c r="B16" s="71" t="str">
        <f t="shared" si="1"/>
        <v>08-08-2019 12:09:34 UTC</v>
      </c>
      <c r="C16" s="71" t="str">
        <f t="shared" si="2"/>
        <v>ha2y-ed1y-fryq</v>
      </c>
      <c r="D16" s="71" t="str">
        <f t="shared" si="3"/>
        <v>-15.767365777865052</v>
      </c>
      <c r="E16" s="71" t="str">
        <f t="shared" si="4"/>
        <v>35.246710097417235</v>
      </c>
      <c r="F16" s="71" t="str">
        <f t="shared" si="5"/>
        <v>802.0</v>
      </c>
      <c r="G16" s="71" t="str">
        <f t="shared" si="6"/>
        <v>Malawi</v>
      </c>
      <c r="H16" s="71" t="str">
        <f t="shared" si="7"/>
        <v>Chiradzulu</v>
      </c>
      <c r="I16" s="71" t="str">
        <f t="shared" si="8"/>
        <v>Kadewere</v>
      </c>
      <c r="J16" s="71" t="str">
        <f t="shared" si="9"/>
        <v>Ndanga</v>
      </c>
      <c r="K16" s="71" t="str">
        <f t="shared" si="10"/>
        <v>Mulaviwa</v>
      </c>
      <c r="L16" s="71">
        <f t="shared" si="11"/>
        <v>0</v>
      </c>
      <c r="M16" s="71">
        <f t="shared" si="12"/>
        <v>0</v>
      </c>
      <c r="N16" s="71">
        <f t="shared" si="31"/>
        <v>5</v>
      </c>
      <c r="O16" s="71" t="str">
        <f t="shared" si="32"/>
        <v>Basic Level of Service</v>
      </c>
      <c r="P16" s="71">
        <v>1</v>
      </c>
      <c r="Q16" s="71" t="str">
        <f t="shared" si="13"/>
        <v>Afridev Handpump</v>
      </c>
      <c r="R16" s="71" t="str">
        <f t="shared" si="14"/>
        <v/>
      </c>
      <c r="S16" s="71" t="str">
        <f t="shared" si="33"/>
        <v>Afridev Handpump</v>
      </c>
      <c r="T16" s="71">
        <f t="shared" si="15"/>
        <v>1</v>
      </c>
      <c r="U16" s="71">
        <f t="shared" si="16"/>
        <v>100</v>
      </c>
      <c r="V16" s="71">
        <f t="shared" si="17"/>
        <v>1</v>
      </c>
      <c r="W16" s="71">
        <f t="shared" si="18"/>
        <v>0</v>
      </c>
      <c r="X16" s="71">
        <f t="shared" si="19"/>
        <v>1</v>
      </c>
      <c r="Y16" s="71">
        <f t="shared" si="20"/>
        <v>0</v>
      </c>
      <c r="Z16" s="71">
        <f t="shared" si="34"/>
        <v>0</v>
      </c>
      <c r="AA16" s="71">
        <f t="shared" si="21"/>
        <v>1</v>
      </c>
      <c r="AB16" s="71">
        <f t="shared" si="22"/>
        <v>40</v>
      </c>
      <c r="AC16" s="71" t="str">
        <f t="shared" si="23"/>
        <v>Handpump</v>
      </c>
      <c r="AD16" s="71">
        <f t="shared" si="35"/>
        <v>40</v>
      </c>
      <c r="AE16" s="71" t="str">
        <f t="shared" si="36"/>
        <v/>
      </c>
      <c r="AF16" s="71">
        <f t="shared" si="24"/>
        <v>1</v>
      </c>
      <c r="AG16" s="71" t="str">
        <f t="shared" si="25"/>
        <v/>
      </c>
      <c r="AH16" s="71" t="str">
        <f t="shared" si="26"/>
        <v/>
      </c>
      <c r="AI16" s="71">
        <f t="shared" si="27"/>
        <v>0</v>
      </c>
      <c r="AJ16" s="71" t="str">
        <f t="shared" si="28"/>
        <v>Turbidity</v>
      </c>
      <c r="AK16" s="71">
        <f t="shared" si="29"/>
        <v>1</v>
      </c>
      <c r="AL16" s="71">
        <f t="shared" si="37"/>
        <v>0</v>
      </c>
      <c r="AM16" s="71">
        <f t="shared" si="30"/>
        <v>0</v>
      </c>
    </row>
    <row r="17" spans="1:39" x14ac:dyDescent="0.45">
      <c r="A17" s="71" t="str">
        <f t="shared" si="0"/>
        <v>2678170395</v>
      </c>
      <c r="B17" s="71" t="str">
        <f t="shared" si="1"/>
        <v>08-08-2019 12:09:39 UTC</v>
      </c>
      <c r="C17" s="71" t="str">
        <f t="shared" si="2"/>
        <v>2ehn-p8qu-s8x9</v>
      </c>
      <c r="D17" s="71" t="str">
        <f t="shared" si="3"/>
        <v>-15.765984524041414</v>
      </c>
      <c r="E17" s="71" t="str">
        <f t="shared" si="4"/>
        <v>35.25309191085398</v>
      </c>
      <c r="F17" s="71" t="str">
        <f t="shared" si="5"/>
        <v>823.0</v>
      </c>
      <c r="G17" s="71" t="str">
        <f t="shared" si="6"/>
        <v>Malawi</v>
      </c>
      <c r="H17" s="71" t="str">
        <f t="shared" si="7"/>
        <v>Chiradzulu</v>
      </c>
      <c r="I17" s="71" t="str">
        <f t="shared" si="8"/>
        <v>Kadewere</v>
      </c>
      <c r="J17" s="71" t="str">
        <f t="shared" si="9"/>
        <v>Ndanga</v>
      </c>
      <c r="K17" s="71" t="str">
        <f t="shared" si="10"/>
        <v>Mulolo</v>
      </c>
      <c r="L17" s="71">
        <f t="shared" si="11"/>
        <v>0</v>
      </c>
      <c r="M17" s="71">
        <f t="shared" si="12"/>
        <v>0</v>
      </c>
      <c r="N17" s="71">
        <f t="shared" si="31"/>
        <v>7</v>
      </c>
      <c r="O17" s="71" t="str">
        <f t="shared" si="32"/>
        <v>Intermediate Level of Service</v>
      </c>
      <c r="P17" s="71">
        <v>1</v>
      </c>
      <c r="Q17" s="71" t="str">
        <f t="shared" si="13"/>
        <v>Afridev Handpump</v>
      </c>
      <c r="R17" s="71" t="str">
        <f t="shared" si="14"/>
        <v/>
      </c>
      <c r="S17" s="71" t="str">
        <f t="shared" si="33"/>
        <v>Afridev Handpump</v>
      </c>
      <c r="T17" s="71">
        <f t="shared" si="15"/>
        <v>1</v>
      </c>
      <c r="U17" s="71">
        <f t="shared" si="16"/>
        <v>230</v>
      </c>
      <c r="V17" s="71">
        <f t="shared" si="17"/>
        <v>1</v>
      </c>
      <c r="W17" s="71">
        <f t="shared" si="18"/>
        <v>0</v>
      </c>
      <c r="X17" s="71">
        <f t="shared" si="19"/>
        <v>1</v>
      </c>
      <c r="Y17" s="71">
        <f t="shared" si="20"/>
        <v>0</v>
      </c>
      <c r="Z17" s="71">
        <f t="shared" si="34"/>
        <v>0</v>
      </c>
      <c r="AA17" s="71">
        <f t="shared" si="21"/>
        <v>1</v>
      </c>
      <c r="AB17" s="71">
        <f t="shared" si="22"/>
        <v>80</v>
      </c>
      <c r="AC17" s="71" t="str">
        <f t="shared" si="23"/>
        <v>Handpump</v>
      </c>
      <c r="AD17" s="71">
        <f t="shared" si="35"/>
        <v>80</v>
      </c>
      <c r="AE17" s="71" t="str">
        <f t="shared" si="36"/>
        <v/>
      </c>
      <c r="AF17" s="71">
        <f t="shared" si="24"/>
        <v>1</v>
      </c>
      <c r="AG17" s="71" t="str">
        <f t="shared" si="25"/>
        <v/>
      </c>
      <c r="AH17" s="71" t="str">
        <f t="shared" si="26"/>
        <v/>
      </c>
      <c r="AI17" s="71">
        <f t="shared" si="27"/>
        <v>1</v>
      </c>
      <c r="AJ17" s="71" t="str">
        <f t="shared" si="28"/>
        <v>Turbidity</v>
      </c>
      <c r="AK17" s="71">
        <f t="shared" si="29"/>
        <v>1</v>
      </c>
      <c r="AL17" s="71">
        <f t="shared" si="37"/>
        <v>1</v>
      </c>
      <c r="AM17" s="71">
        <f t="shared" si="30"/>
        <v>1</v>
      </c>
    </row>
    <row r="18" spans="1:39" x14ac:dyDescent="0.45">
      <c r="A18" s="71" t="str">
        <f t="shared" si="0"/>
        <v>2672110414</v>
      </c>
      <c r="B18" s="71" t="str">
        <f t="shared" si="1"/>
        <v>08-08-2019 12:19:51 UTC</v>
      </c>
      <c r="C18" s="71" t="str">
        <f t="shared" si="2"/>
        <v>9ax2-965e-8ncq</v>
      </c>
      <c r="D18" s="71" t="str">
        <f t="shared" si="3"/>
        <v>-15.755253257229924</v>
      </c>
      <c r="E18" s="71" t="str">
        <f t="shared" si="4"/>
        <v>35.27944779954851</v>
      </c>
      <c r="F18" s="71" t="str">
        <f t="shared" si="5"/>
        <v>775.0</v>
      </c>
      <c r="G18" s="71" t="str">
        <f t="shared" si="6"/>
        <v>Malawi</v>
      </c>
      <c r="H18" s="71" t="str">
        <f t="shared" si="7"/>
        <v>Chiradzulu</v>
      </c>
      <c r="I18" s="71" t="str">
        <f t="shared" si="8"/>
        <v>Kadewere</v>
      </c>
      <c r="J18" s="71" t="str">
        <f t="shared" si="9"/>
        <v>Ndanga</v>
      </c>
      <c r="K18" s="71" t="str">
        <f t="shared" si="10"/>
        <v>Chitawo</v>
      </c>
      <c r="L18" s="71">
        <f t="shared" si="11"/>
        <v>0</v>
      </c>
      <c r="M18" s="71">
        <f t="shared" si="12"/>
        <v>0</v>
      </c>
      <c r="N18" s="71">
        <f t="shared" si="31"/>
        <v>6</v>
      </c>
      <c r="O18" s="71" t="str">
        <f t="shared" si="32"/>
        <v>Intermediate Level of Service</v>
      </c>
      <c r="P18" s="71">
        <v>1</v>
      </c>
      <c r="Q18" s="71" t="str">
        <f t="shared" si="13"/>
        <v>Afridev Handpump</v>
      </c>
      <c r="R18" s="71" t="str">
        <f t="shared" si="14"/>
        <v/>
      </c>
      <c r="S18" s="71" t="str">
        <f t="shared" si="33"/>
        <v>Afridev Handpump</v>
      </c>
      <c r="T18" s="71">
        <f t="shared" si="15"/>
        <v>1</v>
      </c>
      <c r="U18" s="71">
        <f t="shared" si="16"/>
        <v>175</v>
      </c>
      <c r="V18" s="71">
        <f t="shared" si="17"/>
        <v>1</v>
      </c>
      <c r="W18" s="71">
        <f t="shared" si="18"/>
        <v>0</v>
      </c>
      <c r="X18" s="71">
        <f t="shared" si="19"/>
        <v>1</v>
      </c>
      <c r="Y18" s="71">
        <f t="shared" si="20"/>
        <v>0</v>
      </c>
      <c r="Z18" s="71">
        <f t="shared" si="34"/>
        <v>0</v>
      </c>
      <c r="AA18" s="71">
        <f t="shared" si="21"/>
        <v>1</v>
      </c>
      <c r="AB18" s="71">
        <f t="shared" si="22"/>
        <v>65</v>
      </c>
      <c r="AC18" s="71" t="str">
        <f t="shared" si="23"/>
        <v>Handpump</v>
      </c>
      <c r="AD18" s="71">
        <f t="shared" si="35"/>
        <v>65</v>
      </c>
      <c r="AE18" s="71" t="str">
        <f t="shared" si="36"/>
        <v/>
      </c>
      <c r="AF18" s="71">
        <f t="shared" si="24"/>
        <v>1</v>
      </c>
      <c r="AG18" s="71" t="str">
        <f t="shared" si="25"/>
        <v/>
      </c>
      <c r="AH18" s="71" t="str">
        <f t="shared" si="26"/>
        <v/>
      </c>
      <c r="AI18" s="71" t="str">
        <f t="shared" si="27"/>
        <v/>
      </c>
      <c r="AJ18" s="71" t="str">
        <f t="shared" si="28"/>
        <v>Turbidity</v>
      </c>
      <c r="AK18" s="71" t="str">
        <f t="shared" si="29"/>
        <v/>
      </c>
      <c r="AL18" s="71" t="str">
        <f t="shared" si="37"/>
        <v>No Data</v>
      </c>
      <c r="AM18" s="71">
        <f t="shared" si="30"/>
        <v>1</v>
      </c>
    </row>
    <row r="19" spans="1:39" x14ac:dyDescent="0.45">
      <c r="A19" s="71" t="str">
        <f t="shared" si="0"/>
        <v>2701240468</v>
      </c>
      <c r="B19" s="71" t="str">
        <f t="shared" si="1"/>
        <v>08-08-2019 13:13:12 UTC</v>
      </c>
      <c r="C19" s="71" t="str">
        <f t="shared" si="2"/>
        <v>7cg9-jsmc-fv8q</v>
      </c>
      <c r="D19" s="71" t="str">
        <f t="shared" si="3"/>
        <v>-15.750564755871892</v>
      </c>
      <c r="E19" s="71" t="str">
        <f t="shared" si="4"/>
        <v>35.283147655427456</v>
      </c>
      <c r="F19" s="71" t="str">
        <f t="shared" si="5"/>
        <v>796.0</v>
      </c>
      <c r="G19" s="71" t="str">
        <f t="shared" si="6"/>
        <v>Malawi</v>
      </c>
      <c r="H19" s="71" t="str">
        <f t="shared" si="7"/>
        <v>Chiradzulu</v>
      </c>
      <c r="I19" s="71" t="str">
        <f t="shared" si="8"/>
        <v>Kadewere</v>
      </c>
      <c r="J19" s="71" t="str">
        <f t="shared" si="9"/>
        <v>Ndanga</v>
      </c>
      <c r="K19" s="71" t="str">
        <f t="shared" si="10"/>
        <v>Kadangwe</v>
      </c>
      <c r="L19" s="71">
        <f t="shared" si="11"/>
        <v>0</v>
      </c>
      <c r="M19" s="71">
        <f t="shared" si="12"/>
        <v>0</v>
      </c>
      <c r="N19" s="71">
        <f t="shared" si="31"/>
        <v>5</v>
      </c>
      <c r="O19" s="71" t="str">
        <f t="shared" si="32"/>
        <v>Basic Level of Service</v>
      </c>
      <c r="P19" s="71">
        <v>1</v>
      </c>
      <c r="Q19" s="71" t="str">
        <f t="shared" si="13"/>
        <v>Afridev Handpump</v>
      </c>
      <c r="R19" s="71" t="str">
        <f t="shared" si="14"/>
        <v/>
      </c>
      <c r="S19" s="71" t="str">
        <f t="shared" si="33"/>
        <v>Afridev Handpump</v>
      </c>
      <c r="T19" s="71">
        <f t="shared" si="15"/>
        <v>1</v>
      </c>
      <c r="U19" s="71">
        <f t="shared" si="16"/>
        <v>240</v>
      </c>
      <c r="V19" s="71">
        <f t="shared" si="17"/>
        <v>1</v>
      </c>
      <c r="W19" s="71">
        <f t="shared" si="18"/>
        <v>0</v>
      </c>
      <c r="X19" s="71">
        <f t="shared" si="19"/>
        <v>1</v>
      </c>
      <c r="Y19" s="71">
        <f t="shared" si="20"/>
        <v>0</v>
      </c>
      <c r="Z19" s="71">
        <f t="shared" si="34"/>
        <v>0</v>
      </c>
      <c r="AA19" s="71">
        <f t="shared" si="21"/>
        <v>1</v>
      </c>
      <c r="AB19" s="71">
        <f t="shared" si="22"/>
        <v>64</v>
      </c>
      <c r="AC19" s="71" t="str">
        <f t="shared" si="23"/>
        <v>Handpump</v>
      </c>
      <c r="AD19" s="71">
        <f t="shared" si="35"/>
        <v>64</v>
      </c>
      <c r="AE19" s="71" t="str">
        <f t="shared" si="36"/>
        <v/>
      </c>
      <c r="AF19" s="71">
        <f t="shared" si="24"/>
        <v>1</v>
      </c>
      <c r="AG19" s="71" t="str">
        <f t="shared" si="25"/>
        <v/>
      </c>
      <c r="AH19" s="71" t="str">
        <f t="shared" si="26"/>
        <v/>
      </c>
      <c r="AI19" s="71" t="str">
        <f t="shared" si="27"/>
        <v/>
      </c>
      <c r="AJ19" s="71" t="str">
        <f t="shared" si="28"/>
        <v>Turbidity</v>
      </c>
      <c r="AK19" s="71" t="str">
        <f t="shared" si="29"/>
        <v/>
      </c>
      <c r="AL19" s="71" t="str">
        <f t="shared" si="37"/>
        <v>No Data</v>
      </c>
      <c r="AM19" s="71">
        <f t="shared" si="30"/>
        <v>0</v>
      </c>
    </row>
    <row r="20" spans="1:39" x14ac:dyDescent="0.45">
      <c r="A20" s="71" t="str">
        <f t="shared" si="0"/>
        <v>2695640431</v>
      </c>
      <c r="B20" s="71" t="str">
        <f t="shared" si="1"/>
        <v>08-08-2019 14:12:47 UTC</v>
      </c>
      <c r="C20" s="71" t="str">
        <f t="shared" si="2"/>
        <v>jmke-v27v-pkyg</v>
      </c>
      <c r="D20" s="71" t="str">
        <f t="shared" si="3"/>
        <v>-15.760787911713123</v>
      </c>
      <c r="E20" s="71" t="str">
        <f t="shared" si="4"/>
        <v>35.273152152076364</v>
      </c>
      <c r="F20" s="71" t="str">
        <f t="shared" si="5"/>
        <v>791.0</v>
      </c>
      <c r="G20" s="71" t="str">
        <f t="shared" si="6"/>
        <v>Malawi</v>
      </c>
      <c r="H20" s="71" t="str">
        <f t="shared" si="7"/>
        <v>Chiradzulu</v>
      </c>
      <c r="I20" s="71" t="str">
        <f t="shared" si="8"/>
        <v>Kadewere</v>
      </c>
      <c r="J20" s="71" t="str">
        <f t="shared" si="9"/>
        <v>Ndanga</v>
      </c>
      <c r="K20" s="71" t="str">
        <f t="shared" si="10"/>
        <v>Namasalima</v>
      </c>
      <c r="L20" s="71">
        <f t="shared" si="11"/>
        <v>0</v>
      </c>
      <c r="M20" s="71">
        <f t="shared" si="12"/>
        <v>0</v>
      </c>
      <c r="N20" s="71">
        <f t="shared" si="31"/>
        <v>4</v>
      </c>
      <c r="O20" s="71" t="str">
        <f t="shared" si="32"/>
        <v>Basic Level of Service</v>
      </c>
      <c r="P20" s="71">
        <v>1</v>
      </c>
      <c r="Q20" s="71" t="str">
        <f t="shared" si="13"/>
        <v>Afridev Handpump</v>
      </c>
      <c r="R20" s="71" t="str">
        <f t="shared" si="14"/>
        <v/>
      </c>
      <c r="S20" s="71" t="str">
        <f t="shared" si="33"/>
        <v>Afridev Handpump</v>
      </c>
      <c r="T20" s="71">
        <f t="shared" si="15"/>
        <v>1</v>
      </c>
      <c r="U20" s="71">
        <f t="shared" si="16"/>
        <v>430</v>
      </c>
      <c r="V20" s="71">
        <f t="shared" si="17"/>
        <v>0</v>
      </c>
      <c r="W20" s="71">
        <f t="shared" si="18"/>
        <v>0</v>
      </c>
      <c r="X20" s="71">
        <f t="shared" si="19"/>
        <v>1</v>
      </c>
      <c r="Y20" s="71">
        <f t="shared" si="20"/>
        <v>0</v>
      </c>
      <c r="Z20" s="71">
        <f t="shared" si="34"/>
        <v>0</v>
      </c>
      <c r="AA20" s="71">
        <f t="shared" si="21"/>
        <v>1</v>
      </c>
      <c r="AB20" s="71">
        <f t="shared" si="22"/>
        <v>120</v>
      </c>
      <c r="AC20" s="71" t="str">
        <f t="shared" si="23"/>
        <v>Handpump</v>
      </c>
      <c r="AD20" s="71">
        <f t="shared" si="35"/>
        <v>120</v>
      </c>
      <c r="AE20" s="71" t="str">
        <f t="shared" si="36"/>
        <v/>
      </c>
      <c r="AF20" s="71">
        <f t="shared" si="24"/>
        <v>1</v>
      </c>
      <c r="AG20" s="71" t="str">
        <f t="shared" si="25"/>
        <v/>
      </c>
      <c r="AH20" s="71" t="str">
        <f t="shared" si="26"/>
        <v/>
      </c>
      <c r="AI20" s="71" t="str">
        <f t="shared" si="27"/>
        <v/>
      </c>
      <c r="AJ20" s="71" t="str">
        <f t="shared" si="28"/>
        <v>Turbidity</v>
      </c>
      <c r="AK20" s="71" t="str">
        <f t="shared" si="29"/>
        <v/>
      </c>
      <c r="AL20" s="71" t="str">
        <f t="shared" si="37"/>
        <v>No Data</v>
      </c>
      <c r="AM20" s="71">
        <f t="shared" si="30"/>
        <v>0</v>
      </c>
    </row>
    <row r="21" spans="1:39" x14ac:dyDescent="0.45">
      <c r="A21" s="71" t="str">
        <f t="shared" si="0"/>
        <v>2687800108</v>
      </c>
      <c r="B21" s="71" t="str">
        <f t="shared" si="1"/>
        <v>08-08-2019 14:15:50 UTC</v>
      </c>
      <c r="C21" s="71" t="str">
        <f t="shared" si="2"/>
        <v>5ms9-xj5x-kdcx</v>
      </c>
      <c r="D21" s="71" t="str">
        <f t="shared" si="3"/>
        <v>-15.69621913600713</v>
      </c>
      <c r="E21" s="71" t="str">
        <f t="shared" si="4"/>
        <v>35.232842741534114</v>
      </c>
      <c r="F21" s="71" t="str">
        <f t="shared" si="5"/>
        <v>870.0</v>
      </c>
      <c r="G21" s="71" t="str">
        <f t="shared" si="6"/>
        <v>Malawi</v>
      </c>
      <c r="H21" s="71" t="str">
        <f t="shared" si="7"/>
        <v>Chiradzulu</v>
      </c>
      <c r="I21" s="71" t="str">
        <f t="shared" si="8"/>
        <v>Kadewere</v>
      </c>
      <c r="J21" s="71" t="str">
        <f t="shared" si="9"/>
        <v>Kadewere</v>
      </c>
      <c r="K21" s="71" t="str">
        <f t="shared" si="10"/>
        <v>Kadewere</v>
      </c>
      <c r="L21" s="71">
        <f t="shared" si="11"/>
        <v>0</v>
      </c>
      <c r="M21" s="71">
        <f t="shared" si="12"/>
        <v>0</v>
      </c>
      <c r="N21" s="71">
        <f t="shared" si="31"/>
        <v>7</v>
      </c>
      <c r="O21" s="71" t="str">
        <f t="shared" si="32"/>
        <v>Intermediate Level of Service</v>
      </c>
      <c r="P21" s="71">
        <v>1</v>
      </c>
      <c r="Q21" s="71" t="str">
        <f t="shared" si="13"/>
        <v>Afridev Handpump</v>
      </c>
      <c r="R21" s="71" t="str">
        <f t="shared" si="14"/>
        <v/>
      </c>
      <c r="S21" s="71" t="str">
        <f t="shared" si="33"/>
        <v>Afridev Handpump</v>
      </c>
      <c r="T21" s="71">
        <f t="shared" si="15"/>
        <v>1</v>
      </c>
      <c r="U21" s="71">
        <f t="shared" si="16"/>
        <v>150</v>
      </c>
      <c r="V21" s="71">
        <f t="shared" si="17"/>
        <v>1</v>
      </c>
      <c r="W21" s="71">
        <f t="shared" si="18"/>
        <v>1</v>
      </c>
      <c r="X21" s="71" t="str">
        <f t="shared" si="19"/>
        <v/>
      </c>
      <c r="Y21" s="71" t="str">
        <f t="shared" si="20"/>
        <v/>
      </c>
      <c r="Z21" s="71">
        <f t="shared" si="34"/>
        <v>1</v>
      </c>
      <c r="AA21" s="71">
        <f t="shared" si="21"/>
        <v>1</v>
      </c>
      <c r="AB21" s="71">
        <f t="shared" si="22"/>
        <v>60</v>
      </c>
      <c r="AC21" s="71" t="str">
        <f t="shared" si="23"/>
        <v>Handpump</v>
      </c>
      <c r="AD21" s="71">
        <f t="shared" si="35"/>
        <v>60</v>
      </c>
      <c r="AE21" s="71" t="str">
        <f t="shared" si="36"/>
        <v/>
      </c>
      <c r="AF21" s="71">
        <f t="shared" si="24"/>
        <v>1</v>
      </c>
      <c r="AG21" s="71" t="str">
        <f t="shared" si="25"/>
        <v/>
      </c>
      <c r="AH21" s="71" t="str">
        <f t="shared" si="26"/>
        <v/>
      </c>
      <c r="AI21" s="71">
        <f t="shared" si="27"/>
        <v>0</v>
      </c>
      <c r="AJ21" s="71" t="str">
        <f t="shared" si="28"/>
        <v>Turbidity</v>
      </c>
      <c r="AK21" s="71">
        <f t="shared" si="29"/>
        <v>1</v>
      </c>
      <c r="AL21" s="71">
        <f t="shared" si="37"/>
        <v>0</v>
      </c>
      <c r="AM21" s="71">
        <f t="shared" si="30"/>
        <v>1</v>
      </c>
    </row>
    <row r="22" spans="1:39" x14ac:dyDescent="0.45">
      <c r="A22" s="71" t="str">
        <f t="shared" si="0"/>
        <v>2673940340</v>
      </c>
      <c r="B22" s="71" t="str">
        <f t="shared" si="1"/>
        <v>08-08-2019 14:27:58 UTC</v>
      </c>
      <c r="C22" s="71" t="str">
        <f t="shared" si="2"/>
        <v>p5p3-ugjp-mqbq</v>
      </c>
      <c r="D22" s="71" t="str">
        <f t="shared" si="3"/>
        <v>-15.73908045887947</v>
      </c>
      <c r="E22" s="71" t="str">
        <f t="shared" si="4"/>
        <v>35.16543287783861</v>
      </c>
      <c r="F22" s="71" t="str">
        <f t="shared" si="5"/>
        <v>988.0</v>
      </c>
      <c r="G22" s="71" t="str">
        <f t="shared" si="6"/>
        <v>Malawi</v>
      </c>
      <c r="H22" s="71" t="str">
        <f t="shared" si="7"/>
        <v>Chiradzulu</v>
      </c>
      <c r="I22" s="71" t="str">
        <f t="shared" si="8"/>
        <v>Onga</v>
      </c>
      <c r="J22" s="71" t="str">
        <f t="shared" si="9"/>
        <v>Onga</v>
      </c>
      <c r="K22" s="71" t="str">
        <f t="shared" si="10"/>
        <v>Onga</v>
      </c>
      <c r="L22" s="71">
        <f t="shared" si="11"/>
        <v>0</v>
      </c>
      <c r="M22" s="71">
        <f t="shared" si="12"/>
        <v>0</v>
      </c>
      <c r="N22" s="71">
        <f t="shared" si="31"/>
        <v>0</v>
      </c>
      <c r="O22" s="71" t="str">
        <f t="shared" si="32"/>
        <v>No Improved System</v>
      </c>
      <c r="P22" s="71" t="s">
        <v>96</v>
      </c>
      <c r="Q22" s="71" t="str">
        <f t="shared" si="13"/>
        <v/>
      </c>
      <c r="R22" s="71" t="str">
        <f t="shared" si="14"/>
        <v>Unprotected Spring</v>
      </c>
      <c r="S22" s="71" t="str">
        <f t="shared" si="33"/>
        <v>Unprotected Spring</v>
      </c>
      <c r="T22" s="71" t="str">
        <f t="shared" si="15"/>
        <v>N/A</v>
      </c>
      <c r="U22" s="71">
        <f t="shared" si="16"/>
        <v>50</v>
      </c>
      <c r="V22" s="71" t="str">
        <f t="shared" si="17"/>
        <v>N/A</v>
      </c>
      <c r="W22" s="71" t="str">
        <f t="shared" si="18"/>
        <v/>
      </c>
      <c r="X22" s="71" t="str">
        <f t="shared" si="19"/>
        <v/>
      </c>
      <c r="Y22" s="71" t="str">
        <f t="shared" si="20"/>
        <v/>
      </c>
      <c r="Z22" s="71" t="str">
        <f t="shared" si="34"/>
        <v>N/A</v>
      </c>
      <c r="AA22" s="71" t="str">
        <f t="shared" si="21"/>
        <v>N/A</v>
      </c>
      <c r="AB22" s="71" t="str">
        <f t="shared" si="22"/>
        <v/>
      </c>
      <c r="AC22" s="71" t="str">
        <f t="shared" si="23"/>
        <v/>
      </c>
      <c r="AD22" s="71" t="str">
        <f t="shared" si="35"/>
        <v/>
      </c>
      <c r="AE22" s="71" t="str">
        <f t="shared" si="36"/>
        <v/>
      </c>
      <c r="AF22" s="71" t="str">
        <f t="shared" si="24"/>
        <v>N/A</v>
      </c>
      <c r="AG22" s="71" t="str">
        <f t="shared" si="25"/>
        <v/>
      </c>
      <c r="AH22" s="71" t="str">
        <f t="shared" si="26"/>
        <v/>
      </c>
      <c r="AI22" s="71" t="str">
        <f t="shared" si="27"/>
        <v/>
      </c>
      <c r="AJ22" s="71" t="str">
        <f t="shared" si="28"/>
        <v/>
      </c>
      <c r="AK22" s="71" t="str">
        <f t="shared" si="29"/>
        <v/>
      </c>
      <c r="AL22" s="71" t="str">
        <f t="shared" si="37"/>
        <v>N/A</v>
      </c>
      <c r="AM22" s="71" t="str">
        <f t="shared" si="30"/>
        <v>N/A</v>
      </c>
    </row>
    <row r="23" spans="1:39" x14ac:dyDescent="0.45">
      <c r="A23" s="71" t="str">
        <f t="shared" si="0"/>
        <v>2697500158</v>
      </c>
      <c r="B23" s="71" t="str">
        <f t="shared" si="1"/>
        <v>08-08-2019 16:17:28 UTC</v>
      </c>
      <c r="C23" s="71" t="str">
        <f t="shared" si="2"/>
        <v>r299-yqqu-vadw</v>
      </c>
      <c r="D23" s="71" t="str">
        <f t="shared" si="3"/>
        <v>-15.768110803328454</v>
      </c>
      <c r="E23" s="71" t="str">
        <f t="shared" si="4"/>
        <v>35.26195493526757</v>
      </c>
      <c r="F23" s="71" t="str">
        <f t="shared" si="5"/>
        <v>841.0</v>
      </c>
      <c r="G23" s="71" t="str">
        <f t="shared" si="6"/>
        <v>Malawi</v>
      </c>
      <c r="H23" s="71" t="str">
        <f t="shared" si="7"/>
        <v>Chiradzulu</v>
      </c>
      <c r="I23" s="71" t="str">
        <f t="shared" si="8"/>
        <v>Kadewere</v>
      </c>
      <c r="J23" s="71" t="str">
        <f t="shared" si="9"/>
        <v>Ndanga</v>
      </c>
      <c r="K23" s="71" t="str">
        <f t="shared" si="10"/>
        <v>Mulolo</v>
      </c>
      <c r="L23" s="71">
        <f t="shared" si="11"/>
        <v>0</v>
      </c>
      <c r="M23" s="71">
        <f t="shared" si="12"/>
        <v>0</v>
      </c>
      <c r="N23" s="71">
        <f t="shared" si="31"/>
        <v>6</v>
      </c>
      <c r="O23" s="71" t="str">
        <f t="shared" si="32"/>
        <v>Intermediate Level of Service</v>
      </c>
      <c r="P23" s="71">
        <v>1</v>
      </c>
      <c r="Q23" s="71" t="str">
        <f t="shared" si="13"/>
        <v>Afridev Handpump</v>
      </c>
      <c r="R23" s="71" t="str">
        <f t="shared" si="14"/>
        <v/>
      </c>
      <c r="S23" s="71" t="str">
        <f t="shared" si="33"/>
        <v>Afridev Handpump</v>
      </c>
      <c r="T23" s="71">
        <f t="shared" si="15"/>
        <v>1</v>
      </c>
      <c r="U23" s="71">
        <f t="shared" si="16"/>
        <v>525</v>
      </c>
      <c r="V23" s="71">
        <f t="shared" si="17"/>
        <v>0</v>
      </c>
      <c r="W23" s="71">
        <f t="shared" si="18"/>
        <v>0</v>
      </c>
      <c r="X23" s="71">
        <f t="shared" si="19"/>
        <v>1</v>
      </c>
      <c r="Y23" s="71">
        <f t="shared" si="20"/>
        <v>0</v>
      </c>
      <c r="Z23" s="71">
        <f t="shared" si="34"/>
        <v>0</v>
      </c>
      <c r="AA23" s="71">
        <f t="shared" si="21"/>
        <v>1</v>
      </c>
      <c r="AB23" s="71">
        <f t="shared" si="22"/>
        <v>110</v>
      </c>
      <c r="AC23" s="71" t="str">
        <f t="shared" si="23"/>
        <v>Handpump</v>
      </c>
      <c r="AD23" s="71">
        <f t="shared" si="35"/>
        <v>110</v>
      </c>
      <c r="AE23" s="71" t="str">
        <f t="shared" si="36"/>
        <v/>
      </c>
      <c r="AF23" s="71">
        <f t="shared" si="24"/>
        <v>1</v>
      </c>
      <c r="AG23" s="71" t="str">
        <f t="shared" si="25"/>
        <v/>
      </c>
      <c r="AH23" s="71" t="str">
        <f t="shared" si="26"/>
        <v/>
      </c>
      <c r="AI23" s="71">
        <f t="shared" si="27"/>
        <v>1</v>
      </c>
      <c r="AJ23" s="71" t="str">
        <f t="shared" si="28"/>
        <v>Turbidity</v>
      </c>
      <c r="AK23" s="71">
        <f t="shared" si="29"/>
        <v>1</v>
      </c>
      <c r="AL23" s="71">
        <f t="shared" si="37"/>
        <v>1</v>
      </c>
      <c r="AM23" s="71">
        <f t="shared" si="30"/>
        <v>1</v>
      </c>
    </row>
    <row r="24" spans="1:39" x14ac:dyDescent="0.45">
      <c r="A24" s="71" t="str">
        <f t="shared" si="0"/>
        <v>2675990276</v>
      </c>
      <c r="B24" s="71" t="str">
        <f t="shared" si="1"/>
        <v>08-08-2019 16:26:07 UTC</v>
      </c>
      <c r="C24" s="71" t="str">
        <f t="shared" si="2"/>
        <v>feu8-auet-vk9</v>
      </c>
      <c r="D24" s="71" t="str">
        <f t="shared" si="3"/>
        <v>-15.761467139236629</v>
      </c>
      <c r="E24" s="71" t="str">
        <f t="shared" si="4"/>
        <v>35.26865316554904</v>
      </c>
      <c r="F24" s="71" t="str">
        <f t="shared" si="5"/>
        <v>809.0</v>
      </c>
      <c r="G24" s="71" t="str">
        <f t="shared" si="6"/>
        <v>Malawi</v>
      </c>
      <c r="H24" s="71" t="str">
        <f t="shared" si="7"/>
        <v>Chiradzulu</v>
      </c>
      <c r="I24" s="71" t="str">
        <f t="shared" si="8"/>
        <v>Kadewere</v>
      </c>
      <c r="J24" s="71" t="str">
        <f t="shared" si="9"/>
        <v>Ndanga</v>
      </c>
      <c r="K24" s="71" t="str">
        <f t="shared" si="10"/>
        <v>Nyambalo</v>
      </c>
      <c r="L24" s="71">
        <f t="shared" si="11"/>
        <v>0</v>
      </c>
      <c r="M24" s="71">
        <f t="shared" si="12"/>
        <v>0</v>
      </c>
      <c r="N24" s="71">
        <f t="shared" si="31"/>
        <v>7</v>
      </c>
      <c r="O24" s="71" t="str">
        <f t="shared" si="32"/>
        <v>Intermediate Level of Service</v>
      </c>
      <c r="P24" s="71">
        <v>1</v>
      </c>
      <c r="Q24" s="71" t="str">
        <f t="shared" si="13"/>
        <v>Afridev Handpump</v>
      </c>
      <c r="R24" s="71" t="str">
        <f t="shared" si="14"/>
        <v/>
      </c>
      <c r="S24" s="71" t="str">
        <f t="shared" si="33"/>
        <v>Afridev Handpump</v>
      </c>
      <c r="T24" s="71">
        <f t="shared" si="15"/>
        <v>1</v>
      </c>
      <c r="U24" s="71">
        <f t="shared" si="16"/>
        <v>100</v>
      </c>
      <c r="V24" s="71">
        <f t="shared" si="17"/>
        <v>1</v>
      </c>
      <c r="W24" s="71">
        <f t="shared" si="18"/>
        <v>0</v>
      </c>
      <c r="X24" s="71">
        <f t="shared" si="19"/>
        <v>1</v>
      </c>
      <c r="Y24" s="71">
        <f t="shared" si="20"/>
        <v>0</v>
      </c>
      <c r="Z24" s="71">
        <f t="shared" si="34"/>
        <v>0</v>
      </c>
      <c r="AA24" s="71">
        <f t="shared" si="21"/>
        <v>1</v>
      </c>
      <c r="AB24" s="71">
        <f t="shared" si="22"/>
        <v>120</v>
      </c>
      <c r="AC24" s="71" t="str">
        <f t="shared" si="23"/>
        <v>Handpump</v>
      </c>
      <c r="AD24" s="71">
        <f t="shared" si="35"/>
        <v>120</v>
      </c>
      <c r="AE24" s="71" t="str">
        <f t="shared" si="36"/>
        <v/>
      </c>
      <c r="AF24" s="71">
        <f t="shared" si="24"/>
        <v>1</v>
      </c>
      <c r="AG24" s="71" t="str">
        <f t="shared" si="25"/>
        <v/>
      </c>
      <c r="AH24" s="71" t="str">
        <f t="shared" si="26"/>
        <v/>
      </c>
      <c r="AI24" s="71">
        <f t="shared" si="27"/>
        <v>1</v>
      </c>
      <c r="AJ24" s="71" t="str">
        <f t="shared" si="28"/>
        <v>Turbidity</v>
      </c>
      <c r="AK24" s="71">
        <f t="shared" si="29"/>
        <v>1</v>
      </c>
      <c r="AL24" s="71">
        <f t="shared" si="37"/>
        <v>1</v>
      </c>
      <c r="AM24" s="71">
        <f t="shared" si="30"/>
        <v>1</v>
      </c>
    </row>
    <row r="25" spans="1:39" x14ac:dyDescent="0.45">
      <c r="A25" s="71" t="str">
        <f t="shared" si="0"/>
        <v>2673940257</v>
      </c>
      <c r="B25" s="71" t="str">
        <f t="shared" si="1"/>
        <v>08-08-2019 16:29:36 UTC</v>
      </c>
      <c r="C25" s="71" t="str">
        <f t="shared" si="2"/>
        <v>xvn8-585g-6tuf</v>
      </c>
      <c r="D25" s="71" t="str">
        <f t="shared" si="3"/>
        <v>-15.767594268545508</v>
      </c>
      <c r="E25" s="71" t="str">
        <f t="shared" si="4"/>
        <v>35.251022251322865</v>
      </c>
      <c r="F25" s="71" t="str">
        <f t="shared" si="5"/>
        <v>835.0</v>
      </c>
      <c r="G25" s="71" t="str">
        <f t="shared" si="6"/>
        <v>Malawi</v>
      </c>
      <c r="H25" s="71" t="str">
        <f t="shared" si="7"/>
        <v>Chiradzulu</v>
      </c>
      <c r="I25" s="71" t="str">
        <f t="shared" si="8"/>
        <v>Kadewere</v>
      </c>
      <c r="J25" s="71" t="str">
        <f t="shared" si="9"/>
        <v>Ndanga</v>
      </c>
      <c r="K25" s="71" t="str">
        <f t="shared" si="10"/>
        <v>Mulaviwa</v>
      </c>
      <c r="L25" s="71">
        <f t="shared" si="11"/>
        <v>0</v>
      </c>
      <c r="M25" s="71">
        <f t="shared" si="12"/>
        <v>0</v>
      </c>
      <c r="N25" s="71">
        <f t="shared" si="31"/>
        <v>7</v>
      </c>
      <c r="O25" s="71" t="str">
        <f t="shared" si="32"/>
        <v>Intermediate Level of Service</v>
      </c>
      <c r="P25" s="71">
        <v>1</v>
      </c>
      <c r="Q25" s="71" t="str">
        <f t="shared" si="13"/>
        <v>Afridev Handpump</v>
      </c>
      <c r="R25" s="71" t="str">
        <f t="shared" si="14"/>
        <v/>
      </c>
      <c r="S25" s="71" t="str">
        <f t="shared" si="33"/>
        <v>Afridev Handpump</v>
      </c>
      <c r="T25" s="71">
        <f t="shared" si="15"/>
        <v>1</v>
      </c>
      <c r="U25" s="71">
        <f t="shared" si="16"/>
        <v>100</v>
      </c>
      <c r="V25" s="71">
        <f t="shared" si="17"/>
        <v>1</v>
      </c>
      <c r="W25" s="71">
        <f t="shared" si="18"/>
        <v>0</v>
      </c>
      <c r="X25" s="71">
        <f t="shared" si="19"/>
        <v>1</v>
      </c>
      <c r="Y25" s="71">
        <f t="shared" si="20"/>
        <v>0</v>
      </c>
      <c r="Z25" s="71">
        <f t="shared" si="34"/>
        <v>0</v>
      </c>
      <c r="AA25" s="71">
        <f t="shared" si="21"/>
        <v>1</v>
      </c>
      <c r="AB25" s="71">
        <f t="shared" si="22"/>
        <v>90</v>
      </c>
      <c r="AC25" s="71" t="str">
        <f t="shared" si="23"/>
        <v>Handpump</v>
      </c>
      <c r="AD25" s="71">
        <f t="shared" si="35"/>
        <v>90</v>
      </c>
      <c r="AE25" s="71" t="str">
        <f t="shared" si="36"/>
        <v/>
      </c>
      <c r="AF25" s="71">
        <f t="shared" si="24"/>
        <v>1</v>
      </c>
      <c r="AG25" s="71" t="str">
        <f t="shared" si="25"/>
        <v/>
      </c>
      <c r="AH25" s="71" t="str">
        <f t="shared" si="26"/>
        <v/>
      </c>
      <c r="AI25" s="71">
        <f t="shared" si="27"/>
        <v>1</v>
      </c>
      <c r="AJ25" s="71" t="str">
        <f t="shared" si="28"/>
        <v>Turbidity</v>
      </c>
      <c r="AK25" s="71">
        <f t="shared" si="29"/>
        <v>1</v>
      </c>
      <c r="AL25" s="71">
        <f t="shared" si="37"/>
        <v>1</v>
      </c>
      <c r="AM25" s="71">
        <f t="shared" si="30"/>
        <v>1</v>
      </c>
    </row>
    <row r="26" spans="1:39" x14ac:dyDescent="0.45">
      <c r="A26" s="71" t="str">
        <f t="shared" si="0"/>
        <v>2687590268</v>
      </c>
      <c r="B26" s="71" t="str">
        <f t="shared" si="1"/>
        <v>08-08-2019 16:55:32 UTC</v>
      </c>
      <c r="C26" s="71" t="str">
        <f t="shared" si="2"/>
        <v>p4nv-d2nb-0jme</v>
      </c>
      <c r="D26" s="71" t="str">
        <f t="shared" si="3"/>
        <v>-15.750317363999784</v>
      </c>
      <c r="E26" s="71" t="str">
        <f t="shared" si="4"/>
        <v>35.271059358492494</v>
      </c>
      <c r="F26" s="71" t="str">
        <f t="shared" si="5"/>
        <v>793.0</v>
      </c>
      <c r="G26" s="71" t="str">
        <f t="shared" si="6"/>
        <v>Malawi</v>
      </c>
      <c r="H26" s="71" t="str">
        <f t="shared" si="7"/>
        <v>Chiradzulu</v>
      </c>
      <c r="I26" s="71" t="str">
        <f t="shared" si="8"/>
        <v>Kadewere</v>
      </c>
      <c r="J26" s="71" t="str">
        <f t="shared" si="9"/>
        <v>Ndanga</v>
      </c>
      <c r="K26" s="71" t="str">
        <f t="shared" si="10"/>
        <v>Kambalame</v>
      </c>
      <c r="L26" s="71">
        <f t="shared" si="11"/>
        <v>0</v>
      </c>
      <c r="M26" s="71">
        <f t="shared" si="12"/>
        <v>0</v>
      </c>
      <c r="N26" s="71">
        <f t="shared" si="31"/>
        <v>7</v>
      </c>
      <c r="O26" s="71" t="str">
        <f t="shared" si="32"/>
        <v>Intermediate Level of Service</v>
      </c>
      <c r="P26" s="71">
        <v>1</v>
      </c>
      <c r="Q26" s="71" t="str">
        <f t="shared" si="13"/>
        <v>Afridev Handpump</v>
      </c>
      <c r="R26" s="71" t="str">
        <f t="shared" si="14"/>
        <v/>
      </c>
      <c r="S26" s="71" t="str">
        <f t="shared" si="33"/>
        <v>Afridev Handpump</v>
      </c>
      <c r="T26" s="71">
        <f t="shared" si="15"/>
        <v>1</v>
      </c>
      <c r="U26" s="71">
        <f t="shared" si="16"/>
        <v>650</v>
      </c>
      <c r="V26" s="71">
        <f t="shared" si="17"/>
        <v>0</v>
      </c>
      <c r="W26" s="71">
        <f t="shared" si="18"/>
        <v>1</v>
      </c>
      <c r="X26" s="71" t="str">
        <f t="shared" si="19"/>
        <v/>
      </c>
      <c r="Y26" s="71" t="str">
        <f t="shared" si="20"/>
        <v/>
      </c>
      <c r="Z26" s="71">
        <f t="shared" si="34"/>
        <v>1</v>
      </c>
      <c r="AA26" s="71">
        <f t="shared" si="21"/>
        <v>1</v>
      </c>
      <c r="AB26" s="71">
        <f t="shared" si="22"/>
        <v>69</v>
      </c>
      <c r="AC26" s="71" t="str">
        <f t="shared" si="23"/>
        <v>Handpump</v>
      </c>
      <c r="AD26" s="71">
        <f t="shared" si="35"/>
        <v>69</v>
      </c>
      <c r="AE26" s="71" t="str">
        <f t="shared" si="36"/>
        <v/>
      </c>
      <c r="AF26" s="71">
        <f t="shared" si="24"/>
        <v>1</v>
      </c>
      <c r="AG26" s="71" t="str">
        <f t="shared" si="25"/>
        <v/>
      </c>
      <c r="AH26" s="71" t="str">
        <f t="shared" si="26"/>
        <v/>
      </c>
      <c r="AI26" s="71">
        <f t="shared" si="27"/>
        <v>1</v>
      </c>
      <c r="AJ26" s="71" t="str">
        <f t="shared" si="28"/>
        <v>Turbidity</v>
      </c>
      <c r="AK26" s="71">
        <f t="shared" si="29"/>
        <v>1</v>
      </c>
      <c r="AL26" s="71">
        <f t="shared" si="37"/>
        <v>1</v>
      </c>
      <c r="AM26" s="71">
        <f t="shared" si="30"/>
        <v>1</v>
      </c>
    </row>
    <row r="27" spans="1:39" x14ac:dyDescent="0.45">
      <c r="A27" s="71" t="str">
        <f t="shared" si="0"/>
        <v>2693590268</v>
      </c>
      <c r="B27" s="71" t="str">
        <f t="shared" si="1"/>
        <v>08-08-2019 17:10:42 UTC</v>
      </c>
      <c r="C27" s="71" t="str">
        <f t="shared" si="2"/>
        <v>wrhx-2k7g-yde0</v>
      </c>
      <c r="D27" s="71" t="str">
        <f t="shared" si="3"/>
        <v>-15.754653490148485</v>
      </c>
      <c r="E27" s="71" t="str">
        <f t="shared" si="4"/>
        <v>35.27534837834537</v>
      </c>
      <c r="F27" s="71" t="str">
        <f t="shared" si="5"/>
        <v>803.0</v>
      </c>
      <c r="G27" s="71" t="str">
        <f t="shared" si="6"/>
        <v>Malawi</v>
      </c>
      <c r="H27" s="71" t="str">
        <f t="shared" si="7"/>
        <v>Chiradzulu</v>
      </c>
      <c r="I27" s="71" t="str">
        <f t="shared" si="8"/>
        <v>Kadewere</v>
      </c>
      <c r="J27" s="71" t="str">
        <f t="shared" si="9"/>
        <v>Ndanga</v>
      </c>
      <c r="K27" s="71" t="str">
        <f t="shared" si="10"/>
        <v>Nyambalo</v>
      </c>
      <c r="L27" s="71">
        <f t="shared" si="11"/>
        <v>0</v>
      </c>
      <c r="M27" s="71">
        <f t="shared" si="12"/>
        <v>0</v>
      </c>
      <c r="N27" s="71">
        <f t="shared" si="31"/>
        <v>7</v>
      </c>
      <c r="O27" s="71" t="str">
        <f t="shared" si="32"/>
        <v>Intermediate Level of Service</v>
      </c>
      <c r="P27" s="71">
        <v>1</v>
      </c>
      <c r="Q27" s="71" t="str">
        <f t="shared" si="13"/>
        <v>Afridev Handpump</v>
      </c>
      <c r="R27" s="71" t="str">
        <f t="shared" si="14"/>
        <v/>
      </c>
      <c r="S27" s="71" t="str">
        <f t="shared" si="33"/>
        <v>Afridev Handpump</v>
      </c>
      <c r="T27" s="71">
        <f t="shared" si="15"/>
        <v>1</v>
      </c>
      <c r="U27" s="71">
        <f t="shared" si="16"/>
        <v>502</v>
      </c>
      <c r="V27" s="71">
        <f t="shared" si="17"/>
        <v>0</v>
      </c>
      <c r="W27" s="71">
        <f t="shared" si="18"/>
        <v>1</v>
      </c>
      <c r="X27" s="71" t="str">
        <f t="shared" si="19"/>
        <v/>
      </c>
      <c r="Y27" s="71" t="str">
        <f t="shared" si="20"/>
        <v/>
      </c>
      <c r="Z27" s="71">
        <f t="shared" si="34"/>
        <v>1</v>
      </c>
      <c r="AA27" s="71">
        <f t="shared" si="21"/>
        <v>1</v>
      </c>
      <c r="AB27" s="71">
        <f t="shared" si="22"/>
        <v>68</v>
      </c>
      <c r="AC27" s="71" t="str">
        <f t="shared" si="23"/>
        <v>Handpump</v>
      </c>
      <c r="AD27" s="71">
        <f t="shared" si="35"/>
        <v>68</v>
      </c>
      <c r="AE27" s="71" t="str">
        <f t="shared" si="36"/>
        <v/>
      </c>
      <c r="AF27" s="71">
        <f t="shared" si="24"/>
        <v>1</v>
      </c>
      <c r="AG27" s="71" t="str">
        <f t="shared" si="25"/>
        <v/>
      </c>
      <c r="AH27" s="71" t="str">
        <f t="shared" si="26"/>
        <v/>
      </c>
      <c r="AI27" s="71">
        <f t="shared" si="27"/>
        <v>1</v>
      </c>
      <c r="AJ27" s="71" t="str">
        <f t="shared" si="28"/>
        <v>Turbidity</v>
      </c>
      <c r="AK27" s="71">
        <f t="shared" si="29"/>
        <v>1</v>
      </c>
      <c r="AL27" s="71">
        <f t="shared" si="37"/>
        <v>1</v>
      </c>
      <c r="AM27" s="71">
        <f t="shared" si="30"/>
        <v>1</v>
      </c>
    </row>
    <row r="28" spans="1:39" x14ac:dyDescent="0.45">
      <c r="A28" s="71" t="str">
        <f t="shared" si="0"/>
        <v>2680150060</v>
      </c>
      <c r="B28" s="71" t="str">
        <f t="shared" si="1"/>
        <v>08-08-2019 17:14:28 UTC</v>
      </c>
      <c r="C28" s="71" t="str">
        <f t="shared" si="2"/>
        <v>qsva-gxy0-0xw8</v>
      </c>
      <c r="D28" s="71" t="str">
        <f t="shared" si="3"/>
        <v>-15.878865541890264</v>
      </c>
      <c r="E28" s="71" t="str">
        <f t="shared" si="4"/>
        <v>35.20915975794196</v>
      </c>
      <c r="F28" s="71" t="str">
        <f t="shared" si="5"/>
        <v>812.0</v>
      </c>
      <c r="G28" s="71" t="str">
        <f t="shared" si="6"/>
        <v>Malawi</v>
      </c>
      <c r="H28" s="71" t="str">
        <f t="shared" si="7"/>
        <v>Chiradzulu</v>
      </c>
      <c r="I28" s="71" t="str">
        <f t="shared" si="8"/>
        <v>Maone</v>
      </c>
      <c r="J28" s="71" t="str">
        <f t="shared" si="9"/>
        <v>Matope</v>
      </c>
      <c r="K28" s="71" t="str">
        <f t="shared" si="10"/>
        <v>Matope</v>
      </c>
      <c r="L28" s="71">
        <f t="shared" si="11"/>
        <v>0</v>
      </c>
      <c r="M28" s="71">
        <f t="shared" si="12"/>
        <v>0</v>
      </c>
      <c r="N28" s="71">
        <f t="shared" si="31"/>
        <v>7</v>
      </c>
      <c r="O28" s="71" t="str">
        <f t="shared" si="32"/>
        <v>Intermediate Level of Service</v>
      </c>
      <c r="P28" s="71">
        <v>1</v>
      </c>
      <c r="Q28" s="71" t="str">
        <f t="shared" si="13"/>
        <v>Afridev Handpump</v>
      </c>
      <c r="R28" s="71" t="str">
        <f t="shared" si="14"/>
        <v/>
      </c>
      <c r="S28" s="71" t="str">
        <f t="shared" si="33"/>
        <v>Afridev Handpump</v>
      </c>
      <c r="T28" s="71">
        <f t="shared" si="15"/>
        <v>1</v>
      </c>
      <c r="U28" s="71">
        <f t="shared" si="16"/>
        <v>200</v>
      </c>
      <c r="V28" s="71">
        <f t="shared" si="17"/>
        <v>1</v>
      </c>
      <c r="W28" s="71">
        <f t="shared" si="18"/>
        <v>0</v>
      </c>
      <c r="X28" s="71">
        <f t="shared" si="19"/>
        <v>1</v>
      </c>
      <c r="Y28" s="71">
        <f t="shared" si="20"/>
        <v>0</v>
      </c>
      <c r="Z28" s="71">
        <f t="shared" si="34"/>
        <v>0</v>
      </c>
      <c r="AA28" s="71">
        <f t="shared" si="21"/>
        <v>1</v>
      </c>
      <c r="AB28" s="71">
        <f t="shared" si="22"/>
        <v>102</v>
      </c>
      <c r="AC28" s="71" t="str">
        <f t="shared" si="23"/>
        <v>Handpump</v>
      </c>
      <c r="AD28" s="71">
        <f t="shared" si="35"/>
        <v>102</v>
      </c>
      <c r="AE28" s="71" t="str">
        <f t="shared" si="36"/>
        <v/>
      </c>
      <c r="AF28" s="71">
        <f t="shared" si="24"/>
        <v>1</v>
      </c>
      <c r="AG28" s="71" t="str">
        <f t="shared" si="25"/>
        <v/>
      </c>
      <c r="AH28" s="71" t="str">
        <f t="shared" si="26"/>
        <v/>
      </c>
      <c r="AI28" s="71">
        <f t="shared" si="27"/>
        <v>1</v>
      </c>
      <c r="AJ28" s="71" t="str">
        <f t="shared" si="28"/>
        <v>Turbidity</v>
      </c>
      <c r="AK28" s="71">
        <f t="shared" si="29"/>
        <v>1</v>
      </c>
      <c r="AL28" s="71">
        <f t="shared" si="37"/>
        <v>1</v>
      </c>
      <c r="AM28" s="71">
        <f t="shared" si="30"/>
        <v>1</v>
      </c>
    </row>
    <row r="29" spans="1:39" x14ac:dyDescent="0.45">
      <c r="A29" s="71" t="str">
        <f t="shared" si="0"/>
        <v>2689530049</v>
      </c>
      <c r="B29" s="71" t="str">
        <f t="shared" si="1"/>
        <v>08-08-2019 17:15:54 UTC</v>
      </c>
      <c r="C29" s="71" t="str">
        <f t="shared" si="2"/>
        <v>bxv9-arv5-08m6</v>
      </c>
      <c r="D29" s="71" t="str">
        <f t="shared" si="3"/>
        <v>-15.746304360218346</v>
      </c>
      <c r="E29" s="71" t="str">
        <f t="shared" si="4"/>
        <v>35.244542956352234</v>
      </c>
      <c r="F29" s="71" t="str">
        <f t="shared" si="5"/>
        <v>854.0</v>
      </c>
      <c r="G29" s="71" t="str">
        <f t="shared" si="6"/>
        <v>Malawi</v>
      </c>
      <c r="H29" s="71" t="str">
        <f t="shared" si="7"/>
        <v>Chiradzulu</v>
      </c>
      <c r="I29" s="71" t="str">
        <f t="shared" si="8"/>
        <v>Kadewere</v>
      </c>
      <c r="J29" s="71" t="str">
        <f t="shared" si="9"/>
        <v>Ndanga</v>
      </c>
      <c r="K29" s="71" t="str">
        <f t="shared" si="10"/>
        <v>Namulu</v>
      </c>
      <c r="L29" s="71">
        <f t="shared" si="11"/>
        <v>0</v>
      </c>
      <c r="M29" s="71">
        <f t="shared" si="12"/>
        <v>0</v>
      </c>
      <c r="N29" s="71">
        <f t="shared" si="31"/>
        <v>6</v>
      </c>
      <c r="O29" s="71" t="str">
        <f t="shared" si="32"/>
        <v>Intermediate Level of Service</v>
      </c>
      <c r="P29" s="71">
        <v>1</v>
      </c>
      <c r="Q29" s="71" t="str">
        <f t="shared" si="13"/>
        <v>Afridev Handpump</v>
      </c>
      <c r="R29" s="71" t="str">
        <f t="shared" si="14"/>
        <v/>
      </c>
      <c r="S29" s="71" t="str">
        <f t="shared" si="33"/>
        <v>Afridev Handpump</v>
      </c>
      <c r="T29" s="71">
        <f t="shared" si="15"/>
        <v>1</v>
      </c>
      <c r="U29" s="71">
        <f t="shared" si="16"/>
        <v>280</v>
      </c>
      <c r="V29" s="71">
        <f t="shared" si="17"/>
        <v>0</v>
      </c>
      <c r="W29" s="71">
        <f t="shared" si="18"/>
        <v>0</v>
      </c>
      <c r="X29" s="71">
        <f t="shared" si="19"/>
        <v>1</v>
      </c>
      <c r="Y29" s="71">
        <f t="shared" si="20"/>
        <v>0</v>
      </c>
      <c r="Z29" s="71">
        <f t="shared" si="34"/>
        <v>0</v>
      </c>
      <c r="AA29" s="71">
        <f t="shared" si="21"/>
        <v>1</v>
      </c>
      <c r="AB29" s="71">
        <f t="shared" si="22"/>
        <v>48</v>
      </c>
      <c r="AC29" s="71" t="str">
        <f t="shared" si="23"/>
        <v>Handpump</v>
      </c>
      <c r="AD29" s="71">
        <f t="shared" si="35"/>
        <v>48</v>
      </c>
      <c r="AE29" s="71" t="str">
        <f t="shared" si="36"/>
        <v/>
      </c>
      <c r="AF29" s="71">
        <f t="shared" si="24"/>
        <v>1</v>
      </c>
      <c r="AG29" s="71" t="str">
        <f t="shared" si="25"/>
        <v/>
      </c>
      <c r="AH29" s="71" t="str">
        <f t="shared" si="26"/>
        <v/>
      </c>
      <c r="AI29" s="71">
        <f t="shared" si="27"/>
        <v>1</v>
      </c>
      <c r="AJ29" s="71" t="str">
        <f t="shared" si="28"/>
        <v>Turbidity</v>
      </c>
      <c r="AK29" s="71">
        <f t="shared" si="29"/>
        <v>1</v>
      </c>
      <c r="AL29" s="71">
        <f t="shared" si="37"/>
        <v>1</v>
      </c>
      <c r="AM29" s="71">
        <f t="shared" si="30"/>
        <v>1</v>
      </c>
    </row>
    <row r="30" spans="1:39" x14ac:dyDescent="0.45">
      <c r="A30" s="71" t="str">
        <f t="shared" si="0"/>
        <v>2701170300</v>
      </c>
      <c r="B30" s="71" t="str">
        <f t="shared" si="1"/>
        <v>08-08-2019 17:18:03 UTC</v>
      </c>
      <c r="C30" s="71" t="str">
        <f t="shared" si="2"/>
        <v>jeud-sbvw-h5wm</v>
      </c>
      <c r="D30" s="71" t="str">
        <f t="shared" si="3"/>
        <v>-15.748760509304702</v>
      </c>
      <c r="E30" s="71" t="str">
        <f t="shared" si="4"/>
        <v>35.24353067390621</v>
      </c>
      <c r="F30" s="71" t="str">
        <f t="shared" si="5"/>
        <v>818.0</v>
      </c>
      <c r="G30" s="71" t="str">
        <f t="shared" si="6"/>
        <v>Malawi</v>
      </c>
      <c r="H30" s="71" t="str">
        <f t="shared" si="7"/>
        <v>Chiradzulu</v>
      </c>
      <c r="I30" s="71" t="str">
        <f t="shared" si="8"/>
        <v>Kadewere</v>
      </c>
      <c r="J30" s="71" t="str">
        <f t="shared" si="9"/>
        <v>Ndanga</v>
      </c>
      <c r="K30" s="71" t="str">
        <f t="shared" si="10"/>
        <v>Namulu</v>
      </c>
      <c r="L30" s="71">
        <f t="shared" si="11"/>
        <v>0</v>
      </c>
      <c r="M30" s="71">
        <f t="shared" si="12"/>
        <v>0</v>
      </c>
      <c r="N30" s="71">
        <f t="shared" si="31"/>
        <v>7</v>
      </c>
      <c r="O30" s="71" t="str">
        <f t="shared" si="32"/>
        <v>Intermediate Level of Service</v>
      </c>
      <c r="P30" s="71">
        <v>1</v>
      </c>
      <c r="Q30" s="71" t="str">
        <f t="shared" si="13"/>
        <v>Afridev Handpump</v>
      </c>
      <c r="R30" s="71" t="str">
        <f t="shared" si="14"/>
        <v/>
      </c>
      <c r="S30" s="71" t="str">
        <f t="shared" si="33"/>
        <v>Afridev Handpump</v>
      </c>
      <c r="T30" s="71">
        <f t="shared" si="15"/>
        <v>1</v>
      </c>
      <c r="U30" s="71">
        <f t="shared" si="16"/>
        <v>375</v>
      </c>
      <c r="V30" s="71">
        <f t="shared" si="17"/>
        <v>0</v>
      </c>
      <c r="W30" s="71">
        <f t="shared" si="18"/>
        <v>1</v>
      </c>
      <c r="X30" s="71" t="str">
        <f t="shared" si="19"/>
        <v/>
      </c>
      <c r="Y30" s="71" t="str">
        <f t="shared" si="20"/>
        <v/>
      </c>
      <c r="Z30" s="71">
        <f t="shared" si="34"/>
        <v>1</v>
      </c>
      <c r="AA30" s="71">
        <f t="shared" si="21"/>
        <v>1</v>
      </c>
      <c r="AB30" s="71">
        <f t="shared" si="22"/>
        <v>64</v>
      </c>
      <c r="AC30" s="71" t="str">
        <f t="shared" si="23"/>
        <v>Handpump</v>
      </c>
      <c r="AD30" s="71">
        <f t="shared" si="35"/>
        <v>64</v>
      </c>
      <c r="AE30" s="71" t="str">
        <f t="shared" si="36"/>
        <v/>
      </c>
      <c r="AF30" s="71">
        <f t="shared" si="24"/>
        <v>1</v>
      </c>
      <c r="AG30" s="71" t="str">
        <f t="shared" si="25"/>
        <v/>
      </c>
      <c r="AH30" s="71" t="str">
        <f t="shared" si="26"/>
        <v/>
      </c>
      <c r="AI30" s="71">
        <f t="shared" si="27"/>
        <v>1</v>
      </c>
      <c r="AJ30" s="71" t="str">
        <f t="shared" si="28"/>
        <v>Turbidity</v>
      </c>
      <c r="AK30" s="71">
        <f t="shared" si="29"/>
        <v>1</v>
      </c>
      <c r="AL30" s="71">
        <f t="shared" si="37"/>
        <v>1</v>
      </c>
      <c r="AM30" s="71">
        <f t="shared" si="30"/>
        <v>1</v>
      </c>
    </row>
    <row r="31" spans="1:39" x14ac:dyDescent="0.45">
      <c r="A31" s="71" t="str">
        <f t="shared" si="0"/>
        <v>2683460050</v>
      </c>
      <c r="B31" s="71" t="str">
        <f t="shared" si="1"/>
        <v>08-08-2019 17:22:22 UTC</v>
      </c>
      <c r="C31" s="71" t="str">
        <f t="shared" si="2"/>
        <v>48rw-ar0t-pfgu</v>
      </c>
      <c r="D31" s="71" t="str">
        <f t="shared" si="3"/>
        <v>-15.738800042308867</v>
      </c>
      <c r="E31" s="71" t="str">
        <f t="shared" si="4"/>
        <v>35.2421806845814</v>
      </c>
      <c r="F31" s="71" t="str">
        <f t="shared" si="5"/>
        <v>837.0</v>
      </c>
      <c r="G31" s="71" t="str">
        <f t="shared" si="6"/>
        <v>Malawi</v>
      </c>
      <c r="H31" s="71" t="str">
        <f t="shared" si="7"/>
        <v>Chiradzulu</v>
      </c>
      <c r="I31" s="71" t="str">
        <f t="shared" si="8"/>
        <v>Kadewere</v>
      </c>
      <c r="J31" s="71" t="str">
        <f t="shared" si="9"/>
        <v>Ndanga</v>
      </c>
      <c r="K31" s="71" t="str">
        <f t="shared" si="10"/>
        <v>Kilowe</v>
      </c>
      <c r="L31" s="71">
        <f t="shared" si="11"/>
        <v>0</v>
      </c>
      <c r="M31" s="71">
        <f t="shared" si="12"/>
        <v>0</v>
      </c>
      <c r="N31" s="71">
        <f t="shared" si="31"/>
        <v>7</v>
      </c>
      <c r="O31" s="71" t="str">
        <f t="shared" si="32"/>
        <v>Intermediate Level of Service</v>
      </c>
      <c r="P31" s="71">
        <v>1</v>
      </c>
      <c r="Q31" s="71" t="str">
        <f t="shared" si="13"/>
        <v>Afridev Handpump</v>
      </c>
      <c r="R31" s="71" t="str">
        <f t="shared" si="14"/>
        <v/>
      </c>
      <c r="S31" s="71" t="str">
        <f t="shared" si="33"/>
        <v>Afridev Handpump</v>
      </c>
      <c r="T31" s="71">
        <f t="shared" si="15"/>
        <v>1</v>
      </c>
      <c r="U31" s="71">
        <f t="shared" si="16"/>
        <v>280</v>
      </c>
      <c r="V31" s="71">
        <f t="shared" si="17"/>
        <v>0</v>
      </c>
      <c r="W31" s="71">
        <f t="shared" si="18"/>
        <v>1</v>
      </c>
      <c r="X31" s="71" t="str">
        <f t="shared" si="19"/>
        <v/>
      </c>
      <c r="Y31" s="71" t="str">
        <f t="shared" si="20"/>
        <v/>
      </c>
      <c r="Z31" s="71">
        <f t="shared" si="34"/>
        <v>1</v>
      </c>
      <c r="AA31" s="71">
        <f t="shared" si="21"/>
        <v>1</v>
      </c>
      <c r="AB31" s="71">
        <f t="shared" si="22"/>
        <v>67</v>
      </c>
      <c r="AC31" s="71" t="str">
        <f t="shared" si="23"/>
        <v>Handpump</v>
      </c>
      <c r="AD31" s="71">
        <f t="shared" si="35"/>
        <v>67</v>
      </c>
      <c r="AE31" s="71" t="str">
        <f t="shared" si="36"/>
        <v/>
      </c>
      <c r="AF31" s="71">
        <f t="shared" si="24"/>
        <v>1</v>
      </c>
      <c r="AG31" s="71" t="str">
        <f t="shared" si="25"/>
        <v/>
      </c>
      <c r="AH31" s="71" t="str">
        <f t="shared" si="26"/>
        <v/>
      </c>
      <c r="AI31" s="71">
        <f t="shared" si="27"/>
        <v>1</v>
      </c>
      <c r="AJ31" s="71" t="str">
        <f t="shared" si="28"/>
        <v>Turbidity</v>
      </c>
      <c r="AK31" s="71">
        <f t="shared" si="29"/>
        <v>1</v>
      </c>
      <c r="AL31" s="71">
        <f t="shared" si="37"/>
        <v>1</v>
      </c>
      <c r="AM31" s="71">
        <f t="shared" si="30"/>
        <v>1</v>
      </c>
    </row>
    <row r="32" spans="1:39" x14ac:dyDescent="0.45">
      <c r="A32" s="71" t="str">
        <f t="shared" si="0"/>
        <v>2705410049</v>
      </c>
      <c r="B32" s="71" t="str">
        <f t="shared" si="1"/>
        <v>08-08-2019 17:27:19 UTC</v>
      </c>
      <c r="C32" s="71" t="str">
        <f t="shared" si="2"/>
        <v>h6sd-hsd6-1p9b</v>
      </c>
      <c r="D32" s="71" t="str">
        <f t="shared" si="3"/>
        <v>-15.69957671687007</v>
      </c>
      <c r="E32" s="71" t="str">
        <f t="shared" si="4"/>
        <v>35.236569503322244</v>
      </c>
      <c r="F32" s="71" t="str">
        <f t="shared" si="5"/>
        <v>829.0</v>
      </c>
      <c r="G32" s="71" t="str">
        <f t="shared" si="6"/>
        <v>Malawi</v>
      </c>
      <c r="H32" s="71" t="str">
        <f t="shared" si="7"/>
        <v>Chiradzulu</v>
      </c>
      <c r="I32" s="71" t="str">
        <f t="shared" si="8"/>
        <v>Kadewere</v>
      </c>
      <c r="J32" s="71" t="str">
        <f t="shared" si="9"/>
        <v>Kadewere</v>
      </c>
      <c r="K32" s="71" t="str">
        <f t="shared" si="10"/>
        <v>Kadewere</v>
      </c>
      <c r="L32" s="71">
        <f t="shared" si="11"/>
        <v>0</v>
      </c>
      <c r="M32" s="71">
        <f t="shared" si="12"/>
        <v>0</v>
      </c>
      <c r="N32" s="71">
        <f t="shared" si="31"/>
        <v>7</v>
      </c>
      <c r="O32" s="71" t="str">
        <f t="shared" si="32"/>
        <v>Intermediate Level of Service</v>
      </c>
      <c r="P32" s="71">
        <v>1</v>
      </c>
      <c r="Q32" s="71" t="str">
        <f t="shared" si="13"/>
        <v>Afridev Handpump</v>
      </c>
      <c r="R32" s="71" t="str">
        <f t="shared" si="14"/>
        <v/>
      </c>
      <c r="S32" s="71" t="str">
        <f t="shared" si="33"/>
        <v>Afridev Handpump</v>
      </c>
      <c r="T32" s="71">
        <f t="shared" si="15"/>
        <v>1</v>
      </c>
      <c r="U32" s="71">
        <f t="shared" si="16"/>
        <v>400</v>
      </c>
      <c r="V32" s="71">
        <f t="shared" si="17"/>
        <v>0</v>
      </c>
      <c r="W32" s="71">
        <f t="shared" si="18"/>
        <v>1</v>
      </c>
      <c r="X32" s="71" t="str">
        <f t="shared" si="19"/>
        <v/>
      </c>
      <c r="Y32" s="71" t="str">
        <f t="shared" si="20"/>
        <v/>
      </c>
      <c r="Z32" s="71">
        <f t="shared" si="34"/>
        <v>1</v>
      </c>
      <c r="AA32" s="71">
        <f t="shared" si="21"/>
        <v>1</v>
      </c>
      <c r="AB32" s="71">
        <f t="shared" si="22"/>
        <v>72</v>
      </c>
      <c r="AC32" s="71" t="str">
        <f t="shared" si="23"/>
        <v>Handpump</v>
      </c>
      <c r="AD32" s="71">
        <f t="shared" si="35"/>
        <v>72</v>
      </c>
      <c r="AE32" s="71" t="str">
        <f t="shared" si="36"/>
        <v/>
      </c>
      <c r="AF32" s="71">
        <f t="shared" si="24"/>
        <v>1</v>
      </c>
      <c r="AG32" s="71" t="str">
        <f t="shared" si="25"/>
        <v/>
      </c>
      <c r="AH32" s="71" t="str">
        <f t="shared" si="26"/>
        <v/>
      </c>
      <c r="AI32" s="71">
        <f t="shared" si="27"/>
        <v>1</v>
      </c>
      <c r="AJ32" s="71" t="str">
        <f t="shared" si="28"/>
        <v>Turbidity</v>
      </c>
      <c r="AK32" s="71">
        <f t="shared" si="29"/>
        <v>1</v>
      </c>
      <c r="AL32" s="71">
        <f t="shared" si="37"/>
        <v>1</v>
      </c>
      <c r="AM32" s="71">
        <f t="shared" si="30"/>
        <v>1</v>
      </c>
    </row>
    <row r="33" spans="1:39" x14ac:dyDescent="0.45">
      <c r="A33" s="71" t="str">
        <f t="shared" si="0"/>
        <v>2705360061</v>
      </c>
      <c r="B33" s="71" t="str">
        <f t="shared" si="1"/>
        <v>08-08-2019 17:27:32 UTC</v>
      </c>
      <c r="C33" s="71" t="str">
        <f t="shared" si="2"/>
        <v>4y17-46fa-5h09</v>
      </c>
      <c r="D33" s="71" t="str">
        <f t="shared" si="3"/>
        <v>-15.745699731633067</v>
      </c>
      <c r="E33" s="71" t="str">
        <f t="shared" si="4"/>
        <v>35.258041340857744</v>
      </c>
      <c r="F33" s="71" t="str">
        <f t="shared" si="5"/>
        <v>823.0</v>
      </c>
      <c r="G33" s="71" t="str">
        <f t="shared" si="6"/>
        <v>Malawi</v>
      </c>
      <c r="H33" s="71" t="str">
        <f t="shared" si="7"/>
        <v>Chiradzulu</v>
      </c>
      <c r="I33" s="71" t="str">
        <f t="shared" si="8"/>
        <v>Kadewere</v>
      </c>
      <c r="J33" s="71" t="str">
        <f t="shared" si="9"/>
        <v>Ndanga</v>
      </c>
      <c r="K33" s="71" t="str">
        <f t="shared" si="10"/>
        <v>Mkolokosa</v>
      </c>
      <c r="L33" s="71">
        <f t="shared" si="11"/>
        <v>0</v>
      </c>
      <c r="M33" s="71">
        <f t="shared" si="12"/>
        <v>0</v>
      </c>
      <c r="N33" s="71">
        <f t="shared" si="31"/>
        <v>6</v>
      </c>
      <c r="O33" s="71" t="str">
        <f t="shared" si="32"/>
        <v>Intermediate Level of Service</v>
      </c>
      <c r="P33" s="71">
        <v>1</v>
      </c>
      <c r="Q33" s="71" t="str">
        <f t="shared" si="13"/>
        <v>Afridev Handpump</v>
      </c>
      <c r="R33" s="71" t="str">
        <f t="shared" si="14"/>
        <v/>
      </c>
      <c r="S33" s="71" t="str">
        <f t="shared" si="33"/>
        <v>Afridev Handpump</v>
      </c>
      <c r="T33" s="71">
        <f t="shared" si="15"/>
        <v>1</v>
      </c>
      <c r="U33" s="71">
        <f t="shared" si="16"/>
        <v>507</v>
      </c>
      <c r="V33" s="71">
        <f t="shared" si="17"/>
        <v>0</v>
      </c>
      <c r="W33" s="71">
        <f t="shared" si="18"/>
        <v>0</v>
      </c>
      <c r="X33" s="71">
        <f t="shared" si="19"/>
        <v>1</v>
      </c>
      <c r="Y33" s="71">
        <f t="shared" si="20"/>
        <v>0</v>
      </c>
      <c r="Z33" s="71">
        <f t="shared" si="34"/>
        <v>0</v>
      </c>
      <c r="AA33" s="71">
        <f t="shared" si="21"/>
        <v>1</v>
      </c>
      <c r="AB33" s="71">
        <f t="shared" si="22"/>
        <v>90</v>
      </c>
      <c r="AC33" s="71" t="str">
        <f t="shared" si="23"/>
        <v>Handpump</v>
      </c>
      <c r="AD33" s="71">
        <f t="shared" si="35"/>
        <v>90</v>
      </c>
      <c r="AE33" s="71" t="str">
        <f t="shared" si="36"/>
        <v/>
      </c>
      <c r="AF33" s="71">
        <f t="shared" si="24"/>
        <v>1</v>
      </c>
      <c r="AG33" s="71" t="str">
        <f t="shared" si="25"/>
        <v/>
      </c>
      <c r="AH33" s="71" t="str">
        <f t="shared" si="26"/>
        <v/>
      </c>
      <c r="AI33" s="71">
        <f t="shared" si="27"/>
        <v>1</v>
      </c>
      <c r="AJ33" s="71" t="str">
        <f t="shared" si="28"/>
        <v>Turbidity</v>
      </c>
      <c r="AK33" s="71">
        <f t="shared" si="29"/>
        <v>1</v>
      </c>
      <c r="AL33" s="71">
        <f t="shared" si="37"/>
        <v>1</v>
      </c>
      <c r="AM33" s="71">
        <f t="shared" si="30"/>
        <v>1</v>
      </c>
    </row>
    <row r="34" spans="1:39" x14ac:dyDescent="0.45">
      <c r="A34" s="71" t="str">
        <f t="shared" si="0"/>
        <v>2672030052</v>
      </c>
      <c r="B34" s="71" t="str">
        <f t="shared" si="1"/>
        <v>08-08-2019 17:32:15 UTC</v>
      </c>
      <c r="C34" s="71" t="str">
        <f t="shared" si="2"/>
        <v>2c1v-kvff-qp17</v>
      </c>
      <c r="D34" s="71" t="str">
        <f t="shared" si="3"/>
        <v>-15.74437694158405</v>
      </c>
      <c r="E34" s="71" t="str">
        <f t="shared" si="4"/>
        <v>35.26381571777165</v>
      </c>
      <c r="F34" s="71" t="str">
        <f t="shared" si="5"/>
        <v>793.0</v>
      </c>
      <c r="G34" s="71" t="str">
        <f t="shared" si="6"/>
        <v>Malawi</v>
      </c>
      <c r="H34" s="71" t="str">
        <f t="shared" si="7"/>
        <v>Chiradzulu</v>
      </c>
      <c r="I34" s="71" t="str">
        <f t="shared" si="8"/>
        <v>Kadewere</v>
      </c>
      <c r="J34" s="71" t="str">
        <f t="shared" si="9"/>
        <v>Ndanga</v>
      </c>
      <c r="K34" s="71" t="str">
        <f t="shared" si="10"/>
        <v>Khanyepa</v>
      </c>
      <c r="L34" s="71">
        <f t="shared" si="11"/>
        <v>0</v>
      </c>
      <c r="M34" s="71">
        <f t="shared" si="12"/>
        <v>0</v>
      </c>
      <c r="N34" s="71">
        <f t="shared" si="31"/>
        <v>4</v>
      </c>
      <c r="O34" s="71" t="str">
        <f t="shared" si="32"/>
        <v>Basic Level of Service</v>
      </c>
      <c r="P34" s="71">
        <v>1</v>
      </c>
      <c r="Q34" s="71" t="str">
        <f t="shared" si="13"/>
        <v>Afridev Handpump</v>
      </c>
      <c r="R34" s="71" t="str">
        <f t="shared" si="14"/>
        <v/>
      </c>
      <c r="S34" s="71" t="str">
        <f t="shared" si="33"/>
        <v>Afridev Handpump</v>
      </c>
      <c r="T34" s="71">
        <f t="shared" si="15"/>
        <v>1</v>
      </c>
      <c r="U34" s="71">
        <f t="shared" si="16"/>
        <v>250</v>
      </c>
      <c r="V34" s="71">
        <f t="shared" si="17"/>
        <v>1</v>
      </c>
      <c r="W34" s="71">
        <f t="shared" si="18"/>
        <v>0</v>
      </c>
      <c r="X34" s="71">
        <f t="shared" si="19"/>
        <v>1</v>
      </c>
      <c r="Y34" s="71">
        <f t="shared" si="20"/>
        <v>0</v>
      </c>
      <c r="Z34" s="71">
        <f t="shared" si="34"/>
        <v>0</v>
      </c>
      <c r="AA34" s="71">
        <f t="shared" si="21"/>
        <v>0</v>
      </c>
      <c r="AB34" s="71">
        <f t="shared" si="22"/>
        <v>0</v>
      </c>
      <c r="AC34" s="71" t="str">
        <f t="shared" si="23"/>
        <v>Handpump</v>
      </c>
      <c r="AD34" s="71">
        <f t="shared" si="35"/>
        <v>0</v>
      </c>
      <c r="AE34" s="71" t="str">
        <f t="shared" si="36"/>
        <v/>
      </c>
      <c r="AF34" s="71">
        <f t="shared" si="24"/>
        <v>1</v>
      </c>
      <c r="AG34" s="71" t="str">
        <f t="shared" si="25"/>
        <v/>
      </c>
      <c r="AH34" s="71" t="str">
        <f t="shared" si="26"/>
        <v/>
      </c>
      <c r="AI34" s="71" t="str">
        <f t="shared" si="27"/>
        <v/>
      </c>
      <c r="AJ34" s="71" t="str">
        <f t="shared" si="28"/>
        <v>Turbidity</v>
      </c>
      <c r="AK34" s="71" t="str">
        <f t="shared" si="29"/>
        <v/>
      </c>
      <c r="AL34" s="71" t="str">
        <f t="shared" si="37"/>
        <v>No Data</v>
      </c>
      <c r="AM34" s="71">
        <f t="shared" si="30"/>
        <v>0</v>
      </c>
    </row>
    <row r="35" spans="1:39" x14ac:dyDescent="0.45">
      <c r="A35" s="71" t="str">
        <f t="shared" si="0"/>
        <v>2670050062</v>
      </c>
      <c r="B35" s="71" t="str">
        <f t="shared" si="1"/>
        <v>08-08-2019 17:33:39 UTC</v>
      </c>
      <c r="C35" s="71" t="str">
        <f t="shared" si="2"/>
        <v>pj8x-0u8y-px1u</v>
      </c>
      <c r="D35" s="71" t="str">
        <f t="shared" si="3"/>
        <v>-15.74394280090928</v>
      </c>
      <c r="E35" s="71" t="str">
        <f t="shared" si="4"/>
        <v>35.266495579853654</v>
      </c>
      <c r="F35" s="71" t="str">
        <f t="shared" si="5"/>
        <v>800.0</v>
      </c>
      <c r="G35" s="71" t="str">
        <f t="shared" si="6"/>
        <v>Malawi</v>
      </c>
      <c r="H35" s="71" t="str">
        <f t="shared" si="7"/>
        <v>Chiradzulu</v>
      </c>
      <c r="I35" s="71" t="str">
        <f t="shared" si="8"/>
        <v>Kadewere</v>
      </c>
      <c r="J35" s="71" t="str">
        <f t="shared" si="9"/>
        <v>Ndanga</v>
      </c>
      <c r="K35" s="71" t="str">
        <f t="shared" si="10"/>
        <v>Khanyepa</v>
      </c>
      <c r="L35" s="71">
        <f t="shared" si="11"/>
        <v>0</v>
      </c>
      <c r="M35" s="71">
        <f t="shared" si="12"/>
        <v>0</v>
      </c>
      <c r="N35" s="71">
        <f t="shared" si="31"/>
        <v>6</v>
      </c>
      <c r="O35" s="71" t="str">
        <f t="shared" si="32"/>
        <v>Intermediate Level of Service</v>
      </c>
      <c r="P35" s="71">
        <v>1</v>
      </c>
      <c r="Q35" s="71" t="str">
        <f t="shared" si="13"/>
        <v>Afridev Handpump</v>
      </c>
      <c r="R35" s="71" t="str">
        <f t="shared" si="14"/>
        <v/>
      </c>
      <c r="S35" s="71" t="str">
        <f t="shared" si="33"/>
        <v>Afridev Handpump</v>
      </c>
      <c r="T35" s="71">
        <f t="shared" si="15"/>
        <v>1</v>
      </c>
      <c r="U35" s="71">
        <f t="shared" si="16"/>
        <v>850</v>
      </c>
      <c r="V35" s="71">
        <f t="shared" si="17"/>
        <v>0</v>
      </c>
      <c r="W35" s="71">
        <f t="shared" si="18"/>
        <v>0</v>
      </c>
      <c r="X35" s="71">
        <f t="shared" si="19"/>
        <v>0</v>
      </c>
      <c r="Y35" s="71">
        <f t="shared" si="20"/>
        <v>0</v>
      </c>
      <c r="Z35" s="71">
        <f t="shared" si="34"/>
        <v>0</v>
      </c>
      <c r="AA35" s="71">
        <f t="shared" si="21"/>
        <v>1</v>
      </c>
      <c r="AB35" s="71">
        <f t="shared" si="22"/>
        <v>55</v>
      </c>
      <c r="AC35" s="71" t="str">
        <f t="shared" si="23"/>
        <v>Handpump</v>
      </c>
      <c r="AD35" s="71">
        <f t="shared" si="35"/>
        <v>55</v>
      </c>
      <c r="AE35" s="71" t="str">
        <f t="shared" si="36"/>
        <v/>
      </c>
      <c r="AF35" s="71">
        <f t="shared" si="24"/>
        <v>1</v>
      </c>
      <c r="AG35" s="71" t="str">
        <f t="shared" si="25"/>
        <v/>
      </c>
      <c r="AH35" s="71" t="str">
        <f t="shared" si="26"/>
        <v/>
      </c>
      <c r="AI35" s="71">
        <f t="shared" si="27"/>
        <v>1</v>
      </c>
      <c r="AJ35" s="71" t="str">
        <f t="shared" si="28"/>
        <v>Turbidity</v>
      </c>
      <c r="AK35" s="71">
        <f t="shared" si="29"/>
        <v>1</v>
      </c>
      <c r="AL35" s="71">
        <f t="shared" si="37"/>
        <v>1</v>
      </c>
      <c r="AM35" s="71">
        <f t="shared" si="30"/>
        <v>1</v>
      </c>
    </row>
    <row r="36" spans="1:39" x14ac:dyDescent="0.45">
      <c r="A36" s="71" t="str">
        <f t="shared" si="0"/>
        <v>2689530088</v>
      </c>
      <c r="B36" s="71" t="str">
        <f t="shared" si="1"/>
        <v>08-08-2019 17:59:36 UTC</v>
      </c>
      <c r="C36" s="71" t="str">
        <f t="shared" si="2"/>
        <v>3j1r-7x80-cgnc</v>
      </c>
      <c r="D36" s="71" t="str">
        <f t="shared" si="3"/>
        <v>-15.742588662542403</v>
      </c>
      <c r="E36" s="71" t="str">
        <f t="shared" si="4"/>
        <v>35.26427119038999</v>
      </c>
      <c r="F36" s="71" t="str">
        <f t="shared" si="5"/>
        <v>798.0</v>
      </c>
      <c r="G36" s="71" t="str">
        <f t="shared" si="6"/>
        <v>Malawi</v>
      </c>
      <c r="H36" s="71" t="str">
        <f t="shared" si="7"/>
        <v>Chiradzulu</v>
      </c>
      <c r="I36" s="71" t="str">
        <f t="shared" si="8"/>
        <v>Kadewere</v>
      </c>
      <c r="J36" s="71" t="str">
        <f t="shared" si="9"/>
        <v>Ndanga</v>
      </c>
      <c r="K36" s="71" t="str">
        <f t="shared" si="10"/>
        <v>Khanyepa</v>
      </c>
      <c r="L36" s="71">
        <f t="shared" si="11"/>
        <v>0</v>
      </c>
      <c r="M36" s="71">
        <f t="shared" si="12"/>
        <v>0</v>
      </c>
      <c r="N36" s="71">
        <f t="shared" si="31"/>
        <v>4</v>
      </c>
      <c r="O36" s="71" t="str">
        <f t="shared" si="32"/>
        <v>Basic Level of Service</v>
      </c>
      <c r="P36" s="71">
        <v>1</v>
      </c>
      <c r="Q36" s="71" t="str">
        <f t="shared" si="13"/>
        <v>Afridev Handpump</v>
      </c>
      <c r="R36" s="71" t="str">
        <f t="shared" si="14"/>
        <v/>
      </c>
      <c r="S36" s="71" t="str">
        <f t="shared" si="33"/>
        <v>Afridev Handpump</v>
      </c>
      <c r="T36" s="71">
        <f t="shared" si="15"/>
        <v>1</v>
      </c>
      <c r="U36" s="71">
        <f t="shared" si="16"/>
        <v>250</v>
      </c>
      <c r="V36" s="71">
        <f t="shared" si="17"/>
        <v>1</v>
      </c>
      <c r="W36" s="71">
        <f t="shared" si="18"/>
        <v>0</v>
      </c>
      <c r="X36" s="71">
        <f t="shared" si="19"/>
        <v>1</v>
      </c>
      <c r="Y36" s="71">
        <f t="shared" si="20"/>
        <v>0</v>
      </c>
      <c r="Z36" s="71">
        <f t="shared" si="34"/>
        <v>0</v>
      </c>
      <c r="AA36" s="71">
        <f t="shared" si="21"/>
        <v>0</v>
      </c>
      <c r="AB36" s="71">
        <f t="shared" si="22"/>
        <v>0</v>
      </c>
      <c r="AC36" s="71" t="str">
        <f t="shared" si="23"/>
        <v>Handpump</v>
      </c>
      <c r="AD36" s="71">
        <f t="shared" si="35"/>
        <v>0</v>
      </c>
      <c r="AE36" s="71" t="str">
        <f t="shared" si="36"/>
        <v/>
      </c>
      <c r="AF36" s="71">
        <f t="shared" si="24"/>
        <v>1</v>
      </c>
      <c r="AG36" s="71" t="str">
        <f t="shared" si="25"/>
        <v/>
      </c>
      <c r="AH36" s="71" t="str">
        <f t="shared" si="26"/>
        <v/>
      </c>
      <c r="AI36" s="71" t="str">
        <f t="shared" si="27"/>
        <v/>
      </c>
      <c r="AJ36" s="71" t="str">
        <f t="shared" si="28"/>
        <v>Turbidity</v>
      </c>
      <c r="AK36" s="71" t="str">
        <f t="shared" si="29"/>
        <v/>
      </c>
      <c r="AL36" s="71" t="str">
        <f t="shared" si="37"/>
        <v>No Data</v>
      </c>
      <c r="AM36" s="71">
        <f t="shared" si="30"/>
        <v>0</v>
      </c>
    </row>
    <row r="37" spans="1:39" x14ac:dyDescent="0.45">
      <c r="A37" s="71" t="str">
        <f t="shared" si="0"/>
        <v>2705360091</v>
      </c>
      <c r="B37" s="71" t="str">
        <f t="shared" si="1"/>
        <v>08-08-2019 18:01:11 UTC</v>
      </c>
      <c r="C37" s="71" t="str">
        <f t="shared" si="2"/>
        <v>78vq-y6fe-me0u</v>
      </c>
      <c r="D37" s="71" t="str">
        <f t="shared" si="3"/>
        <v>-15.747662396170199</v>
      </c>
      <c r="E37" s="71" t="str">
        <f t="shared" si="4"/>
        <v>35.249338410794735</v>
      </c>
      <c r="F37" s="71" t="str">
        <f t="shared" si="5"/>
        <v>821.0</v>
      </c>
      <c r="G37" s="71" t="str">
        <f t="shared" si="6"/>
        <v>Malawi</v>
      </c>
      <c r="H37" s="71" t="str">
        <f t="shared" si="7"/>
        <v>Chiradzulu</v>
      </c>
      <c r="I37" s="71" t="str">
        <f t="shared" si="8"/>
        <v>Kadewere</v>
      </c>
      <c r="J37" s="71" t="str">
        <f t="shared" si="9"/>
        <v>Ndanga</v>
      </c>
      <c r="K37" s="71" t="str">
        <f t="shared" si="10"/>
        <v>M'mora</v>
      </c>
      <c r="L37" s="71">
        <f t="shared" si="11"/>
        <v>0</v>
      </c>
      <c r="M37" s="71">
        <f t="shared" si="12"/>
        <v>0</v>
      </c>
      <c r="N37" s="71">
        <f t="shared" si="31"/>
        <v>6</v>
      </c>
      <c r="O37" s="71" t="str">
        <f t="shared" si="32"/>
        <v>Intermediate Level of Service</v>
      </c>
      <c r="P37" s="71">
        <v>1</v>
      </c>
      <c r="Q37" s="71" t="str">
        <f t="shared" si="13"/>
        <v>Afridev Handpump</v>
      </c>
      <c r="R37" s="71" t="str">
        <f t="shared" si="14"/>
        <v/>
      </c>
      <c r="S37" s="71" t="str">
        <f t="shared" si="33"/>
        <v>Afridev Handpump</v>
      </c>
      <c r="T37" s="71">
        <f t="shared" si="15"/>
        <v>1</v>
      </c>
      <c r="U37" s="71">
        <f t="shared" si="16"/>
        <v>375</v>
      </c>
      <c r="V37" s="71">
        <f t="shared" si="17"/>
        <v>0</v>
      </c>
      <c r="W37" s="71">
        <f t="shared" si="18"/>
        <v>0</v>
      </c>
      <c r="X37" s="71">
        <f t="shared" si="19"/>
        <v>1</v>
      </c>
      <c r="Y37" s="71">
        <f t="shared" si="20"/>
        <v>0</v>
      </c>
      <c r="Z37" s="71">
        <f t="shared" si="34"/>
        <v>0</v>
      </c>
      <c r="AA37" s="71">
        <f t="shared" si="21"/>
        <v>1</v>
      </c>
      <c r="AB37" s="71">
        <f t="shared" si="22"/>
        <v>90</v>
      </c>
      <c r="AC37" s="71" t="str">
        <f t="shared" si="23"/>
        <v>Handpump</v>
      </c>
      <c r="AD37" s="71">
        <f t="shared" si="35"/>
        <v>90</v>
      </c>
      <c r="AE37" s="71" t="str">
        <f t="shared" si="36"/>
        <v/>
      </c>
      <c r="AF37" s="71">
        <f t="shared" si="24"/>
        <v>1</v>
      </c>
      <c r="AG37" s="71" t="str">
        <f t="shared" si="25"/>
        <v/>
      </c>
      <c r="AH37" s="71" t="str">
        <f t="shared" si="26"/>
        <v/>
      </c>
      <c r="AI37" s="71">
        <f t="shared" si="27"/>
        <v>1</v>
      </c>
      <c r="AJ37" s="71" t="str">
        <f t="shared" si="28"/>
        <v>Turbidity</v>
      </c>
      <c r="AK37" s="71">
        <f t="shared" si="29"/>
        <v>1</v>
      </c>
      <c r="AL37" s="71">
        <f t="shared" si="37"/>
        <v>1</v>
      </c>
      <c r="AM37" s="71">
        <f t="shared" si="30"/>
        <v>1</v>
      </c>
    </row>
    <row r="38" spans="1:39" x14ac:dyDescent="0.45">
      <c r="A38" s="71" t="str">
        <f t="shared" si="0"/>
        <v>2706850050</v>
      </c>
      <c r="B38" s="71" t="str">
        <f t="shared" si="1"/>
        <v>09-08-2019 06:09:50 UTC</v>
      </c>
      <c r="C38" s="71" t="str">
        <f t="shared" si="2"/>
        <v>nmvh-6vw0-dthf</v>
      </c>
      <c r="D38" s="71" t="str">
        <f t="shared" si="3"/>
        <v>-15.865687723271549</v>
      </c>
      <c r="E38" s="71" t="str">
        <f t="shared" si="4"/>
        <v>35.20652884617448</v>
      </c>
      <c r="F38" s="71" t="str">
        <f t="shared" si="5"/>
        <v>845.0</v>
      </c>
      <c r="G38" s="71" t="str">
        <f t="shared" si="6"/>
        <v>Malawi</v>
      </c>
      <c r="H38" s="71" t="str">
        <f t="shared" si="7"/>
        <v>Chiradzulu</v>
      </c>
      <c r="I38" s="71" t="str">
        <f t="shared" si="8"/>
        <v>Maone</v>
      </c>
      <c r="J38" s="71" t="str">
        <f t="shared" si="9"/>
        <v>Matope</v>
      </c>
      <c r="K38" s="71" t="str">
        <f t="shared" si="10"/>
        <v>Saidi</v>
      </c>
      <c r="L38" s="71">
        <f t="shared" si="11"/>
        <v>0</v>
      </c>
      <c r="M38" s="71">
        <f t="shared" si="12"/>
        <v>0</v>
      </c>
      <c r="N38" s="71">
        <f t="shared" si="31"/>
        <v>7</v>
      </c>
      <c r="O38" s="71" t="str">
        <f t="shared" si="32"/>
        <v>Intermediate Level of Service</v>
      </c>
      <c r="P38" s="71">
        <v>1</v>
      </c>
      <c r="Q38" s="71" t="str">
        <f t="shared" si="13"/>
        <v>Afridev Handpump</v>
      </c>
      <c r="R38" s="71" t="str">
        <f t="shared" si="14"/>
        <v/>
      </c>
      <c r="S38" s="71" t="str">
        <f t="shared" si="33"/>
        <v>Afridev Handpump</v>
      </c>
      <c r="T38" s="71">
        <f t="shared" si="15"/>
        <v>1</v>
      </c>
      <c r="U38" s="71">
        <f t="shared" si="16"/>
        <v>260</v>
      </c>
      <c r="V38" s="71">
        <f t="shared" si="17"/>
        <v>0</v>
      </c>
      <c r="W38" s="71">
        <f t="shared" si="18"/>
        <v>1</v>
      </c>
      <c r="X38" s="71" t="str">
        <f t="shared" si="19"/>
        <v/>
      </c>
      <c r="Y38" s="71" t="str">
        <f t="shared" si="20"/>
        <v/>
      </c>
      <c r="Z38" s="71">
        <f t="shared" si="34"/>
        <v>1</v>
      </c>
      <c r="AA38" s="71">
        <f t="shared" si="21"/>
        <v>1</v>
      </c>
      <c r="AB38" s="71">
        <f t="shared" si="22"/>
        <v>71</v>
      </c>
      <c r="AC38" s="71" t="str">
        <f t="shared" si="23"/>
        <v>Handpump</v>
      </c>
      <c r="AD38" s="71">
        <f t="shared" si="35"/>
        <v>71</v>
      </c>
      <c r="AE38" s="71" t="str">
        <f t="shared" si="36"/>
        <v/>
      </c>
      <c r="AF38" s="71">
        <f t="shared" si="24"/>
        <v>1</v>
      </c>
      <c r="AG38" s="71" t="str">
        <f t="shared" si="25"/>
        <v/>
      </c>
      <c r="AH38" s="71" t="str">
        <f t="shared" si="26"/>
        <v/>
      </c>
      <c r="AI38" s="71">
        <f t="shared" si="27"/>
        <v>1</v>
      </c>
      <c r="AJ38" s="71" t="str">
        <f t="shared" si="28"/>
        <v>Turbidity</v>
      </c>
      <c r="AK38" s="71">
        <f t="shared" si="29"/>
        <v>1</v>
      </c>
      <c r="AL38" s="71">
        <f t="shared" si="37"/>
        <v>1</v>
      </c>
      <c r="AM38" s="71">
        <f t="shared" si="30"/>
        <v>1</v>
      </c>
    </row>
    <row r="39" spans="1:39" x14ac:dyDescent="0.45">
      <c r="A39" s="71" t="str">
        <f t="shared" si="0"/>
        <v>2699480053</v>
      </c>
      <c r="B39" s="71" t="str">
        <f t="shared" si="1"/>
        <v>09-08-2019 06:11:21 UTC</v>
      </c>
      <c r="C39" s="71" t="str">
        <f t="shared" si="2"/>
        <v>4d45-5qa4-907p</v>
      </c>
      <c r="D39" s="71" t="str">
        <f t="shared" si="3"/>
        <v>-15.876783267594874</v>
      </c>
      <c r="E39" s="71" t="str">
        <f t="shared" si="4"/>
        <v>35.21104493178427</v>
      </c>
      <c r="F39" s="71" t="str">
        <f t="shared" si="5"/>
        <v>858.0</v>
      </c>
      <c r="G39" s="71" t="str">
        <f t="shared" si="6"/>
        <v>Malawi</v>
      </c>
      <c r="H39" s="71" t="str">
        <f t="shared" si="7"/>
        <v>Chiradzulu</v>
      </c>
      <c r="I39" s="71" t="str">
        <f t="shared" si="8"/>
        <v>Maone</v>
      </c>
      <c r="J39" s="71" t="str">
        <f t="shared" si="9"/>
        <v>Matope</v>
      </c>
      <c r="K39" s="71" t="str">
        <f t="shared" si="10"/>
        <v>Matope</v>
      </c>
      <c r="L39" s="71">
        <f t="shared" si="11"/>
        <v>0</v>
      </c>
      <c r="M39" s="71">
        <f t="shared" si="12"/>
        <v>0</v>
      </c>
      <c r="N39" s="71">
        <f t="shared" si="31"/>
        <v>7</v>
      </c>
      <c r="O39" s="71" t="str">
        <f t="shared" si="32"/>
        <v>Intermediate Level of Service</v>
      </c>
      <c r="P39" s="71">
        <v>1</v>
      </c>
      <c r="Q39" s="71" t="str">
        <f t="shared" si="13"/>
        <v>Afridev Handpump</v>
      </c>
      <c r="R39" s="71" t="str">
        <f t="shared" si="14"/>
        <v/>
      </c>
      <c r="S39" s="71" t="str">
        <f t="shared" si="33"/>
        <v>Afridev Handpump</v>
      </c>
      <c r="T39" s="71">
        <f t="shared" si="15"/>
        <v>1</v>
      </c>
      <c r="U39" s="71">
        <f t="shared" si="16"/>
        <v>400</v>
      </c>
      <c r="V39" s="71">
        <f t="shared" si="17"/>
        <v>0</v>
      </c>
      <c r="W39" s="71">
        <f t="shared" si="18"/>
        <v>1</v>
      </c>
      <c r="X39" s="71" t="str">
        <f t="shared" si="19"/>
        <v/>
      </c>
      <c r="Y39" s="71" t="str">
        <f t="shared" si="20"/>
        <v/>
      </c>
      <c r="Z39" s="71">
        <f t="shared" si="34"/>
        <v>1</v>
      </c>
      <c r="AA39" s="71">
        <f t="shared" si="21"/>
        <v>1</v>
      </c>
      <c r="AB39" s="71">
        <f t="shared" si="22"/>
        <v>56</v>
      </c>
      <c r="AC39" s="71" t="str">
        <f t="shared" si="23"/>
        <v>Handpump</v>
      </c>
      <c r="AD39" s="71">
        <f t="shared" si="35"/>
        <v>56</v>
      </c>
      <c r="AE39" s="71" t="str">
        <f t="shared" si="36"/>
        <v/>
      </c>
      <c r="AF39" s="71">
        <f t="shared" si="24"/>
        <v>1</v>
      </c>
      <c r="AG39" s="71" t="str">
        <f t="shared" si="25"/>
        <v/>
      </c>
      <c r="AH39" s="71" t="str">
        <f t="shared" si="26"/>
        <v/>
      </c>
      <c r="AI39" s="71">
        <f t="shared" si="27"/>
        <v>1</v>
      </c>
      <c r="AJ39" s="71" t="str">
        <f t="shared" si="28"/>
        <v>Turbidity</v>
      </c>
      <c r="AK39" s="71">
        <f t="shared" si="29"/>
        <v>1</v>
      </c>
      <c r="AL39" s="71">
        <f t="shared" si="37"/>
        <v>1</v>
      </c>
      <c r="AM39" s="71">
        <f t="shared" si="30"/>
        <v>1</v>
      </c>
    </row>
    <row r="40" spans="1:39" x14ac:dyDescent="0.45">
      <c r="A40" s="71" t="str">
        <f t="shared" si="0"/>
        <v>2708280100</v>
      </c>
      <c r="B40" s="71" t="str">
        <f t="shared" si="1"/>
        <v>09-08-2019 06:53:06 UTC</v>
      </c>
      <c r="C40" s="71" t="str">
        <f t="shared" si="2"/>
        <v>nsfh-kw5b-s6tq</v>
      </c>
      <c r="D40" s="71" t="str">
        <f t="shared" si="3"/>
        <v>-15.631670518778265</v>
      </c>
      <c r="E40" s="71" t="str">
        <f t="shared" si="4"/>
        <v>35.23787599056959</v>
      </c>
      <c r="F40" s="71" t="str">
        <f t="shared" si="5"/>
        <v>864.0</v>
      </c>
      <c r="G40" s="71" t="str">
        <f t="shared" si="6"/>
        <v>Malawi</v>
      </c>
      <c r="H40" s="71" t="str">
        <f t="shared" si="7"/>
        <v>Chiradzulu</v>
      </c>
      <c r="I40" s="71" t="str">
        <f t="shared" si="8"/>
        <v>Ntchema</v>
      </c>
      <c r="J40" s="71" t="str">
        <f t="shared" si="9"/>
        <v>Mpotola</v>
      </c>
      <c r="K40" s="71" t="str">
        <f t="shared" si="10"/>
        <v>Mlula</v>
      </c>
      <c r="L40" s="71">
        <f t="shared" si="11"/>
        <v>0</v>
      </c>
      <c r="M40" s="71">
        <f t="shared" si="12"/>
        <v>0</v>
      </c>
      <c r="N40" s="71">
        <f t="shared" si="31"/>
        <v>6</v>
      </c>
      <c r="O40" s="71" t="str">
        <f t="shared" si="32"/>
        <v>Intermediate Level of Service</v>
      </c>
      <c r="P40" s="71">
        <v>1</v>
      </c>
      <c r="Q40" s="71" t="str">
        <f t="shared" si="13"/>
        <v>Afridev Handpump</v>
      </c>
      <c r="R40" s="71" t="str">
        <f t="shared" si="14"/>
        <v/>
      </c>
      <c r="S40" s="71" t="str">
        <f t="shared" si="33"/>
        <v>Afridev Handpump</v>
      </c>
      <c r="T40" s="71">
        <f t="shared" si="15"/>
        <v>1</v>
      </c>
      <c r="U40" s="71">
        <f t="shared" si="16"/>
        <v>750</v>
      </c>
      <c r="V40" s="71">
        <f t="shared" si="17"/>
        <v>0</v>
      </c>
      <c r="W40" s="71">
        <f t="shared" si="18"/>
        <v>0</v>
      </c>
      <c r="X40" s="71">
        <f t="shared" si="19"/>
        <v>1</v>
      </c>
      <c r="Y40" s="71">
        <f t="shared" si="20"/>
        <v>0</v>
      </c>
      <c r="Z40" s="71">
        <f t="shared" si="34"/>
        <v>0</v>
      </c>
      <c r="AA40" s="71">
        <f t="shared" si="21"/>
        <v>1</v>
      </c>
      <c r="AB40" s="71">
        <f t="shared" si="22"/>
        <v>52</v>
      </c>
      <c r="AC40" s="71" t="str">
        <f t="shared" si="23"/>
        <v>Handpump</v>
      </c>
      <c r="AD40" s="71">
        <f t="shared" si="35"/>
        <v>52</v>
      </c>
      <c r="AE40" s="71" t="str">
        <f t="shared" si="36"/>
        <v/>
      </c>
      <c r="AF40" s="71">
        <f t="shared" si="24"/>
        <v>1</v>
      </c>
      <c r="AG40" s="71" t="str">
        <f t="shared" si="25"/>
        <v/>
      </c>
      <c r="AH40" s="71" t="str">
        <f t="shared" si="26"/>
        <v/>
      </c>
      <c r="AI40" s="71">
        <f t="shared" si="27"/>
        <v>1</v>
      </c>
      <c r="AJ40" s="71" t="str">
        <f t="shared" si="28"/>
        <v>Turbidity</v>
      </c>
      <c r="AK40" s="71">
        <f t="shared" si="29"/>
        <v>1</v>
      </c>
      <c r="AL40" s="71">
        <f t="shared" si="37"/>
        <v>1</v>
      </c>
      <c r="AM40" s="71">
        <f t="shared" si="30"/>
        <v>1</v>
      </c>
    </row>
    <row r="41" spans="1:39" x14ac:dyDescent="0.45">
      <c r="A41" s="71" t="str">
        <f t="shared" si="0"/>
        <v>2670080100</v>
      </c>
      <c r="B41" s="71" t="str">
        <f t="shared" si="1"/>
        <v>09-08-2019 07:36:34 UTC</v>
      </c>
      <c r="C41" s="71" t="str">
        <f t="shared" si="2"/>
        <v>dwxv-jpkf-mnq8</v>
      </c>
      <c r="D41" s="71" t="str">
        <f t="shared" si="3"/>
        <v>-15.772836729884148</v>
      </c>
      <c r="E41" s="71" t="str">
        <f t="shared" si="4"/>
        <v>35.24982741102576</v>
      </c>
      <c r="F41" s="71" t="str">
        <f t="shared" si="5"/>
        <v>830.0</v>
      </c>
      <c r="G41" s="71" t="str">
        <f t="shared" si="6"/>
        <v>Malawi</v>
      </c>
      <c r="H41" s="71" t="str">
        <f t="shared" si="7"/>
        <v>Chiradzulu</v>
      </c>
      <c r="I41" s="71" t="str">
        <f t="shared" si="8"/>
        <v>Kadewere</v>
      </c>
      <c r="J41" s="71" t="str">
        <f t="shared" si="9"/>
        <v>Ndanga</v>
      </c>
      <c r="K41" s="71" t="str">
        <f t="shared" si="10"/>
        <v>Mulaviwa</v>
      </c>
      <c r="L41" s="71">
        <f t="shared" si="11"/>
        <v>0</v>
      </c>
      <c r="M41" s="71">
        <f t="shared" si="12"/>
        <v>0</v>
      </c>
      <c r="N41" s="71">
        <f t="shared" si="31"/>
        <v>6</v>
      </c>
      <c r="O41" s="71" t="str">
        <f t="shared" si="32"/>
        <v>Intermediate Level of Service</v>
      </c>
      <c r="P41" s="71">
        <v>1</v>
      </c>
      <c r="Q41" s="71" t="str">
        <f t="shared" si="13"/>
        <v>Afridev Handpump</v>
      </c>
      <c r="R41" s="71" t="str">
        <f t="shared" si="14"/>
        <v/>
      </c>
      <c r="S41" s="71" t="str">
        <f t="shared" si="33"/>
        <v>Afridev Handpump</v>
      </c>
      <c r="T41" s="71">
        <f t="shared" si="15"/>
        <v>1</v>
      </c>
      <c r="U41" s="71">
        <f t="shared" si="16"/>
        <v>290</v>
      </c>
      <c r="V41" s="71">
        <f t="shared" si="17"/>
        <v>0</v>
      </c>
      <c r="W41" s="71">
        <f t="shared" si="18"/>
        <v>0</v>
      </c>
      <c r="X41" s="71">
        <f t="shared" si="19"/>
        <v>1</v>
      </c>
      <c r="Y41" s="71">
        <f t="shared" si="20"/>
        <v>0</v>
      </c>
      <c r="Z41" s="71">
        <f t="shared" si="34"/>
        <v>0</v>
      </c>
      <c r="AA41" s="71">
        <f t="shared" si="21"/>
        <v>1</v>
      </c>
      <c r="AB41" s="71">
        <f t="shared" si="22"/>
        <v>64</v>
      </c>
      <c r="AC41" s="71" t="str">
        <f t="shared" si="23"/>
        <v>Handpump</v>
      </c>
      <c r="AD41" s="71">
        <f t="shared" si="35"/>
        <v>64</v>
      </c>
      <c r="AE41" s="71" t="str">
        <f t="shared" si="36"/>
        <v/>
      </c>
      <c r="AF41" s="71">
        <f t="shared" si="24"/>
        <v>1</v>
      </c>
      <c r="AG41" s="71" t="str">
        <f t="shared" si="25"/>
        <v/>
      </c>
      <c r="AH41" s="71" t="str">
        <f t="shared" si="26"/>
        <v/>
      </c>
      <c r="AI41" s="71">
        <f t="shared" si="27"/>
        <v>1</v>
      </c>
      <c r="AJ41" s="71" t="str">
        <f t="shared" si="28"/>
        <v>Turbidity</v>
      </c>
      <c r="AK41" s="71">
        <f t="shared" si="29"/>
        <v>1</v>
      </c>
      <c r="AL41" s="71">
        <f t="shared" si="37"/>
        <v>1</v>
      </c>
      <c r="AM41" s="71">
        <f t="shared" si="30"/>
        <v>1</v>
      </c>
    </row>
    <row r="42" spans="1:39" x14ac:dyDescent="0.45">
      <c r="A42" s="71" t="str">
        <f t="shared" si="0"/>
        <v>2697570315</v>
      </c>
      <c r="B42" s="71" t="str">
        <f t="shared" si="1"/>
        <v>09-08-2019 08:00:07 UTC</v>
      </c>
      <c r="C42" s="71" t="str">
        <f t="shared" si="2"/>
        <v>41pj-ytvm-6yjb</v>
      </c>
      <c r="D42" s="71" t="str">
        <f t="shared" si="3"/>
        <v>-15.725177899003029</v>
      </c>
      <c r="E42" s="71" t="str">
        <f t="shared" si="4"/>
        <v>35.169932032004</v>
      </c>
      <c r="F42" s="71" t="str">
        <f t="shared" si="5"/>
        <v>984.0</v>
      </c>
      <c r="G42" s="71" t="str">
        <f t="shared" si="6"/>
        <v>Malawi</v>
      </c>
      <c r="H42" s="71" t="str">
        <f t="shared" si="7"/>
        <v>Chiradzulu</v>
      </c>
      <c r="I42" s="71" t="str">
        <f t="shared" si="8"/>
        <v>Onga</v>
      </c>
      <c r="J42" s="71" t="str">
        <f t="shared" si="9"/>
        <v>Onga</v>
      </c>
      <c r="K42" s="71" t="str">
        <f t="shared" si="10"/>
        <v>Ching'amba</v>
      </c>
      <c r="L42" s="71">
        <f t="shared" si="11"/>
        <v>0</v>
      </c>
      <c r="M42" s="71">
        <f t="shared" si="12"/>
        <v>0</v>
      </c>
      <c r="N42" s="71">
        <f t="shared" si="31"/>
        <v>6</v>
      </c>
      <c r="O42" s="71" t="str">
        <f t="shared" si="32"/>
        <v>Intermediate Level of Service</v>
      </c>
      <c r="P42" s="71">
        <v>1</v>
      </c>
      <c r="Q42" s="71" t="str">
        <f t="shared" si="13"/>
        <v>Afridev Handpump</v>
      </c>
      <c r="R42" s="71" t="str">
        <f t="shared" si="14"/>
        <v/>
      </c>
      <c r="S42" s="71" t="str">
        <f t="shared" si="33"/>
        <v>Afridev Handpump</v>
      </c>
      <c r="T42" s="71">
        <f t="shared" si="15"/>
        <v>1</v>
      </c>
      <c r="U42" s="71">
        <f t="shared" si="16"/>
        <v>340</v>
      </c>
      <c r="V42" s="71">
        <f t="shared" si="17"/>
        <v>0</v>
      </c>
      <c r="W42" s="71">
        <f t="shared" si="18"/>
        <v>0</v>
      </c>
      <c r="X42" s="71">
        <f t="shared" si="19"/>
        <v>1</v>
      </c>
      <c r="Y42" s="71">
        <f t="shared" si="20"/>
        <v>0</v>
      </c>
      <c r="Z42" s="71">
        <f t="shared" si="34"/>
        <v>0</v>
      </c>
      <c r="AA42" s="71">
        <f t="shared" si="21"/>
        <v>1</v>
      </c>
      <c r="AB42" s="71">
        <f t="shared" si="22"/>
        <v>57</v>
      </c>
      <c r="AC42" s="71" t="str">
        <f t="shared" si="23"/>
        <v>Handpump</v>
      </c>
      <c r="AD42" s="71">
        <f t="shared" si="35"/>
        <v>57</v>
      </c>
      <c r="AE42" s="71" t="str">
        <f t="shared" si="36"/>
        <v/>
      </c>
      <c r="AF42" s="71">
        <f t="shared" si="24"/>
        <v>1</v>
      </c>
      <c r="AG42" s="71" t="str">
        <f t="shared" si="25"/>
        <v/>
      </c>
      <c r="AH42" s="71" t="str">
        <f t="shared" si="26"/>
        <v/>
      </c>
      <c r="AI42" s="71">
        <f t="shared" si="27"/>
        <v>1</v>
      </c>
      <c r="AJ42" s="71" t="str">
        <f t="shared" si="28"/>
        <v>Turbidity</v>
      </c>
      <c r="AK42" s="71">
        <f t="shared" si="29"/>
        <v>1</v>
      </c>
      <c r="AL42" s="71">
        <f t="shared" si="37"/>
        <v>1</v>
      </c>
      <c r="AM42" s="71">
        <f t="shared" si="30"/>
        <v>1</v>
      </c>
    </row>
    <row r="43" spans="1:39" x14ac:dyDescent="0.45">
      <c r="A43" s="71" t="str">
        <f t="shared" si="0"/>
        <v>2697610053</v>
      </c>
      <c r="B43" s="71" t="str">
        <f t="shared" si="1"/>
        <v>09-08-2019 08:09:36 UTC</v>
      </c>
      <c r="C43" s="71" t="str">
        <f t="shared" si="2"/>
        <v>jjrv-qry0-34gy</v>
      </c>
      <c r="D43" s="71" t="str">
        <f t="shared" si="3"/>
        <v>-15.771853616461158</v>
      </c>
      <c r="E43" s="71" t="str">
        <f t="shared" si="4"/>
        <v>35.247754231095314</v>
      </c>
      <c r="F43" s="71" t="str">
        <f t="shared" si="5"/>
        <v>833.0</v>
      </c>
      <c r="G43" s="71" t="str">
        <f t="shared" si="6"/>
        <v>Malawi</v>
      </c>
      <c r="H43" s="71" t="str">
        <f t="shared" si="7"/>
        <v>Chiradzulu</v>
      </c>
      <c r="I43" s="71" t="str">
        <f t="shared" si="8"/>
        <v>Kadewere</v>
      </c>
      <c r="J43" s="71" t="str">
        <f t="shared" si="9"/>
        <v>Ndanga</v>
      </c>
      <c r="K43" s="71" t="str">
        <f t="shared" si="10"/>
        <v>Mulaviwa</v>
      </c>
      <c r="L43" s="71">
        <f t="shared" si="11"/>
        <v>0</v>
      </c>
      <c r="M43" s="71">
        <f t="shared" si="12"/>
        <v>0</v>
      </c>
      <c r="N43" s="71">
        <f t="shared" si="31"/>
        <v>6</v>
      </c>
      <c r="O43" s="71" t="str">
        <f t="shared" si="32"/>
        <v>Intermediate Level of Service</v>
      </c>
      <c r="P43" s="71">
        <v>1</v>
      </c>
      <c r="Q43" s="71" t="str">
        <f t="shared" si="13"/>
        <v>Afridev Handpump</v>
      </c>
      <c r="R43" s="71" t="str">
        <f t="shared" si="14"/>
        <v/>
      </c>
      <c r="S43" s="71" t="str">
        <f t="shared" si="33"/>
        <v>Afridev Handpump</v>
      </c>
      <c r="T43" s="71">
        <f t="shared" si="15"/>
        <v>1</v>
      </c>
      <c r="U43" s="71">
        <f t="shared" si="16"/>
        <v>330</v>
      </c>
      <c r="V43" s="71">
        <f t="shared" si="17"/>
        <v>0</v>
      </c>
      <c r="W43" s="71">
        <f t="shared" si="18"/>
        <v>0</v>
      </c>
      <c r="X43" s="71">
        <f t="shared" si="19"/>
        <v>1</v>
      </c>
      <c r="Y43" s="71">
        <f t="shared" si="20"/>
        <v>0</v>
      </c>
      <c r="Z43" s="71">
        <f t="shared" si="34"/>
        <v>0</v>
      </c>
      <c r="AA43" s="71">
        <f t="shared" si="21"/>
        <v>1</v>
      </c>
      <c r="AB43" s="71">
        <f t="shared" si="22"/>
        <v>65</v>
      </c>
      <c r="AC43" s="71" t="str">
        <f t="shared" si="23"/>
        <v>Handpump</v>
      </c>
      <c r="AD43" s="71">
        <f t="shared" si="35"/>
        <v>65</v>
      </c>
      <c r="AE43" s="71" t="str">
        <f t="shared" si="36"/>
        <v/>
      </c>
      <c r="AF43" s="71">
        <f t="shared" si="24"/>
        <v>1</v>
      </c>
      <c r="AG43" s="71" t="str">
        <f t="shared" si="25"/>
        <v/>
      </c>
      <c r="AH43" s="71" t="str">
        <f t="shared" si="26"/>
        <v/>
      </c>
      <c r="AI43" s="71">
        <f t="shared" si="27"/>
        <v>1</v>
      </c>
      <c r="AJ43" s="71" t="str">
        <f t="shared" si="28"/>
        <v>Turbidity</v>
      </c>
      <c r="AK43" s="71">
        <f t="shared" si="29"/>
        <v>1</v>
      </c>
      <c r="AL43" s="71">
        <f t="shared" si="37"/>
        <v>1</v>
      </c>
      <c r="AM43" s="71">
        <f t="shared" si="30"/>
        <v>1</v>
      </c>
    </row>
    <row r="44" spans="1:39" x14ac:dyDescent="0.45">
      <c r="A44" s="71" t="str">
        <f t="shared" si="0"/>
        <v>2674040102</v>
      </c>
      <c r="B44" s="71" t="str">
        <f t="shared" si="1"/>
        <v>09-08-2019 09:07:54 UTC</v>
      </c>
      <c r="C44" s="71" t="str">
        <f t="shared" si="2"/>
        <v>ds6d-mgae-xf2x</v>
      </c>
      <c r="D44" s="71" t="str">
        <f t="shared" si="3"/>
        <v>-15.777332657016814</v>
      </c>
      <c r="E44" s="71" t="str">
        <f t="shared" si="4"/>
        <v>35.249597411602736</v>
      </c>
      <c r="F44" s="71" t="str">
        <f t="shared" si="5"/>
        <v>840.0</v>
      </c>
      <c r="G44" s="71" t="str">
        <f t="shared" si="6"/>
        <v>Malawi</v>
      </c>
      <c r="H44" s="71" t="str">
        <f t="shared" si="7"/>
        <v>Chiradzulu</v>
      </c>
      <c r="I44" s="71" t="str">
        <f t="shared" si="8"/>
        <v>Kadewere</v>
      </c>
      <c r="J44" s="71" t="str">
        <f t="shared" si="9"/>
        <v>Ndanga</v>
      </c>
      <c r="K44" s="71" t="str">
        <f t="shared" si="10"/>
        <v>Baluwa</v>
      </c>
      <c r="L44" s="71">
        <f t="shared" si="11"/>
        <v>0</v>
      </c>
      <c r="M44" s="71">
        <f t="shared" si="12"/>
        <v>0</v>
      </c>
      <c r="N44" s="71">
        <f t="shared" si="31"/>
        <v>6</v>
      </c>
      <c r="O44" s="71" t="str">
        <f t="shared" si="32"/>
        <v>Intermediate Level of Service</v>
      </c>
      <c r="P44" s="71">
        <v>1</v>
      </c>
      <c r="Q44" s="71" t="str">
        <f t="shared" si="13"/>
        <v>Afridev Handpump</v>
      </c>
      <c r="R44" s="71" t="str">
        <f t="shared" si="14"/>
        <v/>
      </c>
      <c r="S44" s="71" t="str">
        <f t="shared" si="33"/>
        <v>Afridev Handpump</v>
      </c>
      <c r="T44" s="71">
        <f t="shared" si="15"/>
        <v>1</v>
      </c>
      <c r="U44" s="71">
        <f t="shared" si="16"/>
        <v>132</v>
      </c>
      <c r="V44" s="71">
        <f t="shared" si="17"/>
        <v>1</v>
      </c>
      <c r="W44" s="71">
        <f t="shared" si="18"/>
        <v>0</v>
      </c>
      <c r="X44" s="71">
        <f t="shared" si="19"/>
        <v>1</v>
      </c>
      <c r="Y44" s="71">
        <f t="shared" si="20"/>
        <v>0</v>
      </c>
      <c r="Z44" s="71">
        <f t="shared" si="34"/>
        <v>0</v>
      </c>
      <c r="AA44" s="71">
        <f t="shared" si="21"/>
        <v>1</v>
      </c>
      <c r="AB44" s="71">
        <f t="shared" si="22"/>
        <v>71</v>
      </c>
      <c r="AC44" s="71" t="str">
        <f t="shared" si="23"/>
        <v>Handpump</v>
      </c>
      <c r="AD44" s="71">
        <f t="shared" si="35"/>
        <v>71</v>
      </c>
      <c r="AE44" s="71" t="str">
        <f t="shared" si="36"/>
        <v/>
      </c>
      <c r="AF44" s="71">
        <f t="shared" si="24"/>
        <v>1</v>
      </c>
      <c r="AG44" s="71" t="str">
        <f t="shared" si="25"/>
        <v/>
      </c>
      <c r="AH44" s="71" t="str">
        <f t="shared" si="26"/>
        <v/>
      </c>
      <c r="AI44" s="71">
        <f t="shared" si="27"/>
        <v>1</v>
      </c>
      <c r="AJ44" s="71" t="str">
        <f t="shared" si="28"/>
        <v>Turbidity</v>
      </c>
      <c r="AK44" s="71">
        <f t="shared" si="29"/>
        <v>1</v>
      </c>
      <c r="AL44" s="71">
        <f t="shared" si="37"/>
        <v>1</v>
      </c>
      <c r="AM44" s="71">
        <f t="shared" si="30"/>
        <v>0</v>
      </c>
    </row>
    <row r="45" spans="1:39" x14ac:dyDescent="0.45">
      <c r="A45" s="71" t="str">
        <f t="shared" si="0"/>
        <v>2689560274</v>
      </c>
      <c r="B45" s="71" t="str">
        <f t="shared" si="1"/>
        <v>09-08-2019 09:51:00 UTC</v>
      </c>
      <c r="C45" s="71" t="str">
        <f t="shared" si="2"/>
        <v>4s6k-4hk4-rpsu</v>
      </c>
      <c r="D45" s="71" t="str">
        <f t="shared" si="3"/>
        <v>-15.738261546939611</v>
      </c>
      <c r="E45" s="71" t="str">
        <f t="shared" si="4"/>
        <v>35.170821687206626</v>
      </c>
      <c r="F45" s="71" t="str">
        <f t="shared" si="5"/>
        <v>951.0</v>
      </c>
      <c r="G45" s="71" t="str">
        <f t="shared" si="6"/>
        <v>Malawi</v>
      </c>
      <c r="H45" s="71" t="str">
        <f t="shared" si="7"/>
        <v>Chiradzulu</v>
      </c>
      <c r="I45" s="71" t="str">
        <f t="shared" si="8"/>
        <v>Onga</v>
      </c>
      <c r="J45" s="71" t="str">
        <f t="shared" si="9"/>
        <v>Onga</v>
      </c>
      <c r="K45" s="71" t="str">
        <f t="shared" si="10"/>
        <v>Onga</v>
      </c>
      <c r="L45" s="71">
        <f t="shared" si="11"/>
        <v>0</v>
      </c>
      <c r="M45" s="71">
        <f t="shared" si="12"/>
        <v>0</v>
      </c>
      <c r="N45" s="71">
        <f t="shared" si="31"/>
        <v>5</v>
      </c>
      <c r="O45" s="71" t="str">
        <f t="shared" si="32"/>
        <v>Basic Level of Service</v>
      </c>
      <c r="P45" s="71">
        <v>1</v>
      </c>
      <c r="Q45" s="71" t="str">
        <f t="shared" si="13"/>
        <v>Afridev Handpump</v>
      </c>
      <c r="R45" s="71" t="str">
        <f t="shared" si="14"/>
        <v/>
      </c>
      <c r="S45" s="71" t="str">
        <f t="shared" si="33"/>
        <v>Afridev Handpump</v>
      </c>
      <c r="T45" s="71">
        <f t="shared" si="15"/>
        <v>1</v>
      </c>
      <c r="U45" s="71">
        <f t="shared" si="16"/>
        <v>390</v>
      </c>
      <c r="V45" s="71">
        <f t="shared" si="17"/>
        <v>0</v>
      </c>
      <c r="W45" s="71">
        <f t="shared" si="18"/>
        <v>0</v>
      </c>
      <c r="X45" s="71">
        <f t="shared" si="19"/>
        <v>1</v>
      </c>
      <c r="Y45" s="71">
        <f t="shared" si="20"/>
        <v>0</v>
      </c>
      <c r="Z45" s="71">
        <f t="shared" si="34"/>
        <v>0</v>
      </c>
      <c r="AA45" s="71">
        <f t="shared" si="21"/>
        <v>1</v>
      </c>
      <c r="AB45" s="71">
        <f t="shared" si="22"/>
        <v>70</v>
      </c>
      <c r="AC45" s="71" t="str">
        <f t="shared" si="23"/>
        <v>Handpump</v>
      </c>
      <c r="AD45" s="71">
        <f t="shared" si="35"/>
        <v>70</v>
      </c>
      <c r="AE45" s="71" t="str">
        <f t="shared" si="36"/>
        <v/>
      </c>
      <c r="AF45" s="71">
        <f t="shared" si="24"/>
        <v>1</v>
      </c>
      <c r="AG45" s="71" t="str">
        <f t="shared" si="25"/>
        <v/>
      </c>
      <c r="AH45" s="71" t="str">
        <f t="shared" si="26"/>
        <v/>
      </c>
      <c r="AI45" s="71">
        <f t="shared" si="27"/>
        <v>1</v>
      </c>
      <c r="AJ45" s="71" t="str">
        <f t="shared" si="28"/>
        <v>Turbidity</v>
      </c>
      <c r="AK45" s="71">
        <f t="shared" si="29"/>
        <v>1</v>
      </c>
      <c r="AL45" s="71">
        <f t="shared" si="37"/>
        <v>1</v>
      </c>
      <c r="AM45" s="71">
        <f t="shared" si="30"/>
        <v>0</v>
      </c>
    </row>
    <row r="46" spans="1:39" x14ac:dyDescent="0.45">
      <c r="A46" s="71" t="str">
        <f t="shared" si="0"/>
        <v>2706860344</v>
      </c>
      <c r="B46" s="71" t="str">
        <f t="shared" si="1"/>
        <v>09-08-2019 10:15:19 UTC</v>
      </c>
      <c r="C46" s="71" t="str">
        <f t="shared" si="2"/>
        <v>fgc9-08wg-w09p</v>
      </c>
      <c r="D46" s="71" t="str">
        <f t="shared" si="3"/>
        <v>-15.638771415688097</v>
      </c>
      <c r="E46" s="71" t="str">
        <f t="shared" si="4"/>
        <v>35.240701949223876</v>
      </c>
      <c r="F46" s="71" t="str">
        <f t="shared" si="5"/>
        <v>858.0</v>
      </c>
      <c r="G46" s="71" t="str">
        <f t="shared" si="6"/>
        <v>Malawi</v>
      </c>
      <c r="H46" s="71" t="str">
        <f t="shared" si="7"/>
        <v>Chiradzulu</v>
      </c>
      <c r="I46" s="71" t="str">
        <f t="shared" si="8"/>
        <v>Ntchema</v>
      </c>
      <c r="J46" s="71" t="str">
        <f t="shared" si="9"/>
        <v>Mpotola</v>
      </c>
      <c r="K46" s="71" t="str">
        <f t="shared" si="10"/>
        <v>Mlula</v>
      </c>
      <c r="L46" s="71">
        <f t="shared" si="11"/>
        <v>0</v>
      </c>
      <c r="M46" s="71">
        <f t="shared" si="12"/>
        <v>0</v>
      </c>
      <c r="N46" s="71">
        <f t="shared" si="31"/>
        <v>8</v>
      </c>
      <c r="O46" s="71" t="str">
        <f t="shared" si="32"/>
        <v>High Level of Service</v>
      </c>
      <c r="P46" s="71">
        <v>1</v>
      </c>
      <c r="Q46" s="71" t="str">
        <f t="shared" si="13"/>
        <v>Afridev Handpump</v>
      </c>
      <c r="R46" s="71" t="str">
        <f t="shared" si="14"/>
        <v/>
      </c>
      <c r="S46" s="71" t="str">
        <f t="shared" si="33"/>
        <v>Afridev Handpump</v>
      </c>
      <c r="T46" s="71">
        <f t="shared" si="15"/>
        <v>1</v>
      </c>
      <c r="U46" s="71">
        <f t="shared" si="16"/>
        <v>150</v>
      </c>
      <c r="V46" s="71">
        <f t="shared" si="17"/>
        <v>1</v>
      </c>
      <c r="W46" s="71">
        <f t="shared" si="18"/>
        <v>1</v>
      </c>
      <c r="X46" s="71" t="str">
        <f t="shared" si="19"/>
        <v/>
      </c>
      <c r="Y46" s="71" t="str">
        <f t="shared" si="20"/>
        <v/>
      </c>
      <c r="Z46" s="71">
        <f t="shared" si="34"/>
        <v>1</v>
      </c>
      <c r="AA46" s="71">
        <f t="shared" si="21"/>
        <v>1</v>
      </c>
      <c r="AB46" s="71">
        <f t="shared" si="22"/>
        <v>81</v>
      </c>
      <c r="AC46" s="71" t="str">
        <f t="shared" si="23"/>
        <v>Handpump</v>
      </c>
      <c r="AD46" s="71">
        <f t="shared" si="35"/>
        <v>81</v>
      </c>
      <c r="AE46" s="71" t="str">
        <f t="shared" si="36"/>
        <v/>
      </c>
      <c r="AF46" s="71">
        <f t="shared" si="24"/>
        <v>1</v>
      </c>
      <c r="AG46" s="71" t="str">
        <f t="shared" si="25"/>
        <v/>
      </c>
      <c r="AH46" s="71" t="str">
        <f t="shared" si="26"/>
        <v/>
      </c>
      <c r="AI46" s="71">
        <f t="shared" si="27"/>
        <v>1</v>
      </c>
      <c r="AJ46" s="71" t="str">
        <f t="shared" si="28"/>
        <v>Turbidity</v>
      </c>
      <c r="AK46" s="71">
        <f t="shared" si="29"/>
        <v>1</v>
      </c>
      <c r="AL46" s="71">
        <f t="shared" si="37"/>
        <v>1</v>
      </c>
      <c r="AM46" s="71">
        <f t="shared" si="30"/>
        <v>1</v>
      </c>
    </row>
    <row r="47" spans="1:39" x14ac:dyDescent="0.45">
      <c r="A47" s="71" t="str">
        <f t="shared" si="0"/>
        <v>2680160295</v>
      </c>
      <c r="B47" s="71" t="str">
        <f t="shared" si="1"/>
        <v>09-08-2019 10:19:27 UTC</v>
      </c>
      <c r="C47" s="71" t="str">
        <f t="shared" si="2"/>
        <v>phxy-ygp9-4t5m</v>
      </c>
      <c r="D47" s="71" t="str">
        <f t="shared" si="3"/>
        <v>-15.886064590886235</v>
      </c>
      <c r="E47" s="71" t="str">
        <f t="shared" si="4"/>
        <v>35.20827957428992</v>
      </c>
      <c r="F47" s="71" t="str">
        <f t="shared" si="5"/>
        <v>792.0</v>
      </c>
      <c r="G47" s="71" t="str">
        <f t="shared" si="6"/>
        <v>Malawi</v>
      </c>
      <c r="H47" s="71" t="str">
        <f t="shared" si="7"/>
        <v>Chiradzulu</v>
      </c>
      <c r="I47" s="71" t="str">
        <f t="shared" si="8"/>
        <v>Maone</v>
      </c>
      <c r="J47" s="71" t="str">
        <f t="shared" si="9"/>
        <v>Sakwata</v>
      </c>
      <c r="K47" s="71" t="str">
        <f t="shared" si="10"/>
        <v>Siliya</v>
      </c>
      <c r="L47" s="71">
        <f t="shared" si="11"/>
        <v>0</v>
      </c>
      <c r="M47" s="71">
        <f t="shared" si="12"/>
        <v>0</v>
      </c>
      <c r="N47" s="71">
        <f t="shared" si="31"/>
        <v>6</v>
      </c>
      <c r="O47" s="71" t="str">
        <f t="shared" si="32"/>
        <v>Intermediate Level of Service</v>
      </c>
      <c r="P47" s="71">
        <v>1</v>
      </c>
      <c r="Q47" s="71" t="str">
        <f t="shared" si="13"/>
        <v>Afridev Handpump</v>
      </c>
      <c r="R47" s="71" t="str">
        <f t="shared" si="14"/>
        <v/>
      </c>
      <c r="S47" s="71" t="str">
        <f t="shared" si="33"/>
        <v>Afridev Handpump</v>
      </c>
      <c r="T47" s="71">
        <f t="shared" si="15"/>
        <v>1</v>
      </c>
      <c r="U47" s="71">
        <f t="shared" si="16"/>
        <v>250</v>
      </c>
      <c r="V47" s="71">
        <f t="shared" si="17"/>
        <v>1</v>
      </c>
      <c r="W47" s="71">
        <f t="shared" si="18"/>
        <v>0</v>
      </c>
      <c r="X47" s="71">
        <f t="shared" si="19"/>
        <v>1</v>
      </c>
      <c r="Y47" s="71">
        <f t="shared" si="20"/>
        <v>0</v>
      </c>
      <c r="Z47" s="71">
        <f t="shared" si="34"/>
        <v>0</v>
      </c>
      <c r="AA47" s="71">
        <f t="shared" si="21"/>
        <v>1</v>
      </c>
      <c r="AB47" s="71">
        <f t="shared" si="22"/>
        <v>120</v>
      </c>
      <c r="AC47" s="71" t="str">
        <f t="shared" si="23"/>
        <v>Handpump</v>
      </c>
      <c r="AD47" s="71">
        <f t="shared" si="35"/>
        <v>120</v>
      </c>
      <c r="AE47" s="71" t="str">
        <f t="shared" si="36"/>
        <v/>
      </c>
      <c r="AF47" s="71">
        <f t="shared" si="24"/>
        <v>1</v>
      </c>
      <c r="AG47" s="71" t="str">
        <f t="shared" si="25"/>
        <v/>
      </c>
      <c r="AH47" s="71" t="str">
        <f t="shared" si="26"/>
        <v/>
      </c>
      <c r="AI47" s="71">
        <f t="shared" si="27"/>
        <v>1</v>
      </c>
      <c r="AJ47" s="71" t="str">
        <f t="shared" si="28"/>
        <v>Turbidity</v>
      </c>
      <c r="AK47" s="71">
        <f t="shared" si="29"/>
        <v>1</v>
      </c>
      <c r="AL47" s="71">
        <f t="shared" si="37"/>
        <v>1</v>
      </c>
      <c r="AM47" s="71">
        <f t="shared" si="30"/>
        <v>0</v>
      </c>
    </row>
    <row r="48" spans="1:39" x14ac:dyDescent="0.45">
      <c r="A48" s="71" t="str">
        <f t="shared" si="0"/>
        <v>2695630146</v>
      </c>
      <c r="B48" s="71" t="str">
        <f t="shared" si="1"/>
        <v>09-08-2019 11:19:51 UTC</v>
      </c>
      <c r="C48" s="71" t="str">
        <f t="shared" si="2"/>
        <v>vv1v-422e-x46c</v>
      </c>
      <c r="D48" s="71" t="str">
        <f t="shared" si="3"/>
        <v>-15.77022438403219</v>
      </c>
      <c r="E48" s="71" t="str">
        <f t="shared" si="4"/>
        <v>35.25155710056424</v>
      </c>
      <c r="F48" s="71" t="str">
        <f t="shared" si="5"/>
        <v>835.0</v>
      </c>
      <c r="G48" s="71" t="str">
        <f t="shared" si="6"/>
        <v>Malawi</v>
      </c>
      <c r="H48" s="71" t="str">
        <f t="shared" si="7"/>
        <v>Chiradzulu</v>
      </c>
      <c r="I48" s="71" t="str">
        <f t="shared" si="8"/>
        <v>Kadewere</v>
      </c>
      <c r="J48" s="71" t="str">
        <f t="shared" si="9"/>
        <v>Ndanga</v>
      </c>
      <c r="K48" s="71" t="str">
        <f t="shared" si="10"/>
        <v>Chikwiri</v>
      </c>
      <c r="L48" s="71">
        <f t="shared" si="11"/>
        <v>0</v>
      </c>
      <c r="M48" s="71">
        <f t="shared" si="12"/>
        <v>0</v>
      </c>
      <c r="N48" s="71">
        <f t="shared" si="31"/>
        <v>7</v>
      </c>
      <c r="O48" s="71" t="str">
        <f t="shared" si="32"/>
        <v>Intermediate Level of Service</v>
      </c>
      <c r="P48" s="71">
        <v>1</v>
      </c>
      <c r="Q48" s="71" t="str">
        <f t="shared" si="13"/>
        <v>Afridev Handpump</v>
      </c>
      <c r="R48" s="71" t="str">
        <f t="shared" si="14"/>
        <v/>
      </c>
      <c r="S48" s="71" t="str">
        <f t="shared" si="33"/>
        <v>Afridev Handpump</v>
      </c>
      <c r="T48" s="71">
        <f t="shared" si="15"/>
        <v>1</v>
      </c>
      <c r="U48" s="71">
        <f t="shared" si="16"/>
        <v>1441</v>
      </c>
      <c r="V48" s="71">
        <f t="shared" si="17"/>
        <v>0</v>
      </c>
      <c r="W48" s="71">
        <f t="shared" si="18"/>
        <v>1</v>
      </c>
      <c r="X48" s="71" t="str">
        <f t="shared" si="19"/>
        <v/>
      </c>
      <c r="Y48" s="71" t="str">
        <f t="shared" si="20"/>
        <v/>
      </c>
      <c r="Z48" s="71">
        <f t="shared" si="34"/>
        <v>1</v>
      </c>
      <c r="AA48" s="71">
        <f t="shared" si="21"/>
        <v>1</v>
      </c>
      <c r="AB48" s="71">
        <f t="shared" si="22"/>
        <v>52</v>
      </c>
      <c r="AC48" s="71" t="str">
        <f t="shared" si="23"/>
        <v>Handpump</v>
      </c>
      <c r="AD48" s="71">
        <f t="shared" si="35"/>
        <v>52</v>
      </c>
      <c r="AE48" s="71" t="str">
        <f t="shared" si="36"/>
        <v/>
      </c>
      <c r="AF48" s="71">
        <f t="shared" si="24"/>
        <v>1</v>
      </c>
      <c r="AG48" s="71" t="str">
        <f t="shared" si="25"/>
        <v/>
      </c>
      <c r="AH48" s="71" t="str">
        <f t="shared" si="26"/>
        <v/>
      </c>
      <c r="AI48" s="71">
        <f t="shared" si="27"/>
        <v>1</v>
      </c>
      <c r="AJ48" s="71" t="str">
        <f t="shared" si="28"/>
        <v>Turbidity</v>
      </c>
      <c r="AK48" s="71">
        <f t="shared" si="29"/>
        <v>1</v>
      </c>
      <c r="AL48" s="71">
        <f t="shared" si="37"/>
        <v>1</v>
      </c>
      <c r="AM48" s="71">
        <f t="shared" si="30"/>
        <v>1</v>
      </c>
    </row>
    <row r="49" spans="1:39" x14ac:dyDescent="0.45">
      <c r="A49" s="71" t="str">
        <f t="shared" si="0"/>
        <v>2705430269</v>
      </c>
      <c r="B49" s="71" t="str">
        <f t="shared" si="1"/>
        <v>09-08-2019 11:39:28 UTC</v>
      </c>
      <c r="C49" s="71" t="str">
        <f t="shared" si="2"/>
        <v>6c3r-u338-4kf4</v>
      </c>
      <c r="D49" s="71" t="str">
        <f t="shared" si="3"/>
        <v>-15.765243605710566</v>
      </c>
      <c r="E49" s="71" t="str">
        <f t="shared" si="4"/>
        <v>35.22595918737352</v>
      </c>
      <c r="F49" s="71" t="str">
        <f t="shared" si="5"/>
        <v>801.0</v>
      </c>
      <c r="G49" s="71" t="str">
        <f t="shared" si="6"/>
        <v>Malawi</v>
      </c>
      <c r="H49" s="71" t="str">
        <f t="shared" si="7"/>
        <v>Chiradzulu</v>
      </c>
      <c r="I49" s="71" t="str">
        <f t="shared" si="8"/>
        <v>Kadewere</v>
      </c>
      <c r="J49" s="71" t="str">
        <f t="shared" si="9"/>
        <v>Chanje II</v>
      </c>
      <c r="K49" s="71" t="str">
        <f t="shared" si="10"/>
        <v>Likalawe</v>
      </c>
      <c r="L49" s="71">
        <f t="shared" si="11"/>
        <v>0</v>
      </c>
      <c r="M49" s="71">
        <f t="shared" si="12"/>
        <v>0</v>
      </c>
      <c r="N49" s="71">
        <f t="shared" si="31"/>
        <v>8</v>
      </c>
      <c r="O49" s="71" t="str">
        <f t="shared" si="32"/>
        <v>High Level of Service</v>
      </c>
      <c r="P49" s="71">
        <v>1</v>
      </c>
      <c r="Q49" s="71" t="str">
        <f t="shared" si="13"/>
        <v>Afridev Handpump</v>
      </c>
      <c r="R49" s="71" t="str">
        <f t="shared" si="14"/>
        <v/>
      </c>
      <c r="S49" s="71" t="str">
        <f t="shared" si="33"/>
        <v>Afridev Handpump</v>
      </c>
      <c r="T49" s="71">
        <f t="shared" si="15"/>
        <v>1</v>
      </c>
      <c r="U49" s="71">
        <f t="shared" si="16"/>
        <v>120</v>
      </c>
      <c r="V49" s="71">
        <f t="shared" si="17"/>
        <v>1</v>
      </c>
      <c r="W49" s="71">
        <f t="shared" si="18"/>
        <v>1</v>
      </c>
      <c r="X49" s="71" t="str">
        <f t="shared" si="19"/>
        <v/>
      </c>
      <c r="Y49" s="71" t="str">
        <f t="shared" si="20"/>
        <v/>
      </c>
      <c r="Z49" s="71">
        <f t="shared" si="34"/>
        <v>1</v>
      </c>
      <c r="AA49" s="71">
        <f t="shared" si="21"/>
        <v>1</v>
      </c>
      <c r="AB49" s="71">
        <f t="shared" si="22"/>
        <v>120</v>
      </c>
      <c r="AC49" s="71" t="str">
        <f t="shared" si="23"/>
        <v>Handpump</v>
      </c>
      <c r="AD49" s="71">
        <f t="shared" si="35"/>
        <v>120</v>
      </c>
      <c r="AE49" s="71" t="str">
        <f t="shared" si="36"/>
        <v/>
      </c>
      <c r="AF49" s="71">
        <f t="shared" si="24"/>
        <v>1</v>
      </c>
      <c r="AG49" s="71" t="str">
        <f t="shared" si="25"/>
        <v/>
      </c>
      <c r="AH49" s="71" t="str">
        <f t="shared" si="26"/>
        <v/>
      </c>
      <c r="AI49" s="71">
        <f t="shared" si="27"/>
        <v>1</v>
      </c>
      <c r="AJ49" s="71" t="str">
        <f t="shared" si="28"/>
        <v>Turbidity</v>
      </c>
      <c r="AK49" s="71">
        <f t="shared" si="29"/>
        <v>1</v>
      </c>
      <c r="AL49" s="71">
        <f t="shared" si="37"/>
        <v>1</v>
      </c>
      <c r="AM49" s="71">
        <f t="shared" si="30"/>
        <v>1</v>
      </c>
    </row>
    <row r="50" spans="1:39" x14ac:dyDescent="0.45">
      <c r="A50" s="71" t="str">
        <f t="shared" si="0"/>
        <v>2697590295</v>
      </c>
      <c r="B50" s="71" t="str">
        <f t="shared" si="1"/>
        <v>09-08-2019 11:42:19 UTC</v>
      </c>
      <c r="C50" s="71" t="str">
        <f t="shared" si="2"/>
        <v>90g0-xbhw-kp31</v>
      </c>
      <c r="D50" s="71" t="str">
        <f t="shared" si="3"/>
        <v>-15.774167776107788</v>
      </c>
      <c r="E50" s="71" t="str">
        <f t="shared" si="4"/>
        <v>35.252826791256666</v>
      </c>
      <c r="F50" s="71" t="str">
        <f t="shared" si="5"/>
        <v>838.0</v>
      </c>
      <c r="G50" s="71" t="str">
        <f t="shared" si="6"/>
        <v>Malawi</v>
      </c>
      <c r="H50" s="71" t="str">
        <f t="shared" si="7"/>
        <v>Chiradzulu</v>
      </c>
      <c r="I50" s="71" t="str">
        <f t="shared" si="8"/>
        <v>Kadewere</v>
      </c>
      <c r="J50" s="71" t="str">
        <f t="shared" si="9"/>
        <v>Ndanga</v>
      </c>
      <c r="K50" s="71" t="str">
        <f t="shared" si="10"/>
        <v>Chikwiri</v>
      </c>
      <c r="L50" s="71">
        <f t="shared" si="11"/>
        <v>0</v>
      </c>
      <c r="M50" s="71">
        <f t="shared" si="12"/>
        <v>0</v>
      </c>
      <c r="N50" s="71">
        <f t="shared" si="31"/>
        <v>7</v>
      </c>
      <c r="O50" s="71" t="str">
        <f t="shared" si="32"/>
        <v>Intermediate Level of Service</v>
      </c>
      <c r="P50" s="71">
        <v>1</v>
      </c>
      <c r="Q50" s="71" t="str">
        <f t="shared" si="13"/>
        <v>Afridev Handpump</v>
      </c>
      <c r="R50" s="71" t="str">
        <f t="shared" si="14"/>
        <v/>
      </c>
      <c r="S50" s="71" t="str">
        <f t="shared" si="33"/>
        <v>Afridev Handpump</v>
      </c>
      <c r="T50" s="71">
        <f t="shared" si="15"/>
        <v>1</v>
      </c>
      <c r="U50" s="71">
        <f t="shared" si="16"/>
        <v>250</v>
      </c>
      <c r="V50" s="71">
        <f t="shared" si="17"/>
        <v>1</v>
      </c>
      <c r="W50" s="71">
        <f t="shared" si="18"/>
        <v>0</v>
      </c>
      <c r="X50" s="71">
        <f t="shared" si="19"/>
        <v>1</v>
      </c>
      <c r="Y50" s="71">
        <f t="shared" si="20"/>
        <v>0</v>
      </c>
      <c r="Z50" s="71">
        <f t="shared" si="34"/>
        <v>0</v>
      </c>
      <c r="AA50" s="71">
        <f t="shared" si="21"/>
        <v>1</v>
      </c>
      <c r="AB50" s="71">
        <f t="shared" si="22"/>
        <v>70</v>
      </c>
      <c r="AC50" s="71" t="str">
        <f t="shared" si="23"/>
        <v>Handpump</v>
      </c>
      <c r="AD50" s="71">
        <f t="shared" si="35"/>
        <v>70</v>
      </c>
      <c r="AE50" s="71" t="str">
        <f t="shared" si="36"/>
        <v/>
      </c>
      <c r="AF50" s="71">
        <f t="shared" si="24"/>
        <v>1</v>
      </c>
      <c r="AG50" s="71" t="str">
        <f t="shared" si="25"/>
        <v/>
      </c>
      <c r="AH50" s="71" t="str">
        <f t="shared" si="26"/>
        <v/>
      </c>
      <c r="AI50" s="71">
        <f t="shared" si="27"/>
        <v>1</v>
      </c>
      <c r="AJ50" s="71" t="str">
        <f t="shared" si="28"/>
        <v>Turbidity</v>
      </c>
      <c r="AK50" s="71">
        <f t="shared" si="29"/>
        <v>1</v>
      </c>
      <c r="AL50" s="71">
        <f t="shared" si="37"/>
        <v>1</v>
      </c>
      <c r="AM50" s="71">
        <f t="shared" si="30"/>
        <v>1</v>
      </c>
    </row>
    <row r="51" spans="1:39" x14ac:dyDescent="0.45">
      <c r="A51" s="71" t="str">
        <f t="shared" si="0"/>
        <v>2703580229</v>
      </c>
      <c r="B51" s="71" t="str">
        <f t="shared" si="1"/>
        <v>09-08-2019 12:04:34 UTC</v>
      </c>
      <c r="C51" s="71" t="str">
        <f t="shared" si="2"/>
        <v>9t6r-0nhb-vu73</v>
      </c>
      <c r="D51" s="71" t="str">
        <f t="shared" si="3"/>
        <v>-15.745589886792004</v>
      </c>
      <c r="E51" s="71" t="str">
        <f t="shared" si="4"/>
        <v>35.17875532619655</v>
      </c>
      <c r="F51" s="71" t="str">
        <f t="shared" si="5"/>
        <v>924.0</v>
      </c>
      <c r="G51" s="71" t="str">
        <f t="shared" si="6"/>
        <v>Malawi</v>
      </c>
      <c r="H51" s="71" t="str">
        <f t="shared" si="7"/>
        <v>Chiradzulu</v>
      </c>
      <c r="I51" s="71" t="str">
        <f t="shared" si="8"/>
        <v>Onga</v>
      </c>
      <c r="J51" s="71" t="str">
        <f t="shared" si="9"/>
        <v>Onga</v>
      </c>
      <c r="K51" s="71" t="str">
        <f t="shared" si="10"/>
        <v>Sadiki</v>
      </c>
      <c r="L51" s="71">
        <f t="shared" si="11"/>
        <v>0</v>
      </c>
      <c r="M51" s="71">
        <f t="shared" si="12"/>
        <v>0</v>
      </c>
      <c r="N51" s="71">
        <f t="shared" si="31"/>
        <v>5</v>
      </c>
      <c r="O51" s="71" t="str">
        <f t="shared" si="32"/>
        <v>Basic Level of Service</v>
      </c>
      <c r="P51" s="71">
        <v>1</v>
      </c>
      <c r="Q51" s="71" t="str">
        <f t="shared" si="13"/>
        <v>Afridev Handpump</v>
      </c>
      <c r="R51" s="71" t="str">
        <f t="shared" si="14"/>
        <v/>
      </c>
      <c r="S51" s="71" t="str">
        <f t="shared" si="33"/>
        <v>Afridev Handpump</v>
      </c>
      <c r="T51" s="71">
        <f t="shared" si="15"/>
        <v>1</v>
      </c>
      <c r="U51" s="71">
        <f t="shared" si="16"/>
        <v>425</v>
      </c>
      <c r="V51" s="71">
        <f t="shared" si="17"/>
        <v>0</v>
      </c>
      <c r="W51" s="71">
        <f t="shared" si="18"/>
        <v>0</v>
      </c>
      <c r="X51" s="71">
        <f t="shared" si="19"/>
        <v>1</v>
      </c>
      <c r="Y51" s="71">
        <f t="shared" si="20"/>
        <v>0</v>
      </c>
      <c r="Z51" s="71">
        <f t="shared" si="34"/>
        <v>0</v>
      </c>
      <c r="AA51" s="71">
        <f t="shared" si="21"/>
        <v>1</v>
      </c>
      <c r="AB51" s="71">
        <f t="shared" si="22"/>
        <v>66</v>
      </c>
      <c r="AC51" s="71" t="str">
        <f t="shared" si="23"/>
        <v>Handpump</v>
      </c>
      <c r="AD51" s="71">
        <f t="shared" si="35"/>
        <v>66</v>
      </c>
      <c r="AE51" s="71" t="str">
        <f t="shared" si="36"/>
        <v/>
      </c>
      <c r="AF51" s="71">
        <f t="shared" si="24"/>
        <v>1</v>
      </c>
      <c r="AG51" s="71" t="str">
        <f t="shared" si="25"/>
        <v/>
      </c>
      <c r="AH51" s="71" t="str">
        <f t="shared" si="26"/>
        <v/>
      </c>
      <c r="AI51" s="71">
        <f t="shared" si="27"/>
        <v>1</v>
      </c>
      <c r="AJ51" s="71" t="str">
        <f t="shared" si="28"/>
        <v>Turbidity</v>
      </c>
      <c r="AK51" s="71">
        <f t="shared" si="29"/>
        <v>1</v>
      </c>
      <c r="AL51" s="71">
        <f t="shared" si="37"/>
        <v>1</v>
      </c>
      <c r="AM51" s="71">
        <f t="shared" si="30"/>
        <v>0</v>
      </c>
    </row>
    <row r="52" spans="1:39" x14ac:dyDescent="0.45">
      <c r="A52" s="71" t="str">
        <f t="shared" si="0"/>
        <v>2705420216</v>
      </c>
      <c r="B52" s="71" t="str">
        <f t="shared" si="1"/>
        <v>09-08-2019 12:40:15 UTC</v>
      </c>
      <c r="C52" s="71" t="str">
        <f t="shared" si="2"/>
        <v>re7f-nnqt-skbb</v>
      </c>
      <c r="D52" s="71" t="str">
        <f t="shared" si="3"/>
        <v>-15.888195899315178</v>
      </c>
      <c r="E52" s="71" t="str">
        <f t="shared" si="4"/>
        <v>35.22458874620497</v>
      </c>
      <c r="F52" s="71" t="str">
        <f t="shared" si="5"/>
        <v>780.0</v>
      </c>
      <c r="G52" s="71" t="str">
        <f t="shared" si="6"/>
        <v>Malawi</v>
      </c>
      <c r="H52" s="71" t="str">
        <f t="shared" si="7"/>
        <v>Chiradzulu</v>
      </c>
      <c r="I52" s="71" t="str">
        <f t="shared" si="8"/>
        <v>Maone</v>
      </c>
      <c r="J52" s="71" t="str">
        <f t="shared" si="9"/>
        <v>Sakwata</v>
      </c>
      <c r="K52" s="71" t="str">
        <f t="shared" si="10"/>
        <v>Siliya</v>
      </c>
      <c r="L52" s="71">
        <f t="shared" si="11"/>
        <v>0</v>
      </c>
      <c r="M52" s="71">
        <f t="shared" si="12"/>
        <v>0</v>
      </c>
      <c r="N52" s="71">
        <f t="shared" si="31"/>
        <v>7</v>
      </c>
      <c r="O52" s="71" t="str">
        <f t="shared" si="32"/>
        <v>Intermediate Level of Service</v>
      </c>
      <c r="P52" s="71">
        <v>1</v>
      </c>
      <c r="Q52" s="71" t="str">
        <f t="shared" si="13"/>
        <v>Afridev Handpump</v>
      </c>
      <c r="R52" s="71" t="str">
        <f t="shared" si="14"/>
        <v/>
      </c>
      <c r="S52" s="71" t="str">
        <f t="shared" si="33"/>
        <v>Afridev Handpump</v>
      </c>
      <c r="T52" s="71">
        <f t="shared" si="15"/>
        <v>1</v>
      </c>
      <c r="U52" s="71">
        <f t="shared" si="16"/>
        <v>235</v>
      </c>
      <c r="V52" s="71">
        <f t="shared" si="17"/>
        <v>1</v>
      </c>
      <c r="W52" s="71">
        <f t="shared" si="18"/>
        <v>0</v>
      </c>
      <c r="X52" s="71">
        <f t="shared" si="19"/>
        <v>1</v>
      </c>
      <c r="Y52" s="71">
        <f t="shared" si="20"/>
        <v>0</v>
      </c>
      <c r="Z52" s="71">
        <f t="shared" si="34"/>
        <v>0</v>
      </c>
      <c r="AA52" s="71">
        <f t="shared" si="21"/>
        <v>1</v>
      </c>
      <c r="AB52" s="71">
        <f t="shared" si="22"/>
        <v>65</v>
      </c>
      <c r="AC52" s="71" t="str">
        <f t="shared" si="23"/>
        <v>Handpump</v>
      </c>
      <c r="AD52" s="71">
        <f t="shared" si="35"/>
        <v>65</v>
      </c>
      <c r="AE52" s="71" t="str">
        <f t="shared" si="36"/>
        <v/>
      </c>
      <c r="AF52" s="71">
        <f t="shared" si="24"/>
        <v>1</v>
      </c>
      <c r="AG52" s="71" t="str">
        <f t="shared" si="25"/>
        <v/>
      </c>
      <c r="AH52" s="71" t="str">
        <f t="shared" si="26"/>
        <v/>
      </c>
      <c r="AI52" s="71">
        <f t="shared" si="27"/>
        <v>1</v>
      </c>
      <c r="AJ52" s="71" t="str">
        <f t="shared" si="28"/>
        <v>Turbidity</v>
      </c>
      <c r="AK52" s="71">
        <f t="shared" si="29"/>
        <v>1</v>
      </c>
      <c r="AL52" s="71">
        <f t="shared" si="37"/>
        <v>1</v>
      </c>
      <c r="AM52" s="71">
        <f t="shared" si="30"/>
        <v>1</v>
      </c>
    </row>
    <row r="53" spans="1:39" x14ac:dyDescent="0.45">
      <c r="A53" s="71" t="str">
        <f t="shared" si="0"/>
        <v>2708300657</v>
      </c>
      <c r="B53" s="71" t="str">
        <f t="shared" si="1"/>
        <v>09-08-2019 12:52:09 UTC</v>
      </c>
      <c r="C53" s="71" t="str">
        <f t="shared" si="2"/>
        <v>ju75-u71a-npu4</v>
      </c>
      <c r="D53" s="71" t="str">
        <f t="shared" si="3"/>
        <v>-15.624024965800345</v>
      </c>
      <c r="E53" s="71" t="str">
        <f t="shared" si="4"/>
        <v>35.243526650592685</v>
      </c>
      <c r="F53" s="71" t="str">
        <f t="shared" si="5"/>
        <v>853.0</v>
      </c>
      <c r="G53" s="71" t="str">
        <f t="shared" si="6"/>
        <v>Malawi</v>
      </c>
      <c r="H53" s="71" t="str">
        <f t="shared" si="7"/>
        <v>Chiradzulu</v>
      </c>
      <c r="I53" s="71" t="str">
        <f t="shared" si="8"/>
        <v>Ntchema</v>
      </c>
      <c r="J53" s="71" t="str">
        <f t="shared" si="9"/>
        <v>Mpotola</v>
      </c>
      <c r="K53" s="71" t="str">
        <f t="shared" si="10"/>
        <v>Mpotola</v>
      </c>
      <c r="L53" s="71">
        <f t="shared" si="11"/>
        <v>0</v>
      </c>
      <c r="M53" s="71">
        <f t="shared" si="12"/>
        <v>0</v>
      </c>
      <c r="N53" s="71">
        <f t="shared" si="31"/>
        <v>7</v>
      </c>
      <c r="O53" s="71" t="str">
        <f t="shared" si="32"/>
        <v>Intermediate Level of Service</v>
      </c>
      <c r="P53" s="71">
        <v>1</v>
      </c>
      <c r="Q53" s="71" t="str">
        <f t="shared" si="13"/>
        <v>Afridev Handpump</v>
      </c>
      <c r="R53" s="71" t="str">
        <f t="shared" si="14"/>
        <v/>
      </c>
      <c r="S53" s="71" t="str">
        <f t="shared" si="33"/>
        <v>Afridev Handpump</v>
      </c>
      <c r="T53" s="71">
        <f t="shared" si="15"/>
        <v>1</v>
      </c>
      <c r="U53" s="71">
        <f t="shared" si="16"/>
        <v>257</v>
      </c>
      <c r="V53" s="71">
        <f t="shared" si="17"/>
        <v>0</v>
      </c>
      <c r="W53" s="71">
        <f t="shared" si="18"/>
        <v>1</v>
      </c>
      <c r="X53" s="71" t="str">
        <f t="shared" si="19"/>
        <v/>
      </c>
      <c r="Y53" s="71" t="str">
        <f t="shared" si="20"/>
        <v/>
      </c>
      <c r="Z53" s="71">
        <f t="shared" si="34"/>
        <v>1</v>
      </c>
      <c r="AA53" s="71">
        <f t="shared" si="21"/>
        <v>1</v>
      </c>
      <c r="AB53" s="71">
        <f t="shared" si="22"/>
        <v>43</v>
      </c>
      <c r="AC53" s="71" t="str">
        <f t="shared" si="23"/>
        <v>Handpump</v>
      </c>
      <c r="AD53" s="71">
        <f t="shared" si="35"/>
        <v>43</v>
      </c>
      <c r="AE53" s="71" t="str">
        <f t="shared" si="36"/>
        <v/>
      </c>
      <c r="AF53" s="71">
        <f t="shared" si="24"/>
        <v>1</v>
      </c>
      <c r="AG53" s="71" t="str">
        <f t="shared" si="25"/>
        <v/>
      </c>
      <c r="AH53" s="71" t="str">
        <f t="shared" si="26"/>
        <v/>
      </c>
      <c r="AI53" s="71">
        <f t="shared" si="27"/>
        <v>1</v>
      </c>
      <c r="AJ53" s="71" t="str">
        <f t="shared" si="28"/>
        <v>Turbidity</v>
      </c>
      <c r="AK53" s="71">
        <f t="shared" si="29"/>
        <v>1</v>
      </c>
      <c r="AL53" s="71">
        <f t="shared" si="37"/>
        <v>1</v>
      </c>
      <c r="AM53" s="71">
        <f t="shared" si="30"/>
        <v>1</v>
      </c>
    </row>
    <row r="54" spans="1:39" x14ac:dyDescent="0.45">
      <c r="A54" s="71" t="str">
        <f t="shared" si="0"/>
        <v>2672110197</v>
      </c>
      <c r="B54" s="71" t="str">
        <f t="shared" si="1"/>
        <v>09-08-2019 12:53:08 UTC</v>
      </c>
      <c r="C54" s="71" t="str">
        <f t="shared" si="2"/>
        <v>us4f-b29y-k5h2</v>
      </c>
      <c r="D54" s="71" t="str">
        <f t="shared" si="3"/>
        <v>-15.780917052179575</v>
      </c>
      <c r="E54" s="71" t="str">
        <f t="shared" si="4"/>
        <v>35.2096947748214</v>
      </c>
      <c r="F54" s="71" t="str">
        <f t="shared" si="5"/>
        <v>904.0</v>
      </c>
      <c r="G54" s="71" t="str">
        <f t="shared" si="6"/>
        <v>Malawi</v>
      </c>
      <c r="H54" s="71" t="str">
        <f t="shared" si="7"/>
        <v>Chiradzulu</v>
      </c>
      <c r="I54" s="71" t="str">
        <f t="shared" si="8"/>
        <v>Kadewere</v>
      </c>
      <c r="J54" s="71" t="str">
        <f t="shared" si="9"/>
        <v>Pemba</v>
      </c>
      <c r="K54" s="71" t="str">
        <f t="shared" si="10"/>
        <v>Nantowa</v>
      </c>
      <c r="L54" s="71">
        <f t="shared" si="11"/>
        <v>0</v>
      </c>
      <c r="M54" s="71">
        <f t="shared" si="12"/>
        <v>0</v>
      </c>
      <c r="N54" s="71">
        <f t="shared" si="31"/>
        <v>7</v>
      </c>
      <c r="O54" s="71" t="str">
        <f t="shared" si="32"/>
        <v>Intermediate Level of Service</v>
      </c>
      <c r="P54" s="71">
        <v>1</v>
      </c>
      <c r="Q54" s="71" t="str">
        <f t="shared" si="13"/>
        <v>Afridev Handpump</v>
      </c>
      <c r="R54" s="71" t="str">
        <f t="shared" si="14"/>
        <v/>
      </c>
      <c r="S54" s="71" t="str">
        <f t="shared" si="33"/>
        <v>Afridev Handpump</v>
      </c>
      <c r="T54" s="71">
        <f t="shared" si="15"/>
        <v>1</v>
      </c>
      <c r="U54" s="71">
        <f t="shared" si="16"/>
        <v>475</v>
      </c>
      <c r="V54" s="71">
        <f t="shared" si="17"/>
        <v>0</v>
      </c>
      <c r="W54" s="71">
        <f t="shared" si="18"/>
        <v>1</v>
      </c>
      <c r="X54" s="71" t="str">
        <f t="shared" si="19"/>
        <v/>
      </c>
      <c r="Y54" s="71" t="str">
        <f t="shared" si="20"/>
        <v/>
      </c>
      <c r="Z54" s="71">
        <f t="shared" si="34"/>
        <v>1</v>
      </c>
      <c r="AA54" s="71">
        <f t="shared" si="21"/>
        <v>1</v>
      </c>
      <c r="AB54" s="71">
        <f t="shared" si="22"/>
        <v>51</v>
      </c>
      <c r="AC54" s="71" t="str">
        <f t="shared" si="23"/>
        <v>Handpump</v>
      </c>
      <c r="AD54" s="71">
        <f t="shared" si="35"/>
        <v>51</v>
      </c>
      <c r="AE54" s="71" t="str">
        <f t="shared" si="36"/>
        <v/>
      </c>
      <c r="AF54" s="71">
        <f t="shared" si="24"/>
        <v>1</v>
      </c>
      <c r="AG54" s="71" t="str">
        <f t="shared" si="25"/>
        <v/>
      </c>
      <c r="AH54" s="71" t="str">
        <f t="shared" si="26"/>
        <v/>
      </c>
      <c r="AI54" s="71">
        <f t="shared" si="27"/>
        <v>1</v>
      </c>
      <c r="AJ54" s="71" t="str">
        <f t="shared" si="28"/>
        <v>Turbidity</v>
      </c>
      <c r="AK54" s="71">
        <f t="shared" si="29"/>
        <v>1</v>
      </c>
      <c r="AL54" s="71">
        <f t="shared" si="37"/>
        <v>1</v>
      </c>
      <c r="AM54" s="71">
        <f t="shared" si="30"/>
        <v>1</v>
      </c>
    </row>
    <row r="55" spans="1:39" x14ac:dyDescent="0.45">
      <c r="A55" s="71" t="str">
        <f t="shared" si="0"/>
        <v>2701220184</v>
      </c>
      <c r="B55" s="71" t="str">
        <f t="shared" si="1"/>
        <v>09-08-2019 12:56:29 UTC</v>
      </c>
      <c r="C55" s="71" t="str">
        <f t="shared" si="2"/>
        <v>k864-a34a-8ac1</v>
      </c>
      <c r="D55" s="71" t="str">
        <f t="shared" si="3"/>
        <v>-15.734932967461646</v>
      </c>
      <c r="E55" s="71" t="str">
        <f t="shared" si="4"/>
        <v>35.26553099043667</v>
      </c>
      <c r="F55" s="71" t="str">
        <f t="shared" si="5"/>
        <v>800.0</v>
      </c>
      <c r="G55" s="71" t="str">
        <f t="shared" si="6"/>
        <v>Malawi</v>
      </c>
      <c r="H55" s="71" t="str">
        <f t="shared" si="7"/>
        <v>Chiradzulu</v>
      </c>
      <c r="I55" s="71" t="str">
        <f t="shared" si="8"/>
        <v>Kadewere</v>
      </c>
      <c r="J55" s="71" t="str">
        <f t="shared" si="9"/>
        <v>Ndanga</v>
      </c>
      <c r="K55" s="71" t="str">
        <f t="shared" si="10"/>
        <v>Khanyepa</v>
      </c>
      <c r="L55" s="71">
        <f t="shared" si="11"/>
        <v>0</v>
      </c>
      <c r="M55" s="71">
        <f t="shared" si="12"/>
        <v>0</v>
      </c>
      <c r="N55" s="71">
        <f t="shared" si="31"/>
        <v>7</v>
      </c>
      <c r="O55" s="71" t="str">
        <f t="shared" si="32"/>
        <v>Intermediate Level of Service</v>
      </c>
      <c r="P55" s="71">
        <v>1</v>
      </c>
      <c r="Q55" s="71" t="str">
        <f t="shared" si="13"/>
        <v>Afridev Handpump</v>
      </c>
      <c r="R55" s="71" t="str">
        <f t="shared" si="14"/>
        <v/>
      </c>
      <c r="S55" s="71" t="str">
        <f t="shared" si="33"/>
        <v>Afridev Handpump</v>
      </c>
      <c r="T55" s="71">
        <f t="shared" si="15"/>
        <v>1</v>
      </c>
      <c r="U55" s="71">
        <f t="shared" si="16"/>
        <v>190</v>
      </c>
      <c r="V55" s="71">
        <f t="shared" si="17"/>
        <v>1</v>
      </c>
      <c r="W55" s="71">
        <f t="shared" si="18"/>
        <v>0</v>
      </c>
      <c r="X55" s="71">
        <f t="shared" si="19"/>
        <v>1</v>
      </c>
      <c r="Y55" s="71">
        <f t="shared" si="20"/>
        <v>1</v>
      </c>
      <c r="Z55" s="71">
        <f t="shared" si="34"/>
        <v>1</v>
      </c>
      <c r="AA55" s="71">
        <f t="shared" si="21"/>
        <v>1</v>
      </c>
      <c r="AB55" s="71">
        <f t="shared" si="22"/>
        <v>96</v>
      </c>
      <c r="AC55" s="71" t="str">
        <f t="shared" si="23"/>
        <v>Handpump</v>
      </c>
      <c r="AD55" s="71">
        <f t="shared" si="35"/>
        <v>96</v>
      </c>
      <c r="AE55" s="71" t="str">
        <f t="shared" si="36"/>
        <v/>
      </c>
      <c r="AF55" s="71">
        <f t="shared" si="24"/>
        <v>1</v>
      </c>
      <c r="AG55" s="71" t="str">
        <f t="shared" si="25"/>
        <v/>
      </c>
      <c r="AH55" s="71" t="str">
        <f t="shared" si="26"/>
        <v/>
      </c>
      <c r="AI55" s="71">
        <f t="shared" si="27"/>
        <v>0</v>
      </c>
      <c r="AJ55" s="71" t="str">
        <f t="shared" si="28"/>
        <v>Turbidity</v>
      </c>
      <c r="AK55" s="71">
        <f t="shared" si="29"/>
        <v>1</v>
      </c>
      <c r="AL55" s="71">
        <f t="shared" si="37"/>
        <v>0</v>
      </c>
      <c r="AM55" s="71">
        <f t="shared" si="30"/>
        <v>1</v>
      </c>
    </row>
    <row r="56" spans="1:39" x14ac:dyDescent="0.45">
      <c r="A56" s="71" t="str">
        <f t="shared" si="0"/>
        <v>2685670174</v>
      </c>
      <c r="B56" s="71" t="str">
        <f t="shared" si="1"/>
        <v>09-08-2019 12:57:47 UTC</v>
      </c>
      <c r="C56" s="71" t="str">
        <f t="shared" si="2"/>
        <v>dfs7-b0pc-98tw</v>
      </c>
      <c r="D56" s="71" t="str">
        <f t="shared" si="3"/>
        <v>-15.736284842714667</v>
      </c>
      <c r="E56" s="71" t="str">
        <f t="shared" si="4"/>
        <v>35.237683206796646</v>
      </c>
      <c r="F56" s="71" t="str">
        <f t="shared" si="5"/>
        <v>855.0</v>
      </c>
      <c r="G56" s="71" t="str">
        <f t="shared" si="6"/>
        <v>Malawi</v>
      </c>
      <c r="H56" s="71" t="str">
        <f t="shared" si="7"/>
        <v>Chiradzulu</v>
      </c>
      <c r="I56" s="71" t="str">
        <f t="shared" si="8"/>
        <v>Kadewere</v>
      </c>
      <c r="J56" s="71" t="str">
        <f t="shared" si="9"/>
        <v>Ndanga</v>
      </c>
      <c r="K56" s="71" t="str">
        <f t="shared" si="10"/>
        <v>Kilowe</v>
      </c>
      <c r="L56" s="71">
        <f t="shared" si="11"/>
        <v>0</v>
      </c>
      <c r="M56" s="71">
        <f t="shared" si="12"/>
        <v>0</v>
      </c>
      <c r="N56" s="71">
        <f t="shared" si="31"/>
        <v>6</v>
      </c>
      <c r="O56" s="71" t="str">
        <f t="shared" si="32"/>
        <v>Intermediate Level of Service</v>
      </c>
      <c r="P56" s="71">
        <v>1</v>
      </c>
      <c r="Q56" s="71" t="str">
        <f t="shared" si="13"/>
        <v>Afridev Handpump</v>
      </c>
      <c r="R56" s="71" t="str">
        <f t="shared" si="14"/>
        <v/>
      </c>
      <c r="S56" s="71" t="str">
        <f t="shared" si="33"/>
        <v>Afridev Handpump</v>
      </c>
      <c r="T56" s="71">
        <f t="shared" si="15"/>
        <v>1</v>
      </c>
      <c r="U56" s="71">
        <f t="shared" si="16"/>
        <v>352</v>
      </c>
      <c r="V56" s="71">
        <f t="shared" si="17"/>
        <v>0</v>
      </c>
      <c r="W56" s="71">
        <f t="shared" si="18"/>
        <v>0</v>
      </c>
      <c r="X56" s="71">
        <f t="shared" si="19"/>
        <v>1</v>
      </c>
      <c r="Y56" s="71">
        <f t="shared" si="20"/>
        <v>0</v>
      </c>
      <c r="Z56" s="71">
        <f t="shared" si="34"/>
        <v>0</v>
      </c>
      <c r="AA56" s="71">
        <f t="shared" si="21"/>
        <v>1</v>
      </c>
      <c r="AB56" s="71">
        <f t="shared" si="22"/>
        <v>68</v>
      </c>
      <c r="AC56" s="71" t="str">
        <f t="shared" si="23"/>
        <v>Handpump</v>
      </c>
      <c r="AD56" s="71">
        <f t="shared" si="35"/>
        <v>68</v>
      </c>
      <c r="AE56" s="71" t="str">
        <f t="shared" si="36"/>
        <v/>
      </c>
      <c r="AF56" s="71">
        <f t="shared" si="24"/>
        <v>1</v>
      </c>
      <c r="AG56" s="71" t="str">
        <f t="shared" si="25"/>
        <v/>
      </c>
      <c r="AH56" s="71" t="str">
        <f t="shared" si="26"/>
        <v/>
      </c>
      <c r="AI56" s="71">
        <f t="shared" si="27"/>
        <v>1</v>
      </c>
      <c r="AJ56" s="71" t="str">
        <f t="shared" si="28"/>
        <v>Turbidity</v>
      </c>
      <c r="AK56" s="71">
        <f t="shared" si="29"/>
        <v>1</v>
      </c>
      <c r="AL56" s="71">
        <f t="shared" si="37"/>
        <v>1</v>
      </c>
      <c r="AM56" s="71">
        <f t="shared" si="30"/>
        <v>1</v>
      </c>
    </row>
    <row r="57" spans="1:39" x14ac:dyDescent="0.45">
      <c r="A57" s="71" t="str">
        <f t="shared" si="0"/>
        <v>2685660194</v>
      </c>
      <c r="B57" s="71" t="str">
        <f t="shared" si="1"/>
        <v>09-08-2019 12:59:24 UTC</v>
      </c>
      <c r="C57" s="71" t="str">
        <f t="shared" si="2"/>
        <v>2tfq-u22w-0t30</v>
      </c>
      <c r="D57" s="71" t="str">
        <f t="shared" si="3"/>
        <v>-15.73619628790766</v>
      </c>
      <c r="E57" s="71" t="str">
        <f t="shared" si="4"/>
        <v>35.23227436468005</v>
      </c>
      <c r="F57" s="71" t="str">
        <f t="shared" si="5"/>
        <v>856.0</v>
      </c>
      <c r="G57" s="71" t="str">
        <f t="shared" si="6"/>
        <v>Malawi</v>
      </c>
      <c r="H57" s="71" t="str">
        <f t="shared" si="7"/>
        <v>Chiradzulu</v>
      </c>
      <c r="I57" s="71" t="str">
        <f t="shared" si="8"/>
        <v>Kadewere</v>
      </c>
      <c r="J57" s="71" t="str">
        <f t="shared" si="9"/>
        <v>Ndanga</v>
      </c>
      <c r="K57" s="71" t="str">
        <f t="shared" si="10"/>
        <v>Kilowe</v>
      </c>
      <c r="L57" s="71">
        <f t="shared" si="11"/>
        <v>0</v>
      </c>
      <c r="M57" s="71">
        <f t="shared" si="12"/>
        <v>0</v>
      </c>
      <c r="N57" s="71">
        <f t="shared" si="31"/>
        <v>5</v>
      </c>
      <c r="O57" s="71" t="str">
        <f t="shared" si="32"/>
        <v>Basic Level of Service</v>
      </c>
      <c r="P57" s="71">
        <v>1</v>
      </c>
      <c r="Q57" s="71" t="str">
        <f t="shared" si="13"/>
        <v>Afridev Handpump</v>
      </c>
      <c r="R57" s="71" t="str">
        <f t="shared" si="14"/>
        <v/>
      </c>
      <c r="S57" s="71" t="str">
        <f t="shared" si="33"/>
        <v>Afridev Handpump</v>
      </c>
      <c r="T57" s="71">
        <f t="shared" si="15"/>
        <v>1</v>
      </c>
      <c r="U57" s="71">
        <f t="shared" si="16"/>
        <v>330</v>
      </c>
      <c r="V57" s="71">
        <f t="shared" si="17"/>
        <v>0</v>
      </c>
      <c r="W57" s="71">
        <f t="shared" si="18"/>
        <v>0</v>
      </c>
      <c r="X57" s="71">
        <f t="shared" si="19"/>
        <v>1</v>
      </c>
      <c r="Y57" s="71">
        <f t="shared" si="20"/>
        <v>0</v>
      </c>
      <c r="Z57" s="71">
        <f t="shared" si="34"/>
        <v>0</v>
      </c>
      <c r="AA57" s="71">
        <f t="shared" si="21"/>
        <v>1</v>
      </c>
      <c r="AB57" s="71">
        <f t="shared" si="22"/>
        <v>69</v>
      </c>
      <c r="AC57" s="71" t="str">
        <f t="shared" si="23"/>
        <v>Handpump</v>
      </c>
      <c r="AD57" s="71">
        <f t="shared" si="35"/>
        <v>69</v>
      </c>
      <c r="AE57" s="71" t="str">
        <f t="shared" si="36"/>
        <v/>
      </c>
      <c r="AF57" s="71">
        <f t="shared" si="24"/>
        <v>1</v>
      </c>
      <c r="AG57" s="71" t="str">
        <f t="shared" si="25"/>
        <v/>
      </c>
      <c r="AH57" s="71" t="str">
        <f t="shared" si="26"/>
        <v/>
      </c>
      <c r="AI57" s="71">
        <f t="shared" si="27"/>
        <v>1</v>
      </c>
      <c r="AJ57" s="71" t="str">
        <f t="shared" si="28"/>
        <v>Turbidity</v>
      </c>
      <c r="AK57" s="71">
        <f t="shared" si="29"/>
        <v>1</v>
      </c>
      <c r="AL57" s="71">
        <f t="shared" si="37"/>
        <v>1</v>
      </c>
      <c r="AM57" s="71">
        <f t="shared" si="30"/>
        <v>0</v>
      </c>
    </row>
    <row r="58" spans="1:39" x14ac:dyDescent="0.45">
      <c r="A58" s="71" t="str">
        <f t="shared" si="0"/>
        <v>2687730386</v>
      </c>
      <c r="B58" s="71" t="str">
        <f t="shared" si="1"/>
        <v>09-08-2019 13:02:09 UTC</v>
      </c>
      <c r="C58" s="71" t="str">
        <f t="shared" si="2"/>
        <v>nbt6-29hu-13r</v>
      </c>
      <c r="D58" s="71" t="str">
        <f t="shared" si="3"/>
        <v>-15.616952693089843</v>
      </c>
      <c r="E58" s="71" t="str">
        <f t="shared" si="4"/>
        <v>35.2419510204345</v>
      </c>
      <c r="F58" s="71" t="str">
        <f t="shared" si="5"/>
        <v>839.0</v>
      </c>
      <c r="G58" s="71" t="str">
        <f t="shared" si="6"/>
        <v>Malawi</v>
      </c>
      <c r="H58" s="71" t="str">
        <f t="shared" si="7"/>
        <v>Chiradzulu</v>
      </c>
      <c r="I58" s="71" t="str">
        <f t="shared" si="8"/>
        <v>Ntchema</v>
      </c>
      <c r="J58" s="71" t="str">
        <f t="shared" si="9"/>
        <v>Mpotola</v>
      </c>
      <c r="K58" s="71" t="str">
        <f t="shared" si="10"/>
        <v>Mpotola</v>
      </c>
      <c r="L58" s="71">
        <f t="shared" si="11"/>
        <v>0</v>
      </c>
      <c r="M58" s="71">
        <f t="shared" si="12"/>
        <v>0</v>
      </c>
      <c r="N58" s="71">
        <f t="shared" si="31"/>
        <v>7</v>
      </c>
      <c r="O58" s="71" t="str">
        <f t="shared" si="32"/>
        <v>Intermediate Level of Service</v>
      </c>
      <c r="P58" s="71">
        <v>1</v>
      </c>
      <c r="Q58" s="71" t="str">
        <f t="shared" si="13"/>
        <v>Afridev Handpump</v>
      </c>
      <c r="R58" s="71" t="str">
        <f t="shared" si="14"/>
        <v/>
      </c>
      <c r="S58" s="71" t="str">
        <f t="shared" si="33"/>
        <v>Afridev Handpump</v>
      </c>
      <c r="T58" s="71">
        <f t="shared" si="15"/>
        <v>1</v>
      </c>
      <c r="U58" s="71">
        <f t="shared" si="16"/>
        <v>200</v>
      </c>
      <c r="V58" s="71">
        <f t="shared" si="17"/>
        <v>1</v>
      </c>
      <c r="W58" s="71">
        <f t="shared" si="18"/>
        <v>0</v>
      </c>
      <c r="X58" s="71">
        <f t="shared" si="19"/>
        <v>1</v>
      </c>
      <c r="Y58" s="71">
        <f t="shared" si="20"/>
        <v>0</v>
      </c>
      <c r="Z58" s="71">
        <f t="shared" si="34"/>
        <v>0</v>
      </c>
      <c r="AA58" s="71">
        <f t="shared" si="21"/>
        <v>1</v>
      </c>
      <c r="AB58" s="71">
        <f t="shared" si="22"/>
        <v>56</v>
      </c>
      <c r="AC58" s="71" t="str">
        <f t="shared" si="23"/>
        <v>Handpump</v>
      </c>
      <c r="AD58" s="71">
        <f t="shared" si="35"/>
        <v>56</v>
      </c>
      <c r="AE58" s="71" t="str">
        <f t="shared" si="36"/>
        <v/>
      </c>
      <c r="AF58" s="71">
        <f t="shared" si="24"/>
        <v>1</v>
      </c>
      <c r="AG58" s="71" t="str">
        <f t="shared" si="25"/>
        <v/>
      </c>
      <c r="AH58" s="71" t="str">
        <f t="shared" si="26"/>
        <v/>
      </c>
      <c r="AI58" s="71">
        <f t="shared" si="27"/>
        <v>1</v>
      </c>
      <c r="AJ58" s="71" t="str">
        <f t="shared" si="28"/>
        <v>Turbidity</v>
      </c>
      <c r="AK58" s="71">
        <f t="shared" si="29"/>
        <v>1</v>
      </c>
      <c r="AL58" s="71">
        <f t="shared" si="37"/>
        <v>1</v>
      </c>
      <c r="AM58" s="71">
        <f t="shared" si="30"/>
        <v>1</v>
      </c>
    </row>
    <row r="59" spans="1:39" x14ac:dyDescent="0.45">
      <c r="A59" s="71" t="str">
        <f t="shared" si="0"/>
        <v>2672110193</v>
      </c>
      <c r="B59" s="71" t="str">
        <f t="shared" si="1"/>
        <v>09-08-2019 13:02:16 UTC</v>
      </c>
      <c r="C59" s="71" t="str">
        <f t="shared" si="2"/>
        <v>13j3-8wr9-rmgf</v>
      </c>
      <c r="D59" s="71" t="str">
        <f t="shared" si="3"/>
        <v>-15.749418446794152</v>
      </c>
      <c r="E59" s="71" t="str">
        <f t="shared" si="4"/>
        <v>35.23756259121001</v>
      </c>
      <c r="F59" s="71" t="str">
        <f t="shared" si="5"/>
        <v>807.0</v>
      </c>
      <c r="G59" s="71" t="str">
        <f t="shared" si="6"/>
        <v>Malawi</v>
      </c>
      <c r="H59" s="71" t="str">
        <f t="shared" si="7"/>
        <v>Chiradzulu</v>
      </c>
      <c r="I59" s="71" t="str">
        <f t="shared" si="8"/>
        <v>Kadewere</v>
      </c>
      <c r="J59" s="71" t="str">
        <f t="shared" si="9"/>
        <v>Ndanga</v>
      </c>
      <c r="K59" s="71" t="str">
        <f t="shared" si="10"/>
        <v>Nkhwai</v>
      </c>
      <c r="L59" s="71">
        <f t="shared" si="11"/>
        <v>0</v>
      </c>
      <c r="M59" s="71">
        <f t="shared" si="12"/>
        <v>0</v>
      </c>
      <c r="N59" s="71">
        <f t="shared" si="31"/>
        <v>0</v>
      </c>
      <c r="O59" s="71" t="str">
        <f t="shared" si="32"/>
        <v>No Improved System</v>
      </c>
      <c r="P59" s="71" t="s">
        <v>96</v>
      </c>
      <c r="Q59" s="71" t="str">
        <f t="shared" si="13"/>
        <v/>
      </c>
      <c r="R59" s="71" t="str">
        <f t="shared" si="14"/>
        <v/>
      </c>
      <c r="S59" s="71" t="str">
        <f t="shared" si="33"/>
        <v/>
      </c>
      <c r="T59" s="71" t="str">
        <f t="shared" si="15"/>
        <v>N/A</v>
      </c>
      <c r="U59" s="71">
        <f t="shared" si="16"/>
        <v>250</v>
      </c>
      <c r="V59" s="71" t="str">
        <f t="shared" si="17"/>
        <v>N/A</v>
      </c>
      <c r="W59" s="71" t="str">
        <f t="shared" si="18"/>
        <v/>
      </c>
      <c r="X59" s="71" t="str">
        <f t="shared" si="19"/>
        <v/>
      </c>
      <c r="Y59" s="71" t="str">
        <f t="shared" si="20"/>
        <v/>
      </c>
      <c r="Z59" s="71" t="str">
        <f t="shared" si="34"/>
        <v>N/A</v>
      </c>
      <c r="AA59" s="71" t="str">
        <f t="shared" si="21"/>
        <v>N/A</v>
      </c>
      <c r="AB59" s="71" t="str">
        <f t="shared" si="22"/>
        <v/>
      </c>
      <c r="AC59" s="71" t="str">
        <f t="shared" si="23"/>
        <v/>
      </c>
      <c r="AD59" s="71" t="str">
        <f t="shared" si="35"/>
        <v/>
      </c>
      <c r="AE59" s="71" t="str">
        <f t="shared" si="36"/>
        <v/>
      </c>
      <c r="AF59" s="71" t="str">
        <f t="shared" si="24"/>
        <v>N/A</v>
      </c>
      <c r="AG59" s="71" t="str">
        <f t="shared" si="25"/>
        <v/>
      </c>
      <c r="AH59" s="71" t="str">
        <f t="shared" si="26"/>
        <v/>
      </c>
      <c r="AI59" s="71" t="str">
        <f t="shared" si="27"/>
        <v/>
      </c>
      <c r="AJ59" s="71" t="str">
        <f t="shared" si="28"/>
        <v/>
      </c>
      <c r="AK59" s="71" t="str">
        <f t="shared" si="29"/>
        <v/>
      </c>
      <c r="AL59" s="71" t="str">
        <f t="shared" si="37"/>
        <v>N/A</v>
      </c>
      <c r="AM59" s="71" t="str">
        <f t="shared" si="30"/>
        <v>N/A</v>
      </c>
    </row>
    <row r="60" spans="1:39" x14ac:dyDescent="0.45">
      <c r="A60" s="71" t="str">
        <f t="shared" si="0"/>
        <v>2697590377</v>
      </c>
      <c r="B60" s="71" t="str">
        <f t="shared" si="1"/>
        <v>09-08-2019 13:13:10 UTC</v>
      </c>
      <c r="C60" s="71" t="str">
        <f t="shared" si="2"/>
        <v>waek-nb1x-4a9b</v>
      </c>
      <c r="D60" s="71" t="str">
        <f t="shared" si="3"/>
        <v>-15.779577121138573</v>
      </c>
      <c r="E60" s="71" t="str">
        <f t="shared" si="4"/>
        <v>35.25309467688203</v>
      </c>
      <c r="F60" s="71" t="str">
        <f t="shared" si="5"/>
        <v>835.0</v>
      </c>
      <c r="G60" s="71" t="str">
        <f t="shared" si="6"/>
        <v>Malawi</v>
      </c>
      <c r="H60" s="71" t="str">
        <f t="shared" si="7"/>
        <v>Chiradzulu</v>
      </c>
      <c r="I60" s="71" t="str">
        <f t="shared" si="8"/>
        <v>Kadewere</v>
      </c>
      <c r="J60" s="71" t="str">
        <f t="shared" si="9"/>
        <v>Ngokwe</v>
      </c>
      <c r="K60" s="71" t="str">
        <f t="shared" si="10"/>
        <v>Nangwiya</v>
      </c>
      <c r="L60" s="71">
        <f t="shared" si="11"/>
        <v>0</v>
      </c>
      <c r="M60" s="71">
        <f t="shared" si="12"/>
        <v>0</v>
      </c>
      <c r="N60" s="71">
        <f t="shared" si="31"/>
        <v>4</v>
      </c>
      <c r="O60" s="71" t="str">
        <f t="shared" si="32"/>
        <v>Basic Level of Service</v>
      </c>
      <c r="P60" s="71">
        <v>1</v>
      </c>
      <c r="Q60" s="71" t="str">
        <f t="shared" si="13"/>
        <v>Afridev Handpump</v>
      </c>
      <c r="R60" s="71" t="str">
        <f t="shared" si="14"/>
        <v/>
      </c>
      <c r="S60" s="71" t="str">
        <f t="shared" si="33"/>
        <v>Afridev Handpump</v>
      </c>
      <c r="T60" s="71">
        <f t="shared" si="15"/>
        <v>1</v>
      </c>
      <c r="U60" s="71">
        <f t="shared" si="16"/>
        <v>500</v>
      </c>
      <c r="V60" s="71">
        <f t="shared" si="17"/>
        <v>0</v>
      </c>
      <c r="W60" s="71">
        <f t="shared" si="18"/>
        <v>0</v>
      </c>
      <c r="X60" s="71">
        <f t="shared" si="19"/>
        <v>1</v>
      </c>
      <c r="Y60" s="71">
        <f t="shared" si="20"/>
        <v>0</v>
      </c>
      <c r="Z60" s="71">
        <f t="shared" si="34"/>
        <v>0</v>
      </c>
      <c r="AA60" s="71">
        <f t="shared" si="21"/>
        <v>1</v>
      </c>
      <c r="AB60" s="71">
        <f t="shared" si="22"/>
        <v>130</v>
      </c>
      <c r="AC60" s="71" t="str">
        <f t="shared" si="23"/>
        <v>Handpump</v>
      </c>
      <c r="AD60" s="71">
        <f t="shared" si="35"/>
        <v>130</v>
      </c>
      <c r="AE60" s="71" t="str">
        <f t="shared" si="36"/>
        <v/>
      </c>
      <c r="AF60" s="71">
        <f t="shared" si="24"/>
        <v>0</v>
      </c>
      <c r="AG60" s="71" t="str">
        <f t="shared" si="25"/>
        <v/>
      </c>
      <c r="AH60" s="71" t="str">
        <f t="shared" si="26"/>
        <v/>
      </c>
      <c r="AI60" s="71">
        <f t="shared" si="27"/>
        <v>1</v>
      </c>
      <c r="AJ60" s="71" t="str">
        <f t="shared" si="28"/>
        <v>Turbidity</v>
      </c>
      <c r="AK60" s="71">
        <f t="shared" si="29"/>
        <v>1</v>
      </c>
      <c r="AL60" s="71">
        <f t="shared" si="37"/>
        <v>1</v>
      </c>
      <c r="AM60" s="71">
        <f t="shared" si="30"/>
        <v>0</v>
      </c>
    </row>
    <row r="61" spans="1:39" x14ac:dyDescent="0.45">
      <c r="A61" s="71" t="str">
        <f t="shared" si="0"/>
        <v>2685670324</v>
      </c>
      <c r="B61" s="71" t="str">
        <f t="shared" si="1"/>
        <v>09-08-2019 14:07:50 UTC</v>
      </c>
      <c r="C61" s="71" t="str">
        <f t="shared" si="2"/>
        <v>995p-sxnc-bfkj</v>
      </c>
      <c r="D61" s="71" t="str">
        <f t="shared" si="3"/>
        <v>-15.786837399937212</v>
      </c>
      <c r="E61" s="71" t="str">
        <f t="shared" si="4"/>
        <v>35.20479622296989</v>
      </c>
      <c r="F61" s="71" t="str">
        <f t="shared" si="5"/>
        <v>926.0</v>
      </c>
      <c r="G61" s="71" t="str">
        <f t="shared" si="6"/>
        <v>Malawi</v>
      </c>
      <c r="H61" s="71" t="str">
        <f t="shared" si="7"/>
        <v>Chiradzulu</v>
      </c>
      <c r="I61" s="71" t="str">
        <f t="shared" si="8"/>
        <v>Kadewere</v>
      </c>
      <c r="J61" s="71" t="str">
        <f t="shared" si="9"/>
        <v>Pemba</v>
      </c>
      <c r="K61" s="71" t="str">
        <f t="shared" si="10"/>
        <v>Khwinjiwa</v>
      </c>
      <c r="L61" s="71">
        <f t="shared" si="11"/>
        <v>0</v>
      </c>
      <c r="M61" s="71">
        <f t="shared" si="12"/>
        <v>0</v>
      </c>
      <c r="N61" s="71">
        <f t="shared" si="31"/>
        <v>8</v>
      </c>
      <c r="O61" s="71" t="str">
        <f t="shared" si="32"/>
        <v>High Level of Service</v>
      </c>
      <c r="P61" s="71">
        <v>1</v>
      </c>
      <c r="Q61" s="71" t="str">
        <f t="shared" si="13"/>
        <v>Afridev Handpump</v>
      </c>
      <c r="R61" s="71" t="str">
        <f t="shared" si="14"/>
        <v/>
      </c>
      <c r="S61" s="71" t="str">
        <f t="shared" si="33"/>
        <v>Afridev Handpump</v>
      </c>
      <c r="T61" s="71">
        <f t="shared" si="15"/>
        <v>1</v>
      </c>
      <c r="U61" s="71">
        <f t="shared" si="16"/>
        <v>250</v>
      </c>
      <c r="V61" s="71">
        <f t="shared" si="17"/>
        <v>1</v>
      </c>
      <c r="W61" s="71">
        <f t="shared" si="18"/>
        <v>1</v>
      </c>
      <c r="X61" s="71" t="str">
        <f t="shared" si="19"/>
        <v/>
      </c>
      <c r="Y61" s="71" t="str">
        <f t="shared" si="20"/>
        <v/>
      </c>
      <c r="Z61" s="71">
        <f t="shared" si="34"/>
        <v>1</v>
      </c>
      <c r="AA61" s="71">
        <f t="shared" si="21"/>
        <v>1</v>
      </c>
      <c r="AB61" s="71">
        <f t="shared" si="22"/>
        <v>90</v>
      </c>
      <c r="AC61" s="71" t="str">
        <f t="shared" si="23"/>
        <v>Handpump</v>
      </c>
      <c r="AD61" s="71">
        <f t="shared" si="35"/>
        <v>90</v>
      </c>
      <c r="AE61" s="71" t="str">
        <f t="shared" si="36"/>
        <v/>
      </c>
      <c r="AF61" s="71">
        <f t="shared" si="24"/>
        <v>1</v>
      </c>
      <c r="AG61" s="71" t="str">
        <f t="shared" si="25"/>
        <v/>
      </c>
      <c r="AH61" s="71" t="str">
        <f t="shared" si="26"/>
        <v/>
      </c>
      <c r="AI61" s="71">
        <f t="shared" si="27"/>
        <v>1</v>
      </c>
      <c r="AJ61" s="71" t="str">
        <f t="shared" si="28"/>
        <v>Turbidity</v>
      </c>
      <c r="AK61" s="71">
        <f t="shared" si="29"/>
        <v>1</v>
      </c>
      <c r="AL61" s="71">
        <f t="shared" si="37"/>
        <v>1</v>
      </c>
      <c r="AM61" s="71">
        <f t="shared" si="30"/>
        <v>1</v>
      </c>
    </row>
    <row r="62" spans="1:39" x14ac:dyDescent="0.45">
      <c r="A62" s="71" t="str">
        <f t="shared" si="0"/>
        <v>2691740263</v>
      </c>
      <c r="B62" s="71" t="str">
        <f t="shared" si="1"/>
        <v>09-08-2019 14:28:10 UTC</v>
      </c>
      <c r="C62" s="71" t="str">
        <f t="shared" si="2"/>
        <v>drb8-gwvq-23k1</v>
      </c>
      <c r="D62" s="71" t="str">
        <f t="shared" si="3"/>
        <v>-15.750846471637487</v>
      </c>
      <c r="E62" s="71" t="str">
        <f t="shared" si="4"/>
        <v>35.176464300602674</v>
      </c>
      <c r="F62" s="71" t="str">
        <f t="shared" si="5"/>
        <v>922.0</v>
      </c>
      <c r="G62" s="71" t="str">
        <f t="shared" si="6"/>
        <v>Malawi</v>
      </c>
      <c r="H62" s="71" t="str">
        <f t="shared" si="7"/>
        <v>Chiradzulu</v>
      </c>
      <c r="I62" s="71" t="str">
        <f t="shared" si="8"/>
        <v>Onga</v>
      </c>
      <c r="J62" s="71" t="str">
        <f t="shared" si="9"/>
        <v>Onga</v>
      </c>
      <c r="K62" s="71" t="str">
        <f t="shared" si="10"/>
        <v>Thawani</v>
      </c>
      <c r="L62" s="71">
        <f t="shared" si="11"/>
        <v>0</v>
      </c>
      <c r="M62" s="71">
        <f t="shared" si="12"/>
        <v>0</v>
      </c>
      <c r="N62" s="71">
        <f t="shared" si="31"/>
        <v>8</v>
      </c>
      <c r="O62" s="71" t="str">
        <f t="shared" si="32"/>
        <v>High Level of Service</v>
      </c>
      <c r="P62" s="71">
        <v>1</v>
      </c>
      <c r="Q62" s="71" t="str">
        <f t="shared" si="13"/>
        <v>Afridev Handpump</v>
      </c>
      <c r="R62" s="71" t="str">
        <f t="shared" si="14"/>
        <v/>
      </c>
      <c r="S62" s="71" t="str">
        <f t="shared" si="33"/>
        <v>Afridev Handpump</v>
      </c>
      <c r="T62" s="71">
        <f t="shared" si="15"/>
        <v>1</v>
      </c>
      <c r="U62" s="71">
        <f t="shared" si="16"/>
        <v>225</v>
      </c>
      <c r="V62" s="71">
        <f t="shared" si="17"/>
        <v>1</v>
      </c>
      <c r="W62" s="71">
        <f t="shared" si="18"/>
        <v>1</v>
      </c>
      <c r="X62" s="71" t="str">
        <f t="shared" si="19"/>
        <v/>
      </c>
      <c r="Y62" s="71" t="str">
        <f t="shared" si="20"/>
        <v/>
      </c>
      <c r="Z62" s="71">
        <f t="shared" si="34"/>
        <v>1</v>
      </c>
      <c r="AA62" s="71">
        <f t="shared" si="21"/>
        <v>1</v>
      </c>
      <c r="AB62" s="71">
        <f t="shared" si="22"/>
        <v>60</v>
      </c>
      <c r="AC62" s="71" t="str">
        <f t="shared" si="23"/>
        <v>Handpump</v>
      </c>
      <c r="AD62" s="71">
        <f t="shared" si="35"/>
        <v>60</v>
      </c>
      <c r="AE62" s="71" t="str">
        <f t="shared" si="36"/>
        <v/>
      </c>
      <c r="AF62" s="71">
        <f t="shared" si="24"/>
        <v>1</v>
      </c>
      <c r="AG62" s="71" t="str">
        <f t="shared" si="25"/>
        <v/>
      </c>
      <c r="AH62" s="71" t="str">
        <f t="shared" si="26"/>
        <v/>
      </c>
      <c r="AI62" s="71">
        <f t="shared" si="27"/>
        <v>1</v>
      </c>
      <c r="AJ62" s="71" t="str">
        <f t="shared" si="28"/>
        <v>Turbidity</v>
      </c>
      <c r="AK62" s="71">
        <f t="shared" si="29"/>
        <v>1</v>
      </c>
      <c r="AL62" s="71">
        <f t="shared" si="37"/>
        <v>1</v>
      </c>
      <c r="AM62" s="71">
        <f t="shared" si="30"/>
        <v>1</v>
      </c>
    </row>
    <row r="63" spans="1:39" x14ac:dyDescent="0.45">
      <c r="A63" s="71" t="str">
        <f t="shared" si="0"/>
        <v>2701230212</v>
      </c>
      <c r="B63" s="71" t="str">
        <f t="shared" si="1"/>
        <v>09-08-2019 14:35:40 UTC</v>
      </c>
      <c r="C63" s="71" t="str">
        <f t="shared" si="2"/>
        <v>nh9x-24q4-y1uq</v>
      </c>
      <c r="D63" s="71" t="str">
        <f t="shared" si="3"/>
        <v>-15.88470424991101</v>
      </c>
      <c r="E63" s="71" t="str">
        <f t="shared" si="4"/>
        <v>35.21543746814132</v>
      </c>
      <c r="F63" s="71" t="str">
        <f t="shared" si="5"/>
        <v>791.0</v>
      </c>
      <c r="G63" s="71" t="str">
        <f t="shared" si="6"/>
        <v>Malawi</v>
      </c>
      <c r="H63" s="71" t="str">
        <f t="shared" si="7"/>
        <v>Chiradzulu</v>
      </c>
      <c r="I63" s="71" t="str">
        <f t="shared" si="8"/>
        <v>Maone</v>
      </c>
      <c r="J63" s="71" t="str">
        <f t="shared" si="9"/>
        <v>Sakwata</v>
      </c>
      <c r="K63" s="71" t="str">
        <f t="shared" si="10"/>
        <v>Siliya</v>
      </c>
      <c r="L63" s="71">
        <f t="shared" si="11"/>
        <v>0</v>
      </c>
      <c r="M63" s="71">
        <f t="shared" si="12"/>
        <v>0</v>
      </c>
      <c r="N63" s="71">
        <f t="shared" si="31"/>
        <v>7</v>
      </c>
      <c r="O63" s="71" t="str">
        <f t="shared" si="32"/>
        <v>Intermediate Level of Service</v>
      </c>
      <c r="P63" s="71">
        <v>1</v>
      </c>
      <c r="Q63" s="71" t="str">
        <f t="shared" si="13"/>
        <v>Afridev Handpump</v>
      </c>
      <c r="R63" s="71" t="str">
        <f t="shared" si="14"/>
        <v/>
      </c>
      <c r="S63" s="71" t="str">
        <f t="shared" si="33"/>
        <v>Afridev Handpump</v>
      </c>
      <c r="T63" s="71">
        <f t="shared" si="15"/>
        <v>1</v>
      </c>
      <c r="U63" s="71">
        <f t="shared" si="16"/>
        <v>535</v>
      </c>
      <c r="V63" s="71">
        <f t="shared" si="17"/>
        <v>0</v>
      </c>
      <c r="W63" s="71">
        <f t="shared" si="18"/>
        <v>1</v>
      </c>
      <c r="X63" s="71" t="str">
        <f t="shared" si="19"/>
        <v/>
      </c>
      <c r="Y63" s="71" t="str">
        <f t="shared" si="20"/>
        <v/>
      </c>
      <c r="Z63" s="71">
        <f t="shared" si="34"/>
        <v>1</v>
      </c>
      <c r="AA63" s="71">
        <f t="shared" si="21"/>
        <v>1</v>
      </c>
      <c r="AB63" s="71">
        <f t="shared" si="22"/>
        <v>41</v>
      </c>
      <c r="AC63" s="71" t="str">
        <f t="shared" si="23"/>
        <v>Handpump</v>
      </c>
      <c r="AD63" s="71">
        <f t="shared" si="35"/>
        <v>41</v>
      </c>
      <c r="AE63" s="71" t="str">
        <f t="shared" si="36"/>
        <v/>
      </c>
      <c r="AF63" s="71">
        <f t="shared" si="24"/>
        <v>1</v>
      </c>
      <c r="AG63" s="71" t="str">
        <f t="shared" si="25"/>
        <v/>
      </c>
      <c r="AH63" s="71" t="str">
        <f t="shared" si="26"/>
        <v/>
      </c>
      <c r="AI63" s="71">
        <f t="shared" si="27"/>
        <v>1</v>
      </c>
      <c r="AJ63" s="71" t="str">
        <f t="shared" si="28"/>
        <v>Turbidity</v>
      </c>
      <c r="AK63" s="71">
        <f t="shared" si="29"/>
        <v>1</v>
      </c>
      <c r="AL63" s="71">
        <f t="shared" si="37"/>
        <v>1</v>
      </c>
      <c r="AM63" s="71">
        <f t="shared" si="30"/>
        <v>1</v>
      </c>
    </row>
    <row r="64" spans="1:39" x14ac:dyDescent="0.45">
      <c r="A64" s="71" t="str">
        <f t="shared" si="0"/>
        <v>2706880229</v>
      </c>
      <c r="B64" s="71" t="str">
        <f t="shared" si="1"/>
        <v>09-08-2019 14:39:11 UTC</v>
      </c>
      <c r="C64" s="71" t="str">
        <f t="shared" si="2"/>
        <v>446j-y5yk-xge1</v>
      </c>
      <c r="D64" s="71" t="str">
        <f t="shared" si="3"/>
        <v>-15.88112744037062</v>
      </c>
      <c r="E64" s="71" t="str">
        <f t="shared" si="4"/>
        <v>35.222909515723586</v>
      </c>
      <c r="F64" s="71" t="str">
        <f t="shared" si="5"/>
        <v>790.0</v>
      </c>
      <c r="G64" s="71" t="str">
        <f t="shared" si="6"/>
        <v>Malawi</v>
      </c>
      <c r="H64" s="71" t="str">
        <f t="shared" si="7"/>
        <v>Chiradzulu</v>
      </c>
      <c r="I64" s="71" t="str">
        <f t="shared" si="8"/>
        <v>Maone</v>
      </c>
      <c r="J64" s="71" t="str">
        <f t="shared" si="9"/>
        <v>Sakwata</v>
      </c>
      <c r="K64" s="71" t="str">
        <f t="shared" si="10"/>
        <v>Siliya</v>
      </c>
      <c r="L64" s="71">
        <f t="shared" si="11"/>
        <v>0</v>
      </c>
      <c r="M64" s="71">
        <f t="shared" si="12"/>
        <v>0</v>
      </c>
      <c r="N64" s="71">
        <f t="shared" si="31"/>
        <v>7</v>
      </c>
      <c r="O64" s="71" t="str">
        <f t="shared" si="32"/>
        <v>Intermediate Level of Service</v>
      </c>
      <c r="P64" s="71">
        <v>1</v>
      </c>
      <c r="Q64" s="71" t="str">
        <f t="shared" si="13"/>
        <v>Afridev Handpump</v>
      </c>
      <c r="R64" s="71" t="str">
        <f t="shared" si="14"/>
        <v/>
      </c>
      <c r="S64" s="71" t="str">
        <f t="shared" si="33"/>
        <v>Afridev Handpump</v>
      </c>
      <c r="T64" s="71">
        <f t="shared" si="15"/>
        <v>1</v>
      </c>
      <c r="U64" s="71">
        <f t="shared" si="16"/>
        <v>600</v>
      </c>
      <c r="V64" s="71">
        <f t="shared" si="17"/>
        <v>0</v>
      </c>
      <c r="W64" s="71">
        <f t="shared" si="18"/>
        <v>1</v>
      </c>
      <c r="X64" s="71" t="str">
        <f t="shared" si="19"/>
        <v/>
      </c>
      <c r="Y64" s="71" t="str">
        <f t="shared" si="20"/>
        <v/>
      </c>
      <c r="Z64" s="71">
        <f t="shared" si="34"/>
        <v>1</v>
      </c>
      <c r="AA64" s="71">
        <f t="shared" si="21"/>
        <v>1</v>
      </c>
      <c r="AB64" s="71">
        <f t="shared" si="22"/>
        <v>40</v>
      </c>
      <c r="AC64" s="71" t="str">
        <f t="shared" si="23"/>
        <v>Handpump</v>
      </c>
      <c r="AD64" s="71">
        <f t="shared" si="35"/>
        <v>40</v>
      </c>
      <c r="AE64" s="71" t="str">
        <f t="shared" si="36"/>
        <v/>
      </c>
      <c r="AF64" s="71">
        <f t="shared" si="24"/>
        <v>1</v>
      </c>
      <c r="AG64" s="71" t="str">
        <f t="shared" si="25"/>
        <v/>
      </c>
      <c r="AH64" s="71" t="str">
        <f t="shared" si="26"/>
        <v/>
      </c>
      <c r="AI64" s="71">
        <f t="shared" si="27"/>
        <v>1</v>
      </c>
      <c r="AJ64" s="71" t="str">
        <f t="shared" si="28"/>
        <v>Turbidity</v>
      </c>
      <c r="AK64" s="71">
        <f t="shared" si="29"/>
        <v>1</v>
      </c>
      <c r="AL64" s="71">
        <f t="shared" si="37"/>
        <v>1</v>
      </c>
      <c r="AM64" s="71">
        <f t="shared" si="30"/>
        <v>1</v>
      </c>
    </row>
    <row r="65" spans="1:39" x14ac:dyDescent="0.45">
      <c r="A65" s="71" t="str">
        <f t="shared" si="0"/>
        <v>2683540430</v>
      </c>
      <c r="B65" s="71" t="str">
        <f t="shared" si="1"/>
        <v>09-08-2019 14:45:48 UTC</v>
      </c>
      <c r="C65" s="71" t="str">
        <f t="shared" si="2"/>
        <v>73me-ypm2-r78j</v>
      </c>
      <c r="D65" s="71" t="str">
        <f t="shared" si="3"/>
        <v>-15.764043694362044</v>
      </c>
      <c r="E65" s="71" t="str">
        <f t="shared" si="4"/>
        <v>35.24554870091379</v>
      </c>
      <c r="F65" s="71" t="str">
        <f t="shared" si="5"/>
        <v>828.0</v>
      </c>
      <c r="G65" s="71" t="str">
        <f t="shared" si="6"/>
        <v>Malawi</v>
      </c>
      <c r="H65" s="71" t="str">
        <f t="shared" si="7"/>
        <v>Chiradzulu</v>
      </c>
      <c r="I65" s="71" t="str">
        <f t="shared" si="8"/>
        <v>Kadewere</v>
      </c>
      <c r="J65" s="71" t="str">
        <f t="shared" si="9"/>
        <v>Ngokwe</v>
      </c>
      <c r="K65" s="71" t="str">
        <f t="shared" si="10"/>
        <v>Mtupanyama</v>
      </c>
      <c r="L65" s="71">
        <f t="shared" si="11"/>
        <v>0</v>
      </c>
      <c r="M65" s="71">
        <f t="shared" si="12"/>
        <v>0</v>
      </c>
      <c r="N65" s="71">
        <f t="shared" si="31"/>
        <v>0</v>
      </c>
      <c r="O65" s="71" t="str">
        <f t="shared" si="32"/>
        <v>No Improved System</v>
      </c>
      <c r="P65" s="71" t="s">
        <v>96</v>
      </c>
      <c r="Q65" s="71" t="str">
        <f t="shared" si="13"/>
        <v/>
      </c>
      <c r="R65" s="71" t="str">
        <f t="shared" si="14"/>
        <v>Unprotected well</v>
      </c>
      <c r="S65" s="71" t="str">
        <f t="shared" si="33"/>
        <v>Unprotected well</v>
      </c>
      <c r="T65" s="71" t="str">
        <f t="shared" si="15"/>
        <v>N/A</v>
      </c>
      <c r="U65" s="71">
        <f t="shared" si="16"/>
        <v>20</v>
      </c>
      <c r="V65" s="71" t="str">
        <f t="shared" si="17"/>
        <v>N/A</v>
      </c>
      <c r="W65" s="71" t="str">
        <f t="shared" si="18"/>
        <v/>
      </c>
      <c r="X65" s="71" t="str">
        <f t="shared" si="19"/>
        <v/>
      </c>
      <c r="Y65" s="71" t="str">
        <f t="shared" si="20"/>
        <v/>
      </c>
      <c r="Z65" s="71" t="str">
        <f t="shared" si="34"/>
        <v>N/A</v>
      </c>
      <c r="AA65" s="71" t="str">
        <f t="shared" si="21"/>
        <v>N/A</v>
      </c>
      <c r="AB65" s="71" t="str">
        <f t="shared" si="22"/>
        <v/>
      </c>
      <c r="AC65" s="71" t="str">
        <f t="shared" si="23"/>
        <v/>
      </c>
      <c r="AD65" s="71" t="str">
        <f t="shared" si="35"/>
        <v/>
      </c>
      <c r="AE65" s="71" t="str">
        <f t="shared" si="36"/>
        <v/>
      </c>
      <c r="AF65" s="71" t="str">
        <f t="shared" si="24"/>
        <v>N/A</v>
      </c>
      <c r="AG65" s="71" t="str">
        <f t="shared" si="25"/>
        <v/>
      </c>
      <c r="AH65" s="71" t="str">
        <f t="shared" si="26"/>
        <v/>
      </c>
      <c r="AI65" s="71" t="str">
        <f t="shared" si="27"/>
        <v/>
      </c>
      <c r="AJ65" s="71" t="str">
        <f t="shared" si="28"/>
        <v/>
      </c>
      <c r="AK65" s="71" t="str">
        <f t="shared" si="29"/>
        <v/>
      </c>
      <c r="AL65" s="71" t="str">
        <f t="shared" si="37"/>
        <v>N/A</v>
      </c>
      <c r="AM65" s="71" t="str">
        <f t="shared" si="30"/>
        <v>N/A</v>
      </c>
    </row>
    <row r="66" spans="1:39" x14ac:dyDescent="0.45">
      <c r="A66" s="71" t="str">
        <f t="shared" ref="A66:A129" si="38">IF(Instance_ID="","",Instance_ID)</f>
        <v>2708210107</v>
      </c>
      <c r="B66" s="71" t="str">
        <f t="shared" ref="B66:B129" si="39">IF(Date="","",Date)</f>
        <v>09-08-2019 15:00:55 UTC</v>
      </c>
      <c r="C66" s="71" t="str">
        <f t="shared" ref="C66:C129" si="40">IF(Unique_ID="","",Unique_ID)</f>
        <v>je4u-y78u-sqvn</v>
      </c>
      <c r="D66" s="71" t="str">
        <f t="shared" ref="D66:D129" si="41">IF(Latitude="","",Latitude)</f>
        <v>-15.763509012758732</v>
      </c>
      <c r="E66" s="71" t="str">
        <f t="shared" ref="E66:E129" si="42">IF(Longitude="","",Longitude)</f>
        <v>35.245429845526814</v>
      </c>
      <c r="F66" s="71" t="str">
        <f t="shared" ref="F66:F129" si="43">IF(Elevation="","",Elevation)</f>
        <v>801.0</v>
      </c>
      <c r="G66" s="71" t="str">
        <f t="shared" ref="G66:G129" si="44">IF(Geo_Level_1="","",Geo_Level_1)</f>
        <v>Malawi</v>
      </c>
      <c r="H66" s="71" t="str">
        <f t="shared" ref="H66:H129" si="45">IF(Geo_Level_2="","",Geo_Level_2)</f>
        <v>Chiradzulu</v>
      </c>
      <c r="I66" s="71" t="str">
        <f t="shared" ref="I66:I129" si="46">IF(Geo_Level_1="","",Geo_Level_3)</f>
        <v>Kadewere</v>
      </c>
      <c r="J66" s="71" t="str">
        <f t="shared" ref="J66:J129" si="47">IF(Geo_Level_1="","",Geo_Level_4)</f>
        <v>Ngokwe</v>
      </c>
      <c r="K66" s="71" t="str">
        <f t="shared" ref="K66:K129" si="48">IF(Geo_Level_1="","",Geo_Level_5)</f>
        <v>Mtupanyama</v>
      </c>
      <c r="L66" s="71">
        <f t="shared" ref="L66:L129" si="49">IF(Geo_Level_1="","",Geo_Level_6)</f>
        <v>0</v>
      </c>
      <c r="M66" s="71">
        <f t="shared" ref="M66:M129" si="50">IF(Geo_Level_1="","",Geo_Level_7)</f>
        <v>0</v>
      </c>
      <c r="N66" s="71">
        <f t="shared" si="31"/>
        <v>7</v>
      </c>
      <c r="O66" s="71" t="str">
        <f t="shared" si="32"/>
        <v>Intermediate Level of Service</v>
      </c>
      <c r="P66" s="71">
        <v>1</v>
      </c>
      <c r="Q66" s="71" t="str">
        <f t="shared" ref="Q66:Q129" si="51">IF(Type_Improved_Water_Point="","",Type_Improved_Water_Point)</f>
        <v>Public Tap</v>
      </c>
      <c r="R66" s="71" t="str">
        <f t="shared" ref="R66:R129" si="52">IF(Type_Unimproved_Water="","",Type_Unimproved_Water)</f>
        <v/>
      </c>
      <c r="S66" s="71" t="str">
        <f t="shared" si="33"/>
        <v>Public Tap</v>
      </c>
      <c r="T66" s="71">
        <f t="shared" ref="T66:T129" si="53">IF(P66="N/A",P66,IF(Waterpoint_Source_Protected="","No Data",IF(Waterpoint_Source_Protected="Yes",1,0)))</f>
        <v>1</v>
      </c>
      <c r="U66" s="71">
        <f t="shared" ref="U66:U129" si="54">IF(Number_Users="","",Number_Users)</f>
        <v>750</v>
      </c>
      <c r="V66" s="71">
        <f t="shared" ref="V66:V129" si="55">IFERROR(IF(P66="N/A",P66,IF(U66="","No Data",IF(U66&lt;=Gov_Standard_Number_Users,1,0))),1)</f>
        <v>0</v>
      </c>
      <c r="W66" s="71">
        <f t="shared" ref="W66:W129" si="56">IF(Waterpoint_Out_Of_Service_Broken="","",IF(Waterpoint_Out_Of_Service_Broken="No",1,0))</f>
        <v>1</v>
      </c>
      <c r="X66" s="71" t="str">
        <f t="shared" ref="X66:X129" si="57">IF(Waterpoint_Number_Times_Broken="","",IF(Waterpoint_Number_Times_Broken&lt;=12,1,0))</f>
        <v/>
      </c>
      <c r="Y66" s="71" t="str">
        <f t="shared" ref="Y66:Y129" si="58">IF(Waterpoint_Days_Broken="","",IF(Waterpoint_Days_Broken&gt;1,0,1))</f>
        <v/>
      </c>
      <c r="Z66" s="71">
        <f t="shared" si="34"/>
        <v>1</v>
      </c>
      <c r="AA66" s="71">
        <f t="shared" ref="AA66:AA129" si="59">IF(P66="N/A",P66,IF(Water_Available_Day_Of_Visit="","No Data",IF(Water_Available_Day_Of_Visit="Yes",1,0)))</f>
        <v>1</v>
      </c>
      <c r="AB66" s="71">
        <f t="shared" ref="AB66:AB129" si="60">IF(Seconds_20L="","",Seconds_20L)</f>
        <v>20</v>
      </c>
      <c r="AC66" s="71" t="str">
        <f t="shared" ref="AC66:AC129" si="61">IF(Piped_Or_Handpump="","",Piped_Or_Handpump)</f>
        <v>Piped System</v>
      </c>
      <c r="AD66" s="71" t="str">
        <f t="shared" si="35"/>
        <v/>
      </c>
      <c r="AE66" s="71">
        <f t="shared" si="36"/>
        <v>115.2</v>
      </c>
      <c r="AF66" s="71">
        <f t="shared" ref="AF66:AF129" si="62">IF(P66="N/A",P66,IF(AND(AD66="",AE66=""),"No Data",IF(AC66="Piped System",IF(AE66&gt;=Gov_Standards_Quantity,1,0),IF(AC66="Handpump",IF(AB66&lt;=Standard_Time_To_Fill_Bucket,1,0)))))</f>
        <v>1</v>
      </c>
      <c r="AG66" s="71" t="str">
        <f t="shared" ref="AG66:AG129" si="63">IF(Ecoli_Result="","",IF(Ecoli_Result=Standard_Ecoli,1,0))</f>
        <v/>
      </c>
      <c r="AH66" s="71" t="str">
        <f t="shared" ref="AH66:AH129" si="64">IF(Residual_Chlorine_Result="","",IF(AND(Residual_Chlorine_Result&lt;=Standard_Residual_Chlorine_Max,Residual_Chlorine_Result&gt;=Standard_Residual_Chlorine_Min),1,0))</f>
        <v/>
      </c>
      <c r="AI66" s="71">
        <f t="shared" ref="AI66:AI129" si="65">IF(Bacteria_Result="","",IF(Bacteria_Result=Standard_Bacteria,1,0))</f>
        <v>1</v>
      </c>
      <c r="AJ66" s="71" t="str">
        <f t="shared" ref="AJ66:AJ129" si="66">IF(Other_Contaminant="","",Other_Contaminant)</f>
        <v>Turbidity</v>
      </c>
      <c r="AK66" s="71">
        <f t="shared" ref="AK66:AK129" si="67">IF(Other_Contaminant_Result="","",IF(Other_Contaminant_Result&lt;=Standard_Other_Contaminant,1,0))</f>
        <v>1</v>
      </c>
      <c r="AL66" s="71">
        <f t="shared" si="37"/>
        <v>1</v>
      </c>
      <c r="AM66" s="71">
        <f t="shared" ref="AM66:AM129" si="68">IF(P66="N/A",P66,IF(Water_Point_Condition_Overall="","No Data",IF(Water_Point_Condition_Overall="Normal",1,0)))</f>
        <v>1</v>
      </c>
    </row>
    <row r="67" spans="1:39" x14ac:dyDescent="0.45">
      <c r="A67" s="71" t="str">
        <f t="shared" si="38"/>
        <v>2687750050</v>
      </c>
      <c r="B67" s="71" t="str">
        <f t="shared" si="39"/>
        <v>09-08-2019 17:20:43 UTC</v>
      </c>
      <c r="C67" s="71" t="str">
        <f t="shared" si="40"/>
        <v>257a-fbar-0arb</v>
      </c>
      <c r="D67" s="71" t="str">
        <f t="shared" si="41"/>
        <v>-15.87415306828916</v>
      </c>
      <c r="E67" s="71" t="str">
        <f t="shared" si="42"/>
        <v>35.2136061899364</v>
      </c>
      <c r="F67" s="71" t="str">
        <f t="shared" si="43"/>
        <v>836.0</v>
      </c>
      <c r="G67" s="71" t="str">
        <f t="shared" si="44"/>
        <v>Malawi</v>
      </c>
      <c r="H67" s="71" t="str">
        <f t="shared" si="45"/>
        <v>Chiradzulu</v>
      </c>
      <c r="I67" s="71" t="str">
        <f t="shared" si="46"/>
        <v>Maone</v>
      </c>
      <c r="J67" s="71" t="str">
        <f t="shared" si="47"/>
        <v>Matope</v>
      </c>
      <c r="K67" s="71" t="str">
        <f t="shared" si="48"/>
        <v>Matope</v>
      </c>
      <c r="L67" s="71">
        <f t="shared" si="49"/>
        <v>0</v>
      </c>
      <c r="M67" s="71">
        <f t="shared" si="50"/>
        <v>0</v>
      </c>
      <c r="N67" s="71">
        <f t="shared" ref="N67:N130" si="69">SUM(P67,T67,V67,Z67,AA67,AF67,AL67,AM67)</f>
        <v>5</v>
      </c>
      <c r="O67" s="71" t="str">
        <f t="shared" ref="O67:O130" si="70">IF(N67=0,"No Improved System",IF(N67=1,"Inadequate Level of Service",IF(N67=2,"Inadequate Level of Service",IF(N67=3,"Basic Level of Service",IF(N67=4,"Basic Level of Service",IF(N67=5,"Basic Level of Service",IF(N67=6,"Intermediate Level of Service",IF(N67=7,"Intermediate Level of Service",IF(N67=8,"High Level of Service")))))))))</f>
        <v>Basic Level of Service</v>
      </c>
      <c r="P67" s="71">
        <v>1</v>
      </c>
      <c r="Q67" s="71" t="str">
        <f t="shared" si="51"/>
        <v>Afridev Handpump</v>
      </c>
      <c r="R67" s="71" t="str">
        <f t="shared" si="52"/>
        <v/>
      </c>
      <c r="S67" s="71" t="str">
        <f t="shared" ref="S67:S130" si="71">CONCATENATE(Q67,R67)</f>
        <v>Afridev Handpump</v>
      </c>
      <c r="T67" s="71">
        <f t="shared" si="53"/>
        <v>1</v>
      </c>
      <c r="U67" s="71">
        <f t="shared" si="54"/>
        <v>500</v>
      </c>
      <c r="V67" s="71">
        <f t="shared" si="55"/>
        <v>0</v>
      </c>
      <c r="W67" s="71">
        <f t="shared" si="56"/>
        <v>0</v>
      </c>
      <c r="X67" s="71">
        <f t="shared" si="57"/>
        <v>1</v>
      </c>
      <c r="Y67" s="71">
        <f t="shared" si="58"/>
        <v>0</v>
      </c>
      <c r="Z67" s="71">
        <f t="shared" ref="Z67:Z130" si="72">IF(P67="N/A",P67,IF(OR(W67="",AND(W67=0,X67="",Y67="")),"No Data",IF(W67=1,1,IF(AND(X67=1,Y67=1),1,0))))</f>
        <v>0</v>
      </c>
      <c r="AA67" s="71">
        <f t="shared" si="59"/>
        <v>1</v>
      </c>
      <c r="AB67" s="71">
        <f t="shared" si="60"/>
        <v>120</v>
      </c>
      <c r="AC67" s="71" t="str">
        <f t="shared" si="61"/>
        <v>Handpump</v>
      </c>
      <c r="AD67" s="71">
        <f t="shared" ref="AD67:AD130" si="73">IF(AC67="Handpump",IF(AB67="","",AB67),"")</f>
        <v>120</v>
      </c>
      <c r="AE67" s="71" t="str">
        <f t="shared" ref="AE67:AE130" si="74">IF(AC67="piped system",IFERROR(20/AB67*86400/U67,""),"")</f>
        <v/>
      </c>
      <c r="AF67" s="71">
        <f t="shared" si="62"/>
        <v>1</v>
      </c>
      <c r="AG67" s="71" t="str">
        <f t="shared" si="63"/>
        <v/>
      </c>
      <c r="AH67" s="71" t="str">
        <f t="shared" si="64"/>
        <v/>
      </c>
      <c r="AI67" s="71">
        <f t="shared" si="65"/>
        <v>1</v>
      </c>
      <c r="AJ67" s="71" t="str">
        <f t="shared" si="66"/>
        <v>Turbidity</v>
      </c>
      <c r="AK67" s="71">
        <f t="shared" si="67"/>
        <v>1</v>
      </c>
      <c r="AL67" s="71">
        <f t="shared" ref="AL67:AL130" si="75">IF(P67="N/A",P67,IF(AJ67="",IF(OR(AG67=0,AND(AI67=0,AG67="")),0,IF(OR(AG67=1,AH67=1,AI67=1),1,"No Data")),IF(OR(AK67=0,AG67=0,AND(AI67=0,AG67="")),0,IF(AND(AK67=1,OR(AG67=1,AH67=1,AI67=1)),1,"No Data"))))</f>
        <v>1</v>
      </c>
      <c r="AM67" s="71">
        <f t="shared" si="68"/>
        <v>0</v>
      </c>
    </row>
    <row r="68" spans="1:39" x14ac:dyDescent="0.45">
      <c r="A68" s="71" t="str">
        <f t="shared" si="38"/>
        <v>2670080261</v>
      </c>
      <c r="B68" s="71" t="str">
        <f t="shared" si="39"/>
        <v>09-08-2019 17:40:22 UTC</v>
      </c>
      <c r="C68" s="71" t="str">
        <f t="shared" si="40"/>
        <v>13mp-p4w9-n59c</v>
      </c>
      <c r="D68" s="71" t="str">
        <f t="shared" si="41"/>
        <v>-15.747375525534153</v>
      </c>
      <c r="E68" s="71" t="str">
        <f t="shared" si="42"/>
        <v>35.17171955667436</v>
      </c>
      <c r="F68" s="71" t="str">
        <f t="shared" si="43"/>
        <v>946.0</v>
      </c>
      <c r="G68" s="71" t="str">
        <f t="shared" si="44"/>
        <v>Malawi</v>
      </c>
      <c r="H68" s="71" t="str">
        <f t="shared" si="45"/>
        <v>Chiradzulu</v>
      </c>
      <c r="I68" s="71" t="str">
        <f t="shared" si="46"/>
        <v>Onga</v>
      </c>
      <c r="J68" s="71" t="str">
        <f t="shared" si="47"/>
        <v>Onga</v>
      </c>
      <c r="K68" s="71" t="str">
        <f t="shared" si="48"/>
        <v>Maluwa I</v>
      </c>
      <c r="L68" s="71">
        <f t="shared" si="49"/>
        <v>0</v>
      </c>
      <c r="M68" s="71">
        <f t="shared" si="50"/>
        <v>0</v>
      </c>
      <c r="N68" s="71">
        <f t="shared" si="69"/>
        <v>3</v>
      </c>
      <c r="O68" s="71" t="str">
        <f t="shared" si="70"/>
        <v>Basic Level of Service</v>
      </c>
      <c r="P68" s="71">
        <v>1</v>
      </c>
      <c r="Q68" s="71" t="str">
        <f t="shared" si="51"/>
        <v>Afridev Handpump</v>
      </c>
      <c r="R68" s="71" t="str">
        <f t="shared" si="52"/>
        <v/>
      </c>
      <c r="S68" s="71" t="str">
        <f t="shared" si="71"/>
        <v>Afridev Handpump</v>
      </c>
      <c r="T68" s="71">
        <f t="shared" si="53"/>
        <v>1</v>
      </c>
      <c r="U68" s="71">
        <f t="shared" si="54"/>
        <v>285</v>
      </c>
      <c r="V68" s="71">
        <f t="shared" si="55"/>
        <v>0</v>
      </c>
      <c r="W68" s="71">
        <f t="shared" si="56"/>
        <v>0</v>
      </c>
      <c r="X68" s="71">
        <f t="shared" si="57"/>
        <v>1</v>
      </c>
      <c r="Y68" s="71">
        <f t="shared" si="58"/>
        <v>0</v>
      </c>
      <c r="Z68" s="71">
        <f t="shared" si="72"/>
        <v>0</v>
      </c>
      <c r="AA68" s="71">
        <f t="shared" si="59"/>
        <v>0</v>
      </c>
      <c r="AB68" s="71">
        <f t="shared" si="60"/>
        <v>0</v>
      </c>
      <c r="AC68" s="71" t="str">
        <f t="shared" si="61"/>
        <v>Handpump</v>
      </c>
      <c r="AD68" s="71">
        <f t="shared" si="73"/>
        <v>0</v>
      </c>
      <c r="AE68" s="71" t="str">
        <f t="shared" si="74"/>
        <v/>
      </c>
      <c r="AF68" s="71">
        <f t="shared" si="62"/>
        <v>1</v>
      </c>
      <c r="AG68" s="71" t="str">
        <f t="shared" si="63"/>
        <v/>
      </c>
      <c r="AH68" s="71" t="str">
        <f t="shared" si="64"/>
        <v/>
      </c>
      <c r="AI68" s="71" t="str">
        <f t="shared" si="65"/>
        <v/>
      </c>
      <c r="AJ68" s="71" t="str">
        <f t="shared" si="66"/>
        <v>Turbidity</v>
      </c>
      <c r="AK68" s="71" t="str">
        <f t="shared" si="67"/>
        <v/>
      </c>
      <c r="AL68" s="71" t="str">
        <f t="shared" si="75"/>
        <v>No Data</v>
      </c>
      <c r="AM68" s="71">
        <f t="shared" si="68"/>
        <v>0</v>
      </c>
    </row>
    <row r="69" spans="1:39" x14ac:dyDescent="0.45">
      <c r="A69" s="71" t="str">
        <f t="shared" si="38"/>
        <v>2710180172</v>
      </c>
      <c r="B69" s="71" t="str">
        <f t="shared" si="39"/>
        <v>09-08-2019 17:44:51 UTC</v>
      </c>
      <c r="C69" s="71" t="str">
        <f t="shared" si="40"/>
        <v>8qx3-2f9g-9rdm</v>
      </c>
      <c r="D69" s="71" t="str">
        <f t="shared" si="41"/>
        <v>-15.8935403265059</v>
      </c>
      <c r="E69" s="71" t="str">
        <f t="shared" si="42"/>
        <v>35.238453671336174</v>
      </c>
      <c r="F69" s="71" t="str">
        <f t="shared" si="43"/>
        <v>761.0</v>
      </c>
      <c r="G69" s="71" t="str">
        <f t="shared" si="44"/>
        <v>Malawi</v>
      </c>
      <c r="H69" s="71" t="str">
        <f t="shared" si="45"/>
        <v>Chiradzulu</v>
      </c>
      <c r="I69" s="71" t="str">
        <f t="shared" si="46"/>
        <v>Maone</v>
      </c>
      <c r="J69" s="71" t="str">
        <f t="shared" si="47"/>
        <v>Sakwata</v>
      </c>
      <c r="K69" s="71" t="str">
        <f t="shared" si="48"/>
        <v>Fikira</v>
      </c>
      <c r="L69" s="71">
        <f t="shared" si="49"/>
        <v>0</v>
      </c>
      <c r="M69" s="71">
        <f t="shared" si="50"/>
        <v>0</v>
      </c>
      <c r="N69" s="71">
        <f t="shared" si="69"/>
        <v>7</v>
      </c>
      <c r="O69" s="71" t="str">
        <f t="shared" si="70"/>
        <v>Intermediate Level of Service</v>
      </c>
      <c r="P69" s="71">
        <v>1</v>
      </c>
      <c r="Q69" s="71" t="str">
        <f t="shared" si="51"/>
        <v>Afridev Handpump</v>
      </c>
      <c r="R69" s="71" t="str">
        <f t="shared" si="52"/>
        <v/>
      </c>
      <c r="S69" s="71" t="str">
        <f t="shared" si="71"/>
        <v>Afridev Handpump</v>
      </c>
      <c r="T69" s="71">
        <f t="shared" si="53"/>
        <v>1</v>
      </c>
      <c r="U69" s="71">
        <f t="shared" si="54"/>
        <v>450</v>
      </c>
      <c r="V69" s="71">
        <f t="shared" si="55"/>
        <v>0</v>
      </c>
      <c r="W69" s="71">
        <f t="shared" si="56"/>
        <v>1</v>
      </c>
      <c r="X69" s="71" t="str">
        <f t="shared" si="57"/>
        <v/>
      </c>
      <c r="Y69" s="71" t="str">
        <f t="shared" si="58"/>
        <v/>
      </c>
      <c r="Z69" s="71">
        <f t="shared" si="72"/>
        <v>1</v>
      </c>
      <c r="AA69" s="71">
        <f t="shared" si="59"/>
        <v>1</v>
      </c>
      <c r="AB69" s="71">
        <f t="shared" si="60"/>
        <v>92</v>
      </c>
      <c r="AC69" s="71" t="str">
        <f t="shared" si="61"/>
        <v>Handpump</v>
      </c>
      <c r="AD69" s="71">
        <f t="shared" si="73"/>
        <v>92</v>
      </c>
      <c r="AE69" s="71" t="str">
        <f t="shared" si="74"/>
        <v/>
      </c>
      <c r="AF69" s="71">
        <f t="shared" si="62"/>
        <v>1</v>
      </c>
      <c r="AG69" s="71" t="str">
        <f t="shared" si="63"/>
        <v/>
      </c>
      <c r="AH69" s="71" t="str">
        <f t="shared" si="64"/>
        <v/>
      </c>
      <c r="AI69" s="71">
        <f t="shared" si="65"/>
        <v>1</v>
      </c>
      <c r="AJ69" s="71" t="str">
        <f t="shared" si="66"/>
        <v>Turbidity</v>
      </c>
      <c r="AK69" s="71">
        <f t="shared" si="67"/>
        <v>1</v>
      </c>
      <c r="AL69" s="71">
        <f t="shared" si="75"/>
        <v>1</v>
      </c>
      <c r="AM69" s="71">
        <f t="shared" si="68"/>
        <v>1</v>
      </c>
    </row>
    <row r="70" spans="1:39" x14ac:dyDescent="0.45">
      <c r="A70" s="71" t="str">
        <f t="shared" si="38"/>
        <v>2693640242</v>
      </c>
      <c r="B70" s="71" t="str">
        <f t="shared" si="39"/>
        <v>09-08-2019 17:44:59 UTC</v>
      </c>
      <c r="C70" s="71" t="str">
        <f t="shared" si="40"/>
        <v>uu0r-t878-88hb</v>
      </c>
      <c r="D70" s="71" t="str">
        <f t="shared" si="41"/>
        <v>-15.891613117419183</v>
      </c>
      <c r="E70" s="71" t="str">
        <f t="shared" si="42"/>
        <v>35.23788328282535</v>
      </c>
      <c r="F70" s="71" t="str">
        <f t="shared" si="43"/>
        <v>771.0</v>
      </c>
      <c r="G70" s="71" t="str">
        <f t="shared" si="44"/>
        <v>Malawi</v>
      </c>
      <c r="H70" s="71" t="str">
        <f t="shared" si="45"/>
        <v>Chiradzulu</v>
      </c>
      <c r="I70" s="71" t="str">
        <f t="shared" si="46"/>
        <v>Maone</v>
      </c>
      <c r="J70" s="71" t="str">
        <f t="shared" si="47"/>
        <v>Sakwata</v>
      </c>
      <c r="K70" s="71" t="str">
        <f t="shared" si="48"/>
        <v>Fikira</v>
      </c>
      <c r="L70" s="71">
        <f t="shared" si="49"/>
        <v>0</v>
      </c>
      <c r="M70" s="71">
        <f t="shared" si="50"/>
        <v>0</v>
      </c>
      <c r="N70" s="71">
        <f t="shared" si="69"/>
        <v>0</v>
      </c>
      <c r="O70" s="71" t="str">
        <f t="shared" si="70"/>
        <v>No Improved System</v>
      </c>
      <c r="P70" s="71" t="s">
        <v>96</v>
      </c>
      <c r="Q70" s="71" t="str">
        <f t="shared" si="51"/>
        <v/>
      </c>
      <c r="R70" s="71" t="str">
        <f t="shared" si="52"/>
        <v>Unprotected well</v>
      </c>
      <c r="S70" s="71" t="str">
        <f t="shared" si="71"/>
        <v>Unprotected well</v>
      </c>
      <c r="T70" s="71" t="str">
        <f t="shared" si="53"/>
        <v>N/A</v>
      </c>
      <c r="U70" s="71">
        <f t="shared" si="54"/>
        <v>50</v>
      </c>
      <c r="V70" s="71" t="str">
        <f t="shared" si="55"/>
        <v>N/A</v>
      </c>
      <c r="W70" s="71" t="str">
        <f t="shared" si="56"/>
        <v/>
      </c>
      <c r="X70" s="71" t="str">
        <f t="shared" si="57"/>
        <v/>
      </c>
      <c r="Y70" s="71" t="str">
        <f t="shared" si="58"/>
        <v/>
      </c>
      <c r="Z70" s="71" t="str">
        <f t="shared" si="72"/>
        <v>N/A</v>
      </c>
      <c r="AA70" s="71" t="str">
        <f t="shared" si="59"/>
        <v>N/A</v>
      </c>
      <c r="AB70" s="71" t="str">
        <f t="shared" si="60"/>
        <v/>
      </c>
      <c r="AC70" s="71" t="str">
        <f t="shared" si="61"/>
        <v/>
      </c>
      <c r="AD70" s="71" t="str">
        <f t="shared" si="73"/>
        <v/>
      </c>
      <c r="AE70" s="71" t="str">
        <f t="shared" si="74"/>
        <v/>
      </c>
      <c r="AF70" s="71" t="str">
        <f t="shared" si="62"/>
        <v>N/A</v>
      </c>
      <c r="AG70" s="71" t="str">
        <f t="shared" si="63"/>
        <v/>
      </c>
      <c r="AH70" s="71" t="str">
        <f t="shared" si="64"/>
        <v/>
      </c>
      <c r="AI70" s="71" t="str">
        <f t="shared" si="65"/>
        <v/>
      </c>
      <c r="AJ70" s="71" t="str">
        <f t="shared" si="66"/>
        <v/>
      </c>
      <c r="AK70" s="71" t="str">
        <f t="shared" si="67"/>
        <v/>
      </c>
      <c r="AL70" s="71" t="str">
        <f t="shared" si="75"/>
        <v>N/A</v>
      </c>
      <c r="AM70" s="71" t="str">
        <f t="shared" si="68"/>
        <v>N/A</v>
      </c>
    </row>
    <row r="71" spans="1:39" x14ac:dyDescent="0.45">
      <c r="A71" s="71" t="str">
        <f t="shared" si="38"/>
        <v>2672140152</v>
      </c>
      <c r="B71" s="71" t="str">
        <f t="shared" si="39"/>
        <v>09-08-2019 17:45:15 UTC</v>
      </c>
      <c r="C71" s="71" t="str">
        <f t="shared" si="40"/>
        <v>kvae-wcxx-sksr</v>
      </c>
      <c r="D71" s="71" t="str">
        <f t="shared" si="41"/>
        <v>-15.89243043679744</v>
      </c>
      <c r="E71" s="71" t="str">
        <f t="shared" si="42"/>
        <v>35.24189335294068</v>
      </c>
      <c r="F71" s="71" t="str">
        <f t="shared" si="43"/>
        <v>717.0</v>
      </c>
      <c r="G71" s="71" t="str">
        <f t="shared" si="44"/>
        <v>Malawi</v>
      </c>
      <c r="H71" s="71" t="str">
        <f t="shared" si="45"/>
        <v>Chiradzulu</v>
      </c>
      <c r="I71" s="71" t="str">
        <f t="shared" si="46"/>
        <v>Maone</v>
      </c>
      <c r="J71" s="71" t="str">
        <f t="shared" si="47"/>
        <v>Sakwata</v>
      </c>
      <c r="K71" s="71" t="str">
        <f t="shared" si="48"/>
        <v>Fikira</v>
      </c>
      <c r="L71" s="71">
        <f t="shared" si="49"/>
        <v>0</v>
      </c>
      <c r="M71" s="71">
        <f t="shared" si="50"/>
        <v>0</v>
      </c>
      <c r="N71" s="71">
        <f t="shared" si="69"/>
        <v>6</v>
      </c>
      <c r="O71" s="71" t="str">
        <f t="shared" si="70"/>
        <v>Intermediate Level of Service</v>
      </c>
      <c r="P71" s="71">
        <v>1</v>
      </c>
      <c r="Q71" s="71" t="str">
        <f t="shared" si="51"/>
        <v>Afridev Handpump</v>
      </c>
      <c r="R71" s="71" t="str">
        <f t="shared" si="52"/>
        <v/>
      </c>
      <c r="S71" s="71" t="str">
        <f t="shared" si="71"/>
        <v>Afridev Handpump</v>
      </c>
      <c r="T71" s="71">
        <f t="shared" si="53"/>
        <v>1</v>
      </c>
      <c r="U71" s="71">
        <f t="shared" si="54"/>
        <v>150</v>
      </c>
      <c r="V71" s="71">
        <f t="shared" si="55"/>
        <v>1</v>
      </c>
      <c r="W71" s="71">
        <f t="shared" si="56"/>
        <v>0</v>
      </c>
      <c r="X71" s="71">
        <f t="shared" si="57"/>
        <v>1</v>
      </c>
      <c r="Y71" s="71">
        <f t="shared" si="58"/>
        <v>0</v>
      </c>
      <c r="Z71" s="71">
        <f t="shared" si="72"/>
        <v>0</v>
      </c>
      <c r="AA71" s="71">
        <f t="shared" si="59"/>
        <v>1</v>
      </c>
      <c r="AB71" s="71">
        <f t="shared" si="60"/>
        <v>81</v>
      </c>
      <c r="AC71" s="71" t="str">
        <f t="shared" si="61"/>
        <v>Handpump</v>
      </c>
      <c r="AD71" s="71">
        <f t="shared" si="73"/>
        <v>81</v>
      </c>
      <c r="AE71" s="71" t="str">
        <f t="shared" si="74"/>
        <v/>
      </c>
      <c r="AF71" s="71">
        <f t="shared" si="62"/>
        <v>1</v>
      </c>
      <c r="AG71" s="71" t="str">
        <f t="shared" si="63"/>
        <v/>
      </c>
      <c r="AH71" s="71" t="str">
        <f t="shared" si="64"/>
        <v/>
      </c>
      <c r="AI71" s="71">
        <f t="shared" si="65"/>
        <v>1</v>
      </c>
      <c r="AJ71" s="71" t="str">
        <f t="shared" si="66"/>
        <v>Turbidity</v>
      </c>
      <c r="AK71" s="71">
        <f t="shared" si="67"/>
        <v>1</v>
      </c>
      <c r="AL71" s="71">
        <f t="shared" si="75"/>
        <v>1</v>
      </c>
      <c r="AM71" s="71">
        <f t="shared" si="68"/>
        <v>0</v>
      </c>
    </row>
    <row r="72" spans="1:39" x14ac:dyDescent="0.45">
      <c r="A72" s="71" t="str">
        <f t="shared" si="38"/>
        <v>2699480228</v>
      </c>
      <c r="B72" s="71" t="str">
        <f t="shared" si="39"/>
        <v>09-08-2019 17:45:48 UTC</v>
      </c>
      <c r="C72" s="71" t="str">
        <f t="shared" si="40"/>
        <v>qgc9-f28p-60p</v>
      </c>
      <c r="D72" s="71" t="str">
        <f t="shared" si="41"/>
        <v>-15.887458543293178</v>
      </c>
      <c r="E72" s="71" t="str">
        <f t="shared" si="42"/>
        <v>35.243851533159614</v>
      </c>
      <c r="F72" s="71" t="str">
        <f t="shared" si="43"/>
        <v>821.0</v>
      </c>
      <c r="G72" s="71" t="str">
        <f t="shared" si="44"/>
        <v>Malawi</v>
      </c>
      <c r="H72" s="71" t="str">
        <f t="shared" si="45"/>
        <v>Chiradzulu</v>
      </c>
      <c r="I72" s="71" t="str">
        <f t="shared" si="46"/>
        <v>Maone</v>
      </c>
      <c r="J72" s="71" t="str">
        <f t="shared" si="47"/>
        <v>Sakwata</v>
      </c>
      <c r="K72" s="71" t="str">
        <f t="shared" si="48"/>
        <v>Fikira</v>
      </c>
      <c r="L72" s="71">
        <f t="shared" si="49"/>
        <v>0</v>
      </c>
      <c r="M72" s="71">
        <f t="shared" si="50"/>
        <v>0</v>
      </c>
      <c r="N72" s="71">
        <f t="shared" si="69"/>
        <v>6</v>
      </c>
      <c r="O72" s="71" t="str">
        <f t="shared" si="70"/>
        <v>Intermediate Level of Service</v>
      </c>
      <c r="P72" s="71">
        <v>1</v>
      </c>
      <c r="Q72" s="71" t="str">
        <f t="shared" si="51"/>
        <v>Afridev Handpump</v>
      </c>
      <c r="R72" s="71" t="str">
        <f t="shared" si="52"/>
        <v/>
      </c>
      <c r="S72" s="71" t="str">
        <f t="shared" si="71"/>
        <v>Afridev Handpump</v>
      </c>
      <c r="T72" s="71">
        <f t="shared" si="53"/>
        <v>1</v>
      </c>
      <c r="U72" s="71">
        <f t="shared" si="54"/>
        <v>350</v>
      </c>
      <c r="V72" s="71">
        <f t="shared" si="55"/>
        <v>0</v>
      </c>
      <c r="W72" s="71">
        <f t="shared" si="56"/>
        <v>1</v>
      </c>
      <c r="X72" s="71" t="str">
        <f t="shared" si="57"/>
        <v/>
      </c>
      <c r="Y72" s="71" t="str">
        <f t="shared" si="58"/>
        <v/>
      </c>
      <c r="Z72" s="71">
        <f t="shared" si="72"/>
        <v>1</v>
      </c>
      <c r="AA72" s="71">
        <f t="shared" si="59"/>
        <v>1</v>
      </c>
      <c r="AB72" s="71">
        <f t="shared" si="60"/>
        <v>66</v>
      </c>
      <c r="AC72" s="71" t="str">
        <f t="shared" si="61"/>
        <v>Handpump</v>
      </c>
      <c r="AD72" s="71">
        <f t="shared" si="73"/>
        <v>66</v>
      </c>
      <c r="AE72" s="71" t="str">
        <f t="shared" si="74"/>
        <v/>
      </c>
      <c r="AF72" s="71">
        <f t="shared" si="62"/>
        <v>1</v>
      </c>
      <c r="AG72" s="71" t="str">
        <f t="shared" si="63"/>
        <v/>
      </c>
      <c r="AH72" s="71" t="str">
        <f t="shared" si="64"/>
        <v/>
      </c>
      <c r="AI72" s="71">
        <f t="shared" si="65"/>
        <v>0</v>
      </c>
      <c r="AJ72" s="71" t="str">
        <f t="shared" si="66"/>
        <v>Turbidity</v>
      </c>
      <c r="AK72" s="71">
        <f t="shared" si="67"/>
        <v>1</v>
      </c>
      <c r="AL72" s="71">
        <f t="shared" si="75"/>
        <v>0</v>
      </c>
      <c r="AM72" s="71">
        <f t="shared" si="68"/>
        <v>1</v>
      </c>
    </row>
    <row r="73" spans="1:39" x14ac:dyDescent="0.45">
      <c r="A73" s="71" t="str">
        <f t="shared" si="38"/>
        <v>2685650384</v>
      </c>
      <c r="B73" s="71" t="str">
        <f t="shared" si="39"/>
        <v>09-08-2019 18:30:22 UTC</v>
      </c>
      <c r="C73" s="71" t="str">
        <f t="shared" si="40"/>
        <v>gu1c-8bqr-1a8h</v>
      </c>
      <c r="D73" s="71" t="str">
        <f t="shared" si="41"/>
        <v>-15.62220923602581</v>
      </c>
      <c r="E73" s="71" t="str">
        <f t="shared" si="42"/>
        <v>35.2430250775069</v>
      </c>
      <c r="F73" s="71" t="str">
        <f t="shared" si="43"/>
        <v>854.0</v>
      </c>
      <c r="G73" s="71" t="str">
        <f t="shared" si="44"/>
        <v>Malawi</v>
      </c>
      <c r="H73" s="71" t="str">
        <f t="shared" si="45"/>
        <v>Chiradzulu</v>
      </c>
      <c r="I73" s="71" t="str">
        <f t="shared" si="46"/>
        <v>Ntchema</v>
      </c>
      <c r="J73" s="71" t="str">
        <f t="shared" si="47"/>
        <v>Mpotola</v>
      </c>
      <c r="K73" s="71" t="str">
        <f t="shared" si="48"/>
        <v>Mpotola</v>
      </c>
      <c r="L73" s="71">
        <f t="shared" si="49"/>
        <v>0</v>
      </c>
      <c r="M73" s="71">
        <f t="shared" si="50"/>
        <v>0</v>
      </c>
      <c r="N73" s="71">
        <f t="shared" si="69"/>
        <v>8</v>
      </c>
      <c r="O73" s="71" t="str">
        <f t="shared" si="70"/>
        <v>High Level of Service</v>
      </c>
      <c r="P73" s="71">
        <v>1</v>
      </c>
      <c r="Q73" s="71" t="str">
        <f t="shared" si="51"/>
        <v>Afridev Handpump</v>
      </c>
      <c r="R73" s="71" t="str">
        <f t="shared" si="52"/>
        <v/>
      </c>
      <c r="S73" s="71" t="str">
        <f t="shared" si="71"/>
        <v>Afridev Handpump</v>
      </c>
      <c r="T73" s="71">
        <f t="shared" si="53"/>
        <v>1</v>
      </c>
      <c r="U73" s="71">
        <f t="shared" si="54"/>
        <v>200</v>
      </c>
      <c r="V73" s="71">
        <f t="shared" si="55"/>
        <v>1</v>
      </c>
      <c r="W73" s="71">
        <f t="shared" si="56"/>
        <v>1</v>
      </c>
      <c r="X73" s="71" t="str">
        <f t="shared" si="57"/>
        <v/>
      </c>
      <c r="Y73" s="71" t="str">
        <f t="shared" si="58"/>
        <v/>
      </c>
      <c r="Z73" s="71">
        <f t="shared" si="72"/>
        <v>1</v>
      </c>
      <c r="AA73" s="71">
        <f t="shared" si="59"/>
        <v>1</v>
      </c>
      <c r="AB73" s="71">
        <f t="shared" si="60"/>
        <v>80</v>
      </c>
      <c r="AC73" s="71" t="str">
        <f t="shared" si="61"/>
        <v>Handpump</v>
      </c>
      <c r="AD73" s="71">
        <f t="shared" si="73"/>
        <v>80</v>
      </c>
      <c r="AE73" s="71" t="str">
        <f t="shared" si="74"/>
        <v/>
      </c>
      <c r="AF73" s="71">
        <f t="shared" si="62"/>
        <v>1</v>
      </c>
      <c r="AG73" s="71" t="str">
        <f t="shared" si="63"/>
        <v/>
      </c>
      <c r="AH73" s="71" t="str">
        <f t="shared" si="64"/>
        <v/>
      </c>
      <c r="AI73" s="71">
        <f t="shared" si="65"/>
        <v>1</v>
      </c>
      <c r="AJ73" s="71" t="str">
        <f t="shared" si="66"/>
        <v>Turbidity</v>
      </c>
      <c r="AK73" s="71">
        <f t="shared" si="67"/>
        <v>1</v>
      </c>
      <c r="AL73" s="71">
        <f t="shared" si="75"/>
        <v>1</v>
      </c>
      <c r="AM73" s="71">
        <f t="shared" si="68"/>
        <v>1</v>
      </c>
    </row>
    <row r="74" spans="1:39" x14ac:dyDescent="0.45">
      <c r="A74" s="71" t="str">
        <f t="shared" si="38"/>
        <v>2672080350</v>
      </c>
      <c r="B74" s="71" t="str">
        <f t="shared" si="39"/>
        <v>09-08-2019 18:36:59 UTC</v>
      </c>
      <c r="C74" s="71" t="str">
        <f t="shared" si="40"/>
        <v>fbqu-1jqw-v2sc</v>
      </c>
      <c r="D74" s="71" t="str">
        <f t="shared" si="41"/>
        <v>-15.634327079169452</v>
      </c>
      <c r="E74" s="71" t="str">
        <f t="shared" si="42"/>
        <v>35.234590200707316</v>
      </c>
      <c r="F74" s="71" t="str">
        <f t="shared" si="43"/>
        <v>881.0</v>
      </c>
      <c r="G74" s="71" t="str">
        <f t="shared" si="44"/>
        <v>Malawi</v>
      </c>
      <c r="H74" s="71" t="str">
        <f t="shared" si="45"/>
        <v>Chiradzulu</v>
      </c>
      <c r="I74" s="71" t="str">
        <f t="shared" si="46"/>
        <v>Ntchema</v>
      </c>
      <c r="J74" s="71" t="str">
        <f t="shared" si="47"/>
        <v>Mpotola</v>
      </c>
      <c r="K74" s="71" t="str">
        <f t="shared" si="48"/>
        <v>Moto</v>
      </c>
      <c r="L74" s="71">
        <f t="shared" si="49"/>
        <v>0</v>
      </c>
      <c r="M74" s="71">
        <f t="shared" si="50"/>
        <v>0</v>
      </c>
      <c r="N74" s="71">
        <f t="shared" si="69"/>
        <v>7</v>
      </c>
      <c r="O74" s="71" t="str">
        <f t="shared" si="70"/>
        <v>Intermediate Level of Service</v>
      </c>
      <c r="P74" s="71">
        <v>1</v>
      </c>
      <c r="Q74" s="71" t="str">
        <f t="shared" si="51"/>
        <v>Afridev Handpump</v>
      </c>
      <c r="R74" s="71" t="str">
        <f t="shared" si="52"/>
        <v/>
      </c>
      <c r="S74" s="71" t="str">
        <f t="shared" si="71"/>
        <v>Afridev Handpump</v>
      </c>
      <c r="T74" s="71">
        <f t="shared" si="53"/>
        <v>1</v>
      </c>
      <c r="U74" s="71">
        <f t="shared" si="54"/>
        <v>420</v>
      </c>
      <c r="V74" s="71">
        <f t="shared" si="55"/>
        <v>0</v>
      </c>
      <c r="W74" s="71">
        <f t="shared" si="56"/>
        <v>1</v>
      </c>
      <c r="X74" s="71" t="str">
        <f t="shared" si="57"/>
        <v/>
      </c>
      <c r="Y74" s="71" t="str">
        <f t="shared" si="58"/>
        <v/>
      </c>
      <c r="Z74" s="71">
        <f t="shared" si="72"/>
        <v>1</v>
      </c>
      <c r="AA74" s="71">
        <f t="shared" si="59"/>
        <v>1</v>
      </c>
      <c r="AB74" s="71">
        <f t="shared" si="60"/>
        <v>120</v>
      </c>
      <c r="AC74" s="71" t="str">
        <f t="shared" si="61"/>
        <v>Handpump</v>
      </c>
      <c r="AD74" s="71">
        <f t="shared" si="73"/>
        <v>120</v>
      </c>
      <c r="AE74" s="71" t="str">
        <f t="shared" si="74"/>
        <v/>
      </c>
      <c r="AF74" s="71">
        <f t="shared" si="62"/>
        <v>1</v>
      </c>
      <c r="AG74" s="71" t="str">
        <f t="shared" si="63"/>
        <v/>
      </c>
      <c r="AH74" s="71" t="str">
        <f t="shared" si="64"/>
        <v/>
      </c>
      <c r="AI74" s="71">
        <f t="shared" si="65"/>
        <v>1</v>
      </c>
      <c r="AJ74" s="71" t="str">
        <f t="shared" si="66"/>
        <v>Turbidity</v>
      </c>
      <c r="AK74" s="71">
        <f t="shared" si="67"/>
        <v>1</v>
      </c>
      <c r="AL74" s="71">
        <f t="shared" si="75"/>
        <v>1</v>
      </c>
      <c r="AM74" s="71">
        <f t="shared" si="68"/>
        <v>1</v>
      </c>
    </row>
    <row r="75" spans="1:39" x14ac:dyDescent="0.45">
      <c r="A75" s="71" t="str">
        <f t="shared" si="38"/>
        <v>2706910351</v>
      </c>
      <c r="B75" s="71" t="str">
        <f t="shared" si="39"/>
        <v>10-08-2019 05:51:44 UTC</v>
      </c>
      <c r="C75" s="71" t="str">
        <f t="shared" si="40"/>
        <v>gxx2-vqe0-hhtw</v>
      </c>
      <c r="D75" s="71" t="str">
        <f t="shared" si="41"/>
        <v>-15.638123117387295</v>
      </c>
      <c r="E75" s="71" t="str">
        <f t="shared" si="42"/>
        <v>35.2189473900944</v>
      </c>
      <c r="F75" s="71" t="str">
        <f t="shared" si="43"/>
        <v>900.0</v>
      </c>
      <c r="G75" s="71" t="str">
        <f t="shared" si="44"/>
        <v>Malawi</v>
      </c>
      <c r="H75" s="71" t="str">
        <f t="shared" si="45"/>
        <v>Chiradzulu</v>
      </c>
      <c r="I75" s="71" t="str">
        <f t="shared" si="46"/>
        <v>Ntchema</v>
      </c>
      <c r="J75" s="71" t="str">
        <f t="shared" si="47"/>
        <v>Mpotola</v>
      </c>
      <c r="K75" s="71" t="str">
        <f t="shared" si="48"/>
        <v>Baluti</v>
      </c>
      <c r="L75" s="71">
        <f t="shared" si="49"/>
        <v>0</v>
      </c>
      <c r="M75" s="71">
        <f t="shared" si="50"/>
        <v>0</v>
      </c>
      <c r="N75" s="71">
        <f t="shared" si="69"/>
        <v>5</v>
      </c>
      <c r="O75" s="71" t="str">
        <f t="shared" si="70"/>
        <v>Basic Level of Service</v>
      </c>
      <c r="P75" s="71">
        <v>1</v>
      </c>
      <c r="Q75" s="71" t="str">
        <f t="shared" si="51"/>
        <v>Afridev Handpump</v>
      </c>
      <c r="R75" s="71" t="str">
        <f t="shared" si="52"/>
        <v/>
      </c>
      <c r="S75" s="71" t="str">
        <f t="shared" si="71"/>
        <v>Afridev Handpump</v>
      </c>
      <c r="T75" s="71">
        <f t="shared" si="53"/>
        <v>1</v>
      </c>
      <c r="U75" s="71">
        <f t="shared" si="54"/>
        <v>500</v>
      </c>
      <c r="V75" s="71">
        <f t="shared" si="55"/>
        <v>0</v>
      </c>
      <c r="W75" s="71">
        <f t="shared" si="56"/>
        <v>0</v>
      </c>
      <c r="X75" s="71">
        <f t="shared" si="57"/>
        <v>1</v>
      </c>
      <c r="Y75" s="71">
        <f t="shared" si="58"/>
        <v>0</v>
      </c>
      <c r="Z75" s="71">
        <f t="shared" si="72"/>
        <v>0</v>
      </c>
      <c r="AA75" s="71">
        <f t="shared" si="59"/>
        <v>1</v>
      </c>
      <c r="AB75" s="71">
        <f t="shared" si="60"/>
        <v>65</v>
      </c>
      <c r="AC75" s="71" t="str">
        <f t="shared" si="61"/>
        <v>Handpump</v>
      </c>
      <c r="AD75" s="71">
        <f t="shared" si="73"/>
        <v>65</v>
      </c>
      <c r="AE75" s="71" t="str">
        <f t="shared" si="74"/>
        <v/>
      </c>
      <c r="AF75" s="71">
        <f t="shared" si="62"/>
        <v>1</v>
      </c>
      <c r="AG75" s="71" t="str">
        <f t="shared" si="63"/>
        <v/>
      </c>
      <c r="AH75" s="71" t="str">
        <f t="shared" si="64"/>
        <v/>
      </c>
      <c r="AI75" s="71">
        <f t="shared" si="65"/>
        <v>1</v>
      </c>
      <c r="AJ75" s="71" t="str">
        <f t="shared" si="66"/>
        <v>Turbidity</v>
      </c>
      <c r="AK75" s="71">
        <f t="shared" si="67"/>
        <v>1</v>
      </c>
      <c r="AL75" s="71">
        <f t="shared" si="75"/>
        <v>1</v>
      </c>
      <c r="AM75" s="71">
        <f t="shared" si="68"/>
        <v>0</v>
      </c>
    </row>
    <row r="76" spans="1:39" x14ac:dyDescent="0.45">
      <c r="A76" s="71" t="str">
        <f t="shared" si="38"/>
        <v>2670120593</v>
      </c>
      <c r="B76" s="71" t="str">
        <f t="shared" si="39"/>
        <v>10-08-2019 05:59:47 UTC</v>
      </c>
      <c r="C76" s="71" t="str">
        <f t="shared" si="40"/>
        <v>1kqq-hgmu-cjc3</v>
      </c>
      <c r="D76" s="71" t="str">
        <f t="shared" si="41"/>
        <v>-15.649297451600432</v>
      </c>
      <c r="E76" s="71" t="str">
        <f t="shared" si="42"/>
        <v>35.215808283537626</v>
      </c>
      <c r="F76" s="71" t="str">
        <f t="shared" si="43"/>
        <v>889.0</v>
      </c>
      <c r="G76" s="71" t="str">
        <f t="shared" si="44"/>
        <v>Malawi</v>
      </c>
      <c r="H76" s="71" t="str">
        <f t="shared" si="45"/>
        <v>Chiradzulu</v>
      </c>
      <c r="I76" s="71" t="str">
        <f t="shared" si="46"/>
        <v>Ntchema</v>
      </c>
      <c r="J76" s="71" t="str">
        <f t="shared" si="47"/>
        <v>Mpotola</v>
      </c>
      <c r="K76" s="71" t="str">
        <f t="shared" si="48"/>
        <v>Baluti</v>
      </c>
      <c r="L76" s="71">
        <f t="shared" si="49"/>
        <v>0</v>
      </c>
      <c r="M76" s="71">
        <f t="shared" si="50"/>
        <v>0</v>
      </c>
      <c r="N76" s="71">
        <f t="shared" si="69"/>
        <v>7</v>
      </c>
      <c r="O76" s="71" t="str">
        <f t="shared" si="70"/>
        <v>Intermediate Level of Service</v>
      </c>
      <c r="P76" s="71">
        <v>1</v>
      </c>
      <c r="Q76" s="71" t="str">
        <f t="shared" si="51"/>
        <v>Afridev Handpump</v>
      </c>
      <c r="R76" s="71" t="str">
        <f t="shared" si="52"/>
        <v/>
      </c>
      <c r="S76" s="71" t="str">
        <f t="shared" si="71"/>
        <v>Afridev Handpump</v>
      </c>
      <c r="T76" s="71">
        <f t="shared" si="53"/>
        <v>1</v>
      </c>
      <c r="U76" s="71">
        <f t="shared" si="54"/>
        <v>500</v>
      </c>
      <c r="V76" s="71">
        <f t="shared" si="55"/>
        <v>0</v>
      </c>
      <c r="W76" s="71">
        <f t="shared" si="56"/>
        <v>1</v>
      </c>
      <c r="X76" s="71" t="str">
        <f t="shared" si="57"/>
        <v/>
      </c>
      <c r="Y76" s="71" t="str">
        <f t="shared" si="58"/>
        <v/>
      </c>
      <c r="Z76" s="71">
        <f t="shared" si="72"/>
        <v>1</v>
      </c>
      <c r="AA76" s="71">
        <f t="shared" si="59"/>
        <v>1</v>
      </c>
      <c r="AB76" s="71">
        <f t="shared" si="60"/>
        <v>41</v>
      </c>
      <c r="AC76" s="71" t="str">
        <f t="shared" si="61"/>
        <v>Handpump</v>
      </c>
      <c r="AD76" s="71">
        <f t="shared" si="73"/>
        <v>41</v>
      </c>
      <c r="AE76" s="71" t="str">
        <f t="shared" si="74"/>
        <v/>
      </c>
      <c r="AF76" s="71">
        <f t="shared" si="62"/>
        <v>1</v>
      </c>
      <c r="AG76" s="71" t="str">
        <f t="shared" si="63"/>
        <v/>
      </c>
      <c r="AH76" s="71" t="str">
        <f t="shared" si="64"/>
        <v/>
      </c>
      <c r="AI76" s="71">
        <f t="shared" si="65"/>
        <v>1</v>
      </c>
      <c r="AJ76" s="71" t="str">
        <f t="shared" si="66"/>
        <v>Turbidity</v>
      </c>
      <c r="AK76" s="71">
        <f t="shared" si="67"/>
        <v>1</v>
      </c>
      <c r="AL76" s="71">
        <f t="shared" si="75"/>
        <v>1</v>
      </c>
      <c r="AM76" s="71">
        <f t="shared" si="68"/>
        <v>1</v>
      </c>
    </row>
    <row r="77" spans="1:39" x14ac:dyDescent="0.45">
      <c r="A77" s="71" t="str">
        <f t="shared" si="38"/>
        <v>2699580603</v>
      </c>
      <c r="B77" s="71" t="str">
        <f t="shared" si="39"/>
        <v>10-08-2019 06:04:09 UTC</v>
      </c>
      <c r="C77" s="71" t="str">
        <f t="shared" si="40"/>
        <v>ngf1-rmkx-5u8n</v>
      </c>
      <c r="D77" s="71" t="str">
        <f t="shared" si="41"/>
        <v>-15.601218142546713</v>
      </c>
      <c r="E77" s="71" t="str">
        <f t="shared" si="42"/>
        <v>35.18887907266617</v>
      </c>
      <c r="F77" s="71" t="str">
        <f t="shared" si="43"/>
        <v>1099.0</v>
      </c>
      <c r="G77" s="71" t="str">
        <f t="shared" si="44"/>
        <v>Malawi</v>
      </c>
      <c r="H77" s="71" t="str">
        <f t="shared" si="45"/>
        <v>Chiradzulu</v>
      </c>
      <c r="I77" s="71" t="str">
        <f t="shared" si="46"/>
        <v>Ntchema</v>
      </c>
      <c r="J77" s="71" t="str">
        <f t="shared" si="47"/>
        <v>Ntchema</v>
      </c>
      <c r="K77" s="71" t="str">
        <f t="shared" si="48"/>
        <v>Chilemba</v>
      </c>
      <c r="L77" s="71">
        <f t="shared" si="49"/>
        <v>0</v>
      </c>
      <c r="M77" s="71">
        <f t="shared" si="50"/>
        <v>0</v>
      </c>
      <c r="N77" s="71">
        <f t="shared" si="69"/>
        <v>5</v>
      </c>
      <c r="O77" s="71" t="str">
        <f t="shared" si="70"/>
        <v>Basic Level of Service</v>
      </c>
      <c r="P77" s="71">
        <v>1</v>
      </c>
      <c r="Q77" s="71" t="str">
        <f t="shared" si="51"/>
        <v>Afridev Handpump</v>
      </c>
      <c r="R77" s="71" t="str">
        <f t="shared" si="52"/>
        <v/>
      </c>
      <c r="S77" s="71" t="str">
        <f t="shared" si="71"/>
        <v>Afridev Handpump</v>
      </c>
      <c r="T77" s="71">
        <f t="shared" si="53"/>
        <v>1</v>
      </c>
      <c r="U77" s="71">
        <f t="shared" si="54"/>
        <v>600</v>
      </c>
      <c r="V77" s="71">
        <f t="shared" si="55"/>
        <v>0</v>
      </c>
      <c r="W77" s="71">
        <f t="shared" si="56"/>
        <v>0</v>
      </c>
      <c r="X77" s="71">
        <f t="shared" si="57"/>
        <v>1</v>
      </c>
      <c r="Y77" s="71">
        <f t="shared" si="58"/>
        <v>0</v>
      </c>
      <c r="Z77" s="71">
        <f t="shared" si="72"/>
        <v>0</v>
      </c>
      <c r="AA77" s="71">
        <f t="shared" si="59"/>
        <v>1</v>
      </c>
      <c r="AB77" s="71">
        <f t="shared" si="60"/>
        <v>45</v>
      </c>
      <c r="AC77" s="71" t="str">
        <f t="shared" si="61"/>
        <v>Handpump</v>
      </c>
      <c r="AD77" s="71">
        <f t="shared" si="73"/>
        <v>45</v>
      </c>
      <c r="AE77" s="71" t="str">
        <f t="shared" si="74"/>
        <v/>
      </c>
      <c r="AF77" s="71">
        <f t="shared" si="62"/>
        <v>1</v>
      </c>
      <c r="AG77" s="71" t="str">
        <f t="shared" si="63"/>
        <v/>
      </c>
      <c r="AH77" s="71" t="str">
        <f t="shared" si="64"/>
        <v/>
      </c>
      <c r="AI77" s="71">
        <f t="shared" si="65"/>
        <v>1</v>
      </c>
      <c r="AJ77" s="71" t="str">
        <f t="shared" si="66"/>
        <v>Turbidity</v>
      </c>
      <c r="AK77" s="71">
        <f t="shared" si="67"/>
        <v>1</v>
      </c>
      <c r="AL77" s="71">
        <f t="shared" si="75"/>
        <v>1</v>
      </c>
      <c r="AM77" s="71">
        <f t="shared" si="68"/>
        <v>0</v>
      </c>
    </row>
    <row r="78" spans="1:39" x14ac:dyDescent="0.45">
      <c r="A78" s="71" t="str">
        <f t="shared" si="38"/>
        <v>2708240544</v>
      </c>
      <c r="B78" s="71" t="str">
        <f t="shared" si="39"/>
        <v>10-08-2019 06:08:19 UTC</v>
      </c>
      <c r="C78" s="71" t="str">
        <f t="shared" si="40"/>
        <v>mqx5-9phj-5hf1</v>
      </c>
      <c r="D78" s="71" t="str">
        <f t="shared" si="41"/>
        <v>-15.725126937031746</v>
      </c>
      <c r="E78" s="71" t="str">
        <f t="shared" si="42"/>
        <v>35.173828192055225</v>
      </c>
      <c r="F78" s="71" t="str">
        <f t="shared" si="43"/>
        <v>956.0</v>
      </c>
      <c r="G78" s="71" t="str">
        <f t="shared" si="44"/>
        <v>Malawi</v>
      </c>
      <c r="H78" s="71" t="str">
        <f t="shared" si="45"/>
        <v>Chiradzulu</v>
      </c>
      <c r="I78" s="71" t="str">
        <f t="shared" si="46"/>
        <v>Onga</v>
      </c>
      <c r="J78" s="71" t="str">
        <f t="shared" si="47"/>
        <v>Onga</v>
      </c>
      <c r="K78" s="71" t="str">
        <f t="shared" si="48"/>
        <v>Ching'amba</v>
      </c>
      <c r="L78" s="71">
        <f t="shared" si="49"/>
        <v>0</v>
      </c>
      <c r="M78" s="71">
        <f t="shared" si="50"/>
        <v>0</v>
      </c>
      <c r="N78" s="71">
        <f t="shared" si="69"/>
        <v>7</v>
      </c>
      <c r="O78" s="71" t="str">
        <f t="shared" si="70"/>
        <v>Intermediate Level of Service</v>
      </c>
      <c r="P78" s="71">
        <v>1</v>
      </c>
      <c r="Q78" s="71" t="str">
        <f t="shared" si="51"/>
        <v>Afridev Handpump</v>
      </c>
      <c r="R78" s="71" t="str">
        <f t="shared" si="52"/>
        <v/>
      </c>
      <c r="S78" s="71" t="str">
        <f t="shared" si="71"/>
        <v>Afridev Handpump</v>
      </c>
      <c r="T78" s="71">
        <f t="shared" si="53"/>
        <v>1</v>
      </c>
      <c r="U78" s="71">
        <f t="shared" si="54"/>
        <v>343</v>
      </c>
      <c r="V78" s="71">
        <f t="shared" si="55"/>
        <v>0</v>
      </c>
      <c r="W78" s="71">
        <f t="shared" si="56"/>
        <v>1</v>
      </c>
      <c r="X78" s="71" t="str">
        <f t="shared" si="57"/>
        <v/>
      </c>
      <c r="Y78" s="71" t="str">
        <f t="shared" si="58"/>
        <v/>
      </c>
      <c r="Z78" s="71">
        <f t="shared" si="72"/>
        <v>1</v>
      </c>
      <c r="AA78" s="71">
        <f t="shared" si="59"/>
        <v>1</v>
      </c>
      <c r="AB78" s="71">
        <f t="shared" si="60"/>
        <v>59</v>
      </c>
      <c r="AC78" s="71" t="str">
        <f t="shared" si="61"/>
        <v>Handpump</v>
      </c>
      <c r="AD78" s="71">
        <f t="shared" si="73"/>
        <v>59</v>
      </c>
      <c r="AE78" s="71" t="str">
        <f t="shared" si="74"/>
        <v/>
      </c>
      <c r="AF78" s="71">
        <f t="shared" si="62"/>
        <v>1</v>
      </c>
      <c r="AG78" s="71" t="str">
        <f t="shared" si="63"/>
        <v/>
      </c>
      <c r="AH78" s="71" t="str">
        <f t="shared" si="64"/>
        <v/>
      </c>
      <c r="AI78" s="71">
        <f t="shared" si="65"/>
        <v>1</v>
      </c>
      <c r="AJ78" s="71" t="str">
        <f t="shared" si="66"/>
        <v>Turbidity</v>
      </c>
      <c r="AK78" s="71">
        <f t="shared" si="67"/>
        <v>1</v>
      </c>
      <c r="AL78" s="71">
        <f t="shared" si="75"/>
        <v>1</v>
      </c>
      <c r="AM78" s="71">
        <f t="shared" si="68"/>
        <v>1</v>
      </c>
    </row>
    <row r="79" spans="1:39" x14ac:dyDescent="0.45">
      <c r="A79" s="71" t="str">
        <f t="shared" si="38"/>
        <v>2685680556</v>
      </c>
      <c r="B79" s="71" t="str">
        <f t="shared" si="39"/>
        <v>10-08-2019 06:09:45 UTC</v>
      </c>
      <c r="C79" s="71" t="str">
        <f t="shared" si="40"/>
        <v>c6xw-mfb4-a9ft</v>
      </c>
      <c r="D79" s="71" t="str">
        <f t="shared" si="41"/>
        <v>-15.750036276876926</v>
      </c>
      <c r="E79" s="71" t="str">
        <f t="shared" si="42"/>
        <v>35.17385392449796</v>
      </c>
      <c r="F79" s="71" t="str">
        <f t="shared" si="43"/>
        <v>935.0</v>
      </c>
      <c r="G79" s="71" t="str">
        <f t="shared" si="44"/>
        <v>Malawi</v>
      </c>
      <c r="H79" s="71" t="str">
        <f t="shared" si="45"/>
        <v>Chiradzulu</v>
      </c>
      <c r="I79" s="71" t="str">
        <f t="shared" si="46"/>
        <v>Onga</v>
      </c>
      <c r="J79" s="71" t="str">
        <f t="shared" si="47"/>
        <v>Onga</v>
      </c>
      <c r="K79" s="71" t="str">
        <f t="shared" si="48"/>
        <v>Bamuya</v>
      </c>
      <c r="L79" s="71">
        <f t="shared" si="49"/>
        <v>0</v>
      </c>
      <c r="M79" s="71">
        <f t="shared" si="50"/>
        <v>0</v>
      </c>
      <c r="N79" s="71">
        <f t="shared" si="69"/>
        <v>7</v>
      </c>
      <c r="O79" s="71" t="str">
        <f t="shared" si="70"/>
        <v>Intermediate Level of Service</v>
      </c>
      <c r="P79" s="71">
        <v>1</v>
      </c>
      <c r="Q79" s="71" t="str">
        <f t="shared" si="51"/>
        <v>Afridev Handpump</v>
      </c>
      <c r="R79" s="71" t="str">
        <f t="shared" si="52"/>
        <v/>
      </c>
      <c r="S79" s="71" t="str">
        <f t="shared" si="71"/>
        <v>Afridev Handpump</v>
      </c>
      <c r="T79" s="71">
        <f t="shared" si="53"/>
        <v>1</v>
      </c>
      <c r="U79" s="71">
        <f t="shared" si="54"/>
        <v>410</v>
      </c>
      <c r="V79" s="71">
        <f t="shared" si="55"/>
        <v>0</v>
      </c>
      <c r="W79" s="71">
        <f t="shared" si="56"/>
        <v>1</v>
      </c>
      <c r="X79" s="71" t="str">
        <f t="shared" si="57"/>
        <v/>
      </c>
      <c r="Y79" s="71" t="str">
        <f t="shared" si="58"/>
        <v/>
      </c>
      <c r="Z79" s="71">
        <f t="shared" si="72"/>
        <v>1</v>
      </c>
      <c r="AA79" s="71">
        <f t="shared" si="59"/>
        <v>1</v>
      </c>
      <c r="AB79" s="71">
        <f t="shared" si="60"/>
        <v>63</v>
      </c>
      <c r="AC79" s="71" t="str">
        <f t="shared" si="61"/>
        <v>Handpump</v>
      </c>
      <c r="AD79" s="71">
        <f t="shared" si="73"/>
        <v>63</v>
      </c>
      <c r="AE79" s="71" t="str">
        <f t="shared" si="74"/>
        <v/>
      </c>
      <c r="AF79" s="71">
        <f t="shared" si="62"/>
        <v>1</v>
      </c>
      <c r="AG79" s="71" t="str">
        <f t="shared" si="63"/>
        <v/>
      </c>
      <c r="AH79" s="71" t="str">
        <f t="shared" si="64"/>
        <v/>
      </c>
      <c r="AI79" s="71">
        <f t="shared" si="65"/>
        <v>1</v>
      </c>
      <c r="AJ79" s="71" t="str">
        <f t="shared" si="66"/>
        <v>Turbidity</v>
      </c>
      <c r="AK79" s="71">
        <f t="shared" si="67"/>
        <v>1</v>
      </c>
      <c r="AL79" s="71">
        <f t="shared" si="75"/>
        <v>1</v>
      </c>
      <c r="AM79" s="71">
        <f t="shared" si="68"/>
        <v>1</v>
      </c>
    </row>
    <row r="80" spans="1:39" x14ac:dyDescent="0.45">
      <c r="A80" s="71" t="str">
        <f t="shared" si="38"/>
        <v>2695700139</v>
      </c>
      <c r="B80" s="71" t="str">
        <f t="shared" si="39"/>
        <v>10-08-2019 06:13:43 UTC</v>
      </c>
      <c r="C80" s="71" t="str">
        <f t="shared" si="40"/>
        <v>tjjy-kg6u-n0sy</v>
      </c>
      <c r="D80" s="71" t="str">
        <f t="shared" si="41"/>
        <v>-15.60594029724598</v>
      </c>
      <c r="E80" s="71" t="str">
        <f t="shared" si="42"/>
        <v>35.18783451989293</v>
      </c>
      <c r="F80" s="71" t="str">
        <f t="shared" si="43"/>
        <v>1013.0</v>
      </c>
      <c r="G80" s="71" t="str">
        <f t="shared" si="44"/>
        <v>Malawi</v>
      </c>
      <c r="H80" s="71" t="str">
        <f t="shared" si="45"/>
        <v>Chiradzulu</v>
      </c>
      <c r="I80" s="71" t="str">
        <f t="shared" si="46"/>
        <v>Ntchema</v>
      </c>
      <c r="J80" s="71" t="str">
        <f t="shared" si="47"/>
        <v>Ntchema</v>
      </c>
      <c r="K80" s="71" t="str">
        <f t="shared" si="48"/>
        <v>Khumbanyiwa</v>
      </c>
      <c r="L80" s="71">
        <f t="shared" si="49"/>
        <v>0</v>
      </c>
      <c r="M80" s="71">
        <f t="shared" si="50"/>
        <v>0</v>
      </c>
      <c r="N80" s="71">
        <f t="shared" si="69"/>
        <v>6</v>
      </c>
      <c r="O80" s="71" t="str">
        <f t="shared" si="70"/>
        <v>Intermediate Level of Service</v>
      </c>
      <c r="P80" s="71">
        <v>1</v>
      </c>
      <c r="Q80" s="71" t="str">
        <f t="shared" si="51"/>
        <v>Afridev Handpump</v>
      </c>
      <c r="R80" s="71" t="str">
        <f t="shared" si="52"/>
        <v/>
      </c>
      <c r="S80" s="71" t="str">
        <f t="shared" si="71"/>
        <v>Afridev Handpump</v>
      </c>
      <c r="T80" s="71">
        <f t="shared" si="53"/>
        <v>1</v>
      </c>
      <c r="U80" s="71">
        <f t="shared" si="54"/>
        <v>125</v>
      </c>
      <c r="V80" s="71">
        <f t="shared" si="55"/>
        <v>1</v>
      </c>
      <c r="W80" s="71">
        <f t="shared" si="56"/>
        <v>0</v>
      </c>
      <c r="X80" s="71">
        <f t="shared" si="57"/>
        <v>1</v>
      </c>
      <c r="Y80" s="71">
        <f t="shared" si="58"/>
        <v>0</v>
      </c>
      <c r="Z80" s="71">
        <f t="shared" si="72"/>
        <v>0</v>
      </c>
      <c r="AA80" s="71">
        <f t="shared" si="59"/>
        <v>1</v>
      </c>
      <c r="AB80" s="71">
        <f t="shared" si="60"/>
        <v>62</v>
      </c>
      <c r="AC80" s="71" t="str">
        <f t="shared" si="61"/>
        <v>Handpump</v>
      </c>
      <c r="AD80" s="71">
        <f t="shared" si="73"/>
        <v>62</v>
      </c>
      <c r="AE80" s="71" t="str">
        <f t="shared" si="74"/>
        <v/>
      </c>
      <c r="AF80" s="71">
        <f t="shared" si="62"/>
        <v>1</v>
      </c>
      <c r="AG80" s="71" t="str">
        <f t="shared" si="63"/>
        <v/>
      </c>
      <c r="AH80" s="71" t="str">
        <f t="shared" si="64"/>
        <v/>
      </c>
      <c r="AI80" s="71">
        <f t="shared" si="65"/>
        <v>1</v>
      </c>
      <c r="AJ80" s="71" t="str">
        <f t="shared" si="66"/>
        <v>Turbidity</v>
      </c>
      <c r="AK80" s="71">
        <f t="shared" si="67"/>
        <v>1</v>
      </c>
      <c r="AL80" s="71">
        <f t="shared" si="75"/>
        <v>1</v>
      </c>
      <c r="AM80" s="71">
        <f t="shared" si="68"/>
        <v>0</v>
      </c>
    </row>
    <row r="81" spans="1:39" x14ac:dyDescent="0.45">
      <c r="A81" s="71" t="str">
        <f t="shared" si="38"/>
        <v>2687780317</v>
      </c>
      <c r="B81" s="71" t="str">
        <f t="shared" si="39"/>
        <v>10-08-2019 06:57:56 UTC</v>
      </c>
      <c r="C81" s="71" t="str">
        <f t="shared" si="40"/>
        <v>revu-n8jf-yutu</v>
      </c>
      <c r="D81" s="71" t="str">
        <f t="shared" si="41"/>
        <v>-15.64745913259685</v>
      </c>
      <c r="E81" s="71" t="str">
        <f t="shared" si="42"/>
        <v>35.214879317209125</v>
      </c>
      <c r="F81" s="71" t="str">
        <f t="shared" si="43"/>
        <v>888.0</v>
      </c>
      <c r="G81" s="71" t="str">
        <f t="shared" si="44"/>
        <v>Malawi</v>
      </c>
      <c r="H81" s="71" t="str">
        <f t="shared" si="45"/>
        <v>Chiradzulu</v>
      </c>
      <c r="I81" s="71" t="str">
        <f t="shared" si="46"/>
        <v>Ntchema</v>
      </c>
      <c r="J81" s="71" t="str">
        <f t="shared" si="47"/>
        <v>Mpotola</v>
      </c>
      <c r="K81" s="71" t="str">
        <f t="shared" si="48"/>
        <v>Baluti</v>
      </c>
      <c r="L81" s="71">
        <f t="shared" si="49"/>
        <v>0</v>
      </c>
      <c r="M81" s="71">
        <f t="shared" si="50"/>
        <v>0</v>
      </c>
      <c r="N81" s="71">
        <f t="shared" si="69"/>
        <v>6</v>
      </c>
      <c r="O81" s="71" t="str">
        <f t="shared" si="70"/>
        <v>Intermediate Level of Service</v>
      </c>
      <c r="P81" s="71">
        <v>1</v>
      </c>
      <c r="Q81" s="71" t="str">
        <f t="shared" si="51"/>
        <v>Afridev Handpump</v>
      </c>
      <c r="R81" s="71" t="str">
        <f t="shared" si="52"/>
        <v/>
      </c>
      <c r="S81" s="71" t="str">
        <f t="shared" si="71"/>
        <v>Afridev Handpump</v>
      </c>
      <c r="T81" s="71">
        <f t="shared" si="53"/>
        <v>0</v>
      </c>
      <c r="U81" s="71">
        <f t="shared" si="54"/>
        <v>101</v>
      </c>
      <c r="V81" s="71">
        <f t="shared" si="55"/>
        <v>1</v>
      </c>
      <c r="W81" s="71">
        <f t="shared" si="56"/>
        <v>0</v>
      </c>
      <c r="X81" s="71">
        <f t="shared" si="57"/>
        <v>1</v>
      </c>
      <c r="Y81" s="71">
        <f t="shared" si="58"/>
        <v>0</v>
      </c>
      <c r="Z81" s="71">
        <f t="shared" si="72"/>
        <v>0</v>
      </c>
      <c r="AA81" s="71">
        <f t="shared" si="59"/>
        <v>1</v>
      </c>
      <c r="AB81" s="71">
        <f t="shared" si="60"/>
        <v>54</v>
      </c>
      <c r="AC81" s="71" t="str">
        <f t="shared" si="61"/>
        <v>Handpump</v>
      </c>
      <c r="AD81" s="71">
        <f t="shared" si="73"/>
        <v>54</v>
      </c>
      <c r="AE81" s="71" t="str">
        <f t="shared" si="74"/>
        <v/>
      </c>
      <c r="AF81" s="71">
        <f t="shared" si="62"/>
        <v>1</v>
      </c>
      <c r="AG81" s="71" t="str">
        <f t="shared" si="63"/>
        <v/>
      </c>
      <c r="AH81" s="71" t="str">
        <f t="shared" si="64"/>
        <v/>
      </c>
      <c r="AI81" s="71">
        <f t="shared" si="65"/>
        <v>1</v>
      </c>
      <c r="AJ81" s="71" t="str">
        <f t="shared" si="66"/>
        <v>Turbidity</v>
      </c>
      <c r="AK81" s="71">
        <f t="shared" si="67"/>
        <v>1</v>
      </c>
      <c r="AL81" s="71">
        <f t="shared" si="75"/>
        <v>1</v>
      </c>
      <c r="AM81" s="71">
        <f t="shared" si="68"/>
        <v>1</v>
      </c>
    </row>
    <row r="82" spans="1:39" x14ac:dyDescent="0.45">
      <c r="A82" s="71" t="str">
        <f t="shared" si="38"/>
        <v>2670160187</v>
      </c>
      <c r="B82" s="71" t="str">
        <f t="shared" si="39"/>
        <v>10-08-2019 06:58:35 UTC</v>
      </c>
      <c r="C82" s="71" t="str">
        <f t="shared" si="40"/>
        <v>mcd8-r4x4-982n</v>
      </c>
      <c r="D82" s="71" t="str">
        <f t="shared" si="41"/>
        <v>-15.755265327170491</v>
      </c>
      <c r="E82" s="71" t="str">
        <f t="shared" si="42"/>
        <v>35.16296977177262</v>
      </c>
      <c r="F82" s="71" t="str">
        <f t="shared" si="43"/>
        <v>949.0</v>
      </c>
      <c r="G82" s="71" t="str">
        <f t="shared" si="44"/>
        <v>Malawi</v>
      </c>
      <c r="H82" s="71" t="str">
        <f t="shared" si="45"/>
        <v>Chiradzulu</v>
      </c>
      <c r="I82" s="71" t="str">
        <f t="shared" si="46"/>
        <v>Onga</v>
      </c>
      <c r="J82" s="71" t="str">
        <f t="shared" si="47"/>
        <v>Onga</v>
      </c>
      <c r="K82" s="71" t="str">
        <f t="shared" si="48"/>
        <v>Njeremba</v>
      </c>
      <c r="L82" s="71">
        <f t="shared" si="49"/>
        <v>0</v>
      </c>
      <c r="M82" s="71">
        <f t="shared" si="50"/>
        <v>0</v>
      </c>
      <c r="N82" s="71">
        <f t="shared" si="69"/>
        <v>0</v>
      </c>
      <c r="O82" s="71" t="str">
        <f t="shared" si="70"/>
        <v>No Improved System</v>
      </c>
      <c r="P82" s="71" t="s">
        <v>96</v>
      </c>
      <c r="Q82" s="71" t="str">
        <f t="shared" si="51"/>
        <v/>
      </c>
      <c r="R82" s="71" t="str">
        <f t="shared" si="52"/>
        <v/>
      </c>
      <c r="S82" s="71" t="str">
        <f t="shared" si="71"/>
        <v/>
      </c>
      <c r="T82" s="71" t="str">
        <f t="shared" si="53"/>
        <v>N/A</v>
      </c>
      <c r="U82" s="71">
        <f t="shared" si="54"/>
        <v>125</v>
      </c>
      <c r="V82" s="71" t="str">
        <f t="shared" si="55"/>
        <v>N/A</v>
      </c>
      <c r="W82" s="71" t="str">
        <f t="shared" si="56"/>
        <v/>
      </c>
      <c r="X82" s="71" t="str">
        <f t="shared" si="57"/>
        <v/>
      </c>
      <c r="Y82" s="71" t="str">
        <f t="shared" si="58"/>
        <v/>
      </c>
      <c r="Z82" s="71" t="str">
        <f t="shared" si="72"/>
        <v>N/A</v>
      </c>
      <c r="AA82" s="71" t="str">
        <f t="shared" si="59"/>
        <v>N/A</v>
      </c>
      <c r="AB82" s="71" t="str">
        <f t="shared" si="60"/>
        <v/>
      </c>
      <c r="AC82" s="71" t="str">
        <f t="shared" si="61"/>
        <v/>
      </c>
      <c r="AD82" s="71" t="str">
        <f t="shared" si="73"/>
        <v/>
      </c>
      <c r="AE82" s="71" t="str">
        <f t="shared" si="74"/>
        <v/>
      </c>
      <c r="AF82" s="71" t="str">
        <f t="shared" si="62"/>
        <v>N/A</v>
      </c>
      <c r="AG82" s="71" t="str">
        <f t="shared" si="63"/>
        <v/>
      </c>
      <c r="AH82" s="71" t="str">
        <f t="shared" si="64"/>
        <v/>
      </c>
      <c r="AI82" s="71" t="str">
        <f t="shared" si="65"/>
        <v/>
      </c>
      <c r="AJ82" s="71" t="str">
        <f t="shared" si="66"/>
        <v/>
      </c>
      <c r="AK82" s="71" t="str">
        <f t="shared" si="67"/>
        <v/>
      </c>
      <c r="AL82" s="71" t="str">
        <f t="shared" si="75"/>
        <v>N/A</v>
      </c>
      <c r="AM82" s="71" t="str">
        <f t="shared" si="68"/>
        <v>N/A</v>
      </c>
    </row>
    <row r="83" spans="1:39" x14ac:dyDescent="0.45">
      <c r="A83" s="71" t="str">
        <f t="shared" si="38"/>
        <v>2699560072</v>
      </c>
      <c r="B83" s="71" t="str">
        <f t="shared" si="39"/>
        <v>10-08-2019 07:04:11 UTC</v>
      </c>
      <c r="C83" s="71" t="str">
        <f t="shared" si="40"/>
        <v>jw84-k9am-eh85</v>
      </c>
      <c r="D83" s="71" t="str">
        <f t="shared" si="41"/>
        <v>-15.8646137</v>
      </c>
      <c r="E83" s="71" t="str">
        <f t="shared" si="42"/>
        <v>35.2385606</v>
      </c>
      <c r="F83" s="71" t="str">
        <f t="shared" si="43"/>
        <v>843.0</v>
      </c>
      <c r="G83" s="71" t="str">
        <f t="shared" si="44"/>
        <v>Malawi</v>
      </c>
      <c r="H83" s="71" t="str">
        <f t="shared" si="45"/>
        <v>Chiradzulu</v>
      </c>
      <c r="I83" s="71" t="str">
        <f t="shared" si="46"/>
        <v>Maone</v>
      </c>
      <c r="J83" s="71" t="str">
        <f t="shared" si="47"/>
        <v>Sakwata</v>
      </c>
      <c r="K83" s="71" t="str">
        <f t="shared" si="48"/>
        <v>Siliya</v>
      </c>
      <c r="L83" s="71">
        <f t="shared" si="49"/>
        <v>0</v>
      </c>
      <c r="M83" s="71">
        <f t="shared" si="50"/>
        <v>0</v>
      </c>
      <c r="N83" s="71">
        <f t="shared" si="69"/>
        <v>0</v>
      </c>
      <c r="O83" s="71" t="str">
        <f t="shared" si="70"/>
        <v>No Improved System</v>
      </c>
      <c r="P83" s="71" t="s">
        <v>96</v>
      </c>
      <c r="Q83" s="71" t="str">
        <f t="shared" si="51"/>
        <v/>
      </c>
      <c r="R83" s="71" t="str">
        <f t="shared" si="52"/>
        <v>Scoophole</v>
      </c>
      <c r="S83" s="71" t="str">
        <f t="shared" si="71"/>
        <v>Scoophole</v>
      </c>
      <c r="T83" s="71" t="str">
        <f t="shared" si="53"/>
        <v>N/A</v>
      </c>
      <c r="U83" s="71">
        <f t="shared" si="54"/>
        <v>100</v>
      </c>
      <c r="V83" s="71" t="str">
        <f t="shared" si="55"/>
        <v>N/A</v>
      </c>
      <c r="W83" s="71" t="str">
        <f t="shared" si="56"/>
        <v/>
      </c>
      <c r="X83" s="71" t="str">
        <f t="shared" si="57"/>
        <v/>
      </c>
      <c r="Y83" s="71" t="str">
        <f t="shared" si="58"/>
        <v/>
      </c>
      <c r="Z83" s="71" t="str">
        <f t="shared" si="72"/>
        <v>N/A</v>
      </c>
      <c r="AA83" s="71" t="str">
        <f t="shared" si="59"/>
        <v>N/A</v>
      </c>
      <c r="AB83" s="71" t="str">
        <f t="shared" si="60"/>
        <v/>
      </c>
      <c r="AC83" s="71" t="str">
        <f t="shared" si="61"/>
        <v/>
      </c>
      <c r="AD83" s="71" t="str">
        <f t="shared" si="73"/>
        <v/>
      </c>
      <c r="AE83" s="71" t="str">
        <f t="shared" si="74"/>
        <v/>
      </c>
      <c r="AF83" s="71" t="str">
        <f t="shared" si="62"/>
        <v>N/A</v>
      </c>
      <c r="AG83" s="71" t="str">
        <f t="shared" si="63"/>
        <v/>
      </c>
      <c r="AH83" s="71" t="str">
        <f t="shared" si="64"/>
        <v/>
      </c>
      <c r="AI83" s="71" t="str">
        <f t="shared" si="65"/>
        <v/>
      </c>
      <c r="AJ83" s="71" t="str">
        <f t="shared" si="66"/>
        <v/>
      </c>
      <c r="AK83" s="71" t="str">
        <f t="shared" si="67"/>
        <v/>
      </c>
      <c r="AL83" s="71" t="str">
        <f t="shared" si="75"/>
        <v>N/A</v>
      </c>
      <c r="AM83" s="71" t="str">
        <f t="shared" si="68"/>
        <v>N/A</v>
      </c>
    </row>
    <row r="84" spans="1:39" x14ac:dyDescent="0.45">
      <c r="A84" s="71" t="str">
        <f t="shared" si="38"/>
        <v>2685710143</v>
      </c>
      <c r="B84" s="71" t="str">
        <f t="shared" si="39"/>
        <v>10-08-2019 07:05:21 UTC</v>
      </c>
      <c r="C84" s="71" t="str">
        <f t="shared" si="40"/>
        <v>jp6j-8nv4-g58a</v>
      </c>
      <c r="D84" s="71" t="str">
        <f t="shared" si="41"/>
        <v>-15.611178944818676</v>
      </c>
      <c r="E84" s="71" t="str">
        <f t="shared" si="42"/>
        <v>35.186689384281635</v>
      </c>
      <c r="F84" s="71" t="str">
        <f t="shared" si="43"/>
        <v>985.0</v>
      </c>
      <c r="G84" s="71" t="str">
        <f t="shared" si="44"/>
        <v>Malawi</v>
      </c>
      <c r="H84" s="71" t="str">
        <f t="shared" si="45"/>
        <v>Chiradzulu</v>
      </c>
      <c r="I84" s="71" t="str">
        <f t="shared" si="46"/>
        <v>Ntchema</v>
      </c>
      <c r="J84" s="71" t="str">
        <f t="shared" si="47"/>
        <v>Ntchema</v>
      </c>
      <c r="K84" s="71" t="str">
        <f t="shared" si="48"/>
        <v>Chilemba</v>
      </c>
      <c r="L84" s="71">
        <f t="shared" si="49"/>
        <v>0</v>
      </c>
      <c r="M84" s="71">
        <f t="shared" si="50"/>
        <v>0</v>
      </c>
      <c r="N84" s="71">
        <f t="shared" si="69"/>
        <v>6</v>
      </c>
      <c r="O84" s="71" t="str">
        <f t="shared" si="70"/>
        <v>Intermediate Level of Service</v>
      </c>
      <c r="P84" s="71">
        <v>1</v>
      </c>
      <c r="Q84" s="71" t="str">
        <f t="shared" si="51"/>
        <v>Afridev Handpump</v>
      </c>
      <c r="R84" s="71" t="str">
        <f t="shared" si="52"/>
        <v/>
      </c>
      <c r="S84" s="71" t="str">
        <f t="shared" si="71"/>
        <v>Afridev Handpump</v>
      </c>
      <c r="T84" s="71">
        <f t="shared" si="53"/>
        <v>1</v>
      </c>
      <c r="U84" s="71">
        <f t="shared" si="54"/>
        <v>260</v>
      </c>
      <c r="V84" s="71">
        <f t="shared" si="55"/>
        <v>0</v>
      </c>
      <c r="W84" s="71">
        <f t="shared" si="56"/>
        <v>0</v>
      </c>
      <c r="X84" s="71">
        <f t="shared" si="57"/>
        <v>1</v>
      </c>
      <c r="Y84" s="71">
        <f t="shared" si="58"/>
        <v>0</v>
      </c>
      <c r="Z84" s="71">
        <f t="shared" si="72"/>
        <v>0</v>
      </c>
      <c r="AA84" s="71">
        <f t="shared" si="59"/>
        <v>1</v>
      </c>
      <c r="AB84" s="71">
        <f t="shared" si="60"/>
        <v>64</v>
      </c>
      <c r="AC84" s="71" t="str">
        <f t="shared" si="61"/>
        <v>Handpump</v>
      </c>
      <c r="AD84" s="71">
        <f t="shared" si="73"/>
        <v>64</v>
      </c>
      <c r="AE84" s="71" t="str">
        <f t="shared" si="74"/>
        <v/>
      </c>
      <c r="AF84" s="71">
        <f t="shared" si="62"/>
        <v>1</v>
      </c>
      <c r="AG84" s="71" t="str">
        <f t="shared" si="63"/>
        <v/>
      </c>
      <c r="AH84" s="71" t="str">
        <f t="shared" si="64"/>
        <v/>
      </c>
      <c r="AI84" s="71">
        <f t="shared" si="65"/>
        <v>1</v>
      </c>
      <c r="AJ84" s="71" t="str">
        <f t="shared" si="66"/>
        <v>Turbidity</v>
      </c>
      <c r="AK84" s="71">
        <f t="shared" si="67"/>
        <v>1</v>
      </c>
      <c r="AL84" s="71">
        <f t="shared" si="75"/>
        <v>1</v>
      </c>
      <c r="AM84" s="71">
        <f t="shared" si="68"/>
        <v>1</v>
      </c>
    </row>
    <row r="85" spans="1:39" x14ac:dyDescent="0.45">
      <c r="A85" s="71" t="str">
        <f t="shared" si="38"/>
        <v>2699580051</v>
      </c>
      <c r="B85" s="71" t="str">
        <f t="shared" si="39"/>
        <v>10-08-2019 07:17:51 UTC</v>
      </c>
      <c r="C85" s="71" t="str">
        <f t="shared" si="40"/>
        <v>c16p-fp3m-1fdj</v>
      </c>
      <c r="D85" s="71" t="str">
        <f t="shared" si="41"/>
        <v>-15.77154977247119</v>
      </c>
      <c r="E85" s="71" t="str">
        <f t="shared" si="42"/>
        <v>35.25154368951917</v>
      </c>
      <c r="F85" s="71" t="str">
        <f t="shared" si="43"/>
        <v>838.0</v>
      </c>
      <c r="G85" s="71" t="str">
        <f t="shared" si="44"/>
        <v>Malawi</v>
      </c>
      <c r="H85" s="71" t="str">
        <f t="shared" si="45"/>
        <v>Chiradzulu</v>
      </c>
      <c r="I85" s="71" t="str">
        <f t="shared" si="46"/>
        <v>Kadewere</v>
      </c>
      <c r="J85" s="71" t="str">
        <f t="shared" si="47"/>
        <v>Ndanga</v>
      </c>
      <c r="K85" s="71" t="str">
        <f t="shared" si="48"/>
        <v>Chikwiri</v>
      </c>
      <c r="L85" s="71">
        <f t="shared" si="49"/>
        <v>0</v>
      </c>
      <c r="M85" s="71">
        <f t="shared" si="50"/>
        <v>0</v>
      </c>
      <c r="N85" s="71">
        <f t="shared" si="69"/>
        <v>3</v>
      </c>
      <c r="O85" s="71" t="str">
        <f t="shared" si="70"/>
        <v>Basic Level of Service</v>
      </c>
      <c r="P85" s="71">
        <v>1</v>
      </c>
      <c r="Q85" s="71" t="str">
        <f t="shared" si="51"/>
        <v>Afridev Handpump</v>
      </c>
      <c r="R85" s="71" t="str">
        <f t="shared" si="52"/>
        <v/>
      </c>
      <c r="S85" s="71" t="str">
        <f t="shared" si="71"/>
        <v>Afridev Handpump</v>
      </c>
      <c r="T85" s="71">
        <f t="shared" si="53"/>
        <v>1</v>
      </c>
      <c r="U85" s="71">
        <f t="shared" si="54"/>
        <v>1441</v>
      </c>
      <c r="V85" s="71">
        <f t="shared" si="55"/>
        <v>0</v>
      </c>
      <c r="W85" s="71">
        <f t="shared" si="56"/>
        <v>0</v>
      </c>
      <c r="X85" s="71">
        <f t="shared" si="57"/>
        <v>1</v>
      </c>
      <c r="Y85" s="71">
        <f t="shared" si="58"/>
        <v>0</v>
      </c>
      <c r="Z85" s="71">
        <f t="shared" si="72"/>
        <v>0</v>
      </c>
      <c r="AA85" s="71">
        <f t="shared" si="59"/>
        <v>0</v>
      </c>
      <c r="AB85" s="71">
        <f t="shared" si="60"/>
        <v>0</v>
      </c>
      <c r="AC85" s="71" t="str">
        <f t="shared" si="61"/>
        <v>Handpump</v>
      </c>
      <c r="AD85" s="71">
        <f t="shared" si="73"/>
        <v>0</v>
      </c>
      <c r="AE85" s="71" t="str">
        <f t="shared" si="74"/>
        <v/>
      </c>
      <c r="AF85" s="71">
        <f t="shared" si="62"/>
        <v>1</v>
      </c>
      <c r="AG85" s="71" t="str">
        <f t="shared" si="63"/>
        <v/>
      </c>
      <c r="AH85" s="71" t="str">
        <f t="shared" si="64"/>
        <v/>
      </c>
      <c r="AI85" s="71" t="str">
        <f t="shared" si="65"/>
        <v/>
      </c>
      <c r="AJ85" s="71" t="str">
        <f t="shared" si="66"/>
        <v>Turbidity</v>
      </c>
      <c r="AK85" s="71" t="str">
        <f t="shared" si="67"/>
        <v/>
      </c>
      <c r="AL85" s="71" t="str">
        <f t="shared" si="75"/>
        <v>No Data</v>
      </c>
      <c r="AM85" s="71">
        <f t="shared" si="68"/>
        <v>0</v>
      </c>
    </row>
    <row r="86" spans="1:39" x14ac:dyDescent="0.45">
      <c r="A86" s="71" t="str">
        <f t="shared" si="38"/>
        <v>2708260593</v>
      </c>
      <c r="B86" s="71" t="str">
        <f t="shared" si="39"/>
        <v>10-08-2019 07:21:36 UTC</v>
      </c>
      <c r="C86" s="71" t="str">
        <f t="shared" si="40"/>
        <v>t6rx-9v4k-0r8n</v>
      </c>
      <c r="D86" s="71" t="str">
        <f t="shared" si="41"/>
        <v>-15.738876988179982</v>
      </c>
      <c r="E86" s="71" t="str">
        <f t="shared" si="42"/>
        <v>35.16005823388696</v>
      </c>
      <c r="F86" s="71" t="str">
        <f t="shared" si="43"/>
        <v>1002.0</v>
      </c>
      <c r="G86" s="71" t="str">
        <f t="shared" si="44"/>
        <v>Malawi</v>
      </c>
      <c r="H86" s="71" t="str">
        <f t="shared" si="45"/>
        <v>Chiradzulu</v>
      </c>
      <c r="I86" s="71" t="str">
        <f t="shared" si="46"/>
        <v>Onga</v>
      </c>
      <c r="J86" s="71" t="str">
        <f t="shared" si="47"/>
        <v>Onga</v>
      </c>
      <c r="K86" s="71" t="str">
        <f t="shared" si="48"/>
        <v>Chiwala</v>
      </c>
      <c r="L86" s="71">
        <f t="shared" si="49"/>
        <v>0</v>
      </c>
      <c r="M86" s="71">
        <f t="shared" si="50"/>
        <v>0</v>
      </c>
      <c r="N86" s="71">
        <f t="shared" si="69"/>
        <v>6</v>
      </c>
      <c r="O86" s="71" t="str">
        <f t="shared" si="70"/>
        <v>Intermediate Level of Service</v>
      </c>
      <c r="P86" s="71">
        <v>1</v>
      </c>
      <c r="Q86" s="71" t="str">
        <f t="shared" si="51"/>
        <v>Afridev Handpump</v>
      </c>
      <c r="R86" s="71" t="str">
        <f t="shared" si="52"/>
        <v/>
      </c>
      <c r="S86" s="71" t="str">
        <f t="shared" si="71"/>
        <v>Afridev Handpump</v>
      </c>
      <c r="T86" s="71">
        <f t="shared" si="53"/>
        <v>1</v>
      </c>
      <c r="U86" s="71">
        <f t="shared" si="54"/>
        <v>402</v>
      </c>
      <c r="V86" s="71">
        <f t="shared" si="55"/>
        <v>0</v>
      </c>
      <c r="W86" s="71">
        <f t="shared" si="56"/>
        <v>0</v>
      </c>
      <c r="X86" s="71">
        <f t="shared" si="57"/>
        <v>1</v>
      </c>
      <c r="Y86" s="71">
        <f t="shared" si="58"/>
        <v>0</v>
      </c>
      <c r="Z86" s="71">
        <f t="shared" si="72"/>
        <v>0</v>
      </c>
      <c r="AA86" s="71">
        <f t="shared" si="59"/>
        <v>1</v>
      </c>
      <c r="AB86" s="71">
        <f t="shared" si="60"/>
        <v>50</v>
      </c>
      <c r="AC86" s="71" t="str">
        <f t="shared" si="61"/>
        <v>Handpump</v>
      </c>
      <c r="AD86" s="71">
        <f t="shared" si="73"/>
        <v>50</v>
      </c>
      <c r="AE86" s="71" t="str">
        <f t="shared" si="74"/>
        <v/>
      </c>
      <c r="AF86" s="71">
        <f t="shared" si="62"/>
        <v>1</v>
      </c>
      <c r="AG86" s="71" t="str">
        <f t="shared" si="63"/>
        <v/>
      </c>
      <c r="AH86" s="71" t="str">
        <f t="shared" si="64"/>
        <v/>
      </c>
      <c r="AI86" s="71">
        <f t="shared" si="65"/>
        <v>1</v>
      </c>
      <c r="AJ86" s="71" t="str">
        <f t="shared" si="66"/>
        <v>Turbidity</v>
      </c>
      <c r="AK86" s="71">
        <f t="shared" si="67"/>
        <v>1</v>
      </c>
      <c r="AL86" s="71">
        <f t="shared" si="75"/>
        <v>1</v>
      </c>
      <c r="AM86" s="71">
        <f t="shared" si="68"/>
        <v>1</v>
      </c>
    </row>
    <row r="87" spans="1:39" x14ac:dyDescent="0.45">
      <c r="A87" s="71" t="str">
        <f t="shared" si="38"/>
        <v>2695720076</v>
      </c>
      <c r="B87" s="71" t="str">
        <f t="shared" si="39"/>
        <v>10-08-2019 07:33:22 UTC</v>
      </c>
      <c r="C87" s="71" t="str">
        <f t="shared" si="40"/>
        <v>ptbb-s4pw-fstc</v>
      </c>
      <c r="D87" s="71" t="str">
        <f t="shared" si="41"/>
        <v>-15.8644099</v>
      </c>
      <c r="E87" s="71" t="str">
        <f t="shared" si="42"/>
        <v>35.2353022</v>
      </c>
      <c r="F87" s="71" t="str">
        <f t="shared" si="43"/>
        <v>861.0</v>
      </c>
      <c r="G87" s="71" t="str">
        <f t="shared" si="44"/>
        <v>Malawi</v>
      </c>
      <c r="H87" s="71" t="str">
        <f t="shared" si="45"/>
        <v>Chiradzulu</v>
      </c>
      <c r="I87" s="71" t="str">
        <f t="shared" si="46"/>
        <v>Maone</v>
      </c>
      <c r="J87" s="71" t="str">
        <f t="shared" si="47"/>
        <v>Sakwata</v>
      </c>
      <c r="K87" s="71" t="str">
        <f t="shared" si="48"/>
        <v>Moses</v>
      </c>
      <c r="L87" s="71">
        <f t="shared" si="49"/>
        <v>0</v>
      </c>
      <c r="M87" s="71">
        <f t="shared" si="50"/>
        <v>0</v>
      </c>
      <c r="N87" s="71">
        <f t="shared" si="69"/>
        <v>8</v>
      </c>
      <c r="O87" s="71" t="str">
        <f t="shared" si="70"/>
        <v>High Level of Service</v>
      </c>
      <c r="P87" s="71">
        <v>1</v>
      </c>
      <c r="Q87" s="71" t="str">
        <f t="shared" si="51"/>
        <v>Afridev Handpump</v>
      </c>
      <c r="R87" s="71" t="str">
        <f t="shared" si="52"/>
        <v/>
      </c>
      <c r="S87" s="71" t="str">
        <f t="shared" si="71"/>
        <v>Afridev Handpump</v>
      </c>
      <c r="T87" s="71">
        <f t="shared" si="53"/>
        <v>1</v>
      </c>
      <c r="U87" s="71">
        <f t="shared" si="54"/>
        <v>225</v>
      </c>
      <c r="V87" s="71">
        <f t="shared" si="55"/>
        <v>1</v>
      </c>
      <c r="W87" s="71">
        <f t="shared" si="56"/>
        <v>1</v>
      </c>
      <c r="X87" s="71" t="str">
        <f t="shared" si="57"/>
        <v/>
      </c>
      <c r="Y87" s="71" t="str">
        <f t="shared" si="58"/>
        <v/>
      </c>
      <c r="Z87" s="71">
        <f t="shared" si="72"/>
        <v>1</v>
      </c>
      <c r="AA87" s="71">
        <f t="shared" si="59"/>
        <v>1</v>
      </c>
      <c r="AB87" s="71">
        <f t="shared" si="60"/>
        <v>50</v>
      </c>
      <c r="AC87" s="71" t="str">
        <f t="shared" si="61"/>
        <v>Handpump</v>
      </c>
      <c r="AD87" s="71">
        <f t="shared" si="73"/>
        <v>50</v>
      </c>
      <c r="AE87" s="71" t="str">
        <f t="shared" si="74"/>
        <v/>
      </c>
      <c r="AF87" s="71">
        <f t="shared" si="62"/>
        <v>1</v>
      </c>
      <c r="AG87" s="71" t="str">
        <f t="shared" si="63"/>
        <v/>
      </c>
      <c r="AH87" s="71" t="str">
        <f t="shared" si="64"/>
        <v/>
      </c>
      <c r="AI87" s="71">
        <f t="shared" si="65"/>
        <v>1</v>
      </c>
      <c r="AJ87" s="71" t="str">
        <f t="shared" si="66"/>
        <v>Turbidity</v>
      </c>
      <c r="AK87" s="71">
        <f t="shared" si="67"/>
        <v>1</v>
      </c>
      <c r="AL87" s="71">
        <f t="shared" si="75"/>
        <v>1</v>
      </c>
      <c r="AM87" s="71">
        <f t="shared" si="68"/>
        <v>1</v>
      </c>
    </row>
    <row r="88" spans="1:39" x14ac:dyDescent="0.45">
      <c r="A88" s="71" t="str">
        <f t="shared" si="38"/>
        <v>2672170615</v>
      </c>
      <c r="B88" s="71" t="str">
        <f t="shared" si="39"/>
        <v>10-08-2019 07:47:01 UTC</v>
      </c>
      <c r="C88" s="71" t="str">
        <f t="shared" si="40"/>
        <v>aj0b-q273-xfry</v>
      </c>
      <c r="D88" s="71" t="str">
        <f t="shared" si="41"/>
        <v>-15.610425788909197</v>
      </c>
      <c r="E88" s="71" t="str">
        <f t="shared" si="42"/>
        <v>35.18676046282053</v>
      </c>
      <c r="F88" s="71" t="str">
        <f t="shared" si="43"/>
        <v>1007.0</v>
      </c>
      <c r="G88" s="71" t="str">
        <f t="shared" si="44"/>
        <v>Malawi</v>
      </c>
      <c r="H88" s="71" t="str">
        <f t="shared" si="45"/>
        <v>Chiradzulu</v>
      </c>
      <c r="I88" s="71" t="str">
        <f t="shared" si="46"/>
        <v>Ntchema</v>
      </c>
      <c r="J88" s="71" t="str">
        <f t="shared" si="47"/>
        <v>Ntchema</v>
      </c>
      <c r="K88" s="71" t="str">
        <f t="shared" si="48"/>
        <v>Chilemba</v>
      </c>
      <c r="L88" s="71">
        <f t="shared" si="49"/>
        <v>0</v>
      </c>
      <c r="M88" s="71">
        <f t="shared" si="50"/>
        <v>0</v>
      </c>
      <c r="N88" s="71">
        <f t="shared" si="69"/>
        <v>7</v>
      </c>
      <c r="O88" s="71" t="str">
        <f t="shared" si="70"/>
        <v>Intermediate Level of Service</v>
      </c>
      <c r="P88" s="71">
        <v>1</v>
      </c>
      <c r="Q88" s="71" t="str">
        <f t="shared" si="51"/>
        <v>Afridev Handpump</v>
      </c>
      <c r="R88" s="71" t="str">
        <f t="shared" si="52"/>
        <v/>
      </c>
      <c r="S88" s="71" t="str">
        <f t="shared" si="71"/>
        <v>Afridev Handpump</v>
      </c>
      <c r="T88" s="71">
        <f t="shared" si="53"/>
        <v>1</v>
      </c>
      <c r="U88" s="71">
        <f t="shared" si="54"/>
        <v>125</v>
      </c>
      <c r="V88" s="71">
        <f t="shared" si="55"/>
        <v>1</v>
      </c>
      <c r="W88" s="71">
        <f t="shared" si="56"/>
        <v>0</v>
      </c>
      <c r="X88" s="71">
        <f t="shared" si="57"/>
        <v>1</v>
      </c>
      <c r="Y88" s="71">
        <f t="shared" si="58"/>
        <v>0</v>
      </c>
      <c r="Z88" s="71">
        <f t="shared" si="72"/>
        <v>0</v>
      </c>
      <c r="AA88" s="71">
        <f t="shared" si="59"/>
        <v>1</v>
      </c>
      <c r="AB88" s="71">
        <f t="shared" si="60"/>
        <v>55</v>
      </c>
      <c r="AC88" s="71" t="str">
        <f t="shared" si="61"/>
        <v>Handpump</v>
      </c>
      <c r="AD88" s="71">
        <f t="shared" si="73"/>
        <v>55</v>
      </c>
      <c r="AE88" s="71" t="str">
        <f t="shared" si="74"/>
        <v/>
      </c>
      <c r="AF88" s="71">
        <f t="shared" si="62"/>
        <v>1</v>
      </c>
      <c r="AG88" s="71" t="str">
        <f t="shared" si="63"/>
        <v/>
      </c>
      <c r="AH88" s="71" t="str">
        <f t="shared" si="64"/>
        <v/>
      </c>
      <c r="AI88" s="71">
        <f t="shared" si="65"/>
        <v>1</v>
      </c>
      <c r="AJ88" s="71" t="str">
        <f t="shared" si="66"/>
        <v>Turbidity</v>
      </c>
      <c r="AK88" s="71">
        <f t="shared" si="67"/>
        <v>1</v>
      </c>
      <c r="AL88" s="71">
        <f t="shared" si="75"/>
        <v>1</v>
      </c>
      <c r="AM88" s="71">
        <f t="shared" si="68"/>
        <v>1</v>
      </c>
    </row>
    <row r="89" spans="1:39" x14ac:dyDescent="0.45">
      <c r="A89" s="71" t="str">
        <f t="shared" si="38"/>
        <v>2706900055</v>
      </c>
      <c r="B89" s="71" t="str">
        <f t="shared" si="39"/>
        <v>10-08-2019 08:03:08 UTC</v>
      </c>
      <c r="C89" s="71" t="str">
        <f t="shared" si="40"/>
        <v>2kc9-gumu-cng5</v>
      </c>
      <c r="D89" s="71" t="str">
        <f t="shared" si="41"/>
        <v>-15.88541398756206</v>
      </c>
      <c r="E89" s="71" t="str">
        <f t="shared" si="42"/>
        <v>35.24635755456984</v>
      </c>
      <c r="F89" s="71" t="str">
        <f t="shared" si="43"/>
        <v>800.0</v>
      </c>
      <c r="G89" s="71" t="str">
        <f t="shared" si="44"/>
        <v>Malawi</v>
      </c>
      <c r="H89" s="71" t="str">
        <f t="shared" si="45"/>
        <v>Chiradzulu</v>
      </c>
      <c r="I89" s="71" t="str">
        <f t="shared" si="46"/>
        <v>Maone</v>
      </c>
      <c r="J89" s="71" t="str">
        <f t="shared" si="47"/>
        <v>Sakwata</v>
      </c>
      <c r="K89" s="71" t="str">
        <f t="shared" si="48"/>
        <v>Fikira</v>
      </c>
      <c r="L89" s="71">
        <f t="shared" si="49"/>
        <v>0</v>
      </c>
      <c r="M89" s="71">
        <f t="shared" si="50"/>
        <v>0</v>
      </c>
      <c r="N89" s="71">
        <f t="shared" si="69"/>
        <v>6</v>
      </c>
      <c r="O89" s="71" t="str">
        <f t="shared" si="70"/>
        <v>Intermediate Level of Service</v>
      </c>
      <c r="P89" s="71">
        <v>1</v>
      </c>
      <c r="Q89" s="71" t="str">
        <f t="shared" si="51"/>
        <v>Afridev Handpump</v>
      </c>
      <c r="R89" s="71" t="str">
        <f t="shared" si="52"/>
        <v/>
      </c>
      <c r="S89" s="71" t="str">
        <f t="shared" si="71"/>
        <v>Afridev Handpump</v>
      </c>
      <c r="T89" s="71">
        <f t="shared" si="53"/>
        <v>1</v>
      </c>
      <c r="U89" s="71">
        <f t="shared" si="54"/>
        <v>325</v>
      </c>
      <c r="V89" s="71">
        <f t="shared" si="55"/>
        <v>0</v>
      </c>
      <c r="W89" s="71">
        <f t="shared" si="56"/>
        <v>1</v>
      </c>
      <c r="X89" s="71" t="str">
        <f t="shared" si="57"/>
        <v/>
      </c>
      <c r="Y89" s="71" t="str">
        <f t="shared" si="58"/>
        <v/>
      </c>
      <c r="Z89" s="71">
        <f t="shared" si="72"/>
        <v>1</v>
      </c>
      <c r="AA89" s="71">
        <f t="shared" si="59"/>
        <v>1</v>
      </c>
      <c r="AB89" s="71">
        <f t="shared" si="60"/>
        <v>77</v>
      </c>
      <c r="AC89" s="71" t="str">
        <f t="shared" si="61"/>
        <v>Piped System</v>
      </c>
      <c r="AD89" s="71" t="str">
        <f t="shared" si="73"/>
        <v/>
      </c>
      <c r="AE89" s="71">
        <f t="shared" si="74"/>
        <v>69.050949050949043</v>
      </c>
      <c r="AF89" s="71">
        <f t="shared" si="62"/>
        <v>1</v>
      </c>
      <c r="AG89" s="71" t="str">
        <f t="shared" si="63"/>
        <v/>
      </c>
      <c r="AH89" s="71" t="str">
        <f t="shared" si="64"/>
        <v/>
      </c>
      <c r="AI89" s="71">
        <f t="shared" si="65"/>
        <v>1</v>
      </c>
      <c r="AJ89" s="71" t="str">
        <f t="shared" si="66"/>
        <v>Turbidity</v>
      </c>
      <c r="AK89" s="71">
        <f t="shared" si="67"/>
        <v>1</v>
      </c>
      <c r="AL89" s="71">
        <f t="shared" si="75"/>
        <v>1</v>
      </c>
      <c r="AM89" s="71">
        <f t="shared" si="68"/>
        <v>0</v>
      </c>
    </row>
    <row r="90" spans="1:39" x14ac:dyDescent="0.45">
      <c r="A90" s="71" t="str">
        <f t="shared" si="38"/>
        <v>2708280393</v>
      </c>
      <c r="B90" s="71" t="str">
        <f t="shared" si="39"/>
        <v>10-08-2019 08:06:35 UTC</v>
      </c>
      <c r="C90" s="71" t="str">
        <f t="shared" si="40"/>
        <v>bxg2-c1pq-tye2</v>
      </c>
      <c r="D90" s="71" t="str">
        <f t="shared" si="41"/>
        <v>-15.636855941265821</v>
      </c>
      <c r="E90" s="71" t="str">
        <f t="shared" si="42"/>
        <v>35.22668941877782</v>
      </c>
      <c r="F90" s="71" t="str">
        <f t="shared" si="43"/>
        <v>905.0</v>
      </c>
      <c r="G90" s="71" t="str">
        <f t="shared" si="44"/>
        <v>Malawi</v>
      </c>
      <c r="H90" s="71" t="str">
        <f t="shared" si="45"/>
        <v>Chiradzulu</v>
      </c>
      <c r="I90" s="71" t="str">
        <f t="shared" si="46"/>
        <v>Ntchema</v>
      </c>
      <c r="J90" s="71" t="str">
        <f t="shared" si="47"/>
        <v>Matikiti</v>
      </c>
      <c r="K90" s="71" t="str">
        <f t="shared" si="48"/>
        <v>Matimati</v>
      </c>
      <c r="L90" s="71">
        <f t="shared" si="49"/>
        <v>0</v>
      </c>
      <c r="M90" s="71">
        <f t="shared" si="50"/>
        <v>0</v>
      </c>
      <c r="N90" s="71">
        <f t="shared" si="69"/>
        <v>7</v>
      </c>
      <c r="O90" s="71" t="str">
        <f t="shared" si="70"/>
        <v>Intermediate Level of Service</v>
      </c>
      <c r="P90" s="71">
        <v>1</v>
      </c>
      <c r="Q90" s="71" t="str">
        <f t="shared" si="51"/>
        <v>Afridev Handpump</v>
      </c>
      <c r="R90" s="71" t="str">
        <f t="shared" si="52"/>
        <v/>
      </c>
      <c r="S90" s="71" t="str">
        <f t="shared" si="71"/>
        <v>Afridev Handpump</v>
      </c>
      <c r="T90" s="71">
        <f t="shared" si="53"/>
        <v>1</v>
      </c>
      <c r="U90" s="71">
        <f t="shared" si="54"/>
        <v>1400</v>
      </c>
      <c r="V90" s="71">
        <f t="shared" si="55"/>
        <v>0</v>
      </c>
      <c r="W90" s="71">
        <f t="shared" si="56"/>
        <v>1</v>
      </c>
      <c r="X90" s="71" t="str">
        <f t="shared" si="57"/>
        <v/>
      </c>
      <c r="Y90" s="71" t="str">
        <f t="shared" si="58"/>
        <v/>
      </c>
      <c r="Z90" s="71">
        <f t="shared" si="72"/>
        <v>1</v>
      </c>
      <c r="AA90" s="71">
        <f t="shared" si="59"/>
        <v>1</v>
      </c>
      <c r="AB90" s="71">
        <f t="shared" si="60"/>
        <v>60</v>
      </c>
      <c r="AC90" s="71" t="str">
        <f t="shared" si="61"/>
        <v>Handpump</v>
      </c>
      <c r="AD90" s="71">
        <f t="shared" si="73"/>
        <v>60</v>
      </c>
      <c r="AE90" s="71" t="str">
        <f t="shared" si="74"/>
        <v/>
      </c>
      <c r="AF90" s="71">
        <f t="shared" si="62"/>
        <v>1</v>
      </c>
      <c r="AG90" s="71" t="str">
        <f t="shared" si="63"/>
        <v/>
      </c>
      <c r="AH90" s="71" t="str">
        <f t="shared" si="64"/>
        <v/>
      </c>
      <c r="AI90" s="71">
        <f t="shared" si="65"/>
        <v>1</v>
      </c>
      <c r="AJ90" s="71" t="str">
        <f t="shared" si="66"/>
        <v>Turbidity</v>
      </c>
      <c r="AK90" s="71">
        <f t="shared" si="67"/>
        <v>1</v>
      </c>
      <c r="AL90" s="71">
        <f t="shared" si="75"/>
        <v>1</v>
      </c>
      <c r="AM90" s="71">
        <f t="shared" si="68"/>
        <v>1</v>
      </c>
    </row>
    <row r="91" spans="1:39" x14ac:dyDescent="0.45">
      <c r="A91" s="71" t="str">
        <f t="shared" si="38"/>
        <v>2697650090</v>
      </c>
      <c r="B91" s="71" t="str">
        <f t="shared" si="39"/>
        <v>10-08-2019 08:10:14 UTC</v>
      </c>
      <c r="C91" s="71" t="str">
        <f t="shared" si="40"/>
        <v>2khr-3d7a-94k9</v>
      </c>
      <c r="D91" s="71" t="str">
        <f t="shared" si="41"/>
        <v>-15.772226653061807</v>
      </c>
      <c r="E91" s="71" t="str">
        <f t="shared" si="42"/>
        <v>35.26955975219607</v>
      </c>
      <c r="F91" s="71" t="str">
        <f t="shared" si="43"/>
        <v>812.0</v>
      </c>
      <c r="G91" s="71" t="str">
        <f t="shared" si="44"/>
        <v>Malawi</v>
      </c>
      <c r="H91" s="71" t="str">
        <f t="shared" si="45"/>
        <v>Chiradzulu</v>
      </c>
      <c r="I91" s="71" t="str">
        <f t="shared" si="46"/>
        <v>Kadewere</v>
      </c>
      <c r="J91" s="71" t="str">
        <f t="shared" si="47"/>
        <v>Ndanga</v>
      </c>
      <c r="K91" s="71" t="str">
        <f t="shared" si="48"/>
        <v>Makwiri</v>
      </c>
      <c r="L91" s="71">
        <f t="shared" si="49"/>
        <v>0</v>
      </c>
      <c r="M91" s="71">
        <f t="shared" si="50"/>
        <v>0</v>
      </c>
      <c r="N91" s="71">
        <f t="shared" si="69"/>
        <v>8</v>
      </c>
      <c r="O91" s="71" t="str">
        <f t="shared" si="70"/>
        <v>High Level of Service</v>
      </c>
      <c r="P91" s="71">
        <v>1</v>
      </c>
      <c r="Q91" s="71" t="str">
        <f t="shared" si="51"/>
        <v>Afridev Handpump</v>
      </c>
      <c r="R91" s="71" t="str">
        <f t="shared" si="52"/>
        <v/>
      </c>
      <c r="S91" s="71" t="str">
        <f t="shared" si="71"/>
        <v>Afridev Handpump</v>
      </c>
      <c r="T91" s="71">
        <f t="shared" si="53"/>
        <v>1</v>
      </c>
      <c r="U91" s="71">
        <f t="shared" si="54"/>
        <v>250</v>
      </c>
      <c r="V91" s="71">
        <f t="shared" si="55"/>
        <v>1</v>
      </c>
      <c r="W91" s="71">
        <f t="shared" si="56"/>
        <v>1</v>
      </c>
      <c r="X91" s="71" t="str">
        <f t="shared" si="57"/>
        <v/>
      </c>
      <c r="Y91" s="71" t="str">
        <f t="shared" si="58"/>
        <v/>
      </c>
      <c r="Z91" s="71">
        <f t="shared" si="72"/>
        <v>1</v>
      </c>
      <c r="AA91" s="71">
        <f t="shared" si="59"/>
        <v>1</v>
      </c>
      <c r="AB91" s="71">
        <f t="shared" si="60"/>
        <v>47</v>
      </c>
      <c r="AC91" s="71" t="str">
        <f t="shared" si="61"/>
        <v>Handpump</v>
      </c>
      <c r="AD91" s="71">
        <f t="shared" si="73"/>
        <v>47</v>
      </c>
      <c r="AE91" s="71" t="str">
        <f t="shared" si="74"/>
        <v/>
      </c>
      <c r="AF91" s="71">
        <f t="shared" si="62"/>
        <v>1</v>
      </c>
      <c r="AG91" s="71" t="str">
        <f t="shared" si="63"/>
        <v/>
      </c>
      <c r="AH91" s="71" t="str">
        <f t="shared" si="64"/>
        <v/>
      </c>
      <c r="AI91" s="71">
        <f t="shared" si="65"/>
        <v>1</v>
      </c>
      <c r="AJ91" s="71" t="str">
        <f t="shared" si="66"/>
        <v>Turbidity</v>
      </c>
      <c r="AK91" s="71">
        <f t="shared" si="67"/>
        <v>1</v>
      </c>
      <c r="AL91" s="71">
        <f t="shared" si="75"/>
        <v>1</v>
      </c>
      <c r="AM91" s="71">
        <f t="shared" si="68"/>
        <v>1</v>
      </c>
    </row>
    <row r="92" spans="1:39" x14ac:dyDescent="0.45">
      <c r="A92" s="71" t="str">
        <f t="shared" si="38"/>
        <v>2697650088</v>
      </c>
      <c r="B92" s="71" t="str">
        <f t="shared" si="39"/>
        <v>10-08-2019 08:28:00 UTC</v>
      </c>
      <c r="C92" s="71" t="str">
        <f t="shared" si="40"/>
        <v>kc41-w6bc-dmfq</v>
      </c>
      <c r="D92" s="71" t="str">
        <f t="shared" si="41"/>
        <v>-15.8698428</v>
      </c>
      <c r="E92" s="71" t="str">
        <f t="shared" si="42"/>
        <v>35.2361643</v>
      </c>
      <c r="F92" s="71" t="str">
        <f t="shared" si="43"/>
        <v>866.0</v>
      </c>
      <c r="G92" s="71" t="str">
        <f t="shared" si="44"/>
        <v>Malawi</v>
      </c>
      <c r="H92" s="71" t="str">
        <f t="shared" si="45"/>
        <v>Chiradzulu</v>
      </c>
      <c r="I92" s="71" t="str">
        <f t="shared" si="46"/>
        <v>Maone</v>
      </c>
      <c r="J92" s="71" t="str">
        <f t="shared" si="47"/>
        <v>Sakwata</v>
      </c>
      <c r="K92" s="71" t="str">
        <f t="shared" si="48"/>
        <v>Moses</v>
      </c>
      <c r="L92" s="71">
        <f t="shared" si="49"/>
        <v>0</v>
      </c>
      <c r="M92" s="71">
        <f t="shared" si="50"/>
        <v>0</v>
      </c>
      <c r="N92" s="71">
        <f t="shared" si="69"/>
        <v>5</v>
      </c>
      <c r="O92" s="71" t="str">
        <f t="shared" si="70"/>
        <v>Basic Level of Service</v>
      </c>
      <c r="P92" s="71">
        <v>1</v>
      </c>
      <c r="Q92" s="71" t="str">
        <f t="shared" si="51"/>
        <v>Afridev Handpump</v>
      </c>
      <c r="R92" s="71" t="str">
        <f t="shared" si="52"/>
        <v/>
      </c>
      <c r="S92" s="71" t="str">
        <f t="shared" si="71"/>
        <v>Afridev Handpump</v>
      </c>
      <c r="T92" s="71">
        <f t="shared" si="53"/>
        <v>1</v>
      </c>
      <c r="U92" s="71">
        <f t="shared" si="54"/>
        <v>255</v>
      </c>
      <c r="V92" s="71">
        <f t="shared" si="55"/>
        <v>0</v>
      </c>
      <c r="W92" s="71">
        <f t="shared" si="56"/>
        <v>0</v>
      </c>
      <c r="X92" s="71">
        <f t="shared" si="57"/>
        <v>1</v>
      </c>
      <c r="Y92" s="71">
        <f t="shared" si="58"/>
        <v>0</v>
      </c>
      <c r="Z92" s="71">
        <f t="shared" si="72"/>
        <v>0</v>
      </c>
      <c r="AA92" s="71">
        <f t="shared" si="59"/>
        <v>1</v>
      </c>
      <c r="AB92" s="71">
        <f t="shared" si="60"/>
        <v>50</v>
      </c>
      <c r="AC92" s="71" t="str">
        <f t="shared" si="61"/>
        <v>Piped System</v>
      </c>
      <c r="AD92" s="71" t="str">
        <f t="shared" si="73"/>
        <v/>
      </c>
      <c r="AE92" s="71">
        <f t="shared" si="74"/>
        <v>135.52941176470588</v>
      </c>
      <c r="AF92" s="71">
        <f t="shared" si="62"/>
        <v>1</v>
      </c>
      <c r="AG92" s="71" t="str">
        <f t="shared" si="63"/>
        <v/>
      </c>
      <c r="AH92" s="71" t="str">
        <f t="shared" si="64"/>
        <v/>
      </c>
      <c r="AI92" s="71">
        <f t="shared" si="65"/>
        <v>0</v>
      </c>
      <c r="AJ92" s="71" t="str">
        <f t="shared" si="66"/>
        <v>Turbidity</v>
      </c>
      <c r="AK92" s="71">
        <f t="shared" si="67"/>
        <v>1</v>
      </c>
      <c r="AL92" s="71">
        <f t="shared" si="75"/>
        <v>0</v>
      </c>
      <c r="AM92" s="71">
        <f t="shared" si="68"/>
        <v>1</v>
      </c>
    </row>
    <row r="93" spans="1:39" x14ac:dyDescent="0.45">
      <c r="A93" s="71" t="str">
        <f t="shared" si="38"/>
        <v>2699550457</v>
      </c>
      <c r="B93" s="71" t="str">
        <f t="shared" si="39"/>
        <v>10-08-2019 08:31:15 UTC</v>
      </c>
      <c r="C93" s="71" t="str">
        <f t="shared" si="40"/>
        <v>vu9h-wvg4-m3eu</v>
      </c>
      <c r="D93" s="71" t="str">
        <f t="shared" si="41"/>
        <v>-15.634878943674266</v>
      </c>
      <c r="E93" s="71" t="str">
        <f t="shared" si="42"/>
        <v>35.2235303632915</v>
      </c>
      <c r="F93" s="71" t="str">
        <f t="shared" si="43"/>
        <v>897.0</v>
      </c>
      <c r="G93" s="71" t="str">
        <f t="shared" si="44"/>
        <v>Malawi</v>
      </c>
      <c r="H93" s="71" t="str">
        <f t="shared" si="45"/>
        <v>Chiradzulu</v>
      </c>
      <c r="I93" s="71" t="str">
        <f t="shared" si="46"/>
        <v>Ntchema</v>
      </c>
      <c r="J93" s="71" t="str">
        <f t="shared" si="47"/>
        <v>Mpotola</v>
      </c>
      <c r="K93" s="71" t="str">
        <f t="shared" si="48"/>
        <v>Baluti</v>
      </c>
      <c r="L93" s="71">
        <f t="shared" si="49"/>
        <v>0</v>
      </c>
      <c r="M93" s="71">
        <f t="shared" si="50"/>
        <v>0</v>
      </c>
      <c r="N93" s="71">
        <f t="shared" si="69"/>
        <v>4</v>
      </c>
      <c r="O93" s="71" t="str">
        <f t="shared" si="70"/>
        <v>Basic Level of Service</v>
      </c>
      <c r="P93" s="71">
        <v>1</v>
      </c>
      <c r="Q93" s="71" t="str">
        <f t="shared" si="51"/>
        <v>Afridev Handpump</v>
      </c>
      <c r="R93" s="71" t="str">
        <f t="shared" si="52"/>
        <v/>
      </c>
      <c r="S93" s="71" t="str">
        <f t="shared" si="71"/>
        <v>Afridev Handpump</v>
      </c>
      <c r="T93" s="71">
        <f t="shared" si="53"/>
        <v>0</v>
      </c>
      <c r="U93" s="71">
        <f t="shared" si="54"/>
        <v>500</v>
      </c>
      <c r="V93" s="71">
        <f t="shared" si="55"/>
        <v>0</v>
      </c>
      <c r="W93" s="71">
        <f t="shared" si="56"/>
        <v>0</v>
      </c>
      <c r="X93" s="71">
        <f t="shared" si="57"/>
        <v>1</v>
      </c>
      <c r="Y93" s="71">
        <f t="shared" si="58"/>
        <v>0</v>
      </c>
      <c r="Z93" s="71">
        <f t="shared" si="72"/>
        <v>0</v>
      </c>
      <c r="AA93" s="71">
        <f t="shared" si="59"/>
        <v>1</v>
      </c>
      <c r="AB93" s="71">
        <f t="shared" si="60"/>
        <v>53</v>
      </c>
      <c r="AC93" s="71" t="str">
        <f t="shared" si="61"/>
        <v>Handpump</v>
      </c>
      <c r="AD93" s="71">
        <f t="shared" si="73"/>
        <v>53</v>
      </c>
      <c r="AE93" s="71" t="str">
        <f t="shared" si="74"/>
        <v/>
      </c>
      <c r="AF93" s="71">
        <f t="shared" si="62"/>
        <v>1</v>
      </c>
      <c r="AG93" s="71" t="str">
        <f t="shared" si="63"/>
        <v/>
      </c>
      <c r="AH93" s="71" t="str">
        <f t="shared" si="64"/>
        <v/>
      </c>
      <c r="AI93" s="71">
        <f t="shared" si="65"/>
        <v>1</v>
      </c>
      <c r="AJ93" s="71" t="str">
        <f t="shared" si="66"/>
        <v>Turbidity</v>
      </c>
      <c r="AK93" s="71">
        <f t="shared" si="67"/>
        <v>1</v>
      </c>
      <c r="AL93" s="71">
        <f t="shared" si="75"/>
        <v>1</v>
      </c>
      <c r="AM93" s="71">
        <f t="shared" si="68"/>
        <v>0</v>
      </c>
    </row>
    <row r="94" spans="1:39" x14ac:dyDescent="0.45">
      <c r="A94" s="71" t="str">
        <f t="shared" si="38"/>
        <v>2701270088</v>
      </c>
      <c r="B94" s="71" t="str">
        <f t="shared" si="39"/>
        <v>10-08-2019 08:57:24 UTC</v>
      </c>
      <c r="C94" s="71" t="str">
        <f t="shared" si="40"/>
        <v>ep63-2jth-68gb</v>
      </c>
      <c r="D94" s="71" t="str">
        <f t="shared" si="41"/>
        <v>-15.772011196240783</v>
      </c>
      <c r="E94" s="71" t="str">
        <f t="shared" si="42"/>
        <v>35.264181420207024</v>
      </c>
      <c r="F94" s="71" t="str">
        <f t="shared" si="43"/>
        <v>826.0</v>
      </c>
      <c r="G94" s="71" t="str">
        <f t="shared" si="44"/>
        <v>Malawi</v>
      </c>
      <c r="H94" s="71" t="str">
        <f t="shared" si="45"/>
        <v>Chiradzulu</v>
      </c>
      <c r="I94" s="71" t="str">
        <f t="shared" si="46"/>
        <v>Kadewere</v>
      </c>
      <c r="J94" s="71" t="str">
        <f t="shared" si="47"/>
        <v>Ndanga</v>
      </c>
      <c r="K94" s="71" t="str">
        <f t="shared" si="48"/>
        <v>Makwiri</v>
      </c>
      <c r="L94" s="71">
        <f t="shared" si="49"/>
        <v>0</v>
      </c>
      <c r="M94" s="71">
        <f t="shared" si="50"/>
        <v>0</v>
      </c>
      <c r="N94" s="71">
        <f t="shared" si="69"/>
        <v>7</v>
      </c>
      <c r="O94" s="71" t="str">
        <f t="shared" si="70"/>
        <v>Intermediate Level of Service</v>
      </c>
      <c r="P94" s="71">
        <v>1</v>
      </c>
      <c r="Q94" s="71" t="str">
        <f t="shared" si="51"/>
        <v>Afridev Handpump</v>
      </c>
      <c r="R94" s="71" t="str">
        <f t="shared" si="52"/>
        <v/>
      </c>
      <c r="S94" s="71" t="str">
        <f t="shared" si="71"/>
        <v>Afridev Handpump</v>
      </c>
      <c r="T94" s="71">
        <f t="shared" si="53"/>
        <v>1</v>
      </c>
      <c r="U94" s="71">
        <f t="shared" si="54"/>
        <v>150</v>
      </c>
      <c r="V94" s="71">
        <f t="shared" si="55"/>
        <v>1</v>
      </c>
      <c r="W94" s="71">
        <f t="shared" si="56"/>
        <v>1</v>
      </c>
      <c r="X94" s="71" t="str">
        <f t="shared" si="57"/>
        <v/>
      </c>
      <c r="Y94" s="71" t="str">
        <f t="shared" si="58"/>
        <v/>
      </c>
      <c r="Z94" s="71">
        <f t="shared" si="72"/>
        <v>1</v>
      </c>
      <c r="AA94" s="71">
        <f t="shared" si="59"/>
        <v>1</v>
      </c>
      <c r="AB94" s="71">
        <f t="shared" si="60"/>
        <v>80</v>
      </c>
      <c r="AC94" s="71" t="str">
        <f t="shared" si="61"/>
        <v>Handpump</v>
      </c>
      <c r="AD94" s="71">
        <f t="shared" si="73"/>
        <v>80</v>
      </c>
      <c r="AE94" s="71" t="str">
        <f t="shared" si="74"/>
        <v/>
      </c>
      <c r="AF94" s="71">
        <f t="shared" si="62"/>
        <v>1</v>
      </c>
      <c r="AG94" s="71" t="str">
        <f t="shared" si="63"/>
        <v/>
      </c>
      <c r="AH94" s="71" t="str">
        <f t="shared" si="64"/>
        <v/>
      </c>
      <c r="AI94" s="71">
        <f t="shared" si="65"/>
        <v>1</v>
      </c>
      <c r="AJ94" s="71" t="str">
        <f t="shared" si="66"/>
        <v>Turbidity</v>
      </c>
      <c r="AK94" s="71" t="str">
        <f t="shared" si="67"/>
        <v/>
      </c>
      <c r="AL94" s="71" t="str">
        <f t="shared" si="75"/>
        <v>No Data</v>
      </c>
      <c r="AM94" s="71">
        <f t="shared" si="68"/>
        <v>1</v>
      </c>
    </row>
    <row r="95" spans="1:39" x14ac:dyDescent="0.45">
      <c r="A95" s="71" t="str">
        <f t="shared" si="38"/>
        <v>2695710146</v>
      </c>
      <c r="B95" s="71" t="str">
        <f t="shared" si="39"/>
        <v>10-08-2019 09:15:00 UTC</v>
      </c>
      <c r="C95" s="71" t="str">
        <f t="shared" si="40"/>
        <v>ksfc-d5ca-fp1j</v>
      </c>
      <c r="D95" s="71" t="str">
        <f t="shared" si="41"/>
        <v>-15.8648937</v>
      </c>
      <c r="E95" s="71" t="str">
        <f t="shared" si="42"/>
        <v>35.2349731</v>
      </c>
      <c r="F95" s="71" t="str">
        <f t="shared" si="43"/>
        <v>873.0</v>
      </c>
      <c r="G95" s="71" t="str">
        <f t="shared" si="44"/>
        <v>Malawi</v>
      </c>
      <c r="H95" s="71" t="str">
        <f t="shared" si="45"/>
        <v>Chiradzulu</v>
      </c>
      <c r="I95" s="71" t="str">
        <f t="shared" si="46"/>
        <v>Maone</v>
      </c>
      <c r="J95" s="71" t="str">
        <f t="shared" si="47"/>
        <v>Sakwata</v>
      </c>
      <c r="K95" s="71" t="str">
        <f t="shared" si="48"/>
        <v>Sabuni</v>
      </c>
      <c r="L95" s="71">
        <f t="shared" si="49"/>
        <v>0</v>
      </c>
      <c r="M95" s="71">
        <f t="shared" si="50"/>
        <v>0</v>
      </c>
      <c r="N95" s="71">
        <f t="shared" si="69"/>
        <v>7</v>
      </c>
      <c r="O95" s="71" t="str">
        <f t="shared" si="70"/>
        <v>Intermediate Level of Service</v>
      </c>
      <c r="P95" s="71">
        <v>1</v>
      </c>
      <c r="Q95" s="71" t="str">
        <f t="shared" si="51"/>
        <v>Afridev Handpump</v>
      </c>
      <c r="R95" s="71" t="str">
        <f t="shared" si="52"/>
        <v/>
      </c>
      <c r="S95" s="71" t="str">
        <f t="shared" si="71"/>
        <v>Afridev Handpump</v>
      </c>
      <c r="T95" s="71">
        <f t="shared" si="53"/>
        <v>1</v>
      </c>
      <c r="U95" s="71">
        <f t="shared" si="54"/>
        <v>750</v>
      </c>
      <c r="V95" s="71">
        <f t="shared" si="55"/>
        <v>0</v>
      </c>
      <c r="W95" s="71">
        <f t="shared" si="56"/>
        <v>1</v>
      </c>
      <c r="X95" s="71" t="str">
        <f t="shared" si="57"/>
        <v/>
      </c>
      <c r="Y95" s="71" t="str">
        <f t="shared" si="58"/>
        <v/>
      </c>
      <c r="Z95" s="71">
        <f t="shared" si="72"/>
        <v>1</v>
      </c>
      <c r="AA95" s="71">
        <f t="shared" si="59"/>
        <v>1</v>
      </c>
      <c r="AB95" s="71">
        <f t="shared" si="60"/>
        <v>50</v>
      </c>
      <c r="AC95" s="71" t="str">
        <f t="shared" si="61"/>
        <v>Handpump</v>
      </c>
      <c r="AD95" s="71">
        <f t="shared" si="73"/>
        <v>50</v>
      </c>
      <c r="AE95" s="71" t="str">
        <f t="shared" si="74"/>
        <v/>
      </c>
      <c r="AF95" s="71">
        <f t="shared" si="62"/>
        <v>1</v>
      </c>
      <c r="AG95" s="71" t="str">
        <f t="shared" si="63"/>
        <v/>
      </c>
      <c r="AH95" s="71" t="str">
        <f t="shared" si="64"/>
        <v/>
      </c>
      <c r="AI95" s="71">
        <f t="shared" si="65"/>
        <v>1</v>
      </c>
      <c r="AJ95" s="71" t="str">
        <f t="shared" si="66"/>
        <v>Turbidity</v>
      </c>
      <c r="AK95" s="71">
        <f t="shared" si="67"/>
        <v>1</v>
      </c>
      <c r="AL95" s="71">
        <f t="shared" si="75"/>
        <v>1</v>
      </c>
      <c r="AM95" s="71">
        <f t="shared" si="68"/>
        <v>1</v>
      </c>
    </row>
    <row r="96" spans="1:39" x14ac:dyDescent="0.45">
      <c r="A96" s="71" t="str">
        <f t="shared" si="38"/>
        <v>2699580134</v>
      </c>
      <c r="B96" s="71" t="str">
        <f t="shared" si="39"/>
        <v>10-08-2019 09:16:40 UTC</v>
      </c>
      <c r="C96" s="71" t="str">
        <f t="shared" si="40"/>
        <v>2phr-65uf-ydmn</v>
      </c>
      <c r="D96" s="71" t="str">
        <f t="shared" si="41"/>
        <v>-15.883350614458323</v>
      </c>
      <c r="E96" s="71" t="str">
        <f t="shared" si="42"/>
        <v>35.25368124246597</v>
      </c>
      <c r="F96" s="71" t="str">
        <f t="shared" si="43"/>
        <v>803.0</v>
      </c>
      <c r="G96" s="71" t="str">
        <f t="shared" si="44"/>
        <v>Malawi</v>
      </c>
      <c r="H96" s="71" t="str">
        <f t="shared" si="45"/>
        <v>Chiradzulu</v>
      </c>
      <c r="I96" s="71" t="str">
        <f t="shared" si="46"/>
        <v>Maone</v>
      </c>
      <c r="J96" s="71" t="str">
        <f t="shared" si="47"/>
        <v>Sakwata</v>
      </c>
      <c r="K96" s="71" t="str">
        <f t="shared" si="48"/>
        <v>Sakwata</v>
      </c>
      <c r="L96" s="71">
        <f t="shared" si="49"/>
        <v>0</v>
      </c>
      <c r="M96" s="71">
        <f t="shared" si="50"/>
        <v>0</v>
      </c>
      <c r="N96" s="71">
        <f t="shared" si="69"/>
        <v>5</v>
      </c>
      <c r="O96" s="71" t="str">
        <f t="shared" si="70"/>
        <v>Basic Level of Service</v>
      </c>
      <c r="P96" s="71">
        <v>1</v>
      </c>
      <c r="Q96" s="71" t="str">
        <f t="shared" si="51"/>
        <v>Afridev Handpump</v>
      </c>
      <c r="R96" s="71" t="str">
        <f t="shared" si="52"/>
        <v/>
      </c>
      <c r="S96" s="71" t="str">
        <f t="shared" si="71"/>
        <v>Afridev Handpump</v>
      </c>
      <c r="T96" s="71">
        <f t="shared" si="53"/>
        <v>1</v>
      </c>
      <c r="U96" s="71">
        <f t="shared" si="54"/>
        <v>335</v>
      </c>
      <c r="V96" s="71">
        <f t="shared" si="55"/>
        <v>0</v>
      </c>
      <c r="W96" s="71">
        <f t="shared" si="56"/>
        <v>0</v>
      </c>
      <c r="X96" s="71">
        <f t="shared" si="57"/>
        <v>1</v>
      </c>
      <c r="Y96" s="71">
        <f t="shared" si="58"/>
        <v>0</v>
      </c>
      <c r="Z96" s="71">
        <f t="shared" si="72"/>
        <v>0</v>
      </c>
      <c r="AA96" s="71">
        <f t="shared" si="59"/>
        <v>1</v>
      </c>
      <c r="AB96" s="71">
        <f t="shared" si="60"/>
        <v>71</v>
      </c>
      <c r="AC96" s="71" t="str">
        <f t="shared" si="61"/>
        <v>Handpump</v>
      </c>
      <c r="AD96" s="71">
        <f t="shared" si="73"/>
        <v>71</v>
      </c>
      <c r="AE96" s="71" t="str">
        <f t="shared" si="74"/>
        <v/>
      </c>
      <c r="AF96" s="71">
        <f t="shared" si="62"/>
        <v>1</v>
      </c>
      <c r="AG96" s="71" t="str">
        <f t="shared" si="63"/>
        <v/>
      </c>
      <c r="AH96" s="71" t="str">
        <f t="shared" si="64"/>
        <v/>
      </c>
      <c r="AI96" s="71">
        <f t="shared" si="65"/>
        <v>1</v>
      </c>
      <c r="AJ96" s="71" t="str">
        <f t="shared" si="66"/>
        <v>Turbidity</v>
      </c>
      <c r="AK96" s="71">
        <f t="shared" si="67"/>
        <v>1</v>
      </c>
      <c r="AL96" s="71">
        <f t="shared" si="75"/>
        <v>1</v>
      </c>
      <c r="AM96" s="71">
        <f t="shared" si="68"/>
        <v>0</v>
      </c>
    </row>
    <row r="97" spans="1:39" x14ac:dyDescent="0.45">
      <c r="A97" s="71" t="str">
        <f t="shared" si="38"/>
        <v>2706920448</v>
      </c>
      <c r="B97" s="71" t="str">
        <f t="shared" si="39"/>
        <v>10-08-2019 09:33:39 UTC</v>
      </c>
      <c r="C97" s="71" t="str">
        <f t="shared" si="40"/>
        <v>h2fd-ud6r-nha4</v>
      </c>
      <c r="D97" s="71" t="str">
        <f t="shared" si="41"/>
        <v>-15.603987607173622</v>
      </c>
      <c r="E97" s="71" t="str">
        <f t="shared" si="42"/>
        <v>35.192770874127746</v>
      </c>
      <c r="F97" s="71" t="str">
        <f t="shared" si="43"/>
        <v>995.0</v>
      </c>
      <c r="G97" s="71" t="str">
        <f t="shared" si="44"/>
        <v>Malawi</v>
      </c>
      <c r="H97" s="71" t="str">
        <f t="shared" si="45"/>
        <v>Chiradzulu</v>
      </c>
      <c r="I97" s="71" t="str">
        <f t="shared" si="46"/>
        <v>Ntchema</v>
      </c>
      <c r="J97" s="71" t="str">
        <f t="shared" si="47"/>
        <v>Ntchema</v>
      </c>
      <c r="K97" s="71" t="str">
        <f t="shared" si="48"/>
        <v>Khumbanyiwa</v>
      </c>
      <c r="L97" s="71">
        <f t="shared" si="49"/>
        <v>0</v>
      </c>
      <c r="M97" s="71">
        <f t="shared" si="50"/>
        <v>0</v>
      </c>
      <c r="N97" s="71">
        <f t="shared" si="69"/>
        <v>7</v>
      </c>
      <c r="O97" s="71" t="str">
        <f t="shared" si="70"/>
        <v>Intermediate Level of Service</v>
      </c>
      <c r="P97" s="71">
        <v>1</v>
      </c>
      <c r="Q97" s="71" t="str">
        <f t="shared" si="51"/>
        <v>Afridev Handpump</v>
      </c>
      <c r="R97" s="71" t="str">
        <f t="shared" si="52"/>
        <v/>
      </c>
      <c r="S97" s="71" t="str">
        <f t="shared" si="71"/>
        <v>Afridev Handpump</v>
      </c>
      <c r="T97" s="71">
        <f t="shared" si="53"/>
        <v>1</v>
      </c>
      <c r="U97" s="71">
        <f t="shared" si="54"/>
        <v>420</v>
      </c>
      <c r="V97" s="71">
        <f t="shared" si="55"/>
        <v>0</v>
      </c>
      <c r="W97" s="71">
        <f t="shared" si="56"/>
        <v>1</v>
      </c>
      <c r="X97" s="71" t="str">
        <f t="shared" si="57"/>
        <v/>
      </c>
      <c r="Y97" s="71" t="str">
        <f t="shared" si="58"/>
        <v/>
      </c>
      <c r="Z97" s="71">
        <f t="shared" si="72"/>
        <v>1</v>
      </c>
      <c r="AA97" s="71">
        <f t="shared" si="59"/>
        <v>1</v>
      </c>
      <c r="AB97" s="71">
        <f t="shared" si="60"/>
        <v>69</v>
      </c>
      <c r="AC97" s="71" t="str">
        <f t="shared" si="61"/>
        <v>Handpump</v>
      </c>
      <c r="AD97" s="71">
        <f t="shared" si="73"/>
        <v>69</v>
      </c>
      <c r="AE97" s="71" t="str">
        <f t="shared" si="74"/>
        <v/>
      </c>
      <c r="AF97" s="71">
        <f t="shared" si="62"/>
        <v>1</v>
      </c>
      <c r="AG97" s="71" t="str">
        <f t="shared" si="63"/>
        <v/>
      </c>
      <c r="AH97" s="71" t="str">
        <f t="shared" si="64"/>
        <v/>
      </c>
      <c r="AI97" s="71">
        <f t="shared" si="65"/>
        <v>1</v>
      </c>
      <c r="AJ97" s="71" t="str">
        <f t="shared" si="66"/>
        <v>Turbidity</v>
      </c>
      <c r="AK97" s="71">
        <f t="shared" si="67"/>
        <v>1</v>
      </c>
      <c r="AL97" s="71">
        <f t="shared" si="75"/>
        <v>1</v>
      </c>
      <c r="AM97" s="71">
        <f t="shared" si="68"/>
        <v>1</v>
      </c>
    </row>
    <row r="98" spans="1:39" x14ac:dyDescent="0.45">
      <c r="A98" s="71" t="str">
        <f t="shared" si="38"/>
        <v>2699560164</v>
      </c>
      <c r="B98" s="71" t="str">
        <f t="shared" si="39"/>
        <v>10-08-2019 10:02:40 UTC</v>
      </c>
      <c r="C98" s="71" t="str">
        <f t="shared" si="40"/>
        <v>rcay-jhhy-shc6</v>
      </c>
      <c r="D98" s="71" t="str">
        <f t="shared" si="41"/>
        <v>-15.767932855524123</v>
      </c>
      <c r="E98" s="71" t="str">
        <f t="shared" si="42"/>
        <v>35.265741124749184</v>
      </c>
      <c r="F98" s="71" t="str">
        <f t="shared" si="43"/>
        <v>816.0</v>
      </c>
      <c r="G98" s="71" t="str">
        <f t="shared" si="44"/>
        <v>Malawi</v>
      </c>
      <c r="H98" s="71" t="str">
        <f t="shared" si="45"/>
        <v>Chiradzulu</v>
      </c>
      <c r="I98" s="71" t="str">
        <f t="shared" si="46"/>
        <v>Kadewere</v>
      </c>
      <c r="J98" s="71" t="str">
        <f t="shared" si="47"/>
        <v>Ndanga</v>
      </c>
      <c r="K98" s="71" t="str">
        <f t="shared" si="48"/>
        <v>Chanje I</v>
      </c>
      <c r="L98" s="71">
        <f t="shared" si="49"/>
        <v>0</v>
      </c>
      <c r="M98" s="71">
        <f t="shared" si="50"/>
        <v>0</v>
      </c>
      <c r="N98" s="71">
        <f t="shared" si="69"/>
        <v>6</v>
      </c>
      <c r="O98" s="71" t="str">
        <f t="shared" si="70"/>
        <v>Intermediate Level of Service</v>
      </c>
      <c r="P98" s="71">
        <v>1</v>
      </c>
      <c r="Q98" s="71" t="str">
        <f t="shared" si="51"/>
        <v>Afridev Handpump</v>
      </c>
      <c r="R98" s="71" t="str">
        <f t="shared" si="52"/>
        <v/>
      </c>
      <c r="S98" s="71" t="str">
        <f t="shared" si="71"/>
        <v>Afridev Handpump</v>
      </c>
      <c r="T98" s="71">
        <f t="shared" si="53"/>
        <v>1</v>
      </c>
      <c r="U98" s="71">
        <f t="shared" si="54"/>
        <v>501</v>
      </c>
      <c r="V98" s="71">
        <f t="shared" si="55"/>
        <v>0</v>
      </c>
      <c r="W98" s="71">
        <f t="shared" si="56"/>
        <v>0</v>
      </c>
      <c r="X98" s="71">
        <f t="shared" si="57"/>
        <v>1</v>
      </c>
      <c r="Y98" s="71">
        <f t="shared" si="58"/>
        <v>0</v>
      </c>
      <c r="Z98" s="71">
        <f t="shared" si="72"/>
        <v>0</v>
      </c>
      <c r="AA98" s="71">
        <f t="shared" si="59"/>
        <v>1</v>
      </c>
      <c r="AB98" s="71">
        <f t="shared" si="60"/>
        <v>85</v>
      </c>
      <c r="AC98" s="71" t="str">
        <f t="shared" si="61"/>
        <v>Handpump</v>
      </c>
      <c r="AD98" s="71">
        <f t="shared" si="73"/>
        <v>85</v>
      </c>
      <c r="AE98" s="71" t="str">
        <f t="shared" si="74"/>
        <v/>
      </c>
      <c r="AF98" s="71">
        <f t="shared" si="62"/>
        <v>1</v>
      </c>
      <c r="AG98" s="71" t="str">
        <f t="shared" si="63"/>
        <v/>
      </c>
      <c r="AH98" s="71" t="str">
        <f t="shared" si="64"/>
        <v/>
      </c>
      <c r="AI98" s="71">
        <f t="shared" si="65"/>
        <v>1</v>
      </c>
      <c r="AJ98" s="71" t="str">
        <f t="shared" si="66"/>
        <v>Turbidity</v>
      </c>
      <c r="AK98" s="71">
        <f t="shared" si="67"/>
        <v>1</v>
      </c>
      <c r="AL98" s="71">
        <f t="shared" si="75"/>
        <v>1</v>
      </c>
      <c r="AM98" s="71">
        <f t="shared" si="68"/>
        <v>1</v>
      </c>
    </row>
    <row r="99" spans="1:39" x14ac:dyDescent="0.45">
      <c r="A99" s="71" t="str">
        <f t="shared" si="38"/>
        <v>2683560283</v>
      </c>
      <c r="B99" s="71" t="str">
        <f t="shared" si="39"/>
        <v>10-08-2019 10:04:05 UTC</v>
      </c>
      <c r="C99" s="71" t="str">
        <f t="shared" si="40"/>
        <v>7jas-3fxm-g2as</v>
      </c>
      <c r="D99" s="71" t="str">
        <f t="shared" si="41"/>
        <v>-15.74249520432204</v>
      </c>
      <c r="E99" s="71" t="str">
        <f t="shared" si="42"/>
        <v>35.20900025032461</v>
      </c>
      <c r="F99" s="71" t="str">
        <f t="shared" si="43"/>
        <v>866.0</v>
      </c>
      <c r="G99" s="71" t="str">
        <f t="shared" si="44"/>
        <v>Malawi</v>
      </c>
      <c r="H99" s="71" t="str">
        <f t="shared" si="45"/>
        <v>Chiradzulu</v>
      </c>
      <c r="I99" s="71" t="str">
        <f t="shared" si="46"/>
        <v>Onga</v>
      </c>
      <c r="J99" s="71" t="str">
        <f t="shared" si="47"/>
        <v>Chapola</v>
      </c>
      <c r="K99" s="71" t="str">
        <f t="shared" si="48"/>
        <v>Chapola</v>
      </c>
      <c r="L99" s="71">
        <f t="shared" si="49"/>
        <v>0</v>
      </c>
      <c r="M99" s="71">
        <f t="shared" si="50"/>
        <v>0</v>
      </c>
      <c r="N99" s="71">
        <f t="shared" si="69"/>
        <v>5</v>
      </c>
      <c r="O99" s="71" t="str">
        <f t="shared" si="70"/>
        <v>Basic Level of Service</v>
      </c>
      <c r="P99" s="71">
        <v>1</v>
      </c>
      <c r="Q99" s="71" t="str">
        <f t="shared" si="51"/>
        <v>Afridev Handpump</v>
      </c>
      <c r="R99" s="71" t="str">
        <f t="shared" si="52"/>
        <v/>
      </c>
      <c r="S99" s="71" t="str">
        <f t="shared" si="71"/>
        <v>Afridev Handpump</v>
      </c>
      <c r="T99" s="71">
        <f t="shared" si="53"/>
        <v>1</v>
      </c>
      <c r="U99" s="71">
        <f t="shared" si="54"/>
        <v>0</v>
      </c>
      <c r="V99" s="71">
        <f t="shared" si="55"/>
        <v>1</v>
      </c>
      <c r="W99" s="71">
        <f t="shared" si="56"/>
        <v>1</v>
      </c>
      <c r="X99" s="71" t="str">
        <f t="shared" si="57"/>
        <v/>
      </c>
      <c r="Y99" s="71" t="str">
        <f t="shared" si="58"/>
        <v/>
      </c>
      <c r="Z99" s="71">
        <f t="shared" si="72"/>
        <v>1</v>
      </c>
      <c r="AA99" s="71">
        <f t="shared" si="59"/>
        <v>0</v>
      </c>
      <c r="AB99" s="71">
        <f t="shared" si="60"/>
        <v>0</v>
      </c>
      <c r="AC99" s="71" t="str">
        <f t="shared" si="61"/>
        <v>Handpump</v>
      </c>
      <c r="AD99" s="71">
        <f t="shared" si="73"/>
        <v>0</v>
      </c>
      <c r="AE99" s="71" t="str">
        <f t="shared" si="74"/>
        <v/>
      </c>
      <c r="AF99" s="71">
        <f t="shared" si="62"/>
        <v>1</v>
      </c>
      <c r="AG99" s="71" t="str">
        <f t="shared" si="63"/>
        <v/>
      </c>
      <c r="AH99" s="71" t="str">
        <f t="shared" si="64"/>
        <v/>
      </c>
      <c r="AI99" s="71" t="str">
        <f t="shared" si="65"/>
        <v/>
      </c>
      <c r="AJ99" s="71" t="str">
        <f t="shared" si="66"/>
        <v>Turbidity</v>
      </c>
      <c r="AK99" s="71" t="str">
        <f t="shared" si="67"/>
        <v/>
      </c>
      <c r="AL99" s="71" t="str">
        <f t="shared" si="75"/>
        <v>No Data</v>
      </c>
      <c r="AM99" s="71">
        <f t="shared" si="68"/>
        <v>0</v>
      </c>
    </row>
    <row r="100" spans="1:39" x14ac:dyDescent="0.45">
      <c r="A100" s="71" t="str">
        <f t="shared" si="38"/>
        <v>2708270162</v>
      </c>
      <c r="B100" s="71" t="str">
        <f t="shared" si="39"/>
        <v>10-08-2019 10:09:42 UTC</v>
      </c>
      <c r="C100" s="71" t="str">
        <f t="shared" si="40"/>
        <v>djc0-tgqc-th6a</v>
      </c>
      <c r="D100" s="71" t="str">
        <f t="shared" si="41"/>
        <v>-15.888365171849728</v>
      </c>
      <c r="E100" s="71" t="str">
        <f t="shared" si="42"/>
        <v>35.257396437227726</v>
      </c>
      <c r="F100" s="71" t="str">
        <f t="shared" si="43"/>
        <v>789.0</v>
      </c>
      <c r="G100" s="71" t="str">
        <f t="shared" si="44"/>
        <v>Malawi</v>
      </c>
      <c r="H100" s="71" t="str">
        <f t="shared" si="45"/>
        <v>Chiradzulu</v>
      </c>
      <c r="I100" s="71" t="str">
        <f t="shared" si="46"/>
        <v>Maone</v>
      </c>
      <c r="J100" s="71" t="str">
        <f t="shared" si="47"/>
        <v>Sakwata</v>
      </c>
      <c r="K100" s="71" t="str">
        <f t="shared" si="48"/>
        <v>Sakwata</v>
      </c>
      <c r="L100" s="71">
        <f t="shared" si="49"/>
        <v>0</v>
      </c>
      <c r="M100" s="71">
        <f t="shared" si="50"/>
        <v>0</v>
      </c>
      <c r="N100" s="71">
        <f t="shared" si="69"/>
        <v>6</v>
      </c>
      <c r="O100" s="71" t="str">
        <f t="shared" si="70"/>
        <v>Intermediate Level of Service</v>
      </c>
      <c r="P100" s="71">
        <v>1</v>
      </c>
      <c r="Q100" s="71" t="str">
        <f t="shared" si="51"/>
        <v>Afridev Handpump</v>
      </c>
      <c r="R100" s="71" t="str">
        <f t="shared" si="52"/>
        <v/>
      </c>
      <c r="S100" s="71" t="str">
        <f t="shared" si="71"/>
        <v>Afridev Handpump</v>
      </c>
      <c r="T100" s="71">
        <f t="shared" si="53"/>
        <v>1</v>
      </c>
      <c r="U100" s="71">
        <f t="shared" si="54"/>
        <v>1000</v>
      </c>
      <c r="V100" s="71">
        <f t="shared" si="55"/>
        <v>0</v>
      </c>
      <c r="W100" s="71">
        <f t="shared" si="56"/>
        <v>0</v>
      </c>
      <c r="X100" s="71">
        <f t="shared" si="57"/>
        <v>1</v>
      </c>
      <c r="Y100" s="71">
        <f t="shared" si="58"/>
        <v>0</v>
      </c>
      <c r="Z100" s="71">
        <f t="shared" si="72"/>
        <v>0</v>
      </c>
      <c r="AA100" s="71">
        <f t="shared" si="59"/>
        <v>1</v>
      </c>
      <c r="AB100" s="71">
        <f t="shared" si="60"/>
        <v>79</v>
      </c>
      <c r="AC100" s="71" t="str">
        <f t="shared" si="61"/>
        <v>Handpump</v>
      </c>
      <c r="AD100" s="71">
        <f t="shared" si="73"/>
        <v>79</v>
      </c>
      <c r="AE100" s="71" t="str">
        <f t="shared" si="74"/>
        <v/>
      </c>
      <c r="AF100" s="71">
        <f t="shared" si="62"/>
        <v>1</v>
      </c>
      <c r="AG100" s="71" t="str">
        <f t="shared" si="63"/>
        <v/>
      </c>
      <c r="AH100" s="71" t="str">
        <f t="shared" si="64"/>
        <v/>
      </c>
      <c r="AI100" s="71">
        <f t="shared" si="65"/>
        <v>1</v>
      </c>
      <c r="AJ100" s="71" t="str">
        <f t="shared" si="66"/>
        <v>Turbidity</v>
      </c>
      <c r="AK100" s="71">
        <f t="shared" si="67"/>
        <v>1</v>
      </c>
      <c r="AL100" s="71">
        <f t="shared" si="75"/>
        <v>1</v>
      </c>
      <c r="AM100" s="71">
        <f t="shared" si="68"/>
        <v>1</v>
      </c>
    </row>
    <row r="101" spans="1:39" x14ac:dyDescent="0.45">
      <c r="A101" s="71" t="str">
        <f t="shared" si="38"/>
        <v>2691790663</v>
      </c>
      <c r="B101" s="71" t="str">
        <f t="shared" si="39"/>
        <v>10-08-2019 10:13:39 UTC</v>
      </c>
      <c r="C101" s="71" t="str">
        <f t="shared" si="40"/>
        <v>48se-qxn8-udv5</v>
      </c>
      <c r="D101" s="71" t="str">
        <f t="shared" si="41"/>
        <v>-15.599288544617593</v>
      </c>
      <c r="E101" s="71" t="str">
        <f t="shared" si="42"/>
        <v>35.19402623176575</v>
      </c>
      <c r="F101" s="71" t="str">
        <f t="shared" si="43"/>
        <v>1025.0</v>
      </c>
      <c r="G101" s="71" t="str">
        <f t="shared" si="44"/>
        <v>Malawi</v>
      </c>
      <c r="H101" s="71" t="str">
        <f t="shared" si="45"/>
        <v>Chiradzulu</v>
      </c>
      <c r="I101" s="71" t="str">
        <f t="shared" si="46"/>
        <v>Ntchema</v>
      </c>
      <c r="J101" s="71" t="str">
        <f t="shared" si="47"/>
        <v>Ntchema</v>
      </c>
      <c r="K101" s="71" t="str">
        <f t="shared" si="48"/>
        <v>Kachere</v>
      </c>
      <c r="L101" s="71">
        <f t="shared" si="49"/>
        <v>0</v>
      </c>
      <c r="M101" s="71">
        <f t="shared" si="50"/>
        <v>0</v>
      </c>
      <c r="N101" s="71">
        <f t="shared" si="69"/>
        <v>6</v>
      </c>
      <c r="O101" s="71" t="str">
        <f t="shared" si="70"/>
        <v>Intermediate Level of Service</v>
      </c>
      <c r="P101" s="71">
        <v>1</v>
      </c>
      <c r="Q101" s="71" t="str">
        <f t="shared" si="51"/>
        <v>Afridev Handpump</v>
      </c>
      <c r="R101" s="71" t="str">
        <f t="shared" si="52"/>
        <v/>
      </c>
      <c r="S101" s="71" t="str">
        <f t="shared" si="71"/>
        <v>Afridev Handpump</v>
      </c>
      <c r="T101" s="71">
        <f t="shared" si="53"/>
        <v>1</v>
      </c>
      <c r="U101" s="71">
        <f t="shared" si="54"/>
        <v>750</v>
      </c>
      <c r="V101" s="71">
        <f t="shared" si="55"/>
        <v>0</v>
      </c>
      <c r="W101" s="71">
        <f t="shared" si="56"/>
        <v>0</v>
      </c>
      <c r="X101" s="71">
        <f t="shared" si="57"/>
        <v>1</v>
      </c>
      <c r="Y101" s="71">
        <f t="shared" si="58"/>
        <v>0</v>
      </c>
      <c r="Z101" s="71">
        <f t="shared" si="72"/>
        <v>0</v>
      </c>
      <c r="AA101" s="71">
        <f t="shared" si="59"/>
        <v>1</v>
      </c>
      <c r="AB101" s="71">
        <f t="shared" si="60"/>
        <v>46</v>
      </c>
      <c r="AC101" s="71" t="str">
        <f t="shared" si="61"/>
        <v>Handpump</v>
      </c>
      <c r="AD101" s="71">
        <f t="shared" si="73"/>
        <v>46</v>
      </c>
      <c r="AE101" s="71" t="str">
        <f t="shared" si="74"/>
        <v/>
      </c>
      <c r="AF101" s="71">
        <f t="shared" si="62"/>
        <v>1</v>
      </c>
      <c r="AG101" s="71" t="str">
        <f t="shared" si="63"/>
        <v/>
      </c>
      <c r="AH101" s="71" t="str">
        <f t="shared" si="64"/>
        <v/>
      </c>
      <c r="AI101" s="71">
        <f t="shared" si="65"/>
        <v>1</v>
      </c>
      <c r="AJ101" s="71" t="str">
        <f t="shared" si="66"/>
        <v>Turbidity</v>
      </c>
      <c r="AK101" s="71">
        <f t="shared" si="67"/>
        <v>1</v>
      </c>
      <c r="AL101" s="71">
        <f t="shared" si="75"/>
        <v>1</v>
      </c>
      <c r="AM101" s="71">
        <f t="shared" si="68"/>
        <v>1</v>
      </c>
    </row>
    <row r="102" spans="1:39" x14ac:dyDescent="0.45">
      <c r="A102" s="71" t="str">
        <f t="shared" si="38"/>
        <v>2705470230</v>
      </c>
      <c r="B102" s="71" t="str">
        <f t="shared" si="39"/>
        <v>10-08-2019 10:21:33 UTC</v>
      </c>
      <c r="C102" s="71" t="str">
        <f t="shared" si="40"/>
        <v>f68r-dw89-qa5k</v>
      </c>
      <c r="D102" s="71" t="str">
        <f t="shared" si="41"/>
        <v>-15.755070322193205</v>
      </c>
      <c r="E102" s="71" t="str">
        <f t="shared" si="42"/>
        <v>35.16655940562487</v>
      </c>
      <c r="F102" s="71" t="str">
        <f t="shared" si="43"/>
        <v>944.0</v>
      </c>
      <c r="G102" s="71" t="str">
        <f t="shared" si="44"/>
        <v>Malawi</v>
      </c>
      <c r="H102" s="71" t="str">
        <f t="shared" si="45"/>
        <v>Chiradzulu</v>
      </c>
      <c r="I102" s="71" t="str">
        <f t="shared" si="46"/>
        <v>Onga</v>
      </c>
      <c r="J102" s="71" t="str">
        <f t="shared" si="47"/>
        <v>Onga</v>
      </c>
      <c r="K102" s="71" t="str">
        <f t="shared" si="48"/>
        <v>Njeremba</v>
      </c>
      <c r="L102" s="71">
        <f t="shared" si="49"/>
        <v>0</v>
      </c>
      <c r="M102" s="71">
        <f t="shared" si="50"/>
        <v>0</v>
      </c>
      <c r="N102" s="71">
        <f t="shared" si="69"/>
        <v>8</v>
      </c>
      <c r="O102" s="71" t="str">
        <f t="shared" si="70"/>
        <v>High Level of Service</v>
      </c>
      <c r="P102" s="71">
        <v>1</v>
      </c>
      <c r="Q102" s="71" t="str">
        <f t="shared" si="51"/>
        <v>Afridev Handpump</v>
      </c>
      <c r="R102" s="71" t="str">
        <f t="shared" si="52"/>
        <v/>
      </c>
      <c r="S102" s="71" t="str">
        <f t="shared" si="71"/>
        <v>Afridev Handpump</v>
      </c>
      <c r="T102" s="71">
        <f t="shared" si="53"/>
        <v>1</v>
      </c>
      <c r="U102" s="71">
        <f t="shared" si="54"/>
        <v>155</v>
      </c>
      <c r="V102" s="71">
        <f t="shared" si="55"/>
        <v>1</v>
      </c>
      <c r="W102" s="71">
        <f t="shared" si="56"/>
        <v>1</v>
      </c>
      <c r="X102" s="71" t="str">
        <f t="shared" si="57"/>
        <v/>
      </c>
      <c r="Y102" s="71" t="str">
        <f t="shared" si="58"/>
        <v/>
      </c>
      <c r="Z102" s="71">
        <f t="shared" si="72"/>
        <v>1</v>
      </c>
      <c r="AA102" s="71">
        <f t="shared" si="59"/>
        <v>1</v>
      </c>
      <c r="AB102" s="71">
        <f t="shared" si="60"/>
        <v>76</v>
      </c>
      <c r="AC102" s="71" t="str">
        <f t="shared" si="61"/>
        <v>Handpump</v>
      </c>
      <c r="AD102" s="71">
        <f t="shared" si="73"/>
        <v>76</v>
      </c>
      <c r="AE102" s="71" t="str">
        <f t="shared" si="74"/>
        <v/>
      </c>
      <c r="AF102" s="71">
        <f t="shared" si="62"/>
        <v>1</v>
      </c>
      <c r="AG102" s="71" t="str">
        <f t="shared" si="63"/>
        <v/>
      </c>
      <c r="AH102" s="71" t="str">
        <f t="shared" si="64"/>
        <v/>
      </c>
      <c r="AI102" s="71">
        <f t="shared" si="65"/>
        <v>1</v>
      </c>
      <c r="AJ102" s="71" t="str">
        <f t="shared" si="66"/>
        <v>Turbidity</v>
      </c>
      <c r="AK102" s="71">
        <f t="shared" si="67"/>
        <v>1</v>
      </c>
      <c r="AL102" s="71">
        <f t="shared" si="75"/>
        <v>1</v>
      </c>
      <c r="AM102" s="71">
        <f t="shared" si="68"/>
        <v>1</v>
      </c>
    </row>
    <row r="103" spans="1:39" x14ac:dyDescent="0.45">
      <c r="A103" s="71" t="str">
        <f t="shared" si="38"/>
        <v>2714301041</v>
      </c>
      <c r="B103" s="71" t="str">
        <f t="shared" si="39"/>
        <v>10-08-2019 10:36:08 UTC</v>
      </c>
      <c r="C103" s="71" t="str">
        <f t="shared" si="40"/>
        <v>c8pa-mrwx-23aj</v>
      </c>
      <c r="D103" s="71" t="str">
        <f t="shared" si="41"/>
        <v>-15.753090307116508</v>
      </c>
      <c r="E103" s="71" t="str">
        <f t="shared" si="42"/>
        <v>35.28640050441027</v>
      </c>
      <c r="F103" s="71" t="str">
        <f t="shared" si="43"/>
        <v>783.0</v>
      </c>
      <c r="G103" s="71" t="str">
        <f t="shared" si="44"/>
        <v>Malawi</v>
      </c>
      <c r="H103" s="71" t="str">
        <f t="shared" si="45"/>
        <v>Chiradzulu</v>
      </c>
      <c r="I103" s="71" t="str">
        <f t="shared" si="46"/>
        <v>Kadewere</v>
      </c>
      <c r="J103" s="71" t="str">
        <f t="shared" si="47"/>
        <v>Phwitiko</v>
      </c>
      <c r="K103" s="71" t="str">
        <f t="shared" si="48"/>
        <v>Phwitiko</v>
      </c>
      <c r="L103" s="71">
        <f t="shared" si="49"/>
        <v>0</v>
      </c>
      <c r="M103" s="71">
        <f t="shared" si="50"/>
        <v>0</v>
      </c>
      <c r="N103" s="71">
        <f t="shared" si="69"/>
        <v>5</v>
      </c>
      <c r="O103" s="71" t="str">
        <f t="shared" si="70"/>
        <v>Basic Level of Service</v>
      </c>
      <c r="P103" s="71">
        <v>1</v>
      </c>
      <c r="Q103" s="71" t="str">
        <f t="shared" si="51"/>
        <v>Afridev Handpump</v>
      </c>
      <c r="R103" s="71" t="str">
        <f t="shared" si="52"/>
        <v/>
      </c>
      <c r="S103" s="71" t="str">
        <f t="shared" si="71"/>
        <v>Afridev Handpump</v>
      </c>
      <c r="T103" s="71">
        <f t="shared" si="53"/>
        <v>1</v>
      </c>
      <c r="U103" s="71">
        <f t="shared" si="54"/>
        <v>1500</v>
      </c>
      <c r="V103" s="71">
        <f t="shared" si="55"/>
        <v>0</v>
      </c>
      <c r="W103" s="71">
        <f t="shared" si="56"/>
        <v>0</v>
      </c>
      <c r="X103" s="71">
        <f t="shared" si="57"/>
        <v>1</v>
      </c>
      <c r="Y103" s="71">
        <f t="shared" si="58"/>
        <v>0</v>
      </c>
      <c r="Z103" s="71">
        <f t="shared" si="72"/>
        <v>0</v>
      </c>
      <c r="AA103" s="71">
        <f t="shared" si="59"/>
        <v>1</v>
      </c>
      <c r="AB103" s="71">
        <f t="shared" si="60"/>
        <v>46</v>
      </c>
      <c r="AC103" s="71" t="str">
        <f t="shared" si="61"/>
        <v>Handpump</v>
      </c>
      <c r="AD103" s="71">
        <f t="shared" si="73"/>
        <v>46</v>
      </c>
      <c r="AE103" s="71" t="str">
        <f t="shared" si="74"/>
        <v/>
      </c>
      <c r="AF103" s="71">
        <f t="shared" si="62"/>
        <v>1</v>
      </c>
      <c r="AG103" s="71" t="str">
        <f t="shared" si="63"/>
        <v/>
      </c>
      <c r="AH103" s="71" t="str">
        <f t="shared" si="64"/>
        <v/>
      </c>
      <c r="AI103" s="71">
        <f t="shared" si="65"/>
        <v>1</v>
      </c>
      <c r="AJ103" s="71" t="str">
        <f t="shared" si="66"/>
        <v>Turbidity</v>
      </c>
      <c r="AK103" s="71">
        <f t="shared" si="67"/>
        <v>1</v>
      </c>
      <c r="AL103" s="71">
        <f t="shared" si="75"/>
        <v>1</v>
      </c>
      <c r="AM103" s="71">
        <f t="shared" si="68"/>
        <v>0</v>
      </c>
    </row>
    <row r="104" spans="1:39" x14ac:dyDescent="0.45">
      <c r="A104" s="71" t="str">
        <f t="shared" si="38"/>
        <v>2691780397</v>
      </c>
      <c r="B104" s="71" t="str">
        <f t="shared" si="39"/>
        <v>10-08-2019 10:38:34 UTC</v>
      </c>
      <c r="C104" s="71" t="str">
        <f t="shared" si="40"/>
        <v>meut-5gsa-y694</v>
      </c>
      <c r="D104" s="71" t="str">
        <f t="shared" si="41"/>
        <v>-15.631027249619365</v>
      </c>
      <c r="E104" s="71" t="str">
        <f t="shared" si="42"/>
        <v>35.24818900041282</v>
      </c>
      <c r="F104" s="71" t="str">
        <f t="shared" si="43"/>
        <v>849.0</v>
      </c>
      <c r="G104" s="71" t="str">
        <f t="shared" si="44"/>
        <v>Malawi</v>
      </c>
      <c r="H104" s="71" t="str">
        <f t="shared" si="45"/>
        <v>Chiradzulu</v>
      </c>
      <c r="I104" s="71" t="str">
        <f t="shared" si="46"/>
        <v>Ntchema</v>
      </c>
      <c r="J104" s="71" t="str">
        <f t="shared" si="47"/>
        <v>Mpotola</v>
      </c>
      <c r="K104" s="71" t="str">
        <f t="shared" si="48"/>
        <v>Bowadi</v>
      </c>
      <c r="L104" s="71">
        <f t="shared" si="49"/>
        <v>0</v>
      </c>
      <c r="M104" s="71">
        <f t="shared" si="50"/>
        <v>0</v>
      </c>
      <c r="N104" s="71">
        <f t="shared" si="69"/>
        <v>7</v>
      </c>
      <c r="O104" s="71" t="str">
        <f t="shared" si="70"/>
        <v>Intermediate Level of Service</v>
      </c>
      <c r="P104" s="71">
        <v>1</v>
      </c>
      <c r="Q104" s="71" t="str">
        <f t="shared" si="51"/>
        <v>Afridev Handpump</v>
      </c>
      <c r="R104" s="71" t="str">
        <f t="shared" si="52"/>
        <v/>
      </c>
      <c r="S104" s="71" t="str">
        <f t="shared" si="71"/>
        <v>Afridev Handpump</v>
      </c>
      <c r="T104" s="71">
        <f t="shared" si="53"/>
        <v>1</v>
      </c>
      <c r="U104" s="71">
        <f t="shared" si="54"/>
        <v>1150</v>
      </c>
      <c r="V104" s="71">
        <f t="shared" si="55"/>
        <v>0</v>
      </c>
      <c r="W104" s="71">
        <f t="shared" si="56"/>
        <v>1</v>
      </c>
      <c r="X104" s="71" t="str">
        <f t="shared" si="57"/>
        <v/>
      </c>
      <c r="Y104" s="71" t="str">
        <f t="shared" si="58"/>
        <v/>
      </c>
      <c r="Z104" s="71">
        <f t="shared" si="72"/>
        <v>1</v>
      </c>
      <c r="AA104" s="71">
        <f t="shared" si="59"/>
        <v>1</v>
      </c>
      <c r="AB104" s="71">
        <f t="shared" si="60"/>
        <v>45</v>
      </c>
      <c r="AC104" s="71" t="str">
        <f t="shared" si="61"/>
        <v>Handpump</v>
      </c>
      <c r="AD104" s="71">
        <f t="shared" si="73"/>
        <v>45</v>
      </c>
      <c r="AE104" s="71" t="str">
        <f t="shared" si="74"/>
        <v/>
      </c>
      <c r="AF104" s="71">
        <f t="shared" si="62"/>
        <v>1</v>
      </c>
      <c r="AG104" s="71" t="str">
        <f t="shared" si="63"/>
        <v/>
      </c>
      <c r="AH104" s="71" t="str">
        <f t="shared" si="64"/>
        <v/>
      </c>
      <c r="AI104" s="71">
        <f t="shared" si="65"/>
        <v>1</v>
      </c>
      <c r="AJ104" s="71" t="str">
        <f t="shared" si="66"/>
        <v>Turbidity</v>
      </c>
      <c r="AK104" s="71">
        <f t="shared" si="67"/>
        <v>1</v>
      </c>
      <c r="AL104" s="71">
        <f t="shared" si="75"/>
        <v>1</v>
      </c>
      <c r="AM104" s="71">
        <f t="shared" si="68"/>
        <v>1</v>
      </c>
    </row>
    <row r="105" spans="1:39" x14ac:dyDescent="0.45">
      <c r="A105" s="71" t="str">
        <f t="shared" si="38"/>
        <v>2689640255</v>
      </c>
      <c r="B105" s="71" t="str">
        <f t="shared" si="39"/>
        <v>10-08-2019 10:49:27 UTC</v>
      </c>
      <c r="C105" s="71" t="str">
        <f t="shared" si="40"/>
        <v>ufpx-3149-drx</v>
      </c>
      <c r="D105" s="71" t="str">
        <f t="shared" si="41"/>
        <v>-15.75082145165652</v>
      </c>
      <c r="E105" s="71" t="str">
        <f t="shared" si="42"/>
        <v>35.16374182887375</v>
      </c>
      <c r="F105" s="71" t="str">
        <f t="shared" si="43"/>
        <v>971.0</v>
      </c>
      <c r="G105" s="71" t="str">
        <f t="shared" si="44"/>
        <v>Malawi</v>
      </c>
      <c r="H105" s="71" t="str">
        <f t="shared" si="45"/>
        <v>Chiradzulu</v>
      </c>
      <c r="I105" s="71" t="str">
        <f t="shared" si="46"/>
        <v>Onga</v>
      </c>
      <c r="J105" s="71" t="str">
        <f t="shared" si="47"/>
        <v>Onga</v>
      </c>
      <c r="K105" s="71" t="str">
        <f t="shared" si="48"/>
        <v>Njeremba</v>
      </c>
      <c r="L105" s="71">
        <f t="shared" si="49"/>
        <v>0</v>
      </c>
      <c r="M105" s="71">
        <f t="shared" si="50"/>
        <v>0</v>
      </c>
      <c r="N105" s="71">
        <f t="shared" si="69"/>
        <v>8</v>
      </c>
      <c r="O105" s="71" t="str">
        <f t="shared" si="70"/>
        <v>High Level of Service</v>
      </c>
      <c r="P105" s="71">
        <v>1</v>
      </c>
      <c r="Q105" s="71" t="str">
        <f t="shared" si="51"/>
        <v>Afridev Handpump</v>
      </c>
      <c r="R105" s="71" t="str">
        <f t="shared" si="52"/>
        <v/>
      </c>
      <c r="S105" s="71" t="str">
        <f t="shared" si="71"/>
        <v>Afridev Handpump</v>
      </c>
      <c r="T105" s="71">
        <f t="shared" si="53"/>
        <v>1</v>
      </c>
      <c r="U105" s="71">
        <f t="shared" si="54"/>
        <v>200</v>
      </c>
      <c r="V105" s="71">
        <f t="shared" si="55"/>
        <v>1</v>
      </c>
      <c r="W105" s="71">
        <f t="shared" si="56"/>
        <v>1</v>
      </c>
      <c r="X105" s="71" t="str">
        <f t="shared" si="57"/>
        <v/>
      </c>
      <c r="Y105" s="71" t="str">
        <f t="shared" si="58"/>
        <v/>
      </c>
      <c r="Z105" s="71">
        <f t="shared" si="72"/>
        <v>1</v>
      </c>
      <c r="AA105" s="71">
        <f t="shared" si="59"/>
        <v>1</v>
      </c>
      <c r="AB105" s="71">
        <f t="shared" si="60"/>
        <v>54</v>
      </c>
      <c r="AC105" s="71" t="str">
        <f t="shared" si="61"/>
        <v>Handpump</v>
      </c>
      <c r="AD105" s="71">
        <f t="shared" si="73"/>
        <v>54</v>
      </c>
      <c r="AE105" s="71" t="str">
        <f t="shared" si="74"/>
        <v/>
      </c>
      <c r="AF105" s="71">
        <f t="shared" si="62"/>
        <v>1</v>
      </c>
      <c r="AG105" s="71" t="str">
        <f t="shared" si="63"/>
        <v/>
      </c>
      <c r="AH105" s="71" t="str">
        <f t="shared" si="64"/>
        <v/>
      </c>
      <c r="AI105" s="71">
        <f t="shared" si="65"/>
        <v>1</v>
      </c>
      <c r="AJ105" s="71" t="str">
        <f t="shared" si="66"/>
        <v>Turbidity</v>
      </c>
      <c r="AK105" s="71">
        <f t="shared" si="67"/>
        <v>1</v>
      </c>
      <c r="AL105" s="71">
        <f t="shared" si="75"/>
        <v>1</v>
      </c>
      <c r="AM105" s="71">
        <f t="shared" si="68"/>
        <v>1</v>
      </c>
    </row>
    <row r="106" spans="1:39" x14ac:dyDescent="0.45">
      <c r="A106" s="71" t="str">
        <f t="shared" si="38"/>
        <v>2697660076</v>
      </c>
      <c r="B106" s="71" t="str">
        <f t="shared" si="39"/>
        <v>10-08-2019 10:58:12 UTC</v>
      </c>
      <c r="C106" s="71" t="str">
        <f t="shared" si="40"/>
        <v>xd91-v3ab-y60g</v>
      </c>
      <c r="D106" s="71" t="str">
        <f t="shared" si="41"/>
        <v>-15.891016200184822</v>
      </c>
      <c r="E106" s="71" t="str">
        <f t="shared" si="42"/>
        <v>35.25690349750221</v>
      </c>
      <c r="F106" s="71" t="str">
        <f t="shared" si="43"/>
        <v>799.0</v>
      </c>
      <c r="G106" s="71" t="str">
        <f t="shared" si="44"/>
        <v>Malawi</v>
      </c>
      <c r="H106" s="71" t="str">
        <f t="shared" si="45"/>
        <v>Chiradzulu</v>
      </c>
      <c r="I106" s="71" t="str">
        <f t="shared" si="46"/>
        <v>Maone</v>
      </c>
      <c r="J106" s="71" t="str">
        <f t="shared" si="47"/>
        <v>Sakwata</v>
      </c>
      <c r="K106" s="71" t="str">
        <f t="shared" si="48"/>
        <v>Sakwata</v>
      </c>
      <c r="L106" s="71">
        <f t="shared" si="49"/>
        <v>0</v>
      </c>
      <c r="M106" s="71">
        <f t="shared" si="50"/>
        <v>0</v>
      </c>
      <c r="N106" s="71">
        <f t="shared" si="69"/>
        <v>7</v>
      </c>
      <c r="O106" s="71" t="str">
        <f t="shared" si="70"/>
        <v>Intermediate Level of Service</v>
      </c>
      <c r="P106" s="71">
        <v>1</v>
      </c>
      <c r="Q106" s="71" t="str">
        <f t="shared" si="51"/>
        <v>Afridev Handpump</v>
      </c>
      <c r="R106" s="71" t="str">
        <f t="shared" si="52"/>
        <v/>
      </c>
      <c r="S106" s="71" t="str">
        <f t="shared" si="71"/>
        <v>Afridev Handpump</v>
      </c>
      <c r="T106" s="71">
        <f t="shared" si="53"/>
        <v>1</v>
      </c>
      <c r="U106" s="71">
        <f t="shared" si="54"/>
        <v>150</v>
      </c>
      <c r="V106" s="71">
        <f t="shared" si="55"/>
        <v>1</v>
      </c>
      <c r="W106" s="71">
        <f t="shared" si="56"/>
        <v>1</v>
      </c>
      <c r="X106" s="71" t="str">
        <f t="shared" si="57"/>
        <v/>
      </c>
      <c r="Y106" s="71" t="str">
        <f t="shared" si="58"/>
        <v/>
      </c>
      <c r="Z106" s="71">
        <f t="shared" si="72"/>
        <v>1</v>
      </c>
      <c r="AA106" s="71">
        <f t="shared" si="59"/>
        <v>1</v>
      </c>
      <c r="AB106" s="71">
        <f t="shared" si="60"/>
        <v>66</v>
      </c>
      <c r="AC106" s="71" t="str">
        <f t="shared" si="61"/>
        <v>Handpump</v>
      </c>
      <c r="AD106" s="71">
        <f t="shared" si="73"/>
        <v>66</v>
      </c>
      <c r="AE106" s="71" t="str">
        <f t="shared" si="74"/>
        <v/>
      </c>
      <c r="AF106" s="71">
        <f t="shared" si="62"/>
        <v>1</v>
      </c>
      <c r="AG106" s="71" t="str">
        <f t="shared" si="63"/>
        <v/>
      </c>
      <c r="AH106" s="71" t="str">
        <f t="shared" si="64"/>
        <v/>
      </c>
      <c r="AI106" s="71">
        <f t="shared" si="65"/>
        <v>1</v>
      </c>
      <c r="AJ106" s="71" t="str">
        <f t="shared" si="66"/>
        <v>Turbidity</v>
      </c>
      <c r="AK106" s="71">
        <f t="shared" si="67"/>
        <v>1</v>
      </c>
      <c r="AL106" s="71">
        <f t="shared" si="75"/>
        <v>1</v>
      </c>
      <c r="AM106" s="71">
        <f t="shared" si="68"/>
        <v>0</v>
      </c>
    </row>
    <row r="107" spans="1:39" x14ac:dyDescent="0.45">
      <c r="A107" s="71" t="str">
        <f t="shared" si="38"/>
        <v>2708270435</v>
      </c>
      <c r="B107" s="71" t="str">
        <f t="shared" si="39"/>
        <v>10-08-2019 11:07:44 UTC</v>
      </c>
      <c r="C107" s="71" t="str">
        <f t="shared" si="40"/>
        <v>36df-v2c8-48p1</v>
      </c>
      <c r="D107" s="71" t="str">
        <f t="shared" si="41"/>
        <v>-15.596819780766964</v>
      </c>
      <c r="E107" s="71" t="str">
        <f t="shared" si="42"/>
        <v>35.19832891412079</v>
      </c>
      <c r="F107" s="71" t="str">
        <f t="shared" si="43"/>
        <v>981.0</v>
      </c>
      <c r="G107" s="71" t="str">
        <f t="shared" si="44"/>
        <v>Malawi</v>
      </c>
      <c r="H107" s="71" t="str">
        <f t="shared" si="45"/>
        <v>Chiradzulu</v>
      </c>
      <c r="I107" s="71" t="str">
        <f t="shared" si="46"/>
        <v>Ntchema</v>
      </c>
      <c r="J107" s="71" t="str">
        <f t="shared" si="47"/>
        <v>Ntchema</v>
      </c>
      <c r="K107" s="71" t="str">
        <f t="shared" si="48"/>
        <v>Kachere</v>
      </c>
      <c r="L107" s="71">
        <f t="shared" si="49"/>
        <v>0</v>
      </c>
      <c r="M107" s="71">
        <f t="shared" si="50"/>
        <v>0</v>
      </c>
      <c r="N107" s="71">
        <f t="shared" si="69"/>
        <v>7</v>
      </c>
      <c r="O107" s="71" t="str">
        <f t="shared" si="70"/>
        <v>Intermediate Level of Service</v>
      </c>
      <c r="P107" s="71">
        <v>1</v>
      </c>
      <c r="Q107" s="71" t="str">
        <f t="shared" si="51"/>
        <v>Noria Pump</v>
      </c>
      <c r="R107" s="71" t="str">
        <f t="shared" si="52"/>
        <v/>
      </c>
      <c r="S107" s="71" t="str">
        <f t="shared" si="71"/>
        <v>Noria Pump</v>
      </c>
      <c r="T107" s="71">
        <f t="shared" si="53"/>
        <v>1</v>
      </c>
      <c r="U107" s="71">
        <f t="shared" si="54"/>
        <v>500</v>
      </c>
      <c r="V107" s="71">
        <f t="shared" si="55"/>
        <v>0</v>
      </c>
      <c r="W107" s="71">
        <f t="shared" si="56"/>
        <v>1</v>
      </c>
      <c r="X107" s="71" t="str">
        <f t="shared" si="57"/>
        <v/>
      </c>
      <c r="Y107" s="71" t="str">
        <f t="shared" si="58"/>
        <v/>
      </c>
      <c r="Z107" s="71">
        <f t="shared" si="72"/>
        <v>1</v>
      </c>
      <c r="AA107" s="71">
        <f t="shared" si="59"/>
        <v>1</v>
      </c>
      <c r="AB107" s="71">
        <f t="shared" si="60"/>
        <v>61</v>
      </c>
      <c r="AC107" s="71" t="str">
        <f t="shared" si="61"/>
        <v>Handpump</v>
      </c>
      <c r="AD107" s="71">
        <f t="shared" si="73"/>
        <v>61</v>
      </c>
      <c r="AE107" s="71" t="str">
        <f t="shared" si="74"/>
        <v/>
      </c>
      <c r="AF107" s="71">
        <f t="shared" si="62"/>
        <v>1</v>
      </c>
      <c r="AG107" s="71" t="str">
        <f t="shared" si="63"/>
        <v/>
      </c>
      <c r="AH107" s="71" t="str">
        <f t="shared" si="64"/>
        <v/>
      </c>
      <c r="AI107" s="71">
        <f t="shared" si="65"/>
        <v>1</v>
      </c>
      <c r="AJ107" s="71" t="str">
        <f t="shared" si="66"/>
        <v>Turbidity</v>
      </c>
      <c r="AK107" s="71">
        <f t="shared" si="67"/>
        <v>1</v>
      </c>
      <c r="AL107" s="71">
        <f t="shared" si="75"/>
        <v>1</v>
      </c>
      <c r="AM107" s="71">
        <f t="shared" si="68"/>
        <v>1</v>
      </c>
    </row>
    <row r="108" spans="1:39" x14ac:dyDescent="0.45">
      <c r="A108" s="71" t="str">
        <f t="shared" si="38"/>
        <v>2685710243</v>
      </c>
      <c r="B108" s="71" t="str">
        <f t="shared" si="39"/>
        <v>10-08-2019 11:14:29 UTC</v>
      </c>
      <c r="C108" s="71" t="str">
        <f t="shared" si="40"/>
        <v>31b8-de92-qq9e</v>
      </c>
      <c r="D108" s="71" t="str">
        <f t="shared" si="41"/>
        <v>-15.76251873280853</v>
      </c>
      <c r="E108" s="71" t="str">
        <f t="shared" si="42"/>
        <v>35.263230577111244</v>
      </c>
      <c r="F108" s="71" t="str">
        <f t="shared" si="43"/>
        <v>812.0</v>
      </c>
      <c r="G108" s="71" t="str">
        <f t="shared" si="44"/>
        <v>Malawi</v>
      </c>
      <c r="H108" s="71" t="str">
        <f t="shared" si="45"/>
        <v>Chiradzulu</v>
      </c>
      <c r="I108" s="71" t="str">
        <f t="shared" si="46"/>
        <v>Kadewere</v>
      </c>
      <c r="J108" s="71" t="str">
        <f t="shared" si="47"/>
        <v>Ndanga</v>
      </c>
      <c r="K108" s="71" t="str">
        <f t="shared" si="48"/>
        <v>Mtetemera</v>
      </c>
      <c r="L108" s="71">
        <f t="shared" si="49"/>
        <v>0</v>
      </c>
      <c r="M108" s="71">
        <f t="shared" si="50"/>
        <v>0</v>
      </c>
      <c r="N108" s="71">
        <f t="shared" si="69"/>
        <v>7</v>
      </c>
      <c r="O108" s="71" t="str">
        <f t="shared" si="70"/>
        <v>Intermediate Level of Service</v>
      </c>
      <c r="P108" s="71">
        <v>1</v>
      </c>
      <c r="Q108" s="71" t="str">
        <f t="shared" si="51"/>
        <v>Afridev Handpump</v>
      </c>
      <c r="R108" s="71" t="str">
        <f t="shared" si="52"/>
        <v/>
      </c>
      <c r="S108" s="71" t="str">
        <f t="shared" si="71"/>
        <v>Afridev Handpump</v>
      </c>
      <c r="T108" s="71">
        <f t="shared" si="53"/>
        <v>1</v>
      </c>
      <c r="U108" s="71">
        <f t="shared" si="54"/>
        <v>375</v>
      </c>
      <c r="V108" s="71">
        <f t="shared" si="55"/>
        <v>0</v>
      </c>
      <c r="W108" s="71">
        <f t="shared" si="56"/>
        <v>1</v>
      </c>
      <c r="X108" s="71" t="str">
        <f t="shared" si="57"/>
        <v/>
      </c>
      <c r="Y108" s="71" t="str">
        <f t="shared" si="58"/>
        <v/>
      </c>
      <c r="Z108" s="71">
        <f t="shared" si="72"/>
        <v>1</v>
      </c>
      <c r="AA108" s="71">
        <f t="shared" si="59"/>
        <v>1</v>
      </c>
      <c r="AB108" s="71">
        <f t="shared" si="60"/>
        <v>86</v>
      </c>
      <c r="AC108" s="71" t="str">
        <f t="shared" si="61"/>
        <v>Handpump</v>
      </c>
      <c r="AD108" s="71">
        <f t="shared" si="73"/>
        <v>86</v>
      </c>
      <c r="AE108" s="71" t="str">
        <f t="shared" si="74"/>
        <v/>
      </c>
      <c r="AF108" s="71">
        <f t="shared" si="62"/>
        <v>1</v>
      </c>
      <c r="AG108" s="71" t="str">
        <f t="shared" si="63"/>
        <v/>
      </c>
      <c r="AH108" s="71" t="str">
        <f t="shared" si="64"/>
        <v/>
      </c>
      <c r="AI108" s="71">
        <f t="shared" si="65"/>
        <v>1</v>
      </c>
      <c r="AJ108" s="71" t="str">
        <f t="shared" si="66"/>
        <v>Turbidity</v>
      </c>
      <c r="AK108" s="71">
        <f t="shared" si="67"/>
        <v>1</v>
      </c>
      <c r="AL108" s="71">
        <f t="shared" si="75"/>
        <v>1</v>
      </c>
      <c r="AM108" s="71">
        <f t="shared" si="68"/>
        <v>1</v>
      </c>
    </row>
    <row r="109" spans="1:39" x14ac:dyDescent="0.45">
      <c r="A109" s="71" t="str">
        <f t="shared" si="38"/>
        <v>2695690171</v>
      </c>
      <c r="B109" s="71" t="str">
        <f t="shared" si="39"/>
        <v>10-08-2019 11:33:47 UTC</v>
      </c>
      <c r="C109" s="71" t="str">
        <f t="shared" si="40"/>
        <v>sqbt-78eb-r915</v>
      </c>
      <c r="D109" s="71" t="str">
        <f t="shared" si="41"/>
        <v>-15.8595093</v>
      </c>
      <c r="E109" s="71" t="str">
        <f t="shared" si="42"/>
        <v>35.2327298</v>
      </c>
      <c r="F109" s="71" t="str">
        <f t="shared" si="43"/>
        <v>867.0</v>
      </c>
      <c r="G109" s="71" t="str">
        <f t="shared" si="44"/>
        <v>Malawi</v>
      </c>
      <c r="H109" s="71" t="str">
        <f t="shared" si="45"/>
        <v>Chiradzulu</v>
      </c>
      <c r="I109" s="71" t="str">
        <f t="shared" si="46"/>
        <v>Maone</v>
      </c>
      <c r="J109" s="71" t="str">
        <f t="shared" si="47"/>
        <v>Sakwata</v>
      </c>
      <c r="K109" s="71" t="str">
        <f t="shared" si="48"/>
        <v>Sabuni</v>
      </c>
      <c r="L109" s="71">
        <f t="shared" si="49"/>
        <v>0</v>
      </c>
      <c r="M109" s="71">
        <f t="shared" si="50"/>
        <v>0</v>
      </c>
      <c r="N109" s="71">
        <f t="shared" si="69"/>
        <v>3</v>
      </c>
      <c r="O109" s="71" t="str">
        <f t="shared" si="70"/>
        <v>Basic Level of Service</v>
      </c>
      <c r="P109" s="71">
        <v>1</v>
      </c>
      <c r="Q109" s="71" t="str">
        <f t="shared" si="51"/>
        <v>Afridev Handpump</v>
      </c>
      <c r="R109" s="71" t="str">
        <f t="shared" si="52"/>
        <v/>
      </c>
      <c r="S109" s="71" t="str">
        <f t="shared" si="71"/>
        <v>Afridev Handpump</v>
      </c>
      <c r="T109" s="71">
        <f t="shared" si="53"/>
        <v>0</v>
      </c>
      <c r="U109" s="71">
        <f t="shared" si="54"/>
        <v>175</v>
      </c>
      <c r="V109" s="71">
        <f t="shared" si="55"/>
        <v>1</v>
      </c>
      <c r="W109" s="71">
        <f t="shared" si="56"/>
        <v>0</v>
      </c>
      <c r="X109" s="71">
        <f t="shared" si="57"/>
        <v>1</v>
      </c>
      <c r="Y109" s="71">
        <f t="shared" si="58"/>
        <v>0</v>
      </c>
      <c r="Z109" s="71">
        <f t="shared" si="72"/>
        <v>0</v>
      </c>
      <c r="AA109" s="71">
        <f t="shared" si="59"/>
        <v>0</v>
      </c>
      <c r="AB109" s="71">
        <f t="shared" si="60"/>
        <v>0</v>
      </c>
      <c r="AC109" s="71" t="str">
        <f t="shared" si="61"/>
        <v>Handpump</v>
      </c>
      <c r="AD109" s="71">
        <f t="shared" si="73"/>
        <v>0</v>
      </c>
      <c r="AE109" s="71" t="str">
        <f t="shared" si="74"/>
        <v/>
      </c>
      <c r="AF109" s="71">
        <f t="shared" si="62"/>
        <v>1</v>
      </c>
      <c r="AG109" s="71" t="str">
        <f t="shared" si="63"/>
        <v/>
      </c>
      <c r="AH109" s="71" t="str">
        <f t="shared" si="64"/>
        <v/>
      </c>
      <c r="AI109" s="71" t="str">
        <f t="shared" si="65"/>
        <v/>
      </c>
      <c r="AJ109" s="71" t="str">
        <f t="shared" si="66"/>
        <v>Turbidity</v>
      </c>
      <c r="AK109" s="71" t="str">
        <f t="shared" si="67"/>
        <v/>
      </c>
      <c r="AL109" s="71" t="str">
        <f t="shared" si="75"/>
        <v>No Data</v>
      </c>
      <c r="AM109" s="71">
        <f t="shared" si="68"/>
        <v>0</v>
      </c>
    </row>
    <row r="110" spans="1:39" x14ac:dyDescent="0.45">
      <c r="A110" s="71" t="str">
        <f t="shared" si="38"/>
        <v>2705460237</v>
      </c>
      <c r="B110" s="71" t="str">
        <f t="shared" si="39"/>
        <v>10-08-2019 11:53:56 UTC</v>
      </c>
      <c r="C110" s="71" t="str">
        <f t="shared" si="40"/>
        <v>1281-5ypv-3d0k</v>
      </c>
      <c r="D110" s="71" t="str">
        <f t="shared" si="41"/>
        <v>-15.774905509315431</v>
      </c>
      <c r="E110" s="71" t="str">
        <f t="shared" si="42"/>
        <v>35.25813111104071</v>
      </c>
      <c r="F110" s="71" t="str">
        <f t="shared" si="43"/>
        <v>829.0</v>
      </c>
      <c r="G110" s="71" t="str">
        <f t="shared" si="44"/>
        <v>Malawi</v>
      </c>
      <c r="H110" s="71" t="str">
        <f t="shared" si="45"/>
        <v>Chiradzulu</v>
      </c>
      <c r="I110" s="71" t="str">
        <f t="shared" si="46"/>
        <v>Kadewere</v>
      </c>
      <c r="J110" s="71" t="str">
        <f t="shared" si="47"/>
        <v>Ndanga</v>
      </c>
      <c r="K110" s="71" t="str">
        <f t="shared" si="48"/>
        <v>Mulolo</v>
      </c>
      <c r="L110" s="71">
        <f t="shared" si="49"/>
        <v>0</v>
      </c>
      <c r="M110" s="71">
        <f t="shared" si="50"/>
        <v>0</v>
      </c>
      <c r="N110" s="71">
        <f t="shared" si="69"/>
        <v>7</v>
      </c>
      <c r="O110" s="71" t="str">
        <f t="shared" si="70"/>
        <v>Intermediate Level of Service</v>
      </c>
      <c r="P110" s="71">
        <v>1</v>
      </c>
      <c r="Q110" s="71" t="str">
        <f t="shared" si="51"/>
        <v>Afridev Handpump</v>
      </c>
      <c r="R110" s="71" t="str">
        <f t="shared" si="52"/>
        <v/>
      </c>
      <c r="S110" s="71" t="str">
        <f t="shared" si="71"/>
        <v>Afridev Handpump</v>
      </c>
      <c r="T110" s="71">
        <f t="shared" si="53"/>
        <v>1</v>
      </c>
      <c r="U110" s="71">
        <f t="shared" si="54"/>
        <v>400</v>
      </c>
      <c r="V110" s="71">
        <f t="shared" si="55"/>
        <v>0</v>
      </c>
      <c r="W110" s="71">
        <f t="shared" si="56"/>
        <v>1</v>
      </c>
      <c r="X110" s="71" t="str">
        <f t="shared" si="57"/>
        <v/>
      </c>
      <c r="Y110" s="71" t="str">
        <f t="shared" si="58"/>
        <v/>
      </c>
      <c r="Z110" s="71">
        <f t="shared" si="72"/>
        <v>1</v>
      </c>
      <c r="AA110" s="71">
        <f t="shared" si="59"/>
        <v>1</v>
      </c>
      <c r="AB110" s="71">
        <f t="shared" si="60"/>
        <v>96</v>
      </c>
      <c r="AC110" s="71" t="str">
        <f t="shared" si="61"/>
        <v>Handpump</v>
      </c>
      <c r="AD110" s="71">
        <f t="shared" si="73"/>
        <v>96</v>
      </c>
      <c r="AE110" s="71" t="str">
        <f t="shared" si="74"/>
        <v/>
      </c>
      <c r="AF110" s="71">
        <f t="shared" si="62"/>
        <v>1</v>
      </c>
      <c r="AG110" s="71" t="str">
        <f t="shared" si="63"/>
        <v/>
      </c>
      <c r="AH110" s="71" t="str">
        <f t="shared" si="64"/>
        <v/>
      </c>
      <c r="AI110" s="71">
        <f t="shared" si="65"/>
        <v>1</v>
      </c>
      <c r="AJ110" s="71" t="str">
        <f t="shared" si="66"/>
        <v>Turbidity</v>
      </c>
      <c r="AK110" s="71">
        <f t="shared" si="67"/>
        <v>1</v>
      </c>
      <c r="AL110" s="71">
        <f t="shared" si="75"/>
        <v>1</v>
      </c>
      <c r="AM110" s="71">
        <f t="shared" si="68"/>
        <v>1</v>
      </c>
    </row>
    <row r="111" spans="1:39" x14ac:dyDescent="0.45">
      <c r="A111" s="71" t="str">
        <f t="shared" si="38"/>
        <v>2693680245</v>
      </c>
      <c r="B111" s="71" t="str">
        <f t="shared" si="39"/>
        <v>10-08-2019 12:38:57 UTC</v>
      </c>
      <c r="C111" s="71" t="str">
        <f t="shared" si="40"/>
        <v>c1hq-tk60-k1y0</v>
      </c>
      <c r="D111" s="71" t="str">
        <f t="shared" si="41"/>
        <v>-15.776118664070964</v>
      </c>
      <c r="E111" s="71" t="str">
        <f t="shared" si="42"/>
        <v>35.26626558043063</v>
      </c>
      <c r="F111" s="71" t="str">
        <f t="shared" si="43"/>
        <v>814.0</v>
      </c>
      <c r="G111" s="71" t="str">
        <f t="shared" si="44"/>
        <v>Malawi</v>
      </c>
      <c r="H111" s="71" t="str">
        <f t="shared" si="45"/>
        <v>Chiradzulu</v>
      </c>
      <c r="I111" s="71" t="str">
        <f t="shared" si="46"/>
        <v>Kadewere</v>
      </c>
      <c r="J111" s="71" t="str">
        <f t="shared" si="47"/>
        <v>Ndanga</v>
      </c>
      <c r="K111" s="71" t="str">
        <f t="shared" si="48"/>
        <v>Makwiri</v>
      </c>
      <c r="L111" s="71">
        <f t="shared" si="49"/>
        <v>0</v>
      </c>
      <c r="M111" s="71">
        <f t="shared" si="50"/>
        <v>0</v>
      </c>
      <c r="N111" s="71">
        <f t="shared" si="69"/>
        <v>8</v>
      </c>
      <c r="O111" s="71" t="str">
        <f t="shared" si="70"/>
        <v>High Level of Service</v>
      </c>
      <c r="P111" s="71">
        <v>1</v>
      </c>
      <c r="Q111" s="71" t="str">
        <f t="shared" si="51"/>
        <v>Afridev Handpump</v>
      </c>
      <c r="R111" s="71" t="str">
        <f t="shared" si="52"/>
        <v/>
      </c>
      <c r="S111" s="71" t="str">
        <f t="shared" si="71"/>
        <v>Afridev Handpump</v>
      </c>
      <c r="T111" s="71">
        <f t="shared" si="53"/>
        <v>1</v>
      </c>
      <c r="U111" s="71">
        <f t="shared" si="54"/>
        <v>145</v>
      </c>
      <c r="V111" s="71">
        <f t="shared" si="55"/>
        <v>1</v>
      </c>
      <c r="W111" s="71">
        <f t="shared" si="56"/>
        <v>0</v>
      </c>
      <c r="X111" s="71">
        <f t="shared" si="57"/>
        <v>1</v>
      </c>
      <c r="Y111" s="71">
        <f t="shared" si="58"/>
        <v>1</v>
      </c>
      <c r="Z111" s="71">
        <f t="shared" si="72"/>
        <v>1</v>
      </c>
      <c r="AA111" s="71">
        <f t="shared" si="59"/>
        <v>1</v>
      </c>
      <c r="AB111" s="71">
        <f t="shared" si="60"/>
        <v>86</v>
      </c>
      <c r="AC111" s="71" t="str">
        <f t="shared" si="61"/>
        <v>Handpump</v>
      </c>
      <c r="AD111" s="71">
        <f t="shared" si="73"/>
        <v>86</v>
      </c>
      <c r="AE111" s="71" t="str">
        <f t="shared" si="74"/>
        <v/>
      </c>
      <c r="AF111" s="71">
        <f t="shared" si="62"/>
        <v>1</v>
      </c>
      <c r="AG111" s="71" t="str">
        <f t="shared" si="63"/>
        <v/>
      </c>
      <c r="AH111" s="71" t="str">
        <f t="shared" si="64"/>
        <v/>
      </c>
      <c r="AI111" s="71">
        <f t="shared" si="65"/>
        <v>1</v>
      </c>
      <c r="AJ111" s="71" t="str">
        <f t="shared" si="66"/>
        <v>Turbidity</v>
      </c>
      <c r="AK111" s="71">
        <f t="shared" si="67"/>
        <v>1</v>
      </c>
      <c r="AL111" s="71">
        <f t="shared" si="75"/>
        <v>1</v>
      </c>
      <c r="AM111" s="71">
        <f t="shared" si="68"/>
        <v>1</v>
      </c>
    </row>
    <row r="112" spans="1:39" x14ac:dyDescent="0.45">
      <c r="A112" s="71" t="str">
        <f t="shared" si="38"/>
        <v>2672160306</v>
      </c>
      <c r="B112" s="71" t="str">
        <f t="shared" si="39"/>
        <v>10-08-2019 12:46:41 UTC</v>
      </c>
      <c r="C112" s="71" t="str">
        <f t="shared" si="40"/>
        <v>wcuy-npr5-q7mh</v>
      </c>
      <c r="D112" s="71" t="str">
        <f t="shared" si="41"/>
        <v>-15.878236605785787</v>
      </c>
      <c r="E112" s="71" t="str">
        <f t="shared" si="42"/>
        <v>35.26829341426492</v>
      </c>
      <c r="F112" s="71" t="str">
        <f t="shared" si="43"/>
        <v>834.0</v>
      </c>
      <c r="G112" s="71" t="str">
        <f t="shared" si="44"/>
        <v>Malawi</v>
      </c>
      <c r="H112" s="71" t="str">
        <f t="shared" si="45"/>
        <v>Chiradzulu</v>
      </c>
      <c r="I112" s="71" t="str">
        <f t="shared" si="46"/>
        <v>Maone</v>
      </c>
      <c r="J112" s="71" t="str">
        <f t="shared" si="47"/>
        <v>Sakwata</v>
      </c>
      <c r="K112" s="71" t="str">
        <f t="shared" si="48"/>
        <v>Mukokoha</v>
      </c>
      <c r="L112" s="71">
        <f t="shared" si="49"/>
        <v>0</v>
      </c>
      <c r="M112" s="71">
        <f t="shared" si="50"/>
        <v>0</v>
      </c>
      <c r="N112" s="71">
        <f t="shared" si="69"/>
        <v>7</v>
      </c>
      <c r="O112" s="71" t="str">
        <f t="shared" si="70"/>
        <v>Intermediate Level of Service</v>
      </c>
      <c r="P112" s="71">
        <v>1</v>
      </c>
      <c r="Q112" s="71" t="str">
        <f t="shared" si="51"/>
        <v>Afridev Handpump</v>
      </c>
      <c r="R112" s="71" t="str">
        <f t="shared" si="52"/>
        <v/>
      </c>
      <c r="S112" s="71" t="str">
        <f t="shared" si="71"/>
        <v>Afridev Handpump</v>
      </c>
      <c r="T112" s="71">
        <f t="shared" si="53"/>
        <v>1</v>
      </c>
      <c r="U112" s="71">
        <f t="shared" si="54"/>
        <v>340</v>
      </c>
      <c r="V112" s="71">
        <f t="shared" si="55"/>
        <v>0</v>
      </c>
      <c r="W112" s="71">
        <f t="shared" si="56"/>
        <v>1</v>
      </c>
      <c r="X112" s="71" t="str">
        <f t="shared" si="57"/>
        <v/>
      </c>
      <c r="Y112" s="71" t="str">
        <f t="shared" si="58"/>
        <v/>
      </c>
      <c r="Z112" s="71">
        <f t="shared" si="72"/>
        <v>1</v>
      </c>
      <c r="AA112" s="71">
        <f t="shared" si="59"/>
        <v>1</v>
      </c>
      <c r="AB112" s="71">
        <f t="shared" si="60"/>
        <v>67</v>
      </c>
      <c r="AC112" s="71" t="str">
        <f t="shared" si="61"/>
        <v>Handpump</v>
      </c>
      <c r="AD112" s="71">
        <f t="shared" si="73"/>
        <v>67</v>
      </c>
      <c r="AE112" s="71" t="str">
        <f t="shared" si="74"/>
        <v/>
      </c>
      <c r="AF112" s="71">
        <f t="shared" si="62"/>
        <v>1</v>
      </c>
      <c r="AG112" s="71" t="str">
        <f t="shared" si="63"/>
        <v/>
      </c>
      <c r="AH112" s="71" t="str">
        <f t="shared" si="64"/>
        <v/>
      </c>
      <c r="AI112" s="71">
        <f t="shared" si="65"/>
        <v>1</v>
      </c>
      <c r="AJ112" s="71" t="str">
        <f t="shared" si="66"/>
        <v>Turbidity</v>
      </c>
      <c r="AK112" s="71">
        <f t="shared" si="67"/>
        <v>1</v>
      </c>
      <c r="AL112" s="71">
        <f t="shared" si="75"/>
        <v>1</v>
      </c>
      <c r="AM112" s="71">
        <f t="shared" si="68"/>
        <v>1</v>
      </c>
    </row>
    <row r="113" spans="1:39" x14ac:dyDescent="0.45">
      <c r="A113" s="71" t="str">
        <f t="shared" si="38"/>
        <v>2687810204</v>
      </c>
      <c r="B113" s="71" t="str">
        <f t="shared" si="39"/>
        <v>10-08-2019 13:04:29 UTC</v>
      </c>
      <c r="C113" s="71" t="str">
        <f t="shared" si="40"/>
        <v>kmeu-yh2x-2b7s</v>
      </c>
      <c r="D113" s="71" t="str">
        <f t="shared" si="41"/>
        <v>-15.748069547116756</v>
      </c>
      <c r="E113" s="71" t="str">
        <f t="shared" si="42"/>
        <v>35.18411555327475</v>
      </c>
      <c r="F113" s="71" t="str">
        <f t="shared" si="43"/>
        <v>901.0</v>
      </c>
      <c r="G113" s="71" t="str">
        <f t="shared" si="44"/>
        <v>Malawi</v>
      </c>
      <c r="H113" s="71" t="str">
        <f t="shared" si="45"/>
        <v>Chiradzulu</v>
      </c>
      <c r="I113" s="71" t="str">
        <f t="shared" si="46"/>
        <v>Onga</v>
      </c>
      <c r="J113" s="71" t="str">
        <f t="shared" si="47"/>
        <v>Chingoli</v>
      </c>
      <c r="K113" s="71" t="str">
        <f t="shared" si="48"/>
        <v>Malindi III</v>
      </c>
      <c r="L113" s="71">
        <f t="shared" si="49"/>
        <v>0</v>
      </c>
      <c r="M113" s="71">
        <f t="shared" si="50"/>
        <v>0</v>
      </c>
      <c r="N113" s="71">
        <f t="shared" si="69"/>
        <v>5</v>
      </c>
      <c r="O113" s="71" t="str">
        <f t="shared" si="70"/>
        <v>Basic Level of Service</v>
      </c>
      <c r="P113" s="71">
        <v>1</v>
      </c>
      <c r="Q113" s="71" t="str">
        <f t="shared" si="51"/>
        <v>Afridev Handpump</v>
      </c>
      <c r="R113" s="71" t="str">
        <f t="shared" si="52"/>
        <v/>
      </c>
      <c r="S113" s="71" t="str">
        <f t="shared" si="71"/>
        <v>Afridev Handpump</v>
      </c>
      <c r="T113" s="71">
        <f t="shared" si="53"/>
        <v>1</v>
      </c>
      <c r="U113" s="71">
        <f t="shared" si="54"/>
        <v>760</v>
      </c>
      <c r="V113" s="71">
        <f t="shared" si="55"/>
        <v>0</v>
      </c>
      <c r="W113" s="71">
        <f t="shared" si="56"/>
        <v>0</v>
      </c>
      <c r="X113" s="71">
        <f t="shared" si="57"/>
        <v>1</v>
      </c>
      <c r="Y113" s="71">
        <f t="shared" si="58"/>
        <v>0</v>
      </c>
      <c r="Z113" s="71">
        <f t="shared" si="72"/>
        <v>0</v>
      </c>
      <c r="AA113" s="71">
        <f t="shared" si="59"/>
        <v>1</v>
      </c>
      <c r="AB113" s="71">
        <f t="shared" si="60"/>
        <v>67</v>
      </c>
      <c r="AC113" s="71" t="str">
        <f t="shared" si="61"/>
        <v>Handpump</v>
      </c>
      <c r="AD113" s="71">
        <f t="shared" si="73"/>
        <v>67</v>
      </c>
      <c r="AE113" s="71" t="str">
        <f t="shared" si="74"/>
        <v/>
      </c>
      <c r="AF113" s="71">
        <f t="shared" si="62"/>
        <v>1</v>
      </c>
      <c r="AG113" s="71" t="str">
        <f t="shared" si="63"/>
        <v/>
      </c>
      <c r="AH113" s="71" t="str">
        <f t="shared" si="64"/>
        <v/>
      </c>
      <c r="AI113" s="71">
        <f t="shared" si="65"/>
        <v>1</v>
      </c>
      <c r="AJ113" s="71" t="str">
        <f t="shared" si="66"/>
        <v>Turbidity</v>
      </c>
      <c r="AK113" s="71">
        <f t="shared" si="67"/>
        <v>1</v>
      </c>
      <c r="AL113" s="71">
        <f t="shared" si="75"/>
        <v>1</v>
      </c>
      <c r="AM113" s="71">
        <f t="shared" si="68"/>
        <v>0</v>
      </c>
    </row>
    <row r="114" spans="1:39" x14ac:dyDescent="0.45">
      <c r="A114" s="71" t="str">
        <f t="shared" si="38"/>
        <v>2699560236</v>
      </c>
      <c r="B114" s="71" t="str">
        <f t="shared" si="39"/>
        <v>10-08-2019 13:06:14 UTC</v>
      </c>
      <c r="C114" s="71" t="str">
        <f t="shared" si="40"/>
        <v>9u0w-sqnb-hn70</v>
      </c>
      <c r="D114" s="71" t="str">
        <f t="shared" si="41"/>
        <v>-15.865828203968704</v>
      </c>
      <c r="E114" s="71" t="str">
        <f t="shared" si="42"/>
        <v>35.231846552342176</v>
      </c>
      <c r="F114" s="71" t="str">
        <f t="shared" si="43"/>
        <v>905.0</v>
      </c>
      <c r="G114" s="71" t="str">
        <f t="shared" si="44"/>
        <v>Malawi</v>
      </c>
      <c r="H114" s="71" t="str">
        <f t="shared" si="45"/>
        <v>Chiradzulu</v>
      </c>
      <c r="I114" s="71" t="str">
        <f t="shared" si="46"/>
        <v>Maone</v>
      </c>
      <c r="J114" s="71" t="str">
        <f t="shared" si="47"/>
        <v>Sakwata</v>
      </c>
      <c r="K114" s="71" t="str">
        <f t="shared" si="48"/>
        <v>Sabuni</v>
      </c>
      <c r="L114" s="71">
        <f t="shared" si="49"/>
        <v>0</v>
      </c>
      <c r="M114" s="71">
        <f t="shared" si="50"/>
        <v>0</v>
      </c>
      <c r="N114" s="71">
        <f t="shared" si="69"/>
        <v>0</v>
      </c>
      <c r="O114" s="71" t="str">
        <f t="shared" si="70"/>
        <v>No Improved System</v>
      </c>
      <c r="P114" s="71" t="s">
        <v>96</v>
      </c>
      <c r="Q114" s="71" t="str">
        <f t="shared" si="51"/>
        <v/>
      </c>
      <c r="R114" s="71" t="str">
        <f t="shared" si="52"/>
        <v>Unprotected Spring</v>
      </c>
      <c r="S114" s="71" t="str">
        <f t="shared" si="71"/>
        <v>Unprotected Spring</v>
      </c>
      <c r="T114" s="71" t="str">
        <f t="shared" si="53"/>
        <v>N/A</v>
      </c>
      <c r="U114" s="71">
        <f t="shared" si="54"/>
        <v>75</v>
      </c>
      <c r="V114" s="71" t="str">
        <f t="shared" si="55"/>
        <v>N/A</v>
      </c>
      <c r="W114" s="71" t="str">
        <f t="shared" si="56"/>
        <v/>
      </c>
      <c r="X114" s="71" t="str">
        <f t="shared" si="57"/>
        <v/>
      </c>
      <c r="Y114" s="71" t="str">
        <f t="shared" si="58"/>
        <v/>
      </c>
      <c r="Z114" s="71" t="str">
        <f t="shared" si="72"/>
        <v>N/A</v>
      </c>
      <c r="AA114" s="71" t="str">
        <f t="shared" si="59"/>
        <v>N/A</v>
      </c>
      <c r="AB114" s="71" t="str">
        <f t="shared" si="60"/>
        <v/>
      </c>
      <c r="AC114" s="71" t="str">
        <f t="shared" si="61"/>
        <v/>
      </c>
      <c r="AD114" s="71" t="str">
        <f t="shared" si="73"/>
        <v/>
      </c>
      <c r="AE114" s="71" t="str">
        <f t="shared" si="74"/>
        <v/>
      </c>
      <c r="AF114" s="71" t="str">
        <f t="shared" si="62"/>
        <v>N/A</v>
      </c>
      <c r="AG114" s="71" t="str">
        <f t="shared" si="63"/>
        <v/>
      </c>
      <c r="AH114" s="71" t="str">
        <f t="shared" si="64"/>
        <v/>
      </c>
      <c r="AI114" s="71" t="str">
        <f t="shared" si="65"/>
        <v/>
      </c>
      <c r="AJ114" s="71" t="str">
        <f t="shared" si="66"/>
        <v/>
      </c>
      <c r="AK114" s="71" t="str">
        <f t="shared" si="67"/>
        <v/>
      </c>
      <c r="AL114" s="71" t="str">
        <f t="shared" si="75"/>
        <v>N/A</v>
      </c>
      <c r="AM114" s="71" t="str">
        <f t="shared" si="68"/>
        <v>N/A</v>
      </c>
    </row>
    <row r="115" spans="1:39" x14ac:dyDescent="0.45">
      <c r="A115" s="71" t="str">
        <f t="shared" si="38"/>
        <v>2695790201</v>
      </c>
      <c r="B115" s="71" t="str">
        <f t="shared" si="39"/>
        <v>10-08-2019 13:07:14 UTC</v>
      </c>
      <c r="C115" s="71" t="str">
        <f t="shared" si="40"/>
        <v>s0gg-mvkn-96qm</v>
      </c>
      <c r="D115" s="71" t="str">
        <f t="shared" si="41"/>
        <v>-15.750100146979094</v>
      </c>
      <c r="E115" s="71" t="str">
        <f t="shared" si="42"/>
        <v>35.1823756378144</v>
      </c>
      <c r="F115" s="71" t="str">
        <f t="shared" si="43"/>
        <v>913.0</v>
      </c>
      <c r="G115" s="71" t="str">
        <f t="shared" si="44"/>
        <v>Malawi</v>
      </c>
      <c r="H115" s="71" t="str">
        <f t="shared" si="45"/>
        <v>Chiradzulu</v>
      </c>
      <c r="I115" s="71" t="str">
        <f t="shared" si="46"/>
        <v>Onga</v>
      </c>
      <c r="J115" s="71" t="str">
        <f t="shared" si="47"/>
        <v>Chingoli</v>
      </c>
      <c r="K115" s="71" t="str">
        <f t="shared" si="48"/>
        <v>Malindi III</v>
      </c>
      <c r="L115" s="71">
        <f t="shared" si="49"/>
        <v>0</v>
      </c>
      <c r="M115" s="71">
        <f t="shared" si="50"/>
        <v>0</v>
      </c>
      <c r="N115" s="71">
        <f t="shared" si="69"/>
        <v>6</v>
      </c>
      <c r="O115" s="71" t="str">
        <f t="shared" si="70"/>
        <v>Intermediate Level of Service</v>
      </c>
      <c r="P115" s="71">
        <v>1</v>
      </c>
      <c r="Q115" s="71" t="str">
        <f t="shared" si="51"/>
        <v>Afridev Handpump</v>
      </c>
      <c r="R115" s="71" t="str">
        <f t="shared" si="52"/>
        <v/>
      </c>
      <c r="S115" s="71" t="str">
        <f t="shared" si="71"/>
        <v>Afridev Handpump</v>
      </c>
      <c r="T115" s="71">
        <f t="shared" si="53"/>
        <v>1</v>
      </c>
      <c r="U115" s="71">
        <f t="shared" si="54"/>
        <v>550</v>
      </c>
      <c r="V115" s="71">
        <f t="shared" si="55"/>
        <v>0</v>
      </c>
      <c r="W115" s="71">
        <f t="shared" si="56"/>
        <v>1</v>
      </c>
      <c r="X115" s="71" t="str">
        <f t="shared" si="57"/>
        <v/>
      </c>
      <c r="Y115" s="71" t="str">
        <f t="shared" si="58"/>
        <v/>
      </c>
      <c r="Z115" s="71">
        <f t="shared" si="72"/>
        <v>1</v>
      </c>
      <c r="AA115" s="71">
        <f t="shared" si="59"/>
        <v>1</v>
      </c>
      <c r="AB115" s="71">
        <f t="shared" si="60"/>
        <v>60</v>
      </c>
      <c r="AC115" s="71" t="str">
        <f t="shared" si="61"/>
        <v>Handpump</v>
      </c>
      <c r="AD115" s="71">
        <f t="shared" si="73"/>
        <v>60</v>
      </c>
      <c r="AE115" s="71" t="str">
        <f t="shared" si="74"/>
        <v/>
      </c>
      <c r="AF115" s="71">
        <f t="shared" si="62"/>
        <v>1</v>
      </c>
      <c r="AG115" s="71" t="str">
        <f t="shared" si="63"/>
        <v/>
      </c>
      <c r="AH115" s="71" t="str">
        <f t="shared" si="64"/>
        <v/>
      </c>
      <c r="AI115" s="71">
        <f t="shared" si="65"/>
        <v>1</v>
      </c>
      <c r="AJ115" s="71" t="str">
        <f t="shared" si="66"/>
        <v>Turbidity</v>
      </c>
      <c r="AK115" s="71">
        <f t="shared" si="67"/>
        <v>1</v>
      </c>
      <c r="AL115" s="71">
        <f t="shared" si="75"/>
        <v>1</v>
      </c>
      <c r="AM115" s="71">
        <f t="shared" si="68"/>
        <v>0</v>
      </c>
    </row>
    <row r="116" spans="1:39" x14ac:dyDescent="0.45">
      <c r="A116" s="71" t="str">
        <f t="shared" si="38"/>
        <v>2699570230</v>
      </c>
      <c r="B116" s="71" t="str">
        <f t="shared" si="39"/>
        <v>10-08-2019 13:13:42 UTC</v>
      </c>
      <c r="C116" s="71" t="str">
        <f t="shared" si="40"/>
        <v>tr0y-wga0-5nnq</v>
      </c>
      <c r="D116" s="71" t="str">
        <f t="shared" si="41"/>
        <v>-15.863612699322402</v>
      </c>
      <c r="E116" s="71" t="str">
        <f t="shared" si="42"/>
        <v>35.23286319337785</v>
      </c>
      <c r="F116" s="71" t="str">
        <f t="shared" si="43"/>
        <v>880.0</v>
      </c>
      <c r="G116" s="71" t="str">
        <f t="shared" si="44"/>
        <v>Malawi</v>
      </c>
      <c r="H116" s="71" t="str">
        <f t="shared" si="45"/>
        <v>Chiradzulu</v>
      </c>
      <c r="I116" s="71" t="str">
        <f t="shared" si="46"/>
        <v>Maone</v>
      </c>
      <c r="J116" s="71" t="str">
        <f t="shared" si="47"/>
        <v>Sakwata</v>
      </c>
      <c r="K116" s="71" t="str">
        <f t="shared" si="48"/>
        <v>Sabuni</v>
      </c>
      <c r="L116" s="71">
        <f t="shared" si="49"/>
        <v>0</v>
      </c>
      <c r="M116" s="71">
        <f t="shared" si="50"/>
        <v>0</v>
      </c>
      <c r="N116" s="71">
        <f t="shared" si="69"/>
        <v>8</v>
      </c>
      <c r="O116" s="71" t="str">
        <f t="shared" si="70"/>
        <v>High Level of Service</v>
      </c>
      <c r="P116" s="71">
        <v>1</v>
      </c>
      <c r="Q116" s="71" t="str">
        <f t="shared" si="51"/>
        <v>Afridev Handpump</v>
      </c>
      <c r="R116" s="71" t="str">
        <f t="shared" si="52"/>
        <v/>
      </c>
      <c r="S116" s="71" t="str">
        <f t="shared" si="71"/>
        <v>Afridev Handpump</v>
      </c>
      <c r="T116" s="71">
        <f t="shared" si="53"/>
        <v>1</v>
      </c>
      <c r="U116" s="71">
        <f t="shared" si="54"/>
        <v>150</v>
      </c>
      <c r="V116" s="71">
        <f t="shared" si="55"/>
        <v>1</v>
      </c>
      <c r="W116" s="71">
        <f t="shared" si="56"/>
        <v>1</v>
      </c>
      <c r="X116" s="71" t="str">
        <f t="shared" si="57"/>
        <v/>
      </c>
      <c r="Y116" s="71" t="str">
        <f t="shared" si="58"/>
        <v/>
      </c>
      <c r="Z116" s="71">
        <f t="shared" si="72"/>
        <v>1</v>
      </c>
      <c r="AA116" s="71">
        <f t="shared" si="59"/>
        <v>1</v>
      </c>
      <c r="AB116" s="71">
        <f t="shared" si="60"/>
        <v>60</v>
      </c>
      <c r="AC116" s="71" t="str">
        <f t="shared" si="61"/>
        <v>Handpump</v>
      </c>
      <c r="AD116" s="71">
        <f t="shared" si="73"/>
        <v>60</v>
      </c>
      <c r="AE116" s="71" t="str">
        <f t="shared" si="74"/>
        <v/>
      </c>
      <c r="AF116" s="71">
        <f t="shared" si="62"/>
        <v>1</v>
      </c>
      <c r="AG116" s="71" t="str">
        <f t="shared" si="63"/>
        <v/>
      </c>
      <c r="AH116" s="71" t="str">
        <f t="shared" si="64"/>
        <v/>
      </c>
      <c r="AI116" s="71">
        <f t="shared" si="65"/>
        <v>1</v>
      </c>
      <c r="AJ116" s="71" t="str">
        <f t="shared" si="66"/>
        <v>Turbidity</v>
      </c>
      <c r="AK116" s="71">
        <f t="shared" si="67"/>
        <v>1</v>
      </c>
      <c r="AL116" s="71">
        <f t="shared" si="75"/>
        <v>1</v>
      </c>
      <c r="AM116" s="71">
        <f t="shared" si="68"/>
        <v>1</v>
      </c>
    </row>
    <row r="117" spans="1:39" x14ac:dyDescent="0.45">
      <c r="A117" s="71" t="str">
        <f t="shared" si="38"/>
        <v>2695680322</v>
      </c>
      <c r="B117" s="71" t="str">
        <f t="shared" si="39"/>
        <v>10-08-2019 13:35:41 UTC</v>
      </c>
      <c r="C117" s="71" t="str">
        <f t="shared" si="40"/>
        <v>1tkj-tau7-uks1</v>
      </c>
      <c r="D117" s="71" t="str">
        <f t="shared" si="41"/>
        <v>-15.741301286034286</v>
      </c>
      <c r="E117" s="71" t="str">
        <f t="shared" si="42"/>
        <v>35.206067841500044</v>
      </c>
      <c r="F117" s="71" t="str">
        <f t="shared" si="43"/>
        <v>887.0</v>
      </c>
      <c r="G117" s="71" t="str">
        <f t="shared" si="44"/>
        <v>Malawi</v>
      </c>
      <c r="H117" s="71" t="str">
        <f t="shared" si="45"/>
        <v>Chiradzulu</v>
      </c>
      <c r="I117" s="71" t="str">
        <f t="shared" si="46"/>
        <v>Onga</v>
      </c>
      <c r="J117" s="71" t="str">
        <f t="shared" si="47"/>
        <v>Chapola</v>
      </c>
      <c r="K117" s="71" t="str">
        <f t="shared" si="48"/>
        <v>Chiwewe</v>
      </c>
      <c r="L117" s="71">
        <f t="shared" si="49"/>
        <v>0</v>
      </c>
      <c r="M117" s="71">
        <f t="shared" si="50"/>
        <v>0</v>
      </c>
      <c r="N117" s="71">
        <f t="shared" si="69"/>
        <v>7</v>
      </c>
      <c r="O117" s="71" t="str">
        <f t="shared" si="70"/>
        <v>Intermediate Level of Service</v>
      </c>
      <c r="P117" s="71">
        <v>1</v>
      </c>
      <c r="Q117" s="71" t="str">
        <f t="shared" si="51"/>
        <v>Afridev Handpump</v>
      </c>
      <c r="R117" s="71" t="str">
        <f t="shared" si="52"/>
        <v/>
      </c>
      <c r="S117" s="71" t="str">
        <f t="shared" si="71"/>
        <v>Afridev Handpump</v>
      </c>
      <c r="T117" s="71">
        <f t="shared" si="53"/>
        <v>1</v>
      </c>
      <c r="U117" s="71">
        <f t="shared" si="54"/>
        <v>225</v>
      </c>
      <c r="V117" s="71">
        <f t="shared" si="55"/>
        <v>1</v>
      </c>
      <c r="W117" s="71">
        <f t="shared" si="56"/>
        <v>1</v>
      </c>
      <c r="X117" s="71" t="str">
        <f t="shared" si="57"/>
        <v/>
      </c>
      <c r="Y117" s="71" t="str">
        <f t="shared" si="58"/>
        <v/>
      </c>
      <c r="Z117" s="71">
        <f t="shared" si="72"/>
        <v>1</v>
      </c>
      <c r="AA117" s="71">
        <f t="shared" si="59"/>
        <v>1</v>
      </c>
      <c r="AB117" s="71">
        <f t="shared" si="60"/>
        <v>80</v>
      </c>
      <c r="AC117" s="71" t="str">
        <f t="shared" si="61"/>
        <v>Handpump</v>
      </c>
      <c r="AD117" s="71">
        <f t="shared" si="73"/>
        <v>80</v>
      </c>
      <c r="AE117" s="71" t="str">
        <f t="shared" si="74"/>
        <v/>
      </c>
      <c r="AF117" s="71">
        <f t="shared" si="62"/>
        <v>1</v>
      </c>
      <c r="AG117" s="71" t="str">
        <f t="shared" si="63"/>
        <v/>
      </c>
      <c r="AH117" s="71" t="str">
        <f t="shared" si="64"/>
        <v/>
      </c>
      <c r="AI117" s="71">
        <f t="shared" si="65"/>
        <v>1</v>
      </c>
      <c r="AJ117" s="71" t="str">
        <f t="shared" si="66"/>
        <v>Turbidity</v>
      </c>
      <c r="AK117" s="71">
        <f t="shared" si="67"/>
        <v>1</v>
      </c>
      <c r="AL117" s="71">
        <f t="shared" si="75"/>
        <v>1</v>
      </c>
      <c r="AM117" s="71">
        <f t="shared" si="68"/>
        <v>0</v>
      </c>
    </row>
    <row r="118" spans="1:39" x14ac:dyDescent="0.45">
      <c r="A118" s="71" t="str">
        <f t="shared" si="38"/>
        <v>2670150341</v>
      </c>
      <c r="B118" s="71" t="str">
        <f t="shared" si="39"/>
        <v>10-08-2019 13:36:18 UTC</v>
      </c>
      <c r="C118" s="71" t="str">
        <f t="shared" si="40"/>
        <v>pvy7-cfg1-3sxn</v>
      </c>
      <c r="D118" s="71" t="str">
        <f t="shared" si="41"/>
        <v>-15.58947111479938</v>
      </c>
      <c r="E118" s="71" t="str">
        <f t="shared" si="42"/>
        <v>35.20608628168702</v>
      </c>
      <c r="F118" s="71" t="str">
        <f t="shared" si="43"/>
        <v>960.0</v>
      </c>
      <c r="G118" s="71" t="str">
        <f t="shared" si="44"/>
        <v>Malawi</v>
      </c>
      <c r="H118" s="71" t="str">
        <f t="shared" si="45"/>
        <v>Chiradzulu</v>
      </c>
      <c r="I118" s="71" t="str">
        <f t="shared" si="46"/>
        <v>Ntchema</v>
      </c>
      <c r="J118" s="71" t="str">
        <f t="shared" si="47"/>
        <v>Balakasi</v>
      </c>
      <c r="K118" s="71" t="str">
        <f t="shared" si="48"/>
        <v>Juma</v>
      </c>
      <c r="L118" s="71">
        <f t="shared" si="49"/>
        <v>0</v>
      </c>
      <c r="M118" s="71">
        <f t="shared" si="50"/>
        <v>0</v>
      </c>
      <c r="N118" s="71">
        <f t="shared" si="69"/>
        <v>7</v>
      </c>
      <c r="O118" s="71" t="str">
        <f t="shared" si="70"/>
        <v>Intermediate Level of Service</v>
      </c>
      <c r="P118" s="71">
        <v>1</v>
      </c>
      <c r="Q118" s="71" t="str">
        <f t="shared" si="51"/>
        <v>Afridev Handpump</v>
      </c>
      <c r="R118" s="71" t="str">
        <f t="shared" si="52"/>
        <v/>
      </c>
      <c r="S118" s="71" t="str">
        <f t="shared" si="71"/>
        <v>Afridev Handpump</v>
      </c>
      <c r="T118" s="71">
        <f t="shared" si="53"/>
        <v>1</v>
      </c>
      <c r="U118" s="71">
        <f t="shared" si="54"/>
        <v>490</v>
      </c>
      <c r="V118" s="71">
        <f t="shared" si="55"/>
        <v>0</v>
      </c>
      <c r="W118" s="71">
        <f t="shared" si="56"/>
        <v>1</v>
      </c>
      <c r="X118" s="71" t="str">
        <f t="shared" si="57"/>
        <v/>
      </c>
      <c r="Y118" s="71" t="str">
        <f t="shared" si="58"/>
        <v/>
      </c>
      <c r="Z118" s="71">
        <f t="shared" si="72"/>
        <v>1</v>
      </c>
      <c r="AA118" s="71">
        <f t="shared" si="59"/>
        <v>1</v>
      </c>
      <c r="AB118" s="71">
        <f t="shared" si="60"/>
        <v>43</v>
      </c>
      <c r="AC118" s="71" t="str">
        <f t="shared" si="61"/>
        <v>Handpump</v>
      </c>
      <c r="AD118" s="71">
        <f t="shared" si="73"/>
        <v>43</v>
      </c>
      <c r="AE118" s="71" t="str">
        <f t="shared" si="74"/>
        <v/>
      </c>
      <c r="AF118" s="71">
        <f t="shared" si="62"/>
        <v>1</v>
      </c>
      <c r="AG118" s="71" t="str">
        <f t="shared" si="63"/>
        <v/>
      </c>
      <c r="AH118" s="71" t="str">
        <f t="shared" si="64"/>
        <v/>
      </c>
      <c r="AI118" s="71">
        <f t="shared" si="65"/>
        <v>1</v>
      </c>
      <c r="AJ118" s="71" t="str">
        <f t="shared" si="66"/>
        <v>Turbidity</v>
      </c>
      <c r="AK118" s="71">
        <f t="shared" si="67"/>
        <v>1</v>
      </c>
      <c r="AL118" s="71">
        <f t="shared" si="75"/>
        <v>1</v>
      </c>
      <c r="AM118" s="71">
        <f t="shared" si="68"/>
        <v>1</v>
      </c>
    </row>
    <row r="119" spans="1:39" x14ac:dyDescent="0.45">
      <c r="A119" s="71" t="str">
        <f t="shared" si="38"/>
        <v>2672160385</v>
      </c>
      <c r="B119" s="71" t="str">
        <f t="shared" si="39"/>
        <v>10-08-2019 13:41:04 UTC</v>
      </c>
      <c r="C119" s="71" t="str">
        <f t="shared" si="40"/>
        <v>fqcq-rwpj-rgh</v>
      </c>
      <c r="D119" s="71" t="str">
        <f t="shared" si="41"/>
        <v>-15.878063477575779</v>
      </c>
      <c r="E119" s="71" t="str">
        <f t="shared" si="42"/>
        <v>35.24655746296048</v>
      </c>
      <c r="F119" s="71" t="str">
        <f t="shared" si="43"/>
        <v>820.0</v>
      </c>
      <c r="G119" s="71" t="str">
        <f t="shared" si="44"/>
        <v>Malawi</v>
      </c>
      <c r="H119" s="71" t="str">
        <f t="shared" si="45"/>
        <v>Chiradzulu</v>
      </c>
      <c r="I119" s="71" t="str">
        <f t="shared" si="46"/>
        <v>Maone</v>
      </c>
      <c r="J119" s="71" t="str">
        <f t="shared" si="47"/>
        <v>Sakwata</v>
      </c>
      <c r="K119" s="71" t="str">
        <f t="shared" si="48"/>
        <v xml:space="preserve"> Namkuyu</v>
      </c>
      <c r="L119" s="71">
        <f t="shared" si="49"/>
        <v>0</v>
      </c>
      <c r="M119" s="71">
        <f t="shared" si="50"/>
        <v>0</v>
      </c>
      <c r="N119" s="71">
        <f t="shared" si="69"/>
        <v>7</v>
      </c>
      <c r="O119" s="71" t="str">
        <f t="shared" si="70"/>
        <v>Intermediate Level of Service</v>
      </c>
      <c r="P119" s="71">
        <v>1</v>
      </c>
      <c r="Q119" s="71" t="str">
        <f t="shared" si="51"/>
        <v>Afridev Handpump</v>
      </c>
      <c r="R119" s="71" t="str">
        <f t="shared" si="52"/>
        <v/>
      </c>
      <c r="S119" s="71" t="str">
        <f t="shared" si="71"/>
        <v>Afridev Handpump</v>
      </c>
      <c r="T119" s="71">
        <f t="shared" si="53"/>
        <v>1</v>
      </c>
      <c r="U119" s="71">
        <f t="shared" si="54"/>
        <v>80</v>
      </c>
      <c r="V119" s="71">
        <f t="shared" si="55"/>
        <v>1</v>
      </c>
      <c r="W119" s="71">
        <f t="shared" si="56"/>
        <v>1</v>
      </c>
      <c r="X119" s="71" t="str">
        <f t="shared" si="57"/>
        <v/>
      </c>
      <c r="Y119" s="71" t="str">
        <f t="shared" si="58"/>
        <v/>
      </c>
      <c r="Z119" s="71">
        <f t="shared" si="72"/>
        <v>1</v>
      </c>
      <c r="AA119" s="71">
        <f t="shared" si="59"/>
        <v>1</v>
      </c>
      <c r="AB119" s="71">
        <f t="shared" si="60"/>
        <v>62</v>
      </c>
      <c r="AC119" s="71" t="str">
        <f t="shared" si="61"/>
        <v>Handpump</v>
      </c>
      <c r="AD119" s="71">
        <f t="shared" si="73"/>
        <v>62</v>
      </c>
      <c r="AE119" s="71" t="str">
        <f t="shared" si="74"/>
        <v/>
      </c>
      <c r="AF119" s="71">
        <f t="shared" si="62"/>
        <v>1</v>
      </c>
      <c r="AG119" s="71" t="str">
        <f t="shared" si="63"/>
        <v/>
      </c>
      <c r="AH119" s="71" t="str">
        <f t="shared" si="64"/>
        <v/>
      </c>
      <c r="AI119" s="71">
        <f t="shared" si="65"/>
        <v>1</v>
      </c>
      <c r="AJ119" s="71" t="str">
        <f t="shared" si="66"/>
        <v>Turbidity</v>
      </c>
      <c r="AK119" s="71">
        <f t="shared" si="67"/>
        <v>1</v>
      </c>
      <c r="AL119" s="71">
        <f t="shared" si="75"/>
        <v>1</v>
      </c>
      <c r="AM119" s="71">
        <f t="shared" si="68"/>
        <v>0</v>
      </c>
    </row>
    <row r="120" spans="1:39" x14ac:dyDescent="0.45">
      <c r="A120" s="71" t="str">
        <f t="shared" si="38"/>
        <v>2685710282</v>
      </c>
      <c r="B120" s="71" t="str">
        <f t="shared" si="39"/>
        <v>10-08-2019 13:41:41 UTC</v>
      </c>
      <c r="C120" s="71" t="str">
        <f t="shared" si="40"/>
        <v>3x2m-8fcm-2591</v>
      </c>
      <c r="D120" s="71" t="str">
        <f t="shared" si="41"/>
        <v>-15.874154409393668</v>
      </c>
      <c r="E120" s="71" t="str">
        <f t="shared" si="42"/>
        <v>35.25034750811756</v>
      </c>
      <c r="F120" s="71" t="str">
        <f t="shared" si="43"/>
        <v>802.0</v>
      </c>
      <c r="G120" s="71" t="str">
        <f t="shared" si="44"/>
        <v>Malawi</v>
      </c>
      <c r="H120" s="71" t="str">
        <f t="shared" si="45"/>
        <v>Chiradzulu</v>
      </c>
      <c r="I120" s="71" t="str">
        <f t="shared" si="46"/>
        <v>Maone</v>
      </c>
      <c r="J120" s="71" t="str">
        <f t="shared" si="47"/>
        <v>Sakwata</v>
      </c>
      <c r="K120" s="71" t="str">
        <f t="shared" si="48"/>
        <v xml:space="preserve"> Namkuyu</v>
      </c>
      <c r="L120" s="71">
        <f t="shared" si="49"/>
        <v>0</v>
      </c>
      <c r="M120" s="71">
        <f t="shared" si="50"/>
        <v>0</v>
      </c>
      <c r="N120" s="71">
        <f t="shared" si="69"/>
        <v>5</v>
      </c>
      <c r="O120" s="71" t="str">
        <f t="shared" si="70"/>
        <v>Basic Level of Service</v>
      </c>
      <c r="P120" s="71">
        <v>1</v>
      </c>
      <c r="Q120" s="71" t="str">
        <f t="shared" si="51"/>
        <v>Afridev Handpump</v>
      </c>
      <c r="R120" s="71" t="str">
        <f t="shared" si="52"/>
        <v/>
      </c>
      <c r="S120" s="71" t="str">
        <f t="shared" si="71"/>
        <v>Afridev Handpump</v>
      </c>
      <c r="T120" s="71">
        <f t="shared" si="53"/>
        <v>1</v>
      </c>
      <c r="U120" s="71">
        <f t="shared" si="54"/>
        <v>250</v>
      </c>
      <c r="V120" s="71">
        <f t="shared" si="55"/>
        <v>1</v>
      </c>
      <c r="W120" s="71">
        <f t="shared" si="56"/>
        <v>1</v>
      </c>
      <c r="X120" s="71" t="str">
        <f t="shared" si="57"/>
        <v/>
      </c>
      <c r="Y120" s="71" t="str">
        <f t="shared" si="58"/>
        <v/>
      </c>
      <c r="Z120" s="71">
        <f t="shared" si="72"/>
        <v>1</v>
      </c>
      <c r="AA120" s="71">
        <f t="shared" si="59"/>
        <v>0</v>
      </c>
      <c r="AB120" s="71">
        <f t="shared" si="60"/>
        <v>0</v>
      </c>
      <c r="AC120" s="71" t="str">
        <f t="shared" si="61"/>
        <v>Handpump</v>
      </c>
      <c r="AD120" s="71">
        <f t="shared" si="73"/>
        <v>0</v>
      </c>
      <c r="AE120" s="71" t="str">
        <f t="shared" si="74"/>
        <v/>
      </c>
      <c r="AF120" s="71">
        <f t="shared" si="62"/>
        <v>1</v>
      </c>
      <c r="AG120" s="71" t="str">
        <f t="shared" si="63"/>
        <v/>
      </c>
      <c r="AH120" s="71" t="str">
        <f t="shared" si="64"/>
        <v/>
      </c>
      <c r="AI120" s="71" t="str">
        <f t="shared" si="65"/>
        <v/>
      </c>
      <c r="AJ120" s="71" t="str">
        <f t="shared" si="66"/>
        <v>Turbidity</v>
      </c>
      <c r="AK120" s="71" t="str">
        <f t="shared" si="67"/>
        <v/>
      </c>
      <c r="AL120" s="71" t="str">
        <f t="shared" si="75"/>
        <v>No Data</v>
      </c>
      <c r="AM120" s="71">
        <f t="shared" si="68"/>
        <v>0</v>
      </c>
    </row>
    <row r="121" spans="1:39" x14ac:dyDescent="0.45">
      <c r="A121" s="71" t="str">
        <f t="shared" si="38"/>
        <v>2708290235</v>
      </c>
      <c r="B121" s="71" t="str">
        <f t="shared" si="39"/>
        <v>10-08-2019 13:43:06 UTC</v>
      </c>
      <c r="C121" s="71" t="str">
        <f t="shared" si="40"/>
        <v>y3tt-btv1-hxw</v>
      </c>
      <c r="D121" s="71" t="str">
        <f t="shared" si="41"/>
        <v>-15.87528864853084</v>
      </c>
      <c r="E121" s="71" t="str">
        <f t="shared" si="42"/>
        <v>35.249159121885896</v>
      </c>
      <c r="F121" s="71" t="str">
        <f t="shared" si="43"/>
        <v>822.0</v>
      </c>
      <c r="G121" s="71" t="str">
        <f t="shared" si="44"/>
        <v>Malawi</v>
      </c>
      <c r="H121" s="71" t="str">
        <f t="shared" si="45"/>
        <v>Chiradzulu</v>
      </c>
      <c r="I121" s="71" t="str">
        <f t="shared" si="46"/>
        <v>Maone</v>
      </c>
      <c r="J121" s="71" t="str">
        <f t="shared" si="47"/>
        <v>Sakwata</v>
      </c>
      <c r="K121" s="71" t="str">
        <f t="shared" si="48"/>
        <v xml:space="preserve"> Namkuyu</v>
      </c>
      <c r="L121" s="71">
        <f t="shared" si="49"/>
        <v>0</v>
      </c>
      <c r="M121" s="71">
        <f t="shared" si="50"/>
        <v>0</v>
      </c>
      <c r="N121" s="71">
        <f t="shared" si="69"/>
        <v>6</v>
      </c>
      <c r="O121" s="71" t="str">
        <f t="shared" si="70"/>
        <v>Intermediate Level of Service</v>
      </c>
      <c r="P121" s="71">
        <v>1</v>
      </c>
      <c r="Q121" s="71" t="str">
        <f t="shared" si="51"/>
        <v>Afridev Handpump</v>
      </c>
      <c r="R121" s="71" t="str">
        <f t="shared" si="52"/>
        <v/>
      </c>
      <c r="S121" s="71" t="str">
        <f t="shared" si="71"/>
        <v>Afridev Handpump</v>
      </c>
      <c r="T121" s="71">
        <f t="shared" si="53"/>
        <v>1</v>
      </c>
      <c r="U121" s="71">
        <f t="shared" si="54"/>
        <v>6000</v>
      </c>
      <c r="V121" s="71">
        <f t="shared" si="55"/>
        <v>0</v>
      </c>
      <c r="W121" s="71">
        <f t="shared" si="56"/>
        <v>0</v>
      </c>
      <c r="X121" s="71">
        <f t="shared" si="57"/>
        <v>1</v>
      </c>
      <c r="Y121" s="71">
        <f t="shared" si="58"/>
        <v>1</v>
      </c>
      <c r="Z121" s="71">
        <f t="shared" si="72"/>
        <v>1</v>
      </c>
      <c r="AA121" s="71">
        <f t="shared" si="59"/>
        <v>1</v>
      </c>
      <c r="AB121" s="71">
        <f t="shared" si="60"/>
        <v>56</v>
      </c>
      <c r="AC121" s="71" t="str">
        <f t="shared" si="61"/>
        <v>Handpump</v>
      </c>
      <c r="AD121" s="71">
        <f t="shared" si="73"/>
        <v>56</v>
      </c>
      <c r="AE121" s="71" t="str">
        <f t="shared" si="74"/>
        <v/>
      </c>
      <c r="AF121" s="71">
        <f t="shared" si="62"/>
        <v>1</v>
      </c>
      <c r="AG121" s="71" t="str">
        <f t="shared" si="63"/>
        <v/>
      </c>
      <c r="AH121" s="71" t="str">
        <f t="shared" si="64"/>
        <v/>
      </c>
      <c r="AI121" s="71">
        <f t="shared" si="65"/>
        <v>1</v>
      </c>
      <c r="AJ121" s="71" t="str">
        <f t="shared" si="66"/>
        <v>Turbidity</v>
      </c>
      <c r="AK121" s="71">
        <f t="shared" si="67"/>
        <v>1</v>
      </c>
      <c r="AL121" s="71">
        <f t="shared" si="75"/>
        <v>1</v>
      </c>
      <c r="AM121" s="71">
        <f t="shared" si="68"/>
        <v>0</v>
      </c>
    </row>
    <row r="122" spans="1:39" x14ac:dyDescent="0.45">
      <c r="A122" s="71" t="str">
        <f t="shared" si="38"/>
        <v>2695700248</v>
      </c>
      <c r="B122" s="71" t="str">
        <f t="shared" si="39"/>
        <v>10-08-2019 13:44:58 UTC</v>
      </c>
      <c r="C122" s="71" t="str">
        <f t="shared" si="40"/>
        <v>9qgk-n6su-dqxa</v>
      </c>
      <c r="D122" s="71" t="str">
        <f t="shared" si="41"/>
        <v>-15.87520214729011</v>
      </c>
      <c r="E122" s="71" t="str">
        <f t="shared" si="42"/>
        <v>35.24563302285969</v>
      </c>
      <c r="F122" s="71" t="str">
        <f t="shared" si="43"/>
        <v>838.0</v>
      </c>
      <c r="G122" s="71" t="str">
        <f t="shared" si="44"/>
        <v>Malawi</v>
      </c>
      <c r="H122" s="71" t="str">
        <f t="shared" si="45"/>
        <v>Chiradzulu</v>
      </c>
      <c r="I122" s="71" t="str">
        <f t="shared" si="46"/>
        <v>Maone</v>
      </c>
      <c r="J122" s="71" t="str">
        <f t="shared" si="47"/>
        <v>Sakwata</v>
      </c>
      <c r="K122" s="71" t="str">
        <f t="shared" si="48"/>
        <v>Siliya</v>
      </c>
      <c r="L122" s="71">
        <f t="shared" si="49"/>
        <v>0</v>
      </c>
      <c r="M122" s="71">
        <f t="shared" si="50"/>
        <v>0</v>
      </c>
      <c r="N122" s="71">
        <f t="shared" si="69"/>
        <v>5</v>
      </c>
      <c r="O122" s="71" t="str">
        <f t="shared" si="70"/>
        <v>Basic Level of Service</v>
      </c>
      <c r="P122" s="71">
        <v>1</v>
      </c>
      <c r="Q122" s="71" t="str">
        <f t="shared" si="51"/>
        <v>Afridev Handpump</v>
      </c>
      <c r="R122" s="71" t="str">
        <f t="shared" si="52"/>
        <v/>
      </c>
      <c r="S122" s="71" t="str">
        <f t="shared" si="71"/>
        <v>Afridev Handpump</v>
      </c>
      <c r="T122" s="71">
        <f t="shared" si="53"/>
        <v>1</v>
      </c>
      <c r="U122" s="71">
        <f t="shared" si="54"/>
        <v>500</v>
      </c>
      <c r="V122" s="71">
        <f t="shared" si="55"/>
        <v>0</v>
      </c>
      <c r="W122" s="71">
        <f t="shared" si="56"/>
        <v>0</v>
      </c>
      <c r="X122" s="71">
        <f t="shared" si="57"/>
        <v>1</v>
      </c>
      <c r="Y122" s="71">
        <f t="shared" si="58"/>
        <v>0</v>
      </c>
      <c r="Z122" s="71">
        <f t="shared" si="72"/>
        <v>0</v>
      </c>
      <c r="AA122" s="71">
        <f t="shared" si="59"/>
        <v>1</v>
      </c>
      <c r="AB122" s="71">
        <f t="shared" si="60"/>
        <v>52</v>
      </c>
      <c r="AC122" s="71" t="str">
        <f t="shared" si="61"/>
        <v>Handpump</v>
      </c>
      <c r="AD122" s="71">
        <f t="shared" si="73"/>
        <v>52</v>
      </c>
      <c r="AE122" s="71" t="str">
        <f t="shared" si="74"/>
        <v/>
      </c>
      <c r="AF122" s="71">
        <f t="shared" si="62"/>
        <v>1</v>
      </c>
      <c r="AG122" s="71" t="str">
        <f t="shared" si="63"/>
        <v/>
      </c>
      <c r="AH122" s="71" t="str">
        <f t="shared" si="64"/>
        <v/>
      </c>
      <c r="AI122" s="71">
        <f t="shared" si="65"/>
        <v>1</v>
      </c>
      <c r="AJ122" s="71" t="str">
        <f t="shared" si="66"/>
        <v>Turbidity</v>
      </c>
      <c r="AK122" s="71">
        <f t="shared" si="67"/>
        <v>1</v>
      </c>
      <c r="AL122" s="71">
        <f t="shared" si="75"/>
        <v>1</v>
      </c>
      <c r="AM122" s="71">
        <f t="shared" si="68"/>
        <v>0</v>
      </c>
    </row>
    <row r="123" spans="1:39" x14ac:dyDescent="0.45">
      <c r="A123" s="71" t="str">
        <f t="shared" si="38"/>
        <v>2685720340</v>
      </c>
      <c r="B123" s="71" t="str">
        <f t="shared" si="39"/>
        <v>10-08-2019 13:45:10 UTC</v>
      </c>
      <c r="C123" s="71" t="str">
        <f t="shared" si="40"/>
        <v>rpvd-w300-e6f8</v>
      </c>
      <c r="D123" s="71" t="str">
        <f t="shared" si="41"/>
        <v>-15.742786349728703</v>
      </c>
      <c r="E123" s="71" t="str">
        <f t="shared" si="42"/>
        <v>35.209097899496555</v>
      </c>
      <c r="F123" s="71" t="str">
        <f t="shared" si="43"/>
        <v>882.0</v>
      </c>
      <c r="G123" s="71" t="str">
        <f t="shared" si="44"/>
        <v>Malawi</v>
      </c>
      <c r="H123" s="71" t="str">
        <f t="shared" si="45"/>
        <v>Chiradzulu</v>
      </c>
      <c r="I123" s="71" t="str">
        <f t="shared" si="46"/>
        <v>Onga</v>
      </c>
      <c r="J123" s="71" t="str">
        <f t="shared" si="47"/>
        <v>Chapola</v>
      </c>
      <c r="K123" s="71" t="str">
        <f t="shared" si="48"/>
        <v>Chapola</v>
      </c>
      <c r="L123" s="71">
        <f t="shared" si="49"/>
        <v>0</v>
      </c>
      <c r="M123" s="71">
        <f t="shared" si="50"/>
        <v>0</v>
      </c>
      <c r="N123" s="71">
        <f t="shared" si="69"/>
        <v>8</v>
      </c>
      <c r="O123" s="71" t="str">
        <f t="shared" si="70"/>
        <v>High Level of Service</v>
      </c>
      <c r="P123" s="71">
        <v>1</v>
      </c>
      <c r="Q123" s="71" t="str">
        <f t="shared" si="51"/>
        <v>Afridev Handpump</v>
      </c>
      <c r="R123" s="71" t="str">
        <f t="shared" si="52"/>
        <v/>
      </c>
      <c r="S123" s="71" t="str">
        <f t="shared" si="71"/>
        <v>Afridev Handpump</v>
      </c>
      <c r="T123" s="71">
        <f t="shared" si="53"/>
        <v>1</v>
      </c>
      <c r="U123" s="71">
        <f t="shared" si="54"/>
        <v>125</v>
      </c>
      <c r="V123" s="71">
        <f t="shared" si="55"/>
        <v>1</v>
      </c>
      <c r="W123" s="71">
        <f t="shared" si="56"/>
        <v>1</v>
      </c>
      <c r="X123" s="71" t="str">
        <f t="shared" si="57"/>
        <v/>
      </c>
      <c r="Y123" s="71" t="str">
        <f t="shared" si="58"/>
        <v/>
      </c>
      <c r="Z123" s="71">
        <f t="shared" si="72"/>
        <v>1</v>
      </c>
      <c r="AA123" s="71">
        <f t="shared" si="59"/>
        <v>1</v>
      </c>
      <c r="AB123" s="71">
        <f t="shared" si="60"/>
        <v>79</v>
      </c>
      <c r="AC123" s="71" t="str">
        <f t="shared" si="61"/>
        <v>Handpump</v>
      </c>
      <c r="AD123" s="71">
        <f t="shared" si="73"/>
        <v>79</v>
      </c>
      <c r="AE123" s="71" t="str">
        <f t="shared" si="74"/>
        <v/>
      </c>
      <c r="AF123" s="71">
        <f t="shared" si="62"/>
        <v>1</v>
      </c>
      <c r="AG123" s="71" t="str">
        <f t="shared" si="63"/>
        <v/>
      </c>
      <c r="AH123" s="71" t="str">
        <f t="shared" si="64"/>
        <v/>
      </c>
      <c r="AI123" s="71">
        <f t="shared" si="65"/>
        <v>1</v>
      </c>
      <c r="AJ123" s="71" t="str">
        <f t="shared" si="66"/>
        <v>Turbidity</v>
      </c>
      <c r="AK123" s="71">
        <f t="shared" si="67"/>
        <v>1</v>
      </c>
      <c r="AL123" s="71">
        <f t="shared" si="75"/>
        <v>1</v>
      </c>
      <c r="AM123" s="71">
        <f t="shared" si="68"/>
        <v>1</v>
      </c>
    </row>
    <row r="124" spans="1:39" x14ac:dyDescent="0.45">
      <c r="A124" s="71" t="str">
        <f t="shared" si="38"/>
        <v>2703600267</v>
      </c>
      <c r="B124" s="71" t="str">
        <f t="shared" si="39"/>
        <v>10-08-2019 14:31:10 UTC</v>
      </c>
      <c r="C124" s="71" t="str">
        <f t="shared" si="40"/>
        <v>2euq-72qf-wmdc</v>
      </c>
      <c r="D124" s="71" t="str">
        <f t="shared" si="41"/>
        <v>-15.757388337515295</v>
      </c>
      <c r="E124" s="71" t="str">
        <f t="shared" si="42"/>
        <v>35.251550478860736</v>
      </c>
      <c r="F124" s="71" t="str">
        <f t="shared" si="43"/>
        <v>823.0</v>
      </c>
      <c r="G124" s="71" t="str">
        <f t="shared" si="44"/>
        <v>Malawi</v>
      </c>
      <c r="H124" s="71" t="str">
        <f t="shared" si="45"/>
        <v>Chiradzulu</v>
      </c>
      <c r="I124" s="71" t="str">
        <f t="shared" si="46"/>
        <v>Kadewere</v>
      </c>
      <c r="J124" s="71" t="str">
        <f t="shared" si="47"/>
        <v>Ndanga</v>
      </c>
      <c r="K124" s="71" t="str">
        <f t="shared" si="48"/>
        <v>Jalasi</v>
      </c>
      <c r="L124" s="71">
        <f t="shared" si="49"/>
        <v>0</v>
      </c>
      <c r="M124" s="71">
        <f t="shared" si="50"/>
        <v>0</v>
      </c>
      <c r="N124" s="71">
        <f t="shared" si="69"/>
        <v>7</v>
      </c>
      <c r="O124" s="71" t="str">
        <f t="shared" si="70"/>
        <v>Intermediate Level of Service</v>
      </c>
      <c r="P124" s="71">
        <v>1</v>
      </c>
      <c r="Q124" s="71" t="str">
        <f t="shared" si="51"/>
        <v>Afridev Handpump</v>
      </c>
      <c r="R124" s="71" t="str">
        <f t="shared" si="52"/>
        <v/>
      </c>
      <c r="S124" s="71" t="str">
        <f t="shared" si="71"/>
        <v>Afridev Handpump</v>
      </c>
      <c r="T124" s="71">
        <f t="shared" si="53"/>
        <v>1</v>
      </c>
      <c r="U124" s="71">
        <f t="shared" si="54"/>
        <v>425</v>
      </c>
      <c r="V124" s="71">
        <f t="shared" si="55"/>
        <v>0</v>
      </c>
      <c r="W124" s="71">
        <f t="shared" si="56"/>
        <v>1</v>
      </c>
      <c r="X124" s="71" t="str">
        <f t="shared" si="57"/>
        <v/>
      </c>
      <c r="Y124" s="71" t="str">
        <f t="shared" si="58"/>
        <v/>
      </c>
      <c r="Z124" s="71">
        <f t="shared" si="72"/>
        <v>1</v>
      </c>
      <c r="AA124" s="71">
        <f t="shared" si="59"/>
        <v>1</v>
      </c>
      <c r="AB124" s="71">
        <f t="shared" si="60"/>
        <v>58</v>
      </c>
      <c r="AC124" s="71" t="str">
        <f t="shared" si="61"/>
        <v>Handpump</v>
      </c>
      <c r="AD124" s="71">
        <f t="shared" si="73"/>
        <v>58</v>
      </c>
      <c r="AE124" s="71" t="str">
        <f t="shared" si="74"/>
        <v/>
      </c>
      <c r="AF124" s="71">
        <f t="shared" si="62"/>
        <v>1</v>
      </c>
      <c r="AG124" s="71" t="str">
        <f t="shared" si="63"/>
        <v/>
      </c>
      <c r="AH124" s="71" t="str">
        <f t="shared" si="64"/>
        <v/>
      </c>
      <c r="AI124" s="71">
        <f t="shared" si="65"/>
        <v>1</v>
      </c>
      <c r="AJ124" s="71" t="str">
        <f t="shared" si="66"/>
        <v>Turbidity</v>
      </c>
      <c r="AK124" s="71">
        <f t="shared" si="67"/>
        <v>1</v>
      </c>
      <c r="AL124" s="71">
        <f t="shared" si="75"/>
        <v>1</v>
      </c>
      <c r="AM124" s="71">
        <f t="shared" si="68"/>
        <v>1</v>
      </c>
    </row>
    <row r="125" spans="1:39" x14ac:dyDescent="0.45">
      <c r="A125" s="71" t="str">
        <f t="shared" si="38"/>
        <v>2708270341</v>
      </c>
      <c r="B125" s="71" t="str">
        <f t="shared" si="39"/>
        <v>10-08-2019 14:40:11 UTC</v>
      </c>
      <c r="C125" s="71" t="str">
        <f t="shared" si="40"/>
        <v>ghx3-yux9-0h3w</v>
      </c>
      <c r="D125" s="71" t="str">
        <f t="shared" si="41"/>
        <v>-15.75733507052064</v>
      </c>
      <c r="E125" s="71" t="str">
        <f t="shared" si="42"/>
        <v>35.17683452926576</v>
      </c>
      <c r="F125" s="71" t="str">
        <f t="shared" si="43"/>
        <v>924.0</v>
      </c>
      <c r="G125" s="71" t="str">
        <f t="shared" si="44"/>
        <v>Malawi</v>
      </c>
      <c r="H125" s="71" t="str">
        <f t="shared" si="45"/>
        <v>Chiradzulu</v>
      </c>
      <c r="I125" s="71" t="str">
        <f t="shared" si="46"/>
        <v>Onga</v>
      </c>
      <c r="J125" s="71" t="str">
        <f t="shared" si="47"/>
        <v>Onga</v>
      </c>
      <c r="K125" s="71" t="str">
        <f t="shared" si="48"/>
        <v>Jonasi</v>
      </c>
      <c r="L125" s="71">
        <f t="shared" si="49"/>
        <v>0</v>
      </c>
      <c r="M125" s="71">
        <f t="shared" si="50"/>
        <v>0</v>
      </c>
      <c r="N125" s="71">
        <f t="shared" si="69"/>
        <v>8</v>
      </c>
      <c r="O125" s="71" t="str">
        <f t="shared" si="70"/>
        <v>High Level of Service</v>
      </c>
      <c r="P125" s="71">
        <v>1</v>
      </c>
      <c r="Q125" s="71" t="str">
        <f t="shared" si="51"/>
        <v>Afridev Handpump</v>
      </c>
      <c r="R125" s="71" t="str">
        <f t="shared" si="52"/>
        <v/>
      </c>
      <c r="S125" s="71" t="str">
        <f t="shared" si="71"/>
        <v>Afridev Handpump</v>
      </c>
      <c r="T125" s="71">
        <f t="shared" si="53"/>
        <v>1</v>
      </c>
      <c r="U125" s="71">
        <f t="shared" si="54"/>
        <v>120</v>
      </c>
      <c r="V125" s="71">
        <f t="shared" si="55"/>
        <v>1</v>
      </c>
      <c r="W125" s="71">
        <f t="shared" si="56"/>
        <v>1</v>
      </c>
      <c r="X125" s="71" t="str">
        <f t="shared" si="57"/>
        <v/>
      </c>
      <c r="Y125" s="71" t="str">
        <f t="shared" si="58"/>
        <v/>
      </c>
      <c r="Z125" s="71">
        <f t="shared" si="72"/>
        <v>1</v>
      </c>
      <c r="AA125" s="71">
        <f t="shared" si="59"/>
        <v>1</v>
      </c>
      <c r="AB125" s="71">
        <f t="shared" si="60"/>
        <v>80</v>
      </c>
      <c r="AC125" s="71" t="str">
        <f t="shared" si="61"/>
        <v>Handpump</v>
      </c>
      <c r="AD125" s="71">
        <f t="shared" si="73"/>
        <v>80</v>
      </c>
      <c r="AE125" s="71" t="str">
        <f t="shared" si="74"/>
        <v/>
      </c>
      <c r="AF125" s="71">
        <f t="shared" si="62"/>
        <v>1</v>
      </c>
      <c r="AG125" s="71" t="str">
        <f t="shared" si="63"/>
        <v/>
      </c>
      <c r="AH125" s="71" t="str">
        <f t="shared" si="64"/>
        <v/>
      </c>
      <c r="AI125" s="71">
        <f t="shared" si="65"/>
        <v>1</v>
      </c>
      <c r="AJ125" s="71" t="str">
        <f t="shared" si="66"/>
        <v>Turbidity</v>
      </c>
      <c r="AK125" s="71">
        <f t="shared" si="67"/>
        <v>1</v>
      </c>
      <c r="AL125" s="71">
        <f t="shared" si="75"/>
        <v>1</v>
      </c>
      <c r="AM125" s="71">
        <f t="shared" si="68"/>
        <v>1</v>
      </c>
    </row>
    <row r="126" spans="1:39" x14ac:dyDescent="0.45">
      <c r="A126" s="71" t="str">
        <f t="shared" si="38"/>
        <v>2701250326</v>
      </c>
      <c r="B126" s="71" t="str">
        <f t="shared" si="39"/>
        <v>10-08-2019 15:22:30 UTC</v>
      </c>
      <c r="C126" s="71" t="str">
        <f t="shared" si="40"/>
        <v>hcus-4wp5-9bwx</v>
      </c>
      <c r="D126" s="71" t="str">
        <f t="shared" si="41"/>
        <v>-15.753814126364887</v>
      </c>
      <c r="E126" s="71" t="str">
        <f t="shared" si="42"/>
        <v>35.25924841873348</v>
      </c>
      <c r="F126" s="71" t="str">
        <f t="shared" si="43"/>
        <v>825.0</v>
      </c>
      <c r="G126" s="71" t="str">
        <f t="shared" si="44"/>
        <v>Malawi</v>
      </c>
      <c r="H126" s="71" t="str">
        <f t="shared" si="45"/>
        <v>Chiradzulu</v>
      </c>
      <c r="I126" s="71" t="str">
        <f t="shared" si="46"/>
        <v>Kadewere</v>
      </c>
      <c r="J126" s="71" t="str">
        <f t="shared" si="47"/>
        <v>Ndanga</v>
      </c>
      <c r="K126" s="71" t="str">
        <f t="shared" si="48"/>
        <v>Chimtengo</v>
      </c>
      <c r="L126" s="71">
        <f t="shared" si="49"/>
        <v>0</v>
      </c>
      <c r="M126" s="71">
        <f t="shared" si="50"/>
        <v>0</v>
      </c>
      <c r="N126" s="71">
        <f t="shared" si="69"/>
        <v>7</v>
      </c>
      <c r="O126" s="71" t="str">
        <f t="shared" si="70"/>
        <v>Intermediate Level of Service</v>
      </c>
      <c r="P126" s="71">
        <v>1</v>
      </c>
      <c r="Q126" s="71" t="str">
        <f t="shared" si="51"/>
        <v>Afridev Handpump</v>
      </c>
      <c r="R126" s="71" t="str">
        <f t="shared" si="52"/>
        <v/>
      </c>
      <c r="S126" s="71" t="str">
        <f t="shared" si="71"/>
        <v>Afridev Handpump</v>
      </c>
      <c r="T126" s="71">
        <f t="shared" si="53"/>
        <v>1</v>
      </c>
      <c r="U126" s="71">
        <f t="shared" si="54"/>
        <v>900</v>
      </c>
      <c r="V126" s="71">
        <f t="shared" si="55"/>
        <v>0</v>
      </c>
      <c r="W126" s="71">
        <f t="shared" si="56"/>
        <v>1</v>
      </c>
      <c r="X126" s="71" t="str">
        <f t="shared" si="57"/>
        <v/>
      </c>
      <c r="Y126" s="71" t="str">
        <f t="shared" si="58"/>
        <v/>
      </c>
      <c r="Z126" s="71">
        <f t="shared" si="72"/>
        <v>1</v>
      </c>
      <c r="AA126" s="71">
        <f t="shared" si="59"/>
        <v>1</v>
      </c>
      <c r="AB126" s="71">
        <f t="shared" si="60"/>
        <v>58</v>
      </c>
      <c r="AC126" s="71" t="str">
        <f t="shared" si="61"/>
        <v>Handpump</v>
      </c>
      <c r="AD126" s="71">
        <f t="shared" si="73"/>
        <v>58</v>
      </c>
      <c r="AE126" s="71" t="str">
        <f t="shared" si="74"/>
        <v/>
      </c>
      <c r="AF126" s="71">
        <f t="shared" si="62"/>
        <v>1</v>
      </c>
      <c r="AG126" s="71" t="str">
        <f t="shared" si="63"/>
        <v/>
      </c>
      <c r="AH126" s="71" t="str">
        <f t="shared" si="64"/>
        <v/>
      </c>
      <c r="AI126" s="71">
        <f t="shared" si="65"/>
        <v>1</v>
      </c>
      <c r="AJ126" s="71" t="str">
        <f t="shared" si="66"/>
        <v>Turbidity</v>
      </c>
      <c r="AK126" s="71">
        <f t="shared" si="67"/>
        <v>1</v>
      </c>
      <c r="AL126" s="71">
        <f t="shared" si="75"/>
        <v>1</v>
      </c>
      <c r="AM126" s="71">
        <f t="shared" si="68"/>
        <v>1</v>
      </c>
    </row>
    <row r="127" spans="1:39" x14ac:dyDescent="0.45">
      <c r="A127" s="71" t="str">
        <f t="shared" si="38"/>
        <v>2683560365</v>
      </c>
      <c r="B127" s="71" t="str">
        <f t="shared" si="39"/>
        <v>10-08-2019 15:54:09 UTC</v>
      </c>
      <c r="C127" s="71" t="str">
        <f t="shared" si="40"/>
        <v>ghv2-yyyv-21w4</v>
      </c>
      <c r="D127" s="71" t="str">
        <f t="shared" si="41"/>
        <v>-15.639652269892395</v>
      </c>
      <c r="E127" s="71" t="str">
        <f t="shared" si="42"/>
        <v>35.227553425356746</v>
      </c>
      <c r="F127" s="71" t="str">
        <f t="shared" si="43"/>
        <v>903.0</v>
      </c>
      <c r="G127" s="71" t="str">
        <f t="shared" si="44"/>
        <v>Malawi</v>
      </c>
      <c r="H127" s="71" t="str">
        <f t="shared" si="45"/>
        <v>Chiradzulu</v>
      </c>
      <c r="I127" s="71" t="str">
        <f t="shared" si="46"/>
        <v>Ntchema</v>
      </c>
      <c r="J127" s="71" t="str">
        <f t="shared" si="47"/>
        <v>Matikiti</v>
      </c>
      <c r="K127" s="71" t="str">
        <f t="shared" si="48"/>
        <v>Matimati</v>
      </c>
      <c r="L127" s="71">
        <f t="shared" si="49"/>
        <v>0</v>
      </c>
      <c r="M127" s="71">
        <f t="shared" si="50"/>
        <v>0</v>
      </c>
      <c r="N127" s="71">
        <f t="shared" si="69"/>
        <v>7</v>
      </c>
      <c r="O127" s="71" t="str">
        <f t="shared" si="70"/>
        <v>Intermediate Level of Service</v>
      </c>
      <c r="P127" s="71">
        <v>1</v>
      </c>
      <c r="Q127" s="71" t="str">
        <f t="shared" si="51"/>
        <v>Afridev Handpump</v>
      </c>
      <c r="R127" s="71" t="str">
        <f t="shared" si="52"/>
        <v/>
      </c>
      <c r="S127" s="71" t="str">
        <f t="shared" si="71"/>
        <v>Afridev Handpump</v>
      </c>
      <c r="T127" s="71">
        <f t="shared" si="53"/>
        <v>1</v>
      </c>
      <c r="U127" s="71">
        <f t="shared" si="54"/>
        <v>700</v>
      </c>
      <c r="V127" s="71">
        <f t="shared" si="55"/>
        <v>0</v>
      </c>
      <c r="W127" s="71">
        <f t="shared" si="56"/>
        <v>1</v>
      </c>
      <c r="X127" s="71" t="str">
        <f t="shared" si="57"/>
        <v/>
      </c>
      <c r="Y127" s="71" t="str">
        <f t="shared" si="58"/>
        <v/>
      </c>
      <c r="Z127" s="71">
        <f t="shared" si="72"/>
        <v>1</v>
      </c>
      <c r="AA127" s="71">
        <f t="shared" si="59"/>
        <v>1</v>
      </c>
      <c r="AB127" s="71">
        <f t="shared" si="60"/>
        <v>60</v>
      </c>
      <c r="AC127" s="71" t="str">
        <f t="shared" si="61"/>
        <v>Handpump</v>
      </c>
      <c r="AD127" s="71">
        <f t="shared" si="73"/>
        <v>60</v>
      </c>
      <c r="AE127" s="71" t="str">
        <f t="shared" si="74"/>
        <v/>
      </c>
      <c r="AF127" s="71">
        <f t="shared" si="62"/>
        <v>1</v>
      </c>
      <c r="AG127" s="71" t="str">
        <f t="shared" si="63"/>
        <v/>
      </c>
      <c r="AH127" s="71" t="str">
        <f t="shared" si="64"/>
        <v/>
      </c>
      <c r="AI127" s="71">
        <f t="shared" si="65"/>
        <v>1</v>
      </c>
      <c r="AJ127" s="71" t="str">
        <f t="shared" si="66"/>
        <v>Turbidity</v>
      </c>
      <c r="AK127" s="71">
        <f t="shared" si="67"/>
        <v>1</v>
      </c>
      <c r="AL127" s="71">
        <f t="shared" si="75"/>
        <v>1</v>
      </c>
      <c r="AM127" s="71">
        <f t="shared" si="68"/>
        <v>1</v>
      </c>
    </row>
    <row r="128" spans="1:39" x14ac:dyDescent="0.45">
      <c r="A128" s="71" t="str">
        <f t="shared" si="38"/>
        <v>2670140493</v>
      </c>
      <c r="B128" s="71" t="str">
        <f t="shared" si="39"/>
        <v>10-08-2019 16:11:54 UTC</v>
      </c>
      <c r="C128" s="71" t="str">
        <f t="shared" si="40"/>
        <v>3ujd-d943-u76d</v>
      </c>
      <c r="D128" s="71" t="str">
        <f t="shared" si="41"/>
        <v>-15.870930310338736</v>
      </c>
      <c r="E128" s="71" t="str">
        <f t="shared" si="42"/>
        <v>35.24114484898746</v>
      </c>
      <c r="F128" s="71" t="str">
        <f t="shared" si="43"/>
        <v>849.0</v>
      </c>
      <c r="G128" s="71" t="str">
        <f t="shared" si="44"/>
        <v>Malawi</v>
      </c>
      <c r="H128" s="71" t="str">
        <f t="shared" si="45"/>
        <v>Chiradzulu</v>
      </c>
      <c r="I128" s="71" t="str">
        <f t="shared" si="46"/>
        <v>Maone</v>
      </c>
      <c r="J128" s="71" t="str">
        <f t="shared" si="47"/>
        <v>Sakwata</v>
      </c>
      <c r="K128" s="71" t="str">
        <f t="shared" si="48"/>
        <v xml:space="preserve"> Namkuyu</v>
      </c>
      <c r="L128" s="71">
        <f t="shared" si="49"/>
        <v>0</v>
      </c>
      <c r="M128" s="71">
        <f t="shared" si="50"/>
        <v>0</v>
      </c>
      <c r="N128" s="71">
        <f t="shared" si="69"/>
        <v>4</v>
      </c>
      <c r="O128" s="71" t="str">
        <f t="shared" si="70"/>
        <v>Basic Level of Service</v>
      </c>
      <c r="P128" s="71">
        <v>1</v>
      </c>
      <c r="Q128" s="71" t="str">
        <f t="shared" si="51"/>
        <v>Afridev Handpump</v>
      </c>
      <c r="R128" s="71" t="str">
        <f t="shared" si="52"/>
        <v/>
      </c>
      <c r="S128" s="71" t="str">
        <f t="shared" si="71"/>
        <v>Afridev Handpump</v>
      </c>
      <c r="T128" s="71">
        <f t="shared" si="53"/>
        <v>1</v>
      </c>
      <c r="U128" s="71">
        <f t="shared" si="54"/>
        <v>410</v>
      </c>
      <c r="V128" s="71">
        <f t="shared" si="55"/>
        <v>0</v>
      </c>
      <c r="W128" s="71">
        <f t="shared" si="56"/>
        <v>1</v>
      </c>
      <c r="X128" s="71" t="str">
        <f t="shared" si="57"/>
        <v/>
      </c>
      <c r="Y128" s="71" t="str">
        <f t="shared" si="58"/>
        <v/>
      </c>
      <c r="Z128" s="71">
        <f t="shared" si="72"/>
        <v>1</v>
      </c>
      <c r="AA128" s="71">
        <f t="shared" si="59"/>
        <v>0</v>
      </c>
      <c r="AB128" s="71">
        <f t="shared" si="60"/>
        <v>0</v>
      </c>
      <c r="AC128" s="71" t="str">
        <f t="shared" si="61"/>
        <v>Handpump</v>
      </c>
      <c r="AD128" s="71">
        <f t="shared" si="73"/>
        <v>0</v>
      </c>
      <c r="AE128" s="71" t="str">
        <f t="shared" si="74"/>
        <v/>
      </c>
      <c r="AF128" s="71">
        <f t="shared" si="62"/>
        <v>1</v>
      </c>
      <c r="AG128" s="71" t="str">
        <f t="shared" si="63"/>
        <v/>
      </c>
      <c r="AH128" s="71" t="str">
        <f t="shared" si="64"/>
        <v/>
      </c>
      <c r="AI128" s="71" t="str">
        <f t="shared" si="65"/>
        <v/>
      </c>
      <c r="AJ128" s="71" t="str">
        <f t="shared" si="66"/>
        <v>Turbidity</v>
      </c>
      <c r="AK128" s="71" t="str">
        <f t="shared" si="67"/>
        <v/>
      </c>
      <c r="AL128" s="71" t="str">
        <f t="shared" si="75"/>
        <v>No Data</v>
      </c>
      <c r="AM128" s="71">
        <f t="shared" si="68"/>
        <v>0</v>
      </c>
    </row>
    <row r="129" spans="1:39" x14ac:dyDescent="0.45">
      <c r="A129" s="71" t="str">
        <f t="shared" si="38"/>
        <v>2695720442</v>
      </c>
      <c r="B129" s="71" t="str">
        <f t="shared" si="39"/>
        <v>10-08-2019 16:23:03 UTC</v>
      </c>
      <c r="C129" s="71" t="str">
        <f t="shared" si="40"/>
        <v>8vkw-qk5a-tmnb</v>
      </c>
      <c r="D129" s="71" t="str">
        <f t="shared" si="41"/>
        <v>-15.756439086981118</v>
      </c>
      <c r="E129" s="71" t="str">
        <f t="shared" si="42"/>
        <v>35.17915489152074</v>
      </c>
      <c r="F129" s="71" t="str">
        <f t="shared" si="43"/>
        <v>920.0</v>
      </c>
      <c r="G129" s="71" t="str">
        <f t="shared" si="44"/>
        <v>Malawi</v>
      </c>
      <c r="H129" s="71" t="str">
        <f t="shared" si="45"/>
        <v>Chiradzulu</v>
      </c>
      <c r="I129" s="71" t="str">
        <f t="shared" si="46"/>
        <v>Onga</v>
      </c>
      <c r="J129" s="71" t="str">
        <f t="shared" si="47"/>
        <v>Onga</v>
      </c>
      <c r="K129" s="71" t="str">
        <f t="shared" si="48"/>
        <v>Jonasi</v>
      </c>
      <c r="L129" s="71">
        <f t="shared" si="49"/>
        <v>0</v>
      </c>
      <c r="M129" s="71">
        <f t="shared" si="50"/>
        <v>0</v>
      </c>
      <c r="N129" s="71">
        <f t="shared" si="69"/>
        <v>8</v>
      </c>
      <c r="O129" s="71" t="str">
        <f t="shared" si="70"/>
        <v>High Level of Service</v>
      </c>
      <c r="P129" s="71">
        <v>1</v>
      </c>
      <c r="Q129" s="71" t="str">
        <f t="shared" si="51"/>
        <v>Afridev Handpump</v>
      </c>
      <c r="R129" s="71" t="str">
        <f t="shared" si="52"/>
        <v/>
      </c>
      <c r="S129" s="71" t="str">
        <f t="shared" si="71"/>
        <v>Afridev Handpump</v>
      </c>
      <c r="T129" s="71">
        <f t="shared" si="53"/>
        <v>1</v>
      </c>
      <c r="U129" s="71">
        <f t="shared" si="54"/>
        <v>182</v>
      </c>
      <c r="V129" s="71">
        <f t="shared" si="55"/>
        <v>1</v>
      </c>
      <c r="W129" s="71">
        <f t="shared" si="56"/>
        <v>1</v>
      </c>
      <c r="X129" s="71" t="str">
        <f t="shared" si="57"/>
        <v/>
      </c>
      <c r="Y129" s="71" t="str">
        <f t="shared" si="58"/>
        <v/>
      </c>
      <c r="Z129" s="71">
        <f t="shared" si="72"/>
        <v>1</v>
      </c>
      <c r="AA129" s="71">
        <f t="shared" si="59"/>
        <v>1</v>
      </c>
      <c r="AB129" s="71">
        <f t="shared" si="60"/>
        <v>63</v>
      </c>
      <c r="AC129" s="71" t="str">
        <f t="shared" si="61"/>
        <v>Handpump</v>
      </c>
      <c r="AD129" s="71">
        <f t="shared" si="73"/>
        <v>63</v>
      </c>
      <c r="AE129" s="71" t="str">
        <f t="shared" si="74"/>
        <v/>
      </c>
      <c r="AF129" s="71">
        <f t="shared" si="62"/>
        <v>1</v>
      </c>
      <c r="AG129" s="71" t="str">
        <f t="shared" si="63"/>
        <v/>
      </c>
      <c r="AH129" s="71" t="str">
        <f t="shared" si="64"/>
        <v/>
      </c>
      <c r="AI129" s="71">
        <f t="shared" si="65"/>
        <v>1</v>
      </c>
      <c r="AJ129" s="71" t="str">
        <f t="shared" si="66"/>
        <v>Turbidity</v>
      </c>
      <c r="AK129" s="71">
        <f t="shared" si="67"/>
        <v>1</v>
      </c>
      <c r="AL129" s="71">
        <f t="shared" si="75"/>
        <v>1</v>
      </c>
      <c r="AM129" s="71">
        <f t="shared" si="68"/>
        <v>1</v>
      </c>
    </row>
    <row r="130" spans="1:39" x14ac:dyDescent="0.45">
      <c r="A130" s="71" t="str">
        <f t="shared" ref="A130:A193" si="76">IF(Instance_ID="","",Instance_ID)</f>
        <v>2699550618</v>
      </c>
      <c r="B130" s="71" t="str">
        <f t="shared" ref="B130:B193" si="77">IF(Date="","",Date)</f>
        <v>10-08-2019 16:39:00 UTC</v>
      </c>
      <c r="C130" s="71" t="str">
        <f t="shared" ref="C130:C193" si="78">IF(Unique_ID="","",Unique_ID)</f>
        <v>n2v9-32s0-n9x8</v>
      </c>
      <c r="D130" s="71" t="str">
        <f t="shared" ref="D130:D193" si="79">IF(Latitude="","",Latitude)</f>
        <v>-15.875852750614285</v>
      </c>
      <c r="E130" s="71" t="str">
        <f t="shared" ref="E130:E193" si="80">IF(Longitude="","",Longitude)</f>
        <v>35.2493332978338</v>
      </c>
      <c r="F130" s="71" t="str">
        <f t="shared" ref="F130:F193" si="81">IF(Elevation="","",Elevation)</f>
        <v>817.0</v>
      </c>
      <c r="G130" s="71" t="str">
        <f t="shared" ref="G130:G193" si="82">IF(Geo_Level_1="","",Geo_Level_1)</f>
        <v>Malawi</v>
      </c>
      <c r="H130" s="71" t="str">
        <f t="shared" ref="H130:H193" si="83">IF(Geo_Level_2="","",Geo_Level_2)</f>
        <v>Chiradzulu</v>
      </c>
      <c r="I130" s="71" t="str">
        <f t="shared" ref="I130:I193" si="84">IF(Geo_Level_1="","",Geo_Level_3)</f>
        <v>Maone</v>
      </c>
      <c r="J130" s="71" t="str">
        <f t="shared" ref="J130:J193" si="85">IF(Geo_Level_1="","",Geo_Level_4)</f>
        <v>Sakwata</v>
      </c>
      <c r="K130" s="71" t="str">
        <f t="shared" ref="K130:K193" si="86">IF(Geo_Level_1="","",Geo_Level_5)</f>
        <v xml:space="preserve"> Namkuyu</v>
      </c>
      <c r="L130" s="71">
        <f t="shared" ref="L130:L193" si="87">IF(Geo_Level_1="","",Geo_Level_6)</f>
        <v>0</v>
      </c>
      <c r="M130" s="71">
        <f t="shared" ref="M130:M193" si="88">IF(Geo_Level_1="","",Geo_Level_7)</f>
        <v>0</v>
      </c>
      <c r="N130" s="71">
        <f t="shared" si="69"/>
        <v>0</v>
      </c>
      <c r="O130" s="71" t="str">
        <f t="shared" si="70"/>
        <v>No Improved System</v>
      </c>
      <c r="P130" s="71" t="s">
        <v>96</v>
      </c>
      <c r="Q130" s="71" t="str">
        <f t="shared" ref="Q130:Q193" si="89">IF(Type_Improved_Water_Point="","",Type_Improved_Water_Point)</f>
        <v/>
      </c>
      <c r="R130" s="71" t="str">
        <f t="shared" ref="R130:R193" si="90">IF(Type_Unimproved_Water="","",Type_Unimproved_Water)</f>
        <v/>
      </c>
      <c r="S130" s="71" t="str">
        <f t="shared" si="71"/>
        <v/>
      </c>
      <c r="T130" s="71" t="str">
        <f t="shared" ref="T130:T193" si="91">IF(P130="N/A",P130,IF(Waterpoint_Source_Protected="","No Data",IF(Waterpoint_Source_Protected="Yes",1,0)))</f>
        <v>N/A</v>
      </c>
      <c r="U130" s="71">
        <f t="shared" ref="U130:U193" si="92">IF(Number_Users="","",Number_Users)</f>
        <v>18</v>
      </c>
      <c r="V130" s="71" t="str">
        <f t="shared" ref="V130:V193" si="93">IFERROR(IF(P130="N/A",P130,IF(U130="","No Data",IF(U130&lt;=Gov_Standard_Number_Users,1,0))),1)</f>
        <v>N/A</v>
      </c>
      <c r="W130" s="71">
        <f t="shared" ref="W130:W193" si="94">IF(Waterpoint_Out_Of_Service_Broken="","",IF(Waterpoint_Out_Of_Service_Broken="No",1,0))</f>
        <v>1</v>
      </c>
      <c r="X130" s="71" t="str">
        <f t="shared" ref="X130:X193" si="95">IF(Waterpoint_Number_Times_Broken="","",IF(Waterpoint_Number_Times_Broken&lt;=12,1,0))</f>
        <v/>
      </c>
      <c r="Y130" s="71" t="str">
        <f t="shared" ref="Y130:Y193" si="96">IF(Waterpoint_Days_Broken="","",IF(Waterpoint_Days_Broken&gt;1,0,1))</f>
        <v/>
      </c>
      <c r="Z130" s="71" t="str">
        <f t="shared" si="72"/>
        <v>N/A</v>
      </c>
      <c r="AA130" s="71" t="str">
        <f t="shared" ref="AA130:AA193" si="97">IF(P130="N/A",P130,IF(Water_Available_Day_Of_Visit="","No Data",IF(Water_Available_Day_Of_Visit="Yes",1,0)))</f>
        <v>N/A</v>
      </c>
      <c r="AB130" s="71">
        <f t="shared" ref="AB130:AB193" si="98">IF(Seconds_20L="","",Seconds_20L)</f>
        <v>5</v>
      </c>
      <c r="AC130" s="71" t="str">
        <f t="shared" ref="AC130:AC193" si="99">IF(Piped_Or_Handpump="","",Piped_Or_Handpump)</f>
        <v>Handpump</v>
      </c>
      <c r="AD130" s="71">
        <f t="shared" si="73"/>
        <v>5</v>
      </c>
      <c r="AE130" s="71" t="str">
        <f t="shared" si="74"/>
        <v/>
      </c>
      <c r="AF130" s="71" t="str">
        <f t="shared" ref="AF130:AF193" si="100">IF(P130="N/A",P130,IF(AND(AD130="",AE130=""),"No Data",IF(AC130="Piped System",IF(AE130&gt;=Gov_Standards_Quantity,1,0),IF(AC130="Handpump",IF(AB130&lt;=Standard_Time_To_Fill_Bucket,1,0)))))</f>
        <v>N/A</v>
      </c>
      <c r="AG130" s="71" t="str">
        <f t="shared" ref="AG130:AG193" si="101">IF(Ecoli_Result="","",IF(Ecoli_Result=Standard_Ecoli,1,0))</f>
        <v/>
      </c>
      <c r="AH130" s="71" t="str">
        <f t="shared" ref="AH130:AH193" si="102">IF(Residual_Chlorine_Result="","",IF(AND(Residual_Chlorine_Result&lt;=Standard_Residual_Chlorine_Max,Residual_Chlorine_Result&gt;=Standard_Residual_Chlorine_Min),1,0))</f>
        <v/>
      </c>
      <c r="AI130" s="71" t="str">
        <f t="shared" ref="AI130:AI193" si="103">IF(Bacteria_Result="","",IF(Bacteria_Result=Standard_Bacteria,1,0))</f>
        <v/>
      </c>
      <c r="AJ130" s="71" t="str">
        <f t="shared" ref="AJ130:AJ193" si="104">IF(Other_Contaminant="","",Other_Contaminant)</f>
        <v>Turbidity</v>
      </c>
      <c r="AK130" s="71" t="str">
        <f t="shared" ref="AK130:AK193" si="105">IF(Other_Contaminant_Result="","",IF(Other_Contaminant_Result&lt;=Standard_Other_Contaminant,1,0))</f>
        <v/>
      </c>
      <c r="AL130" s="71" t="str">
        <f t="shared" si="75"/>
        <v>N/A</v>
      </c>
      <c r="AM130" s="71" t="str">
        <f t="shared" ref="AM130:AM193" si="106">IF(P130="N/A",P130,IF(Water_Point_Condition_Overall="","No Data",IF(Water_Point_Condition_Overall="Normal",1,0)))</f>
        <v>N/A</v>
      </c>
    </row>
    <row r="131" spans="1:39" x14ac:dyDescent="0.45">
      <c r="A131" s="71" t="str">
        <f t="shared" si="76"/>
        <v>2708280501</v>
      </c>
      <c r="B131" s="71" t="str">
        <f t="shared" si="77"/>
        <v>10-08-2019 17:58:47 UTC</v>
      </c>
      <c r="C131" s="71" t="str">
        <f t="shared" si="78"/>
        <v>qucf-6d2u-w171</v>
      </c>
      <c r="D131" s="71" t="str">
        <f t="shared" si="79"/>
        <v>-15.884444369003177</v>
      </c>
      <c r="E131" s="71" t="str">
        <f t="shared" si="80"/>
        <v>35.24801792576909</v>
      </c>
      <c r="F131" s="71" t="str">
        <f t="shared" si="81"/>
        <v>805.0</v>
      </c>
      <c r="G131" s="71" t="str">
        <f t="shared" si="82"/>
        <v>Malawi</v>
      </c>
      <c r="H131" s="71" t="str">
        <f t="shared" si="83"/>
        <v>Chiradzulu</v>
      </c>
      <c r="I131" s="71" t="str">
        <f t="shared" si="84"/>
        <v>Maone</v>
      </c>
      <c r="J131" s="71" t="str">
        <f t="shared" si="85"/>
        <v>Sakwata</v>
      </c>
      <c r="K131" s="71" t="str">
        <f t="shared" si="86"/>
        <v>Fikira</v>
      </c>
      <c r="L131" s="71">
        <f t="shared" si="87"/>
        <v>0</v>
      </c>
      <c r="M131" s="71">
        <f t="shared" si="88"/>
        <v>0</v>
      </c>
      <c r="N131" s="71">
        <f t="shared" ref="N131:N194" si="107">SUM(P131,T131,V131,Z131,AA131,AF131,AL131,AM131)</f>
        <v>5</v>
      </c>
      <c r="O131" s="71" t="str">
        <f t="shared" ref="O131:O194" si="108">IF(N131=0,"No Improved System",IF(N131=1,"Inadequate Level of Service",IF(N131=2,"Inadequate Level of Service",IF(N131=3,"Basic Level of Service",IF(N131=4,"Basic Level of Service",IF(N131=5,"Basic Level of Service",IF(N131=6,"Intermediate Level of Service",IF(N131=7,"Intermediate Level of Service",IF(N131=8,"High Level of Service")))))))))</f>
        <v>Basic Level of Service</v>
      </c>
      <c r="P131" s="71">
        <v>1</v>
      </c>
      <c r="Q131" s="71" t="str">
        <f t="shared" si="89"/>
        <v>Afridev Handpump</v>
      </c>
      <c r="R131" s="71" t="str">
        <f t="shared" si="90"/>
        <v/>
      </c>
      <c r="S131" s="71" t="str">
        <f t="shared" ref="S131:S194" si="109">CONCATENATE(Q131,R131)</f>
        <v>Afridev Handpump</v>
      </c>
      <c r="T131" s="71">
        <f t="shared" si="91"/>
        <v>1</v>
      </c>
      <c r="U131" s="71">
        <f t="shared" si="92"/>
        <v>200</v>
      </c>
      <c r="V131" s="71">
        <f t="shared" si="93"/>
        <v>1</v>
      </c>
      <c r="W131" s="71">
        <f t="shared" si="94"/>
        <v>0</v>
      </c>
      <c r="X131" s="71">
        <f t="shared" si="95"/>
        <v>1</v>
      </c>
      <c r="Y131" s="71">
        <f t="shared" si="96"/>
        <v>0</v>
      </c>
      <c r="Z131" s="71">
        <f t="shared" ref="Z131:Z194" si="110">IF(P131="N/A",P131,IF(OR(W131="",AND(W131=0,X131="",Y131="")),"No Data",IF(W131=1,1,IF(AND(X131=1,Y131=1),1,0))))</f>
        <v>0</v>
      </c>
      <c r="AA131" s="71">
        <f t="shared" si="97"/>
        <v>1</v>
      </c>
      <c r="AB131" s="71">
        <f t="shared" si="98"/>
        <v>125</v>
      </c>
      <c r="AC131" s="71" t="str">
        <f t="shared" si="99"/>
        <v>Handpump</v>
      </c>
      <c r="AD131" s="71">
        <f t="shared" ref="AD131:AD194" si="111">IF(AC131="Handpump",IF(AB131="","",AB131),"")</f>
        <v>125</v>
      </c>
      <c r="AE131" s="71" t="str">
        <f t="shared" ref="AE131:AE194" si="112">IF(AC131="piped system",IFERROR(20/AB131*86400/U131,""),"")</f>
        <v/>
      </c>
      <c r="AF131" s="71">
        <f t="shared" si="100"/>
        <v>0</v>
      </c>
      <c r="AG131" s="71" t="str">
        <f t="shared" si="101"/>
        <v/>
      </c>
      <c r="AH131" s="71" t="str">
        <f t="shared" si="102"/>
        <v/>
      </c>
      <c r="AI131" s="71">
        <f t="shared" si="103"/>
        <v>1</v>
      </c>
      <c r="AJ131" s="71" t="str">
        <f t="shared" si="104"/>
        <v>Turbidity</v>
      </c>
      <c r="AK131" s="71">
        <f t="shared" si="105"/>
        <v>1</v>
      </c>
      <c r="AL131" s="71">
        <f t="shared" ref="AL131:AL194" si="113">IF(P131="N/A",P131,IF(AJ131="",IF(OR(AG131=0,AND(AI131=0,AG131="")),0,IF(OR(AG131=1,AH131=1,AI131=1),1,"No Data")),IF(OR(AK131=0,AG131=0,AND(AI131=0,AG131="")),0,IF(AND(AK131=1,OR(AG131=1,AH131=1,AI131=1)),1,"No Data"))))</f>
        <v>1</v>
      </c>
      <c r="AM131" s="71">
        <f t="shared" si="106"/>
        <v>0</v>
      </c>
    </row>
    <row r="132" spans="1:39" x14ac:dyDescent="0.45">
      <c r="A132" s="71" t="str">
        <f t="shared" si="76"/>
        <v>2695730393</v>
      </c>
      <c r="B132" s="71" t="str">
        <f t="shared" si="77"/>
        <v>10-08-2019 17:59:37 UTC</v>
      </c>
      <c r="C132" s="71" t="str">
        <f t="shared" si="78"/>
        <v>qdgg-umy7-uvuj</v>
      </c>
      <c r="D132" s="71" t="str">
        <f t="shared" si="79"/>
        <v>-15.897386320866644</v>
      </c>
      <c r="E132" s="71" t="str">
        <f t="shared" si="80"/>
        <v>35.25459713302553</v>
      </c>
      <c r="F132" s="71" t="str">
        <f t="shared" si="81"/>
        <v>748.0</v>
      </c>
      <c r="G132" s="71" t="str">
        <f t="shared" si="82"/>
        <v>Malawi</v>
      </c>
      <c r="H132" s="71" t="str">
        <f t="shared" si="83"/>
        <v>Chiradzulu</v>
      </c>
      <c r="I132" s="71" t="str">
        <f t="shared" si="84"/>
        <v>Maone</v>
      </c>
      <c r="J132" s="71" t="str">
        <f t="shared" si="85"/>
        <v>Sakwata</v>
      </c>
      <c r="K132" s="71" t="str">
        <f t="shared" si="86"/>
        <v>Fikira</v>
      </c>
      <c r="L132" s="71">
        <f t="shared" si="87"/>
        <v>0</v>
      </c>
      <c r="M132" s="71">
        <f t="shared" si="88"/>
        <v>0</v>
      </c>
      <c r="N132" s="71">
        <f t="shared" si="107"/>
        <v>7</v>
      </c>
      <c r="O132" s="71" t="str">
        <f t="shared" si="108"/>
        <v>Intermediate Level of Service</v>
      </c>
      <c r="P132" s="71">
        <v>1</v>
      </c>
      <c r="Q132" s="71" t="str">
        <f t="shared" si="89"/>
        <v>Afridev Handpump</v>
      </c>
      <c r="R132" s="71" t="str">
        <f t="shared" si="90"/>
        <v/>
      </c>
      <c r="S132" s="71" t="str">
        <f t="shared" si="109"/>
        <v>Afridev Handpump</v>
      </c>
      <c r="T132" s="71">
        <f t="shared" si="91"/>
        <v>1</v>
      </c>
      <c r="U132" s="71">
        <f t="shared" si="92"/>
        <v>100</v>
      </c>
      <c r="V132" s="71">
        <f t="shared" si="93"/>
        <v>1</v>
      </c>
      <c r="W132" s="71">
        <f t="shared" si="94"/>
        <v>0</v>
      </c>
      <c r="X132" s="71">
        <f t="shared" si="95"/>
        <v>1</v>
      </c>
      <c r="Y132" s="71">
        <f t="shared" si="96"/>
        <v>0</v>
      </c>
      <c r="Z132" s="71">
        <f t="shared" si="110"/>
        <v>0</v>
      </c>
      <c r="AA132" s="71">
        <f t="shared" si="97"/>
        <v>1</v>
      </c>
      <c r="AB132" s="71">
        <f t="shared" si="98"/>
        <v>50</v>
      </c>
      <c r="AC132" s="71" t="str">
        <f t="shared" si="99"/>
        <v>Handpump</v>
      </c>
      <c r="AD132" s="71">
        <f t="shared" si="111"/>
        <v>50</v>
      </c>
      <c r="AE132" s="71" t="str">
        <f t="shared" si="112"/>
        <v/>
      </c>
      <c r="AF132" s="71">
        <f t="shared" si="100"/>
        <v>1</v>
      </c>
      <c r="AG132" s="71" t="str">
        <f t="shared" si="101"/>
        <v/>
      </c>
      <c r="AH132" s="71" t="str">
        <f t="shared" si="102"/>
        <v/>
      </c>
      <c r="AI132" s="71">
        <f t="shared" si="103"/>
        <v>1</v>
      </c>
      <c r="AJ132" s="71" t="str">
        <f t="shared" si="104"/>
        <v>Turbidity</v>
      </c>
      <c r="AK132" s="71">
        <f t="shared" si="105"/>
        <v>1</v>
      </c>
      <c r="AL132" s="71">
        <f t="shared" si="113"/>
        <v>1</v>
      </c>
      <c r="AM132" s="71">
        <f t="shared" si="106"/>
        <v>1</v>
      </c>
    </row>
    <row r="133" spans="1:39" x14ac:dyDescent="0.45">
      <c r="A133" s="71" t="str">
        <f t="shared" si="76"/>
        <v>2706930456</v>
      </c>
      <c r="B133" s="71" t="str">
        <f t="shared" si="77"/>
        <v>10-08-2019 18:05:13 UTC</v>
      </c>
      <c r="C133" s="71" t="str">
        <f t="shared" si="78"/>
        <v>pmv0-dhc9-dcn7</v>
      </c>
      <c r="D133" s="71" t="str">
        <f t="shared" si="79"/>
        <v>-15.910441093146801</v>
      </c>
      <c r="E133" s="71" t="str">
        <f t="shared" si="80"/>
        <v>35.25848248042166</v>
      </c>
      <c r="F133" s="71" t="str">
        <f t="shared" si="81"/>
        <v>790.0</v>
      </c>
      <c r="G133" s="71" t="str">
        <f t="shared" si="82"/>
        <v>Malawi</v>
      </c>
      <c r="H133" s="71" t="str">
        <f t="shared" si="83"/>
        <v>Chiradzulu</v>
      </c>
      <c r="I133" s="71" t="str">
        <f t="shared" si="84"/>
        <v>Maone</v>
      </c>
      <c r="J133" s="71" t="str">
        <f t="shared" si="85"/>
        <v>Matope</v>
      </c>
      <c r="K133" s="71" t="str">
        <f t="shared" si="86"/>
        <v>Saidi</v>
      </c>
      <c r="L133" s="71">
        <f t="shared" si="87"/>
        <v>0</v>
      </c>
      <c r="M133" s="71">
        <f t="shared" si="88"/>
        <v>0</v>
      </c>
      <c r="N133" s="71">
        <f t="shared" si="107"/>
        <v>6</v>
      </c>
      <c r="O133" s="71" t="str">
        <f t="shared" si="108"/>
        <v>Intermediate Level of Service</v>
      </c>
      <c r="P133" s="71">
        <v>1</v>
      </c>
      <c r="Q133" s="71" t="str">
        <f t="shared" si="89"/>
        <v>Afridev Handpump</v>
      </c>
      <c r="R133" s="71" t="str">
        <f t="shared" si="90"/>
        <v/>
      </c>
      <c r="S133" s="71" t="str">
        <f t="shared" si="109"/>
        <v>Afridev Handpump</v>
      </c>
      <c r="T133" s="71">
        <f t="shared" si="91"/>
        <v>1</v>
      </c>
      <c r="U133" s="71">
        <f t="shared" si="92"/>
        <v>150</v>
      </c>
      <c r="V133" s="71">
        <f t="shared" si="93"/>
        <v>1</v>
      </c>
      <c r="W133" s="71">
        <f t="shared" si="94"/>
        <v>0</v>
      </c>
      <c r="X133" s="71">
        <f t="shared" si="95"/>
        <v>1</v>
      </c>
      <c r="Y133" s="71">
        <f t="shared" si="96"/>
        <v>0</v>
      </c>
      <c r="Z133" s="71">
        <f t="shared" si="110"/>
        <v>0</v>
      </c>
      <c r="AA133" s="71">
        <f t="shared" si="97"/>
        <v>1</v>
      </c>
      <c r="AB133" s="71">
        <f t="shared" si="98"/>
        <v>120</v>
      </c>
      <c r="AC133" s="71" t="str">
        <f t="shared" si="99"/>
        <v>Handpump</v>
      </c>
      <c r="AD133" s="71">
        <f t="shared" si="111"/>
        <v>120</v>
      </c>
      <c r="AE133" s="71" t="str">
        <f t="shared" si="112"/>
        <v/>
      </c>
      <c r="AF133" s="71">
        <f t="shared" si="100"/>
        <v>1</v>
      </c>
      <c r="AG133" s="71" t="str">
        <f t="shared" si="101"/>
        <v/>
      </c>
      <c r="AH133" s="71" t="str">
        <f t="shared" si="102"/>
        <v/>
      </c>
      <c r="AI133" s="71">
        <f t="shared" si="103"/>
        <v>1</v>
      </c>
      <c r="AJ133" s="71" t="str">
        <f t="shared" si="104"/>
        <v>Turbidity</v>
      </c>
      <c r="AK133" s="71">
        <f t="shared" si="105"/>
        <v>1</v>
      </c>
      <c r="AL133" s="71">
        <f t="shared" si="113"/>
        <v>1</v>
      </c>
      <c r="AM133" s="71">
        <f t="shared" si="106"/>
        <v>0</v>
      </c>
    </row>
    <row r="134" spans="1:39" x14ac:dyDescent="0.45">
      <c r="A134" s="71" t="str">
        <f t="shared" si="76"/>
        <v>2701260552</v>
      </c>
      <c r="B134" s="71" t="str">
        <f t="shared" si="77"/>
        <v>10-08-2019 18:07:09 UTC</v>
      </c>
      <c r="C134" s="71" t="str">
        <f t="shared" si="78"/>
        <v>1364-1cvu-cqej</v>
      </c>
      <c r="D134" s="71" t="str">
        <f t="shared" si="79"/>
        <v>-15.91196144465357</v>
      </c>
      <c r="E134" s="71" t="str">
        <f t="shared" si="80"/>
        <v>35.252826288342476</v>
      </c>
      <c r="F134" s="71" t="str">
        <f t="shared" si="81"/>
        <v>763.0</v>
      </c>
      <c r="G134" s="71" t="str">
        <f t="shared" si="82"/>
        <v>Malawi</v>
      </c>
      <c r="H134" s="71" t="str">
        <f t="shared" si="83"/>
        <v>Chiradzulu</v>
      </c>
      <c r="I134" s="71" t="str">
        <f t="shared" si="84"/>
        <v>Maone</v>
      </c>
      <c r="J134" s="71" t="str">
        <f t="shared" si="85"/>
        <v>Mangulama</v>
      </c>
      <c r="K134" s="71" t="str">
        <f t="shared" si="86"/>
        <v>Misomali</v>
      </c>
      <c r="L134" s="71">
        <f t="shared" si="87"/>
        <v>0</v>
      </c>
      <c r="M134" s="71">
        <f t="shared" si="88"/>
        <v>0</v>
      </c>
      <c r="N134" s="71">
        <f t="shared" si="107"/>
        <v>8</v>
      </c>
      <c r="O134" s="71" t="str">
        <f t="shared" si="108"/>
        <v>High Level of Service</v>
      </c>
      <c r="P134" s="71">
        <v>1</v>
      </c>
      <c r="Q134" s="71" t="str">
        <f t="shared" si="89"/>
        <v>Afridev Handpump</v>
      </c>
      <c r="R134" s="71" t="str">
        <f t="shared" si="90"/>
        <v/>
      </c>
      <c r="S134" s="71" t="str">
        <f t="shared" si="109"/>
        <v>Afridev Handpump</v>
      </c>
      <c r="T134" s="71">
        <f t="shared" si="91"/>
        <v>1</v>
      </c>
      <c r="U134" s="71">
        <f t="shared" si="92"/>
        <v>0</v>
      </c>
      <c r="V134" s="71">
        <f t="shared" si="93"/>
        <v>1</v>
      </c>
      <c r="W134" s="71">
        <f t="shared" si="94"/>
        <v>1</v>
      </c>
      <c r="X134" s="71" t="str">
        <f t="shared" si="95"/>
        <v/>
      </c>
      <c r="Y134" s="71" t="str">
        <f t="shared" si="96"/>
        <v/>
      </c>
      <c r="Z134" s="71">
        <f t="shared" si="110"/>
        <v>1</v>
      </c>
      <c r="AA134" s="71">
        <f t="shared" si="97"/>
        <v>1</v>
      </c>
      <c r="AB134" s="71">
        <f t="shared" si="98"/>
        <v>65</v>
      </c>
      <c r="AC134" s="71" t="str">
        <f t="shared" si="99"/>
        <v>Handpump</v>
      </c>
      <c r="AD134" s="71">
        <f t="shared" si="111"/>
        <v>65</v>
      </c>
      <c r="AE134" s="71" t="str">
        <f t="shared" si="112"/>
        <v/>
      </c>
      <c r="AF134" s="71">
        <f t="shared" si="100"/>
        <v>1</v>
      </c>
      <c r="AG134" s="71" t="str">
        <f t="shared" si="101"/>
        <v/>
      </c>
      <c r="AH134" s="71" t="str">
        <f t="shared" si="102"/>
        <v/>
      </c>
      <c r="AI134" s="71">
        <f t="shared" si="103"/>
        <v>1</v>
      </c>
      <c r="AJ134" s="71" t="str">
        <f t="shared" si="104"/>
        <v>Turbidity</v>
      </c>
      <c r="AK134" s="71">
        <f t="shared" si="105"/>
        <v>1</v>
      </c>
      <c r="AL134" s="71">
        <f t="shared" si="113"/>
        <v>1</v>
      </c>
      <c r="AM134" s="71">
        <f t="shared" si="106"/>
        <v>1</v>
      </c>
    </row>
    <row r="135" spans="1:39" x14ac:dyDescent="0.45">
      <c r="A135" s="71" t="str">
        <f t="shared" si="76"/>
        <v>2708270530</v>
      </c>
      <c r="B135" s="71" t="str">
        <f t="shared" si="77"/>
        <v>10-08-2019 18:32:44 UTC</v>
      </c>
      <c r="C135" s="71" t="str">
        <f t="shared" si="78"/>
        <v>rptf-qfh0-tty6</v>
      </c>
      <c r="D135" s="71" t="str">
        <f t="shared" si="79"/>
        <v>-15.595424948260188</v>
      </c>
      <c r="E135" s="71" t="str">
        <f t="shared" si="80"/>
        <v>35.192368710413575</v>
      </c>
      <c r="F135" s="71" t="str">
        <f t="shared" si="81"/>
        <v>1000.0</v>
      </c>
      <c r="G135" s="71" t="str">
        <f t="shared" si="82"/>
        <v>Malawi</v>
      </c>
      <c r="H135" s="71" t="str">
        <f t="shared" si="83"/>
        <v>Chiradzulu</v>
      </c>
      <c r="I135" s="71" t="str">
        <f t="shared" si="84"/>
        <v>Ntchema</v>
      </c>
      <c r="J135" s="71" t="str">
        <f t="shared" si="85"/>
        <v>Ntchema</v>
      </c>
      <c r="K135" s="71" t="str">
        <f t="shared" si="86"/>
        <v>Kachere</v>
      </c>
      <c r="L135" s="71">
        <f t="shared" si="87"/>
        <v>0</v>
      </c>
      <c r="M135" s="71">
        <f t="shared" si="88"/>
        <v>0</v>
      </c>
      <c r="N135" s="71">
        <f t="shared" si="107"/>
        <v>8</v>
      </c>
      <c r="O135" s="71" t="str">
        <f t="shared" si="108"/>
        <v>High Level of Service</v>
      </c>
      <c r="P135" s="71">
        <v>1</v>
      </c>
      <c r="Q135" s="71" t="str">
        <f t="shared" si="89"/>
        <v>Afridev Handpump</v>
      </c>
      <c r="R135" s="71" t="str">
        <f t="shared" si="90"/>
        <v/>
      </c>
      <c r="S135" s="71" t="str">
        <f t="shared" si="109"/>
        <v>Afridev Handpump</v>
      </c>
      <c r="T135" s="71">
        <f t="shared" si="91"/>
        <v>1</v>
      </c>
      <c r="U135" s="71">
        <f t="shared" si="92"/>
        <v>190</v>
      </c>
      <c r="V135" s="71">
        <f t="shared" si="93"/>
        <v>1</v>
      </c>
      <c r="W135" s="71">
        <f t="shared" si="94"/>
        <v>0</v>
      </c>
      <c r="X135" s="71">
        <f t="shared" si="95"/>
        <v>1</v>
      </c>
      <c r="Y135" s="71">
        <f t="shared" si="96"/>
        <v>1</v>
      </c>
      <c r="Z135" s="71">
        <f t="shared" si="110"/>
        <v>1</v>
      </c>
      <c r="AA135" s="71">
        <f t="shared" si="97"/>
        <v>1</v>
      </c>
      <c r="AB135" s="71">
        <f t="shared" si="98"/>
        <v>104</v>
      </c>
      <c r="AC135" s="71" t="str">
        <f t="shared" si="99"/>
        <v>Handpump</v>
      </c>
      <c r="AD135" s="71">
        <f t="shared" si="111"/>
        <v>104</v>
      </c>
      <c r="AE135" s="71" t="str">
        <f t="shared" si="112"/>
        <v/>
      </c>
      <c r="AF135" s="71">
        <f t="shared" si="100"/>
        <v>1</v>
      </c>
      <c r="AG135" s="71" t="str">
        <f t="shared" si="101"/>
        <v/>
      </c>
      <c r="AH135" s="71" t="str">
        <f t="shared" si="102"/>
        <v/>
      </c>
      <c r="AI135" s="71">
        <f t="shared" si="103"/>
        <v>1</v>
      </c>
      <c r="AJ135" s="71" t="str">
        <f t="shared" si="104"/>
        <v>Turbidity</v>
      </c>
      <c r="AK135" s="71">
        <f t="shared" si="105"/>
        <v>1</v>
      </c>
      <c r="AL135" s="71">
        <f t="shared" si="113"/>
        <v>1</v>
      </c>
      <c r="AM135" s="71">
        <f t="shared" si="106"/>
        <v>1</v>
      </c>
    </row>
    <row r="136" spans="1:39" x14ac:dyDescent="0.45">
      <c r="A136" s="71" t="str">
        <f t="shared" si="76"/>
        <v>2695720524</v>
      </c>
      <c r="B136" s="71" t="str">
        <f t="shared" si="77"/>
        <v>10-08-2019 18:38:50 UTC</v>
      </c>
      <c r="C136" s="71" t="str">
        <f t="shared" si="78"/>
        <v>u9sa-ckf2-0989</v>
      </c>
      <c r="D136" s="71" t="str">
        <f t="shared" si="79"/>
        <v>-15.621849945746362</v>
      </c>
      <c r="E136" s="71" t="str">
        <f t="shared" si="80"/>
        <v>35.238247560337186</v>
      </c>
      <c r="F136" s="71" t="str">
        <f t="shared" si="81"/>
        <v>870.0</v>
      </c>
      <c r="G136" s="71" t="str">
        <f t="shared" si="82"/>
        <v>Malawi</v>
      </c>
      <c r="H136" s="71" t="str">
        <f t="shared" si="83"/>
        <v>Chiradzulu</v>
      </c>
      <c r="I136" s="71" t="str">
        <f t="shared" si="84"/>
        <v>Ntchema</v>
      </c>
      <c r="J136" s="71" t="str">
        <f t="shared" si="85"/>
        <v>Mpotola</v>
      </c>
      <c r="K136" s="71" t="str">
        <f t="shared" si="86"/>
        <v>Mpotola</v>
      </c>
      <c r="L136" s="71">
        <f t="shared" si="87"/>
        <v>0</v>
      </c>
      <c r="M136" s="71">
        <f t="shared" si="88"/>
        <v>0</v>
      </c>
      <c r="N136" s="71">
        <f t="shared" si="107"/>
        <v>6</v>
      </c>
      <c r="O136" s="71" t="str">
        <f t="shared" si="108"/>
        <v>Intermediate Level of Service</v>
      </c>
      <c r="P136" s="71">
        <v>1</v>
      </c>
      <c r="Q136" s="71" t="str">
        <f t="shared" si="89"/>
        <v>Afridev Handpump</v>
      </c>
      <c r="R136" s="71" t="str">
        <f t="shared" si="90"/>
        <v/>
      </c>
      <c r="S136" s="71" t="str">
        <f t="shared" si="109"/>
        <v>Afridev Handpump</v>
      </c>
      <c r="T136" s="71">
        <f t="shared" si="91"/>
        <v>1</v>
      </c>
      <c r="U136" s="71">
        <f t="shared" si="92"/>
        <v>305</v>
      </c>
      <c r="V136" s="71">
        <f t="shared" si="93"/>
        <v>0</v>
      </c>
      <c r="W136" s="71">
        <f t="shared" si="94"/>
        <v>0</v>
      </c>
      <c r="X136" s="71">
        <f t="shared" si="95"/>
        <v>1</v>
      </c>
      <c r="Y136" s="71">
        <f t="shared" si="96"/>
        <v>0</v>
      </c>
      <c r="Z136" s="71">
        <f t="shared" si="110"/>
        <v>0</v>
      </c>
      <c r="AA136" s="71">
        <f t="shared" si="97"/>
        <v>1</v>
      </c>
      <c r="AB136" s="71">
        <f t="shared" si="98"/>
        <v>83</v>
      </c>
      <c r="AC136" s="71" t="str">
        <f t="shared" si="99"/>
        <v>Handpump</v>
      </c>
      <c r="AD136" s="71">
        <f t="shared" si="111"/>
        <v>83</v>
      </c>
      <c r="AE136" s="71" t="str">
        <f t="shared" si="112"/>
        <v/>
      </c>
      <c r="AF136" s="71">
        <f t="shared" si="100"/>
        <v>1</v>
      </c>
      <c r="AG136" s="71" t="str">
        <f t="shared" si="101"/>
        <v/>
      </c>
      <c r="AH136" s="71" t="str">
        <f t="shared" si="102"/>
        <v/>
      </c>
      <c r="AI136" s="71">
        <f t="shared" si="103"/>
        <v>1</v>
      </c>
      <c r="AJ136" s="71" t="str">
        <f t="shared" si="104"/>
        <v>Turbidity</v>
      </c>
      <c r="AK136" s="71">
        <f t="shared" si="105"/>
        <v>1</v>
      </c>
      <c r="AL136" s="71">
        <f t="shared" si="113"/>
        <v>1</v>
      </c>
      <c r="AM136" s="71">
        <f t="shared" si="106"/>
        <v>1</v>
      </c>
    </row>
    <row r="137" spans="1:39" x14ac:dyDescent="0.45">
      <c r="A137" s="71" t="str">
        <f t="shared" si="76"/>
        <v>2701260556</v>
      </c>
      <c r="B137" s="71" t="str">
        <f t="shared" si="77"/>
        <v>10-08-2019 18:41:18 UTC</v>
      </c>
      <c r="C137" s="71" t="str">
        <f t="shared" si="78"/>
        <v>1q24-87dk-j9r6</v>
      </c>
      <c r="D137" s="71" t="str">
        <f t="shared" si="79"/>
        <v>-15.89288339484483</v>
      </c>
      <c r="E137" s="71" t="str">
        <f t="shared" si="80"/>
        <v>35.25352466851473</v>
      </c>
      <c r="F137" s="71" t="str">
        <f t="shared" si="81"/>
        <v>756.0</v>
      </c>
      <c r="G137" s="71" t="str">
        <f t="shared" si="82"/>
        <v>Malawi</v>
      </c>
      <c r="H137" s="71" t="str">
        <f t="shared" si="83"/>
        <v>Chiradzulu</v>
      </c>
      <c r="I137" s="71" t="str">
        <f t="shared" si="84"/>
        <v>Maone</v>
      </c>
      <c r="J137" s="71" t="str">
        <f t="shared" si="85"/>
        <v>Sakwata</v>
      </c>
      <c r="K137" s="71" t="str">
        <f t="shared" si="86"/>
        <v>Fikira</v>
      </c>
      <c r="L137" s="71">
        <f t="shared" si="87"/>
        <v>0</v>
      </c>
      <c r="M137" s="71">
        <f t="shared" si="88"/>
        <v>0</v>
      </c>
      <c r="N137" s="71">
        <f t="shared" si="107"/>
        <v>5</v>
      </c>
      <c r="O137" s="71" t="str">
        <f t="shared" si="108"/>
        <v>Basic Level of Service</v>
      </c>
      <c r="P137" s="71">
        <v>1</v>
      </c>
      <c r="Q137" s="71" t="str">
        <f t="shared" si="89"/>
        <v>Afridev Handpump</v>
      </c>
      <c r="R137" s="71" t="str">
        <f t="shared" si="90"/>
        <v/>
      </c>
      <c r="S137" s="71" t="str">
        <f t="shared" si="109"/>
        <v>Afridev Handpump</v>
      </c>
      <c r="T137" s="71">
        <f t="shared" si="91"/>
        <v>1</v>
      </c>
      <c r="U137" s="71">
        <f t="shared" si="92"/>
        <v>200</v>
      </c>
      <c r="V137" s="71">
        <f t="shared" si="93"/>
        <v>1</v>
      </c>
      <c r="W137" s="71">
        <f t="shared" si="94"/>
        <v>0</v>
      </c>
      <c r="X137" s="71">
        <f t="shared" si="95"/>
        <v>1</v>
      </c>
      <c r="Y137" s="71">
        <f t="shared" si="96"/>
        <v>0</v>
      </c>
      <c r="Z137" s="71">
        <f t="shared" si="110"/>
        <v>0</v>
      </c>
      <c r="AA137" s="71">
        <f t="shared" si="97"/>
        <v>1</v>
      </c>
      <c r="AB137" s="71">
        <f t="shared" si="98"/>
        <v>180</v>
      </c>
      <c r="AC137" s="71" t="str">
        <f t="shared" si="99"/>
        <v>Handpump</v>
      </c>
      <c r="AD137" s="71">
        <f t="shared" si="111"/>
        <v>180</v>
      </c>
      <c r="AE137" s="71" t="str">
        <f t="shared" si="112"/>
        <v/>
      </c>
      <c r="AF137" s="71">
        <f t="shared" si="100"/>
        <v>0</v>
      </c>
      <c r="AG137" s="71" t="str">
        <f t="shared" si="101"/>
        <v/>
      </c>
      <c r="AH137" s="71" t="str">
        <f t="shared" si="102"/>
        <v/>
      </c>
      <c r="AI137" s="71">
        <f t="shared" si="103"/>
        <v>1</v>
      </c>
      <c r="AJ137" s="71" t="str">
        <f t="shared" si="104"/>
        <v>Turbidity</v>
      </c>
      <c r="AK137" s="71">
        <f t="shared" si="105"/>
        <v>1</v>
      </c>
      <c r="AL137" s="71">
        <f t="shared" si="113"/>
        <v>1</v>
      </c>
      <c r="AM137" s="71">
        <f t="shared" si="106"/>
        <v>0</v>
      </c>
    </row>
    <row r="138" spans="1:39" x14ac:dyDescent="0.45">
      <c r="A138" s="71" t="str">
        <f t="shared" si="76"/>
        <v>2706920574</v>
      </c>
      <c r="B138" s="71" t="str">
        <f t="shared" si="77"/>
        <v>10-08-2019 18:42:02 UTC</v>
      </c>
      <c r="C138" s="71" t="str">
        <f t="shared" si="78"/>
        <v>5t57-y3ut-10q5</v>
      </c>
      <c r="D138" s="71" t="str">
        <f t="shared" si="79"/>
        <v>-15.89296595659107</v>
      </c>
      <c r="E138" s="71" t="str">
        <f t="shared" si="80"/>
        <v>35.24791709147394</v>
      </c>
      <c r="F138" s="71" t="str">
        <f t="shared" si="81"/>
        <v>798.0</v>
      </c>
      <c r="G138" s="71" t="str">
        <f t="shared" si="82"/>
        <v>Malawi</v>
      </c>
      <c r="H138" s="71" t="str">
        <f t="shared" si="83"/>
        <v>Chiradzulu</v>
      </c>
      <c r="I138" s="71" t="str">
        <f t="shared" si="84"/>
        <v>Maone</v>
      </c>
      <c r="J138" s="71" t="str">
        <f t="shared" si="85"/>
        <v>Sakwata</v>
      </c>
      <c r="K138" s="71" t="str">
        <f t="shared" si="86"/>
        <v>Fikira</v>
      </c>
      <c r="L138" s="71">
        <f t="shared" si="87"/>
        <v>0</v>
      </c>
      <c r="M138" s="71">
        <f t="shared" si="88"/>
        <v>0</v>
      </c>
      <c r="N138" s="71">
        <f t="shared" si="107"/>
        <v>8</v>
      </c>
      <c r="O138" s="71" t="str">
        <f t="shared" si="108"/>
        <v>High Level of Service</v>
      </c>
      <c r="P138" s="71">
        <v>1</v>
      </c>
      <c r="Q138" s="71" t="str">
        <f t="shared" si="89"/>
        <v>Afridev Handpump</v>
      </c>
      <c r="R138" s="71" t="str">
        <f t="shared" si="90"/>
        <v/>
      </c>
      <c r="S138" s="71" t="str">
        <f t="shared" si="109"/>
        <v>Afridev Handpump</v>
      </c>
      <c r="T138" s="71">
        <f t="shared" si="91"/>
        <v>1</v>
      </c>
      <c r="U138" s="71">
        <f t="shared" si="92"/>
        <v>250</v>
      </c>
      <c r="V138" s="71">
        <f t="shared" si="93"/>
        <v>1</v>
      </c>
      <c r="W138" s="71">
        <f t="shared" si="94"/>
        <v>1</v>
      </c>
      <c r="X138" s="71" t="str">
        <f t="shared" si="95"/>
        <v/>
      </c>
      <c r="Y138" s="71" t="str">
        <f t="shared" si="96"/>
        <v/>
      </c>
      <c r="Z138" s="71">
        <f t="shared" si="110"/>
        <v>1</v>
      </c>
      <c r="AA138" s="71">
        <f t="shared" si="97"/>
        <v>1</v>
      </c>
      <c r="AB138" s="71">
        <f t="shared" si="98"/>
        <v>40</v>
      </c>
      <c r="AC138" s="71" t="str">
        <f t="shared" si="99"/>
        <v>Handpump</v>
      </c>
      <c r="AD138" s="71">
        <f t="shared" si="111"/>
        <v>40</v>
      </c>
      <c r="AE138" s="71" t="str">
        <f t="shared" si="112"/>
        <v/>
      </c>
      <c r="AF138" s="71">
        <f t="shared" si="100"/>
        <v>1</v>
      </c>
      <c r="AG138" s="71" t="str">
        <f t="shared" si="101"/>
        <v/>
      </c>
      <c r="AH138" s="71" t="str">
        <f t="shared" si="102"/>
        <v/>
      </c>
      <c r="AI138" s="71">
        <f t="shared" si="103"/>
        <v>1</v>
      </c>
      <c r="AJ138" s="71" t="str">
        <f t="shared" si="104"/>
        <v>Turbidity</v>
      </c>
      <c r="AK138" s="71">
        <f t="shared" si="105"/>
        <v>1</v>
      </c>
      <c r="AL138" s="71">
        <f t="shared" si="113"/>
        <v>1</v>
      </c>
      <c r="AM138" s="71">
        <f t="shared" si="106"/>
        <v>1</v>
      </c>
    </row>
    <row r="139" spans="1:39" x14ac:dyDescent="0.45">
      <c r="A139" s="71" t="str">
        <f t="shared" si="76"/>
        <v>2695730411</v>
      </c>
      <c r="B139" s="71" t="str">
        <f t="shared" si="77"/>
        <v>10-08-2019 18:42:24 UTC</v>
      </c>
      <c r="C139" s="71" t="str">
        <f t="shared" si="78"/>
        <v>g799-vukf-k4sn</v>
      </c>
      <c r="D139" s="71" t="str">
        <f t="shared" si="79"/>
        <v>-15.90479424688965</v>
      </c>
      <c r="E139" s="71" t="str">
        <f t="shared" si="80"/>
        <v>35.26442323811352</v>
      </c>
      <c r="F139" s="71" t="str">
        <f t="shared" si="81"/>
        <v>763.0</v>
      </c>
      <c r="G139" s="71" t="str">
        <f t="shared" si="82"/>
        <v>Malawi</v>
      </c>
      <c r="H139" s="71" t="str">
        <f t="shared" si="83"/>
        <v>Chiradzulu</v>
      </c>
      <c r="I139" s="71" t="str">
        <f t="shared" si="84"/>
        <v>Maone</v>
      </c>
      <c r="J139" s="71" t="str">
        <f t="shared" si="85"/>
        <v>Mangulama</v>
      </c>
      <c r="K139" s="71" t="str">
        <f t="shared" si="86"/>
        <v>Misomali</v>
      </c>
      <c r="L139" s="71">
        <f t="shared" si="87"/>
        <v>0</v>
      </c>
      <c r="M139" s="71">
        <f t="shared" si="88"/>
        <v>0</v>
      </c>
      <c r="N139" s="71">
        <f t="shared" si="107"/>
        <v>8</v>
      </c>
      <c r="O139" s="71" t="str">
        <f t="shared" si="108"/>
        <v>High Level of Service</v>
      </c>
      <c r="P139" s="71">
        <v>1</v>
      </c>
      <c r="Q139" s="71" t="str">
        <f t="shared" si="89"/>
        <v>Afridev Handpump</v>
      </c>
      <c r="R139" s="71" t="str">
        <f t="shared" si="90"/>
        <v/>
      </c>
      <c r="S139" s="71" t="str">
        <f t="shared" si="109"/>
        <v>Afridev Handpump</v>
      </c>
      <c r="T139" s="71">
        <f t="shared" si="91"/>
        <v>1</v>
      </c>
      <c r="U139" s="71">
        <f t="shared" si="92"/>
        <v>150</v>
      </c>
      <c r="V139" s="71">
        <f t="shared" si="93"/>
        <v>1</v>
      </c>
      <c r="W139" s="71">
        <f t="shared" si="94"/>
        <v>1</v>
      </c>
      <c r="X139" s="71" t="str">
        <f t="shared" si="95"/>
        <v/>
      </c>
      <c r="Y139" s="71" t="str">
        <f t="shared" si="96"/>
        <v/>
      </c>
      <c r="Z139" s="71">
        <f t="shared" si="110"/>
        <v>1</v>
      </c>
      <c r="AA139" s="71">
        <f t="shared" si="97"/>
        <v>1</v>
      </c>
      <c r="AB139" s="71">
        <f t="shared" si="98"/>
        <v>30</v>
      </c>
      <c r="AC139" s="71" t="str">
        <f t="shared" si="99"/>
        <v>Handpump</v>
      </c>
      <c r="AD139" s="71">
        <f t="shared" si="111"/>
        <v>30</v>
      </c>
      <c r="AE139" s="71" t="str">
        <f t="shared" si="112"/>
        <v/>
      </c>
      <c r="AF139" s="71">
        <f t="shared" si="100"/>
        <v>1</v>
      </c>
      <c r="AG139" s="71" t="str">
        <f t="shared" si="101"/>
        <v/>
      </c>
      <c r="AH139" s="71" t="str">
        <f t="shared" si="102"/>
        <v/>
      </c>
      <c r="AI139" s="71">
        <f t="shared" si="103"/>
        <v>1</v>
      </c>
      <c r="AJ139" s="71" t="str">
        <f t="shared" si="104"/>
        <v>Turbidity</v>
      </c>
      <c r="AK139" s="71">
        <f t="shared" si="105"/>
        <v>1</v>
      </c>
      <c r="AL139" s="71">
        <f t="shared" si="113"/>
        <v>1</v>
      </c>
      <c r="AM139" s="71">
        <f t="shared" si="106"/>
        <v>1</v>
      </c>
    </row>
    <row r="140" spans="1:39" x14ac:dyDescent="0.45">
      <c r="A140" s="71" t="str">
        <f t="shared" si="76"/>
        <v>2687780499</v>
      </c>
      <c r="B140" s="71" t="str">
        <f t="shared" si="77"/>
        <v>10-08-2019 18:42:37 UTC</v>
      </c>
      <c r="C140" s="71" t="str">
        <f t="shared" si="78"/>
        <v>btd6-4r46-0fjh</v>
      </c>
      <c r="D140" s="71" t="str">
        <f t="shared" si="79"/>
        <v>-15.911400276236236</v>
      </c>
      <c r="E140" s="71" t="str">
        <f t="shared" si="80"/>
        <v>35.2513347286731</v>
      </c>
      <c r="F140" s="71" t="str">
        <f t="shared" si="81"/>
        <v>753.0</v>
      </c>
      <c r="G140" s="71" t="str">
        <f t="shared" si="82"/>
        <v>Malawi</v>
      </c>
      <c r="H140" s="71" t="str">
        <f t="shared" si="83"/>
        <v>Chiradzulu</v>
      </c>
      <c r="I140" s="71" t="str">
        <f t="shared" si="84"/>
        <v>Maone</v>
      </c>
      <c r="J140" s="71" t="str">
        <f t="shared" si="85"/>
        <v>Mangulama</v>
      </c>
      <c r="K140" s="71" t="str">
        <f t="shared" si="86"/>
        <v>Misomali</v>
      </c>
      <c r="L140" s="71">
        <f t="shared" si="87"/>
        <v>0</v>
      </c>
      <c r="M140" s="71">
        <f t="shared" si="88"/>
        <v>0</v>
      </c>
      <c r="N140" s="71">
        <f t="shared" si="107"/>
        <v>8</v>
      </c>
      <c r="O140" s="71" t="str">
        <f t="shared" si="108"/>
        <v>High Level of Service</v>
      </c>
      <c r="P140" s="71">
        <v>1</v>
      </c>
      <c r="Q140" s="71" t="str">
        <f t="shared" si="89"/>
        <v>Afridev Handpump</v>
      </c>
      <c r="R140" s="71" t="str">
        <f t="shared" si="90"/>
        <v/>
      </c>
      <c r="S140" s="71" t="str">
        <f t="shared" si="109"/>
        <v>Afridev Handpump</v>
      </c>
      <c r="T140" s="71">
        <f t="shared" si="91"/>
        <v>1</v>
      </c>
      <c r="U140" s="71">
        <f t="shared" si="92"/>
        <v>100</v>
      </c>
      <c r="V140" s="71">
        <f t="shared" si="93"/>
        <v>1</v>
      </c>
      <c r="W140" s="71">
        <f t="shared" si="94"/>
        <v>1</v>
      </c>
      <c r="X140" s="71" t="str">
        <f t="shared" si="95"/>
        <v/>
      </c>
      <c r="Y140" s="71" t="str">
        <f t="shared" si="96"/>
        <v/>
      </c>
      <c r="Z140" s="71">
        <f t="shared" si="110"/>
        <v>1</v>
      </c>
      <c r="AA140" s="71">
        <f t="shared" si="97"/>
        <v>1</v>
      </c>
      <c r="AB140" s="71">
        <f t="shared" si="98"/>
        <v>90</v>
      </c>
      <c r="AC140" s="71" t="str">
        <f t="shared" si="99"/>
        <v>Handpump</v>
      </c>
      <c r="AD140" s="71">
        <f t="shared" si="111"/>
        <v>90</v>
      </c>
      <c r="AE140" s="71" t="str">
        <f t="shared" si="112"/>
        <v/>
      </c>
      <c r="AF140" s="71">
        <f t="shared" si="100"/>
        <v>1</v>
      </c>
      <c r="AG140" s="71" t="str">
        <f t="shared" si="101"/>
        <v/>
      </c>
      <c r="AH140" s="71" t="str">
        <f t="shared" si="102"/>
        <v/>
      </c>
      <c r="AI140" s="71">
        <f t="shared" si="103"/>
        <v>1</v>
      </c>
      <c r="AJ140" s="71" t="str">
        <f t="shared" si="104"/>
        <v>Turbidity</v>
      </c>
      <c r="AK140" s="71">
        <f t="shared" si="105"/>
        <v>1</v>
      </c>
      <c r="AL140" s="71">
        <f t="shared" si="113"/>
        <v>1</v>
      </c>
      <c r="AM140" s="71">
        <f t="shared" si="106"/>
        <v>1</v>
      </c>
    </row>
    <row r="141" spans="1:39" x14ac:dyDescent="0.45">
      <c r="A141" s="71" t="str">
        <f t="shared" si="76"/>
        <v>2693680573</v>
      </c>
      <c r="B141" s="71" t="str">
        <f t="shared" si="77"/>
        <v>10-08-2019 18:43:06 UTC</v>
      </c>
      <c r="C141" s="71" t="str">
        <f t="shared" si="78"/>
        <v>4tmf-fs0s-4w2y</v>
      </c>
      <c r="D141" s="71" t="str">
        <f t="shared" si="79"/>
        <v>-15.90759405400604</v>
      </c>
      <c r="E141" s="71" t="str">
        <f t="shared" si="80"/>
        <v>35.25870418176055</v>
      </c>
      <c r="F141" s="71" t="str">
        <f t="shared" si="81"/>
        <v>776.0</v>
      </c>
      <c r="G141" s="71" t="str">
        <f t="shared" si="82"/>
        <v>Malawi</v>
      </c>
      <c r="H141" s="71" t="str">
        <f t="shared" si="83"/>
        <v>Chiradzulu</v>
      </c>
      <c r="I141" s="71" t="str">
        <f t="shared" si="84"/>
        <v>Maone</v>
      </c>
      <c r="J141" s="71" t="str">
        <f t="shared" si="85"/>
        <v>Mangulama</v>
      </c>
      <c r="K141" s="71" t="str">
        <f t="shared" si="86"/>
        <v>Misomali</v>
      </c>
      <c r="L141" s="71">
        <f t="shared" si="87"/>
        <v>0</v>
      </c>
      <c r="M141" s="71">
        <f t="shared" si="88"/>
        <v>0</v>
      </c>
      <c r="N141" s="71">
        <f t="shared" si="107"/>
        <v>5</v>
      </c>
      <c r="O141" s="71" t="str">
        <f t="shared" si="108"/>
        <v>Basic Level of Service</v>
      </c>
      <c r="P141" s="71">
        <v>1</v>
      </c>
      <c r="Q141" s="71" t="str">
        <f t="shared" si="89"/>
        <v>Afridev Handpump</v>
      </c>
      <c r="R141" s="71" t="str">
        <f t="shared" si="90"/>
        <v/>
      </c>
      <c r="S141" s="71" t="str">
        <f t="shared" si="109"/>
        <v>Afridev Handpump</v>
      </c>
      <c r="T141" s="71">
        <f t="shared" si="91"/>
        <v>1</v>
      </c>
      <c r="U141" s="71">
        <f t="shared" si="92"/>
        <v>200</v>
      </c>
      <c r="V141" s="71">
        <f t="shared" si="93"/>
        <v>1</v>
      </c>
      <c r="W141" s="71">
        <f t="shared" si="94"/>
        <v>0</v>
      </c>
      <c r="X141" s="71">
        <f t="shared" si="95"/>
        <v>1</v>
      </c>
      <c r="Y141" s="71">
        <f t="shared" si="96"/>
        <v>0</v>
      </c>
      <c r="Z141" s="71">
        <f t="shared" si="110"/>
        <v>0</v>
      </c>
      <c r="AA141" s="71">
        <f t="shared" si="97"/>
        <v>1</v>
      </c>
      <c r="AB141" s="71">
        <f t="shared" si="98"/>
        <v>180</v>
      </c>
      <c r="AC141" s="71" t="str">
        <f t="shared" si="99"/>
        <v>Handpump</v>
      </c>
      <c r="AD141" s="71">
        <f t="shared" si="111"/>
        <v>180</v>
      </c>
      <c r="AE141" s="71" t="str">
        <f t="shared" si="112"/>
        <v/>
      </c>
      <c r="AF141" s="71">
        <f t="shared" si="100"/>
        <v>0</v>
      </c>
      <c r="AG141" s="71" t="str">
        <f t="shared" si="101"/>
        <v/>
      </c>
      <c r="AH141" s="71" t="str">
        <f t="shared" si="102"/>
        <v/>
      </c>
      <c r="AI141" s="71">
        <f t="shared" si="103"/>
        <v>1</v>
      </c>
      <c r="AJ141" s="71" t="str">
        <f t="shared" si="104"/>
        <v>Turbidity</v>
      </c>
      <c r="AK141" s="71">
        <f t="shared" si="105"/>
        <v>1</v>
      </c>
      <c r="AL141" s="71">
        <f t="shared" si="113"/>
        <v>1</v>
      </c>
      <c r="AM141" s="71">
        <f t="shared" si="106"/>
        <v>0</v>
      </c>
    </row>
    <row r="142" spans="1:39" x14ac:dyDescent="0.45">
      <c r="A142" s="71" t="str">
        <f t="shared" si="76"/>
        <v>2691790494</v>
      </c>
      <c r="B142" s="71" t="str">
        <f t="shared" si="77"/>
        <v>10-08-2019 18:45:36 UTC</v>
      </c>
      <c r="C142" s="71" t="str">
        <f t="shared" si="78"/>
        <v>8d5v-v36g-h3d8</v>
      </c>
      <c r="D142" s="71" t="str">
        <f t="shared" si="79"/>
        <v>-15.90088224504143</v>
      </c>
      <c r="E142" s="71" t="str">
        <f t="shared" si="80"/>
        <v>35.24875335395336</v>
      </c>
      <c r="F142" s="71" t="str">
        <f t="shared" si="81"/>
        <v>762.0</v>
      </c>
      <c r="G142" s="71" t="str">
        <f t="shared" si="82"/>
        <v>Malawi</v>
      </c>
      <c r="H142" s="71" t="str">
        <f t="shared" si="83"/>
        <v>Chiradzulu</v>
      </c>
      <c r="I142" s="71" t="str">
        <f t="shared" si="84"/>
        <v>Maone</v>
      </c>
      <c r="J142" s="71" t="str">
        <f t="shared" si="85"/>
        <v>Sakwata</v>
      </c>
      <c r="K142" s="71" t="str">
        <f t="shared" si="86"/>
        <v>Fikira</v>
      </c>
      <c r="L142" s="71">
        <f t="shared" si="87"/>
        <v>0</v>
      </c>
      <c r="M142" s="71">
        <f t="shared" si="88"/>
        <v>0</v>
      </c>
      <c r="N142" s="71">
        <f t="shared" si="107"/>
        <v>7</v>
      </c>
      <c r="O142" s="71" t="str">
        <f t="shared" si="108"/>
        <v>Intermediate Level of Service</v>
      </c>
      <c r="P142" s="71">
        <v>1</v>
      </c>
      <c r="Q142" s="71" t="str">
        <f t="shared" si="89"/>
        <v>Afridev Handpump</v>
      </c>
      <c r="R142" s="71" t="str">
        <f t="shared" si="90"/>
        <v/>
      </c>
      <c r="S142" s="71" t="str">
        <f t="shared" si="109"/>
        <v>Afridev Handpump</v>
      </c>
      <c r="T142" s="71">
        <f t="shared" si="91"/>
        <v>1</v>
      </c>
      <c r="U142" s="71">
        <f t="shared" si="92"/>
        <v>200</v>
      </c>
      <c r="V142" s="71">
        <f t="shared" si="93"/>
        <v>1</v>
      </c>
      <c r="W142" s="71">
        <f t="shared" si="94"/>
        <v>0</v>
      </c>
      <c r="X142" s="71">
        <f t="shared" si="95"/>
        <v>1</v>
      </c>
      <c r="Y142" s="71">
        <f t="shared" si="96"/>
        <v>0</v>
      </c>
      <c r="Z142" s="71">
        <f t="shared" si="110"/>
        <v>0</v>
      </c>
      <c r="AA142" s="71">
        <f t="shared" si="97"/>
        <v>1</v>
      </c>
      <c r="AB142" s="71">
        <f t="shared" si="98"/>
        <v>105</v>
      </c>
      <c r="AC142" s="71" t="str">
        <f t="shared" si="99"/>
        <v>Handpump</v>
      </c>
      <c r="AD142" s="71">
        <f t="shared" si="111"/>
        <v>105</v>
      </c>
      <c r="AE142" s="71" t="str">
        <f t="shared" si="112"/>
        <v/>
      </c>
      <c r="AF142" s="71">
        <f t="shared" si="100"/>
        <v>1</v>
      </c>
      <c r="AG142" s="71" t="str">
        <f t="shared" si="101"/>
        <v/>
      </c>
      <c r="AH142" s="71" t="str">
        <f t="shared" si="102"/>
        <v/>
      </c>
      <c r="AI142" s="71">
        <f t="shared" si="103"/>
        <v>1</v>
      </c>
      <c r="AJ142" s="71" t="str">
        <f t="shared" si="104"/>
        <v>Turbidity</v>
      </c>
      <c r="AK142" s="71">
        <f t="shared" si="105"/>
        <v>1</v>
      </c>
      <c r="AL142" s="71">
        <f t="shared" si="113"/>
        <v>1</v>
      </c>
      <c r="AM142" s="71">
        <f t="shared" si="106"/>
        <v>1</v>
      </c>
    </row>
    <row r="143" spans="1:39" x14ac:dyDescent="0.45">
      <c r="A143" s="71" t="str">
        <f t="shared" si="76"/>
        <v>2693680576</v>
      </c>
      <c r="B143" s="71" t="str">
        <f t="shared" si="77"/>
        <v>10-08-2019 18:45:41 UTC</v>
      </c>
      <c r="C143" s="71" t="str">
        <f t="shared" si="78"/>
        <v>5hac-e3kc-yrxy</v>
      </c>
      <c r="D143" s="71" t="str">
        <f t="shared" si="79"/>
        <v>-15.90481721330434</v>
      </c>
      <c r="E143" s="71" t="str">
        <f t="shared" si="80"/>
        <v>35.25492629036307</v>
      </c>
      <c r="F143" s="71" t="str">
        <f t="shared" si="81"/>
        <v>750.0</v>
      </c>
      <c r="G143" s="71" t="str">
        <f t="shared" si="82"/>
        <v>Malawi</v>
      </c>
      <c r="H143" s="71" t="str">
        <f t="shared" si="83"/>
        <v>Chiradzulu</v>
      </c>
      <c r="I143" s="71" t="str">
        <f t="shared" si="84"/>
        <v>Maone</v>
      </c>
      <c r="J143" s="71" t="str">
        <f t="shared" si="85"/>
        <v>Mangulama</v>
      </c>
      <c r="K143" s="71" t="str">
        <f t="shared" si="86"/>
        <v>Misomali</v>
      </c>
      <c r="L143" s="71">
        <f t="shared" si="87"/>
        <v>0</v>
      </c>
      <c r="M143" s="71">
        <f t="shared" si="88"/>
        <v>0</v>
      </c>
      <c r="N143" s="71">
        <f t="shared" si="107"/>
        <v>7</v>
      </c>
      <c r="O143" s="71" t="str">
        <f t="shared" si="108"/>
        <v>Intermediate Level of Service</v>
      </c>
      <c r="P143" s="71">
        <v>1</v>
      </c>
      <c r="Q143" s="71" t="str">
        <f t="shared" si="89"/>
        <v>Afridev Handpump</v>
      </c>
      <c r="R143" s="71" t="str">
        <f t="shared" si="90"/>
        <v/>
      </c>
      <c r="S143" s="71" t="str">
        <f t="shared" si="109"/>
        <v>Afridev Handpump</v>
      </c>
      <c r="T143" s="71">
        <f t="shared" si="91"/>
        <v>1</v>
      </c>
      <c r="U143" s="71">
        <f t="shared" si="92"/>
        <v>150</v>
      </c>
      <c r="V143" s="71">
        <f t="shared" si="93"/>
        <v>1</v>
      </c>
      <c r="W143" s="71">
        <f t="shared" si="94"/>
        <v>1</v>
      </c>
      <c r="X143" s="71" t="str">
        <f t="shared" si="95"/>
        <v/>
      </c>
      <c r="Y143" s="71" t="str">
        <f t="shared" si="96"/>
        <v/>
      </c>
      <c r="Z143" s="71">
        <f t="shared" si="110"/>
        <v>1</v>
      </c>
      <c r="AA143" s="71">
        <f t="shared" si="97"/>
        <v>1</v>
      </c>
      <c r="AB143" s="71">
        <f t="shared" si="98"/>
        <v>60</v>
      </c>
      <c r="AC143" s="71" t="str">
        <f t="shared" si="99"/>
        <v>Handpump</v>
      </c>
      <c r="AD143" s="71">
        <f t="shared" si="111"/>
        <v>60</v>
      </c>
      <c r="AE143" s="71" t="str">
        <f t="shared" si="112"/>
        <v/>
      </c>
      <c r="AF143" s="71">
        <f t="shared" si="100"/>
        <v>1</v>
      </c>
      <c r="AG143" s="71" t="str">
        <f t="shared" si="101"/>
        <v/>
      </c>
      <c r="AH143" s="71" t="str">
        <f t="shared" si="102"/>
        <v/>
      </c>
      <c r="AI143" s="71">
        <f t="shared" si="103"/>
        <v>1</v>
      </c>
      <c r="AJ143" s="71" t="str">
        <f t="shared" si="104"/>
        <v>Turbidity</v>
      </c>
      <c r="AK143" s="71">
        <f t="shared" si="105"/>
        <v>1</v>
      </c>
      <c r="AL143" s="71">
        <f t="shared" si="113"/>
        <v>1</v>
      </c>
      <c r="AM143" s="71">
        <f t="shared" si="106"/>
        <v>0</v>
      </c>
    </row>
    <row r="144" spans="1:39" x14ac:dyDescent="0.45">
      <c r="A144" s="71" t="str">
        <f t="shared" si="76"/>
        <v>2685720521</v>
      </c>
      <c r="B144" s="71" t="str">
        <f t="shared" si="77"/>
        <v>10-08-2019 18:45:46 UTC</v>
      </c>
      <c r="C144" s="71" t="str">
        <f t="shared" si="78"/>
        <v>7axe-yr7s-qc3t</v>
      </c>
      <c r="D144" s="71" t="str">
        <f t="shared" si="79"/>
        <v>-15.898495498113334</v>
      </c>
      <c r="E144" s="71" t="str">
        <f t="shared" si="80"/>
        <v>35.250974390655756</v>
      </c>
      <c r="F144" s="71" t="str">
        <f t="shared" si="81"/>
        <v>784.0</v>
      </c>
      <c r="G144" s="71" t="str">
        <f t="shared" si="82"/>
        <v>Malawi</v>
      </c>
      <c r="H144" s="71" t="str">
        <f t="shared" si="83"/>
        <v>Chiradzulu</v>
      </c>
      <c r="I144" s="71" t="str">
        <f t="shared" si="84"/>
        <v>Maone</v>
      </c>
      <c r="J144" s="71" t="str">
        <f t="shared" si="85"/>
        <v>Sakwata</v>
      </c>
      <c r="K144" s="71" t="str">
        <f t="shared" si="86"/>
        <v>Fikira</v>
      </c>
      <c r="L144" s="71">
        <f t="shared" si="87"/>
        <v>0</v>
      </c>
      <c r="M144" s="71">
        <f t="shared" si="88"/>
        <v>0</v>
      </c>
      <c r="N144" s="71">
        <f t="shared" si="107"/>
        <v>7</v>
      </c>
      <c r="O144" s="71" t="str">
        <f t="shared" si="108"/>
        <v>Intermediate Level of Service</v>
      </c>
      <c r="P144" s="71">
        <v>1</v>
      </c>
      <c r="Q144" s="71" t="str">
        <f t="shared" si="89"/>
        <v>Afridev Handpump</v>
      </c>
      <c r="R144" s="71" t="str">
        <f t="shared" si="90"/>
        <v/>
      </c>
      <c r="S144" s="71" t="str">
        <f t="shared" si="109"/>
        <v>Afridev Handpump</v>
      </c>
      <c r="T144" s="71">
        <f t="shared" si="91"/>
        <v>1</v>
      </c>
      <c r="U144" s="71">
        <f t="shared" si="92"/>
        <v>125</v>
      </c>
      <c r="V144" s="71">
        <f t="shared" si="93"/>
        <v>1</v>
      </c>
      <c r="W144" s="71">
        <f t="shared" si="94"/>
        <v>1</v>
      </c>
      <c r="X144" s="71" t="str">
        <f t="shared" si="95"/>
        <v/>
      </c>
      <c r="Y144" s="71" t="str">
        <f t="shared" si="96"/>
        <v/>
      </c>
      <c r="Z144" s="71">
        <f t="shared" si="110"/>
        <v>1</v>
      </c>
      <c r="AA144" s="71">
        <f t="shared" si="97"/>
        <v>1</v>
      </c>
      <c r="AB144" s="71">
        <f t="shared" si="98"/>
        <v>73</v>
      </c>
      <c r="AC144" s="71" t="str">
        <f t="shared" si="99"/>
        <v>Handpump</v>
      </c>
      <c r="AD144" s="71">
        <f t="shared" si="111"/>
        <v>73</v>
      </c>
      <c r="AE144" s="71" t="str">
        <f t="shared" si="112"/>
        <v/>
      </c>
      <c r="AF144" s="71">
        <f t="shared" si="100"/>
        <v>1</v>
      </c>
      <c r="AG144" s="71" t="str">
        <f t="shared" si="101"/>
        <v/>
      </c>
      <c r="AH144" s="71" t="str">
        <f t="shared" si="102"/>
        <v/>
      </c>
      <c r="AI144" s="71">
        <f t="shared" si="103"/>
        <v>1</v>
      </c>
      <c r="AJ144" s="71" t="str">
        <f t="shared" si="104"/>
        <v>Turbidity</v>
      </c>
      <c r="AK144" s="71">
        <f t="shared" si="105"/>
        <v>1</v>
      </c>
      <c r="AL144" s="71">
        <f t="shared" si="113"/>
        <v>1</v>
      </c>
      <c r="AM144" s="71">
        <f t="shared" si="106"/>
        <v>0</v>
      </c>
    </row>
    <row r="145" spans="1:39" x14ac:dyDescent="0.45">
      <c r="A145" s="71" t="str">
        <f t="shared" si="76"/>
        <v>2695740226</v>
      </c>
      <c r="B145" s="71" t="str">
        <f t="shared" si="77"/>
        <v>11-08-2019 06:36:00 UTC</v>
      </c>
      <c r="C145" s="71" t="str">
        <f t="shared" si="78"/>
        <v>2qgc-vghn-6fqj</v>
      </c>
      <c r="D145" s="71" t="str">
        <f t="shared" si="79"/>
        <v>-15.75054979417473</v>
      </c>
      <c r="E145" s="71" t="str">
        <f t="shared" si="80"/>
        <v>35.28303458355367</v>
      </c>
      <c r="F145" s="71" t="str">
        <f t="shared" si="81"/>
        <v>802.0</v>
      </c>
      <c r="G145" s="71" t="str">
        <f t="shared" si="82"/>
        <v>Malawi</v>
      </c>
      <c r="H145" s="71" t="str">
        <f t="shared" si="83"/>
        <v>Chiradzulu</v>
      </c>
      <c r="I145" s="71" t="str">
        <f t="shared" si="84"/>
        <v>Kadewere</v>
      </c>
      <c r="J145" s="71" t="str">
        <f t="shared" si="85"/>
        <v>Ndanga</v>
      </c>
      <c r="K145" s="71" t="str">
        <f t="shared" si="86"/>
        <v>Kadangwe</v>
      </c>
      <c r="L145" s="71">
        <f t="shared" si="87"/>
        <v>0</v>
      </c>
      <c r="M145" s="71">
        <f t="shared" si="88"/>
        <v>0</v>
      </c>
      <c r="N145" s="71">
        <f t="shared" si="107"/>
        <v>6</v>
      </c>
      <c r="O145" s="71" t="str">
        <f t="shared" si="108"/>
        <v>Intermediate Level of Service</v>
      </c>
      <c r="P145" s="71">
        <v>1</v>
      </c>
      <c r="Q145" s="71" t="str">
        <f t="shared" si="89"/>
        <v>Afridev Handpump</v>
      </c>
      <c r="R145" s="71" t="str">
        <f t="shared" si="90"/>
        <v/>
      </c>
      <c r="S145" s="71" t="str">
        <f t="shared" si="109"/>
        <v>Afridev Handpump</v>
      </c>
      <c r="T145" s="71">
        <f t="shared" si="91"/>
        <v>1</v>
      </c>
      <c r="U145" s="71">
        <f t="shared" si="92"/>
        <v>200</v>
      </c>
      <c r="V145" s="71">
        <f t="shared" si="93"/>
        <v>1</v>
      </c>
      <c r="W145" s="71">
        <f t="shared" si="94"/>
        <v>0</v>
      </c>
      <c r="X145" s="71">
        <f t="shared" si="95"/>
        <v>1</v>
      </c>
      <c r="Y145" s="71">
        <f t="shared" si="96"/>
        <v>0</v>
      </c>
      <c r="Z145" s="71">
        <f t="shared" si="110"/>
        <v>0</v>
      </c>
      <c r="AA145" s="71">
        <f t="shared" si="97"/>
        <v>1</v>
      </c>
      <c r="AB145" s="71">
        <f t="shared" si="98"/>
        <v>70</v>
      </c>
      <c r="AC145" s="71" t="str">
        <f t="shared" si="99"/>
        <v>Handpump</v>
      </c>
      <c r="AD145" s="71">
        <f t="shared" si="111"/>
        <v>70</v>
      </c>
      <c r="AE145" s="71" t="str">
        <f t="shared" si="112"/>
        <v/>
      </c>
      <c r="AF145" s="71">
        <f t="shared" si="100"/>
        <v>1</v>
      </c>
      <c r="AG145" s="71" t="str">
        <f t="shared" si="101"/>
        <v/>
      </c>
      <c r="AH145" s="71" t="str">
        <f t="shared" si="102"/>
        <v/>
      </c>
      <c r="AI145" s="71">
        <f t="shared" si="103"/>
        <v>1</v>
      </c>
      <c r="AJ145" s="71" t="str">
        <f t="shared" si="104"/>
        <v>Turbidity</v>
      </c>
      <c r="AK145" s="71">
        <f t="shared" si="105"/>
        <v>1</v>
      </c>
      <c r="AL145" s="71">
        <f t="shared" si="113"/>
        <v>1</v>
      </c>
      <c r="AM145" s="71">
        <f t="shared" si="106"/>
        <v>0</v>
      </c>
    </row>
    <row r="146" spans="1:39" x14ac:dyDescent="0.45">
      <c r="A146" s="71" t="str">
        <f t="shared" si="76"/>
        <v>2695750064</v>
      </c>
      <c r="B146" s="71" t="str">
        <f t="shared" si="77"/>
        <v>11-08-2019 06:50:49 UTC</v>
      </c>
      <c r="C146" s="71" t="str">
        <f t="shared" si="78"/>
        <v>kr8s-tcq4-md7q</v>
      </c>
      <c r="D146" s="71" t="str">
        <f t="shared" si="79"/>
        <v>-15.625879252329469</v>
      </c>
      <c r="E146" s="71" t="str">
        <f t="shared" si="80"/>
        <v>35.22939383983612</v>
      </c>
      <c r="F146" s="71" t="str">
        <f t="shared" si="81"/>
        <v>877.0</v>
      </c>
      <c r="G146" s="71" t="str">
        <f t="shared" si="82"/>
        <v>Malawi</v>
      </c>
      <c r="H146" s="71" t="str">
        <f t="shared" si="83"/>
        <v>Chiradzulu</v>
      </c>
      <c r="I146" s="71" t="str">
        <f t="shared" si="84"/>
        <v>Ntchema</v>
      </c>
      <c r="J146" s="71" t="str">
        <f t="shared" si="85"/>
        <v>Matikiti</v>
      </c>
      <c r="K146" s="71" t="str">
        <f t="shared" si="86"/>
        <v>Matikiti</v>
      </c>
      <c r="L146" s="71">
        <f t="shared" si="87"/>
        <v>0</v>
      </c>
      <c r="M146" s="71">
        <f t="shared" si="88"/>
        <v>0</v>
      </c>
      <c r="N146" s="71">
        <f t="shared" si="107"/>
        <v>7</v>
      </c>
      <c r="O146" s="71" t="str">
        <f t="shared" si="108"/>
        <v>Intermediate Level of Service</v>
      </c>
      <c r="P146" s="71">
        <v>1</v>
      </c>
      <c r="Q146" s="71" t="str">
        <f t="shared" si="89"/>
        <v>Afridev Handpump</v>
      </c>
      <c r="R146" s="71" t="str">
        <f t="shared" si="90"/>
        <v/>
      </c>
      <c r="S146" s="71" t="str">
        <f t="shared" si="109"/>
        <v>Afridev Handpump</v>
      </c>
      <c r="T146" s="71">
        <f t="shared" si="91"/>
        <v>1</v>
      </c>
      <c r="U146" s="71">
        <f t="shared" si="92"/>
        <v>300</v>
      </c>
      <c r="V146" s="71">
        <f t="shared" si="93"/>
        <v>0</v>
      </c>
      <c r="W146" s="71">
        <f t="shared" si="94"/>
        <v>1</v>
      </c>
      <c r="X146" s="71" t="str">
        <f t="shared" si="95"/>
        <v/>
      </c>
      <c r="Y146" s="71" t="str">
        <f t="shared" si="96"/>
        <v/>
      </c>
      <c r="Z146" s="71">
        <f t="shared" si="110"/>
        <v>1</v>
      </c>
      <c r="AA146" s="71">
        <f t="shared" si="97"/>
        <v>1</v>
      </c>
      <c r="AB146" s="71">
        <f t="shared" si="98"/>
        <v>68</v>
      </c>
      <c r="AC146" s="71" t="str">
        <f t="shared" si="99"/>
        <v>Handpump</v>
      </c>
      <c r="AD146" s="71">
        <f t="shared" si="111"/>
        <v>68</v>
      </c>
      <c r="AE146" s="71" t="str">
        <f t="shared" si="112"/>
        <v/>
      </c>
      <c r="AF146" s="71">
        <f t="shared" si="100"/>
        <v>1</v>
      </c>
      <c r="AG146" s="71" t="str">
        <f t="shared" si="101"/>
        <v/>
      </c>
      <c r="AH146" s="71" t="str">
        <f t="shared" si="102"/>
        <v/>
      </c>
      <c r="AI146" s="71">
        <f t="shared" si="103"/>
        <v>1</v>
      </c>
      <c r="AJ146" s="71" t="str">
        <f t="shared" si="104"/>
        <v>Turbidity</v>
      </c>
      <c r="AK146" s="71">
        <f t="shared" si="105"/>
        <v>1</v>
      </c>
      <c r="AL146" s="71">
        <f t="shared" si="113"/>
        <v>1</v>
      </c>
      <c r="AM146" s="71">
        <f t="shared" si="106"/>
        <v>1</v>
      </c>
    </row>
    <row r="147" spans="1:39" x14ac:dyDescent="0.45">
      <c r="A147" s="71" t="str">
        <f t="shared" si="76"/>
        <v>2685740284</v>
      </c>
      <c r="B147" s="71" t="str">
        <f t="shared" si="77"/>
        <v>11-08-2019 07:18:58 UTC</v>
      </c>
      <c r="C147" s="71" t="str">
        <f t="shared" si="78"/>
        <v>pdf1-qw05-gun3</v>
      </c>
      <c r="D147" s="71" t="str">
        <f t="shared" si="79"/>
        <v>-15.749904094263911</v>
      </c>
      <c r="E147" s="71" t="str">
        <f t="shared" si="80"/>
        <v>35.28008851222694</v>
      </c>
      <c r="F147" s="71" t="str">
        <f t="shared" si="81"/>
        <v>815.0</v>
      </c>
      <c r="G147" s="71" t="str">
        <f t="shared" si="82"/>
        <v>Malawi</v>
      </c>
      <c r="H147" s="71" t="str">
        <f t="shared" si="83"/>
        <v>Chiradzulu</v>
      </c>
      <c r="I147" s="71" t="str">
        <f t="shared" si="84"/>
        <v>Kadewere</v>
      </c>
      <c r="J147" s="71" t="str">
        <f t="shared" si="85"/>
        <v>Ndanga</v>
      </c>
      <c r="K147" s="71" t="str">
        <f t="shared" si="86"/>
        <v>Chitawo</v>
      </c>
      <c r="L147" s="71">
        <f t="shared" si="87"/>
        <v>0</v>
      </c>
      <c r="M147" s="71">
        <f t="shared" si="88"/>
        <v>0</v>
      </c>
      <c r="N147" s="71">
        <f t="shared" si="107"/>
        <v>6</v>
      </c>
      <c r="O147" s="71" t="str">
        <f t="shared" si="108"/>
        <v>Intermediate Level of Service</v>
      </c>
      <c r="P147" s="71">
        <v>1</v>
      </c>
      <c r="Q147" s="71" t="str">
        <f t="shared" si="89"/>
        <v>Afridev Handpump</v>
      </c>
      <c r="R147" s="71" t="str">
        <f t="shared" si="90"/>
        <v/>
      </c>
      <c r="S147" s="71" t="str">
        <f t="shared" si="109"/>
        <v>Afridev Handpump</v>
      </c>
      <c r="T147" s="71">
        <f t="shared" si="91"/>
        <v>1</v>
      </c>
      <c r="U147" s="71">
        <f t="shared" si="92"/>
        <v>45</v>
      </c>
      <c r="V147" s="71">
        <f t="shared" si="93"/>
        <v>1</v>
      </c>
      <c r="W147" s="71">
        <f t="shared" si="94"/>
        <v>0</v>
      </c>
      <c r="X147" s="71">
        <f t="shared" si="95"/>
        <v>1</v>
      </c>
      <c r="Y147" s="71">
        <f t="shared" si="96"/>
        <v>0</v>
      </c>
      <c r="Z147" s="71">
        <f t="shared" si="110"/>
        <v>0</v>
      </c>
      <c r="AA147" s="71">
        <f t="shared" si="97"/>
        <v>1</v>
      </c>
      <c r="AB147" s="71">
        <f t="shared" si="98"/>
        <v>65</v>
      </c>
      <c r="AC147" s="71" t="str">
        <f t="shared" si="99"/>
        <v>Handpump</v>
      </c>
      <c r="AD147" s="71">
        <f t="shared" si="111"/>
        <v>65</v>
      </c>
      <c r="AE147" s="71" t="str">
        <f t="shared" si="112"/>
        <v/>
      </c>
      <c r="AF147" s="71">
        <f t="shared" si="100"/>
        <v>1</v>
      </c>
      <c r="AG147" s="71" t="str">
        <f t="shared" si="101"/>
        <v/>
      </c>
      <c r="AH147" s="71" t="str">
        <f t="shared" si="102"/>
        <v/>
      </c>
      <c r="AI147" s="71">
        <f t="shared" si="103"/>
        <v>1</v>
      </c>
      <c r="AJ147" s="71" t="str">
        <f t="shared" si="104"/>
        <v>Turbidity</v>
      </c>
      <c r="AK147" s="71">
        <f t="shared" si="105"/>
        <v>1</v>
      </c>
      <c r="AL147" s="71">
        <f t="shared" si="113"/>
        <v>1</v>
      </c>
      <c r="AM147" s="71">
        <f t="shared" si="106"/>
        <v>0</v>
      </c>
    </row>
    <row r="148" spans="1:39" x14ac:dyDescent="0.45">
      <c r="A148" s="71" t="str">
        <f t="shared" si="76"/>
        <v>2687790210</v>
      </c>
      <c r="B148" s="71" t="str">
        <f t="shared" si="77"/>
        <v>11-08-2019 07:37:05 UTC</v>
      </c>
      <c r="C148" s="71" t="str">
        <f t="shared" si="78"/>
        <v>gaf4-fyx7-d8f3</v>
      </c>
      <c r="D148" s="71" t="str">
        <f t="shared" si="79"/>
        <v>-15.629597632214427</v>
      </c>
      <c r="E148" s="71" t="str">
        <f t="shared" si="80"/>
        <v>35.221217293292284</v>
      </c>
      <c r="F148" s="71" t="str">
        <f t="shared" si="81"/>
        <v>903.0</v>
      </c>
      <c r="G148" s="71" t="str">
        <f t="shared" si="82"/>
        <v>Malawi</v>
      </c>
      <c r="H148" s="71" t="str">
        <f t="shared" si="83"/>
        <v>Chiradzulu</v>
      </c>
      <c r="I148" s="71" t="str">
        <f t="shared" si="84"/>
        <v>Ntchema</v>
      </c>
      <c r="J148" s="71" t="str">
        <f t="shared" si="85"/>
        <v>Matikiti</v>
      </c>
      <c r="K148" s="71" t="str">
        <f t="shared" si="86"/>
        <v>Matikiti</v>
      </c>
      <c r="L148" s="71">
        <f t="shared" si="87"/>
        <v>0</v>
      </c>
      <c r="M148" s="71">
        <f t="shared" si="88"/>
        <v>0</v>
      </c>
      <c r="N148" s="71">
        <f t="shared" si="107"/>
        <v>6</v>
      </c>
      <c r="O148" s="71" t="str">
        <f t="shared" si="108"/>
        <v>Intermediate Level of Service</v>
      </c>
      <c r="P148" s="71">
        <v>1</v>
      </c>
      <c r="Q148" s="71" t="str">
        <f t="shared" si="89"/>
        <v>Afridev Handpump</v>
      </c>
      <c r="R148" s="71" t="str">
        <f t="shared" si="90"/>
        <v/>
      </c>
      <c r="S148" s="71" t="str">
        <f t="shared" si="109"/>
        <v>Afridev Handpump</v>
      </c>
      <c r="T148" s="71">
        <f t="shared" si="91"/>
        <v>0</v>
      </c>
      <c r="U148" s="71">
        <f t="shared" si="92"/>
        <v>70</v>
      </c>
      <c r="V148" s="71">
        <f t="shared" si="93"/>
        <v>1</v>
      </c>
      <c r="W148" s="71">
        <f t="shared" si="94"/>
        <v>1</v>
      </c>
      <c r="X148" s="71" t="str">
        <f t="shared" si="95"/>
        <v/>
      </c>
      <c r="Y148" s="71" t="str">
        <f t="shared" si="96"/>
        <v/>
      </c>
      <c r="Z148" s="71">
        <f t="shared" si="110"/>
        <v>1</v>
      </c>
      <c r="AA148" s="71">
        <f t="shared" si="97"/>
        <v>1</v>
      </c>
      <c r="AB148" s="71">
        <f t="shared" si="98"/>
        <v>61</v>
      </c>
      <c r="AC148" s="71" t="str">
        <f t="shared" si="99"/>
        <v>Handpump</v>
      </c>
      <c r="AD148" s="71">
        <f t="shared" si="111"/>
        <v>61</v>
      </c>
      <c r="AE148" s="71" t="str">
        <f t="shared" si="112"/>
        <v/>
      </c>
      <c r="AF148" s="71">
        <f t="shared" si="100"/>
        <v>1</v>
      </c>
      <c r="AG148" s="71" t="str">
        <f t="shared" si="101"/>
        <v/>
      </c>
      <c r="AH148" s="71" t="str">
        <f t="shared" si="102"/>
        <v/>
      </c>
      <c r="AI148" s="71">
        <f t="shared" si="103"/>
        <v>1</v>
      </c>
      <c r="AJ148" s="71" t="str">
        <f t="shared" si="104"/>
        <v>Turbidity</v>
      </c>
      <c r="AK148" s="71">
        <f t="shared" si="105"/>
        <v>1</v>
      </c>
      <c r="AL148" s="71">
        <f t="shared" si="113"/>
        <v>1</v>
      </c>
      <c r="AM148" s="71">
        <f t="shared" si="106"/>
        <v>0</v>
      </c>
    </row>
    <row r="149" spans="1:39" x14ac:dyDescent="0.45">
      <c r="A149" s="71" t="str">
        <f t="shared" si="76"/>
        <v>2685750059</v>
      </c>
      <c r="B149" s="71" t="str">
        <f t="shared" si="77"/>
        <v>11-08-2019 07:44:41 UTC</v>
      </c>
      <c r="C149" s="71" t="str">
        <f t="shared" si="78"/>
        <v>s67d-fk13-n2e3</v>
      </c>
      <c r="D149" s="71" t="str">
        <f t="shared" si="79"/>
        <v>-15.762765747494996</v>
      </c>
      <c r="E149" s="71" t="str">
        <f t="shared" si="80"/>
        <v>35.21281024441123</v>
      </c>
      <c r="F149" s="71" t="str">
        <f t="shared" si="81"/>
        <v>915.0</v>
      </c>
      <c r="G149" s="71" t="str">
        <f t="shared" si="82"/>
        <v>Malawi</v>
      </c>
      <c r="H149" s="71" t="str">
        <f t="shared" si="83"/>
        <v>Chiradzulu</v>
      </c>
      <c r="I149" s="71" t="str">
        <f t="shared" si="84"/>
        <v>Kadewere</v>
      </c>
      <c r="J149" s="71" t="str">
        <f t="shared" si="85"/>
        <v>Chanje II</v>
      </c>
      <c r="K149" s="71" t="str">
        <f t="shared" si="86"/>
        <v>Mwethewa</v>
      </c>
      <c r="L149" s="71">
        <f t="shared" si="87"/>
        <v>0</v>
      </c>
      <c r="M149" s="71">
        <f t="shared" si="88"/>
        <v>0</v>
      </c>
      <c r="N149" s="71">
        <f t="shared" si="107"/>
        <v>6</v>
      </c>
      <c r="O149" s="71" t="str">
        <f t="shared" si="108"/>
        <v>Intermediate Level of Service</v>
      </c>
      <c r="P149" s="71">
        <v>1</v>
      </c>
      <c r="Q149" s="71" t="str">
        <f t="shared" si="89"/>
        <v>Afridev Handpump</v>
      </c>
      <c r="R149" s="71" t="str">
        <f t="shared" si="90"/>
        <v/>
      </c>
      <c r="S149" s="71" t="str">
        <f t="shared" si="109"/>
        <v>Afridev Handpump</v>
      </c>
      <c r="T149" s="71">
        <f t="shared" si="91"/>
        <v>1</v>
      </c>
      <c r="U149" s="71">
        <f t="shared" si="92"/>
        <v>900</v>
      </c>
      <c r="V149" s="71">
        <f t="shared" si="93"/>
        <v>0</v>
      </c>
      <c r="W149" s="71">
        <f t="shared" si="94"/>
        <v>0</v>
      </c>
      <c r="X149" s="71">
        <f t="shared" si="95"/>
        <v>1</v>
      </c>
      <c r="Y149" s="71">
        <f t="shared" si="96"/>
        <v>0</v>
      </c>
      <c r="Z149" s="71">
        <f t="shared" si="110"/>
        <v>0</v>
      </c>
      <c r="AA149" s="71">
        <f t="shared" si="97"/>
        <v>1</v>
      </c>
      <c r="AB149" s="71">
        <f t="shared" si="98"/>
        <v>84</v>
      </c>
      <c r="AC149" s="71" t="str">
        <f t="shared" si="99"/>
        <v>Handpump</v>
      </c>
      <c r="AD149" s="71">
        <f t="shared" si="111"/>
        <v>84</v>
      </c>
      <c r="AE149" s="71" t="str">
        <f t="shared" si="112"/>
        <v/>
      </c>
      <c r="AF149" s="71">
        <f t="shared" si="100"/>
        <v>1</v>
      </c>
      <c r="AG149" s="71" t="str">
        <f t="shared" si="101"/>
        <v/>
      </c>
      <c r="AH149" s="71" t="str">
        <f t="shared" si="102"/>
        <v/>
      </c>
      <c r="AI149" s="71">
        <f t="shared" si="103"/>
        <v>1</v>
      </c>
      <c r="AJ149" s="71" t="str">
        <f t="shared" si="104"/>
        <v>Turbidity</v>
      </c>
      <c r="AK149" s="71">
        <f t="shared" si="105"/>
        <v>1</v>
      </c>
      <c r="AL149" s="71">
        <f t="shared" si="113"/>
        <v>1</v>
      </c>
      <c r="AM149" s="71">
        <f t="shared" si="106"/>
        <v>1</v>
      </c>
    </row>
    <row r="150" spans="1:39" x14ac:dyDescent="0.45">
      <c r="A150" s="71" t="str">
        <f t="shared" si="76"/>
        <v>2674120246</v>
      </c>
      <c r="B150" s="71" t="str">
        <f t="shared" si="77"/>
        <v>11-08-2019 07:52:58 UTC</v>
      </c>
      <c r="C150" s="71" t="str">
        <f t="shared" si="78"/>
        <v>76ak-enbr-7d7w</v>
      </c>
      <c r="D150" s="71" t="str">
        <f t="shared" si="79"/>
        <v>-15.755314654670656</v>
      </c>
      <c r="E150" s="71" t="str">
        <f t="shared" si="80"/>
        <v>35.279484847560525</v>
      </c>
      <c r="F150" s="71" t="str">
        <f t="shared" si="81"/>
        <v>788.0</v>
      </c>
      <c r="G150" s="71" t="str">
        <f t="shared" si="82"/>
        <v>Malawi</v>
      </c>
      <c r="H150" s="71" t="str">
        <f t="shared" si="83"/>
        <v>Chiradzulu</v>
      </c>
      <c r="I150" s="71" t="str">
        <f t="shared" si="84"/>
        <v>Kadewere</v>
      </c>
      <c r="J150" s="71" t="str">
        <f t="shared" si="85"/>
        <v>Ndanga</v>
      </c>
      <c r="K150" s="71" t="str">
        <f t="shared" si="86"/>
        <v>Chitawo</v>
      </c>
      <c r="L150" s="71">
        <f t="shared" si="87"/>
        <v>0</v>
      </c>
      <c r="M150" s="71">
        <f t="shared" si="88"/>
        <v>0</v>
      </c>
      <c r="N150" s="71">
        <f t="shared" si="107"/>
        <v>6</v>
      </c>
      <c r="O150" s="71" t="str">
        <f t="shared" si="108"/>
        <v>Intermediate Level of Service</v>
      </c>
      <c r="P150" s="71">
        <v>1</v>
      </c>
      <c r="Q150" s="71" t="str">
        <f t="shared" si="89"/>
        <v>Afridev Handpump</v>
      </c>
      <c r="R150" s="71" t="str">
        <f t="shared" si="90"/>
        <v/>
      </c>
      <c r="S150" s="71" t="str">
        <f t="shared" si="109"/>
        <v>Afridev Handpump</v>
      </c>
      <c r="T150" s="71">
        <f t="shared" si="91"/>
        <v>1</v>
      </c>
      <c r="U150" s="71">
        <f t="shared" si="92"/>
        <v>2500</v>
      </c>
      <c r="V150" s="71">
        <f t="shared" si="93"/>
        <v>0</v>
      </c>
      <c r="W150" s="71">
        <f t="shared" si="94"/>
        <v>0</v>
      </c>
      <c r="X150" s="71">
        <f t="shared" si="95"/>
        <v>1</v>
      </c>
      <c r="Y150" s="71">
        <f t="shared" si="96"/>
        <v>0</v>
      </c>
      <c r="Z150" s="71">
        <f t="shared" si="110"/>
        <v>0</v>
      </c>
      <c r="AA150" s="71">
        <f t="shared" si="97"/>
        <v>1</v>
      </c>
      <c r="AB150" s="71">
        <f t="shared" si="98"/>
        <v>55</v>
      </c>
      <c r="AC150" s="71" t="str">
        <f t="shared" si="99"/>
        <v>Handpump</v>
      </c>
      <c r="AD150" s="71">
        <f t="shared" si="111"/>
        <v>55</v>
      </c>
      <c r="AE150" s="71" t="str">
        <f t="shared" si="112"/>
        <v/>
      </c>
      <c r="AF150" s="71">
        <f t="shared" si="100"/>
        <v>1</v>
      </c>
      <c r="AG150" s="71" t="str">
        <f t="shared" si="101"/>
        <v/>
      </c>
      <c r="AH150" s="71" t="str">
        <f t="shared" si="102"/>
        <v/>
      </c>
      <c r="AI150" s="71">
        <f t="shared" si="103"/>
        <v>1</v>
      </c>
      <c r="AJ150" s="71" t="str">
        <f t="shared" si="104"/>
        <v>Turbidity</v>
      </c>
      <c r="AK150" s="71">
        <f t="shared" si="105"/>
        <v>1</v>
      </c>
      <c r="AL150" s="71">
        <f t="shared" si="113"/>
        <v>1</v>
      </c>
      <c r="AM150" s="71">
        <f t="shared" si="106"/>
        <v>1</v>
      </c>
    </row>
    <row r="151" spans="1:39" x14ac:dyDescent="0.45">
      <c r="A151" s="71" t="str">
        <f t="shared" si="76"/>
        <v>2697700245</v>
      </c>
      <c r="B151" s="71" t="str">
        <f t="shared" si="77"/>
        <v>11-08-2019 08:30:03 UTC</v>
      </c>
      <c r="C151" s="71" t="str">
        <f t="shared" si="78"/>
        <v>3e3c-mwge-paff</v>
      </c>
      <c r="D151" s="71" t="str">
        <f t="shared" si="79"/>
        <v>-15.760777392424643</v>
      </c>
      <c r="E151" s="71" t="str">
        <f t="shared" si="80"/>
        <v>35.273130694404244</v>
      </c>
      <c r="F151" s="71" t="str">
        <f t="shared" si="81"/>
        <v>803.0</v>
      </c>
      <c r="G151" s="71" t="str">
        <f t="shared" si="82"/>
        <v>Malawi</v>
      </c>
      <c r="H151" s="71" t="str">
        <f t="shared" si="83"/>
        <v>Chiradzulu</v>
      </c>
      <c r="I151" s="71" t="str">
        <f t="shared" si="84"/>
        <v>Kadewere</v>
      </c>
      <c r="J151" s="71" t="str">
        <f t="shared" si="85"/>
        <v>Ndanga</v>
      </c>
      <c r="K151" s="71" t="str">
        <f t="shared" si="86"/>
        <v>Namasalima</v>
      </c>
      <c r="L151" s="71">
        <f t="shared" si="87"/>
        <v>0</v>
      </c>
      <c r="M151" s="71">
        <f t="shared" si="88"/>
        <v>0</v>
      </c>
      <c r="N151" s="71">
        <f t="shared" si="107"/>
        <v>6</v>
      </c>
      <c r="O151" s="71" t="str">
        <f t="shared" si="108"/>
        <v>Intermediate Level of Service</v>
      </c>
      <c r="P151" s="71">
        <v>1</v>
      </c>
      <c r="Q151" s="71" t="str">
        <f t="shared" si="89"/>
        <v>Afridev Handpump</v>
      </c>
      <c r="R151" s="71" t="str">
        <f t="shared" si="90"/>
        <v/>
      </c>
      <c r="S151" s="71" t="str">
        <f t="shared" si="109"/>
        <v>Afridev Handpump</v>
      </c>
      <c r="T151" s="71">
        <f t="shared" si="91"/>
        <v>1</v>
      </c>
      <c r="U151" s="71">
        <f t="shared" si="92"/>
        <v>430</v>
      </c>
      <c r="V151" s="71">
        <f t="shared" si="93"/>
        <v>0</v>
      </c>
      <c r="W151" s="71">
        <f t="shared" si="94"/>
        <v>0</v>
      </c>
      <c r="X151" s="71">
        <f t="shared" si="95"/>
        <v>1</v>
      </c>
      <c r="Y151" s="71">
        <f t="shared" si="96"/>
        <v>0</v>
      </c>
      <c r="Z151" s="71">
        <f t="shared" si="110"/>
        <v>0</v>
      </c>
      <c r="AA151" s="71">
        <f t="shared" si="97"/>
        <v>1</v>
      </c>
      <c r="AB151" s="71">
        <f t="shared" si="98"/>
        <v>90</v>
      </c>
      <c r="AC151" s="71" t="str">
        <f t="shared" si="99"/>
        <v>Handpump</v>
      </c>
      <c r="AD151" s="71">
        <f t="shared" si="111"/>
        <v>90</v>
      </c>
      <c r="AE151" s="71" t="str">
        <f t="shared" si="112"/>
        <v/>
      </c>
      <c r="AF151" s="71">
        <f t="shared" si="100"/>
        <v>1</v>
      </c>
      <c r="AG151" s="71" t="str">
        <f t="shared" si="101"/>
        <v/>
      </c>
      <c r="AH151" s="71" t="str">
        <f t="shared" si="102"/>
        <v/>
      </c>
      <c r="AI151" s="71">
        <f t="shared" si="103"/>
        <v>1</v>
      </c>
      <c r="AJ151" s="71" t="str">
        <f t="shared" si="104"/>
        <v>Turbidity</v>
      </c>
      <c r="AK151" s="71">
        <f t="shared" si="105"/>
        <v>1</v>
      </c>
      <c r="AL151" s="71">
        <f t="shared" si="113"/>
        <v>1</v>
      </c>
      <c r="AM151" s="71">
        <f t="shared" si="106"/>
        <v>1</v>
      </c>
    </row>
    <row r="152" spans="1:39" x14ac:dyDescent="0.45">
      <c r="A152" s="71" t="str">
        <f t="shared" si="76"/>
        <v>2687810270</v>
      </c>
      <c r="B152" s="71" t="str">
        <f t="shared" si="77"/>
        <v>11-08-2019 09:27:30 UTC</v>
      </c>
      <c r="C152" s="71" t="str">
        <f t="shared" si="78"/>
        <v>3a42-ces9-nhqy</v>
      </c>
      <c r="D152" s="71" t="str">
        <f t="shared" si="79"/>
        <v>-15.626452029682696</v>
      </c>
      <c r="E152" s="71" t="str">
        <f t="shared" si="80"/>
        <v>35.22020467557013</v>
      </c>
      <c r="F152" s="71" t="str">
        <f t="shared" si="81"/>
        <v>903.0</v>
      </c>
      <c r="G152" s="71" t="str">
        <f t="shared" si="82"/>
        <v>Malawi</v>
      </c>
      <c r="H152" s="71" t="str">
        <f t="shared" si="83"/>
        <v>Chiradzulu</v>
      </c>
      <c r="I152" s="71" t="str">
        <f t="shared" si="84"/>
        <v>Ntchema</v>
      </c>
      <c r="J152" s="71" t="str">
        <f t="shared" si="85"/>
        <v>Matikiti</v>
      </c>
      <c r="K152" s="71" t="str">
        <f t="shared" si="86"/>
        <v>Matikiti</v>
      </c>
      <c r="L152" s="71">
        <f t="shared" si="87"/>
        <v>0</v>
      </c>
      <c r="M152" s="71">
        <f t="shared" si="88"/>
        <v>0</v>
      </c>
      <c r="N152" s="71">
        <f t="shared" si="107"/>
        <v>4</v>
      </c>
      <c r="O152" s="71" t="str">
        <f t="shared" si="108"/>
        <v>Basic Level of Service</v>
      </c>
      <c r="P152" s="71">
        <v>1</v>
      </c>
      <c r="Q152" s="71" t="str">
        <f t="shared" si="89"/>
        <v>Afridev Handpump</v>
      </c>
      <c r="R152" s="71" t="str">
        <f t="shared" si="90"/>
        <v/>
      </c>
      <c r="S152" s="71" t="str">
        <f t="shared" si="109"/>
        <v>Afridev Handpump</v>
      </c>
      <c r="T152" s="71">
        <f t="shared" si="91"/>
        <v>0</v>
      </c>
      <c r="U152" s="71">
        <f t="shared" si="92"/>
        <v>350</v>
      </c>
      <c r="V152" s="71">
        <f t="shared" si="93"/>
        <v>0</v>
      </c>
      <c r="W152" s="71">
        <f t="shared" si="94"/>
        <v>0</v>
      </c>
      <c r="X152" s="71">
        <f t="shared" si="95"/>
        <v>1</v>
      </c>
      <c r="Y152" s="71">
        <f t="shared" si="96"/>
        <v>0</v>
      </c>
      <c r="Z152" s="71">
        <f t="shared" si="110"/>
        <v>0</v>
      </c>
      <c r="AA152" s="71">
        <f t="shared" si="97"/>
        <v>1</v>
      </c>
      <c r="AB152" s="71">
        <f t="shared" si="98"/>
        <v>107</v>
      </c>
      <c r="AC152" s="71" t="str">
        <f t="shared" si="99"/>
        <v>Handpump</v>
      </c>
      <c r="AD152" s="71">
        <f t="shared" si="111"/>
        <v>107</v>
      </c>
      <c r="AE152" s="71" t="str">
        <f t="shared" si="112"/>
        <v/>
      </c>
      <c r="AF152" s="71">
        <f t="shared" si="100"/>
        <v>1</v>
      </c>
      <c r="AG152" s="71" t="str">
        <f t="shared" si="101"/>
        <v/>
      </c>
      <c r="AH152" s="71" t="str">
        <f t="shared" si="102"/>
        <v/>
      </c>
      <c r="AI152" s="71">
        <f t="shared" si="103"/>
        <v>1</v>
      </c>
      <c r="AJ152" s="71" t="str">
        <f t="shared" si="104"/>
        <v>Turbidity</v>
      </c>
      <c r="AK152" s="71">
        <f t="shared" si="105"/>
        <v>1</v>
      </c>
      <c r="AL152" s="71">
        <f t="shared" si="113"/>
        <v>1</v>
      </c>
      <c r="AM152" s="71">
        <f t="shared" si="106"/>
        <v>0</v>
      </c>
    </row>
    <row r="153" spans="1:39" x14ac:dyDescent="0.45">
      <c r="A153" s="71" t="str">
        <f t="shared" si="76"/>
        <v>2712180129</v>
      </c>
      <c r="B153" s="71" t="str">
        <f t="shared" si="77"/>
        <v>11-08-2019 09:29:52 UTC</v>
      </c>
      <c r="C153" s="71" t="str">
        <f t="shared" si="78"/>
        <v>2rk3-8mx3-f73w</v>
      </c>
      <c r="D153" s="71" t="str">
        <f t="shared" si="79"/>
        <v>-15.770953986793756</v>
      </c>
      <c r="E153" s="71" t="str">
        <f t="shared" si="80"/>
        <v>35.21234856918454</v>
      </c>
      <c r="F153" s="71" t="str">
        <f t="shared" si="81"/>
        <v>887.0</v>
      </c>
      <c r="G153" s="71" t="str">
        <f t="shared" si="82"/>
        <v>Malawi</v>
      </c>
      <c r="H153" s="71" t="str">
        <f t="shared" si="83"/>
        <v>Chiradzulu</v>
      </c>
      <c r="I153" s="71" t="str">
        <f t="shared" si="84"/>
        <v>Kadewere</v>
      </c>
      <c r="J153" s="71" t="str">
        <f t="shared" si="85"/>
        <v>Chanje II</v>
      </c>
      <c r="K153" s="71" t="str">
        <f t="shared" si="86"/>
        <v>Kazembe III</v>
      </c>
      <c r="L153" s="71">
        <f t="shared" si="87"/>
        <v>0</v>
      </c>
      <c r="M153" s="71">
        <f t="shared" si="88"/>
        <v>0</v>
      </c>
      <c r="N153" s="71">
        <f t="shared" si="107"/>
        <v>4</v>
      </c>
      <c r="O153" s="71" t="str">
        <f t="shared" si="108"/>
        <v>Basic Level of Service</v>
      </c>
      <c r="P153" s="71">
        <v>1</v>
      </c>
      <c r="Q153" s="71" t="str">
        <f t="shared" si="89"/>
        <v>Afridev Handpump</v>
      </c>
      <c r="R153" s="71" t="str">
        <f t="shared" si="90"/>
        <v/>
      </c>
      <c r="S153" s="71" t="str">
        <f t="shared" si="109"/>
        <v>Afridev Handpump</v>
      </c>
      <c r="T153" s="71">
        <f t="shared" si="91"/>
        <v>1</v>
      </c>
      <c r="U153" s="71">
        <f t="shared" si="92"/>
        <v>245</v>
      </c>
      <c r="V153" s="71">
        <f t="shared" si="93"/>
        <v>1</v>
      </c>
      <c r="W153" s="71">
        <f t="shared" si="94"/>
        <v>0</v>
      </c>
      <c r="X153" s="71">
        <f t="shared" si="95"/>
        <v>1</v>
      </c>
      <c r="Y153" s="71">
        <f t="shared" si="96"/>
        <v>0</v>
      </c>
      <c r="Z153" s="71">
        <f t="shared" si="110"/>
        <v>0</v>
      </c>
      <c r="AA153" s="71">
        <f t="shared" si="97"/>
        <v>0</v>
      </c>
      <c r="AB153" s="71">
        <f t="shared" si="98"/>
        <v>0</v>
      </c>
      <c r="AC153" s="71" t="str">
        <f t="shared" si="99"/>
        <v>Handpump</v>
      </c>
      <c r="AD153" s="71">
        <f t="shared" si="111"/>
        <v>0</v>
      </c>
      <c r="AE153" s="71" t="str">
        <f t="shared" si="112"/>
        <v/>
      </c>
      <c r="AF153" s="71">
        <f t="shared" si="100"/>
        <v>1</v>
      </c>
      <c r="AG153" s="71" t="str">
        <f t="shared" si="101"/>
        <v/>
      </c>
      <c r="AH153" s="71" t="str">
        <f t="shared" si="102"/>
        <v/>
      </c>
      <c r="AI153" s="71" t="str">
        <f t="shared" si="103"/>
        <v/>
      </c>
      <c r="AJ153" s="71" t="str">
        <f t="shared" si="104"/>
        <v>Turbidity</v>
      </c>
      <c r="AK153" s="71" t="str">
        <f t="shared" si="105"/>
        <v/>
      </c>
      <c r="AL153" s="71" t="str">
        <f t="shared" si="113"/>
        <v>No Data</v>
      </c>
      <c r="AM153" s="71">
        <f t="shared" si="106"/>
        <v>0</v>
      </c>
    </row>
    <row r="154" spans="1:39" x14ac:dyDescent="0.45">
      <c r="A154" s="71" t="str">
        <f t="shared" si="76"/>
        <v>2689630265</v>
      </c>
      <c r="B154" s="71" t="str">
        <f t="shared" si="77"/>
        <v>11-08-2019 10:05:34 UTC</v>
      </c>
      <c r="C154" s="71" t="str">
        <f t="shared" si="78"/>
        <v>jcp1-pjjb-4c9n</v>
      </c>
      <c r="D154" s="71" t="str">
        <f t="shared" si="79"/>
        <v>-15.621213801205158</v>
      </c>
      <c r="E154" s="71" t="str">
        <f t="shared" si="80"/>
        <v>35.23334599100053</v>
      </c>
      <c r="F154" s="71" t="str">
        <f t="shared" si="81"/>
        <v>881.0</v>
      </c>
      <c r="G154" s="71" t="str">
        <f t="shared" si="82"/>
        <v>Malawi</v>
      </c>
      <c r="H154" s="71" t="str">
        <f t="shared" si="83"/>
        <v>Chiradzulu</v>
      </c>
      <c r="I154" s="71" t="str">
        <f t="shared" si="84"/>
        <v>Ntchema</v>
      </c>
      <c r="J154" s="71" t="str">
        <f t="shared" si="85"/>
        <v>Matikiti</v>
      </c>
      <c r="K154" s="71" t="str">
        <f t="shared" si="86"/>
        <v>Matikiti</v>
      </c>
      <c r="L154" s="71">
        <f t="shared" si="87"/>
        <v>0</v>
      </c>
      <c r="M154" s="71">
        <f t="shared" si="88"/>
        <v>0</v>
      </c>
      <c r="N154" s="71">
        <f t="shared" si="107"/>
        <v>6</v>
      </c>
      <c r="O154" s="71" t="str">
        <f t="shared" si="108"/>
        <v>Intermediate Level of Service</v>
      </c>
      <c r="P154" s="71">
        <v>1</v>
      </c>
      <c r="Q154" s="71" t="str">
        <f t="shared" si="89"/>
        <v>Afridev Handpump</v>
      </c>
      <c r="R154" s="71" t="str">
        <f t="shared" si="90"/>
        <v/>
      </c>
      <c r="S154" s="71" t="str">
        <f t="shared" si="109"/>
        <v>Afridev Handpump</v>
      </c>
      <c r="T154" s="71">
        <f t="shared" si="91"/>
        <v>1</v>
      </c>
      <c r="U154" s="71">
        <f t="shared" si="92"/>
        <v>350</v>
      </c>
      <c r="V154" s="71">
        <f t="shared" si="93"/>
        <v>0</v>
      </c>
      <c r="W154" s="71">
        <f t="shared" si="94"/>
        <v>0</v>
      </c>
      <c r="X154" s="71">
        <f t="shared" si="95"/>
        <v>1</v>
      </c>
      <c r="Y154" s="71">
        <f t="shared" si="96"/>
        <v>0</v>
      </c>
      <c r="Z154" s="71">
        <f t="shared" si="110"/>
        <v>0</v>
      </c>
      <c r="AA154" s="71">
        <f t="shared" si="97"/>
        <v>1</v>
      </c>
      <c r="AB154" s="71">
        <f t="shared" si="98"/>
        <v>111</v>
      </c>
      <c r="AC154" s="71" t="str">
        <f t="shared" si="99"/>
        <v>Handpump</v>
      </c>
      <c r="AD154" s="71">
        <f t="shared" si="111"/>
        <v>111</v>
      </c>
      <c r="AE154" s="71" t="str">
        <f t="shared" si="112"/>
        <v/>
      </c>
      <c r="AF154" s="71">
        <f t="shared" si="100"/>
        <v>1</v>
      </c>
      <c r="AG154" s="71" t="str">
        <f t="shared" si="101"/>
        <v/>
      </c>
      <c r="AH154" s="71" t="str">
        <f t="shared" si="102"/>
        <v/>
      </c>
      <c r="AI154" s="71">
        <f t="shared" si="103"/>
        <v>1</v>
      </c>
      <c r="AJ154" s="71" t="str">
        <f t="shared" si="104"/>
        <v>Turbidity</v>
      </c>
      <c r="AK154" s="71">
        <f t="shared" si="105"/>
        <v>1</v>
      </c>
      <c r="AL154" s="71">
        <f t="shared" si="113"/>
        <v>1</v>
      </c>
      <c r="AM154" s="71">
        <f t="shared" si="106"/>
        <v>1</v>
      </c>
    </row>
    <row r="155" spans="1:39" x14ac:dyDescent="0.45">
      <c r="A155" s="71" t="str">
        <f t="shared" si="76"/>
        <v>2683580262</v>
      </c>
      <c r="B155" s="71" t="str">
        <f t="shared" si="77"/>
        <v>11-08-2019 10:35:04 UTC</v>
      </c>
      <c r="C155" s="71" t="str">
        <f t="shared" si="78"/>
        <v>c83q-hxeg-2eve</v>
      </c>
      <c r="D155" s="71" t="str">
        <f t="shared" si="79"/>
        <v>-15.758540807291865</v>
      </c>
      <c r="E155" s="71" t="str">
        <f t="shared" si="80"/>
        <v>35.222513638436794</v>
      </c>
      <c r="F155" s="71" t="str">
        <f t="shared" si="81"/>
        <v>892.0</v>
      </c>
      <c r="G155" s="71" t="str">
        <f t="shared" si="82"/>
        <v>Malawi</v>
      </c>
      <c r="H155" s="71" t="str">
        <f t="shared" si="83"/>
        <v>Chiradzulu</v>
      </c>
      <c r="I155" s="71" t="str">
        <f t="shared" si="84"/>
        <v>Kadewere</v>
      </c>
      <c r="J155" s="71" t="str">
        <f t="shared" si="85"/>
        <v>Chanje</v>
      </c>
      <c r="K155" s="71" t="str">
        <f t="shared" si="86"/>
        <v>Beya</v>
      </c>
      <c r="L155" s="71">
        <f t="shared" si="87"/>
        <v>0</v>
      </c>
      <c r="M155" s="71">
        <f t="shared" si="88"/>
        <v>0</v>
      </c>
      <c r="N155" s="71">
        <f t="shared" si="107"/>
        <v>5</v>
      </c>
      <c r="O155" s="71" t="str">
        <f t="shared" si="108"/>
        <v>Basic Level of Service</v>
      </c>
      <c r="P155" s="71">
        <v>1</v>
      </c>
      <c r="Q155" s="71" t="str">
        <f t="shared" si="89"/>
        <v>Afridev Handpump</v>
      </c>
      <c r="R155" s="71" t="str">
        <f t="shared" si="90"/>
        <v/>
      </c>
      <c r="S155" s="71" t="str">
        <f t="shared" si="109"/>
        <v>Afridev Handpump</v>
      </c>
      <c r="T155" s="71">
        <f t="shared" si="91"/>
        <v>1</v>
      </c>
      <c r="U155" s="71">
        <f t="shared" si="92"/>
        <v>230</v>
      </c>
      <c r="V155" s="71">
        <f t="shared" si="93"/>
        <v>1</v>
      </c>
      <c r="W155" s="71">
        <f t="shared" si="94"/>
        <v>0</v>
      </c>
      <c r="X155" s="71">
        <f t="shared" si="95"/>
        <v>1</v>
      </c>
      <c r="Y155" s="71">
        <f t="shared" si="96"/>
        <v>0</v>
      </c>
      <c r="Z155" s="71">
        <f t="shared" si="110"/>
        <v>0</v>
      </c>
      <c r="AA155" s="71">
        <f t="shared" si="97"/>
        <v>1</v>
      </c>
      <c r="AB155" s="71">
        <f t="shared" si="98"/>
        <v>70</v>
      </c>
      <c r="AC155" s="71" t="str">
        <f t="shared" si="99"/>
        <v>Handpump</v>
      </c>
      <c r="AD155" s="71">
        <f t="shared" si="111"/>
        <v>70</v>
      </c>
      <c r="AE155" s="71" t="str">
        <f t="shared" si="112"/>
        <v/>
      </c>
      <c r="AF155" s="71">
        <f t="shared" si="100"/>
        <v>1</v>
      </c>
      <c r="AG155" s="71" t="str">
        <f t="shared" si="101"/>
        <v/>
      </c>
      <c r="AH155" s="71" t="str">
        <f t="shared" si="102"/>
        <v/>
      </c>
      <c r="AI155" s="71">
        <f t="shared" si="103"/>
        <v>0</v>
      </c>
      <c r="AJ155" s="71" t="str">
        <f t="shared" si="104"/>
        <v>Turbidity</v>
      </c>
      <c r="AK155" s="71">
        <f t="shared" si="105"/>
        <v>1</v>
      </c>
      <c r="AL155" s="71">
        <f t="shared" si="113"/>
        <v>0</v>
      </c>
      <c r="AM155" s="71">
        <f t="shared" si="106"/>
        <v>0</v>
      </c>
    </row>
    <row r="156" spans="1:39" x14ac:dyDescent="0.45">
      <c r="A156" s="71" t="str">
        <f t="shared" si="76"/>
        <v>2687800276</v>
      </c>
      <c r="B156" s="71" t="str">
        <f t="shared" si="77"/>
        <v>11-08-2019 11:07:33 UTC</v>
      </c>
      <c r="C156" s="71" t="str">
        <f t="shared" si="78"/>
        <v>ubu2-qeh2-q1h6</v>
      </c>
      <c r="D156" s="71" t="str">
        <f t="shared" si="79"/>
        <v>-15.761179933324456</v>
      </c>
      <c r="E156" s="71" t="str">
        <f t="shared" si="80"/>
        <v>35.21734569221735</v>
      </c>
      <c r="F156" s="71" t="str">
        <f t="shared" si="81"/>
        <v>900.0</v>
      </c>
      <c r="G156" s="71" t="str">
        <f t="shared" si="82"/>
        <v>Malawi</v>
      </c>
      <c r="H156" s="71" t="str">
        <f t="shared" si="83"/>
        <v>Chiradzulu</v>
      </c>
      <c r="I156" s="71" t="str">
        <f t="shared" si="84"/>
        <v>Kadewere</v>
      </c>
      <c r="J156" s="71" t="str">
        <f t="shared" si="85"/>
        <v>Chanje II</v>
      </c>
      <c r="K156" s="71" t="str">
        <f t="shared" si="86"/>
        <v>Likalawe</v>
      </c>
      <c r="L156" s="71">
        <f t="shared" si="87"/>
        <v>0</v>
      </c>
      <c r="M156" s="71">
        <f t="shared" si="88"/>
        <v>0</v>
      </c>
      <c r="N156" s="71">
        <f t="shared" si="107"/>
        <v>8</v>
      </c>
      <c r="O156" s="71" t="str">
        <f t="shared" si="108"/>
        <v>High Level of Service</v>
      </c>
      <c r="P156" s="71">
        <v>1</v>
      </c>
      <c r="Q156" s="71" t="str">
        <f t="shared" si="89"/>
        <v>Afridev Handpump</v>
      </c>
      <c r="R156" s="71" t="str">
        <f t="shared" si="90"/>
        <v/>
      </c>
      <c r="S156" s="71" t="str">
        <f t="shared" si="109"/>
        <v>Afridev Handpump</v>
      </c>
      <c r="T156" s="71">
        <f t="shared" si="91"/>
        <v>1</v>
      </c>
      <c r="U156" s="71">
        <f t="shared" si="92"/>
        <v>200</v>
      </c>
      <c r="V156" s="71">
        <f t="shared" si="93"/>
        <v>1</v>
      </c>
      <c r="W156" s="71">
        <f t="shared" si="94"/>
        <v>1</v>
      </c>
      <c r="X156" s="71" t="str">
        <f t="shared" si="95"/>
        <v/>
      </c>
      <c r="Y156" s="71" t="str">
        <f t="shared" si="96"/>
        <v/>
      </c>
      <c r="Z156" s="71">
        <f t="shared" si="110"/>
        <v>1</v>
      </c>
      <c r="AA156" s="71">
        <f t="shared" si="97"/>
        <v>1</v>
      </c>
      <c r="AB156" s="71">
        <f t="shared" si="98"/>
        <v>40</v>
      </c>
      <c r="AC156" s="71" t="str">
        <f t="shared" si="99"/>
        <v>Handpump</v>
      </c>
      <c r="AD156" s="71">
        <f t="shared" si="111"/>
        <v>40</v>
      </c>
      <c r="AE156" s="71" t="str">
        <f t="shared" si="112"/>
        <v/>
      </c>
      <c r="AF156" s="71">
        <f t="shared" si="100"/>
        <v>1</v>
      </c>
      <c r="AG156" s="71" t="str">
        <f t="shared" si="101"/>
        <v/>
      </c>
      <c r="AH156" s="71" t="str">
        <f t="shared" si="102"/>
        <v/>
      </c>
      <c r="AI156" s="71">
        <f t="shared" si="103"/>
        <v>1</v>
      </c>
      <c r="AJ156" s="71" t="str">
        <f t="shared" si="104"/>
        <v>Turbidity</v>
      </c>
      <c r="AK156" s="71">
        <f t="shared" si="105"/>
        <v>1</v>
      </c>
      <c r="AL156" s="71">
        <f t="shared" si="113"/>
        <v>1</v>
      </c>
      <c r="AM156" s="71">
        <f t="shared" si="106"/>
        <v>1</v>
      </c>
    </row>
    <row r="157" spans="1:39" x14ac:dyDescent="0.45">
      <c r="A157" s="71" t="str">
        <f t="shared" si="76"/>
        <v>2708340306</v>
      </c>
      <c r="B157" s="71" t="str">
        <f t="shared" si="77"/>
        <v>11-08-2019 11:36:33 UTC</v>
      </c>
      <c r="C157" s="71" t="str">
        <f t="shared" si="78"/>
        <v>u2dn-7u79-sxry</v>
      </c>
      <c r="D157" s="71" t="str">
        <f t="shared" si="79"/>
        <v>-15.698206778615713</v>
      </c>
      <c r="E157" s="71" t="str">
        <f t="shared" si="80"/>
        <v>35.24185831658542</v>
      </c>
      <c r="F157" s="71" t="str">
        <f t="shared" si="81"/>
        <v>855.0</v>
      </c>
      <c r="G157" s="71" t="str">
        <f t="shared" si="82"/>
        <v>Malawi</v>
      </c>
      <c r="H157" s="71" t="str">
        <f t="shared" si="83"/>
        <v>Chiradzulu</v>
      </c>
      <c r="I157" s="71" t="str">
        <f t="shared" si="84"/>
        <v>Kadewere</v>
      </c>
      <c r="J157" s="71" t="str">
        <f t="shared" si="85"/>
        <v>Kadewere</v>
      </c>
      <c r="K157" s="71" t="str">
        <f t="shared" si="86"/>
        <v>Chimbalanga</v>
      </c>
      <c r="L157" s="71">
        <f t="shared" si="87"/>
        <v>0</v>
      </c>
      <c r="M157" s="71">
        <f t="shared" si="88"/>
        <v>0</v>
      </c>
      <c r="N157" s="71">
        <f t="shared" si="107"/>
        <v>4</v>
      </c>
      <c r="O157" s="71" t="str">
        <f t="shared" si="108"/>
        <v>Basic Level of Service</v>
      </c>
      <c r="P157" s="71">
        <v>1</v>
      </c>
      <c r="Q157" s="71" t="str">
        <f t="shared" si="89"/>
        <v>Afridev Handpump</v>
      </c>
      <c r="R157" s="71" t="str">
        <f t="shared" si="90"/>
        <v/>
      </c>
      <c r="S157" s="71" t="str">
        <f t="shared" si="109"/>
        <v>Afridev Handpump</v>
      </c>
      <c r="T157" s="71">
        <f t="shared" si="91"/>
        <v>1</v>
      </c>
      <c r="U157" s="71">
        <f t="shared" si="92"/>
        <v>475</v>
      </c>
      <c r="V157" s="71">
        <f t="shared" si="93"/>
        <v>0</v>
      </c>
      <c r="W157" s="71">
        <f t="shared" si="94"/>
        <v>0</v>
      </c>
      <c r="X157" s="71">
        <f t="shared" si="95"/>
        <v>1</v>
      </c>
      <c r="Y157" s="71">
        <f t="shared" si="96"/>
        <v>0</v>
      </c>
      <c r="Z157" s="71">
        <f t="shared" si="110"/>
        <v>0</v>
      </c>
      <c r="AA157" s="71">
        <f t="shared" si="97"/>
        <v>1</v>
      </c>
      <c r="AB157" s="71">
        <f t="shared" si="98"/>
        <v>56</v>
      </c>
      <c r="AC157" s="71" t="str">
        <f t="shared" si="99"/>
        <v>Handpump</v>
      </c>
      <c r="AD157" s="71">
        <f t="shared" si="111"/>
        <v>56</v>
      </c>
      <c r="AE157" s="71" t="str">
        <f t="shared" si="112"/>
        <v/>
      </c>
      <c r="AF157" s="71">
        <f t="shared" si="100"/>
        <v>1</v>
      </c>
      <c r="AG157" s="71" t="str">
        <f t="shared" si="101"/>
        <v/>
      </c>
      <c r="AH157" s="71" t="str">
        <f t="shared" si="102"/>
        <v/>
      </c>
      <c r="AI157" s="71" t="str">
        <f t="shared" si="103"/>
        <v/>
      </c>
      <c r="AJ157" s="71" t="str">
        <f t="shared" si="104"/>
        <v>Turbidity</v>
      </c>
      <c r="AK157" s="71">
        <f t="shared" si="105"/>
        <v>1</v>
      </c>
      <c r="AL157" s="71" t="str">
        <f t="shared" si="113"/>
        <v>No Data</v>
      </c>
      <c r="AM157" s="71">
        <f t="shared" si="106"/>
        <v>0</v>
      </c>
    </row>
    <row r="158" spans="1:39" x14ac:dyDescent="0.45">
      <c r="A158" s="71" t="str">
        <f t="shared" si="76"/>
        <v>2699610207</v>
      </c>
      <c r="B158" s="71" t="str">
        <f t="shared" si="77"/>
        <v>11-08-2019 11:38:13 UTC</v>
      </c>
      <c r="C158" s="71" t="str">
        <f t="shared" si="78"/>
        <v>cfrp-dhdb-u1u</v>
      </c>
      <c r="D158" s="71" t="str">
        <f t="shared" si="79"/>
        <v>-15.87689843494445</v>
      </c>
      <c r="E158" s="71" t="str">
        <f t="shared" si="80"/>
        <v>35.2577243372798</v>
      </c>
      <c r="F158" s="71" t="str">
        <f t="shared" si="81"/>
        <v>804.0</v>
      </c>
      <c r="G158" s="71" t="str">
        <f t="shared" si="82"/>
        <v>Malawi</v>
      </c>
      <c r="H158" s="71" t="str">
        <f t="shared" si="83"/>
        <v>Chiradzulu</v>
      </c>
      <c r="I158" s="71" t="str">
        <f t="shared" si="84"/>
        <v>Maone</v>
      </c>
      <c r="J158" s="71" t="str">
        <f t="shared" si="85"/>
        <v>Sakwata</v>
      </c>
      <c r="K158" s="71" t="str">
        <f t="shared" si="86"/>
        <v>Mukokoha</v>
      </c>
      <c r="L158" s="71">
        <f t="shared" si="87"/>
        <v>0</v>
      </c>
      <c r="M158" s="71">
        <f t="shared" si="88"/>
        <v>0</v>
      </c>
      <c r="N158" s="71">
        <f t="shared" si="107"/>
        <v>4</v>
      </c>
      <c r="O158" s="71" t="str">
        <f t="shared" si="108"/>
        <v>Basic Level of Service</v>
      </c>
      <c r="P158" s="71">
        <v>1</v>
      </c>
      <c r="Q158" s="71" t="str">
        <f t="shared" si="89"/>
        <v>Afridev Handpump</v>
      </c>
      <c r="R158" s="71" t="str">
        <f t="shared" si="90"/>
        <v/>
      </c>
      <c r="S158" s="71" t="str">
        <f t="shared" si="109"/>
        <v>Afridev Handpump</v>
      </c>
      <c r="T158" s="71">
        <f t="shared" si="91"/>
        <v>1</v>
      </c>
      <c r="U158" s="71">
        <f t="shared" si="92"/>
        <v>240</v>
      </c>
      <c r="V158" s="71">
        <f t="shared" si="93"/>
        <v>1</v>
      </c>
      <c r="W158" s="71">
        <f t="shared" si="94"/>
        <v>0</v>
      </c>
      <c r="X158" s="71">
        <f t="shared" si="95"/>
        <v>1</v>
      </c>
      <c r="Y158" s="71">
        <f t="shared" si="96"/>
        <v>0</v>
      </c>
      <c r="Z158" s="71">
        <f t="shared" si="110"/>
        <v>0</v>
      </c>
      <c r="AA158" s="71">
        <f t="shared" si="97"/>
        <v>0</v>
      </c>
      <c r="AB158" s="71">
        <f t="shared" si="98"/>
        <v>0</v>
      </c>
      <c r="AC158" s="71" t="str">
        <f t="shared" si="99"/>
        <v>Handpump</v>
      </c>
      <c r="AD158" s="71">
        <f t="shared" si="111"/>
        <v>0</v>
      </c>
      <c r="AE158" s="71" t="str">
        <f t="shared" si="112"/>
        <v/>
      </c>
      <c r="AF158" s="71">
        <f t="shared" si="100"/>
        <v>1</v>
      </c>
      <c r="AG158" s="71" t="str">
        <f t="shared" si="101"/>
        <v/>
      </c>
      <c r="AH158" s="71" t="str">
        <f t="shared" si="102"/>
        <v/>
      </c>
      <c r="AI158" s="71" t="str">
        <f t="shared" si="103"/>
        <v/>
      </c>
      <c r="AJ158" s="71" t="str">
        <f t="shared" si="104"/>
        <v>Turbidity</v>
      </c>
      <c r="AK158" s="71" t="str">
        <f t="shared" si="105"/>
        <v/>
      </c>
      <c r="AL158" s="71" t="str">
        <f t="shared" si="113"/>
        <v>No Data</v>
      </c>
      <c r="AM158" s="71">
        <f t="shared" si="106"/>
        <v>0</v>
      </c>
    </row>
    <row r="159" spans="1:39" x14ac:dyDescent="0.45">
      <c r="A159" s="71" t="str">
        <f t="shared" si="76"/>
        <v>2697690189</v>
      </c>
      <c r="B159" s="71" t="str">
        <f t="shared" si="77"/>
        <v>11-08-2019 12:01:05 UTC</v>
      </c>
      <c r="C159" s="71" t="str">
        <f t="shared" si="78"/>
        <v>95as-fh8p-3w3s</v>
      </c>
      <c r="D159" s="71" t="str">
        <f t="shared" si="79"/>
        <v>-15.878358730114996</v>
      </c>
      <c r="E159" s="71" t="str">
        <f t="shared" si="80"/>
        <v>35.25283785536885</v>
      </c>
      <c r="F159" s="71" t="str">
        <f t="shared" si="81"/>
        <v>813.0</v>
      </c>
      <c r="G159" s="71" t="str">
        <f t="shared" si="82"/>
        <v>Malawi</v>
      </c>
      <c r="H159" s="71" t="str">
        <f t="shared" si="83"/>
        <v>Chiradzulu</v>
      </c>
      <c r="I159" s="71" t="str">
        <f t="shared" si="84"/>
        <v>Maone</v>
      </c>
      <c r="J159" s="71" t="str">
        <f t="shared" si="85"/>
        <v>Sakwata</v>
      </c>
      <c r="K159" s="71" t="str">
        <f t="shared" si="86"/>
        <v>Mukokoha</v>
      </c>
      <c r="L159" s="71">
        <f t="shared" si="87"/>
        <v>0</v>
      </c>
      <c r="M159" s="71">
        <f t="shared" si="88"/>
        <v>0</v>
      </c>
      <c r="N159" s="71">
        <f t="shared" si="107"/>
        <v>0</v>
      </c>
      <c r="O159" s="71" t="str">
        <f t="shared" si="108"/>
        <v>No Improved System</v>
      </c>
      <c r="P159" s="71" t="s">
        <v>96</v>
      </c>
      <c r="Q159" s="71" t="str">
        <f t="shared" si="89"/>
        <v/>
      </c>
      <c r="R159" s="71" t="str">
        <f t="shared" si="90"/>
        <v>River</v>
      </c>
      <c r="S159" s="71" t="str">
        <f t="shared" si="109"/>
        <v>River</v>
      </c>
      <c r="T159" s="71" t="str">
        <f t="shared" si="91"/>
        <v>N/A</v>
      </c>
      <c r="U159" s="71">
        <f t="shared" si="92"/>
        <v>300</v>
      </c>
      <c r="V159" s="71" t="str">
        <f t="shared" si="93"/>
        <v>N/A</v>
      </c>
      <c r="W159" s="71" t="str">
        <f t="shared" si="94"/>
        <v/>
      </c>
      <c r="X159" s="71" t="str">
        <f t="shared" si="95"/>
        <v/>
      </c>
      <c r="Y159" s="71" t="str">
        <f t="shared" si="96"/>
        <v/>
      </c>
      <c r="Z159" s="71" t="str">
        <f t="shared" si="110"/>
        <v>N/A</v>
      </c>
      <c r="AA159" s="71" t="str">
        <f t="shared" si="97"/>
        <v>N/A</v>
      </c>
      <c r="AB159" s="71" t="str">
        <f t="shared" si="98"/>
        <v/>
      </c>
      <c r="AC159" s="71" t="str">
        <f t="shared" si="99"/>
        <v/>
      </c>
      <c r="AD159" s="71" t="str">
        <f t="shared" si="111"/>
        <v/>
      </c>
      <c r="AE159" s="71" t="str">
        <f t="shared" si="112"/>
        <v/>
      </c>
      <c r="AF159" s="71" t="str">
        <f t="shared" si="100"/>
        <v>N/A</v>
      </c>
      <c r="AG159" s="71" t="str">
        <f t="shared" si="101"/>
        <v/>
      </c>
      <c r="AH159" s="71" t="str">
        <f t="shared" si="102"/>
        <v/>
      </c>
      <c r="AI159" s="71" t="str">
        <f t="shared" si="103"/>
        <v/>
      </c>
      <c r="AJ159" s="71" t="str">
        <f t="shared" si="104"/>
        <v/>
      </c>
      <c r="AK159" s="71" t="str">
        <f t="shared" si="105"/>
        <v/>
      </c>
      <c r="AL159" s="71" t="str">
        <f t="shared" si="113"/>
        <v>N/A</v>
      </c>
      <c r="AM159" s="71" t="str">
        <f t="shared" si="106"/>
        <v>N/A</v>
      </c>
    </row>
    <row r="160" spans="1:39" x14ac:dyDescent="0.45">
      <c r="A160" s="71" t="str">
        <f t="shared" si="76"/>
        <v>2697700257</v>
      </c>
      <c r="B160" s="71" t="str">
        <f t="shared" si="77"/>
        <v>11-08-2019 12:01:15 UTC</v>
      </c>
      <c r="C160" s="71" t="str">
        <f t="shared" si="78"/>
        <v>d4p0-efmg-d988</v>
      </c>
      <c r="D160" s="71" t="str">
        <f t="shared" si="79"/>
        <v>-15.77005926053971</v>
      </c>
      <c r="E160" s="71" t="str">
        <f t="shared" si="80"/>
        <v>35.21915568038821</v>
      </c>
      <c r="F160" s="71" t="str">
        <f t="shared" si="81"/>
        <v>861.0</v>
      </c>
      <c r="G160" s="71" t="str">
        <f t="shared" si="82"/>
        <v>Malawi</v>
      </c>
      <c r="H160" s="71" t="str">
        <f t="shared" si="83"/>
        <v>Chiradzulu</v>
      </c>
      <c r="I160" s="71" t="str">
        <f t="shared" si="84"/>
        <v>Kadewere</v>
      </c>
      <c r="J160" s="71" t="str">
        <f t="shared" si="85"/>
        <v>Chanje II</v>
      </c>
      <c r="K160" s="71" t="str">
        <f t="shared" si="86"/>
        <v>Likalawe</v>
      </c>
      <c r="L160" s="71">
        <f t="shared" si="87"/>
        <v>0</v>
      </c>
      <c r="M160" s="71">
        <f t="shared" si="88"/>
        <v>0</v>
      </c>
      <c r="N160" s="71">
        <f t="shared" si="107"/>
        <v>7</v>
      </c>
      <c r="O160" s="71" t="str">
        <f t="shared" si="108"/>
        <v>Intermediate Level of Service</v>
      </c>
      <c r="P160" s="71">
        <v>1</v>
      </c>
      <c r="Q160" s="71" t="str">
        <f t="shared" si="89"/>
        <v>Afridev Handpump</v>
      </c>
      <c r="R160" s="71" t="str">
        <f t="shared" si="90"/>
        <v/>
      </c>
      <c r="S160" s="71" t="str">
        <f t="shared" si="109"/>
        <v>Afridev Handpump</v>
      </c>
      <c r="T160" s="71">
        <f t="shared" si="91"/>
        <v>1</v>
      </c>
      <c r="U160" s="71">
        <f t="shared" si="92"/>
        <v>93</v>
      </c>
      <c r="V160" s="71">
        <f t="shared" si="93"/>
        <v>1</v>
      </c>
      <c r="W160" s="71">
        <f t="shared" si="94"/>
        <v>0</v>
      </c>
      <c r="X160" s="71">
        <f t="shared" si="95"/>
        <v>1</v>
      </c>
      <c r="Y160" s="71">
        <f t="shared" si="96"/>
        <v>0</v>
      </c>
      <c r="Z160" s="71">
        <f t="shared" si="110"/>
        <v>0</v>
      </c>
      <c r="AA160" s="71">
        <f t="shared" si="97"/>
        <v>1</v>
      </c>
      <c r="AB160" s="71">
        <f t="shared" si="98"/>
        <v>70</v>
      </c>
      <c r="AC160" s="71" t="str">
        <f t="shared" si="99"/>
        <v>Handpump</v>
      </c>
      <c r="AD160" s="71">
        <f t="shared" si="111"/>
        <v>70</v>
      </c>
      <c r="AE160" s="71" t="str">
        <f t="shared" si="112"/>
        <v/>
      </c>
      <c r="AF160" s="71">
        <f t="shared" si="100"/>
        <v>1</v>
      </c>
      <c r="AG160" s="71" t="str">
        <f t="shared" si="101"/>
        <v/>
      </c>
      <c r="AH160" s="71" t="str">
        <f t="shared" si="102"/>
        <v/>
      </c>
      <c r="AI160" s="71">
        <f t="shared" si="103"/>
        <v>1</v>
      </c>
      <c r="AJ160" s="71" t="str">
        <f t="shared" si="104"/>
        <v>Turbidity</v>
      </c>
      <c r="AK160" s="71">
        <f t="shared" si="105"/>
        <v>1</v>
      </c>
      <c r="AL160" s="71">
        <f t="shared" si="113"/>
        <v>1</v>
      </c>
      <c r="AM160" s="71">
        <f t="shared" si="106"/>
        <v>1</v>
      </c>
    </row>
    <row r="161" spans="1:39" x14ac:dyDescent="0.45">
      <c r="A161" s="71" t="str">
        <f t="shared" si="76"/>
        <v>2685740354</v>
      </c>
      <c r="B161" s="71" t="str">
        <f t="shared" si="77"/>
        <v>11-08-2019 12:11:04 UTC</v>
      </c>
      <c r="C161" s="71" t="str">
        <f t="shared" si="78"/>
        <v>tdsg-5fwm-kng8</v>
      </c>
      <c r="D161" s="71" t="str">
        <f t="shared" si="79"/>
        <v>-15.916022560559213</v>
      </c>
      <c r="E161" s="71" t="str">
        <f t="shared" si="80"/>
        <v>35.26933679357171</v>
      </c>
      <c r="F161" s="71" t="str">
        <f t="shared" si="81"/>
        <v>756.0</v>
      </c>
      <c r="G161" s="71" t="str">
        <f t="shared" si="82"/>
        <v>Malawi</v>
      </c>
      <c r="H161" s="71" t="str">
        <f t="shared" si="83"/>
        <v>Chiradzulu</v>
      </c>
      <c r="I161" s="71" t="str">
        <f t="shared" si="84"/>
        <v>Maone</v>
      </c>
      <c r="J161" s="71" t="str">
        <f t="shared" si="85"/>
        <v>Mangulama</v>
      </c>
      <c r="K161" s="71" t="str">
        <f t="shared" si="86"/>
        <v>Mangulama</v>
      </c>
      <c r="L161" s="71">
        <f t="shared" si="87"/>
        <v>0</v>
      </c>
      <c r="M161" s="71">
        <f t="shared" si="88"/>
        <v>0</v>
      </c>
      <c r="N161" s="71">
        <f t="shared" si="107"/>
        <v>8</v>
      </c>
      <c r="O161" s="71" t="str">
        <f t="shared" si="108"/>
        <v>High Level of Service</v>
      </c>
      <c r="P161" s="71">
        <v>1</v>
      </c>
      <c r="Q161" s="71" t="str">
        <f t="shared" si="89"/>
        <v>Afridev Handpump</v>
      </c>
      <c r="R161" s="71" t="str">
        <f t="shared" si="90"/>
        <v/>
      </c>
      <c r="S161" s="71" t="str">
        <f t="shared" si="109"/>
        <v>Afridev Handpump</v>
      </c>
      <c r="T161" s="71">
        <f t="shared" si="91"/>
        <v>1</v>
      </c>
      <c r="U161" s="71">
        <f t="shared" si="92"/>
        <v>170</v>
      </c>
      <c r="V161" s="71">
        <f t="shared" si="93"/>
        <v>1</v>
      </c>
      <c r="W161" s="71">
        <f t="shared" si="94"/>
        <v>1</v>
      </c>
      <c r="X161" s="71" t="str">
        <f t="shared" si="95"/>
        <v/>
      </c>
      <c r="Y161" s="71" t="str">
        <f t="shared" si="96"/>
        <v/>
      </c>
      <c r="Z161" s="71">
        <f t="shared" si="110"/>
        <v>1</v>
      </c>
      <c r="AA161" s="71">
        <f t="shared" si="97"/>
        <v>1</v>
      </c>
      <c r="AB161" s="71">
        <f t="shared" si="98"/>
        <v>40</v>
      </c>
      <c r="AC161" s="71" t="str">
        <f t="shared" si="99"/>
        <v>Handpump</v>
      </c>
      <c r="AD161" s="71">
        <f t="shared" si="111"/>
        <v>40</v>
      </c>
      <c r="AE161" s="71" t="str">
        <f t="shared" si="112"/>
        <v/>
      </c>
      <c r="AF161" s="71">
        <f t="shared" si="100"/>
        <v>1</v>
      </c>
      <c r="AG161" s="71" t="str">
        <f t="shared" si="101"/>
        <v/>
      </c>
      <c r="AH161" s="71" t="str">
        <f t="shared" si="102"/>
        <v/>
      </c>
      <c r="AI161" s="71">
        <f t="shared" si="103"/>
        <v>1</v>
      </c>
      <c r="AJ161" s="71" t="str">
        <f t="shared" si="104"/>
        <v>Turbidity</v>
      </c>
      <c r="AK161" s="71">
        <f t="shared" si="105"/>
        <v>1</v>
      </c>
      <c r="AL161" s="71">
        <f t="shared" si="113"/>
        <v>1</v>
      </c>
      <c r="AM161" s="71">
        <f t="shared" si="106"/>
        <v>1</v>
      </c>
    </row>
    <row r="162" spans="1:39" x14ac:dyDescent="0.45">
      <c r="A162" s="71" t="str">
        <f t="shared" si="76"/>
        <v>2710200334</v>
      </c>
      <c r="B162" s="71" t="str">
        <f t="shared" si="77"/>
        <v>11-08-2019 12:14:13 UTC</v>
      </c>
      <c r="C162" s="71" t="str">
        <f t="shared" si="78"/>
        <v>jvtd-99bk-y010</v>
      </c>
      <c r="D162" s="71" t="str">
        <f t="shared" si="79"/>
        <v>-15.610906407237053</v>
      </c>
      <c r="E162" s="71" t="str">
        <f t="shared" si="80"/>
        <v>35.241584395989776</v>
      </c>
      <c r="F162" s="71" t="str">
        <f t="shared" si="81"/>
        <v>863.0</v>
      </c>
      <c r="G162" s="71" t="str">
        <f t="shared" si="82"/>
        <v>Malawi</v>
      </c>
      <c r="H162" s="71" t="str">
        <f t="shared" si="83"/>
        <v>Chiradzulu</v>
      </c>
      <c r="I162" s="71" t="str">
        <f t="shared" si="84"/>
        <v>Ntchema</v>
      </c>
      <c r="J162" s="71" t="str">
        <f t="shared" si="85"/>
        <v>Mpotola</v>
      </c>
      <c r="K162" s="71" t="str">
        <f t="shared" si="86"/>
        <v>Dyamabvu</v>
      </c>
      <c r="L162" s="71">
        <f t="shared" si="87"/>
        <v>0</v>
      </c>
      <c r="M162" s="71">
        <f t="shared" si="88"/>
        <v>0</v>
      </c>
      <c r="N162" s="71">
        <f t="shared" si="107"/>
        <v>6</v>
      </c>
      <c r="O162" s="71" t="str">
        <f t="shared" si="108"/>
        <v>Intermediate Level of Service</v>
      </c>
      <c r="P162" s="71">
        <v>1</v>
      </c>
      <c r="Q162" s="71" t="str">
        <f t="shared" si="89"/>
        <v>Afridev Handpump</v>
      </c>
      <c r="R162" s="71" t="str">
        <f t="shared" si="90"/>
        <v/>
      </c>
      <c r="S162" s="71" t="str">
        <f t="shared" si="109"/>
        <v>Afridev Handpump</v>
      </c>
      <c r="T162" s="71">
        <f t="shared" si="91"/>
        <v>1</v>
      </c>
      <c r="U162" s="71">
        <f t="shared" si="92"/>
        <v>350</v>
      </c>
      <c r="V162" s="71">
        <f t="shared" si="93"/>
        <v>0</v>
      </c>
      <c r="W162" s="71">
        <f t="shared" si="94"/>
        <v>0</v>
      </c>
      <c r="X162" s="71">
        <f t="shared" si="95"/>
        <v>1</v>
      </c>
      <c r="Y162" s="71">
        <f t="shared" si="96"/>
        <v>0</v>
      </c>
      <c r="Z162" s="71">
        <f t="shared" si="110"/>
        <v>0</v>
      </c>
      <c r="AA162" s="71">
        <f t="shared" si="97"/>
        <v>1</v>
      </c>
      <c r="AB162" s="71">
        <f t="shared" si="98"/>
        <v>46</v>
      </c>
      <c r="AC162" s="71" t="str">
        <f t="shared" si="99"/>
        <v>Handpump</v>
      </c>
      <c r="AD162" s="71">
        <f t="shared" si="111"/>
        <v>46</v>
      </c>
      <c r="AE162" s="71" t="str">
        <f t="shared" si="112"/>
        <v/>
      </c>
      <c r="AF162" s="71">
        <f t="shared" si="100"/>
        <v>1</v>
      </c>
      <c r="AG162" s="71" t="str">
        <f t="shared" si="101"/>
        <v/>
      </c>
      <c r="AH162" s="71" t="str">
        <f t="shared" si="102"/>
        <v/>
      </c>
      <c r="AI162" s="71">
        <f t="shared" si="103"/>
        <v>1</v>
      </c>
      <c r="AJ162" s="71" t="str">
        <f t="shared" si="104"/>
        <v>Turbidity</v>
      </c>
      <c r="AK162" s="71">
        <f t="shared" si="105"/>
        <v>1</v>
      </c>
      <c r="AL162" s="71">
        <f t="shared" si="113"/>
        <v>1</v>
      </c>
      <c r="AM162" s="71">
        <f t="shared" si="106"/>
        <v>1</v>
      </c>
    </row>
    <row r="163" spans="1:39" x14ac:dyDescent="0.45">
      <c r="A163" s="71" t="str">
        <f t="shared" si="76"/>
        <v>2685750365</v>
      </c>
      <c r="B163" s="71" t="str">
        <f t="shared" si="77"/>
        <v>11-08-2019 12:42:14 UTC</v>
      </c>
      <c r="C163" s="71" t="str">
        <f t="shared" si="78"/>
        <v>ev4p-fecv-1dn6</v>
      </c>
      <c r="D163" s="71" t="str">
        <f t="shared" si="79"/>
        <v>-15.608990513719618</v>
      </c>
      <c r="E163" s="71" t="str">
        <f t="shared" si="80"/>
        <v>35.2394641097635</v>
      </c>
      <c r="F163" s="71" t="str">
        <f t="shared" si="81"/>
        <v>876.0</v>
      </c>
      <c r="G163" s="71" t="str">
        <f t="shared" si="82"/>
        <v>Malawi</v>
      </c>
      <c r="H163" s="71" t="str">
        <f t="shared" si="83"/>
        <v>Chiradzulu</v>
      </c>
      <c r="I163" s="71" t="str">
        <f t="shared" si="84"/>
        <v>Ntchema</v>
      </c>
      <c r="J163" s="71" t="str">
        <f t="shared" si="85"/>
        <v>Mpotola</v>
      </c>
      <c r="K163" s="71" t="str">
        <f t="shared" si="86"/>
        <v>Dyamabvu</v>
      </c>
      <c r="L163" s="71">
        <f t="shared" si="87"/>
        <v>0</v>
      </c>
      <c r="M163" s="71">
        <f t="shared" si="88"/>
        <v>0</v>
      </c>
      <c r="N163" s="71">
        <f t="shared" si="107"/>
        <v>6</v>
      </c>
      <c r="O163" s="71" t="str">
        <f t="shared" si="108"/>
        <v>Intermediate Level of Service</v>
      </c>
      <c r="P163" s="71">
        <v>1</v>
      </c>
      <c r="Q163" s="71" t="str">
        <f t="shared" si="89"/>
        <v>Afridev Handpump</v>
      </c>
      <c r="R163" s="71" t="str">
        <f t="shared" si="90"/>
        <v/>
      </c>
      <c r="S163" s="71" t="str">
        <f t="shared" si="109"/>
        <v>Afridev Handpump</v>
      </c>
      <c r="T163" s="71">
        <f t="shared" si="91"/>
        <v>0</v>
      </c>
      <c r="U163" s="71">
        <f t="shared" si="92"/>
        <v>350</v>
      </c>
      <c r="V163" s="71">
        <f t="shared" si="93"/>
        <v>0</v>
      </c>
      <c r="W163" s="71">
        <f t="shared" si="94"/>
        <v>1</v>
      </c>
      <c r="X163" s="71" t="str">
        <f t="shared" si="95"/>
        <v/>
      </c>
      <c r="Y163" s="71" t="str">
        <f t="shared" si="96"/>
        <v/>
      </c>
      <c r="Z163" s="71">
        <f t="shared" si="110"/>
        <v>1</v>
      </c>
      <c r="AA163" s="71">
        <f t="shared" si="97"/>
        <v>1</v>
      </c>
      <c r="AB163" s="71">
        <f t="shared" si="98"/>
        <v>72</v>
      </c>
      <c r="AC163" s="71" t="str">
        <f t="shared" si="99"/>
        <v>Handpump</v>
      </c>
      <c r="AD163" s="71">
        <f t="shared" si="111"/>
        <v>72</v>
      </c>
      <c r="AE163" s="71" t="str">
        <f t="shared" si="112"/>
        <v/>
      </c>
      <c r="AF163" s="71">
        <f t="shared" si="100"/>
        <v>1</v>
      </c>
      <c r="AG163" s="71" t="str">
        <f t="shared" si="101"/>
        <v/>
      </c>
      <c r="AH163" s="71" t="str">
        <f t="shared" si="102"/>
        <v/>
      </c>
      <c r="AI163" s="71">
        <f t="shared" si="103"/>
        <v>1</v>
      </c>
      <c r="AJ163" s="71" t="str">
        <f t="shared" si="104"/>
        <v>Turbidity</v>
      </c>
      <c r="AK163" s="71">
        <f t="shared" si="105"/>
        <v>1</v>
      </c>
      <c r="AL163" s="71">
        <f t="shared" si="113"/>
        <v>1</v>
      </c>
      <c r="AM163" s="71">
        <f t="shared" si="106"/>
        <v>1</v>
      </c>
    </row>
    <row r="164" spans="1:39" x14ac:dyDescent="0.45">
      <c r="A164" s="71" t="str">
        <f t="shared" si="76"/>
        <v>2699620269</v>
      </c>
      <c r="B164" s="71" t="str">
        <f t="shared" si="77"/>
        <v>11-08-2019 12:51:59 UTC</v>
      </c>
      <c r="C164" s="71" t="str">
        <f t="shared" si="78"/>
        <v>fxm6-jta3-r0y2</v>
      </c>
      <c r="D164" s="71" t="str">
        <f t="shared" si="79"/>
        <v>-15.769696575589478</v>
      </c>
      <c r="E164" s="71" t="str">
        <f t="shared" si="80"/>
        <v>35.22140965797007</v>
      </c>
      <c r="F164" s="71" t="str">
        <f t="shared" si="81"/>
        <v>859.0</v>
      </c>
      <c r="G164" s="71" t="str">
        <f t="shared" si="82"/>
        <v>Malawi</v>
      </c>
      <c r="H164" s="71" t="str">
        <f t="shared" si="83"/>
        <v>Chiradzulu</v>
      </c>
      <c r="I164" s="71" t="str">
        <f t="shared" si="84"/>
        <v>Kadewere</v>
      </c>
      <c r="J164" s="71" t="str">
        <f t="shared" si="85"/>
        <v>Chanje</v>
      </c>
      <c r="K164" s="71" t="str">
        <f t="shared" si="86"/>
        <v>Ntulumbwa</v>
      </c>
      <c r="L164" s="71">
        <f t="shared" si="87"/>
        <v>0</v>
      </c>
      <c r="M164" s="71">
        <f t="shared" si="88"/>
        <v>0</v>
      </c>
      <c r="N164" s="71">
        <f t="shared" si="107"/>
        <v>7</v>
      </c>
      <c r="O164" s="71" t="str">
        <f t="shared" si="108"/>
        <v>Intermediate Level of Service</v>
      </c>
      <c r="P164" s="71">
        <v>1</v>
      </c>
      <c r="Q164" s="71" t="str">
        <f t="shared" si="89"/>
        <v>Afridev Handpump</v>
      </c>
      <c r="R164" s="71" t="str">
        <f t="shared" si="90"/>
        <v/>
      </c>
      <c r="S164" s="71" t="str">
        <f t="shared" si="109"/>
        <v>Afridev Handpump</v>
      </c>
      <c r="T164" s="71">
        <f t="shared" si="91"/>
        <v>1</v>
      </c>
      <c r="U164" s="71">
        <f t="shared" si="92"/>
        <v>230</v>
      </c>
      <c r="V164" s="71">
        <f t="shared" si="93"/>
        <v>1</v>
      </c>
      <c r="W164" s="71">
        <f t="shared" si="94"/>
        <v>1</v>
      </c>
      <c r="X164" s="71" t="str">
        <f t="shared" si="95"/>
        <v/>
      </c>
      <c r="Y164" s="71" t="str">
        <f t="shared" si="96"/>
        <v/>
      </c>
      <c r="Z164" s="71">
        <f t="shared" si="110"/>
        <v>1</v>
      </c>
      <c r="AA164" s="71">
        <f t="shared" si="97"/>
        <v>1</v>
      </c>
      <c r="AB164" s="71">
        <f t="shared" si="98"/>
        <v>45</v>
      </c>
      <c r="AC164" s="71" t="str">
        <f t="shared" si="99"/>
        <v>Handpump</v>
      </c>
      <c r="AD164" s="71">
        <f t="shared" si="111"/>
        <v>45</v>
      </c>
      <c r="AE164" s="71" t="str">
        <f t="shared" si="112"/>
        <v/>
      </c>
      <c r="AF164" s="71">
        <f t="shared" si="100"/>
        <v>1</v>
      </c>
      <c r="AG164" s="71" t="str">
        <f t="shared" si="101"/>
        <v/>
      </c>
      <c r="AH164" s="71" t="str">
        <f t="shared" si="102"/>
        <v/>
      </c>
      <c r="AI164" s="71">
        <f t="shared" si="103"/>
        <v>0</v>
      </c>
      <c r="AJ164" s="71" t="str">
        <f t="shared" si="104"/>
        <v>Turbidity</v>
      </c>
      <c r="AK164" s="71">
        <f t="shared" si="105"/>
        <v>1</v>
      </c>
      <c r="AL164" s="71">
        <f t="shared" si="113"/>
        <v>0</v>
      </c>
      <c r="AM164" s="71">
        <f t="shared" si="106"/>
        <v>1</v>
      </c>
    </row>
    <row r="165" spans="1:39" x14ac:dyDescent="0.45">
      <c r="A165" s="71" t="str">
        <f t="shared" si="76"/>
        <v>2695780275</v>
      </c>
      <c r="B165" s="71" t="str">
        <f t="shared" si="77"/>
        <v>11-08-2019 13:28:51 UTC</v>
      </c>
      <c r="C165" s="71" t="str">
        <f t="shared" si="78"/>
        <v>qtum-phuk-b7ub</v>
      </c>
      <c r="D165" s="71" t="str">
        <f t="shared" si="79"/>
        <v>-15.765148177742958</v>
      </c>
      <c r="E165" s="71" t="str">
        <f t="shared" si="80"/>
        <v>35.22135358303785</v>
      </c>
      <c r="F165" s="71" t="str">
        <f t="shared" si="81"/>
        <v>895.0</v>
      </c>
      <c r="G165" s="71" t="str">
        <f t="shared" si="82"/>
        <v>Malawi</v>
      </c>
      <c r="H165" s="71" t="str">
        <f t="shared" si="83"/>
        <v>Chiradzulu</v>
      </c>
      <c r="I165" s="71" t="str">
        <f t="shared" si="84"/>
        <v>Kadewere</v>
      </c>
      <c r="J165" s="71" t="str">
        <f t="shared" si="85"/>
        <v>Chanje II</v>
      </c>
      <c r="K165" s="71" t="str">
        <f t="shared" si="86"/>
        <v>Likalawe</v>
      </c>
      <c r="L165" s="71">
        <f t="shared" si="87"/>
        <v>0</v>
      </c>
      <c r="M165" s="71">
        <f t="shared" si="88"/>
        <v>0</v>
      </c>
      <c r="N165" s="71">
        <f t="shared" si="107"/>
        <v>7</v>
      </c>
      <c r="O165" s="71" t="str">
        <f t="shared" si="108"/>
        <v>Intermediate Level of Service</v>
      </c>
      <c r="P165" s="71">
        <v>1</v>
      </c>
      <c r="Q165" s="71" t="str">
        <f t="shared" si="89"/>
        <v>Afridev Handpump</v>
      </c>
      <c r="R165" s="71" t="str">
        <f t="shared" si="90"/>
        <v/>
      </c>
      <c r="S165" s="71" t="str">
        <f t="shared" si="109"/>
        <v>Afridev Handpump</v>
      </c>
      <c r="T165" s="71">
        <f t="shared" si="91"/>
        <v>1</v>
      </c>
      <c r="U165" s="71">
        <f t="shared" si="92"/>
        <v>140</v>
      </c>
      <c r="V165" s="71">
        <f t="shared" si="93"/>
        <v>1</v>
      </c>
      <c r="W165" s="71">
        <f t="shared" si="94"/>
        <v>1</v>
      </c>
      <c r="X165" s="71" t="str">
        <f t="shared" si="95"/>
        <v/>
      </c>
      <c r="Y165" s="71" t="str">
        <f t="shared" si="96"/>
        <v/>
      </c>
      <c r="Z165" s="71">
        <f t="shared" si="110"/>
        <v>1</v>
      </c>
      <c r="AA165" s="71">
        <f t="shared" si="97"/>
        <v>1</v>
      </c>
      <c r="AB165" s="71">
        <f t="shared" si="98"/>
        <v>60</v>
      </c>
      <c r="AC165" s="71" t="str">
        <f t="shared" si="99"/>
        <v>Handpump</v>
      </c>
      <c r="AD165" s="71">
        <f t="shared" si="111"/>
        <v>60</v>
      </c>
      <c r="AE165" s="71" t="str">
        <f t="shared" si="112"/>
        <v/>
      </c>
      <c r="AF165" s="71">
        <f t="shared" si="100"/>
        <v>1</v>
      </c>
      <c r="AG165" s="71" t="str">
        <f t="shared" si="101"/>
        <v/>
      </c>
      <c r="AH165" s="71" t="str">
        <f t="shared" si="102"/>
        <v/>
      </c>
      <c r="AI165" s="71">
        <f t="shared" si="103"/>
        <v>1</v>
      </c>
      <c r="AJ165" s="71" t="str">
        <f t="shared" si="104"/>
        <v>Turbidity</v>
      </c>
      <c r="AK165" s="71">
        <f t="shared" si="105"/>
        <v>1</v>
      </c>
      <c r="AL165" s="71">
        <f t="shared" si="113"/>
        <v>1</v>
      </c>
      <c r="AM165" s="71">
        <f t="shared" si="106"/>
        <v>0</v>
      </c>
    </row>
    <row r="166" spans="1:39" x14ac:dyDescent="0.45">
      <c r="A166" s="71" t="str">
        <f t="shared" si="76"/>
        <v>2685750411</v>
      </c>
      <c r="B166" s="71" t="str">
        <f t="shared" si="77"/>
        <v>11-08-2019 14:05:14 UTC</v>
      </c>
      <c r="C166" s="71" t="str">
        <f t="shared" si="78"/>
        <v>v9v5-tbbb-41ma</v>
      </c>
      <c r="D166" s="71" t="str">
        <f t="shared" si="79"/>
        <v>-15.737780006602407</v>
      </c>
      <c r="E166" s="71" t="str">
        <f t="shared" si="80"/>
        <v>35.25295830331743</v>
      </c>
      <c r="F166" s="71" t="str">
        <f t="shared" si="81"/>
        <v>819.0</v>
      </c>
      <c r="G166" s="71" t="str">
        <f t="shared" si="82"/>
        <v>Malawi</v>
      </c>
      <c r="H166" s="71" t="str">
        <f t="shared" si="83"/>
        <v>Chiradzulu</v>
      </c>
      <c r="I166" s="71" t="str">
        <f t="shared" si="84"/>
        <v>Kadewere</v>
      </c>
      <c r="J166" s="71" t="str">
        <f t="shared" si="85"/>
        <v>Malambo</v>
      </c>
      <c r="K166" s="71" t="str">
        <f t="shared" si="86"/>
        <v>Ngirengire</v>
      </c>
      <c r="L166" s="71">
        <f t="shared" si="87"/>
        <v>0</v>
      </c>
      <c r="M166" s="71">
        <f t="shared" si="88"/>
        <v>0</v>
      </c>
      <c r="N166" s="71">
        <f t="shared" si="107"/>
        <v>7</v>
      </c>
      <c r="O166" s="71" t="str">
        <f t="shared" si="108"/>
        <v>Intermediate Level of Service</v>
      </c>
      <c r="P166" s="71">
        <v>1</v>
      </c>
      <c r="Q166" s="71" t="str">
        <f t="shared" si="89"/>
        <v>Afridev Handpump</v>
      </c>
      <c r="R166" s="71" t="str">
        <f t="shared" si="90"/>
        <v/>
      </c>
      <c r="S166" s="71" t="str">
        <f t="shared" si="109"/>
        <v>Afridev Handpump</v>
      </c>
      <c r="T166" s="71">
        <f t="shared" si="91"/>
        <v>1</v>
      </c>
      <c r="U166" s="71">
        <f t="shared" si="92"/>
        <v>150</v>
      </c>
      <c r="V166" s="71">
        <f t="shared" si="93"/>
        <v>1</v>
      </c>
      <c r="W166" s="71">
        <f t="shared" si="94"/>
        <v>1</v>
      </c>
      <c r="X166" s="71" t="str">
        <f t="shared" si="95"/>
        <v/>
      </c>
      <c r="Y166" s="71" t="str">
        <f t="shared" si="96"/>
        <v/>
      </c>
      <c r="Z166" s="71">
        <f t="shared" si="110"/>
        <v>1</v>
      </c>
      <c r="AA166" s="71">
        <f t="shared" si="97"/>
        <v>1</v>
      </c>
      <c r="AB166" s="71">
        <f t="shared" si="98"/>
        <v>46</v>
      </c>
      <c r="AC166" s="71" t="str">
        <f t="shared" si="99"/>
        <v>Handpump</v>
      </c>
      <c r="AD166" s="71">
        <f t="shared" si="111"/>
        <v>46</v>
      </c>
      <c r="AE166" s="71" t="str">
        <f t="shared" si="112"/>
        <v/>
      </c>
      <c r="AF166" s="71">
        <f t="shared" si="100"/>
        <v>1</v>
      </c>
      <c r="AG166" s="71" t="str">
        <f t="shared" si="101"/>
        <v/>
      </c>
      <c r="AH166" s="71" t="str">
        <f t="shared" si="102"/>
        <v/>
      </c>
      <c r="AI166" s="71">
        <f t="shared" si="103"/>
        <v>1</v>
      </c>
      <c r="AJ166" s="71" t="str">
        <f t="shared" si="104"/>
        <v>Turbidity</v>
      </c>
      <c r="AK166" s="71">
        <f t="shared" si="105"/>
        <v>1</v>
      </c>
      <c r="AL166" s="71">
        <f t="shared" si="113"/>
        <v>1</v>
      </c>
      <c r="AM166" s="71">
        <f t="shared" si="106"/>
        <v>0</v>
      </c>
    </row>
    <row r="167" spans="1:39" x14ac:dyDescent="0.45">
      <c r="A167" s="71" t="str">
        <f t="shared" si="76"/>
        <v>2670160318</v>
      </c>
      <c r="B167" s="71" t="str">
        <f t="shared" si="77"/>
        <v>11-08-2019 15:04:24 UTC</v>
      </c>
      <c r="C167" s="71" t="str">
        <f t="shared" si="78"/>
        <v>ss84-1n20-bp34</v>
      </c>
      <c r="D167" s="71" t="str">
        <f t="shared" si="79"/>
        <v>-15.735853426158428</v>
      </c>
      <c r="E167" s="71" t="str">
        <f t="shared" si="80"/>
        <v>35.25615641847253</v>
      </c>
      <c r="F167" s="71" t="str">
        <f t="shared" si="81"/>
        <v>826.0</v>
      </c>
      <c r="G167" s="71" t="str">
        <f t="shared" si="82"/>
        <v>Malawi</v>
      </c>
      <c r="H167" s="71" t="str">
        <f t="shared" si="83"/>
        <v>Chiradzulu</v>
      </c>
      <c r="I167" s="71" t="str">
        <f t="shared" si="84"/>
        <v>Kadewere</v>
      </c>
      <c r="J167" s="71" t="str">
        <f t="shared" si="85"/>
        <v>Malambo</v>
      </c>
      <c r="K167" s="71" t="str">
        <f t="shared" si="86"/>
        <v>Ngirengire</v>
      </c>
      <c r="L167" s="71">
        <f t="shared" si="87"/>
        <v>0</v>
      </c>
      <c r="M167" s="71">
        <f t="shared" si="88"/>
        <v>0</v>
      </c>
      <c r="N167" s="71">
        <f t="shared" si="107"/>
        <v>6</v>
      </c>
      <c r="O167" s="71" t="str">
        <f t="shared" si="108"/>
        <v>Intermediate Level of Service</v>
      </c>
      <c r="P167" s="71">
        <v>1</v>
      </c>
      <c r="Q167" s="71" t="str">
        <f t="shared" si="89"/>
        <v>Afridev Handpump</v>
      </c>
      <c r="R167" s="71" t="str">
        <f t="shared" si="90"/>
        <v/>
      </c>
      <c r="S167" s="71" t="str">
        <f t="shared" si="109"/>
        <v>Afridev Handpump</v>
      </c>
      <c r="T167" s="71">
        <f t="shared" si="91"/>
        <v>1</v>
      </c>
      <c r="U167" s="71">
        <f t="shared" si="92"/>
        <v>345</v>
      </c>
      <c r="V167" s="71">
        <f t="shared" si="93"/>
        <v>0</v>
      </c>
      <c r="W167" s="71">
        <f t="shared" si="94"/>
        <v>1</v>
      </c>
      <c r="X167" s="71" t="str">
        <f t="shared" si="95"/>
        <v/>
      </c>
      <c r="Y167" s="71" t="str">
        <f t="shared" si="96"/>
        <v/>
      </c>
      <c r="Z167" s="71">
        <f t="shared" si="110"/>
        <v>1</v>
      </c>
      <c r="AA167" s="71">
        <f t="shared" si="97"/>
        <v>1</v>
      </c>
      <c r="AB167" s="71">
        <f t="shared" si="98"/>
        <v>35</v>
      </c>
      <c r="AC167" s="71" t="str">
        <f t="shared" si="99"/>
        <v>Handpump</v>
      </c>
      <c r="AD167" s="71">
        <f t="shared" si="111"/>
        <v>35</v>
      </c>
      <c r="AE167" s="71" t="str">
        <f t="shared" si="112"/>
        <v/>
      </c>
      <c r="AF167" s="71">
        <f t="shared" si="100"/>
        <v>1</v>
      </c>
      <c r="AG167" s="71" t="str">
        <f t="shared" si="101"/>
        <v/>
      </c>
      <c r="AH167" s="71" t="str">
        <f t="shared" si="102"/>
        <v/>
      </c>
      <c r="AI167" s="71" t="str">
        <f t="shared" si="103"/>
        <v/>
      </c>
      <c r="AJ167" s="71" t="str">
        <f t="shared" si="104"/>
        <v>Turbidity</v>
      </c>
      <c r="AK167" s="71">
        <f t="shared" si="105"/>
        <v>1</v>
      </c>
      <c r="AL167" s="71" t="str">
        <f t="shared" si="113"/>
        <v>No Data</v>
      </c>
      <c r="AM167" s="71">
        <f t="shared" si="106"/>
        <v>1</v>
      </c>
    </row>
    <row r="168" spans="1:39" x14ac:dyDescent="0.45">
      <c r="A168" s="71" t="str">
        <f t="shared" si="76"/>
        <v>2703610375</v>
      </c>
      <c r="B168" s="71" t="str">
        <f t="shared" si="77"/>
        <v>11-08-2019 17:25:05 UTC</v>
      </c>
      <c r="C168" s="71" t="str">
        <f t="shared" si="78"/>
        <v>ch20-49ku-5g0b</v>
      </c>
      <c r="D168" s="71" t="str">
        <f t="shared" si="79"/>
        <v>-15.91454868670553</v>
      </c>
      <c r="E168" s="71" t="str">
        <f t="shared" si="80"/>
        <v>35.26663362979889</v>
      </c>
      <c r="F168" s="71" t="str">
        <f t="shared" si="81"/>
        <v>762.0</v>
      </c>
      <c r="G168" s="71" t="str">
        <f t="shared" si="82"/>
        <v>Malawi</v>
      </c>
      <c r="H168" s="71" t="str">
        <f t="shared" si="83"/>
        <v>Chiradzulu</v>
      </c>
      <c r="I168" s="71" t="str">
        <f t="shared" si="84"/>
        <v>Maone</v>
      </c>
      <c r="J168" s="71" t="str">
        <f t="shared" si="85"/>
        <v>Mangulama</v>
      </c>
      <c r="K168" s="71" t="str">
        <f t="shared" si="86"/>
        <v>Mangulama</v>
      </c>
      <c r="L168" s="71">
        <f t="shared" si="87"/>
        <v>0</v>
      </c>
      <c r="M168" s="71">
        <f t="shared" si="88"/>
        <v>0</v>
      </c>
      <c r="N168" s="71">
        <f t="shared" si="107"/>
        <v>8</v>
      </c>
      <c r="O168" s="71" t="str">
        <f t="shared" si="108"/>
        <v>High Level of Service</v>
      </c>
      <c r="P168" s="71">
        <v>1</v>
      </c>
      <c r="Q168" s="71" t="str">
        <f t="shared" si="89"/>
        <v>Afridev Handpump</v>
      </c>
      <c r="R168" s="71" t="str">
        <f t="shared" si="90"/>
        <v/>
      </c>
      <c r="S168" s="71" t="str">
        <f t="shared" si="109"/>
        <v>Afridev Handpump</v>
      </c>
      <c r="T168" s="71">
        <f t="shared" si="91"/>
        <v>1</v>
      </c>
      <c r="U168" s="71">
        <f t="shared" si="92"/>
        <v>150</v>
      </c>
      <c r="V168" s="71">
        <f t="shared" si="93"/>
        <v>1</v>
      </c>
      <c r="W168" s="71">
        <f t="shared" si="94"/>
        <v>1</v>
      </c>
      <c r="X168" s="71" t="str">
        <f t="shared" si="95"/>
        <v/>
      </c>
      <c r="Y168" s="71" t="str">
        <f t="shared" si="96"/>
        <v/>
      </c>
      <c r="Z168" s="71">
        <f t="shared" si="110"/>
        <v>1</v>
      </c>
      <c r="AA168" s="71">
        <f t="shared" si="97"/>
        <v>1</v>
      </c>
      <c r="AB168" s="71">
        <f t="shared" si="98"/>
        <v>30</v>
      </c>
      <c r="AC168" s="71" t="str">
        <f t="shared" si="99"/>
        <v>Handpump</v>
      </c>
      <c r="AD168" s="71">
        <f t="shared" si="111"/>
        <v>30</v>
      </c>
      <c r="AE168" s="71" t="str">
        <f t="shared" si="112"/>
        <v/>
      </c>
      <c r="AF168" s="71">
        <f t="shared" si="100"/>
        <v>1</v>
      </c>
      <c r="AG168" s="71" t="str">
        <f t="shared" si="101"/>
        <v/>
      </c>
      <c r="AH168" s="71" t="str">
        <f t="shared" si="102"/>
        <v/>
      </c>
      <c r="AI168" s="71">
        <f t="shared" si="103"/>
        <v>1</v>
      </c>
      <c r="AJ168" s="71" t="str">
        <f t="shared" si="104"/>
        <v>Turbidity</v>
      </c>
      <c r="AK168" s="71">
        <f t="shared" si="105"/>
        <v>1</v>
      </c>
      <c r="AL168" s="71">
        <f t="shared" si="113"/>
        <v>1</v>
      </c>
      <c r="AM168" s="71">
        <f t="shared" si="106"/>
        <v>1</v>
      </c>
    </row>
    <row r="169" spans="1:39" x14ac:dyDescent="0.45">
      <c r="A169" s="71" t="str">
        <f t="shared" si="76"/>
        <v>2706940346</v>
      </c>
      <c r="B169" s="71" t="str">
        <f t="shared" si="77"/>
        <v>11-08-2019 17:26:47 UTC</v>
      </c>
      <c r="C169" s="71" t="str">
        <f t="shared" si="78"/>
        <v>6qf4-t2qp-0tcp</v>
      </c>
      <c r="D169" s="71" t="str">
        <f t="shared" si="79"/>
        <v>-15.918998932465911</v>
      </c>
      <c r="E169" s="71" t="str">
        <f t="shared" si="80"/>
        <v>35.2746541891247</v>
      </c>
      <c r="F169" s="71" t="str">
        <f t="shared" si="81"/>
        <v>736.0</v>
      </c>
      <c r="G169" s="71" t="str">
        <f t="shared" si="82"/>
        <v>Malawi</v>
      </c>
      <c r="H169" s="71" t="str">
        <f t="shared" si="83"/>
        <v>Chiradzulu</v>
      </c>
      <c r="I169" s="71" t="str">
        <f t="shared" si="84"/>
        <v>Maone</v>
      </c>
      <c r="J169" s="71" t="str">
        <f t="shared" si="85"/>
        <v>Mangulama</v>
      </c>
      <c r="K169" s="71" t="str">
        <f t="shared" si="86"/>
        <v>Mangulama</v>
      </c>
      <c r="L169" s="71">
        <f t="shared" si="87"/>
        <v>0</v>
      </c>
      <c r="M169" s="71">
        <f t="shared" si="88"/>
        <v>0</v>
      </c>
      <c r="N169" s="71">
        <f t="shared" si="107"/>
        <v>8</v>
      </c>
      <c r="O169" s="71" t="str">
        <f t="shared" si="108"/>
        <v>High Level of Service</v>
      </c>
      <c r="P169" s="71">
        <v>1</v>
      </c>
      <c r="Q169" s="71" t="str">
        <f t="shared" si="89"/>
        <v>Afridev Handpump</v>
      </c>
      <c r="R169" s="71" t="str">
        <f t="shared" si="90"/>
        <v/>
      </c>
      <c r="S169" s="71" t="str">
        <f t="shared" si="109"/>
        <v>Afridev Handpump</v>
      </c>
      <c r="T169" s="71">
        <f t="shared" si="91"/>
        <v>1</v>
      </c>
      <c r="U169" s="71">
        <f t="shared" si="92"/>
        <v>180</v>
      </c>
      <c r="V169" s="71">
        <f t="shared" si="93"/>
        <v>1</v>
      </c>
      <c r="W169" s="71">
        <f t="shared" si="94"/>
        <v>1</v>
      </c>
      <c r="X169" s="71" t="str">
        <f t="shared" si="95"/>
        <v/>
      </c>
      <c r="Y169" s="71" t="str">
        <f t="shared" si="96"/>
        <v/>
      </c>
      <c r="Z169" s="71">
        <f t="shared" si="110"/>
        <v>1</v>
      </c>
      <c r="AA169" s="71">
        <f t="shared" si="97"/>
        <v>1</v>
      </c>
      <c r="AB169" s="71">
        <f t="shared" si="98"/>
        <v>30</v>
      </c>
      <c r="AC169" s="71" t="str">
        <f t="shared" si="99"/>
        <v>Handpump</v>
      </c>
      <c r="AD169" s="71">
        <f t="shared" si="111"/>
        <v>30</v>
      </c>
      <c r="AE169" s="71" t="str">
        <f t="shared" si="112"/>
        <v/>
      </c>
      <c r="AF169" s="71">
        <f t="shared" si="100"/>
        <v>1</v>
      </c>
      <c r="AG169" s="71" t="str">
        <f t="shared" si="101"/>
        <v/>
      </c>
      <c r="AH169" s="71" t="str">
        <f t="shared" si="102"/>
        <v/>
      </c>
      <c r="AI169" s="71">
        <f t="shared" si="103"/>
        <v>1</v>
      </c>
      <c r="AJ169" s="71" t="str">
        <f t="shared" si="104"/>
        <v>Turbidity</v>
      </c>
      <c r="AK169" s="71">
        <f t="shared" si="105"/>
        <v>1</v>
      </c>
      <c r="AL169" s="71">
        <f t="shared" si="113"/>
        <v>1</v>
      </c>
      <c r="AM169" s="71">
        <f t="shared" si="106"/>
        <v>1</v>
      </c>
    </row>
    <row r="170" spans="1:39" x14ac:dyDescent="0.45">
      <c r="A170" s="71" t="str">
        <f t="shared" si="76"/>
        <v>2706950335</v>
      </c>
      <c r="B170" s="71" t="str">
        <f t="shared" si="77"/>
        <v>11-08-2019 17:27:07 UTC</v>
      </c>
      <c r="C170" s="71" t="str">
        <f t="shared" si="78"/>
        <v>381d-3e8v-d4b8</v>
      </c>
      <c r="D170" s="71" t="str">
        <f t="shared" si="79"/>
        <v>-15.910083772614598</v>
      </c>
      <c r="E170" s="71" t="str">
        <f t="shared" si="80"/>
        <v>35.26676212437451</v>
      </c>
      <c r="F170" s="71" t="str">
        <f t="shared" si="81"/>
        <v>761.0</v>
      </c>
      <c r="G170" s="71" t="str">
        <f t="shared" si="82"/>
        <v>Malawi</v>
      </c>
      <c r="H170" s="71" t="str">
        <f t="shared" si="83"/>
        <v>Chiradzulu</v>
      </c>
      <c r="I170" s="71" t="str">
        <f t="shared" si="84"/>
        <v>Maone</v>
      </c>
      <c r="J170" s="71" t="str">
        <f t="shared" si="85"/>
        <v>Mangulama</v>
      </c>
      <c r="K170" s="71" t="str">
        <f t="shared" si="86"/>
        <v>Mangulama</v>
      </c>
      <c r="L170" s="71">
        <f t="shared" si="87"/>
        <v>0</v>
      </c>
      <c r="M170" s="71">
        <f t="shared" si="88"/>
        <v>0</v>
      </c>
      <c r="N170" s="71">
        <f t="shared" si="107"/>
        <v>8</v>
      </c>
      <c r="O170" s="71" t="str">
        <f t="shared" si="108"/>
        <v>High Level of Service</v>
      </c>
      <c r="P170" s="71">
        <v>1</v>
      </c>
      <c r="Q170" s="71" t="str">
        <f t="shared" si="89"/>
        <v>Afridev Handpump</v>
      </c>
      <c r="R170" s="71" t="str">
        <f t="shared" si="90"/>
        <v/>
      </c>
      <c r="S170" s="71" t="str">
        <f t="shared" si="109"/>
        <v>Afridev Handpump</v>
      </c>
      <c r="T170" s="71">
        <f t="shared" si="91"/>
        <v>1</v>
      </c>
      <c r="U170" s="71">
        <f t="shared" si="92"/>
        <v>100</v>
      </c>
      <c r="V170" s="71">
        <f t="shared" si="93"/>
        <v>1</v>
      </c>
      <c r="W170" s="71">
        <f t="shared" si="94"/>
        <v>1</v>
      </c>
      <c r="X170" s="71" t="str">
        <f t="shared" si="95"/>
        <v/>
      </c>
      <c r="Y170" s="71" t="str">
        <f t="shared" si="96"/>
        <v/>
      </c>
      <c r="Z170" s="71">
        <f t="shared" si="110"/>
        <v>1</v>
      </c>
      <c r="AA170" s="71">
        <f t="shared" si="97"/>
        <v>1</v>
      </c>
      <c r="AB170" s="71">
        <f t="shared" si="98"/>
        <v>60</v>
      </c>
      <c r="AC170" s="71" t="str">
        <f t="shared" si="99"/>
        <v>Handpump</v>
      </c>
      <c r="AD170" s="71">
        <f t="shared" si="111"/>
        <v>60</v>
      </c>
      <c r="AE170" s="71" t="str">
        <f t="shared" si="112"/>
        <v/>
      </c>
      <c r="AF170" s="71">
        <f t="shared" si="100"/>
        <v>1</v>
      </c>
      <c r="AG170" s="71" t="str">
        <f t="shared" si="101"/>
        <v/>
      </c>
      <c r="AH170" s="71" t="str">
        <f t="shared" si="102"/>
        <v/>
      </c>
      <c r="AI170" s="71">
        <f t="shared" si="103"/>
        <v>1</v>
      </c>
      <c r="AJ170" s="71" t="str">
        <f t="shared" si="104"/>
        <v>Turbidity</v>
      </c>
      <c r="AK170" s="71">
        <f t="shared" si="105"/>
        <v>1</v>
      </c>
      <c r="AL170" s="71">
        <f t="shared" si="113"/>
        <v>1</v>
      </c>
      <c r="AM170" s="71">
        <f t="shared" si="106"/>
        <v>1</v>
      </c>
    </row>
    <row r="171" spans="1:39" x14ac:dyDescent="0.45">
      <c r="A171" s="71" t="str">
        <f t="shared" si="76"/>
        <v>2685740408</v>
      </c>
      <c r="B171" s="71" t="str">
        <f t="shared" si="77"/>
        <v>11-08-2019 20:18:31 UTC</v>
      </c>
      <c r="C171" s="71" t="str">
        <f t="shared" si="78"/>
        <v>598c-3rfs-0dd2</v>
      </c>
      <c r="D171" s="71" t="str">
        <f t="shared" si="79"/>
        <v>-15.749929449521005</v>
      </c>
      <c r="E171" s="71" t="str">
        <f t="shared" si="80"/>
        <v>35.280059007927775</v>
      </c>
      <c r="F171" s="71" t="str">
        <f t="shared" si="81"/>
        <v>779.0</v>
      </c>
      <c r="G171" s="71" t="str">
        <f t="shared" si="82"/>
        <v>Malawi</v>
      </c>
      <c r="H171" s="71" t="str">
        <f t="shared" si="83"/>
        <v>Chiradzulu</v>
      </c>
      <c r="I171" s="71" t="str">
        <f t="shared" si="84"/>
        <v>Kadewere</v>
      </c>
      <c r="J171" s="71" t="str">
        <f t="shared" si="85"/>
        <v>Ndanga</v>
      </c>
      <c r="K171" s="71" t="str">
        <f t="shared" si="86"/>
        <v>Chitawo</v>
      </c>
      <c r="L171" s="71">
        <f t="shared" si="87"/>
        <v>0</v>
      </c>
      <c r="M171" s="71">
        <f t="shared" si="88"/>
        <v>0</v>
      </c>
      <c r="N171" s="71">
        <f t="shared" si="107"/>
        <v>6</v>
      </c>
      <c r="O171" s="71" t="str">
        <f t="shared" si="108"/>
        <v>Intermediate Level of Service</v>
      </c>
      <c r="P171" s="71">
        <v>1</v>
      </c>
      <c r="Q171" s="71" t="str">
        <f t="shared" si="89"/>
        <v>Afridev Handpump</v>
      </c>
      <c r="R171" s="71" t="str">
        <f t="shared" si="90"/>
        <v/>
      </c>
      <c r="S171" s="71" t="str">
        <f t="shared" si="109"/>
        <v>Afridev Handpump</v>
      </c>
      <c r="T171" s="71">
        <f t="shared" si="91"/>
        <v>1</v>
      </c>
      <c r="U171" s="71">
        <f t="shared" si="92"/>
        <v>250</v>
      </c>
      <c r="V171" s="71">
        <f t="shared" si="93"/>
        <v>1</v>
      </c>
      <c r="W171" s="71">
        <f t="shared" si="94"/>
        <v>1</v>
      </c>
      <c r="X171" s="71" t="str">
        <f t="shared" si="95"/>
        <v/>
      </c>
      <c r="Y171" s="71" t="str">
        <f t="shared" si="96"/>
        <v/>
      </c>
      <c r="Z171" s="71">
        <f t="shared" si="110"/>
        <v>1</v>
      </c>
      <c r="AA171" s="71">
        <f t="shared" si="97"/>
        <v>1</v>
      </c>
      <c r="AB171" s="71">
        <f t="shared" si="98"/>
        <v>65</v>
      </c>
      <c r="AC171" s="71" t="str">
        <f t="shared" si="99"/>
        <v>Handpump</v>
      </c>
      <c r="AD171" s="71">
        <f t="shared" si="111"/>
        <v>65</v>
      </c>
      <c r="AE171" s="71" t="str">
        <f t="shared" si="112"/>
        <v/>
      </c>
      <c r="AF171" s="71">
        <f t="shared" si="100"/>
        <v>1</v>
      </c>
      <c r="AG171" s="71" t="str">
        <f t="shared" si="101"/>
        <v/>
      </c>
      <c r="AH171" s="71" t="str">
        <f t="shared" si="102"/>
        <v/>
      </c>
      <c r="AI171" s="71">
        <f t="shared" si="103"/>
        <v>0</v>
      </c>
      <c r="AJ171" s="71" t="str">
        <f t="shared" si="104"/>
        <v>Turbidity</v>
      </c>
      <c r="AK171" s="71">
        <f t="shared" si="105"/>
        <v>1</v>
      </c>
      <c r="AL171" s="71">
        <f t="shared" si="113"/>
        <v>0</v>
      </c>
      <c r="AM171" s="71">
        <f t="shared" si="106"/>
        <v>0</v>
      </c>
    </row>
    <row r="172" spans="1:39" x14ac:dyDescent="0.45">
      <c r="A172" s="71" t="str">
        <f t="shared" si="76"/>
        <v>2699590348</v>
      </c>
      <c r="B172" s="71" t="str">
        <f t="shared" si="77"/>
        <v>11-08-2019 20:23:22 UTC</v>
      </c>
      <c r="C172" s="71" t="str">
        <f t="shared" si="78"/>
        <v>auhr-dp2b-s31d</v>
      </c>
      <c r="D172" s="71" t="str">
        <f t="shared" si="79"/>
        <v>-15.75853468850255</v>
      </c>
      <c r="E172" s="71" t="str">
        <f t="shared" si="80"/>
        <v>35.22258178330958</v>
      </c>
      <c r="F172" s="71" t="str">
        <f t="shared" si="81"/>
        <v>872.0</v>
      </c>
      <c r="G172" s="71" t="str">
        <f t="shared" si="82"/>
        <v>Malawi</v>
      </c>
      <c r="H172" s="71" t="str">
        <f t="shared" si="83"/>
        <v>Chiradzulu</v>
      </c>
      <c r="I172" s="71" t="str">
        <f t="shared" si="84"/>
        <v>Kadewere</v>
      </c>
      <c r="J172" s="71" t="str">
        <f t="shared" si="85"/>
        <v>Chanje</v>
      </c>
      <c r="K172" s="71" t="str">
        <f t="shared" si="86"/>
        <v>Beya</v>
      </c>
      <c r="L172" s="71">
        <f t="shared" si="87"/>
        <v>0</v>
      </c>
      <c r="M172" s="71">
        <f t="shared" si="88"/>
        <v>0</v>
      </c>
      <c r="N172" s="71">
        <f t="shared" si="107"/>
        <v>5</v>
      </c>
      <c r="O172" s="71" t="str">
        <f t="shared" si="108"/>
        <v>Basic Level of Service</v>
      </c>
      <c r="P172" s="71">
        <v>1</v>
      </c>
      <c r="Q172" s="71" t="str">
        <f t="shared" si="89"/>
        <v>Afridev Handpump</v>
      </c>
      <c r="R172" s="71" t="str">
        <f t="shared" si="90"/>
        <v/>
      </c>
      <c r="S172" s="71" t="str">
        <f t="shared" si="109"/>
        <v>Afridev Handpump</v>
      </c>
      <c r="T172" s="71">
        <f t="shared" si="91"/>
        <v>1</v>
      </c>
      <c r="U172" s="71">
        <f t="shared" si="92"/>
        <v>230</v>
      </c>
      <c r="V172" s="71">
        <f t="shared" si="93"/>
        <v>1</v>
      </c>
      <c r="W172" s="71">
        <f t="shared" si="94"/>
        <v>0</v>
      </c>
      <c r="X172" s="71">
        <f t="shared" si="95"/>
        <v>1</v>
      </c>
      <c r="Y172" s="71">
        <f t="shared" si="96"/>
        <v>0</v>
      </c>
      <c r="Z172" s="71">
        <f t="shared" si="110"/>
        <v>0</v>
      </c>
      <c r="AA172" s="71">
        <f t="shared" si="97"/>
        <v>1</v>
      </c>
      <c r="AB172" s="71">
        <f t="shared" si="98"/>
        <v>80</v>
      </c>
      <c r="AC172" s="71" t="str">
        <f t="shared" si="99"/>
        <v>Handpump</v>
      </c>
      <c r="AD172" s="71">
        <f t="shared" si="111"/>
        <v>80</v>
      </c>
      <c r="AE172" s="71" t="str">
        <f t="shared" si="112"/>
        <v/>
      </c>
      <c r="AF172" s="71">
        <f t="shared" si="100"/>
        <v>1</v>
      </c>
      <c r="AG172" s="71" t="str">
        <f t="shared" si="101"/>
        <v/>
      </c>
      <c r="AH172" s="71" t="str">
        <f t="shared" si="102"/>
        <v/>
      </c>
      <c r="AI172" s="71">
        <f t="shared" si="103"/>
        <v>0</v>
      </c>
      <c r="AJ172" s="71" t="str">
        <f t="shared" si="104"/>
        <v>Turbidity</v>
      </c>
      <c r="AK172" s="71">
        <f t="shared" si="105"/>
        <v>1</v>
      </c>
      <c r="AL172" s="71">
        <f t="shared" si="113"/>
        <v>0</v>
      </c>
      <c r="AM172" s="71">
        <f t="shared" si="106"/>
        <v>0</v>
      </c>
    </row>
    <row r="173" spans="1:39" x14ac:dyDescent="0.45">
      <c r="A173" s="71" t="str">
        <f t="shared" si="76"/>
        <v>2685730334</v>
      </c>
      <c r="B173" s="71" t="str">
        <f t="shared" si="77"/>
        <v>11-08-2019 20:31:07 UTC</v>
      </c>
      <c r="C173" s="71" t="str">
        <f t="shared" si="78"/>
        <v>h98w-t2ed-e90p</v>
      </c>
      <c r="D173" s="71" t="str">
        <f t="shared" si="79"/>
        <v>-15.761205959133804</v>
      </c>
      <c r="E173" s="71" t="str">
        <f t="shared" si="80"/>
        <v>35.217293640598655</v>
      </c>
      <c r="F173" s="71" t="str">
        <f t="shared" si="81"/>
        <v>877.0</v>
      </c>
      <c r="G173" s="71" t="str">
        <f t="shared" si="82"/>
        <v>Malawi</v>
      </c>
      <c r="H173" s="71" t="str">
        <f t="shared" si="83"/>
        <v>Chiradzulu</v>
      </c>
      <c r="I173" s="71" t="str">
        <f t="shared" si="84"/>
        <v>Kadewere</v>
      </c>
      <c r="J173" s="71" t="str">
        <f t="shared" si="85"/>
        <v>Chanje II</v>
      </c>
      <c r="K173" s="71" t="str">
        <f t="shared" si="86"/>
        <v>Likalawe</v>
      </c>
      <c r="L173" s="71">
        <f t="shared" si="87"/>
        <v>0</v>
      </c>
      <c r="M173" s="71">
        <f t="shared" si="88"/>
        <v>0</v>
      </c>
      <c r="N173" s="71">
        <f t="shared" si="107"/>
        <v>8</v>
      </c>
      <c r="O173" s="71" t="str">
        <f t="shared" si="108"/>
        <v>High Level of Service</v>
      </c>
      <c r="P173" s="71">
        <v>1</v>
      </c>
      <c r="Q173" s="71" t="str">
        <f t="shared" si="89"/>
        <v>Afridev Handpump</v>
      </c>
      <c r="R173" s="71" t="str">
        <f t="shared" si="90"/>
        <v/>
      </c>
      <c r="S173" s="71" t="str">
        <f t="shared" si="109"/>
        <v>Afridev Handpump</v>
      </c>
      <c r="T173" s="71">
        <f t="shared" si="91"/>
        <v>1</v>
      </c>
      <c r="U173" s="71">
        <f t="shared" si="92"/>
        <v>200</v>
      </c>
      <c r="V173" s="71">
        <f t="shared" si="93"/>
        <v>1</v>
      </c>
      <c r="W173" s="71">
        <f t="shared" si="94"/>
        <v>1</v>
      </c>
      <c r="X173" s="71" t="str">
        <f t="shared" si="95"/>
        <v/>
      </c>
      <c r="Y173" s="71" t="str">
        <f t="shared" si="96"/>
        <v/>
      </c>
      <c r="Z173" s="71">
        <f t="shared" si="110"/>
        <v>1</v>
      </c>
      <c r="AA173" s="71">
        <f t="shared" si="97"/>
        <v>1</v>
      </c>
      <c r="AB173" s="71">
        <f t="shared" si="98"/>
        <v>50</v>
      </c>
      <c r="AC173" s="71" t="str">
        <f t="shared" si="99"/>
        <v>Handpump</v>
      </c>
      <c r="AD173" s="71">
        <f t="shared" si="111"/>
        <v>50</v>
      </c>
      <c r="AE173" s="71" t="str">
        <f t="shared" si="112"/>
        <v/>
      </c>
      <c r="AF173" s="71">
        <f t="shared" si="100"/>
        <v>1</v>
      </c>
      <c r="AG173" s="71" t="str">
        <f t="shared" si="101"/>
        <v/>
      </c>
      <c r="AH173" s="71" t="str">
        <f t="shared" si="102"/>
        <v/>
      </c>
      <c r="AI173" s="71">
        <f t="shared" si="103"/>
        <v>1</v>
      </c>
      <c r="AJ173" s="71" t="str">
        <f t="shared" si="104"/>
        <v>Turbidity</v>
      </c>
      <c r="AK173" s="71">
        <f t="shared" si="105"/>
        <v>1</v>
      </c>
      <c r="AL173" s="71">
        <f t="shared" si="113"/>
        <v>1</v>
      </c>
      <c r="AM173" s="71">
        <f t="shared" si="106"/>
        <v>1</v>
      </c>
    </row>
    <row r="174" spans="1:39" x14ac:dyDescent="0.45">
      <c r="A174" s="71" t="str">
        <f t="shared" si="76"/>
        <v>2674120364</v>
      </c>
      <c r="B174" s="71" t="str">
        <f t="shared" si="77"/>
        <v>11-08-2019 20:33:57 UTC</v>
      </c>
      <c r="C174" s="71" t="str">
        <f t="shared" si="78"/>
        <v>w141-90wv-3d62</v>
      </c>
      <c r="D174" s="71" t="str">
        <f t="shared" si="79"/>
        <v>-15.750601259060204</v>
      </c>
      <c r="E174" s="71" t="str">
        <f t="shared" si="80"/>
        <v>35.28315075673163</v>
      </c>
      <c r="F174" s="71" t="str">
        <f t="shared" si="81"/>
        <v>789.0</v>
      </c>
      <c r="G174" s="71" t="str">
        <f t="shared" si="82"/>
        <v>Malawi</v>
      </c>
      <c r="H174" s="71" t="str">
        <f t="shared" si="83"/>
        <v>Chiradzulu</v>
      </c>
      <c r="I174" s="71" t="str">
        <f t="shared" si="84"/>
        <v>Kadewere</v>
      </c>
      <c r="J174" s="71" t="str">
        <f t="shared" si="85"/>
        <v>Ndanga</v>
      </c>
      <c r="K174" s="71" t="str">
        <f t="shared" si="86"/>
        <v>Kadangwe</v>
      </c>
      <c r="L174" s="71">
        <f t="shared" si="87"/>
        <v>0</v>
      </c>
      <c r="M174" s="71">
        <f t="shared" si="88"/>
        <v>0</v>
      </c>
      <c r="N174" s="71">
        <f t="shared" si="107"/>
        <v>6</v>
      </c>
      <c r="O174" s="71" t="str">
        <f t="shared" si="108"/>
        <v>Intermediate Level of Service</v>
      </c>
      <c r="P174" s="71">
        <v>1</v>
      </c>
      <c r="Q174" s="71" t="str">
        <f t="shared" si="89"/>
        <v>Afridev Handpump</v>
      </c>
      <c r="R174" s="71" t="str">
        <f t="shared" si="90"/>
        <v/>
      </c>
      <c r="S174" s="71" t="str">
        <f t="shared" si="109"/>
        <v>Afridev Handpump</v>
      </c>
      <c r="T174" s="71">
        <f t="shared" si="91"/>
        <v>1</v>
      </c>
      <c r="U174" s="71">
        <f t="shared" si="92"/>
        <v>200</v>
      </c>
      <c r="V174" s="71">
        <f t="shared" si="93"/>
        <v>1</v>
      </c>
      <c r="W174" s="71">
        <f t="shared" si="94"/>
        <v>0</v>
      </c>
      <c r="X174" s="71">
        <f t="shared" si="95"/>
        <v>1</v>
      </c>
      <c r="Y174" s="71">
        <f t="shared" si="96"/>
        <v>0</v>
      </c>
      <c r="Z174" s="71">
        <f t="shared" si="110"/>
        <v>0</v>
      </c>
      <c r="AA174" s="71">
        <f t="shared" si="97"/>
        <v>1</v>
      </c>
      <c r="AB174" s="71">
        <f t="shared" si="98"/>
        <v>70</v>
      </c>
      <c r="AC174" s="71" t="str">
        <f t="shared" si="99"/>
        <v>Handpump</v>
      </c>
      <c r="AD174" s="71">
        <f t="shared" si="111"/>
        <v>70</v>
      </c>
      <c r="AE174" s="71" t="str">
        <f t="shared" si="112"/>
        <v/>
      </c>
      <c r="AF174" s="71">
        <f t="shared" si="100"/>
        <v>1</v>
      </c>
      <c r="AG174" s="71" t="str">
        <f t="shared" si="101"/>
        <v/>
      </c>
      <c r="AH174" s="71" t="str">
        <f t="shared" si="102"/>
        <v/>
      </c>
      <c r="AI174" s="71">
        <f t="shared" si="103"/>
        <v>1</v>
      </c>
      <c r="AJ174" s="71" t="str">
        <f t="shared" si="104"/>
        <v>Turbidity</v>
      </c>
      <c r="AK174" s="71">
        <f t="shared" si="105"/>
        <v>1</v>
      </c>
      <c r="AL174" s="71">
        <f t="shared" si="113"/>
        <v>1</v>
      </c>
      <c r="AM174" s="71">
        <f t="shared" si="106"/>
        <v>0</v>
      </c>
    </row>
    <row r="175" spans="1:39" x14ac:dyDescent="0.45">
      <c r="A175" s="71" t="str">
        <f t="shared" si="76"/>
        <v>2712180433</v>
      </c>
      <c r="B175" s="71" t="str">
        <f t="shared" si="77"/>
        <v>11-08-2019 20:41:49 UTC</v>
      </c>
      <c r="C175" s="71" t="str">
        <f t="shared" si="78"/>
        <v>wy65-2vmr-hq36</v>
      </c>
      <c r="D175" s="71" t="str">
        <f t="shared" si="79"/>
        <v>-15.765146166086197</v>
      </c>
      <c r="E175" s="71" t="str">
        <f t="shared" si="80"/>
        <v>35.221376633271575</v>
      </c>
      <c r="F175" s="71" t="str">
        <f t="shared" si="81"/>
        <v>858.0</v>
      </c>
      <c r="G175" s="71" t="str">
        <f t="shared" si="82"/>
        <v>Malawi</v>
      </c>
      <c r="H175" s="71" t="str">
        <f t="shared" si="83"/>
        <v>Chiradzulu</v>
      </c>
      <c r="I175" s="71" t="str">
        <f t="shared" si="84"/>
        <v>Kadewere</v>
      </c>
      <c r="J175" s="71" t="str">
        <f t="shared" si="85"/>
        <v>Chanje II</v>
      </c>
      <c r="K175" s="71" t="str">
        <f t="shared" si="86"/>
        <v>Likalawe</v>
      </c>
      <c r="L175" s="71">
        <f t="shared" si="87"/>
        <v>0</v>
      </c>
      <c r="M175" s="71">
        <f t="shared" si="88"/>
        <v>0</v>
      </c>
      <c r="N175" s="71">
        <f t="shared" si="107"/>
        <v>7</v>
      </c>
      <c r="O175" s="71" t="str">
        <f t="shared" si="108"/>
        <v>Intermediate Level of Service</v>
      </c>
      <c r="P175" s="71">
        <v>1</v>
      </c>
      <c r="Q175" s="71" t="str">
        <f t="shared" si="89"/>
        <v>Afridev Handpump</v>
      </c>
      <c r="R175" s="71" t="str">
        <f t="shared" si="90"/>
        <v/>
      </c>
      <c r="S175" s="71" t="str">
        <f t="shared" si="109"/>
        <v>Afridev Handpump</v>
      </c>
      <c r="T175" s="71">
        <f t="shared" si="91"/>
        <v>1</v>
      </c>
      <c r="U175" s="71">
        <f t="shared" si="92"/>
        <v>100</v>
      </c>
      <c r="V175" s="71">
        <f t="shared" si="93"/>
        <v>1</v>
      </c>
      <c r="W175" s="71">
        <f t="shared" si="94"/>
        <v>1</v>
      </c>
      <c r="X175" s="71" t="str">
        <f t="shared" si="95"/>
        <v/>
      </c>
      <c r="Y175" s="71" t="str">
        <f t="shared" si="96"/>
        <v/>
      </c>
      <c r="Z175" s="71">
        <f t="shared" si="110"/>
        <v>1</v>
      </c>
      <c r="AA175" s="71">
        <f t="shared" si="97"/>
        <v>1</v>
      </c>
      <c r="AB175" s="71">
        <f t="shared" si="98"/>
        <v>74</v>
      </c>
      <c r="AC175" s="71" t="str">
        <f t="shared" si="99"/>
        <v>Handpump</v>
      </c>
      <c r="AD175" s="71">
        <f t="shared" si="111"/>
        <v>74</v>
      </c>
      <c r="AE175" s="71" t="str">
        <f t="shared" si="112"/>
        <v/>
      </c>
      <c r="AF175" s="71">
        <f t="shared" si="100"/>
        <v>1</v>
      </c>
      <c r="AG175" s="71" t="str">
        <f t="shared" si="101"/>
        <v/>
      </c>
      <c r="AH175" s="71" t="str">
        <f t="shared" si="102"/>
        <v/>
      </c>
      <c r="AI175" s="71">
        <f t="shared" si="103"/>
        <v>1</v>
      </c>
      <c r="AJ175" s="71" t="str">
        <f t="shared" si="104"/>
        <v>Turbidity</v>
      </c>
      <c r="AK175" s="71">
        <f t="shared" si="105"/>
        <v>1</v>
      </c>
      <c r="AL175" s="71">
        <f t="shared" si="113"/>
        <v>1</v>
      </c>
      <c r="AM175" s="71">
        <f t="shared" si="106"/>
        <v>0</v>
      </c>
    </row>
    <row r="176" spans="1:39" x14ac:dyDescent="0.45">
      <c r="A176" s="71" t="str">
        <f t="shared" si="76"/>
        <v>2708360149</v>
      </c>
      <c r="B176" s="71" t="str">
        <f t="shared" si="77"/>
        <v>12-08-2019 06:13:42 UTC</v>
      </c>
      <c r="C176" s="71" t="str">
        <f t="shared" si="78"/>
        <v>j80m-kvr8-brsw</v>
      </c>
      <c r="D176" s="71" t="str">
        <f t="shared" si="79"/>
        <v>-15.627904613502324</v>
      </c>
      <c r="E176" s="71" t="str">
        <f t="shared" si="80"/>
        <v>35.20127339288592</v>
      </c>
      <c r="F176" s="71" t="str">
        <f t="shared" si="81"/>
        <v>954.0</v>
      </c>
      <c r="G176" s="71" t="str">
        <f t="shared" si="82"/>
        <v>Malawi</v>
      </c>
      <c r="H176" s="71" t="str">
        <f t="shared" si="83"/>
        <v>Chiradzulu</v>
      </c>
      <c r="I176" s="71" t="str">
        <f t="shared" si="84"/>
        <v>Ntchema</v>
      </c>
      <c r="J176" s="71" t="str">
        <f t="shared" si="85"/>
        <v>Nakatha</v>
      </c>
      <c r="K176" s="71" t="str">
        <f t="shared" si="86"/>
        <v>Ngwale</v>
      </c>
      <c r="L176" s="71">
        <f t="shared" si="87"/>
        <v>0</v>
      </c>
      <c r="M176" s="71">
        <f t="shared" si="88"/>
        <v>0</v>
      </c>
      <c r="N176" s="71">
        <f t="shared" si="107"/>
        <v>6</v>
      </c>
      <c r="O176" s="71" t="str">
        <f t="shared" si="108"/>
        <v>Intermediate Level of Service</v>
      </c>
      <c r="P176" s="71">
        <v>1</v>
      </c>
      <c r="Q176" s="71" t="str">
        <f t="shared" si="89"/>
        <v>Afridev Handpump</v>
      </c>
      <c r="R176" s="71" t="str">
        <f t="shared" si="90"/>
        <v/>
      </c>
      <c r="S176" s="71" t="str">
        <f t="shared" si="109"/>
        <v>Afridev Handpump</v>
      </c>
      <c r="T176" s="71">
        <f t="shared" si="91"/>
        <v>1</v>
      </c>
      <c r="U176" s="71">
        <f t="shared" si="92"/>
        <v>390</v>
      </c>
      <c r="V176" s="71">
        <f t="shared" si="93"/>
        <v>0</v>
      </c>
      <c r="W176" s="71">
        <f t="shared" si="94"/>
        <v>0</v>
      </c>
      <c r="X176" s="71">
        <f t="shared" si="95"/>
        <v>1</v>
      </c>
      <c r="Y176" s="71">
        <f t="shared" si="96"/>
        <v>0</v>
      </c>
      <c r="Z176" s="71">
        <f t="shared" si="110"/>
        <v>0</v>
      </c>
      <c r="AA176" s="71">
        <f t="shared" si="97"/>
        <v>1</v>
      </c>
      <c r="AB176" s="71">
        <f t="shared" si="98"/>
        <v>110</v>
      </c>
      <c r="AC176" s="71" t="str">
        <f t="shared" si="99"/>
        <v>Handpump</v>
      </c>
      <c r="AD176" s="71">
        <f t="shared" si="111"/>
        <v>110</v>
      </c>
      <c r="AE176" s="71" t="str">
        <f t="shared" si="112"/>
        <v/>
      </c>
      <c r="AF176" s="71">
        <f t="shared" si="100"/>
        <v>1</v>
      </c>
      <c r="AG176" s="71" t="str">
        <f t="shared" si="101"/>
        <v/>
      </c>
      <c r="AH176" s="71" t="str">
        <f t="shared" si="102"/>
        <v/>
      </c>
      <c r="AI176" s="71">
        <f t="shared" si="103"/>
        <v>1</v>
      </c>
      <c r="AJ176" s="71" t="str">
        <f t="shared" si="104"/>
        <v>Turbidity</v>
      </c>
      <c r="AK176" s="71">
        <f t="shared" si="105"/>
        <v>1</v>
      </c>
      <c r="AL176" s="71">
        <f t="shared" si="113"/>
        <v>1</v>
      </c>
      <c r="AM176" s="71">
        <f t="shared" si="106"/>
        <v>1</v>
      </c>
    </row>
    <row r="177" spans="1:39" x14ac:dyDescent="0.45">
      <c r="A177" s="71" t="str">
        <f t="shared" si="76"/>
        <v>2674160097</v>
      </c>
      <c r="B177" s="71" t="str">
        <f t="shared" si="77"/>
        <v>12-08-2019 06:19:38 UTC</v>
      </c>
      <c r="C177" s="71" t="str">
        <f t="shared" si="78"/>
        <v>jxhu-y6we-qfsd</v>
      </c>
      <c r="D177" s="71" t="str">
        <f t="shared" si="79"/>
        <v>-15.635644881986082</v>
      </c>
      <c r="E177" s="71" t="str">
        <f t="shared" si="80"/>
        <v>35.21047412417829</v>
      </c>
      <c r="F177" s="71" t="str">
        <f t="shared" si="81"/>
        <v>895.0</v>
      </c>
      <c r="G177" s="71" t="str">
        <f t="shared" si="82"/>
        <v>Malawi</v>
      </c>
      <c r="H177" s="71" t="str">
        <f t="shared" si="83"/>
        <v>Chiradzulu</v>
      </c>
      <c r="I177" s="71" t="str">
        <f t="shared" si="84"/>
        <v>Ntchema</v>
      </c>
      <c r="J177" s="71" t="str">
        <f t="shared" si="85"/>
        <v>Matikiti</v>
      </c>
      <c r="K177" s="71" t="str">
        <f t="shared" si="86"/>
        <v>Ntindo</v>
      </c>
      <c r="L177" s="71">
        <f t="shared" si="87"/>
        <v>0</v>
      </c>
      <c r="M177" s="71">
        <f t="shared" si="88"/>
        <v>0</v>
      </c>
      <c r="N177" s="71">
        <f t="shared" si="107"/>
        <v>7</v>
      </c>
      <c r="O177" s="71" t="str">
        <f t="shared" si="108"/>
        <v>Intermediate Level of Service</v>
      </c>
      <c r="P177" s="71">
        <v>1</v>
      </c>
      <c r="Q177" s="71" t="str">
        <f t="shared" si="89"/>
        <v>Afridev Handpump</v>
      </c>
      <c r="R177" s="71" t="str">
        <f t="shared" si="90"/>
        <v/>
      </c>
      <c r="S177" s="71" t="str">
        <f t="shared" si="109"/>
        <v>Afridev Handpump</v>
      </c>
      <c r="T177" s="71">
        <f t="shared" si="91"/>
        <v>1</v>
      </c>
      <c r="U177" s="71">
        <f t="shared" si="92"/>
        <v>380</v>
      </c>
      <c r="V177" s="71">
        <f t="shared" si="93"/>
        <v>0</v>
      </c>
      <c r="W177" s="71">
        <f t="shared" si="94"/>
        <v>1</v>
      </c>
      <c r="X177" s="71" t="str">
        <f t="shared" si="95"/>
        <v/>
      </c>
      <c r="Y177" s="71" t="str">
        <f t="shared" si="96"/>
        <v/>
      </c>
      <c r="Z177" s="71">
        <f t="shared" si="110"/>
        <v>1</v>
      </c>
      <c r="AA177" s="71">
        <f t="shared" si="97"/>
        <v>1</v>
      </c>
      <c r="AB177" s="71">
        <f t="shared" si="98"/>
        <v>91</v>
      </c>
      <c r="AC177" s="71" t="str">
        <f t="shared" si="99"/>
        <v>Handpump</v>
      </c>
      <c r="AD177" s="71">
        <f t="shared" si="111"/>
        <v>91</v>
      </c>
      <c r="AE177" s="71" t="str">
        <f t="shared" si="112"/>
        <v/>
      </c>
      <c r="AF177" s="71">
        <f t="shared" si="100"/>
        <v>1</v>
      </c>
      <c r="AG177" s="71" t="str">
        <f t="shared" si="101"/>
        <v/>
      </c>
      <c r="AH177" s="71" t="str">
        <f t="shared" si="102"/>
        <v/>
      </c>
      <c r="AI177" s="71">
        <f t="shared" si="103"/>
        <v>1</v>
      </c>
      <c r="AJ177" s="71" t="str">
        <f t="shared" si="104"/>
        <v>Turbidity</v>
      </c>
      <c r="AK177" s="71">
        <f t="shared" si="105"/>
        <v>1</v>
      </c>
      <c r="AL177" s="71">
        <f t="shared" si="113"/>
        <v>1</v>
      </c>
      <c r="AM177" s="71">
        <f t="shared" si="106"/>
        <v>1</v>
      </c>
    </row>
    <row r="178" spans="1:39" x14ac:dyDescent="0.45">
      <c r="A178" s="71" t="str">
        <f t="shared" si="76"/>
        <v>2705520087</v>
      </c>
      <c r="B178" s="71" t="str">
        <f t="shared" si="77"/>
        <v>12-08-2019 06:25:38 UTC</v>
      </c>
      <c r="C178" s="71" t="str">
        <f t="shared" si="78"/>
        <v>u6ja-enjb-c5a4</v>
      </c>
      <c r="D178" s="71" t="str">
        <f t="shared" si="79"/>
        <v>-15.634073945693672</v>
      </c>
      <c r="E178" s="71" t="str">
        <f t="shared" si="80"/>
        <v>35.21281577646732</v>
      </c>
      <c r="F178" s="71" t="str">
        <f t="shared" si="81"/>
        <v>920.0</v>
      </c>
      <c r="G178" s="71" t="str">
        <f t="shared" si="82"/>
        <v>Malawi</v>
      </c>
      <c r="H178" s="71" t="str">
        <f t="shared" si="83"/>
        <v>Chiradzulu</v>
      </c>
      <c r="I178" s="71" t="str">
        <f t="shared" si="84"/>
        <v>Ntchema</v>
      </c>
      <c r="J178" s="71" t="str">
        <f t="shared" si="85"/>
        <v>Matikiti</v>
      </c>
      <c r="K178" s="71" t="str">
        <f t="shared" si="86"/>
        <v>Ntindo</v>
      </c>
      <c r="L178" s="71">
        <f t="shared" si="87"/>
        <v>0</v>
      </c>
      <c r="M178" s="71">
        <f t="shared" si="88"/>
        <v>0</v>
      </c>
      <c r="N178" s="71">
        <f t="shared" si="107"/>
        <v>6</v>
      </c>
      <c r="O178" s="71" t="str">
        <f t="shared" si="108"/>
        <v>Intermediate Level of Service</v>
      </c>
      <c r="P178" s="71">
        <v>1</v>
      </c>
      <c r="Q178" s="71" t="str">
        <f t="shared" si="89"/>
        <v>Afridev Handpump</v>
      </c>
      <c r="R178" s="71" t="str">
        <f t="shared" si="90"/>
        <v/>
      </c>
      <c r="S178" s="71" t="str">
        <f t="shared" si="109"/>
        <v>Afridev Handpump</v>
      </c>
      <c r="T178" s="71">
        <f t="shared" si="91"/>
        <v>1</v>
      </c>
      <c r="U178" s="71">
        <f t="shared" si="92"/>
        <v>380</v>
      </c>
      <c r="V178" s="71">
        <f t="shared" si="93"/>
        <v>0</v>
      </c>
      <c r="W178" s="71">
        <f t="shared" si="94"/>
        <v>0</v>
      </c>
      <c r="X178" s="71">
        <f t="shared" si="95"/>
        <v>1</v>
      </c>
      <c r="Y178" s="71">
        <f t="shared" si="96"/>
        <v>0</v>
      </c>
      <c r="Z178" s="71">
        <f t="shared" si="110"/>
        <v>0</v>
      </c>
      <c r="AA178" s="71">
        <f t="shared" si="97"/>
        <v>1</v>
      </c>
      <c r="AB178" s="71">
        <f t="shared" si="98"/>
        <v>62</v>
      </c>
      <c r="AC178" s="71" t="str">
        <f t="shared" si="99"/>
        <v>Handpump</v>
      </c>
      <c r="AD178" s="71">
        <f t="shared" si="111"/>
        <v>62</v>
      </c>
      <c r="AE178" s="71" t="str">
        <f t="shared" si="112"/>
        <v/>
      </c>
      <c r="AF178" s="71">
        <f t="shared" si="100"/>
        <v>1</v>
      </c>
      <c r="AG178" s="71" t="str">
        <f t="shared" si="101"/>
        <v/>
      </c>
      <c r="AH178" s="71" t="str">
        <f t="shared" si="102"/>
        <v/>
      </c>
      <c r="AI178" s="71">
        <f t="shared" si="103"/>
        <v>1</v>
      </c>
      <c r="AJ178" s="71" t="str">
        <f t="shared" si="104"/>
        <v>Turbidity</v>
      </c>
      <c r="AK178" s="71">
        <f t="shared" si="105"/>
        <v>1</v>
      </c>
      <c r="AL178" s="71">
        <f t="shared" si="113"/>
        <v>1</v>
      </c>
      <c r="AM178" s="71">
        <f t="shared" si="106"/>
        <v>1</v>
      </c>
    </row>
    <row r="179" spans="1:39" x14ac:dyDescent="0.45">
      <c r="A179" s="71" t="str">
        <f t="shared" si="76"/>
        <v>2705520337</v>
      </c>
      <c r="B179" s="71" t="str">
        <f t="shared" si="77"/>
        <v>12-08-2019 06:58:24 UTC</v>
      </c>
      <c r="C179" s="71" t="str">
        <f t="shared" si="78"/>
        <v>k52s-15rp-a01b</v>
      </c>
      <c r="D179" s="71" t="str">
        <f t="shared" si="79"/>
        <v>-15.673251254484057</v>
      </c>
      <c r="E179" s="71" t="str">
        <f t="shared" si="80"/>
        <v>35.21897614002228</v>
      </c>
      <c r="F179" s="71" t="str">
        <f t="shared" si="81"/>
        <v>888.0</v>
      </c>
      <c r="G179" s="71" t="str">
        <f t="shared" si="82"/>
        <v>Malawi</v>
      </c>
      <c r="H179" s="71" t="str">
        <f t="shared" si="83"/>
        <v>Chiradzulu</v>
      </c>
      <c r="I179" s="71" t="str">
        <f t="shared" si="84"/>
        <v>Kadewere</v>
      </c>
      <c r="J179" s="71" t="str">
        <f t="shared" si="85"/>
        <v>Masanjala</v>
      </c>
      <c r="K179" s="71" t="str">
        <f t="shared" si="86"/>
        <v>Masanjala</v>
      </c>
      <c r="L179" s="71">
        <f t="shared" si="87"/>
        <v>0</v>
      </c>
      <c r="M179" s="71">
        <f t="shared" si="88"/>
        <v>0</v>
      </c>
      <c r="N179" s="71">
        <f t="shared" si="107"/>
        <v>8</v>
      </c>
      <c r="O179" s="71" t="str">
        <f t="shared" si="108"/>
        <v>High Level of Service</v>
      </c>
      <c r="P179" s="71">
        <v>1</v>
      </c>
      <c r="Q179" s="71" t="str">
        <f t="shared" si="89"/>
        <v>Protected Shallow Well</v>
      </c>
      <c r="R179" s="71" t="str">
        <f t="shared" si="90"/>
        <v/>
      </c>
      <c r="S179" s="71" t="str">
        <f t="shared" si="109"/>
        <v>Protected Shallow Well</v>
      </c>
      <c r="T179" s="71">
        <f t="shared" si="91"/>
        <v>1</v>
      </c>
      <c r="U179" s="71">
        <f t="shared" si="92"/>
        <v>50</v>
      </c>
      <c r="V179" s="71">
        <f t="shared" si="93"/>
        <v>1</v>
      </c>
      <c r="W179" s="71">
        <f t="shared" si="94"/>
        <v>1</v>
      </c>
      <c r="X179" s="71" t="str">
        <f t="shared" si="95"/>
        <v/>
      </c>
      <c r="Y179" s="71" t="str">
        <f t="shared" si="96"/>
        <v/>
      </c>
      <c r="Z179" s="71">
        <f t="shared" si="110"/>
        <v>1</v>
      </c>
      <c r="AA179" s="71">
        <f t="shared" si="97"/>
        <v>1</v>
      </c>
      <c r="AB179" s="71">
        <f t="shared" si="98"/>
        <v>0</v>
      </c>
      <c r="AC179" s="71" t="str">
        <f t="shared" si="99"/>
        <v>Handpump</v>
      </c>
      <c r="AD179" s="71">
        <f t="shared" si="111"/>
        <v>0</v>
      </c>
      <c r="AE179" s="71" t="str">
        <f t="shared" si="112"/>
        <v/>
      </c>
      <c r="AF179" s="71">
        <f t="shared" si="100"/>
        <v>1</v>
      </c>
      <c r="AG179" s="71" t="str">
        <f t="shared" si="101"/>
        <v/>
      </c>
      <c r="AH179" s="71" t="str">
        <f t="shared" si="102"/>
        <v/>
      </c>
      <c r="AI179" s="71">
        <f t="shared" si="103"/>
        <v>1</v>
      </c>
      <c r="AJ179" s="71" t="str">
        <f t="shared" si="104"/>
        <v>Turbidity</v>
      </c>
      <c r="AK179" s="71">
        <f t="shared" si="105"/>
        <v>1</v>
      </c>
      <c r="AL179" s="71">
        <f t="shared" si="113"/>
        <v>1</v>
      </c>
      <c r="AM179" s="71">
        <f t="shared" si="106"/>
        <v>1</v>
      </c>
    </row>
    <row r="180" spans="1:39" x14ac:dyDescent="0.45">
      <c r="A180" s="71" t="str">
        <f t="shared" si="76"/>
        <v>2695760424</v>
      </c>
      <c r="B180" s="71" t="str">
        <f t="shared" si="77"/>
        <v>12-08-2019 07:05:55 UTC</v>
      </c>
      <c r="C180" s="71" t="str">
        <f t="shared" si="78"/>
        <v>t8a9-067x-nat7</v>
      </c>
      <c r="D180" s="71" t="str">
        <f t="shared" si="79"/>
        <v>-15.90876747854054</v>
      </c>
      <c r="E180" s="71" t="str">
        <f t="shared" si="80"/>
        <v>35.27195043861866</v>
      </c>
      <c r="F180" s="71" t="str">
        <f t="shared" si="81"/>
        <v>759.0</v>
      </c>
      <c r="G180" s="71" t="str">
        <f t="shared" si="82"/>
        <v>Malawi</v>
      </c>
      <c r="H180" s="71" t="str">
        <f t="shared" si="83"/>
        <v>Chiradzulu</v>
      </c>
      <c r="I180" s="71" t="str">
        <f t="shared" si="84"/>
        <v>Maone</v>
      </c>
      <c r="J180" s="71" t="str">
        <f t="shared" si="85"/>
        <v>Mangulama</v>
      </c>
      <c r="K180" s="71" t="str">
        <f t="shared" si="86"/>
        <v>Nkhuwala</v>
      </c>
      <c r="L180" s="71">
        <f t="shared" si="87"/>
        <v>0</v>
      </c>
      <c r="M180" s="71">
        <f t="shared" si="88"/>
        <v>0</v>
      </c>
      <c r="N180" s="71">
        <f t="shared" si="107"/>
        <v>5</v>
      </c>
      <c r="O180" s="71" t="str">
        <f t="shared" si="108"/>
        <v>Basic Level of Service</v>
      </c>
      <c r="P180" s="71">
        <v>1</v>
      </c>
      <c r="Q180" s="71" t="str">
        <f t="shared" si="89"/>
        <v>Afridev Handpump</v>
      </c>
      <c r="R180" s="71" t="str">
        <f t="shared" si="90"/>
        <v/>
      </c>
      <c r="S180" s="71" t="str">
        <f t="shared" si="109"/>
        <v>Afridev Handpump</v>
      </c>
      <c r="T180" s="71">
        <f t="shared" si="91"/>
        <v>1</v>
      </c>
      <c r="U180" s="71">
        <f t="shared" si="92"/>
        <v>585</v>
      </c>
      <c r="V180" s="71">
        <f t="shared" si="93"/>
        <v>0</v>
      </c>
      <c r="W180" s="71">
        <f t="shared" si="94"/>
        <v>1</v>
      </c>
      <c r="X180" s="71" t="str">
        <f t="shared" si="95"/>
        <v/>
      </c>
      <c r="Y180" s="71" t="str">
        <f t="shared" si="96"/>
        <v/>
      </c>
      <c r="Z180" s="71">
        <f t="shared" si="110"/>
        <v>1</v>
      </c>
      <c r="AA180" s="71">
        <f t="shared" si="97"/>
        <v>1</v>
      </c>
      <c r="AB180" s="71">
        <f t="shared" si="98"/>
        <v>50</v>
      </c>
      <c r="AC180" s="71" t="str">
        <f t="shared" si="99"/>
        <v>Handpump</v>
      </c>
      <c r="AD180" s="71">
        <f t="shared" si="111"/>
        <v>50</v>
      </c>
      <c r="AE180" s="71" t="str">
        <f t="shared" si="112"/>
        <v/>
      </c>
      <c r="AF180" s="71">
        <f t="shared" si="100"/>
        <v>1</v>
      </c>
      <c r="AG180" s="71" t="str">
        <f t="shared" si="101"/>
        <v/>
      </c>
      <c r="AH180" s="71" t="str">
        <f t="shared" si="102"/>
        <v/>
      </c>
      <c r="AI180" s="71">
        <f t="shared" si="103"/>
        <v>1</v>
      </c>
      <c r="AJ180" s="71" t="str">
        <f t="shared" si="104"/>
        <v>Turbidity</v>
      </c>
      <c r="AK180" s="71" t="str">
        <f t="shared" si="105"/>
        <v/>
      </c>
      <c r="AL180" s="71" t="str">
        <f t="shared" si="113"/>
        <v>No Data</v>
      </c>
      <c r="AM180" s="71">
        <f t="shared" si="106"/>
        <v>0</v>
      </c>
    </row>
    <row r="181" spans="1:39" x14ac:dyDescent="0.45">
      <c r="A181" s="71" t="str">
        <f t="shared" si="76"/>
        <v>2689630406</v>
      </c>
      <c r="B181" s="71" t="str">
        <f t="shared" si="77"/>
        <v>12-08-2019 07:10:21 UTC</v>
      </c>
      <c r="C181" s="71" t="str">
        <f t="shared" si="78"/>
        <v>q9cx-2pyn-5svr</v>
      </c>
      <c r="D181" s="71" t="str">
        <f t="shared" si="79"/>
        <v>-15.771822645328939</v>
      </c>
      <c r="E181" s="71" t="str">
        <f t="shared" si="80"/>
        <v>35.247717099264264</v>
      </c>
      <c r="F181" s="71" t="str">
        <f t="shared" si="81"/>
        <v>835.0</v>
      </c>
      <c r="G181" s="71" t="str">
        <f t="shared" si="82"/>
        <v>Malawi</v>
      </c>
      <c r="H181" s="71" t="str">
        <f t="shared" si="83"/>
        <v>Chiradzulu</v>
      </c>
      <c r="I181" s="71" t="str">
        <f t="shared" si="84"/>
        <v>Kadewere</v>
      </c>
      <c r="J181" s="71" t="str">
        <f t="shared" si="85"/>
        <v>Ndanga</v>
      </c>
      <c r="K181" s="71" t="str">
        <f t="shared" si="86"/>
        <v>Mulaviwa</v>
      </c>
      <c r="L181" s="71">
        <f t="shared" si="87"/>
        <v>0</v>
      </c>
      <c r="M181" s="71">
        <f t="shared" si="88"/>
        <v>0</v>
      </c>
      <c r="N181" s="71">
        <f t="shared" si="107"/>
        <v>7</v>
      </c>
      <c r="O181" s="71" t="str">
        <f t="shared" si="108"/>
        <v>Intermediate Level of Service</v>
      </c>
      <c r="P181" s="71">
        <v>1</v>
      </c>
      <c r="Q181" s="71" t="str">
        <f t="shared" si="89"/>
        <v>Afridev Handpump</v>
      </c>
      <c r="R181" s="71" t="str">
        <f t="shared" si="90"/>
        <v/>
      </c>
      <c r="S181" s="71" t="str">
        <f t="shared" si="109"/>
        <v>Afridev Handpump</v>
      </c>
      <c r="T181" s="71">
        <f t="shared" si="91"/>
        <v>1</v>
      </c>
      <c r="U181" s="71">
        <f t="shared" si="92"/>
        <v>365</v>
      </c>
      <c r="V181" s="71">
        <f t="shared" si="93"/>
        <v>0</v>
      </c>
      <c r="W181" s="71">
        <f t="shared" si="94"/>
        <v>1</v>
      </c>
      <c r="X181" s="71" t="str">
        <f t="shared" si="95"/>
        <v/>
      </c>
      <c r="Y181" s="71" t="str">
        <f t="shared" si="96"/>
        <v/>
      </c>
      <c r="Z181" s="71">
        <f t="shared" si="110"/>
        <v>1</v>
      </c>
      <c r="AA181" s="71">
        <f t="shared" si="97"/>
        <v>1</v>
      </c>
      <c r="AB181" s="71">
        <f t="shared" si="98"/>
        <v>81</v>
      </c>
      <c r="AC181" s="71" t="str">
        <f t="shared" si="99"/>
        <v>Handpump</v>
      </c>
      <c r="AD181" s="71">
        <f t="shared" si="111"/>
        <v>81</v>
      </c>
      <c r="AE181" s="71" t="str">
        <f t="shared" si="112"/>
        <v/>
      </c>
      <c r="AF181" s="71">
        <f t="shared" si="100"/>
        <v>1</v>
      </c>
      <c r="AG181" s="71" t="str">
        <f t="shared" si="101"/>
        <v/>
      </c>
      <c r="AH181" s="71" t="str">
        <f t="shared" si="102"/>
        <v/>
      </c>
      <c r="AI181" s="71">
        <f t="shared" si="103"/>
        <v>1</v>
      </c>
      <c r="AJ181" s="71" t="str">
        <f t="shared" si="104"/>
        <v>Turbidity</v>
      </c>
      <c r="AK181" s="71">
        <f t="shared" si="105"/>
        <v>1</v>
      </c>
      <c r="AL181" s="71">
        <f t="shared" si="113"/>
        <v>1</v>
      </c>
      <c r="AM181" s="71">
        <f t="shared" si="106"/>
        <v>1</v>
      </c>
    </row>
    <row r="182" spans="1:39" x14ac:dyDescent="0.45">
      <c r="A182" s="71" t="str">
        <f t="shared" si="76"/>
        <v>2716240068</v>
      </c>
      <c r="B182" s="71" t="str">
        <f t="shared" si="77"/>
        <v>12-08-2019 07:14:36 UTC</v>
      </c>
      <c r="C182" s="71" t="str">
        <f t="shared" si="78"/>
        <v>qqh5-sfas-x7wx</v>
      </c>
      <c r="D182" s="71" t="str">
        <f t="shared" si="79"/>
        <v>-15.77290256973356</v>
      </c>
      <c r="E182" s="71" t="str">
        <f t="shared" si="80"/>
        <v>35.249692127108574</v>
      </c>
      <c r="F182" s="71" t="str">
        <f t="shared" si="81"/>
        <v>854.0</v>
      </c>
      <c r="G182" s="71" t="str">
        <f t="shared" si="82"/>
        <v>Malawi</v>
      </c>
      <c r="H182" s="71" t="str">
        <f t="shared" si="83"/>
        <v>Chiradzulu</v>
      </c>
      <c r="I182" s="71" t="str">
        <f t="shared" si="84"/>
        <v>Kadewere</v>
      </c>
      <c r="J182" s="71" t="str">
        <f t="shared" si="85"/>
        <v>Ndanga</v>
      </c>
      <c r="K182" s="71" t="str">
        <f t="shared" si="86"/>
        <v>Mulaviwa</v>
      </c>
      <c r="L182" s="71">
        <f t="shared" si="87"/>
        <v>0</v>
      </c>
      <c r="M182" s="71">
        <f t="shared" si="88"/>
        <v>0</v>
      </c>
      <c r="N182" s="71">
        <f t="shared" si="107"/>
        <v>6</v>
      </c>
      <c r="O182" s="71" t="str">
        <f t="shared" si="108"/>
        <v>Intermediate Level of Service</v>
      </c>
      <c r="P182" s="71">
        <v>1</v>
      </c>
      <c r="Q182" s="71" t="str">
        <f t="shared" si="89"/>
        <v>Afridev Handpump</v>
      </c>
      <c r="R182" s="71" t="str">
        <f t="shared" si="90"/>
        <v/>
      </c>
      <c r="S182" s="71" t="str">
        <f t="shared" si="109"/>
        <v>Afridev Handpump</v>
      </c>
      <c r="T182" s="71">
        <f t="shared" si="91"/>
        <v>1</v>
      </c>
      <c r="U182" s="71">
        <f t="shared" si="92"/>
        <v>165</v>
      </c>
      <c r="V182" s="71">
        <f t="shared" si="93"/>
        <v>1</v>
      </c>
      <c r="W182" s="71">
        <f t="shared" si="94"/>
        <v>0</v>
      </c>
      <c r="X182" s="71">
        <f t="shared" si="95"/>
        <v>1</v>
      </c>
      <c r="Y182" s="71">
        <f t="shared" si="96"/>
        <v>0</v>
      </c>
      <c r="Z182" s="71">
        <f t="shared" si="110"/>
        <v>0</v>
      </c>
      <c r="AA182" s="71">
        <f t="shared" si="97"/>
        <v>1</v>
      </c>
      <c r="AB182" s="71">
        <f t="shared" si="98"/>
        <v>80</v>
      </c>
      <c r="AC182" s="71" t="str">
        <f t="shared" si="99"/>
        <v>Handpump</v>
      </c>
      <c r="AD182" s="71">
        <f t="shared" si="111"/>
        <v>80</v>
      </c>
      <c r="AE182" s="71" t="str">
        <f t="shared" si="112"/>
        <v/>
      </c>
      <c r="AF182" s="71">
        <f t="shared" si="100"/>
        <v>1</v>
      </c>
      <c r="AG182" s="71" t="str">
        <f t="shared" si="101"/>
        <v/>
      </c>
      <c r="AH182" s="71" t="str">
        <f t="shared" si="102"/>
        <v/>
      </c>
      <c r="AI182" s="71">
        <f t="shared" si="103"/>
        <v>1</v>
      </c>
      <c r="AJ182" s="71" t="str">
        <f t="shared" si="104"/>
        <v>Turbidity</v>
      </c>
      <c r="AK182" s="71">
        <f t="shared" si="105"/>
        <v>1</v>
      </c>
      <c r="AL182" s="71">
        <f t="shared" si="113"/>
        <v>1</v>
      </c>
      <c r="AM182" s="71">
        <f t="shared" si="106"/>
        <v>0</v>
      </c>
    </row>
    <row r="183" spans="1:39" x14ac:dyDescent="0.45">
      <c r="A183" s="71" t="str">
        <f t="shared" si="76"/>
        <v>2695810310</v>
      </c>
      <c r="B183" s="71" t="str">
        <f t="shared" si="77"/>
        <v>12-08-2019 07:27:08 UTC</v>
      </c>
      <c r="C183" s="71" t="str">
        <f t="shared" si="78"/>
        <v>pgrv-92qc-jdcr</v>
      </c>
      <c r="D183" s="71" t="str">
        <f t="shared" si="79"/>
        <v>-15.635077678598464</v>
      </c>
      <c r="E183" s="71" t="str">
        <f t="shared" si="80"/>
        <v>35.21553587168455</v>
      </c>
      <c r="F183" s="71" t="str">
        <f t="shared" si="81"/>
        <v>926.0</v>
      </c>
      <c r="G183" s="71" t="str">
        <f t="shared" si="82"/>
        <v>Malawi</v>
      </c>
      <c r="H183" s="71" t="str">
        <f t="shared" si="83"/>
        <v>Chiradzulu</v>
      </c>
      <c r="I183" s="71" t="str">
        <f t="shared" si="84"/>
        <v>Ntchema</v>
      </c>
      <c r="J183" s="71" t="str">
        <f t="shared" si="85"/>
        <v>Matikiti</v>
      </c>
      <c r="K183" s="71" t="str">
        <f t="shared" si="86"/>
        <v>Ntindo</v>
      </c>
      <c r="L183" s="71">
        <f t="shared" si="87"/>
        <v>0</v>
      </c>
      <c r="M183" s="71">
        <f t="shared" si="88"/>
        <v>0</v>
      </c>
      <c r="N183" s="71">
        <f t="shared" si="107"/>
        <v>7</v>
      </c>
      <c r="O183" s="71" t="str">
        <f t="shared" si="108"/>
        <v>Intermediate Level of Service</v>
      </c>
      <c r="P183" s="71">
        <v>1</v>
      </c>
      <c r="Q183" s="71" t="str">
        <f t="shared" si="89"/>
        <v>Afridev Handpump</v>
      </c>
      <c r="R183" s="71" t="str">
        <f t="shared" si="90"/>
        <v/>
      </c>
      <c r="S183" s="71" t="str">
        <f t="shared" si="109"/>
        <v>Afridev Handpump</v>
      </c>
      <c r="T183" s="71">
        <f t="shared" si="91"/>
        <v>1</v>
      </c>
      <c r="U183" s="71">
        <f t="shared" si="92"/>
        <v>380</v>
      </c>
      <c r="V183" s="71">
        <f t="shared" si="93"/>
        <v>0</v>
      </c>
      <c r="W183" s="71">
        <f t="shared" si="94"/>
        <v>1</v>
      </c>
      <c r="X183" s="71" t="str">
        <f t="shared" si="95"/>
        <v/>
      </c>
      <c r="Y183" s="71" t="str">
        <f t="shared" si="96"/>
        <v/>
      </c>
      <c r="Z183" s="71">
        <f t="shared" si="110"/>
        <v>1</v>
      </c>
      <c r="AA183" s="71">
        <f t="shared" si="97"/>
        <v>1</v>
      </c>
      <c r="AB183" s="71">
        <f t="shared" si="98"/>
        <v>72</v>
      </c>
      <c r="AC183" s="71" t="str">
        <f t="shared" si="99"/>
        <v>Handpump</v>
      </c>
      <c r="AD183" s="71">
        <f t="shared" si="111"/>
        <v>72</v>
      </c>
      <c r="AE183" s="71" t="str">
        <f t="shared" si="112"/>
        <v/>
      </c>
      <c r="AF183" s="71">
        <f t="shared" si="100"/>
        <v>1</v>
      </c>
      <c r="AG183" s="71" t="str">
        <f t="shared" si="101"/>
        <v/>
      </c>
      <c r="AH183" s="71" t="str">
        <f t="shared" si="102"/>
        <v/>
      </c>
      <c r="AI183" s="71">
        <f t="shared" si="103"/>
        <v>1</v>
      </c>
      <c r="AJ183" s="71" t="str">
        <f t="shared" si="104"/>
        <v>Turbidity</v>
      </c>
      <c r="AK183" s="71">
        <f t="shared" si="105"/>
        <v>1</v>
      </c>
      <c r="AL183" s="71">
        <f t="shared" si="113"/>
        <v>1</v>
      </c>
      <c r="AM183" s="71">
        <f t="shared" si="106"/>
        <v>1</v>
      </c>
    </row>
    <row r="184" spans="1:39" x14ac:dyDescent="0.45">
      <c r="A184" s="71" t="str">
        <f t="shared" si="76"/>
        <v>2693700063</v>
      </c>
      <c r="B184" s="71" t="str">
        <f t="shared" si="77"/>
        <v>12-08-2019 07:32:14 UTC</v>
      </c>
      <c r="C184" s="71" t="str">
        <f t="shared" si="78"/>
        <v>e5uy-w488-41v1</v>
      </c>
      <c r="D184" s="71" t="str">
        <f t="shared" si="79"/>
        <v>-15.906731975264847</v>
      </c>
      <c r="E184" s="71" t="str">
        <f t="shared" si="80"/>
        <v>35.28393412940204</v>
      </c>
      <c r="F184" s="71" t="str">
        <f t="shared" si="81"/>
        <v>752.0</v>
      </c>
      <c r="G184" s="71" t="str">
        <f t="shared" si="82"/>
        <v>Malawi</v>
      </c>
      <c r="H184" s="71" t="str">
        <f t="shared" si="83"/>
        <v>Chiradzulu</v>
      </c>
      <c r="I184" s="71" t="str">
        <f t="shared" si="84"/>
        <v>Maone</v>
      </c>
      <c r="J184" s="71" t="str">
        <f t="shared" si="85"/>
        <v>Katiwa</v>
      </c>
      <c r="K184" s="71" t="str">
        <f t="shared" si="86"/>
        <v>Chikapa</v>
      </c>
      <c r="L184" s="71">
        <f t="shared" si="87"/>
        <v>0</v>
      </c>
      <c r="M184" s="71">
        <f t="shared" si="88"/>
        <v>0</v>
      </c>
      <c r="N184" s="71">
        <f t="shared" si="107"/>
        <v>5</v>
      </c>
      <c r="O184" s="71" t="str">
        <f t="shared" si="108"/>
        <v>Basic Level of Service</v>
      </c>
      <c r="P184" s="71">
        <v>1</v>
      </c>
      <c r="Q184" s="71" t="str">
        <f t="shared" si="89"/>
        <v>Afridev Handpump</v>
      </c>
      <c r="R184" s="71" t="str">
        <f t="shared" si="90"/>
        <v/>
      </c>
      <c r="S184" s="71" t="str">
        <f t="shared" si="109"/>
        <v>Afridev Handpump</v>
      </c>
      <c r="T184" s="71">
        <f t="shared" si="91"/>
        <v>0</v>
      </c>
      <c r="U184" s="71">
        <f t="shared" si="92"/>
        <v>280</v>
      </c>
      <c r="V184" s="71">
        <f t="shared" si="93"/>
        <v>0</v>
      </c>
      <c r="W184" s="71">
        <f t="shared" si="94"/>
        <v>0</v>
      </c>
      <c r="X184" s="71">
        <f t="shared" si="95"/>
        <v>1</v>
      </c>
      <c r="Y184" s="71">
        <f t="shared" si="96"/>
        <v>0</v>
      </c>
      <c r="Z184" s="71">
        <f t="shared" si="110"/>
        <v>0</v>
      </c>
      <c r="AA184" s="71">
        <f t="shared" si="97"/>
        <v>1</v>
      </c>
      <c r="AB184" s="71">
        <f t="shared" si="98"/>
        <v>53</v>
      </c>
      <c r="AC184" s="71" t="str">
        <f t="shared" si="99"/>
        <v>Handpump</v>
      </c>
      <c r="AD184" s="71">
        <f t="shared" si="111"/>
        <v>53</v>
      </c>
      <c r="AE184" s="71" t="str">
        <f t="shared" si="112"/>
        <v/>
      </c>
      <c r="AF184" s="71">
        <f t="shared" si="100"/>
        <v>1</v>
      </c>
      <c r="AG184" s="71" t="str">
        <f t="shared" si="101"/>
        <v/>
      </c>
      <c r="AH184" s="71" t="str">
        <f t="shared" si="102"/>
        <v/>
      </c>
      <c r="AI184" s="71">
        <f t="shared" si="103"/>
        <v>1</v>
      </c>
      <c r="AJ184" s="71" t="str">
        <f t="shared" si="104"/>
        <v>Turbidity</v>
      </c>
      <c r="AK184" s="71">
        <f t="shared" si="105"/>
        <v>1</v>
      </c>
      <c r="AL184" s="71">
        <f t="shared" si="113"/>
        <v>1</v>
      </c>
      <c r="AM184" s="71">
        <f t="shared" si="106"/>
        <v>1</v>
      </c>
    </row>
    <row r="185" spans="1:39" x14ac:dyDescent="0.45">
      <c r="A185" s="71" t="str">
        <f t="shared" si="76"/>
        <v>2693690427</v>
      </c>
      <c r="B185" s="71" t="str">
        <f t="shared" si="77"/>
        <v>12-08-2019 07:33:32 UTC</v>
      </c>
      <c r="C185" s="71" t="str">
        <f t="shared" si="78"/>
        <v>3n4f-b6u5-831s</v>
      </c>
      <c r="D185" s="71" t="str">
        <f t="shared" si="79"/>
        <v>-15.9083854</v>
      </c>
      <c r="E185" s="71" t="str">
        <f t="shared" si="80"/>
        <v>35.271395</v>
      </c>
      <c r="F185" s="71" t="str">
        <f t="shared" si="81"/>
        <v>759.0</v>
      </c>
      <c r="G185" s="71" t="str">
        <f t="shared" si="82"/>
        <v>Malawi</v>
      </c>
      <c r="H185" s="71" t="str">
        <f t="shared" si="83"/>
        <v>Chiradzulu</v>
      </c>
      <c r="I185" s="71" t="str">
        <f t="shared" si="84"/>
        <v>Maone</v>
      </c>
      <c r="J185" s="71" t="str">
        <f t="shared" si="85"/>
        <v>Mangulama</v>
      </c>
      <c r="K185" s="71" t="str">
        <f t="shared" si="86"/>
        <v>Mpangiwa</v>
      </c>
      <c r="L185" s="71">
        <f t="shared" si="87"/>
        <v>0</v>
      </c>
      <c r="M185" s="71">
        <f t="shared" si="88"/>
        <v>0</v>
      </c>
      <c r="N185" s="71">
        <f t="shared" si="107"/>
        <v>7</v>
      </c>
      <c r="O185" s="71" t="str">
        <f t="shared" si="108"/>
        <v>Intermediate Level of Service</v>
      </c>
      <c r="P185" s="71">
        <v>1</v>
      </c>
      <c r="Q185" s="71" t="str">
        <f t="shared" si="89"/>
        <v>Afridev Handpump</v>
      </c>
      <c r="R185" s="71" t="str">
        <f t="shared" si="90"/>
        <v/>
      </c>
      <c r="S185" s="71" t="str">
        <f t="shared" si="109"/>
        <v>Afridev Handpump</v>
      </c>
      <c r="T185" s="71">
        <f t="shared" si="91"/>
        <v>1</v>
      </c>
      <c r="U185" s="71">
        <f t="shared" si="92"/>
        <v>410</v>
      </c>
      <c r="V185" s="71">
        <f t="shared" si="93"/>
        <v>0</v>
      </c>
      <c r="W185" s="71">
        <f t="shared" si="94"/>
        <v>1</v>
      </c>
      <c r="X185" s="71" t="str">
        <f t="shared" si="95"/>
        <v/>
      </c>
      <c r="Y185" s="71" t="str">
        <f t="shared" si="96"/>
        <v/>
      </c>
      <c r="Z185" s="71">
        <f t="shared" si="110"/>
        <v>1</v>
      </c>
      <c r="AA185" s="71">
        <f t="shared" si="97"/>
        <v>1</v>
      </c>
      <c r="AB185" s="71">
        <f t="shared" si="98"/>
        <v>55</v>
      </c>
      <c r="AC185" s="71" t="str">
        <f t="shared" si="99"/>
        <v>Handpump</v>
      </c>
      <c r="AD185" s="71">
        <f t="shared" si="111"/>
        <v>55</v>
      </c>
      <c r="AE185" s="71" t="str">
        <f t="shared" si="112"/>
        <v/>
      </c>
      <c r="AF185" s="71">
        <f t="shared" si="100"/>
        <v>1</v>
      </c>
      <c r="AG185" s="71" t="str">
        <f t="shared" si="101"/>
        <v/>
      </c>
      <c r="AH185" s="71" t="str">
        <f t="shared" si="102"/>
        <v/>
      </c>
      <c r="AI185" s="71">
        <f t="shared" si="103"/>
        <v>1</v>
      </c>
      <c r="AJ185" s="71" t="str">
        <f t="shared" si="104"/>
        <v>Turbidity</v>
      </c>
      <c r="AK185" s="71">
        <f t="shared" si="105"/>
        <v>1</v>
      </c>
      <c r="AL185" s="71">
        <f t="shared" si="113"/>
        <v>1</v>
      </c>
      <c r="AM185" s="71">
        <f t="shared" si="106"/>
        <v>1</v>
      </c>
    </row>
    <row r="186" spans="1:39" x14ac:dyDescent="0.45">
      <c r="A186" s="71" t="str">
        <f t="shared" si="76"/>
        <v>2697730051</v>
      </c>
      <c r="B186" s="71" t="str">
        <f t="shared" si="77"/>
        <v>12-08-2019 07:54:28 UTC</v>
      </c>
      <c r="C186" s="71" t="str">
        <f t="shared" si="78"/>
        <v>1t7s-dydk-c0s8</v>
      </c>
      <c r="D186" s="71" t="str">
        <f t="shared" si="79"/>
        <v>-15.777345062233508</v>
      </c>
      <c r="E186" s="71" t="str">
        <f t="shared" si="80"/>
        <v>35.2497339528054</v>
      </c>
      <c r="F186" s="71" t="str">
        <f t="shared" si="81"/>
        <v>843.0</v>
      </c>
      <c r="G186" s="71" t="str">
        <f t="shared" si="82"/>
        <v>Malawi</v>
      </c>
      <c r="H186" s="71" t="str">
        <f t="shared" si="83"/>
        <v>Chiradzulu</v>
      </c>
      <c r="I186" s="71" t="str">
        <f t="shared" si="84"/>
        <v>Kadewere</v>
      </c>
      <c r="J186" s="71" t="str">
        <f t="shared" si="85"/>
        <v>Ndanga</v>
      </c>
      <c r="K186" s="71" t="str">
        <f t="shared" si="86"/>
        <v>Baluwa</v>
      </c>
      <c r="L186" s="71">
        <f t="shared" si="87"/>
        <v>0</v>
      </c>
      <c r="M186" s="71">
        <f t="shared" si="88"/>
        <v>0</v>
      </c>
      <c r="N186" s="71">
        <f t="shared" si="107"/>
        <v>6</v>
      </c>
      <c r="O186" s="71" t="str">
        <f t="shared" si="108"/>
        <v>Intermediate Level of Service</v>
      </c>
      <c r="P186" s="71">
        <v>1</v>
      </c>
      <c r="Q186" s="71" t="str">
        <f t="shared" si="89"/>
        <v>Afridev Handpump</v>
      </c>
      <c r="R186" s="71" t="str">
        <f t="shared" si="90"/>
        <v/>
      </c>
      <c r="S186" s="71" t="str">
        <f t="shared" si="109"/>
        <v>Afridev Handpump</v>
      </c>
      <c r="T186" s="71">
        <f t="shared" si="91"/>
        <v>1</v>
      </c>
      <c r="U186" s="71">
        <f t="shared" si="92"/>
        <v>500</v>
      </c>
      <c r="V186" s="71">
        <f t="shared" si="93"/>
        <v>0</v>
      </c>
      <c r="W186" s="71">
        <f t="shared" si="94"/>
        <v>0</v>
      </c>
      <c r="X186" s="71">
        <f t="shared" si="95"/>
        <v>1</v>
      </c>
      <c r="Y186" s="71">
        <f t="shared" si="96"/>
        <v>0</v>
      </c>
      <c r="Z186" s="71">
        <f t="shared" si="110"/>
        <v>0</v>
      </c>
      <c r="AA186" s="71">
        <f t="shared" si="97"/>
        <v>1</v>
      </c>
      <c r="AB186" s="71">
        <f t="shared" si="98"/>
        <v>90</v>
      </c>
      <c r="AC186" s="71" t="str">
        <f t="shared" si="99"/>
        <v>Handpump</v>
      </c>
      <c r="AD186" s="71">
        <f t="shared" si="111"/>
        <v>90</v>
      </c>
      <c r="AE186" s="71" t="str">
        <f t="shared" si="112"/>
        <v/>
      </c>
      <c r="AF186" s="71">
        <f t="shared" si="100"/>
        <v>1</v>
      </c>
      <c r="AG186" s="71" t="str">
        <f t="shared" si="101"/>
        <v/>
      </c>
      <c r="AH186" s="71" t="str">
        <f t="shared" si="102"/>
        <v/>
      </c>
      <c r="AI186" s="71">
        <f t="shared" si="103"/>
        <v>1</v>
      </c>
      <c r="AJ186" s="71" t="str">
        <f t="shared" si="104"/>
        <v>Turbidity</v>
      </c>
      <c r="AK186" s="71">
        <f t="shared" si="105"/>
        <v>1</v>
      </c>
      <c r="AL186" s="71">
        <f t="shared" si="113"/>
        <v>1</v>
      </c>
      <c r="AM186" s="71">
        <f t="shared" si="106"/>
        <v>1</v>
      </c>
    </row>
    <row r="187" spans="1:39" x14ac:dyDescent="0.45">
      <c r="A187" s="71" t="str">
        <f t="shared" si="76"/>
        <v>2710300180</v>
      </c>
      <c r="B187" s="71" t="str">
        <f t="shared" si="77"/>
        <v>12-08-2019 08:02:32 UTC</v>
      </c>
      <c r="C187" s="71" t="str">
        <f t="shared" si="78"/>
        <v>hv34-8r24-chdc</v>
      </c>
      <c r="D187" s="71" t="str">
        <f t="shared" si="79"/>
        <v>-15.721747353672981</v>
      </c>
      <c r="E187" s="71" t="str">
        <f t="shared" si="80"/>
        <v>35.20879615098238</v>
      </c>
      <c r="F187" s="71" t="str">
        <f t="shared" si="81"/>
        <v>904.0</v>
      </c>
      <c r="G187" s="71" t="str">
        <f t="shared" si="82"/>
        <v>Malawi</v>
      </c>
      <c r="H187" s="71" t="str">
        <f t="shared" si="83"/>
        <v>Chiradzulu</v>
      </c>
      <c r="I187" s="71" t="str">
        <f t="shared" si="84"/>
        <v>Onga</v>
      </c>
      <c r="J187" s="71" t="str">
        <f t="shared" si="85"/>
        <v>Masala</v>
      </c>
      <c r="K187" s="71" t="str">
        <f t="shared" si="86"/>
        <v>Masala</v>
      </c>
      <c r="L187" s="71">
        <f t="shared" si="87"/>
        <v>0</v>
      </c>
      <c r="M187" s="71">
        <f t="shared" si="88"/>
        <v>0</v>
      </c>
      <c r="N187" s="71">
        <f t="shared" si="107"/>
        <v>6</v>
      </c>
      <c r="O187" s="71" t="str">
        <f t="shared" si="108"/>
        <v>Intermediate Level of Service</v>
      </c>
      <c r="P187" s="71">
        <v>1</v>
      </c>
      <c r="Q187" s="71" t="str">
        <f t="shared" si="89"/>
        <v>Afridev Handpump</v>
      </c>
      <c r="R187" s="71" t="str">
        <f t="shared" si="90"/>
        <v/>
      </c>
      <c r="S187" s="71" t="str">
        <f t="shared" si="109"/>
        <v>Afridev Handpump</v>
      </c>
      <c r="T187" s="71">
        <f t="shared" si="91"/>
        <v>1</v>
      </c>
      <c r="U187" s="71">
        <f t="shared" si="92"/>
        <v>175</v>
      </c>
      <c r="V187" s="71">
        <f t="shared" si="93"/>
        <v>1</v>
      </c>
      <c r="W187" s="71">
        <f t="shared" si="94"/>
        <v>0</v>
      </c>
      <c r="X187" s="71">
        <f t="shared" si="95"/>
        <v>1</v>
      </c>
      <c r="Y187" s="71">
        <f t="shared" si="96"/>
        <v>0</v>
      </c>
      <c r="Z187" s="71">
        <f t="shared" si="110"/>
        <v>0</v>
      </c>
      <c r="AA187" s="71">
        <f t="shared" si="97"/>
        <v>1</v>
      </c>
      <c r="AB187" s="71">
        <f t="shared" si="98"/>
        <v>85</v>
      </c>
      <c r="AC187" s="71" t="str">
        <f t="shared" si="99"/>
        <v>Handpump</v>
      </c>
      <c r="AD187" s="71">
        <f t="shared" si="111"/>
        <v>85</v>
      </c>
      <c r="AE187" s="71" t="str">
        <f t="shared" si="112"/>
        <v/>
      </c>
      <c r="AF187" s="71">
        <f t="shared" si="100"/>
        <v>1</v>
      </c>
      <c r="AG187" s="71" t="str">
        <f t="shared" si="101"/>
        <v/>
      </c>
      <c r="AH187" s="71" t="str">
        <f t="shared" si="102"/>
        <v/>
      </c>
      <c r="AI187" s="71">
        <f t="shared" si="103"/>
        <v>1</v>
      </c>
      <c r="AJ187" s="71" t="str">
        <f t="shared" si="104"/>
        <v>Turbidity</v>
      </c>
      <c r="AK187" s="71">
        <f t="shared" si="105"/>
        <v>1</v>
      </c>
      <c r="AL187" s="71">
        <f t="shared" si="113"/>
        <v>1</v>
      </c>
      <c r="AM187" s="71">
        <f t="shared" si="106"/>
        <v>0</v>
      </c>
    </row>
    <row r="188" spans="1:39" x14ac:dyDescent="0.45">
      <c r="A188" s="71" t="str">
        <f t="shared" si="76"/>
        <v>2710210061</v>
      </c>
      <c r="B188" s="71" t="str">
        <f t="shared" si="77"/>
        <v>12-08-2019 08:02:43 UTC</v>
      </c>
      <c r="C188" s="71" t="str">
        <f t="shared" si="78"/>
        <v>rmy2-ewna-habr</v>
      </c>
      <c r="D188" s="71" t="str">
        <f t="shared" si="79"/>
        <v>-15.762662063352764</v>
      </c>
      <c r="E188" s="71" t="str">
        <f t="shared" si="80"/>
        <v>35.25963356718421</v>
      </c>
      <c r="F188" s="71" t="str">
        <f t="shared" si="81"/>
        <v>815.0</v>
      </c>
      <c r="G188" s="71" t="str">
        <f t="shared" si="82"/>
        <v>Malawi</v>
      </c>
      <c r="H188" s="71" t="str">
        <f t="shared" si="83"/>
        <v>Chiradzulu</v>
      </c>
      <c r="I188" s="71" t="str">
        <f t="shared" si="84"/>
        <v>Kadewere</v>
      </c>
      <c r="J188" s="71" t="str">
        <f t="shared" si="85"/>
        <v>Ndanga</v>
      </c>
      <c r="K188" s="71" t="str">
        <f t="shared" si="86"/>
        <v>Baluwa</v>
      </c>
      <c r="L188" s="71">
        <f t="shared" si="87"/>
        <v>0</v>
      </c>
      <c r="M188" s="71">
        <f t="shared" si="88"/>
        <v>0</v>
      </c>
      <c r="N188" s="71">
        <f t="shared" si="107"/>
        <v>7</v>
      </c>
      <c r="O188" s="71" t="str">
        <f t="shared" si="108"/>
        <v>Intermediate Level of Service</v>
      </c>
      <c r="P188" s="71">
        <v>1</v>
      </c>
      <c r="Q188" s="71" t="str">
        <f t="shared" si="89"/>
        <v>Afridev Handpump</v>
      </c>
      <c r="R188" s="71" t="str">
        <f t="shared" si="90"/>
        <v/>
      </c>
      <c r="S188" s="71" t="str">
        <f t="shared" si="109"/>
        <v>Afridev Handpump</v>
      </c>
      <c r="T188" s="71">
        <f t="shared" si="91"/>
        <v>1</v>
      </c>
      <c r="U188" s="71">
        <f t="shared" si="92"/>
        <v>75</v>
      </c>
      <c r="V188" s="71">
        <f t="shared" si="93"/>
        <v>1</v>
      </c>
      <c r="W188" s="71">
        <f t="shared" si="94"/>
        <v>0</v>
      </c>
      <c r="X188" s="71">
        <f t="shared" si="95"/>
        <v>1</v>
      </c>
      <c r="Y188" s="71">
        <f t="shared" si="96"/>
        <v>0</v>
      </c>
      <c r="Z188" s="71">
        <f t="shared" si="110"/>
        <v>0</v>
      </c>
      <c r="AA188" s="71">
        <f t="shared" si="97"/>
        <v>1</v>
      </c>
      <c r="AB188" s="71">
        <f t="shared" si="98"/>
        <v>80</v>
      </c>
      <c r="AC188" s="71" t="str">
        <f t="shared" si="99"/>
        <v>Handpump</v>
      </c>
      <c r="AD188" s="71">
        <f t="shared" si="111"/>
        <v>80</v>
      </c>
      <c r="AE188" s="71" t="str">
        <f t="shared" si="112"/>
        <v/>
      </c>
      <c r="AF188" s="71">
        <f t="shared" si="100"/>
        <v>1</v>
      </c>
      <c r="AG188" s="71" t="str">
        <f t="shared" si="101"/>
        <v/>
      </c>
      <c r="AH188" s="71" t="str">
        <f t="shared" si="102"/>
        <v/>
      </c>
      <c r="AI188" s="71">
        <f t="shared" si="103"/>
        <v>1</v>
      </c>
      <c r="AJ188" s="71" t="str">
        <f t="shared" si="104"/>
        <v>Turbidity</v>
      </c>
      <c r="AK188" s="71">
        <f t="shared" si="105"/>
        <v>1</v>
      </c>
      <c r="AL188" s="71">
        <f t="shared" si="113"/>
        <v>1</v>
      </c>
      <c r="AM188" s="71">
        <f t="shared" si="106"/>
        <v>1</v>
      </c>
    </row>
    <row r="189" spans="1:39" x14ac:dyDescent="0.45">
      <c r="A189" s="71" t="str">
        <f t="shared" si="76"/>
        <v>2712210144</v>
      </c>
      <c r="B189" s="71" t="str">
        <f t="shared" si="77"/>
        <v>12-08-2019 08:09:47 UTC</v>
      </c>
      <c r="C189" s="71" t="str">
        <f t="shared" si="78"/>
        <v>1kua-k8w2-acqv</v>
      </c>
      <c r="D189" s="71" t="str">
        <f t="shared" si="79"/>
        <v>-15.62087039463222</v>
      </c>
      <c r="E189" s="71" t="str">
        <f t="shared" si="80"/>
        <v>35.2009049244225</v>
      </c>
      <c r="F189" s="71" t="str">
        <f t="shared" si="81"/>
        <v>922.0</v>
      </c>
      <c r="G189" s="71" t="str">
        <f t="shared" si="82"/>
        <v>Malawi</v>
      </c>
      <c r="H189" s="71" t="str">
        <f t="shared" si="83"/>
        <v>Chiradzulu</v>
      </c>
      <c r="I189" s="71" t="str">
        <f t="shared" si="84"/>
        <v>Ntchema</v>
      </c>
      <c r="J189" s="71" t="str">
        <f t="shared" si="85"/>
        <v>Nakatha</v>
      </c>
      <c r="K189" s="71" t="str">
        <f t="shared" si="86"/>
        <v>Ngwale</v>
      </c>
      <c r="L189" s="71">
        <f t="shared" si="87"/>
        <v>0</v>
      </c>
      <c r="M189" s="71">
        <f t="shared" si="88"/>
        <v>0</v>
      </c>
      <c r="N189" s="71">
        <f t="shared" si="107"/>
        <v>8</v>
      </c>
      <c r="O189" s="71" t="str">
        <f t="shared" si="108"/>
        <v>High Level of Service</v>
      </c>
      <c r="P189" s="71">
        <v>1</v>
      </c>
      <c r="Q189" s="71" t="str">
        <f t="shared" si="89"/>
        <v>Afridev Handpump</v>
      </c>
      <c r="R189" s="71" t="str">
        <f t="shared" si="90"/>
        <v/>
      </c>
      <c r="S189" s="71" t="str">
        <f t="shared" si="109"/>
        <v>Afridev Handpump</v>
      </c>
      <c r="T189" s="71">
        <f t="shared" si="91"/>
        <v>1</v>
      </c>
      <c r="U189" s="71">
        <f t="shared" si="92"/>
        <v>54</v>
      </c>
      <c r="V189" s="71">
        <f t="shared" si="93"/>
        <v>1</v>
      </c>
      <c r="W189" s="71">
        <f t="shared" si="94"/>
        <v>0</v>
      </c>
      <c r="X189" s="71">
        <f t="shared" si="95"/>
        <v>1</v>
      </c>
      <c r="Y189" s="71">
        <f t="shared" si="96"/>
        <v>1</v>
      </c>
      <c r="Z189" s="71">
        <f t="shared" si="110"/>
        <v>1</v>
      </c>
      <c r="AA189" s="71">
        <f t="shared" si="97"/>
        <v>1</v>
      </c>
      <c r="AB189" s="71">
        <f t="shared" si="98"/>
        <v>49</v>
      </c>
      <c r="AC189" s="71" t="str">
        <f t="shared" si="99"/>
        <v>Handpump</v>
      </c>
      <c r="AD189" s="71">
        <f t="shared" si="111"/>
        <v>49</v>
      </c>
      <c r="AE189" s="71" t="str">
        <f t="shared" si="112"/>
        <v/>
      </c>
      <c r="AF189" s="71">
        <f t="shared" si="100"/>
        <v>1</v>
      </c>
      <c r="AG189" s="71" t="str">
        <f t="shared" si="101"/>
        <v/>
      </c>
      <c r="AH189" s="71" t="str">
        <f t="shared" si="102"/>
        <v/>
      </c>
      <c r="AI189" s="71">
        <f t="shared" si="103"/>
        <v>1</v>
      </c>
      <c r="AJ189" s="71" t="str">
        <f t="shared" si="104"/>
        <v>Turbidity</v>
      </c>
      <c r="AK189" s="71">
        <f t="shared" si="105"/>
        <v>1</v>
      </c>
      <c r="AL189" s="71">
        <f t="shared" si="113"/>
        <v>1</v>
      </c>
      <c r="AM189" s="71">
        <f t="shared" si="106"/>
        <v>1</v>
      </c>
    </row>
    <row r="190" spans="1:39" x14ac:dyDescent="0.45">
      <c r="A190" s="71" t="str">
        <f t="shared" si="76"/>
        <v>2670170268</v>
      </c>
      <c r="B190" s="71" t="str">
        <f t="shared" si="77"/>
        <v>12-08-2019 08:26:48 UTC</v>
      </c>
      <c r="C190" s="71" t="str">
        <f t="shared" si="78"/>
        <v>t9jf-nsfs-57eb</v>
      </c>
      <c r="D190" s="71" t="str">
        <f t="shared" si="79"/>
        <v>-15.909612374380231</v>
      </c>
      <c r="E190" s="71" t="str">
        <f t="shared" si="80"/>
        <v>35.287221847102046</v>
      </c>
      <c r="F190" s="71" t="str">
        <f t="shared" si="81"/>
        <v>716.0</v>
      </c>
      <c r="G190" s="71" t="str">
        <f t="shared" si="82"/>
        <v>Malawi</v>
      </c>
      <c r="H190" s="71" t="str">
        <f t="shared" si="83"/>
        <v>Chiradzulu</v>
      </c>
      <c r="I190" s="71" t="str">
        <f t="shared" si="84"/>
        <v>Maone</v>
      </c>
      <c r="J190" s="71" t="str">
        <f t="shared" si="85"/>
        <v>Katiwa</v>
      </c>
      <c r="K190" s="71" t="str">
        <f t="shared" si="86"/>
        <v>Chikapa</v>
      </c>
      <c r="L190" s="71">
        <f t="shared" si="87"/>
        <v>0</v>
      </c>
      <c r="M190" s="71">
        <f t="shared" si="88"/>
        <v>0</v>
      </c>
      <c r="N190" s="71">
        <f t="shared" si="107"/>
        <v>7</v>
      </c>
      <c r="O190" s="71" t="str">
        <f t="shared" si="108"/>
        <v>Intermediate Level of Service</v>
      </c>
      <c r="P190" s="71">
        <v>1</v>
      </c>
      <c r="Q190" s="71" t="str">
        <f t="shared" si="89"/>
        <v>Afridev Handpump</v>
      </c>
      <c r="R190" s="71" t="str">
        <f t="shared" si="90"/>
        <v/>
      </c>
      <c r="S190" s="71" t="str">
        <f t="shared" si="109"/>
        <v>Afridev Handpump</v>
      </c>
      <c r="T190" s="71">
        <f t="shared" si="91"/>
        <v>1</v>
      </c>
      <c r="U190" s="71">
        <f t="shared" si="92"/>
        <v>250</v>
      </c>
      <c r="V190" s="71">
        <f t="shared" si="93"/>
        <v>1</v>
      </c>
      <c r="W190" s="71">
        <f t="shared" si="94"/>
        <v>0</v>
      </c>
      <c r="X190" s="71">
        <f t="shared" si="95"/>
        <v>1</v>
      </c>
      <c r="Y190" s="71">
        <f t="shared" si="96"/>
        <v>0</v>
      </c>
      <c r="Z190" s="71">
        <f t="shared" si="110"/>
        <v>0</v>
      </c>
      <c r="AA190" s="71">
        <f t="shared" si="97"/>
        <v>1</v>
      </c>
      <c r="AB190" s="71">
        <f t="shared" si="98"/>
        <v>61</v>
      </c>
      <c r="AC190" s="71" t="str">
        <f t="shared" si="99"/>
        <v>Handpump</v>
      </c>
      <c r="AD190" s="71">
        <f t="shared" si="111"/>
        <v>61</v>
      </c>
      <c r="AE190" s="71" t="str">
        <f t="shared" si="112"/>
        <v/>
      </c>
      <c r="AF190" s="71">
        <f t="shared" si="100"/>
        <v>1</v>
      </c>
      <c r="AG190" s="71" t="str">
        <f t="shared" si="101"/>
        <v/>
      </c>
      <c r="AH190" s="71" t="str">
        <f t="shared" si="102"/>
        <v/>
      </c>
      <c r="AI190" s="71">
        <f t="shared" si="103"/>
        <v>1</v>
      </c>
      <c r="AJ190" s="71" t="str">
        <f t="shared" si="104"/>
        <v>Turbidity</v>
      </c>
      <c r="AK190" s="71">
        <f t="shared" si="105"/>
        <v>1</v>
      </c>
      <c r="AL190" s="71">
        <f t="shared" si="113"/>
        <v>1</v>
      </c>
      <c r="AM190" s="71">
        <f t="shared" si="106"/>
        <v>1</v>
      </c>
    </row>
    <row r="191" spans="1:39" x14ac:dyDescent="0.45">
      <c r="A191" s="71" t="str">
        <f t="shared" si="76"/>
        <v>2699770062</v>
      </c>
      <c r="B191" s="71" t="str">
        <f t="shared" si="77"/>
        <v>12-08-2019 08:34:34 UTC</v>
      </c>
      <c r="C191" s="71" t="str">
        <f t="shared" si="78"/>
        <v>qm0q-nmx2-and</v>
      </c>
      <c r="D191" s="71" t="str">
        <f t="shared" si="79"/>
        <v>-15.718773370608687</v>
      </c>
      <c r="E191" s="71" t="str">
        <f t="shared" si="80"/>
        <v>35.20754724740982</v>
      </c>
      <c r="F191" s="71" t="str">
        <f t="shared" si="81"/>
        <v>913.0</v>
      </c>
      <c r="G191" s="71" t="str">
        <f t="shared" si="82"/>
        <v>Malawi</v>
      </c>
      <c r="H191" s="71" t="str">
        <f t="shared" si="83"/>
        <v>Chiradzulu</v>
      </c>
      <c r="I191" s="71" t="str">
        <f t="shared" si="84"/>
        <v>Onga</v>
      </c>
      <c r="J191" s="71" t="str">
        <f t="shared" si="85"/>
        <v>Masala</v>
      </c>
      <c r="K191" s="71" t="str">
        <f t="shared" si="86"/>
        <v>Masala</v>
      </c>
      <c r="L191" s="71">
        <f t="shared" si="87"/>
        <v>0</v>
      </c>
      <c r="M191" s="71">
        <f t="shared" si="88"/>
        <v>0</v>
      </c>
      <c r="N191" s="71">
        <f t="shared" si="107"/>
        <v>8</v>
      </c>
      <c r="O191" s="71" t="str">
        <f t="shared" si="108"/>
        <v>High Level of Service</v>
      </c>
      <c r="P191" s="71">
        <v>1</v>
      </c>
      <c r="Q191" s="71" t="str">
        <f t="shared" si="89"/>
        <v>Afridev Handpump</v>
      </c>
      <c r="R191" s="71" t="str">
        <f t="shared" si="90"/>
        <v/>
      </c>
      <c r="S191" s="71" t="str">
        <f t="shared" si="109"/>
        <v>Afridev Handpump</v>
      </c>
      <c r="T191" s="71">
        <f t="shared" si="91"/>
        <v>1</v>
      </c>
      <c r="U191" s="71">
        <f t="shared" si="92"/>
        <v>76</v>
      </c>
      <c r="V191" s="71">
        <f t="shared" si="93"/>
        <v>1</v>
      </c>
      <c r="W191" s="71">
        <f t="shared" si="94"/>
        <v>1</v>
      </c>
      <c r="X191" s="71" t="str">
        <f t="shared" si="95"/>
        <v/>
      </c>
      <c r="Y191" s="71" t="str">
        <f t="shared" si="96"/>
        <v/>
      </c>
      <c r="Z191" s="71">
        <f t="shared" si="110"/>
        <v>1</v>
      </c>
      <c r="AA191" s="71">
        <f t="shared" si="97"/>
        <v>1</v>
      </c>
      <c r="AB191" s="71">
        <f t="shared" si="98"/>
        <v>73</v>
      </c>
      <c r="AC191" s="71" t="str">
        <f t="shared" si="99"/>
        <v>Handpump</v>
      </c>
      <c r="AD191" s="71">
        <f t="shared" si="111"/>
        <v>73</v>
      </c>
      <c r="AE191" s="71" t="str">
        <f t="shared" si="112"/>
        <v/>
      </c>
      <c r="AF191" s="71">
        <f t="shared" si="100"/>
        <v>1</v>
      </c>
      <c r="AG191" s="71" t="str">
        <f t="shared" si="101"/>
        <v/>
      </c>
      <c r="AH191" s="71" t="str">
        <f t="shared" si="102"/>
        <v/>
      </c>
      <c r="AI191" s="71">
        <f t="shared" si="103"/>
        <v>1</v>
      </c>
      <c r="AJ191" s="71" t="str">
        <f t="shared" si="104"/>
        <v>Turbidity</v>
      </c>
      <c r="AK191" s="71">
        <f t="shared" si="105"/>
        <v>1</v>
      </c>
      <c r="AL191" s="71">
        <f t="shared" si="113"/>
        <v>1</v>
      </c>
      <c r="AM191" s="71">
        <f t="shared" si="106"/>
        <v>1</v>
      </c>
    </row>
    <row r="192" spans="1:39" x14ac:dyDescent="0.45">
      <c r="A192" s="71" t="str">
        <f t="shared" si="76"/>
        <v>2693780065</v>
      </c>
      <c r="B192" s="71" t="str">
        <f t="shared" si="77"/>
        <v>12-08-2019 08:44:28 UTC</v>
      </c>
      <c r="C192" s="71" t="str">
        <f t="shared" si="78"/>
        <v>etnn-1ffu-jhby</v>
      </c>
      <c r="D192" s="71" t="str">
        <f t="shared" si="79"/>
        <v>-15.774928433820605</v>
      </c>
      <c r="E192" s="71" t="str">
        <f t="shared" si="80"/>
        <v>35.23782360367477</v>
      </c>
      <c r="F192" s="71" t="str">
        <f t="shared" si="81"/>
        <v>844.0</v>
      </c>
      <c r="G192" s="71" t="str">
        <f t="shared" si="82"/>
        <v>Malawi</v>
      </c>
      <c r="H192" s="71" t="str">
        <f t="shared" si="83"/>
        <v>Chiradzulu</v>
      </c>
      <c r="I192" s="71" t="str">
        <f t="shared" si="84"/>
        <v>Kadewere</v>
      </c>
      <c r="J192" s="71" t="str">
        <f t="shared" si="85"/>
        <v>Ngokwe</v>
      </c>
      <c r="K192" s="71" t="str">
        <f t="shared" si="86"/>
        <v>Nchiliko</v>
      </c>
      <c r="L192" s="71">
        <f t="shared" si="87"/>
        <v>0</v>
      </c>
      <c r="M192" s="71">
        <f t="shared" si="88"/>
        <v>0</v>
      </c>
      <c r="N192" s="71">
        <f t="shared" si="107"/>
        <v>6</v>
      </c>
      <c r="O192" s="71" t="str">
        <f t="shared" si="108"/>
        <v>Intermediate Level of Service</v>
      </c>
      <c r="P192" s="71">
        <v>1</v>
      </c>
      <c r="Q192" s="71" t="str">
        <f t="shared" si="89"/>
        <v>Afridev Handpump</v>
      </c>
      <c r="R192" s="71" t="str">
        <f t="shared" si="90"/>
        <v/>
      </c>
      <c r="S192" s="71" t="str">
        <f t="shared" si="109"/>
        <v>Afridev Handpump</v>
      </c>
      <c r="T192" s="71">
        <f t="shared" si="91"/>
        <v>1</v>
      </c>
      <c r="U192" s="71">
        <f t="shared" si="92"/>
        <v>350</v>
      </c>
      <c r="V192" s="71">
        <f t="shared" si="93"/>
        <v>0</v>
      </c>
      <c r="W192" s="71">
        <f t="shared" si="94"/>
        <v>0</v>
      </c>
      <c r="X192" s="71">
        <f t="shared" si="95"/>
        <v>1</v>
      </c>
      <c r="Y192" s="71">
        <f t="shared" si="96"/>
        <v>0</v>
      </c>
      <c r="Z192" s="71">
        <f t="shared" si="110"/>
        <v>0</v>
      </c>
      <c r="AA192" s="71">
        <f t="shared" si="97"/>
        <v>1</v>
      </c>
      <c r="AB192" s="71">
        <f t="shared" si="98"/>
        <v>46</v>
      </c>
      <c r="AC192" s="71" t="str">
        <f t="shared" si="99"/>
        <v>Handpump</v>
      </c>
      <c r="AD192" s="71">
        <f t="shared" si="111"/>
        <v>46</v>
      </c>
      <c r="AE192" s="71" t="str">
        <f t="shared" si="112"/>
        <v/>
      </c>
      <c r="AF192" s="71">
        <f t="shared" si="100"/>
        <v>1</v>
      </c>
      <c r="AG192" s="71" t="str">
        <f t="shared" si="101"/>
        <v/>
      </c>
      <c r="AH192" s="71" t="str">
        <f t="shared" si="102"/>
        <v/>
      </c>
      <c r="AI192" s="71">
        <f t="shared" si="103"/>
        <v>1</v>
      </c>
      <c r="AJ192" s="71" t="str">
        <f t="shared" si="104"/>
        <v>Turbidity</v>
      </c>
      <c r="AK192" s="71">
        <f t="shared" si="105"/>
        <v>1</v>
      </c>
      <c r="AL192" s="71">
        <f t="shared" si="113"/>
        <v>1</v>
      </c>
      <c r="AM192" s="71">
        <f t="shared" si="106"/>
        <v>1</v>
      </c>
    </row>
    <row r="193" spans="1:39" x14ac:dyDescent="0.45">
      <c r="A193" s="71" t="str">
        <f t="shared" si="76"/>
        <v>2701320149</v>
      </c>
      <c r="B193" s="71" t="str">
        <f t="shared" si="77"/>
        <v>12-08-2019 08:45:53 UTC</v>
      </c>
      <c r="C193" s="71" t="str">
        <f t="shared" si="78"/>
        <v>1fvd-qsgv-yvbu</v>
      </c>
      <c r="D193" s="71" t="str">
        <f t="shared" si="79"/>
        <v>-15.621139663271606</v>
      </c>
      <c r="E193" s="71" t="str">
        <f t="shared" si="80"/>
        <v>35.198299158364534</v>
      </c>
      <c r="F193" s="71" t="str">
        <f t="shared" si="81"/>
        <v>938.0</v>
      </c>
      <c r="G193" s="71" t="str">
        <f t="shared" si="82"/>
        <v>Malawi</v>
      </c>
      <c r="H193" s="71" t="str">
        <f t="shared" si="83"/>
        <v>Chiradzulu</v>
      </c>
      <c r="I193" s="71" t="str">
        <f t="shared" si="84"/>
        <v>Ntchema</v>
      </c>
      <c r="J193" s="71" t="str">
        <f t="shared" si="85"/>
        <v>Nakatha</v>
      </c>
      <c r="K193" s="71" t="str">
        <f t="shared" si="86"/>
        <v>Ngwale</v>
      </c>
      <c r="L193" s="71">
        <f t="shared" si="87"/>
        <v>0</v>
      </c>
      <c r="M193" s="71">
        <f t="shared" si="88"/>
        <v>0</v>
      </c>
      <c r="N193" s="71">
        <f t="shared" si="107"/>
        <v>6</v>
      </c>
      <c r="O193" s="71" t="str">
        <f t="shared" si="108"/>
        <v>Intermediate Level of Service</v>
      </c>
      <c r="P193" s="71">
        <v>1</v>
      </c>
      <c r="Q193" s="71" t="str">
        <f t="shared" si="89"/>
        <v>Afridev Handpump</v>
      </c>
      <c r="R193" s="71" t="str">
        <f t="shared" si="90"/>
        <v/>
      </c>
      <c r="S193" s="71" t="str">
        <f t="shared" si="109"/>
        <v>Afridev Handpump</v>
      </c>
      <c r="T193" s="71">
        <f t="shared" si="91"/>
        <v>1</v>
      </c>
      <c r="U193" s="71">
        <f t="shared" si="92"/>
        <v>375</v>
      </c>
      <c r="V193" s="71">
        <f t="shared" si="93"/>
        <v>0</v>
      </c>
      <c r="W193" s="71">
        <f t="shared" si="94"/>
        <v>0</v>
      </c>
      <c r="X193" s="71">
        <f t="shared" si="95"/>
        <v>1</v>
      </c>
      <c r="Y193" s="71">
        <f t="shared" si="96"/>
        <v>0</v>
      </c>
      <c r="Z193" s="71">
        <f t="shared" si="110"/>
        <v>0</v>
      </c>
      <c r="AA193" s="71">
        <f t="shared" si="97"/>
        <v>1</v>
      </c>
      <c r="AB193" s="71">
        <f t="shared" si="98"/>
        <v>42</v>
      </c>
      <c r="AC193" s="71" t="str">
        <f t="shared" si="99"/>
        <v>Handpump</v>
      </c>
      <c r="AD193" s="71">
        <f t="shared" si="111"/>
        <v>42</v>
      </c>
      <c r="AE193" s="71" t="str">
        <f t="shared" si="112"/>
        <v/>
      </c>
      <c r="AF193" s="71">
        <f t="shared" si="100"/>
        <v>1</v>
      </c>
      <c r="AG193" s="71" t="str">
        <f t="shared" si="101"/>
        <v/>
      </c>
      <c r="AH193" s="71" t="str">
        <f t="shared" si="102"/>
        <v/>
      </c>
      <c r="AI193" s="71">
        <f t="shared" si="103"/>
        <v>1</v>
      </c>
      <c r="AJ193" s="71" t="str">
        <f t="shared" si="104"/>
        <v>Turbidity</v>
      </c>
      <c r="AK193" s="71">
        <f t="shared" si="105"/>
        <v>1</v>
      </c>
      <c r="AL193" s="71">
        <f t="shared" si="113"/>
        <v>1</v>
      </c>
      <c r="AM193" s="71">
        <f t="shared" si="106"/>
        <v>1</v>
      </c>
    </row>
    <row r="194" spans="1:39" x14ac:dyDescent="0.45">
      <c r="A194" s="71" t="str">
        <f t="shared" ref="A194:A257" si="114">IF(Instance_ID="","",Instance_ID)</f>
        <v>2695860315</v>
      </c>
      <c r="B194" s="71" t="str">
        <f t="shared" ref="B194:B257" si="115">IF(Date="","",Date)</f>
        <v>12-08-2019 08:46:22 UTC</v>
      </c>
      <c r="C194" s="71" t="str">
        <f t="shared" ref="C194:C257" si="116">IF(Unique_ID="","",Unique_ID)</f>
        <v>u7vt-c5j6-x3k1</v>
      </c>
      <c r="D194" s="71" t="str">
        <f t="shared" ref="D194:D257" si="117">IF(Latitude="","",Latitude)</f>
        <v>-15.675038360059261</v>
      </c>
      <c r="E194" s="71" t="str">
        <f t="shared" ref="E194:E257" si="118">IF(Longitude="","",Longitude)</f>
        <v>35.23280929774046</v>
      </c>
      <c r="F194" s="71" t="str">
        <f t="shared" ref="F194:F257" si="119">IF(Elevation="","",Elevation)</f>
        <v>865.0</v>
      </c>
      <c r="G194" s="71" t="str">
        <f t="shared" ref="G194:G257" si="120">IF(Geo_Level_1="","",Geo_Level_1)</f>
        <v>Malawi</v>
      </c>
      <c r="H194" s="71" t="str">
        <f t="shared" ref="H194:H257" si="121">IF(Geo_Level_2="","",Geo_Level_2)</f>
        <v>Chiradzulu</v>
      </c>
      <c r="I194" s="71" t="str">
        <f t="shared" ref="I194:I257" si="122">IF(Geo_Level_1="","",Geo_Level_3)</f>
        <v>Kadewere</v>
      </c>
      <c r="J194" s="71" t="str">
        <f t="shared" ref="J194:J257" si="123">IF(Geo_Level_1="","",Geo_Level_4)</f>
        <v>Masanjala</v>
      </c>
      <c r="K194" s="71" t="str">
        <f t="shared" ref="K194:K257" si="124">IF(Geo_Level_1="","",Geo_Level_5)</f>
        <v>Makawa</v>
      </c>
      <c r="L194" s="71">
        <f t="shared" ref="L194:L257" si="125">IF(Geo_Level_1="","",Geo_Level_6)</f>
        <v>0</v>
      </c>
      <c r="M194" s="71">
        <f t="shared" ref="M194:M257" si="126">IF(Geo_Level_1="","",Geo_Level_7)</f>
        <v>0</v>
      </c>
      <c r="N194" s="71">
        <f t="shared" si="107"/>
        <v>5</v>
      </c>
      <c r="O194" s="71" t="str">
        <f t="shared" si="108"/>
        <v>Basic Level of Service</v>
      </c>
      <c r="P194" s="71">
        <v>1</v>
      </c>
      <c r="Q194" s="71" t="str">
        <f t="shared" ref="Q194:Q257" si="127">IF(Type_Improved_Water_Point="","",Type_Improved_Water_Point)</f>
        <v>Afridev Handpump</v>
      </c>
      <c r="R194" s="71" t="str">
        <f t="shared" ref="R194:R257" si="128">IF(Type_Unimproved_Water="","",Type_Unimproved_Water)</f>
        <v/>
      </c>
      <c r="S194" s="71" t="str">
        <f t="shared" si="109"/>
        <v>Afridev Handpump</v>
      </c>
      <c r="T194" s="71">
        <f t="shared" ref="T194:T257" si="129">IF(P194="N/A",P194,IF(Waterpoint_Source_Protected="","No Data",IF(Waterpoint_Source_Protected="Yes",1,0)))</f>
        <v>1</v>
      </c>
      <c r="U194" s="71">
        <f t="shared" ref="U194:U257" si="130">IF(Number_Users="","",Number_Users)</f>
        <v>70</v>
      </c>
      <c r="V194" s="71">
        <f t="shared" ref="V194:V257" si="131">IFERROR(IF(P194="N/A",P194,IF(U194="","No Data",IF(U194&lt;=Gov_Standard_Number_Users,1,0))),1)</f>
        <v>1</v>
      </c>
      <c r="W194" s="71">
        <f t="shared" ref="W194:W257" si="132">IF(Waterpoint_Out_Of_Service_Broken="","",IF(Waterpoint_Out_Of_Service_Broken="No",1,0))</f>
        <v>0</v>
      </c>
      <c r="X194" s="71">
        <f t="shared" ref="X194:X257" si="133">IF(Waterpoint_Number_Times_Broken="","",IF(Waterpoint_Number_Times_Broken&lt;=12,1,0))</f>
        <v>1</v>
      </c>
      <c r="Y194" s="71">
        <f t="shared" ref="Y194:Y257" si="134">IF(Waterpoint_Days_Broken="","",IF(Waterpoint_Days_Broken&gt;1,0,1))</f>
        <v>0</v>
      </c>
      <c r="Z194" s="71">
        <f t="shared" si="110"/>
        <v>0</v>
      </c>
      <c r="AA194" s="71">
        <f t="shared" ref="AA194:AA257" si="135">IF(P194="N/A",P194,IF(Water_Available_Day_Of_Visit="","No Data",IF(Water_Available_Day_Of_Visit="Yes",1,0)))</f>
        <v>1</v>
      </c>
      <c r="AB194" s="71">
        <f t="shared" ref="AB194:AB257" si="136">IF(Seconds_20L="","",Seconds_20L)</f>
        <v>300</v>
      </c>
      <c r="AC194" s="71" t="str">
        <f t="shared" ref="AC194:AC257" si="137">IF(Piped_Or_Handpump="","",Piped_Or_Handpump)</f>
        <v>Handpump</v>
      </c>
      <c r="AD194" s="71">
        <f t="shared" si="111"/>
        <v>300</v>
      </c>
      <c r="AE194" s="71" t="str">
        <f t="shared" si="112"/>
        <v/>
      </c>
      <c r="AF194" s="71">
        <f t="shared" ref="AF194:AF257" si="138">IF(P194="N/A",P194,IF(AND(AD194="",AE194=""),"No Data",IF(AC194="Piped System",IF(AE194&gt;=Gov_Standards_Quantity,1,0),IF(AC194="Handpump",IF(AB194&lt;=Standard_Time_To_Fill_Bucket,1,0)))))</f>
        <v>0</v>
      </c>
      <c r="AG194" s="71" t="str">
        <f t="shared" ref="AG194:AG257" si="139">IF(Ecoli_Result="","",IF(Ecoli_Result=Standard_Ecoli,1,0))</f>
        <v/>
      </c>
      <c r="AH194" s="71" t="str">
        <f t="shared" ref="AH194:AH257" si="140">IF(Residual_Chlorine_Result="","",IF(AND(Residual_Chlorine_Result&lt;=Standard_Residual_Chlorine_Max,Residual_Chlorine_Result&gt;=Standard_Residual_Chlorine_Min),1,0))</f>
        <v/>
      </c>
      <c r="AI194" s="71">
        <f t="shared" ref="AI194:AI257" si="141">IF(Bacteria_Result="","",IF(Bacteria_Result=Standard_Bacteria,1,0))</f>
        <v>1</v>
      </c>
      <c r="AJ194" s="71" t="str">
        <f t="shared" ref="AJ194:AJ257" si="142">IF(Other_Contaminant="","",Other_Contaminant)</f>
        <v>Turbidity</v>
      </c>
      <c r="AK194" s="71">
        <f t="shared" ref="AK194:AK257" si="143">IF(Other_Contaminant_Result="","",IF(Other_Contaminant_Result&lt;=Standard_Other_Contaminant,1,0))</f>
        <v>1</v>
      </c>
      <c r="AL194" s="71">
        <f t="shared" si="113"/>
        <v>1</v>
      </c>
      <c r="AM194" s="71">
        <f t="shared" ref="AM194:AM257" si="144">IF(P194="N/A",P194,IF(Water_Point_Condition_Overall="","No Data",IF(Water_Point_Condition_Overall="Normal",1,0)))</f>
        <v>0</v>
      </c>
    </row>
    <row r="195" spans="1:39" x14ac:dyDescent="0.45">
      <c r="A195" s="71" t="str">
        <f t="shared" si="114"/>
        <v>2691820085</v>
      </c>
      <c r="B195" s="71" t="str">
        <f t="shared" si="115"/>
        <v>12-08-2019 08:49:23 UTC</v>
      </c>
      <c r="C195" s="71" t="str">
        <f t="shared" si="116"/>
        <v>qp81-v6y8-vyfx</v>
      </c>
      <c r="D195" s="71" t="str">
        <f t="shared" si="117"/>
        <v>-15.775403226725757</v>
      </c>
      <c r="E195" s="71" t="str">
        <f t="shared" si="118"/>
        <v>35.209295293316245</v>
      </c>
      <c r="F195" s="71" t="str">
        <f t="shared" si="119"/>
        <v>927.0</v>
      </c>
      <c r="G195" s="71" t="str">
        <f t="shared" si="120"/>
        <v>Malawi</v>
      </c>
      <c r="H195" s="71" t="str">
        <f t="shared" si="121"/>
        <v>Chiradzulu</v>
      </c>
      <c r="I195" s="71" t="str">
        <f t="shared" si="122"/>
        <v>Kadewere</v>
      </c>
      <c r="J195" s="71" t="str">
        <f t="shared" si="123"/>
        <v>Pemba</v>
      </c>
      <c r="K195" s="71" t="str">
        <f t="shared" si="124"/>
        <v>Maso</v>
      </c>
      <c r="L195" s="71">
        <f t="shared" si="125"/>
        <v>0</v>
      </c>
      <c r="M195" s="71">
        <f t="shared" si="126"/>
        <v>0</v>
      </c>
      <c r="N195" s="71">
        <f t="shared" ref="N195:N258" si="145">SUM(P195,T195,V195,Z195,AA195,AF195,AL195,AM195)</f>
        <v>5</v>
      </c>
      <c r="O195" s="71" t="str">
        <f t="shared" ref="O195:O258" si="146">IF(N195=0,"No Improved System",IF(N195=1,"Inadequate Level of Service",IF(N195=2,"Inadequate Level of Service",IF(N195=3,"Basic Level of Service",IF(N195=4,"Basic Level of Service",IF(N195=5,"Basic Level of Service",IF(N195=6,"Intermediate Level of Service",IF(N195=7,"Intermediate Level of Service",IF(N195=8,"High Level of Service")))))))))</f>
        <v>Basic Level of Service</v>
      </c>
      <c r="P195" s="71">
        <v>1</v>
      </c>
      <c r="Q195" s="71" t="str">
        <f t="shared" si="127"/>
        <v>Afridev Handpump</v>
      </c>
      <c r="R195" s="71" t="str">
        <f t="shared" si="128"/>
        <v/>
      </c>
      <c r="S195" s="71" t="str">
        <f t="shared" ref="S195:S258" si="147">CONCATENATE(Q195,R195)</f>
        <v>Afridev Handpump</v>
      </c>
      <c r="T195" s="71">
        <f t="shared" si="129"/>
        <v>1</v>
      </c>
      <c r="U195" s="71">
        <f t="shared" si="130"/>
        <v>320</v>
      </c>
      <c r="V195" s="71">
        <f t="shared" si="131"/>
        <v>0</v>
      </c>
      <c r="W195" s="71">
        <f t="shared" si="132"/>
        <v>0</v>
      </c>
      <c r="X195" s="71">
        <f t="shared" si="133"/>
        <v>1</v>
      </c>
      <c r="Y195" s="71">
        <f t="shared" si="134"/>
        <v>0</v>
      </c>
      <c r="Z195" s="71">
        <f t="shared" ref="Z195:Z258" si="148">IF(P195="N/A",P195,IF(OR(W195="",AND(W195=0,X195="",Y195="")),"No Data",IF(W195=1,1,IF(AND(X195=1,Y195=1),1,0))))</f>
        <v>0</v>
      </c>
      <c r="AA195" s="71">
        <f t="shared" si="135"/>
        <v>1</v>
      </c>
      <c r="AB195" s="71">
        <f t="shared" si="136"/>
        <v>720</v>
      </c>
      <c r="AC195" s="71" t="str">
        <f t="shared" si="137"/>
        <v>Handpump</v>
      </c>
      <c r="AD195" s="71">
        <f t="shared" ref="AD195:AD258" si="149">IF(AC195="Handpump",IF(AB195="","",AB195),"")</f>
        <v>720</v>
      </c>
      <c r="AE195" s="71" t="str">
        <f t="shared" ref="AE195:AE258" si="150">IF(AC195="piped system",IFERROR(20/AB195*86400/U195,""),"")</f>
        <v/>
      </c>
      <c r="AF195" s="71">
        <f t="shared" si="138"/>
        <v>0</v>
      </c>
      <c r="AG195" s="71" t="str">
        <f t="shared" si="139"/>
        <v/>
      </c>
      <c r="AH195" s="71" t="str">
        <f t="shared" si="140"/>
        <v/>
      </c>
      <c r="AI195" s="71">
        <f t="shared" si="141"/>
        <v>1</v>
      </c>
      <c r="AJ195" s="71" t="str">
        <f t="shared" si="142"/>
        <v>Turbidity</v>
      </c>
      <c r="AK195" s="71">
        <f t="shared" si="143"/>
        <v>1</v>
      </c>
      <c r="AL195" s="71">
        <f t="shared" ref="AL195:AL258" si="151">IF(P195="N/A",P195,IF(AJ195="",IF(OR(AG195=0,AND(AI195=0,AG195="")),0,IF(OR(AG195=1,AH195=1,AI195=1),1,"No Data")),IF(OR(AK195=0,AG195=0,AND(AI195=0,AG195="")),0,IF(AND(AK195=1,OR(AG195=1,AH195=1,AI195=1)),1,"No Data"))))</f>
        <v>1</v>
      </c>
      <c r="AM195" s="71">
        <f t="shared" si="144"/>
        <v>1</v>
      </c>
    </row>
    <row r="196" spans="1:39" x14ac:dyDescent="0.45">
      <c r="A196" s="71" t="str">
        <f t="shared" si="114"/>
        <v>2687820198</v>
      </c>
      <c r="B196" s="71" t="str">
        <f t="shared" si="115"/>
        <v>12-08-2019 08:50:08 UTC</v>
      </c>
      <c r="C196" s="71" t="str">
        <f t="shared" si="116"/>
        <v>yxv3-a8hv-uft1</v>
      </c>
      <c r="D196" s="71" t="str">
        <f t="shared" si="117"/>
        <v>-15.773980943486094</v>
      </c>
      <c r="E196" s="71" t="str">
        <f t="shared" si="118"/>
        <v>35.20882548764348</v>
      </c>
      <c r="F196" s="71" t="str">
        <f t="shared" si="119"/>
        <v>924.0</v>
      </c>
      <c r="G196" s="71" t="str">
        <f t="shared" si="120"/>
        <v>Malawi</v>
      </c>
      <c r="H196" s="71" t="str">
        <f t="shared" si="121"/>
        <v>Chiradzulu</v>
      </c>
      <c r="I196" s="71" t="str">
        <f t="shared" si="122"/>
        <v>Kadewere</v>
      </c>
      <c r="J196" s="71" t="str">
        <f t="shared" si="123"/>
        <v>Pemba</v>
      </c>
      <c r="K196" s="71" t="str">
        <f t="shared" si="124"/>
        <v>Maso</v>
      </c>
      <c r="L196" s="71">
        <f t="shared" si="125"/>
        <v>0</v>
      </c>
      <c r="M196" s="71">
        <f t="shared" si="126"/>
        <v>0</v>
      </c>
      <c r="N196" s="71">
        <f t="shared" si="145"/>
        <v>6</v>
      </c>
      <c r="O196" s="71" t="str">
        <f t="shared" si="146"/>
        <v>Intermediate Level of Service</v>
      </c>
      <c r="P196" s="71">
        <v>1</v>
      </c>
      <c r="Q196" s="71" t="str">
        <f t="shared" si="127"/>
        <v>Afridev Handpump</v>
      </c>
      <c r="R196" s="71" t="str">
        <f t="shared" si="128"/>
        <v/>
      </c>
      <c r="S196" s="71" t="str">
        <f t="shared" si="147"/>
        <v>Afridev Handpump</v>
      </c>
      <c r="T196" s="71">
        <f t="shared" si="129"/>
        <v>1</v>
      </c>
      <c r="U196" s="71">
        <f t="shared" si="130"/>
        <v>320</v>
      </c>
      <c r="V196" s="71">
        <f t="shared" si="131"/>
        <v>0</v>
      </c>
      <c r="W196" s="71">
        <f t="shared" si="132"/>
        <v>1</v>
      </c>
      <c r="X196" s="71" t="str">
        <f t="shared" si="133"/>
        <v/>
      </c>
      <c r="Y196" s="71" t="str">
        <f t="shared" si="134"/>
        <v/>
      </c>
      <c r="Z196" s="71">
        <f t="shared" si="148"/>
        <v>1</v>
      </c>
      <c r="AA196" s="71">
        <f t="shared" si="135"/>
        <v>1</v>
      </c>
      <c r="AB196" s="71">
        <f t="shared" si="136"/>
        <v>89</v>
      </c>
      <c r="AC196" s="71" t="str">
        <f t="shared" si="137"/>
        <v>Handpump</v>
      </c>
      <c r="AD196" s="71">
        <f t="shared" si="149"/>
        <v>89</v>
      </c>
      <c r="AE196" s="71" t="str">
        <f t="shared" si="150"/>
        <v/>
      </c>
      <c r="AF196" s="71">
        <f t="shared" si="138"/>
        <v>1</v>
      </c>
      <c r="AG196" s="71" t="str">
        <f t="shared" si="139"/>
        <v/>
      </c>
      <c r="AH196" s="71" t="str">
        <f t="shared" si="140"/>
        <v/>
      </c>
      <c r="AI196" s="71">
        <f t="shared" si="141"/>
        <v>1</v>
      </c>
      <c r="AJ196" s="71" t="str">
        <f t="shared" si="142"/>
        <v>Turbidity</v>
      </c>
      <c r="AK196" s="71">
        <f t="shared" si="143"/>
        <v>1</v>
      </c>
      <c r="AL196" s="71">
        <f t="shared" si="151"/>
        <v>1</v>
      </c>
      <c r="AM196" s="71">
        <f t="shared" si="144"/>
        <v>0</v>
      </c>
    </row>
    <row r="197" spans="1:39" x14ac:dyDescent="0.45">
      <c r="A197" s="71" t="str">
        <f t="shared" si="114"/>
        <v>2691830105</v>
      </c>
      <c r="B197" s="71" t="str">
        <f t="shared" si="115"/>
        <v>12-08-2019 09:03:51 UTC</v>
      </c>
      <c r="C197" s="71" t="str">
        <f t="shared" si="116"/>
        <v>cb39-qgtx-1rfd</v>
      </c>
      <c r="D197" s="71" t="str">
        <f t="shared" si="117"/>
        <v>-15.77759949490428</v>
      </c>
      <c r="E197" s="71" t="str">
        <f t="shared" si="118"/>
        <v>35.19655396230519</v>
      </c>
      <c r="F197" s="71" t="str">
        <f t="shared" si="119"/>
        <v>940.0</v>
      </c>
      <c r="G197" s="71" t="str">
        <f t="shared" si="120"/>
        <v>Malawi</v>
      </c>
      <c r="H197" s="71" t="str">
        <f t="shared" si="121"/>
        <v>Chiradzulu</v>
      </c>
      <c r="I197" s="71" t="str">
        <f t="shared" si="122"/>
        <v>Kadewere</v>
      </c>
      <c r="J197" s="71" t="str">
        <f t="shared" si="123"/>
        <v>Pemba</v>
      </c>
      <c r="K197" s="71" t="str">
        <f t="shared" si="124"/>
        <v>Pemba</v>
      </c>
      <c r="L197" s="71">
        <f t="shared" si="125"/>
        <v>0</v>
      </c>
      <c r="M197" s="71">
        <f t="shared" si="126"/>
        <v>0</v>
      </c>
      <c r="N197" s="71">
        <f t="shared" si="145"/>
        <v>7</v>
      </c>
      <c r="O197" s="71" t="str">
        <f t="shared" si="146"/>
        <v>Intermediate Level of Service</v>
      </c>
      <c r="P197" s="71">
        <v>1</v>
      </c>
      <c r="Q197" s="71" t="str">
        <f t="shared" si="127"/>
        <v>Afridev Handpump</v>
      </c>
      <c r="R197" s="71" t="str">
        <f t="shared" si="128"/>
        <v/>
      </c>
      <c r="S197" s="71" t="str">
        <f t="shared" si="147"/>
        <v>Afridev Handpump</v>
      </c>
      <c r="T197" s="71">
        <f t="shared" si="129"/>
        <v>1</v>
      </c>
      <c r="U197" s="71">
        <f t="shared" si="130"/>
        <v>620</v>
      </c>
      <c r="V197" s="71">
        <f t="shared" si="131"/>
        <v>0</v>
      </c>
      <c r="W197" s="71">
        <f t="shared" si="132"/>
        <v>1</v>
      </c>
      <c r="X197" s="71" t="str">
        <f t="shared" si="133"/>
        <v/>
      </c>
      <c r="Y197" s="71" t="str">
        <f t="shared" si="134"/>
        <v/>
      </c>
      <c r="Z197" s="71">
        <f t="shared" si="148"/>
        <v>1</v>
      </c>
      <c r="AA197" s="71">
        <f t="shared" si="135"/>
        <v>1</v>
      </c>
      <c r="AB197" s="71">
        <f t="shared" si="136"/>
        <v>76</v>
      </c>
      <c r="AC197" s="71" t="str">
        <f t="shared" si="137"/>
        <v>Handpump</v>
      </c>
      <c r="AD197" s="71">
        <f t="shared" si="149"/>
        <v>76</v>
      </c>
      <c r="AE197" s="71" t="str">
        <f t="shared" si="150"/>
        <v/>
      </c>
      <c r="AF197" s="71">
        <f t="shared" si="138"/>
        <v>1</v>
      </c>
      <c r="AG197" s="71" t="str">
        <f t="shared" si="139"/>
        <v/>
      </c>
      <c r="AH197" s="71" t="str">
        <f t="shared" si="140"/>
        <v/>
      </c>
      <c r="AI197" s="71">
        <f t="shared" si="141"/>
        <v>1</v>
      </c>
      <c r="AJ197" s="71" t="str">
        <f t="shared" si="142"/>
        <v>Turbidity</v>
      </c>
      <c r="AK197" s="71">
        <f t="shared" si="143"/>
        <v>1</v>
      </c>
      <c r="AL197" s="71">
        <f t="shared" si="151"/>
        <v>1</v>
      </c>
      <c r="AM197" s="71">
        <f t="shared" si="144"/>
        <v>1</v>
      </c>
    </row>
    <row r="198" spans="1:39" x14ac:dyDescent="0.45">
      <c r="A198" s="71" t="str">
        <f t="shared" si="114"/>
        <v>2705500094</v>
      </c>
      <c r="B198" s="71" t="str">
        <f t="shared" si="115"/>
        <v>12-08-2019 09:18:09 UTC</v>
      </c>
      <c r="C198" s="71" t="str">
        <f t="shared" si="116"/>
        <v>tnre-0s1r-wbp3</v>
      </c>
      <c r="D198" s="71" t="str">
        <f t="shared" si="117"/>
        <v>-15.915579660795629</v>
      </c>
      <c r="E198" s="71" t="str">
        <f t="shared" si="118"/>
        <v>35.291458731517196</v>
      </c>
      <c r="F198" s="71" t="str">
        <f t="shared" si="119"/>
        <v>737.0</v>
      </c>
      <c r="G198" s="71" t="str">
        <f t="shared" si="120"/>
        <v>Malawi</v>
      </c>
      <c r="H198" s="71" t="str">
        <f t="shared" si="121"/>
        <v>Chiradzulu</v>
      </c>
      <c r="I198" s="71" t="str">
        <f t="shared" si="122"/>
        <v>Maone</v>
      </c>
      <c r="J198" s="71" t="str">
        <f t="shared" si="123"/>
        <v>Katiwa</v>
      </c>
      <c r="K198" s="71" t="str">
        <f t="shared" si="124"/>
        <v>Dickson</v>
      </c>
      <c r="L198" s="71">
        <f t="shared" si="125"/>
        <v>0</v>
      </c>
      <c r="M198" s="71">
        <f t="shared" si="126"/>
        <v>0</v>
      </c>
      <c r="N198" s="71">
        <f t="shared" si="145"/>
        <v>7</v>
      </c>
      <c r="O198" s="71" t="str">
        <f t="shared" si="146"/>
        <v>Intermediate Level of Service</v>
      </c>
      <c r="P198" s="71">
        <v>1</v>
      </c>
      <c r="Q198" s="71" t="str">
        <f t="shared" si="127"/>
        <v>Afridev Handpump</v>
      </c>
      <c r="R198" s="71" t="str">
        <f t="shared" si="128"/>
        <v/>
      </c>
      <c r="S198" s="71" t="str">
        <f t="shared" si="147"/>
        <v>Afridev Handpump</v>
      </c>
      <c r="T198" s="71">
        <f t="shared" si="129"/>
        <v>1</v>
      </c>
      <c r="U198" s="71">
        <f t="shared" si="130"/>
        <v>386</v>
      </c>
      <c r="V198" s="71">
        <f t="shared" si="131"/>
        <v>0</v>
      </c>
      <c r="W198" s="71">
        <f t="shared" si="132"/>
        <v>1</v>
      </c>
      <c r="X198" s="71" t="str">
        <f t="shared" si="133"/>
        <v/>
      </c>
      <c r="Y198" s="71" t="str">
        <f t="shared" si="134"/>
        <v/>
      </c>
      <c r="Z198" s="71">
        <f t="shared" si="148"/>
        <v>1</v>
      </c>
      <c r="AA198" s="71">
        <f t="shared" si="135"/>
        <v>1</v>
      </c>
      <c r="AB198" s="71">
        <f t="shared" si="136"/>
        <v>62</v>
      </c>
      <c r="AC198" s="71" t="str">
        <f t="shared" si="137"/>
        <v>Handpump</v>
      </c>
      <c r="AD198" s="71">
        <f t="shared" si="149"/>
        <v>62</v>
      </c>
      <c r="AE198" s="71" t="str">
        <f t="shared" si="150"/>
        <v/>
      </c>
      <c r="AF198" s="71">
        <f t="shared" si="138"/>
        <v>1</v>
      </c>
      <c r="AG198" s="71" t="str">
        <f t="shared" si="139"/>
        <v/>
      </c>
      <c r="AH198" s="71" t="str">
        <f t="shared" si="140"/>
        <v/>
      </c>
      <c r="AI198" s="71">
        <f t="shared" si="141"/>
        <v>1</v>
      </c>
      <c r="AJ198" s="71" t="str">
        <f t="shared" si="142"/>
        <v>Turbidity</v>
      </c>
      <c r="AK198" s="71">
        <f t="shared" si="143"/>
        <v>1</v>
      </c>
      <c r="AL198" s="71">
        <f t="shared" si="151"/>
        <v>1</v>
      </c>
      <c r="AM198" s="71">
        <f t="shared" si="144"/>
        <v>1</v>
      </c>
    </row>
    <row r="199" spans="1:39" x14ac:dyDescent="0.45">
      <c r="A199" s="71" t="str">
        <f t="shared" si="114"/>
        <v>2714260159</v>
      </c>
      <c r="B199" s="71" t="str">
        <f t="shared" si="115"/>
        <v>12-08-2019 09:26:37 UTC</v>
      </c>
      <c r="C199" s="71" t="str">
        <f t="shared" si="116"/>
        <v>gb2q-81uk-5rs5</v>
      </c>
      <c r="D199" s="71" t="str">
        <f t="shared" si="117"/>
        <v>-15.71447039488703</v>
      </c>
      <c r="E199" s="71" t="str">
        <f t="shared" si="118"/>
        <v>35.20320223644376</v>
      </c>
      <c r="F199" s="71" t="str">
        <f t="shared" si="119"/>
        <v>981.0</v>
      </c>
      <c r="G199" s="71" t="str">
        <f t="shared" si="120"/>
        <v>Malawi</v>
      </c>
      <c r="H199" s="71" t="str">
        <f t="shared" si="121"/>
        <v>Chiradzulu</v>
      </c>
      <c r="I199" s="71" t="str">
        <f t="shared" si="122"/>
        <v>Onga</v>
      </c>
      <c r="J199" s="71" t="str">
        <f t="shared" si="123"/>
        <v>Masala</v>
      </c>
      <c r="K199" s="71" t="str">
        <f t="shared" si="124"/>
        <v>Kawanjila</v>
      </c>
      <c r="L199" s="71">
        <f t="shared" si="125"/>
        <v>0</v>
      </c>
      <c r="M199" s="71">
        <f t="shared" si="126"/>
        <v>0</v>
      </c>
      <c r="N199" s="71">
        <f t="shared" si="145"/>
        <v>7</v>
      </c>
      <c r="O199" s="71" t="str">
        <f t="shared" si="146"/>
        <v>Intermediate Level of Service</v>
      </c>
      <c r="P199" s="71">
        <v>1</v>
      </c>
      <c r="Q199" s="71" t="str">
        <f t="shared" si="127"/>
        <v>Afridev Handpump</v>
      </c>
      <c r="R199" s="71" t="str">
        <f t="shared" si="128"/>
        <v/>
      </c>
      <c r="S199" s="71" t="str">
        <f t="shared" si="147"/>
        <v>Afridev Handpump</v>
      </c>
      <c r="T199" s="71">
        <f t="shared" si="129"/>
        <v>1</v>
      </c>
      <c r="U199" s="71">
        <f t="shared" si="130"/>
        <v>225</v>
      </c>
      <c r="V199" s="71">
        <f t="shared" si="131"/>
        <v>1</v>
      </c>
      <c r="W199" s="71">
        <f t="shared" si="132"/>
        <v>1</v>
      </c>
      <c r="X199" s="71" t="str">
        <f t="shared" si="133"/>
        <v/>
      </c>
      <c r="Y199" s="71" t="str">
        <f t="shared" si="134"/>
        <v/>
      </c>
      <c r="Z199" s="71">
        <f t="shared" si="148"/>
        <v>1</v>
      </c>
      <c r="AA199" s="71">
        <f t="shared" si="135"/>
        <v>1</v>
      </c>
      <c r="AB199" s="71">
        <f t="shared" si="136"/>
        <v>75</v>
      </c>
      <c r="AC199" s="71" t="str">
        <f t="shared" si="137"/>
        <v>Handpump</v>
      </c>
      <c r="AD199" s="71">
        <f t="shared" si="149"/>
        <v>75</v>
      </c>
      <c r="AE199" s="71" t="str">
        <f t="shared" si="150"/>
        <v/>
      </c>
      <c r="AF199" s="71">
        <f t="shared" si="138"/>
        <v>1</v>
      </c>
      <c r="AG199" s="71" t="str">
        <f t="shared" si="139"/>
        <v/>
      </c>
      <c r="AH199" s="71" t="str">
        <f t="shared" si="140"/>
        <v/>
      </c>
      <c r="AI199" s="71">
        <f t="shared" si="141"/>
        <v>0</v>
      </c>
      <c r="AJ199" s="71" t="str">
        <f t="shared" si="142"/>
        <v>Turbidity</v>
      </c>
      <c r="AK199" s="71">
        <f t="shared" si="143"/>
        <v>1</v>
      </c>
      <c r="AL199" s="71">
        <f t="shared" si="151"/>
        <v>0</v>
      </c>
      <c r="AM199" s="71">
        <f t="shared" si="144"/>
        <v>1</v>
      </c>
    </row>
    <row r="200" spans="1:39" x14ac:dyDescent="0.45">
      <c r="A200" s="71" t="str">
        <f t="shared" si="114"/>
        <v>2716210329</v>
      </c>
      <c r="B200" s="71" t="str">
        <f t="shared" si="115"/>
        <v>12-08-2019 09:36:53 UTC</v>
      </c>
      <c r="C200" s="71" t="str">
        <f t="shared" si="116"/>
        <v>j2kc-byfg-gm0n</v>
      </c>
      <c r="D200" s="71" t="str">
        <f t="shared" si="117"/>
        <v>-15.723195201717317</v>
      </c>
      <c r="E200" s="71" t="str">
        <f t="shared" si="118"/>
        <v>35.20724968984723</v>
      </c>
      <c r="F200" s="71" t="str">
        <f t="shared" si="119"/>
        <v>920.0</v>
      </c>
      <c r="G200" s="71" t="str">
        <f t="shared" si="120"/>
        <v>Malawi</v>
      </c>
      <c r="H200" s="71" t="str">
        <f t="shared" si="121"/>
        <v>Chiradzulu</v>
      </c>
      <c r="I200" s="71" t="str">
        <f t="shared" si="122"/>
        <v>Onga</v>
      </c>
      <c r="J200" s="71" t="str">
        <f t="shared" si="123"/>
        <v>Masala</v>
      </c>
      <c r="K200" s="71" t="str">
        <f t="shared" si="124"/>
        <v>Masala</v>
      </c>
      <c r="L200" s="71">
        <f t="shared" si="125"/>
        <v>0</v>
      </c>
      <c r="M200" s="71">
        <f t="shared" si="126"/>
        <v>0</v>
      </c>
      <c r="N200" s="71">
        <f t="shared" si="145"/>
        <v>6</v>
      </c>
      <c r="O200" s="71" t="str">
        <f t="shared" si="146"/>
        <v>Intermediate Level of Service</v>
      </c>
      <c r="P200" s="71">
        <v>1</v>
      </c>
      <c r="Q200" s="71" t="str">
        <f t="shared" si="127"/>
        <v>Afridev Handpump</v>
      </c>
      <c r="R200" s="71" t="str">
        <f t="shared" si="128"/>
        <v/>
      </c>
      <c r="S200" s="71" t="str">
        <f t="shared" si="147"/>
        <v>Afridev Handpump</v>
      </c>
      <c r="T200" s="71">
        <f t="shared" si="129"/>
        <v>1</v>
      </c>
      <c r="U200" s="71">
        <f t="shared" si="130"/>
        <v>250</v>
      </c>
      <c r="V200" s="71">
        <f t="shared" si="131"/>
        <v>1</v>
      </c>
      <c r="W200" s="71">
        <f t="shared" si="132"/>
        <v>1</v>
      </c>
      <c r="X200" s="71" t="str">
        <f t="shared" si="133"/>
        <v/>
      </c>
      <c r="Y200" s="71" t="str">
        <f t="shared" si="134"/>
        <v/>
      </c>
      <c r="Z200" s="71">
        <f t="shared" si="148"/>
        <v>1</v>
      </c>
      <c r="AA200" s="71">
        <f t="shared" si="135"/>
        <v>1</v>
      </c>
      <c r="AB200" s="71">
        <f t="shared" si="136"/>
        <v>140</v>
      </c>
      <c r="AC200" s="71" t="str">
        <f t="shared" si="137"/>
        <v>Handpump</v>
      </c>
      <c r="AD200" s="71">
        <f t="shared" si="149"/>
        <v>140</v>
      </c>
      <c r="AE200" s="71" t="str">
        <f t="shared" si="150"/>
        <v/>
      </c>
      <c r="AF200" s="71">
        <f t="shared" si="138"/>
        <v>0</v>
      </c>
      <c r="AG200" s="71" t="str">
        <f t="shared" si="139"/>
        <v/>
      </c>
      <c r="AH200" s="71" t="str">
        <f t="shared" si="140"/>
        <v/>
      </c>
      <c r="AI200" s="71">
        <f t="shared" si="141"/>
        <v>1</v>
      </c>
      <c r="AJ200" s="71" t="str">
        <f t="shared" si="142"/>
        <v>Turbidity</v>
      </c>
      <c r="AK200" s="71">
        <f t="shared" si="143"/>
        <v>1</v>
      </c>
      <c r="AL200" s="71">
        <f t="shared" si="151"/>
        <v>1</v>
      </c>
      <c r="AM200" s="71">
        <f t="shared" si="144"/>
        <v>0</v>
      </c>
    </row>
    <row r="201" spans="1:39" x14ac:dyDescent="0.45">
      <c r="A201" s="71" t="str">
        <f t="shared" si="114"/>
        <v>2707140195</v>
      </c>
      <c r="B201" s="71" t="str">
        <f t="shared" si="115"/>
        <v>12-08-2019 09:37:21 UTC</v>
      </c>
      <c r="C201" s="71" t="str">
        <f t="shared" si="116"/>
        <v>tbbc-m1fw-4wx8</v>
      </c>
      <c r="D201" s="71" t="str">
        <f t="shared" si="117"/>
        <v>-15.723142479546368</v>
      </c>
      <c r="E201" s="71" t="str">
        <f t="shared" si="118"/>
        <v>35.20730777643621</v>
      </c>
      <c r="F201" s="71" t="str">
        <f t="shared" si="119"/>
        <v>903.0</v>
      </c>
      <c r="G201" s="71" t="str">
        <f t="shared" si="120"/>
        <v>Malawi</v>
      </c>
      <c r="H201" s="71" t="str">
        <f t="shared" si="121"/>
        <v>Chiradzulu</v>
      </c>
      <c r="I201" s="71" t="str">
        <f t="shared" si="122"/>
        <v>Onga</v>
      </c>
      <c r="J201" s="71" t="str">
        <f t="shared" si="123"/>
        <v>Masala</v>
      </c>
      <c r="K201" s="71" t="str">
        <f t="shared" si="124"/>
        <v>Masala</v>
      </c>
      <c r="L201" s="71">
        <f t="shared" si="125"/>
        <v>0</v>
      </c>
      <c r="M201" s="71">
        <f t="shared" si="126"/>
        <v>0</v>
      </c>
      <c r="N201" s="71">
        <f t="shared" si="145"/>
        <v>7</v>
      </c>
      <c r="O201" s="71" t="str">
        <f t="shared" si="146"/>
        <v>Intermediate Level of Service</v>
      </c>
      <c r="P201" s="71">
        <v>1</v>
      </c>
      <c r="Q201" s="71" t="str">
        <f t="shared" si="127"/>
        <v>Afridev Handpump</v>
      </c>
      <c r="R201" s="71" t="str">
        <f t="shared" si="128"/>
        <v/>
      </c>
      <c r="S201" s="71" t="str">
        <f t="shared" si="147"/>
        <v>Afridev Handpump</v>
      </c>
      <c r="T201" s="71">
        <f t="shared" si="129"/>
        <v>1</v>
      </c>
      <c r="U201" s="71">
        <f t="shared" si="130"/>
        <v>250</v>
      </c>
      <c r="V201" s="71">
        <f t="shared" si="131"/>
        <v>1</v>
      </c>
      <c r="W201" s="71">
        <f t="shared" si="132"/>
        <v>1</v>
      </c>
      <c r="X201" s="71" t="str">
        <f t="shared" si="133"/>
        <v/>
      </c>
      <c r="Y201" s="71" t="str">
        <f t="shared" si="134"/>
        <v/>
      </c>
      <c r="Z201" s="71">
        <f t="shared" si="148"/>
        <v>1</v>
      </c>
      <c r="AA201" s="71">
        <f t="shared" si="135"/>
        <v>1</v>
      </c>
      <c r="AB201" s="71">
        <f t="shared" si="136"/>
        <v>90</v>
      </c>
      <c r="AC201" s="71" t="str">
        <f t="shared" si="137"/>
        <v>Handpump</v>
      </c>
      <c r="AD201" s="71">
        <f t="shared" si="149"/>
        <v>90</v>
      </c>
      <c r="AE201" s="71" t="str">
        <f t="shared" si="150"/>
        <v/>
      </c>
      <c r="AF201" s="71">
        <f t="shared" si="138"/>
        <v>1</v>
      </c>
      <c r="AG201" s="71" t="str">
        <f t="shared" si="139"/>
        <v/>
      </c>
      <c r="AH201" s="71" t="str">
        <f t="shared" si="140"/>
        <v/>
      </c>
      <c r="AI201" s="71">
        <f t="shared" si="141"/>
        <v>0</v>
      </c>
      <c r="AJ201" s="71" t="str">
        <f t="shared" si="142"/>
        <v>Turbidity</v>
      </c>
      <c r="AK201" s="71">
        <f t="shared" si="143"/>
        <v>1</v>
      </c>
      <c r="AL201" s="71">
        <f t="shared" si="151"/>
        <v>0</v>
      </c>
      <c r="AM201" s="71">
        <f t="shared" si="144"/>
        <v>1</v>
      </c>
    </row>
    <row r="202" spans="1:39" x14ac:dyDescent="0.45">
      <c r="A202" s="71" t="str">
        <f t="shared" si="114"/>
        <v>2714280069</v>
      </c>
      <c r="B202" s="71" t="str">
        <f t="shared" si="115"/>
        <v>12-08-2019 09:39:42 UTC</v>
      </c>
      <c r="C202" s="71" t="str">
        <f t="shared" si="116"/>
        <v>qjdj-386y-1377</v>
      </c>
      <c r="D202" s="71" t="str">
        <f t="shared" si="117"/>
        <v>-15.769885922782123</v>
      </c>
      <c r="E202" s="71" t="str">
        <f t="shared" si="118"/>
        <v>35.198424216359854</v>
      </c>
      <c r="F202" s="71" t="str">
        <f t="shared" si="119"/>
        <v>947.0</v>
      </c>
      <c r="G202" s="71" t="str">
        <f t="shared" si="120"/>
        <v>Malawi</v>
      </c>
      <c r="H202" s="71" t="str">
        <f t="shared" si="121"/>
        <v>Chiradzulu</v>
      </c>
      <c r="I202" s="71" t="str">
        <f t="shared" si="122"/>
        <v>Kadewere</v>
      </c>
      <c r="J202" s="71" t="str">
        <f t="shared" si="123"/>
        <v>Pemba</v>
      </c>
      <c r="K202" s="71" t="str">
        <f t="shared" si="124"/>
        <v>Kaliya</v>
      </c>
      <c r="L202" s="71">
        <f t="shared" si="125"/>
        <v>0</v>
      </c>
      <c r="M202" s="71">
        <f t="shared" si="126"/>
        <v>0</v>
      </c>
      <c r="N202" s="71">
        <f t="shared" si="145"/>
        <v>5</v>
      </c>
      <c r="O202" s="71" t="str">
        <f t="shared" si="146"/>
        <v>Basic Level of Service</v>
      </c>
      <c r="P202" s="71">
        <v>1</v>
      </c>
      <c r="Q202" s="71" t="str">
        <f t="shared" si="127"/>
        <v>Afridev Handpump</v>
      </c>
      <c r="R202" s="71" t="str">
        <f t="shared" si="128"/>
        <v/>
      </c>
      <c r="S202" s="71" t="str">
        <f t="shared" si="147"/>
        <v>Afridev Handpump</v>
      </c>
      <c r="T202" s="71">
        <f t="shared" si="129"/>
        <v>1</v>
      </c>
      <c r="U202" s="71">
        <f t="shared" si="130"/>
        <v>0</v>
      </c>
      <c r="V202" s="71">
        <f t="shared" si="131"/>
        <v>1</v>
      </c>
      <c r="W202" s="71">
        <f t="shared" si="132"/>
        <v>1</v>
      </c>
      <c r="X202" s="71" t="str">
        <f t="shared" si="133"/>
        <v/>
      </c>
      <c r="Y202" s="71" t="str">
        <f t="shared" si="134"/>
        <v/>
      </c>
      <c r="Z202" s="71">
        <f t="shared" si="148"/>
        <v>1</v>
      </c>
      <c r="AA202" s="71">
        <f t="shared" si="135"/>
        <v>0</v>
      </c>
      <c r="AB202" s="71">
        <f t="shared" si="136"/>
        <v>0</v>
      </c>
      <c r="AC202" s="71" t="str">
        <f t="shared" si="137"/>
        <v>Handpump</v>
      </c>
      <c r="AD202" s="71">
        <f t="shared" si="149"/>
        <v>0</v>
      </c>
      <c r="AE202" s="71" t="str">
        <f t="shared" si="150"/>
        <v/>
      </c>
      <c r="AF202" s="71">
        <f t="shared" si="138"/>
        <v>1</v>
      </c>
      <c r="AG202" s="71" t="str">
        <f t="shared" si="139"/>
        <v/>
      </c>
      <c r="AH202" s="71" t="str">
        <f t="shared" si="140"/>
        <v/>
      </c>
      <c r="AI202" s="71" t="str">
        <f t="shared" si="141"/>
        <v/>
      </c>
      <c r="AJ202" s="71" t="str">
        <f t="shared" si="142"/>
        <v>Turbidity</v>
      </c>
      <c r="AK202" s="71" t="str">
        <f t="shared" si="143"/>
        <v/>
      </c>
      <c r="AL202" s="71" t="str">
        <f t="shared" si="151"/>
        <v>No Data</v>
      </c>
      <c r="AM202" s="71">
        <f t="shared" si="144"/>
        <v>0</v>
      </c>
    </row>
    <row r="203" spans="1:39" x14ac:dyDescent="0.45">
      <c r="A203" s="71" t="str">
        <f t="shared" si="114"/>
        <v>2687830107</v>
      </c>
      <c r="B203" s="71" t="str">
        <f t="shared" si="115"/>
        <v>12-08-2019 09:40:33 UTC</v>
      </c>
      <c r="C203" s="71" t="str">
        <f t="shared" si="116"/>
        <v>4q14-59e9-npq2</v>
      </c>
      <c r="D203" s="71" t="str">
        <f t="shared" si="117"/>
        <v>-15.775475143454969</v>
      </c>
      <c r="E203" s="71" t="str">
        <f t="shared" si="118"/>
        <v>35.20930342376232</v>
      </c>
      <c r="F203" s="71" t="str">
        <f t="shared" si="119"/>
        <v>899.0</v>
      </c>
      <c r="G203" s="71" t="str">
        <f t="shared" si="120"/>
        <v>Malawi</v>
      </c>
      <c r="H203" s="71" t="str">
        <f t="shared" si="121"/>
        <v>Chiradzulu</v>
      </c>
      <c r="I203" s="71" t="str">
        <f t="shared" si="122"/>
        <v>Kadewere</v>
      </c>
      <c r="J203" s="71" t="str">
        <f t="shared" si="123"/>
        <v>Pemba</v>
      </c>
      <c r="K203" s="71" t="str">
        <f t="shared" si="124"/>
        <v>Maso</v>
      </c>
      <c r="L203" s="71">
        <f t="shared" si="125"/>
        <v>0</v>
      </c>
      <c r="M203" s="71">
        <f t="shared" si="126"/>
        <v>0</v>
      </c>
      <c r="N203" s="71">
        <f t="shared" si="145"/>
        <v>4</v>
      </c>
      <c r="O203" s="71" t="str">
        <f t="shared" si="146"/>
        <v>Basic Level of Service</v>
      </c>
      <c r="P203" s="71">
        <v>1</v>
      </c>
      <c r="Q203" s="71" t="str">
        <f t="shared" si="127"/>
        <v>Afridev Handpump</v>
      </c>
      <c r="R203" s="71" t="str">
        <f t="shared" si="128"/>
        <v/>
      </c>
      <c r="S203" s="71" t="str">
        <f t="shared" si="147"/>
        <v>Afridev Handpump</v>
      </c>
      <c r="T203" s="71">
        <f t="shared" si="129"/>
        <v>1</v>
      </c>
      <c r="U203" s="71">
        <f t="shared" si="130"/>
        <v>320</v>
      </c>
      <c r="V203" s="71">
        <f t="shared" si="131"/>
        <v>0</v>
      </c>
      <c r="W203" s="71">
        <f t="shared" si="132"/>
        <v>0</v>
      </c>
      <c r="X203" s="71">
        <f t="shared" si="133"/>
        <v>1</v>
      </c>
      <c r="Y203" s="71">
        <f t="shared" si="134"/>
        <v>0</v>
      </c>
      <c r="Z203" s="71">
        <f t="shared" si="148"/>
        <v>0</v>
      </c>
      <c r="AA203" s="71">
        <f t="shared" si="135"/>
        <v>1</v>
      </c>
      <c r="AB203" s="71">
        <f t="shared" si="136"/>
        <v>720</v>
      </c>
      <c r="AC203" s="71" t="str">
        <f t="shared" si="137"/>
        <v>Handpump</v>
      </c>
      <c r="AD203" s="71">
        <f t="shared" si="149"/>
        <v>720</v>
      </c>
      <c r="AE203" s="71" t="str">
        <f t="shared" si="150"/>
        <v/>
      </c>
      <c r="AF203" s="71">
        <f t="shared" si="138"/>
        <v>0</v>
      </c>
      <c r="AG203" s="71" t="str">
        <f t="shared" si="139"/>
        <v/>
      </c>
      <c r="AH203" s="71" t="str">
        <f t="shared" si="140"/>
        <v/>
      </c>
      <c r="AI203" s="71">
        <f t="shared" si="141"/>
        <v>1</v>
      </c>
      <c r="AJ203" s="71" t="str">
        <f t="shared" si="142"/>
        <v>Turbidity</v>
      </c>
      <c r="AK203" s="71">
        <f t="shared" si="143"/>
        <v>1</v>
      </c>
      <c r="AL203" s="71">
        <f t="shared" si="151"/>
        <v>1</v>
      </c>
      <c r="AM203" s="71">
        <f t="shared" si="144"/>
        <v>0</v>
      </c>
    </row>
    <row r="204" spans="1:39" x14ac:dyDescent="0.45">
      <c r="A204" s="71" t="str">
        <f t="shared" si="114"/>
        <v>2699660091</v>
      </c>
      <c r="B204" s="71" t="str">
        <f t="shared" si="115"/>
        <v>12-08-2019 09:44:40 UTC</v>
      </c>
      <c r="C204" s="71" t="str">
        <f t="shared" si="116"/>
        <v>jcya-c4p0-syjg</v>
      </c>
      <c r="D204" s="71" t="str">
        <f t="shared" si="117"/>
        <v>-15.779522052034736</v>
      </c>
      <c r="E204" s="71" t="str">
        <f t="shared" si="118"/>
        <v>35.199172385036945</v>
      </c>
      <c r="F204" s="71" t="str">
        <f t="shared" si="119"/>
        <v>918.0</v>
      </c>
      <c r="G204" s="71" t="str">
        <f t="shared" si="120"/>
        <v>Malawi</v>
      </c>
      <c r="H204" s="71" t="str">
        <f t="shared" si="121"/>
        <v>Chiradzulu</v>
      </c>
      <c r="I204" s="71" t="str">
        <f t="shared" si="122"/>
        <v>Kadewere</v>
      </c>
      <c r="J204" s="71" t="str">
        <f t="shared" si="123"/>
        <v>Pemba</v>
      </c>
      <c r="K204" s="71" t="str">
        <f t="shared" si="124"/>
        <v>Pemba</v>
      </c>
      <c r="L204" s="71">
        <f t="shared" si="125"/>
        <v>0</v>
      </c>
      <c r="M204" s="71">
        <f t="shared" si="126"/>
        <v>0</v>
      </c>
      <c r="N204" s="71">
        <f t="shared" si="145"/>
        <v>7</v>
      </c>
      <c r="O204" s="71" t="str">
        <f t="shared" si="146"/>
        <v>Intermediate Level of Service</v>
      </c>
      <c r="P204" s="71">
        <v>1</v>
      </c>
      <c r="Q204" s="71" t="str">
        <f t="shared" si="127"/>
        <v>Afridev Handpump</v>
      </c>
      <c r="R204" s="71" t="str">
        <f t="shared" si="128"/>
        <v/>
      </c>
      <c r="S204" s="71" t="str">
        <f t="shared" si="147"/>
        <v>Afridev Handpump</v>
      </c>
      <c r="T204" s="71">
        <f t="shared" si="129"/>
        <v>1</v>
      </c>
      <c r="U204" s="71">
        <f t="shared" si="130"/>
        <v>35</v>
      </c>
      <c r="V204" s="71">
        <f t="shared" si="131"/>
        <v>1</v>
      </c>
      <c r="W204" s="71">
        <f t="shared" si="132"/>
        <v>0</v>
      </c>
      <c r="X204" s="71">
        <f t="shared" si="133"/>
        <v>1</v>
      </c>
      <c r="Y204" s="71">
        <f t="shared" si="134"/>
        <v>0</v>
      </c>
      <c r="Z204" s="71">
        <f t="shared" si="148"/>
        <v>0</v>
      </c>
      <c r="AA204" s="71">
        <f t="shared" si="135"/>
        <v>1</v>
      </c>
      <c r="AB204" s="71">
        <f t="shared" si="136"/>
        <v>66</v>
      </c>
      <c r="AC204" s="71" t="str">
        <f t="shared" si="137"/>
        <v>Handpump</v>
      </c>
      <c r="AD204" s="71">
        <f t="shared" si="149"/>
        <v>66</v>
      </c>
      <c r="AE204" s="71" t="str">
        <f t="shared" si="150"/>
        <v/>
      </c>
      <c r="AF204" s="71">
        <f t="shared" si="138"/>
        <v>1</v>
      </c>
      <c r="AG204" s="71" t="str">
        <f t="shared" si="139"/>
        <v/>
      </c>
      <c r="AH204" s="71" t="str">
        <f t="shared" si="140"/>
        <v/>
      </c>
      <c r="AI204" s="71">
        <f t="shared" si="141"/>
        <v>1</v>
      </c>
      <c r="AJ204" s="71" t="str">
        <f t="shared" si="142"/>
        <v>Turbidity</v>
      </c>
      <c r="AK204" s="71">
        <f t="shared" si="143"/>
        <v>1</v>
      </c>
      <c r="AL204" s="71">
        <f t="shared" si="151"/>
        <v>1</v>
      </c>
      <c r="AM204" s="71">
        <f t="shared" si="144"/>
        <v>1</v>
      </c>
    </row>
    <row r="205" spans="1:39" x14ac:dyDescent="0.45">
      <c r="A205" s="71" t="str">
        <f t="shared" si="114"/>
        <v>2689660096</v>
      </c>
      <c r="B205" s="71" t="str">
        <f t="shared" si="115"/>
        <v>12-08-2019 09:57:09 UTC</v>
      </c>
      <c r="C205" s="71" t="str">
        <f t="shared" si="116"/>
        <v>xnc4-mpq8-0guw</v>
      </c>
      <c r="D205" s="71" t="str">
        <f t="shared" si="117"/>
        <v>-15.772393997758627</v>
      </c>
      <c r="E205" s="71" t="str">
        <f t="shared" si="118"/>
        <v>35.1960682310164</v>
      </c>
      <c r="F205" s="71" t="str">
        <f t="shared" si="119"/>
        <v>942.0</v>
      </c>
      <c r="G205" s="71" t="str">
        <f t="shared" si="120"/>
        <v>Malawi</v>
      </c>
      <c r="H205" s="71" t="str">
        <f t="shared" si="121"/>
        <v>Chiradzulu</v>
      </c>
      <c r="I205" s="71" t="str">
        <f t="shared" si="122"/>
        <v>Kadewere</v>
      </c>
      <c r="J205" s="71" t="str">
        <f t="shared" si="123"/>
        <v>Pemba</v>
      </c>
      <c r="K205" s="71" t="str">
        <f t="shared" si="124"/>
        <v>Chimpere</v>
      </c>
      <c r="L205" s="71">
        <f t="shared" si="125"/>
        <v>0</v>
      </c>
      <c r="M205" s="71">
        <f t="shared" si="126"/>
        <v>0</v>
      </c>
      <c r="N205" s="71">
        <f t="shared" si="145"/>
        <v>7</v>
      </c>
      <c r="O205" s="71" t="str">
        <f t="shared" si="146"/>
        <v>Intermediate Level of Service</v>
      </c>
      <c r="P205" s="71">
        <v>1</v>
      </c>
      <c r="Q205" s="71" t="str">
        <f t="shared" si="127"/>
        <v>Afridev Handpump</v>
      </c>
      <c r="R205" s="71" t="str">
        <f t="shared" si="128"/>
        <v/>
      </c>
      <c r="S205" s="71" t="str">
        <f t="shared" si="147"/>
        <v>Afridev Handpump</v>
      </c>
      <c r="T205" s="71">
        <f t="shared" si="129"/>
        <v>1</v>
      </c>
      <c r="U205" s="71">
        <f t="shared" si="130"/>
        <v>335</v>
      </c>
      <c r="V205" s="71">
        <f t="shared" si="131"/>
        <v>0</v>
      </c>
      <c r="W205" s="71">
        <f t="shared" si="132"/>
        <v>1</v>
      </c>
      <c r="X205" s="71" t="str">
        <f t="shared" si="133"/>
        <v/>
      </c>
      <c r="Y205" s="71" t="str">
        <f t="shared" si="134"/>
        <v/>
      </c>
      <c r="Z205" s="71">
        <f t="shared" si="148"/>
        <v>1</v>
      </c>
      <c r="AA205" s="71">
        <f t="shared" si="135"/>
        <v>1</v>
      </c>
      <c r="AB205" s="71">
        <f t="shared" si="136"/>
        <v>75</v>
      </c>
      <c r="AC205" s="71" t="str">
        <f t="shared" si="137"/>
        <v>Handpump</v>
      </c>
      <c r="AD205" s="71">
        <f t="shared" si="149"/>
        <v>75</v>
      </c>
      <c r="AE205" s="71" t="str">
        <f t="shared" si="150"/>
        <v/>
      </c>
      <c r="AF205" s="71">
        <f t="shared" si="138"/>
        <v>1</v>
      </c>
      <c r="AG205" s="71" t="str">
        <f t="shared" si="139"/>
        <v/>
      </c>
      <c r="AH205" s="71" t="str">
        <f t="shared" si="140"/>
        <v/>
      </c>
      <c r="AI205" s="71">
        <f t="shared" si="141"/>
        <v>1</v>
      </c>
      <c r="AJ205" s="71" t="str">
        <f t="shared" si="142"/>
        <v>Turbidity</v>
      </c>
      <c r="AK205" s="71">
        <f t="shared" si="143"/>
        <v>1</v>
      </c>
      <c r="AL205" s="71">
        <f t="shared" si="151"/>
        <v>1</v>
      </c>
      <c r="AM205" s="71">
        <f t="shared" si="144"/>
        <v>1</v>
      </c>
    </row>
    <row r="206" spans="1:39" x14ac:dyDescent="0.45">
      <c r="A206" s="71" t="str">
        <f t="shared" si="114"/>
        <v>2708370146</v>
      </c>
      <c r="B206" s="71" t="str">
        <f t="shared" si="115"/>
        <v>12-08-2019 10:08:34 UTC</v>
      </c>
      <c r="C206" s="71" t="str">
        <f t="shared" si="116"/>
        <v>h67n-dtp2-js8u</v>
      </c>
      <c r="D206" s="71" t="str">
        <f t="shared" si="117"/>
        <v>-15.782398385927081</v>
      </c>
      <c r="E206" s="71" t="str">
        <f t="shared" si="118"/>
        <v>35.20305052399635</v>
      </c>
      <c r="F206" s="71" t="str">
        <f t="shared" si="119"/>
        <v>934.0</v>
      </c>
      <c r="G206" s="71" t="str">
        <f t="shared" si="120"/>
        <v>Malawi</v>
      </c>
      <c r="H206" s="71" t="str">
        <f t="shared" si="121"/>
        <v>Chiradzulu</v>
      </c>
      <c r="I206" s="71" t="str">
        <f t="shared" si="122"/>
        <v>Kadewere</v>
      </c>
      <c r="J206" s="71" t="str">
        <f t="shared" si="123"/>
        <v>Pemba</v>
      </c>
      <c r="K206" s="71" t="str">
        <f t="shared" si="124"/>
        <v>Pemba</v>
      </c>
      <c r="L206" s="71">
        <f t="shared" si="125"/>
        <v>0</v>
      </c>
      <c r="M206" s="71">
        <f t="shared" si="126"/>
        <v>0</v>
      </c>
      <c r="N206" s="71">
        <f t="shared" si="145"/>
        <v>0</v>
      </c>
      <c r="O206" s="71" t="str">
        <f t="shared" si="146"/>
        <v>No Improved System</v>
      </c>
      <c r="P206" s="71" t="s">
        <v>96</v>
      </c>
      <c r="Q206" s="71" t="str">
        <f t="shared" si="127"/>
        <v/>
      </c>
      <c r="R206" s="71" t="str">
        <f t="shared" si="128"/>
        <v/>
      </c>
      <c r="S206" s="71" t="str">
        <f t="shared" si="147"/>
        <v/>
      </c>
      <c r="T206" s="71" t="str">
        <f t="shared" si="129"/>
        <v>N/A</v>
      </c>
      <c r="U206" s="71">
        <f t="shared" si="130"/>
        <v>95</v>
      </c>
      <c r="V206" s="71" t="str">
        <f t="shared" si="131"/>
        <v>N/A</v>
      </c>
      <c r="W206" s="71" t="str">
        <f t="shared" si="132"/>
        <v/>
      </c>
      <c r="X206" s="71" t="str">
        <f t="shared" si="133"/>
        <v/>
      </c>
      <c r="Y206" s="71" t="str">
        <f t="shared" si="134"/>
        <v/>
      </c>
      <c r="Z206" s="71" t="str">
        <f t="shared" si="148"/>
        <v>N/A</v>
      </c>
      <c r="AA206" s="71" t="str">
        <f t="shared" si="135"/>
        <v>N/A</v>
      </c>
      <c r="AB206" s="71" t="str">
        <f t="shared" si="136"/>
        <v/>
      </c>
      <c r="AC206" s="71" t="str">
        <f t="shared" si="137"/>
        <v/>
      </c>
      <c r="AD206" s="71" t="str">
        <f t="shared" si="149"/>
        <v/>
      </c>
      <c r="AE206" s="71" t="str">
        <f t="shared" si="150"/>
        <v/>
      </c>
      <c r="AF206" s="71" t="str">
        <f t="shared" si="138"/>
        <v>N/A</v>
      </c>
      <c r="AG206" s="71" t="str">
        <f t="shared" si="139"/>
        <v/>
      </c>
      <c r="AH206" s="71" t="str">
        <f t="shared" si="140"/>
        <v/>
      </c>
      <c r="AI206" s="71" t="str">
        <f t="shared" si="141"/>
        <v/>
      </c>
      <c r="AJ206" s="71" t="str">
        <f t="shared" si="142"/>
        <v/>
      </c>
      <c r="AK206" s="71" t="str">
        <f t="shared" si="143"/>
        <v/>
      </c>
      <c r="AL206" s="71" t="str">
        <f t="shared" si="151"/>
        <v>N/A</v>
      </c>
      <c r="AM206" s="71" t="str">
        <f t="shared" si="144"/>
        <v>N/A</v>
      </c>
    </row>
    <row r="207" spans="1:39" x14ac:dyDescent="0.45">
      <c r="A207" s="71" t="str">
        <f t="shared" si="114"/>
        <v>2695840113</v>
      </c>
      <c r="B207" s="71" t="str">
        <f t="shared" si="115"/>
        <v>12-08-2019 10:10:08 UTC</v>
      </c>
      <c r="C207" s="71" t="str">
        <f t="shared" si="116"/>
        <v>hbyu-vwfh-1nns</v>
      </c>
      <c r="D207" s="71" t="str">
        <f t="shared" si="117"/>
        <v>-15.91863289475441</v>
      </c>
      <c r="E207" s="71" t="str">
        <f t="shared" si="118"/>
        <v>35.29302019625902</v>
      </c>
      <c r="F207" s="71" t="str">
        <f t="shared" si="119"/>
        <v>731.0</v>
      </c>
      <c r="G207" s="71" t="str">
        <f t="shared" si="120"/>
        <v>Malawi</v>
      </c>
      <c r="H207" s="71" t="str">
        <f t="shared" si="121"/>
        <v>Chiradzulu</v>
      </c>
      <c r="I207" s="71" t="str">
        <f t="shared" si="122"/>
        <v>Maone</v>
      </c>
      <c r="J207" s="71" t="str">
        <f t="shared" si="123"/>
        <v>Mboola</v>
      </c>
      <c r="K207" s="71" t="str">
        <f t="shared" si="124"/>
        <v>Khamwaha</v>
      </c>
      <c r="L207" s="71">
        <f t="shared" si="125"/>
        <v>0</v>
      </c>
      <c r="M207" s="71">
        <f t="shared" si="126"/>
        <v>0</v>
      </c>
      <c r="N207" s="71">
        <f t="shared" si="145"/>
        <v>6</v>
      </c>
      <c r="O207" s="71" t="str">
        <f t="shared" si="146"/>
        <v>Intermediate Level of Service</v>
      </c>
      <c r="P207" s="71">
        <v>1</v>
      </c>
      <c r="Q207" s="71" t="str">
        <f t="shared" si="127"/>
        <v>Afridev Handpump</v>
      </c>
      <c r="R207" s="71" t="str">
        <f t="shared" si="128"/>
        <v/>
      </c>
      <c r="S207" s="71" t="str">
        <f t="shared" si="147"/>
        <v>Afridev Handpump</v>
      </c>
      <c r="T207" s="71">
        <f t="shared" si="129"/>
        <v>1</v>
      </c>
      <c r="U207" s="71">
        <f t="shared" si="130"/>
        <v>390</v>
      </c>
      <c r="V207" s="71">
        <f t="shared" si="131"/>
        <v>0</v>
      </c>
      <c r="W207" s="71">
        <f t="shared" si="132"/>
        <v>0</v>
      </c>
      <c r="X207" s="71">
        <f t="shared" si="133"/>
        <v>1</v>
      </c>
      <c r="Y207" s="71">
        <f t="shared" si="134"/>
        <v>0</v>
      </c>
      <c r="Z207" s="71">
        <f t="shared" si="148"/>
        <v>0</v>
      </c>
      <c r="AA207" s="71">
        <f t="shared" si="135"/>
        <v>1</v>
      </c>
      <c r="AB207" s="71">
        <f t="shared" si="136"/>
        <v>62</v>
      </c>
      <c r="AC207" s="71" t="str">
        <f t="shared" si="137"/>
        <v>Handpump</v>
      </c>
      <c r="AD207" s="71">
        <f t="shared" si="149"/>
        <v>62</v>
      </c>
      <c r="AE207" s="71" t="str">
        <f t="shared" si="150"/>
        <v/>
      </c>
      <c r="AF207" s="71">
        <f t="shared" si="138"/>
        <v>1</v>
      </c>
      <c r="AG207" s="71" t="str">
        <f t="shared" si="139"/>
        <v/>
      </c>
      <c r="AH207" s="71" t="str">
        <f t="shared" si="140"/>
        <v/>
      </c>
      <c r="AI207" s="71">
        <f t="shared" si="141"/>
        <v>1</v>
      </c>
      <c r="AJ207" s="71" t="str">
        <f t="shared" si="142"/>
        <v>Turbidity</v>
      </c>
      <c r="AK207" s="71">
        <f t="shared" si="143"/>
        <v>1</v>
      </c>
      <c r="AL207" s="71">
        <f t="shared" si="151"/>
        <v>1</v>
      </c>
      <c r="AM207" s="71">
        <f t="shared" si="144"/>
        <v>1</v>
      </c>
    </row>
    <row r="208" spans="1:39" x14ac:dyDescent="0.45">
      <c r="A208" s="71" t="str">
        <f t="shared" si="114"/>
        <v>2674170305</v>
      </c>
      <c r="B208" s="71" t="str">
        <f t="shared" si="115"/>
        <v>12-08-2019 10:27:10 UTC</v>
      </c>
      <c r="C208" s="71" t="str">
        <f t="shared" si="116"/>
        <v>qtu7-vdwg-sx81</v>
      </c>
      <c r="D208" s="71" t="str">
        <f t="shared" si="117"/>
        <v>-15.692925341427326</v>
      </c>
      <c r="E208" s="71" t="str">
        <f t="shared" si="118"/>
        <v>35.22545786574483</v>
      </c>
      <c r="F208" s="71" t="str">
        <f t="shared" si="119"/>
        <v>887.0</v>
      </c>
      <c r="G208" s="71" t="str">
        <f t="shared" si="120"/>
        <v>Malawi</v>
      </c>
      <c r="H208" s="71" t="str">
        <f t="shared" si="121"/>
        <v>Chiradzulu</v>
      </c>
      <c r="I208" s="71" t="str">
        <f t="shared" si="122"/>
        <v>Kadewere</v>
      </c>
      <c r="J208" s="71" t="str">
        <f t="shared" si="123"/>
        <v>Kadewere</v>
      </c>
      <c r="K208" s="71" t="str">
        <f t="shared" si="124"/>
        <v>Simika</v>
      </c>
      <c r="L208" s="71">
        <f t="shared" si="125"/>
        <v>0</v>
      </c>
      <c r="M208" s="71">
        <f t="shared" si="126"/>
        <v>0</v>
      </c>
      <c r="N208" s="71">
        <f t="shared" si="145"/>
        <v>7</v>
      </c>
      <c r="O208" s="71" t="str">
        <f t="shared" si="146"/>
        <v>Intermediate Level of Service</v>
      </c>
      <c r="P208" s="71">
        <v>1</v>
      </c>
      <c r="Q208" s="71" t="str">
        <f t="shared" si="127"/>
        <v>Afridev Handpump</v>
      </c>
      <c r="R208" s="71" t="str">
        <f t="shared" si="128"/>
        <v/>
      </c>
      <c r="S208" s="71" t="str">
        <f t="shared" si="147"/>
        <v>Afridev Handpump</v>
      </c>
      <c r="T208" s="71">
        <f t="shared" si="129"/>
        <v>1</v>
      </c>
      <c r="U208" s="71">
        <f t="shared" si="130"/>
        <v>750</v>
      </c>
      <c r="V208" s="71">
        <f t="shared" si="131"/>
        <v>0</v>
      </c>
      <c r="W208" s="71">
        <f t="shared" si="132"/>
        <v>1</v>
      </c>
      <c r="X208" s="71" t="str">
        <f t="shared" si="133"/>
        <v/>
      </c>
      <c r="Y208" s="71" t="str">
        <f t="shared" si="134"/>
        <v/>
      </c>
      <c r="Z208" s="71">
        <f t="shared" si="148"/>
        <v>1</v>
      </c>
      <c r="AA208" s="71">
        <f t="shared" si="135"/>
        <v>1</v>
      </c>
      <c r="AB208" s="71">
        <f t="shared" si="136"/>
        <v>58</v>
      </c>
      <c r="AC208" s="71" t="str">
        <f t="shared" si="137"/>
        <v>Handpump</v>
      </c>
      <c r="AD208" s="71">
        <f t="shared" si="149"/>
        <v>58</v>
      </c>
      <c r="AE208" s="71" t="str">
        <f t="shared" si="150"/>
        <v/>
      </c>
      <c r="AF208" s="71">
        <f t="shared" si="138"/>
        <v>1</v>
      </c>
      <c r="AG208" s="71" t="str">
        <f t="shared" si="139"/>
        <v/>
      </c>
      <c r="AH208" s="71" t="str">
        <f t="shared" si="140"/>
        <v/>
      </c>
      <c r="AI208" s="71">
        <f t="shared" si="141"/>
        <v>1</v>
      </c>
      <c r="AJ208" s="71" t="str">
        <f t="shared" si="142"/>
        <v>Turbidity</v>
      </c>
      <c r="AK208" s="71">
        <f t="shared" si="143"/>
        <v>1</v>
      </c>
      <c r="AL208" s="71">
        <f t="shared" si="151"/>
        <v>1</v>
      </c>
      <c r="AM208" s="71">
        <f t="shared" si="144"/>
        <v>1</v>
      </c>
    </row>
    <row r="209" spans="1:39" x14ac:dyDescent="0.45">
      <c r="A209" s="71" t="str">
        <f t="shared" si="114"/>
        <v>2695820096</v>
      </c>
      <c r="B209" s="71" t="str">
        <f t="shared" si="115"/>
        <v>12-08-2019 10:43:58 UTC</v>
      </c>
      <c r="C209" s="71" t="str">
        <f t="shared" si="116"/>
        <v>k549-7bvu-n861</v>
      </c>
      <c r="D209" s="71" t="str">
        <f t="shared" si="117"/>
        <v>-15.9103619</v>
      </c>
      <c r="E209" s="71" t="str">
        <f t="shared" si="118"/>
        <v>35.2806832</v>
      </c>
      <c r="F209" s="71" t="str">
        <f t="shared" si="119"/>
        <v>749.0</v>
      </c>
      <c r="G209" s="71" t="str">
        <f t="shared" si="120"/>
        <v>Malawi</v>
      </c>
      <c r="H209" s="71" t="str">
        <f t="shared" si="121"/>
        <v>Chiradzulu</v>
      </c>
      <c r="I209" s="71" t="str">
        <f t="shared" si="122"/>
        <v>Maone</v>
      </c>
      <c r="J209" s="71" t="str">
        <f t="shared" si="123"/>
        <v>Mangulama</v>
      </c>
      <c r="K209" s="71" t="str">
        <f t="shared" si="124"/>
        <v>Mpangiwa</v>
      </c>
      <c r="L209" s="71">
        <f t="shared" si="125"/>
        <v>0</v>
      </c>
      <c r="M209" s="71">
        <f t="shared" si="126"/>
        <v>0</v>
      </c>
      <c r="N209" s="71">
        <f t="shared" si="145"/>
        <v>7</v>
      </c>
      <c r="O209" s="71" t="str">
        <f t="shared" si="146"/>
        <v>Intermediate Level of Service</v>
      </c>
      <c r="P209" s="71">
        <v>1</v>
      </c>
      <c r="Q209" s="71" t="str">
        <f t="shared" si="127"/>
        <v>Afridev Handpump</v>
      </c>
      <c r="R209" s="71" t="str">
        <f t="shared" si="128"/>
        <v/>
      </c>
      <c r="S209" s="71" t="str">
        <f t="shared" si="147"/>
        <v>Afridev Handpump</v>
      </c>
      <c r="T209" s="71">
        <f t="shared" si="129"/>
        <v>1</v>
      </c>
      <c r="U209" s="71">
        <f t="shared" si="130"/>
        <v>125</v>
      </c>
      <c r="V209" s="71">
        <f t="shared" si="131"/>
        <v>1</v>
      </c>
      <c r="W209" s="71">
        <f t="shared" si="132"/>
        <v>0</v>
      </c>
      <c r="X209" s="71">
        <f t="shared" si="133"/>
        <v>1</v>
      </c>
      <c r="Y209" s="71">
        <f t="shared" si="134"/>
        <v>0</v>
      </c>
      <c r="Z209" s="71">
        <f t="shared" si="148"/>
        <v>0</v>
      </c>
      <c r="AA209" s="71">
        <f t="shared" si="135"/>
        <v>1</v>
      </c>
      <c r="AB209" s="71">
        <f t="shared" si="136"/>
        <v>52</v>
      </c>
      <c r="AC209" s="71" t="str">
        <f t="shared" si="137"/>
        <v>Handpump</v>
      </c>
      <c r="AD209" s="71">
        <f t="shared" si="149"/>
        <v>52</v>
      </c>
      <c r="AE209" s="71" t="str">
        <f t="shared" si="150"/>
        <v/>
      </c>
      <c r="AF209" s="71">
        <f t="shared" si="138"/>
        <v>1</v>
      </c>
      <c r="AG209" s="71" t="str">
        <f t="shared" si="139"/>
        <v/>
      </c>
      <c r="AH209" s="71" t="str">
        <f t="shared" si="140"/>
        <v/>
      </c>
      <c r="AI209" s="71">
        <f t="shared" si="141"/>
        <v>1</v>
      </c>
      <c r="AJ209" s="71" t="str">
        <f t="shared" si="142"/>
        <v>Turbidity</v>
      </c>
      <c r="AK209" s="71">
        <f t="shared" si="143"/>
        <v>1</v>
      </c>
      <c r="AL209" s="71">
        <f t="shared" si="151"/>
        <v>1</v>
      </c>
      <c r="AM209" s="71">
        <f t="shared" si="144"/>
        <v>1</v>
      </c>
    </row>
    <row r="210" spans="1:39" x14ac:dyDescent="0.45">
      <c r="A210" s="71" t="str">
        <f t="shared" si="114"/>
        <v>2708410312</v>
      </c>
      <c r="B210" s="71" t="str">
        <f t="shared" si="115"/>
        <v>12-08-2019 10:48:56 UTC</v>
      </c>
      <c r="C210" s="71" t="str">
        <f t="shared" si="116"/>
        <v>1f2e-cwhp-6v6n</v>
      </c>
      <c r="D210" s="71" t="str">
        <f t="shared" si="117"/>
        <v>-15.69494089577347</v>
      </c>
      <c r="E210" s="71" t="str">
        <f t="shared" si="118"/>
        <v>35.227411687374115</v>
      </c>
      <c r="F210" s="71" t="str">
        <f t="shared" si="119"/>
        <v>857.0</v>
      </c>
      <c r="G210" s="71" t="str">
        <f t="shared" si="120"/>
        <v>Malawi</v>
      </c>
      <c r="H210" s="71" t="str">
        <f t="shared" si="121"/>
        <v>Chiradzulu</v>
      </c>
      <c r="I210" s="71" t="str">
        <f t="shared" si="122"/>
        <v>Kadewere</v>
      </c>
      <c r="J210" s="71" t="str">
        <f t="shared" si="123"/>
        <v>Kadewere</v>
      </c>
      <c r="K210" s="71" t="str">
        <f t="shared" si="124"/>
        <v>Simika</v>
      </c>
      <c r="L210" s="71">
        <f t="shared" si="125"/>
        <v>0</v>
      </c>
      <c r="M210" s="71">
        <f t="shared" si="126"/>
        <v>0</v>
      </c>
      <c r="N210" s="71">
        <f t="shared" si="145"/>
        <v>0</v>
      </c>
      <c r="O210" s="71" t="str">
        <f t="shared" si="146"/>
        <v>No Improved System</v>
      </c>
      <c r="P210" s="71" t="s">
        <v>96</v>
      </c>
      <c r="Q210" s="71" t="str">
        <f t="shared" si="127"/>
        <v/>
      </c>
      <c r="R210" s="71" t="str">
        <f t="shared" si="128"/>
        <v>Unprotected well</v>
      </c>
      <c r="S210" s="71" t="str">
        <f t="shared" si="147"/>
        <v>Unprotected well</v>
      </c>
      <c r="T210" s="71" t="str">
        <f t="shared" si="129"/>
        <v>N/A</v>
      </c>
      <c r="U210" s="71">
        <f t="shared" si="130"/>
        <v>50</v>
      </c>
      <c r="V210" s="71" t="str">
        <f t="shared" si="131"/>
        <v>N/A</v>
      </c>
      <c r="W210" s="71" t="str">
        <f t="shared" si="132"/>
        <v/>
      </c>
      <c r="X210" s="71" t="str">
        <f t="shared" si="133"/>
        <v/>
      </c>
      <c r="Y210" s="71" t="str">
        <f t="shared" si="134"/>
        <v/>
      </c>
      <c r="Z210" s="71" t="str">
        <f t="shared" si="148"/>
        <v>N/A</v>
      </c>
      <c r="AA210" s="71" t="str">
        <f t="shared" si="135"/>
        <v>N/A</v>
      </c>
      <c r="AB210" s="71" t="str">
        <f t="shared" si="136"/>
        <v/>
      </c>
      <c r="AC210" s="71" t="str">
        <f t="shared" si="137"/>
        <v/>
      </c>
      <c r="AD210" s="71" t="str">
        <f t="shared" si="149"/>
        <v/>
      </c>
      <c r="AE210" s="71" t="str">
        <f t="shared" si="150"/>
        <v/>
      </c>
      <c r="AF210" s="71" t="str">
        <f t="shared" si="138"/>
        <v>N/A</v>
      </c>
      <c r="AG210" s="71" t="str">
        <f t="shared" si="139"/>
        <v/>
      </c>
      <c r="AH210" s="71" t="str">
        <f t="shared" si="140"/>
        <v/>
      </c>
      <c r="AI210" s="71" t="str">
        <f t="shared" si="141"/>
        <v/>
      </c>
      <c r="AJ210" s="71" t="str">
        <f t="shared" si="142"/>
        <v/>
      </c>
      <c r="AK210" s="71" t="str">
        <f t="shared" si="143"/>
        <v/>
      </c>
      <c r="AL210" s="71" t="str">
        <f t="shared" si="151"/>
        <v>N/A</v>
      </c>
      <c r="AM210" s="71" t="str">
        <f t="shared" si="144"/>
        <v>N/A</v>
      </c>
    </row>
    <row r="211" spans="1:39" x14ac:dyDescent="0.45">
      <c r="A211" s="71" t="str">
        <f t="shared" si="114"/>
        <v>2714190122</v>
      </c>
      <c r="B211" s="71" t="str">
        <f t="shared" si="115"/>
        <v>12-08-2019 10:57:22 UTC</v>
      </c>
      <c r="C211" s="71" t="str">
        <f t="shared" si="116"/>
        <v>gtx1-muh0-a1kp</v>
      </c>
      <c r="D211" s="71" t="str">
        <f t="shared" si="117"/>
        <v>-15.792771535925567</v>
      </c>
      <c r="E211" s="71" t="str">
        <f t="shared" si="118"/>
        <v>35.21214849315584</v>
      </c>
      <c r="F211" s="71" t="str">
        <f t="shared" si="119"/>
        <v>930.0</v>
      </c>
      <c r="G211" s="71" t="str">
        <f t="shared" si="120"/>
        <v>Malawi</v>
      </c>
      <c r="H211" s="71" t="str">
        <f t="shared" si="121"/>
        <v>Chiradzulu</v>
      </c>
      <c r="I211" s="71" t="str">
        <f t="shared" si="122"/>
        <v>Kadewere</v>
      </c>
      <c r="J211" s="71" t="str">
        <f t="shared" si="123"/>
        <v>Pemba</v>
      </c>
      <c r="K211" s="71" t="str">
        <f t="shared" si="124"/>
        <v>Chiotcha</v>
      </c>
      <c r="L211" s="71">
        <f t="shared" si="125"/>
        <v>0</v>
      </c>
      <c r="M211" s="71">
        <f t="shared" si="126"/>
        <v>0</v>
      </c>
      <c r="N211" s="71">
        <f t="shared" si="145"/>
        <v>6</v>
      </c>
      <c r="O211" s="71" t="str">
        <f t="shared" si="146"/>
        <v>Intermediate Level of Service</v>
      </c>
      <c r="P211" s="71">
        <v>1</v>
      </c>
      <c r="Q211" s="71" t="str">
        <f t="shared" si="127"/>
        <v>Afridev Handpump</v>
      </c>
      <c r="R211" s="71" t="str">
        <f t="shared" si="128"/>
        <v/>
      </c>
      <c r="S211" s="71" t="str">
        <f t="shared" si="147"/>
        <v>Afridev Handpump</v>
      </c>
      <c r="T211" s="71">
        <f t="shared" si="129"/>
        <v>1</v>
      </c>
      <c r="U211" s="71">
        <f t="shared" si="130"/>
        <v>600</v>
      </c>
      <c r="V211" s="71">
        <f t="shared" si="131"/>
        <v>0</v>
      </c>
      <c r="W211" s="71">
        <f t="shared" si="132"/>
        <v>0</v>
      </c>
      <c r="X211" s="71">
        <f t="shared" si="133"/>
        <v>1</v>
      </c>
      <c r="Y211" s="71">
        <f t="shared" si="134"/>
        <v>0</v>
      </c>
      <c r="Z211" s="71">
        <f t="shared" si="148"/>
        <v>0</v>
      </c>
      <c r="AA211" s="71">
        <f t="shared" si="135"/>
        <v>1</v>
      </c>
      <c r="AB211" s="71">
        <f t="shared" si="136"/>
        <v>120</v>
      </c>
      <c r="AC211" s="71" t="str">
        <f t="shared" si="137"/>
        <v>Handpump</v>
      </c>
      <c r="AD211" s="71">
        <f t="shared" si="149"/>
        <v>120</v>
      </c>
      <c r="AE211" s="71" t="str">
        <f t="shared" si="150"/>
        <v/>
      </c>
      <c r="AF211" s="71">
        <f t="shared" si="138"/>
        <v>1</v>
      </c>
      <c r="AG211" s="71" t="str">
        <f t="shared" si="139"/>
        <v/>
      </c>
      <c r="AH211" s="71" t="str">
        <f t="shared" si="140"/>
        <v/>
      </c>
      <c r="AI211" s="71">
        <f t="shared" si="141"/>
        <v>1</v>
      </c>
      <c r="AJ211" s="71" t="str">
        <f t="shared" si="142"/>
        <v>Turbidity</v>
      </c>
      <c r="AK211" s="71">
        <f t="shared" si="143"/>
        <v>1</v>
      </c>
      <c r="AL211" s="71">
        <f t="shared" si="151"/>
        <v>1</v>
      </c>
      <c r="AM211" s="71">
        <f t="shared" si="144"/>
        <v>1</v>
      </c>
    </row>
    <row r="212" spans="1:39" x14ac:dyDescent="0.45">
      <c r="A212" s="71" t="str">
        <f t="shared" si="114"/>
        <v>2676100074</v>
      </c>
      <c r="B212" s="71" t="str">
        <f t="shared" si="115"/>
        <v>12-08-2019 10:58:15 UTC</v>
      </c>
      <c r="C212" s="71" t="str">
        <f t="shared" si="116"/>
        <v>40n5-p9r2-c5cc</v>
      </c>
      <c r="D212" s="71" t="str">
        <f t="shared" si="117"/>
        <v>-15.604165345430374</v>
      </c>
      <c r="E212" s="71" t="str">
        <f t="shared" si="118"/>
        <v>35.235323030501604</v>
      </c>
      <c r="F212" s="71" t="str">
        <f t="shared" si="119"/>
        <v>886.0</v>
      </c>
      <c r="G212" s="71" t="str">
        <f t="shared" si="120"/>
        <v>Malawi</v>
      </c>
      <c r="H212" s="71" t="str">
        <f t="shared" si="121"/>
        <v>Chiradzulu</v>
      </c>
      <c r="I212" s="71" t="str">
        <f t="shared" si="122"/>
        <v>Ntchema</v>
      </c>
      <c r="J212" s="71" t="str">
        <f t="shared" si="123"/>
        <v>Mpotola</v>
      </c>
      <c r="K212" s="71" t="str">
        <f t="shared" si="124"/>
        <v>Dyamabvu</v>
      </c>
      <c r="L212" s="71">
        <f t="shared" si="125"/>
        <v>0</v>
      </c>
      <c r="M212" s="71">
        <f t="shared" si="126"/>
        <v>0</v>
      </c>
      <c r="N212" s="71">
        <f t="shared" si="145"/>
        <v>7</v>
      </c>
      <c r="O212" s="71" t="str">
        <f t="shared" si="146"/>
        <v>Intermediate Level of Service</v>
      </c>
      <c r="P212" s="71">
        <v>1</v>
      </c>
      <c r="Q212" s="71" t="str">
        <f t="shared" si="127"/>
        <v>Afridev Handpump</v>
      </c>
      <c r="R212" s="71" t="str">
        <f t="shared" si="128"/>
        <v/>
      </c>
      <c r="S212" s="71" t="str">
        <f t="shared" si="147"/>
        <v>Afridev Handpump</v>
      </c>
      <c r="T212" s="71">
        <f t="shared" si="129"/>
        <v>1</v>
      </c>
      <c r="U212" s="71">
        <f t="shared" si="130"/>
        <v>650</v>
      </c>
      <c r="V212" s="71">
        <f t="shared" si="131"/>
        <v>0</v>
      </c>
      <c r="W212" s="71">
        <f t="shared" si="132"/>
        <v>1</v>
      </c>
      <c r="X212" s="71" t="str">
        <f t="shared" si="133"/>
        <v/>
      </c>
      <c r="Y212" s="71" t="str">
        <f t="shared" si="134"/>
        <v/>
      </c>
      <c r="Z212" s="71">
        <f t="shared" si="148"/>
        <v>1</v>
      </c>
      <c r="AA212" s="71">
        <f t="shared" si="135"/>
        <v>1</v>
      </c>
      <c r="AB212" s="71">
        <f t="shared" si="136"/>
        <v>80</v>
      </c>
      <c r="AC212" s="71" t="str">
        <f t="shared" si="137"/>
        <v>Handpump</v>
      </c>
      <c r="AD212" s="71">
        <f t="shared" si="149"/>
        <v>80</v>
      </c>
      <c r="AE212" s="71" t="str">
        <f t="shared" si="150"/>
        <v/>
      </c>
      <c r="AF212" s="71">
        <f t="shared" si="138"/>
        <v>1</v>
      </c>
      <c r="AG212" s="71" t="str">
        <f t="shared" si="139"/>
        <v/>
      </c>
      <c r="AH212" s="71" t="str">
        <f t="shared" si="140"/>
        <v/>
      </c>
      <c r="AI212" s="71">
        <f t="shared" si="141"/>
        <v>1</v>
      </c>
      <c r="AJ212" s="71" t="str">
        <f t="shared" si="142"/>
        <v>Turbidity</v>
      </c>
      <c r="AK212" s="71">
        <f t="shared" si="143"/>
        <v>1</v>
      </c>
      <c r="AL212" s="71">
        <f t="shared" si="151"/>
        <v>1</v>
      </c>
      <c r="AM212" s="71">
        <f t="shared" si="144"/>
        <v>1</v>
      </c>
    </row>
    <row r="213" spans="1:39" x14ac:dyDescent="0.45">
      <c r="A213" s="71" t="str">
        <f t="shared" si="114"/>
        <v>2681700195</v>
      </c>
      <c r="B213" s="71" t="str">
        <f t="shared" si="115"/>
        <v>12-08-2019 11:38:44 UTC</v>
      </c>
      <c r="C213" s="71" t="str">
        <f t="shared" si="116"/>
        <v>wy9b-1jta-tsxb</v>
      </c>
      <c r="D213" s="71" t="str">
        <f t="shared" si="117"/>
        <v>-15.616943682543933</v>
      </c>
      <c r="E213" s="71" t="str">
        <f t="shared" si="118"/>
        <v>35.23616532795131</v>
      </c>
      <c r="F213" s="71" t="str">
        <f t="shared" si="119"/>
        <v>852.0</v>
      </c>
      <c r="G213" s="71" t="str">
        <f t="shared" si="120"/>
        <v>Malawi</v>
      </c>
      <c r="H213" s="71" t="str">
        <f t="shared" si="121"/>
        <v>Chiradzulu</v>
      </c>
      <c r="I213" s="71" t="str">
        <f t="shared" si="122"/>
        <v>Ntchema</v>
      </c>
      <c r="J213" s="71" t="str">
        <f t="shared" si="123"/>
        <v>Nakatha</v>
      </c>
      <c r="K213" s="71" t="str">
        <f t="shared" si="124"/>
        <v>Kaposa</v>
      </c>
      <c r="L213" s="71">
        <f t="shared" si="125"/>
        <v>0</v>
      </c>
      <c r="M213" s="71">
        <f t="shared" si="126"/>
        <v>0</v>
      </c>
      <c r="N213" s="71">
        <f t="shared" si="145"/>
        <v>5</v>
      </c>
      <c r="O213" s="71" t="str">
        <f t="shared" si="146"/>
        <v>Basic Level of Service</v>
      </c>
      <c r="P213" s="71">
        <v>1</v>
      </c>
      <c r="Q213" s="71" t="str">
        <f t="shared" si="127"/>
        <v>Afridev Handpump</v>
      </c>
      <c r="R213" s="71" t="str">
        <f t="shared" si="128"/>
        <v/>
      </c>
      <c r="S213" s="71" t="str">
        <f t="shared" si="147"/>
        <v>Afridev Handpump</v>
      </c>
      <c r="T213" s="71">
        <f t="shared" si="129"/>
        <v>0</v>
      </c>
      <c r="U213" s="71">
        <f t="shared" si="130"/>
        <v>290</v>
      </c>
      <c r="V213" s="71">
        <f t="shared" si="131"/>
        <v>0</v>
      </c>
      <c r="W213" s="71">
        <f t="shared" si="132"/>
        <v>0</v>
      </c>
      <c r="X213" s="71">
        <f t="shared" si="133"/>
        <v>1</v>
      </c>
      <c r="Y213" s="71">
        <f t="shared" si="134"/>
        <v>0</v>
      </c>
      <c r="Z213" s="71">
        <f t="shared" si="148"/>
        <v>0</v>
      </c>
      <c r="AA213" s="71">
        <f t="shared" si="135"/>
        <v>1</v>
      </c>
      <c r="AB213" s="71">
        <f t="shared" si="136"/>
        <v>57</v>
      </c>
      <c r="AC213" s="71" t="str">
        <f t="shared" si="137"/>
        <v>Handpump</v>
      </c>
      <c r="AD213" s="71">
        <f t="shared" si="149"/>
        <v>57</v>
      </c>
      <c r="AE213" s="71" t="str">
        <f t="shared" si="150"/>
        <v/>
      </c>
      <c r="AF213" s="71">
        <f t="shared" si="138"/>
        <v>1</v>
      </c>
      <c r="AG213" s="71" t="str">
        <f t="shared" si="139"/>
        <v/>
      </c>
      <c r="AH213" s="71" t="str">
        <f t="shared" si="140"/>
        <v/>
      </c>
      <c r="AI213" s="71">
        <f t="shared" si="141"/>
        <v>1</v>
      </c>
      <c r="AJ213" s="71" t="str">
        <f t="shared" si="142"/>
        <v>Turbidity</v>
      </c>
      <c r="AK213" s="71">
        <f t="shared" si="143"/>
        <v>1</v>
      </c>
      <c r="AL213" s="71">
        <f t="shared" si="151"/>
        <v>1</v>
      </c>
      <c r="AM213" s="71">
        <f t="shared" si="144"/>
        <v>1</v>
      </c>
    </row>
    <row r="214" spans="1:39" x14ac:dyDescent="0.45">
      <c r="A214" s="71" t="str">
        <f t="shared" si="114"/>
        <v>2708350219</v>
      </c>
      <c r="B214" s="71" t="str">
        <f t="shared" si="115"/>
        <v>12-08-2019 11:46:35 UTC</v>
      </c>
      <c r="C214" s="71" t="str">
        <f t="shared" si="116"/>
        <v>agwh-m398-jvtx</v>
      </c>
      <c r="D214" s="71" t="str">
        <f t="shared" si="117"/>
        <v>-15.76433056499809</v>
      </c>
      <c r="E214" s="71" t="str">
        <f t="shared" si="118"/>
        <v>35.22968888282776</v>
      </c>
      <c r="F214" s="71" t="str">
        <f t="shared" si="119"/>
        <v>859.0</v>
      </c>
      <c r="G214" s="71" t="str">
        <f t="shared" si="120"/>
        <v>Malawi</v>
      </c>
      <c r="H214" s="71" t="str">
        <f t="shared" si="121"/>
        <v>Chiradzulu</v>
      </c>
      <c r="I214" s="71" t="str">
        <f t="shared" si="122"/>
        <v>Kadewere</v>
      </c>
      <c r="J214" s="71" t="str">
        <f t="shared" si="123"/>
        <v>Chanje</v>
      </c>
      <c r="K214" s="71" t="str">
        <f t="shared" si="124"/>
        <v>Matope</v>
      </c>
      <c r="L214" s="71">
        <f t="shared" si="125"/>
        <v>0</v>
      </c>
      <c r="M214" s="71">
        <f t="shared" si="126"/>
        <v>0</v>
      </c>
      <c r="N214" s="71">
        <f t="shared" si="145"/>
        <v>4</v>
      </c>
      <c r="O214" s="71" t="str">
        <f t="shared" si="146"/>
        <v>Basic Level of Service</v>
      </c>
      <c r="P214" s="71">
        <v>1</v>
      </c>
      <c r="Q214" s="71" t="str">
        <f t="shared" si="127"/>
        <v>Afridev Handpump</v>
      </c>
      <c r="R214" s="71" t="str">
        <f t="shared" si="128"/>
        <v/>
      </c>
      <c r="S214" s="71" t="str">
        <f t="shared" si="147"/>
        <v>Afridev Handpump</v>
      </c>
      <c r="T214" s="71">
        <f t="shared" si="129"/>
        <v>1</v>
      </c>
      <c r="U214" s="71">
        <f t="shared" si="130"/>
        <v>560</v>
      </c>
      <c r="V214" s="71">
        <f t="shared" si="131"/>
        <v>0</v>
      </c>
      <c r="W214" s="71">
        <f t="shared" si="132"/>
        <v>0</v>
      </c>
      <c r="X214" s="71">
        <f t="shared" si="133"/>
        <v>1</v>
      </c>
      <c r="Y214" s="71">
        <f t="shared" si="134"/>
        <v>0</v>
      </c>
      <c r="Z214" s="71">
        <f t="shared" si="148"/>
        <v>0</v>
      </c>
      <c r="AA214" s="71">
        <f t="shared" si="135"/>
        <v>1</v>
      </c>
      <c r="AB214" s="71">
        <f t="shared" si="136"/>
        <v>120</v>
      </c>
      <c r="AC214" s="71" t="str">
        <f t="shared" si="137"/>
        <v>Handpump</v>
      </c>
      <c r="AD214" s="71">
        <f t="shared" si="149"/>
        <v>120</v>
      </c>
      <c r="AE214" s="71" t="str">
        <f t="shared" si="150"/>
        <v/>
      </c>
      <c r="AF214" s="71">
        <f t="shared" si="138"/>
        <v>1</v>
      </c>
      <c r="AG214" s="71" t="str">
        <f t="shared" si="139"/>
        <v/>
      </c>
      <c r="AH214" s="71" t="str">
        <f t="shared" si="140"/>
        <v/>
      </c>
      <c r="AI214" s="71">
        <f t="shared" si="141"/>
        <v>0</v>
      </c>
      <c r="AJ214" s="71" t="str">
        <f t="shared" si="142"/>
        <v>Turbidity</v>
      </c>
      <c r="AK214" s="71">
        <f t="shared" si="143"/>
        <v>1</v>
      </c>
      <c r="AL214" s="71">
        <f t="shared" si="151"/>
        <v>0</v>
      </c>
      <c r="AM214" s="71">
        <f t="shared" si="144"/>
        <v>0</v>
      </c>
    </row>
    <row r="215" spans="1:39" x14ac:dyDescent="0.45">
      <c r="A215" s="71" t="str">
        <f t="shared" si="114"/>
        <v>2705560231</v>
      </c>
      <c r="B215" s="71" t="str">
        <f t="shared" si="115"/>
        <v>12-08-2019 11:55:50 UTC</v>
      </c>
      <c r="C215" s="71" t="str">
        <f t="shared" si="116"/>
        <v>cd2y-jvs4-9bjt</v>
      </c>
      <c r="D215" s="71" t="str">
        <f t="shared" si="117"/>
        <v>-15.696224542334676</v>
      </c>
      <c r="E215" s="71" t="str">
        <f t="shared" si="118"/>
        <v>35.241912296041846</v>
      </c>
      <c r="F215" s="71" t="str">
        <f t="shared" si="119"/>
        <v>846.0</v>
      </c>
      <c r="G215" s="71" t="str">
        <f t="shared" si="120"/>
        <v>Malawi</v>
      </c>
      <c r="H215" s="71" t="str">
        <f t="shared" si="121"/>
        <v>Chiradzulu</v>
      </c>
      <c r="I215" s="71" t="str">
        <f t="shared" si="122"/>
        <v>Kadewere</v>
      </c>
      <c r="J215" s="71" t="str">
        <f t="shared" si="123"/>
        <v>Kadewere</v>
      </c>
      <c r="K215" s="71" t="str">
        <f t="shared" si="124"/>
        <v>Sitima</v>
      </c>
      <c r="L215" s="71">
        <f t="shared" si="125"/>
        <v>0</v>
      </c>
      <c r="M215" s="71">
        <f t="shared" si="126"/>
        <v>0</v>
      </c>
      <c r="N215" s="71">
        <f t="shared" si="145"/>
        <v>8</v>
      </c>
      <c r="O215" s="71" t="str">
        <f t="shared" si="146"/>
        <v>High Level of Service</v>
      </c>
      <c r="P215" s="71">
        <v>1</v>
      </c>
      <c r="Q215" s="71" t="str">
        <f t="shared" si="127"/>
        <v>Afridev Handpump</v>
      </c>
      <c r="R215" s="71" t="str">
        <f t="shared" si="128"/>
        <v/>
      </c>
      <c r="S215" s="71" t="str">
        <f t="shared" si="147"/>
        <v>Afridev Handpump</v>
      </c>
      <c r="T215" s="71">
        <f t="shared" si="129"/>
        <v>1</v>
      </c>
      <c r="U215" s="71">
        <f t="shared" si="130"/>
        <v>250</v>
      </c>
      <c r="V215" s="71">
        <f t="shared" si="131"/>
        <v>1</v>
      </c>
      <c r="W215" s="71">
        <f t="shared" si="132"/>
        <v>1</v>
      </c>
      <c r="X215" s="71" t="str">
        <f t="shared" si="133"/>
        <v/>
      </c>
      <c r="Y215" s="71" t="str">
        <f t="shared" si="134"/>
        <v/>
      </c>
      <c r="Z215" s="71">
        <f t="shared" si="148"/>
        <v>1</v>
      </c>
      <c r="AA215" s="71">
        <f t="shared" si="135"/>
        <v>1</v>
      </c>
      <c r="AB215" s="71">
        <f t="shared" si="136"/>
        <v>60</v>
      </c>
      <c r="AC215" s="71" t="str">
        <f t="shared" si="137"/>
        <v>Handpump</v>
      </c>
      <c r="AD215" s="71">
        <f t="shared" si="149"/>
        <v>60</v>
      </c>
      <c r="AE215" s="71" t="str">
        <f t="shared" si="150"/>
        <v/>
      </c>
      <c r="AF215" s="71">
        <f t="shared" si="138"/>
        <v>1</v>
      </c>
      <c r="AG215" s="71" t="str">
        <f t="shared" si="139"/>
        <v/>
      </c>
      <c r="AH215" s="71" t="str">
        <f t="shared" si="140"/>
        <v/>
      </c>
      <c r="AI215" s="71">
        <f t="shared" si="141"/>
        <v>1</v>
      </c>
      <c r="AJ215" s="71" t="str">
        <f t="shared" si="142"/>
        <v>Turbidity</v>
      </c>
      <c r="AK215" s="71">
        <f t="shared" si="143"/>
        <v>1</v>
      </c>
      <c r="AL215" s="71">
        <f t="shared" si="151"/>
        <v>1</v>
      </c>
      <c r="AM215" s="71">
        <f t="shared" si="144"/>
        <v>1</v>
      </c>
    </row>
    <row r="216" spans="1:39" x14ac:dyDescent="0.45">
      <c r="A216" s="71" t="str">
        <f t="shared" si="114"/>
        <v>2697730186</v>
      </c>
      <c r="B216" s="71" t="str">
        <f t="shared" si="115"/>
        <v>12-08-2019 11:59:46 UTC</v>
      </c>
      <c r="C216" s="71" t="str">
        <f t="shared" si="116"/>
        <v>nrad-a6m6-rxku</v>
      </c>
      <c r="D216" s="71" t="str">
        <f t="shared" si="117"/>
        <v>-15.755713214166462</v>
      </c>
      <c r="E216" s="71" t="str">
        <f t="shared" si="118"/>
        <v>35.220033852383494</v>
      </c>
      <c r="F216" s="71" t="str">
        <f t="shared" si="119"/>
        <v>884.0</v>
      </c>
      <c r="G216" s="71" t="str">
        <f t="shared" si="120"/>
        <v>Malawi</v>
      </c>
      <c r="H216" s="71" t="str">
        <f t="shared" si="121"/>
        <v>Chiradzulu</v>
      </c>
      <c r="I216" s="71" t="str">
        <f t="shared" si="122"/>
        <v>Kadewere</v>
      </c>
      <c r="J216" s="71" t="str">
        <f t="shared" si="123"/>
        <v>Chanje II</v>
      </c>
      <c r="K216" s="71" t="str">
        <f t="shared" si="124"/>
        <v>Mpenda</v>
      </c>
      <c r="L216" s="71">
        <f t="shared" si="125"/>
        <v>0</v>
      </c>
      <c r="M216" s="71">
        <f t="shared" si="126"/>
        <v>0</v>
      </c>
      <c r="N216" s="71">
        <f t="shared" si="145"/>
        <v>7</v>
      </c>
      <c r="O216" s="71" t="str">
        <f t="shared" si="146"/>
        <v>Intermediate Level of Service</v>
      </c>
      <c r="P216" s="71">
        <v>1</v>
      </c>
      <c r="Q216" s="71" t="str">
        <f t="shared" si="127"/>
        <v>Afridev Handpump</v>
      </c>
      <c r="R216" s="71" t="str">
        <f t="shared" si="128"/>
        <v/>
      </c>
      <c r="S216" s="71" t="str">
        <f t="shared" si="147"/>
        <v>Afridev Handpump</v>
      </c>
      <c r="T216" s="71">
        <f t="shared" si="129"/>
        <v>1</v>
      </c>
      <c r="U216" s="71">
        <f t="shared" si="130"/>
        <v>800</v>
      </c>
      <c r="V216" s="71">
        <f t="shared" si="131"/>
        <v>0</v>
      </c>
      <c r="W216" s="71">
        <f t="shared" si="132"/>
        <v>1</v>
      </c>
      <c r="X216" s="71" t="str">
        <f t="shared" si="133"/>
        <v/>
      </c>
      <c r="Y216" s="71" t="str">
        <f t="shared" si="134"/>
        <v/>
      </c>
      <c r="Z216" s="71">
        <f t="shared" si="148"/>
        <v>1</v>
      </c>
      <c r="AA216" s="71">
        <f t="shared" si="135"/>
        <v>1</v>
      </c>
      <c r="AB216" s="71">
        <f t="shared" si="136"/>
        <v>81</v>
      </c>
      <c r="AC216" s="71" t="str">
        <f t="shared" si="137"/>
        <v>Handpump</v>
      </c>
      <c r="AD216" s="71">
        <f t="shared" si="149"/>
        <v>81</v>
      </c>
      <c r="AE216" s="71" t="str">
        <f t="shared" si="150"/>
        <v/>
      </c>
      <c r="AF216" s="71">
        <f t="shared" si="138"/>
        <v>1</v>
      </c>
      <c r="AG216" s="71" t="str">
        <f t="shared" si="139"/>
        <v/>
      </c>
      <c r="AH216" s="71" t="str">
        <f t="shared" si="140"/>
        <v/>
      </c>
      <c r="AI216" s="71">
        <f t="shared" si="141"/>
        <v>1</v>
      </c>
      <c r="AJ216" s="71" t="str">
        <f t="shared" si="142"/>
        <v>Turbidity</v>
      </c>
      <c r="AK216" s="71">
        <f t="shared" si="143"/>
        <v>1</v>
      </c>
      <c r="AL216" s="71">
        <f t="shared" si="151"/>
        <v>1</v>
      </c>
      <c r="AM216" s="71">
        <f t="shared" si="144"/>
        <v>1</v>
      </c>
    </row>
    <row r="217" spans="1:39" x14ac:dyDescent="0.45">
      <c r="A217" s="71" t="str">
        <f t="shared" si="114"/>
        <v>2712200251</v>
      </c>
      <c r="B217" s="71" t="str">
        <f t="shared" si="115"/>
        <v>12-08-2019 12:23:41 UTC</v>
      </c>
      <c r="C217" s="71" t="str">
        <f t="shared" si="116"/>
        <v>cde5-k6m6-andj</v>
      </c>
      <c r="D217" s="71" t="str">
        <f t="shared" si="117"/>
        <v>-15.9188956</v>
      </c>
      <c r="E217" s="71" t="str">
        <f t="shared" si="118"/>
        <v>35.2816356</v>
      </c>
      <c r="F217" s="71" t="str">
        <f t="shared" si="119"/>
        <v>721.0</v>
      </c>
      <c r="G217" s="71" t="str">
        <f t="shared" si="120"/>
        <v>Malawi</v>
      </c>
      <c r="H217" s="71" t="str">
        <f t="shared" si="121"/>
        <v>Chiradzulu</v>
      </c>
      <c r="I217" s="71" t="str">
        <f t="shared" si="122"/>
        <v>Maone</v>
      </c>
      <c r="J217" s="71" t="str">
        <f t="shared" si="123"/>
        <v>Mangulama</v>
      </c>
      <c r="K217" s="71" t="str">
        <f t="shared" si="124"/>
        <v>Mwangozani</v>
      </c>
      <c r="L217" s="71">
        <f t="shared" si="125"/>
        <v>0</v>
      </c>
      <c r="M217" s="71">
        <f t="shared" si="126"/>
        <v>0</v>
      </c>
      <c r="N217" s="71">
        <f t="shared" si="145"/>
        <v>6</v>
      </c>
      <c r="O217" s="71" t="str">
        <f t="shared" si="146"/>
        <v>Intermediate Level of Service</v>
      </c>
      <c r="P217" s="71">
        <v>1</v>
      </c>
      <c r="Q217" s="71" t="str">
        <f t="shared" si="127"/>
        <v>Afridev Handpump</v>
      </c>
      <c r="R217" s="71" t="str">
        <f t="shared" si="128"/>
        <v/>
      </c>
      <c r="S217" s="71" t="str">
        <f t="shared" si="147"/>
        <v>Afridev Handpump</v>
      </c>
      <c r="T217" s="71">
        <f t="shared" si="129"/>
        <v>1</v>
      </c>
      <c r="U217" s="71">
        <f t="shared" si="130"/>
        <v>260</v>
      </c>
      <c r="V217" s="71">
        <f t="shared" si="131"/>
        <v>0</v>
      </c>
      <c r="W217" s="71">
        <f t="shared" si="132"/>
        <v>0</v>
      </c>
      <c r="X217" s="71">
        <f t="shared" si="133"/>
        <v>1</v>
      </c>
      <c r="Y217" s="71">
        <f t="shared" si="134"/>
        <v>0</v>
      </c>
      <c r="Z217" s="71">
        <f t="shared" si="148"/>
        <v>0</v>
      </c>
      <c r="AA217" s="71">
        <f t="shared" si="135"/>
        <v>1</v>
      </c>
      <c r="AB217" s="71">
        <f t="shared" si="136"/>
        <v>48</v>
      </c>
      <c r="AC217" s="71" t="str">
        <f t="shared" si="137"/>
        <v>Handpump</v>
      </c>
      <c r="AD217" s="71">
        <f t="shared" si="149"/>
        <v>48</v>
      </c>
      <c r="AE217" s="71" t="str">
        <f t="shared" si="150"/>
        <v/>
      </c>
      <c r="AF217" s="71">
        <f t="shared" si="138"/>
        <v>1</v>
      </c>
      <c r="AG217" s="71" t="str">
        <f t="shared" si="139"/>
        <v/>
      </c>
      <c r="AH217" s="71" t="str">
        <f t="shared" si="140"/>
        <v/>
      </c>
      <c r="AI217" s="71">
        <f t="shared" si="141"/>
        <v>1</v>
      </c>
      <c r="AJ217" s="71" t="str">
        <f t="shared" si="142"/>
        <v>Turbidity</v>
      </c>
      <c r="AK217" s="71">
        <f t="shared" si="143"/>
        <v>1</v>
      </c>
      <c r="AL217" s="71">
        <f t="shared" si="151"/>
        <v>1</v>
      </c>
      <c r="AM217" s="71">
        <f t="shared" si="144"/>
        <v>1</v>
      </c>
    </row>
    <row r="218" spans="1:39" x14ac:dyDescent="0.45">
      <c r="A218" s="71" t="str">
        <f t="shared" si="114"/>
        <v>2705560058</v>
      </c>
      <c r="B218" s="71" t="str">
        <f t="shared" si="115"/>
        <v>12-08-2019 12:26:23 UTC</v>
      </c>
      <c r="C218" s="71" t="str">
        <f t="shared" si="116"/>
        <v>5gd9-9r94-hrex</v>
      </c>
      <c r="D218" s="71" t="str">
        <f t="shared" si="117"/>
        <v>-15.61000447254628</v>
      </c>
      <c r="E218" s="71" t="str">
        <f t="shared" si="118"/>
        <v>35.21144399419427</v>
      </c>
      <c r="F218" s="71" t="str">
        <f t="shared" si="119"/>
        <v>928.0</v>
      </c>
      <c r="G218" s="71" t="str">
        <f t="shared" si="120"/>
        <v>Malawi</v>
      </c>
      <c r="H218" s="71" t="str">
        <f t="shared" si="121"/>
        <v>Chiradzulu</v>
      </c>
      <c r="I218" s="71" t="str">
        <f t="shared" si="122"/>
        <v>Ntchema</v>
      </c>
      <c r="J218" s="71" t="str">
        <f t="shared" si="123"/>
        <v>Ntchema</v>
      </c>
      <c r="K218" s="71" t="str">
        <f t="shared" si="124"/>
        <v>Mdeza</v>
      </c>
      <c r="L218" s="71">
        <f t="shared" si="125"/>
        <v>0</v>
      </c>
      <c r="M218" s="71">
        <f t="shared" si="126"/>
        <v>0</v>
      </c>
      <c r="N218" s="71">
        <f t="shared" si="145"/>
        <v>6</v>
      </c>
      <c r="O218" s="71" t="str">
        <f t="shared" si="146"/>
        <v>Intermediate Level of Service</v>
      </c>
      <c r="P218" s="71">
        <v>1</v>
      </c>
      <c r="Q218" s="71" t="str">
        <f t="shared" si="127"/>
        <v>Afridev Handpump</v>
      </c>
      <c r="R218" s="71" t="str">
        <f t="shared" si="128"/>
        <v/>
      </c>
      <c r="S218" s="71" t="str">
        <f t="shared" si="147"/>
        <v>Afridev Handpump</v>
      </c>
      <c r="T218" s="71">
        <f t="shared" si="129"/>
        <v>1</v>
      </c>
      <c r="U218" s="71">
        <f t="shared" si="130"/>
        <v>500</v>
      </c>
      <c r="V218" s="71">
        <f t="shared" si="131"/>
        <v>0</v>
      </c>
      <c r="W218" s="71">
        <f t="shared" si="132"/>
        <v>0</v>
      </c>
      <c r="X218" s="71">
        <f t="shared" si="133"/>
        <v>1</v>
      </c>
      <c r="Y218" s="71">
        <f t="shared" si="134"/>
        <v>0</v>
      </c>
      <c r="Z218" s="71">
        <f t="shared" si="148"/>
        <v>0</v>
      </c>
      <c r="AA218" s="71">
        <f t="shared" si="135"/>
        <v>1</v>
      </c>
      <c r="AB218" s="71">
        <f t="shared" si="136"/>
        <v>61</v>
      </c>
      <c r="AC218" s="71" t="str">
        <f t="shared" si="137"/>
        <v>Handpump</v>
      </c>
      <c r="AD218" s="71">
        <f t="shared" si="149"/>
        <v>61</v>
      </c>
      <c r="AE218" s="71" t="str">
        <f t="shared" si="150"/>
        <v/>
      </c>
      <c r="AF218" s="71">
        <f t="shared" si="138"/>
        <v>1</v>
      </c>
      <c r="AG218" s="71" t="str">
        <f t="shared" si="139"/>
        <v/>
      </c>
      <c r="AH218" s="71" t="str">
        <f t="shared" si="140"/>
        <v/>
      </c>
      <c r="AI218" s="71">
        <f t="shared" si="141"/>
        <v>1</v>
      </c>
      <c r="AJ218" s="71" t="str">
        <f t="shared" si="142"/>
        <v>Turbidity</v>
      </c>
      <c r="AK218" s="71">
        <f t="shared" si="143"/>
        <v>1</v>
      </c>
      <c r="AL218" s="71">
        <f t="shared" si="151"/>
        <v>1</v>
      </c>
      <c r="AM218" s="71">
        <f t="shared" si="144"/>
        <v>1</v>
      </c>
    </row>
    <row r="219" spans="1:39" x14ac:dyDescent="0.45">
      <c r="A219" s="71" t="str">
        <f t="shared" si="114"/>
        <v>2705520172</v>
      </c>
      <c r="B219" s="71" t="str">
        <f t="shared" si="115"/>
        <v>12-08-2019 12:29:08 UTC</v>
      </c>
      <c r="C219" s="71" t="str">
        <f t="shared" si="116"/>
        <v>6sjm-033u-qe41</v>
      </c>
      <c r="D219" s="71" t="str">
        <f t="shared" si="117"/>
        <v>-15.61664323322475</v>
      </c>
      <c r="E219" s="71" t="str">
        <f t="shared" si="118"/>
        <v>35.23046529851854</v>
      </c>
      <c r="F219" s="71" t="str">
        <f t="shared" si="119"/>
        <v>871.0</v>
      </c>
      <c r="G219" s="71" t="str">
        <f t="shared" si="120"/>
        <v>Malawi</v>
      </c>
      <c r="H219" s="71" t="str">
        <f t="shared" si="121"/>
        <v>Chiradzulu</v>
      </c>
      <c r="I219" s="71" t="str">
        <f t="shared" si="122"/>
        <v>Ntchema</v>
      </c>
      <c r="J219" s="71" t="str">
        <f t="shared" si="123"/>
        <v>Nakatha</v>
      </c>
      <c r="K219" s="71" t="str">
        <f t="shared" si="124"/>
        <v>Nazombe</v>
      </c>
      <c r="L219" s="71">
        <f t="shared" si="125"/>
        <v>0</v>
      </c>
      <c r="M219" s="71">
        <f t="shared" si="126"/>
        <v>0</v>
      </c>
      <c r="N219" s="71">
        <f t="shared" si="145"/>
        <v>6</v>
      </c>
      <c r="O219" s="71" t="str">
        <f t="shared" si="146"/>
        <v>Intermediate Level of Service</v>
      </c>
      <c r="P219" s="71">
        <v>1</v>
      </c>
      <c r="Q219" s="71" t="str">
        <f t="shared" si="127"/>
        <v>Afridev Handpump</v>
      </c>
      <c r="R219" s="71" t="str">
        <f t="shared" si="128"/>
        <v/>
      </c>
      <c r="S219" s="71" t="str">
        <f t="shared" si="147"/>
        <v>Afridev Handpump</v>
      </c>
      <c r="T219" s="71">
        <f t="shared" si="129"/>
        <v>1</v>
      </c>
      <c r="U219" s="71">
        <f t="shared" si="130"/>
        <v>790</v>
      </c>
      <c r="V219" s="71">
        <f t="shared" si="131"/>
        <v>0</v>
      </c>
      <c r="W219" s="71">
        <f t="shared" si="132"/>
        <v>0</v>
      </c>
      <c r="X219" s="71">
        <f t="shared" si="133"/>
        <v>1</v>
      </c>
      <c r="Y219" s="71">
        <f t="shared" si="134"/>
        <v>0</v>
      </c>
      <c r="Z219" s="71">
        <f t="shared" si="148"/>
        <v>0</v>
      </c>
      <c r="AA219" s="71">
        <f t="shared" si="135"/>
        <v>1</v>
      </c>
      <c r="AB219" s="71">
        <f t="shared" si="136"/>
        <v>66</v>
      </c>
      <c r="AC219" s="71" t="str">
        <f t="shared" si="137"/>
        <v>Handpump</v>
      </c>
      <c r="AD219" s="71">
        <f t="shared" si="149"/>
        <v>66</v>
      </c>
      <c r="AE219" s="71" t="str">
        <f t="shared" si="150"/>
        <v/>
      </c>
      <c r="AF219" s="71">
        <f t="shared" si="138"/>
        <v>1</v>
      </c>
      <c r="AG219" s="71" t="str">
        <f t="shared" si="139"/>
        <v/>
      </c>
      <c r="AH219" s="71" t="str">
        <f t="shared" si="140"/>
        <v/>
      </c>
      <c r="AI219" s="71">
        <f t="shared" si="141"/>
        <v>1</v>
      </c>
      <c r="AJ219" s="71" t="str">
        <f t="shared" si="142"/>
        <v>Turbidity</v>
      </c>
      <c r="AK219" s="71">
        <f t="shared" si="143"/>
        <v>1</v>
      </c>
      <c r="AL219" s="71">
        <f t="shared" si="151"/>
        <v>1</v>
      </c>
      <c r="AM219" s="71">
        <f t="shared" si="144"/>
        <v>1</v>
      </c>
    </row>
    <row r="220" spans="1:39" x14ac:dyDescent="0.45">
      <c r="A220" s="71" t="str">
        <f t="shared" si="114"/>
        <v>2712200256</v>
      </c>
      <c r="B220" s="71" t="str">
        <f t="shared" si="115"/>
        <v>12-08-2019 13:02:17 UTC</v>
      </c>
      <c r="C220" s="71" t="str">
        <f t="shared" si="116"/>
        <v>va68-ye1f-gbgd</v>
      </c>
      <c r="D220" s="71" t="str">
        <f t="shared" si="117"/>
        <v>-15.744895949028432</v>
      </c>
      <c r="E220" s="71" t="str">
        <f t="shared" si="118"/>
        <v>35.230862852185965</v>
      </c>
      <c r="F220" s="71" t="str">
        <f t="shared" si="119"/>
        <v>871.0</v>
      </c>
      <c r="G220" s="71" t="str">
        <f t="shared" si="120"/>
        <v>Malawi</v>
      </c>
      <c r="H220" s="71" t="str">
        <f t="shared" si="121"/>
        <v>Chiradzulu</v>
      </c>
      <c r="I220" s="71" t="str">
        <f t="shared" si="122"/>
        <v>Kadewere</v>
      </c>
      <c r="J220" s="71" t="str">
        <f t="shared" si="123"/>
        <v>Ndanga</v>
      </c>
      <c r="K220" s="71" t="str">
        <f t="shared" si="124"/>
        <v>Nkhwai</v>
      </c>
      <c r="L220" s="71">
        <f t="shared" si="125"/>
        <v>0</v>
      </c>
      <c r="M220" s="71">
        <f t="shared" si="126"/>
        <v>0</v>
      </c>
      <c r="N220" s="71">
        <f t="shared" si="145"/>
        <v>7</v>
      </c>
      <c r="O220" s="71" t="str">
        <f t="shared" si="146"/>
        <v>Intermediate Level of Service</v>
      </c>
      <c r="P220" s="71">
        <v>1</v>
      </c>
      <c r="Q220" s="71" t="str">
        <f t="shared" si="127"/>
        <v>Afridev Handpump</v>
      </c>
      <c r="R220" s="71" t="str">
        <f t="shared" si="128"/>
        <v/>
      </c>
      <c r="S220" s="71" t="str">
        <f t="shared" si="147"/>
        <v>Afridev Handpump</v>
      </c>
      <c r="T220" s="71">
        <f t="shared" si="129"/>
        <v>1</v>
      </c>
      <c r="U220" s="71">
        <f t="shared" si="130"/>
        <v>273</v>
      </c>
      <c r="V220" s="71">
        <f t="shared" si="131"/>
        <v>0</v>
      </c>
      <c r="W220" s="71">
        <f t="shared" si="132"/>
        <v>1</v>
      </c>
      <c r="X220" s="71" t="str">
        <f t="shared" si="133"/>
        <v/>
      </c>
      <c r="Y220" s="71" t="str">
        <f t="shared" si="134"/>
        <v/>
      </c>
      <c r="Z220" s="71">
        <f t="shared" si="148"/>
        <v>1</v>
      </c>
      <c r="AA220" s="71">
        <f t="shared" si="135"/>
        <v>1</v>
      </c>
      <c r="AB220" s="71">
        <f t="shared" si="136"/>
        <v>86</v>
      </c>
      <c r="AC220" s="71" t="str">
        <f t="shared" si="137"/>
        <v>Handpump</v>
      </c>
      <c r="AD220" s="71">
        <f t="shared" si="149"/>
        <v>86</v>
      </c>
      <c r="AE220" s="71" t="str">
        <f t="shared" si="150"/>
        <v/>
      </c>
      <c r="AF220" s="71">
        <f t="shared" si="138"/>
        <v>1</v>
      </c>
      <c r="AG220" s="71" t="str">
        <f t="shared" si="139"/>
        <v/>
      </c>
      <c r="AH220" s="71" t="str">
        <f t="shared" si="140"/>
        <v/>
      </c>
      <c r="AI220" s="71">
        <f t="shared" si="141"/>
        <v>1</v>
      </c>
      <c r="AJ220" s="71" t="str">
        <f t="shared" si="142"/>
        <v>Turbidity</v>
      </c>
      <c r="AK220" s="71">
        <f t="shared" si="143"/>
        <v>1</v>
      </c>
      <c r="AL220" s="71">
        <f t="shared" si="151"/>
        <v>1</v>
      </c>
      <c r="AM220" s="71">
        <f t="shared" si="144"/>
        <v>1</v>
      </c>
    </row>
    <row r="221" spans="1:39" x14ac:dyDescent="0.45">
      <c r="A221" s="71" t="str">
        <f t="shared" si="114"/>
        <v>2697740175</v>
      </c>
      <c r="B221" s="71" t="str">
        <f t="shared" si="115"/>
        <v>12-08-2019 13:11:55 UTC</v>
      </c>
      <c r="C221" s="71" t="str">
        <f t="shared" si="116"/>
        <v>ac3w-7js3-a81m</v>
      </c>
      <c r="D221" s="71" t="str">
        <f t="shared" si="117"/>
        <v>-15.7433624798432</v>
      </c>
      <c r="E221" s="71" t="str">
        <f t="shared" si="118"/>
        <v>35.23164379410446</v>
      </c>
      <c r="F221" s="71" t="str">
        <f t="shared" si="119"/>
        <v>873.0</v>
      </c>
      <c r="G221" s="71" t="str">
        <f t="shared" si="120"/>
        <v>Malawi</v>
      </c>
      <c r="H221" s="71" t="str">
        <f t="shared" si="121"/>
        <v>Chiradzulu</v>
      </c>
      <c r="I221" s="71" t="str">
        <f t="shared" si="122"/>
        <v>Kadewere</v>
      </c>
      <c r="J221" s="71" t="str">
        <f t="shared" si="123"/>
        <v>Ndanga</v>
      </c>
      <c r="K221" s="71" t="str">
        <f t="shared" si="124"/>
        <v>Nkhwai</v>
      </c>
      <c r="L221" s="71">
        <f t="shared" si="125"/>
        <v>0</v>
      </c>
      <c r="M221" s="71">
        <f t="shared" si="126"/>
        <v>0</v>
      </c>
      <c r="N221" s="71">
        <f t="shared" si="145"/>
        <v>6</v>
      </c>
      <c r="O221" s="71" t="str">
        <f t="shared" si="146"/>
        <v>Intermediate Level of Service</v>
      </c>
      <c r="P221" s="71">
        <v>1</v>
      </c>
      <c r="Q221" s="71" t="str">
        <f t="shared" si="127"/>
        <v>Afridev Handpump</v>
      </c>
      <c r="R221" s="71" t="str">
        <f t="shared" si="128"/>
        <v/>
      </c>
      <c r="S221" s="71" t="str">
        <f t="shared" si="147"/>
        <v>Afridev Handpump</v>
      </c>
      <c r="T221" s="71">
        <f t="shared" si="129"/>
        <v>1</v>
      </c>
      <c r="U221" s="71">
        <f t="shared" si="130"/>
        <v>1200</v>
      </c>
      <c r="V221" s="71">
        <f t="shared" si="131"/>
        <v>0</v>
      </c>
      <c r="W221" s="71">
        <f t="shared" si="132"/>
        <v>0</v>
      </c>
      <c r="X221" s="71">
        <f t="shared" si="133"/>
        <v>1</v>
      </c>
      <c r="Y221" s="71">
        <f t="shared" si="134"/>
        <v>0</v>
      </c>
      <c r="Z221" s="71">
        <f t="shared" si="148"/>
        <v>0</v>
      </c>
      <c r="AA221" s="71">
        <f t="shared" si="135"/>
        <v>1</v>
      </c>
      <c r="AB221" s="71">
        <f t="shared" si="136"/>
        <v>89</v>
      </c>
      <c r="AC221" s="71" t="str">
        <f t="shared" si="137"/>
        <v>Handpump</v>
      </c>
      <c r="AD221" s="71">
        <f t="shared" si="149"/>
        <v>89</v>
      </c>
      <c r="AE221" s="71" t="str">
        <f t="shared" si="150"/>
        <v/>
      </c>
      <c r="AF221" s="71">
        <f t="shared" si="138"/>
        <v>1</v>
      </c>
      <c r="AG221" s="71" t="str">
        <f t="shared" si="139"/>
        <v/>
      </c>
      <c r="AH221" s="71" t="str">
        <f t="shared" si="140"/>
        <v/>
      </c>
      <c r="AI221" s="71">
        <f t="shared" si="141"/>
        <v>1</v>
      </c>
      <c r="AJ221" s="71" t="str">
        <f t="shared" si="142"/>
        <v>Turbidity</v>
      </c>
      <c r="AK221" s="71">
        <f t="shared" si="143"/>
        <v>1</v>
      </c>
      <c r="AL221" s="71">
        <f t="shared" si="151"/>
        <v>1</v>
      </c>
      <c r="AM221" s="71">
        <f t="shared" si="144"/>
        <v>1</v>
      </c>
    </row>
    <row r="222" spans="1:39" x14ac:dyDescent="0.45">
      <c r="A222" s="71" t="str">
        <f t="shared" si="114"/>
        <v>2695880178</v>
      </c>
      <c r="B222" s="71" t="str">
        <f t="shared" si="115"/>
        <v>12-08-2019 13:20:58 UTC</v>
      </c>
      <c r="C222" s="71" t="str">
        <f t="shared" si="116"/>
        <v>sgxx-w0q3-csb2</v>
      </c>
      <c r="D222" s="71" t="str">
        <f t="shared" si="117"/>
        <v>-15.615233271382749</v>
      </c>
      <c r="E222" s="71" t="str">
        <f t="shared" si="118"/>
        <v>35.22332198917866</v>
      </c>
      <c r="F222" s="71" t="str">
        <f t="shared" si="119"/>
        <v>893.0</v>
      </c>
      <c r="G222" s="71" t="str">
        <f t="shared" si="120"/>
        <v>Malawi</v>
      </c>
      <c r="H222" s="71" t="str">
        <f t="shared" si="121"/>
        <v>Chiradzulu</v>
      </c>
      <c r="I222" s="71" t="str">
        <f t="shared" si="122"/>
        <v>Ntchema</v>
      </c>
      <c r="J222" s="71" t="str">
        <f t="shared" si="123"/>
        <v>Nakatha</v>
      </c>
      <c r="K222" s="71" t="str">
        <f t="shared" si="124"/>
        <v>Nakatha</v>
      </c>
      <c r="L222" s="71">
        <f t="shared" si="125"/>
        <v>0</v>
      </c>
      <c r="M222" s="71">
        <f t="shared" si="126"/>
        <v>0</v>
      </c>
      <c r="N222" s="71">
        <f t="shared" si="145"/>
        <v>7</v>
      </c>
      <c r="O222" s="71" t="str">
        <f t="shared" si="146"/>
        <v>Intermediate Level of Service</v>
      </c>
      <c r="P222" s="71">
        <v>1</v>
      </c>
      <c r="Q222" s="71" t="str">
        <f t="shared" si="127"/>
        <v>Afridev Handpump</v>
      </c>
      <c r="R222" s="71" t="str">
        <f t="shared" si="128"/>
        <v/>
      </c>
      <c r="S222" s="71" t="str">
        <f t="shared" si="147"/>
        <v>Afridev Handpump</v>
      </c>
      <c r="T222" s="71">
        <f t="shared" si="129"/>
        <v>1</v>
      </c>
      <c r="U222" s="71">
        <f t="shared" si="130"/>
        <v>512</v>
      </c>
      <c r="V222" s="71">
        <f t="shared" si="131"/>
        <v>0</v>
      </c>
      <c r="W222" s="71">
        <f t="shared" si="132"/>
        <v>1</v>
      </c>
      <c r="X222" s="71" t="str">
        <f t="shared" si="133"/>
        <v/>
      </c>
      <c r="Y222" s="71" t="str">
        <f t="shared" si="134"/>
        <v/>
      </c>
      <c r="Z222" s="71">
        <f t="shared" si="148"/>
        <v>1</v>
      </c>
      <c r="AA222" s="71">
        <f t="shared" si="135"/>
        <v>1</v>
      </c>
      <c r="AB222" s="71">
        <f t="shared" si="136"/>
        <v>95</v>
      </c>
      <c r="AC222" s="71" t="str">
        <f t="shared" si="137"/>
        <v>Handpump</v>
      </c>
      <c r="AD222" s="71">
        <f t="shared" si="149"/>
        <v>95</v>
      </c>
      <c r="AE222" s="71" t="str">
        <f t="shared" si="150"/>
        <v/>
      </c>
      <c r="AF222" s="71">
        <f t="shared" si="138"/>
        <v>1</v>
      </c>
      <c r="AG222" s="71" t="str">
        <f t="shared" si="139"/>
        <v/>
      </c>
      <c r="AH222" s="71" t="str">
        <f t="shared" si="140"/>
        <v/>
      </c>
      <c r="AI222" s="71">
        <f t="shared" si="141"/>
        <v>1</v>
      </c>
      <c r="AJ222" s="71" t="str">
        <f t="shared" si="142"/>
        <v>Turbidity</v>
      </c>
      <c r="AK222" s="71">
        <f t="shared" si="143"/>
        <v>1</v>
      </c>
      <c r="AL222" s="71">
        <f t="shared" si="151"/>
        <v>1</v>
      </c>
      <c r="AM222" s="71">
        <f t="shared" si="144"/>
        <v>1</v>
      </c>
    </row>
    <row r="223" spans="1:39" x14ac:dyDescent="0.45">
      <c r="A223" s="71" t="str">
        <f t="shared" si="114"/>
        <v>2695810480</v>
      </c>
      <c r="B223" s="71" t="str">
        <f t="shared" si="115"/>
        <v>12-08-2019 13:51:27 UTC</v>
      </c>
      <c r="C223" s="71" t="str">
        <f t="shared" si="116"/>
        <v>fe55-w69r-t4cx</v>
      </c>
      <c r="D223" s="71" t="str">
        <f t="shared" si="117"/>
        <v>-15.7015549717471</v>
      </c>
      <c r="E223" s="71" t="str">
        <f t="shared" si="118"/>
        <v>35.25293776765466</v>
      </c>
      <c r="F223" s="71" t="str">
        <f t="shared" si="119"/>
        <v>831.0</v>
      </c>
      <c r="G223" s="71" t="str">
        <f t="shared" si="120"/>
        <v>Malawi</v>
      </c>
      <c r="H223" s="71" t="str">
        <f t="shared" si="121"/>
        <v>Chiradzulu</v>
      </c>
      <c r="I223" s="71" t="str">
        <f t="shared" si="122"/>
        <v>Kadewere</v>
      </c>
      <c r="J223" s="71" t="str">
        <f t="shared" si="123"/>
        <v>Kadewere</v>
      </c>
      <c r="K223" s="71" t="str">
        <f t="shared" si="124"/>
        <v>Nkaweya</v>
      </c>
      <c r="L223" s="71">
        <f t="shared" si="125"/>
        <v>0</v>
      </c>
      <c r="M223" s="71">
        <f t="shared" si="126"/>
        <v>0</v>
      </c>
      <c r="N223" s="71">
        <f t="shared" si="145"/>
        <v>8</v>
      </c>
      <c r="O223" s="71" t="str">
        <f t="shared" si="146"/>
        <v>High Level of Service</v>
      </c>
      <c r="P223" s="71">
        <v>1</v>
      </c>
      <c r="Q223" s="71" t="str">
        <f t="shared" si="127"/>
        <v>Afridev Handpump</v>
      </c>
      <c r="R223" s="71" t="str">
        <f t="shared" si="128"/>
        <v/>
      </c>
      <c r="S223" s="71" t="str">
        <f t="shared" si="147"/>
        <v>Afridev Handpump</v>
      </c>
      <c r="T223" s="71">
        <f t="shared" si="129"/>
        <v>1</v>
      </c>
      <c r="U223" s="71">
        <f t="shared" si="130"/>
        <v>150</v>
      </c>
      <c r="V223" s="71">
        <f t="shared" si="131"/>
        <v>1</v>
      </c>
      <c r="W223" s="71">
        <f t="shared" si="132"/>
        <v>1</v>
      </c>
      <c r="X223" s="71" t="str">
        <f t="shared" si="133"/>
        <v/>
      </c>
      <c r="Y223" s="71" t="str">
        <f t="shared" si="134"/>
        <v/>
      </c>
      <c r="Z223" s="71">
        <f t="shared" si="148"/>
        <v>1</v>
      </c>
      <c r="AA223" s="71">
        <f t="shared" si="135"/>
        <v>1</v>
      </c>
      <c r="AB223" s="71">
        <f t="shared" si="136"/>
        <v>50</v>
      </c>
      <c r="AC223" s="71" t="str">
        <f t="shared" si="137"/>
        <v>Handpump</v>
      </c>
      <c r="AD223" s="71">
        <f t="shared" si="149"/>
        <v>50</v>
      </c>
      <c r="AE223" s="71" t="str">
        <f t="shared" si="150"/>
        <v/>
      </c>
      <c r="AF223" s="71">
        <f t="shared" si="138"/>
        <v>1</v>
      </c>
      <c r="AG223" s="71" t="str">
        <f t="shared" si="139"/>
        <v/>
      </c>
      <c r="AH223" s="71" t="str">
        <f t="shared" si="140"/>
        <v/>
      </c>
      <c r="AI223" s="71">
        <f t="shared" si="141"/>
        <v>1</v>
      </c>
      <c r="AJ223" s="71" t="str">
        <f t="shared" si="142"/>
        <v>Turbidity</v>
      </c>
      <c r="AK223" s="71">
        <f t="shared" si="143"/>
        <v>1</v>
      </c>
      <c r="AL223" s="71">
        <f t="shared" si="151"/>
        <v>1</v>
      </c>
      <c r="AM223" s="71">
        <f t="shared" si="144"/>
        <v>1</v>
      </c>
    </row>
    <row r="224" spans="1:39" x14ac:dyDescent="0.45">
      <c r="A224" s="71" t="str">
        <f t="shared" si="114"/>
        <v>2695810231</v>
      </c>
      <c r="B224" s="71" t="str">
        <f t="shared" si="115"/>
        <v>12-08-2019 13:59:36 UTC</v>
      </c>
      <c r="C224" s="71" t="str">
        <f t="shared" si="116"/>
        <v>umtu-dbha-p9se</v>
      </c>
      <c r="D224" s="71" t="str">
        <f t="shared" si="117"/>
        <v>-15.607880037277937</v>
      </c>
      <c r="E224" s="71" t="str">
        <f t="shared" si="118"/>
        <v>35.21542397327721</v>
      </c>
      <c r="F224" s="71" t="str">
        <f t="shared" si="119"/>
        <v>922.0</v>
      </c>
      <c r="G224" s="71" t="str">
        <f t="shared" si="120"/>
        <v>Malawi</v>
      </c>
      <c r="H224" s="71" t="str">
        <f t="shared" si="121"/>
        <v>Chiradzulu</v>
      </c>
      <c r="I224" s="71" t="str">
        <f t="shared" si="122"/>
        <v>Ntchema</v>
      </c>
      <c r="J224" s="71" t="str">
        <f t="shared" si="123"/>
        <v>Nakatha</v>
      </c>
      <c r="K224" s="71" t="str">
        <f t="shared" si="124"/>
        <v>Nakatha</v>
      </c>
      <c r="L224" s="71">
        <f t="shared" si="125"/>
        <v>0</v>
      </c>
      <c r="M224" s="71">
        <f t="shared" si="126"/>
        <v>0</v>
      </c>
      <c r="N224" s="71">
        <f t="shared" si="145"/>
        <v>8</v>
      </c>
      <c r="O224" s="71" t="str">
        <f t="shared" si="146"/>
        <v>High Level of Service</v>
      </c>
      <c r="P224" s="71">
        <v>1</v>
      </c>
      <c r="Q224" s="71" t="str">
        <f t="shared" si="127"/>
        <v>Afridev Handpump</v>
      </c>
      <c r="R224" s="71" t="str">
        <f t="shared" si="128"/>
        <v/>
      </c>
      <c r="S224" s="71" t="str">
        <f t="shared" si="147"/>
        <v>Afridev Handpump</v>
      </c>
      <c r="T224" s="71">
        <f t="shared" si="129"/>
        <v>1</v>
      </c>
      <c r="U224" s="71">
        <f t="shared" si="130"/>
        <v>65</v>
      </c>
      <c r="V224" s="71">
        <f t="shared" si="131"/>
        <v>1</v>
      </c>
      <c r="W224" s="71">
        <f t="shared" si="132"/>
        <v>1</v>
      </c>
      <c r="X224" s="71" t="str">
        <f t="shared" si="133"/>
        <v/>
      </c>
      <c r="Y224" s="71" t="str">
        <f t="shared" si="134"/>
        <v/>
      </c>
      <c r="Z224" s="71">
        <f t="shared" si="148"/>
        <v>1</v>
      </c>
      <c r="AA224" s="71">
        <f t="shared" si="135"/>
        <v>1</v>
      </c>
      <c r="AB224" s="71">
        <f t="shared" si="136"/>
        <v>69</v>
      </c>
      <c r="AC224" s="71" t="str">
        <f t="shared" si="137"/>
        <v>Handpump</v>
      </c>
      <c r="AD224" s="71">
        <f t="shared" si="149"/>
        <v>69</v>
      </c>
      <c r="AE224" s="71" t="str">
        <f t="shared" si="150"/>
        <v/>
      </c>
      <c r="AF224" s="71">
        <f t="shared" si="138"/>
        <v>1</v>
      </c>
      <c r="AG224" s="71" t="str">
        <f t="shared" si="139"/>
        <v/>
      </c>
      <c r="AH224" s="71" t="str">
        <f t="shared" si="140"/>
        <v/>
      </c>
      <c r="AI224" s="71">
        <f t="shared" si="141"/>
        <v>1</v>
      </c>
      <c r="AJ224" s="71" t="str">
        <f t="shared" si="142"/>
        <v>Turbidity</v>
      </c>
      <c r="AK224" s="71">
        <f t="shared" si="143"/>
        <v>1</v>
      </c>
      <c r="AL224" s="71">
        <f t="shared" si="151"/>
        <v>1</v>
      </c>
      <c r="AM224" s="71">
        <f t="shared" si="144"/>
        <v>1</v>
      </c>
    </row>
    <row r="225" spans="1:39" x14ac:dyDescent="0.45">
      <c r="A225" s="71" t="str">
        <f t="shared" si="114"/>
        <v>2712270311</v>
      </c>
      <c r="B225" s="71" t="str">
        <f t="shared" si="115"/>
        <v>12-08-2019 14:20:35 UTC</v>
      </c>
      <c r="C225" s="71" t="str">
        <f t="shared" si="116"/>
        <v>24hb-4y9e-quat</v>
      </c>
      <c r="D225" s="71" t="str">
        <f t="shared" si="117"/>
        <v>-15.700886556878686</v>
      </c>
      <c r="E225" s="71" t="str">
        <f t="shared" si="118"/>
        <v>35.251166420057416</v>
      </c>
      <c r="F225" s="71" t="str">
        <f t="shared" si="119"/>
        <v>840.0</v>
      </c>
      <c r="G225" s="71" t="str">
        <f t="shared" si="120"/>
        <v>Malawi</v>
      </c>
      <c r="H225" s="71" t="str">
        <f t="shared" si="121"/>
        <v>Chiradzulu</v>
      </c>
      <c r="I225" s="71" t="str">
        <f t="shared" si="122"/>
        <v>Kadewere</v>
      </c>
      <c r="J225" s="71" t="str">
        <f t="shared" si="123"/>
        <v>Kadewere</v>
      </c>
      <c r="K225" s="71" t="str">
        <f t="shared" si="124"/>
        <v>Nkaweya</v>
      </c>
      <c r="L225" s="71">
        <f t="shared" si="125"/>
        <v>0</v>
      </c>
      <c r="M225" s="71">
        <f t="shared" si="126"/>
        <v>0</v>
      </c>
      <c r="N225" s="71">
        <f t="shared" si="145"/>
        <v>8</v>
      </c>
      <c r="O225" s="71" t="str">
        <f t="shared" si="146"/>
        <v>High Level of Service</v>
      </c>
      <c r="P225" s="71">
        <v>1</v>
      </c>
      <c r="Q225" s="71" t="str">
        <f t="shared" si="127"/>
        <v>Afridev Handpump</v>
      </c>
      <c r="R225" s="71" t="str">
        <f t="shared" si="128"/>
        <v/>
      </c>
      <c r="S225" s="71" t="str">
        <f t="shared" si="147"/>
        <v>Afridev Handpump</v>
      </c>
      <c r="T225" s="71">
        <f t="shared" si="129"/>
        <v>1</v>
      </c>
      <c r="U225" s="71">
        <f t="shared" si="130"/>
        <v>40</v>
      </c>
      <c r="V225" s="71">
        <f t="shared" si="131"/>
        <v>1</v>
      </c>
      <c r="W225" s="71">
        <f t="shared" si="132"/>
        <v>1</v>
      </c>
      <c r="X225" s="71" t="str">
        <f t="shared" si="133"/>
        <v/>
      </c>
      <c r="Y225" s="71" t="str">
        <f t="shared" si="134"/>
        <v/>
      </c>
      <c r="Z225" s="71">
        <f t="shared" si="148"/>
        <v>1</v>
      </c>
      <c r="AA225" s="71">
        <f t="shared" si="135"/>
        <v>1</v>
      </c>
      <c r="AB225" s="71">
        <f t="shared" si="136"/>
        <v>72</v>
      </c>
      <c r="AC225" s="71" t="str">
        <f t="shared" si="137"/>
        <v>Handpump</v>
      </c>
      <c r="AD225" s="71">
        <f t="shared" si="149"/>
        <v>72</v>
      </c>
      <c r="AE225" s="71" t="str">
        <f t="shared" si="150"/>
        <v/>
      </c>
      <c r="AF225" s="71">
        <f t="shared" si="138"/>
        <v>1</v>
      </c>
      <c r="AG225" s="71" t="str">
        <f t="shared" si="139"/>
        <v/>
      </c>
      <c r="AH225" s="71" t="str">
        <f t="shared" si="140"/>
        <v/>
      </c>
      <c r="AI225" s="71">
        <f t="shared" si="141"/>
        <v>1</v>
      </c>
      <c r="AJ225" s="71" t="str">
        <f t="shared" si="142"/>
        <v>Turbidity</v>
      </c>
      <c r="AK225" s="71">
        <f t="shared" si="143"/>
        <v>1</v>
      </c>
      <c r="AL225" s="71">
        <f t="shared" si="151"/>
        <v>1</v>
      </c>
      <c r="AM225" s="71">
        <f t="shared" si="144"/>
        <v>1</v>
      </c>
    </row>
    <row r="226" spans="1:39" x14ac:dyDescent="0.45">
      <c r="A226" s="71" t="str">
        <f t="shared" si="114"/>
        <v>2674170425</v>
      </c>
      <c r="B226" s="71" t="str">
        <f t="shared" si="115"/>
        <v>12-08-2019 14:25:36 UTC</v>
      </c>
      <c r="C226" s="71" t="str">
        <f t="shared" si="116"/>
        <v>vm3w-53wp-kbw2</v>
      </c>
      <c r="D226" s="71" t="str">
        <f t="shared" si="117"/>
        <v>-15.926834838464856</v>
      </c>
      <c r="E226" s="71" t="str">
        <f t="shared" si="118"/>
        <v>35.2881168667227</v>
      </c>
      <c r="F226" s="71" t="str">
        <f t="shared" si="119"/>
        <v>711.0</v>
      </c>
      <c r="G226" s="71" t="str">
        <f t="shared" si="120"/>
        <v>Malawi</v>
      </c>
      <c r="H226" s="71" t="str">
        <f t="shared" si="121"/>
        <v>Chiradzulu</v>
      </c>
      <c r="I226" s="71" t="str">
        <f t="shared" si="122"/>
        <v>Maone</v>
      </c>
      <c r="J226" s="71" t="str">
        <f t="shared" si="123"/>
        <v>Mboola</v>
      </c>
      <c r="K226" s="71" t="str">
        <f t="shared" si="124"/>
        <v>Michongwe</v>
      </c>
      <c r="L226" s="71">
        <f t="shared" si="125"/>
        <v>0</v>
      </c>
      <c r="M226" s="71">
        <f t="shared" si="126"/>
        <v>0</v>
      </c>
      <c r="N226" s="71">
        <f t="shared" si="145"/>
        <v>8</v>
      </c>
      <c r="O226" s="71" t="str">
        <f t="shared" si="146"/>
        <v>High Level of Service</v>
      </c>
      <c r="P226" s="71">
        <v>1</v>
      </c>
      <c r="Q226" s="71" t="str">
        <f t="shared" si="127"/>
        <v>Afridev Handpump</v>
      </c>
      <c r="R226" s="71" t="str">
        <f t="shared" si="128"/>
        <v/>
      </c>
      <c r="S226" s="71" t="str">
        <f t="shared" si="147"/>
        <v>Afridev Handpump</v>
      </c>
      <c r="T226" s="71">
        <f t="shared" si="129"/>
        <v>1</v>
      </c>
      <c r="U226" s="71">
        <f t="shared" si="130"/>
        <v>100</v>
      </c>
      <c r="V226" s="71">
        <f t="shared" si="131"/>
        <v>1</v>
      </c>
      <c r="W226" s="71">
        <f t="shared" si="132"/>
        <v>1</v>
      </c>
      <c r="X226" s="71" t="str">
        <f t="shared" si="133"/>
        <v/>
      </c>
      <c r="Y226" s="71" t="str">
        <f t="shared" si="134"/>
        <v/>
      </c>
      <c r="Z226" s="71">
        <f t="shared" si="148"/>
        <v>1</v>
      </c>
      <c r="AA226" s="71">
        <f t="shared" si="135"/>
        <v>1</v>
      </c>
      <c r="AB226" s="71">
        <f t="shared" si="136"/>
        <v>49</v>
      </c>
      <c r="AC226" s="71" t="str">
        <f t="shared" si="137"/>
        <v>Handpump</v>
      </c>
      <c r="AD226" s="71">
        <f t="shared" si="149"/>
        <v>49</v>
      </c>
      <c r="AE226" s="71" t="str">
        <f t="shared" si="150"/>
        <v/>
      </c>
      <c r="AF226" s="71">
        <f t="shared" si="138"/>
        <v>1</v>
      </c>
      <c r="AG226" s="71" t="str">
        <f t="shared" si="139"/>
        <v/>
      </c>
      <c r="AH226" s="71" t="str">
        <f t="shared" si="140"/>
        <v/>
      </c>
      <c r="AI226" s="71">
        <f t="shared" si="141"/>
        <v>1</v>
      </c>
      <c r="AJ226" s="71" t="str">
        <f t="shared" si="142"/>
        <v>Turbidity</v>
      </c>
      <c r="AK226" s="71">
        <f t="shared" si="143"/>
        <v>1</v>
      </c>
      <c r="AL226" s="71">
        <f t="shared" si="151"/>
        <v>1</v>
      </c>
      <c r="AM226" s="71">
        <f t="shared" si="144"/>
        <v>1</v>
      </c>
    </row>
    <row r="227" spans="1:39" x14ac:dyDescent="0.45">
      <c r="A227" s="71" t="str">
        <f t="shared" si="114"/>
        <v>2681670189</v>
      </c>
      <c r="B227" s="71" t="str">
        <f t="shared" si="115"/>
        <v>12-08-2019 14:36:11 UTC</v>
      </c>
      <c r="C227" s="71" t="str">
        <f t="shared" si="116"/>
        <v>g9xs-xb1q-m6mr</v>
      </c>
      <c r="D227" s="71" t="str">
        <f t="shared" si="117"/>
        <v>-15.748902289196849</v>
      </c>
      <c r="E227" s="71" t="str">
        <f t="shared" si="118"/>
        <v>35.229888036847115</v>
      </c>
      <c r="F227" s="71" t="str">
        <f t="shared" si="119"/>
        <v>864.0</v>
      </c>
      <c r="G227" s="71" t="str">
        <f t="shared" si="120"/>
        <v>Malawi</v>
      </c>
      <c r="H227" s="71" t="str">
        <f t="shared" si="121"/>
        <v>Chiradzulu</v>
      </c>
      <c r="I227" s="71" t="str">
        <f t="shared" si="122"/>
        <v>Kadewere</v>
      </c>
      <c r="J227" s="71" t="str">
        <f t="shared" si="123"/>
        <v>Ndanga</v>
      </c>
      <c r="K227" s="71" t="str">
        <f t="shared" si="124"/>
        <v>Nkhwai</v>
      </c>
      <c r="L227" s="71">
        <f t="shared" si="125"/>
        <v>0</v>
      </c>
      <c r="M227" s="71">
        <f t="shared" si="126"/>
        <v>0</v>
      </c>
      <c r="N227" s="71">
        <f t="shared" si="145"/>
        <v>7</v>
      </c>
      <c r="O227" s="71" t="str">
        <f t="shared" si="146"/>
        <v>Intermediate Level of Service</v>
      </c>
      <c r="P227" s="71">
        <v>1</v>
      </c>
      <c r="Q227" s="71" t="str">
        <f t="shared" si="127"/>
        <v>Afridev Handpump</v>
      </c>
      <c r="R227" s="71" t="str">
        <f t="shared" si="128"/>
        <v/>
      </c>
      <c r="S227" s="71" t="str">
        <f t="shared" si="147"/>
        <v>Afridev Handpump</v>
      </c>
      <c r="T227" s="71">
        <f t="shared" si="129"/>
        <v>1</v>
      </c>
      <c r="U227" s="71">
        <f t="shared" si="130"/>
        <v>1780</v>
      </c>
      <c r="V227" s="71">
        <f t="shared" si="131"/>
        <v>0</v>
      </c>
      <c r="W227" s="71">
        <f t="shared" si="132"/>
        <v>1</v>
      </c>
      <c r="X227" s="71" t="str">
        <f t="shared" si="133"/>
        <v/>
      </c>
      <c r="Y227" s="71" t="str">
        <f t="shared" si="134"/>
        <v/>
      </c>
      <c r="Z227" s="71">
        <f t="shared" si="148"/>
        <v>1</v>
      </c>
      <c r="AA227" s="71">
        <f t="shared" si="135"/>
        <v>1</v>
      </c>
      <c r="AB227" s="71">
        <f t="shared" si="136"/>
        <v>69</v>
      </c>
      <c r="AC227" s="71" t="str">
        <f t="shared" si="137"/>
        <v>Handpump</v>
      </c>
      <c r="AD227" s="71">
        <f t="shared" si="149"/>
        <v>69</v>
      </c>
      <c r="AE227" s="71" t="str">
        <f t="shared" si="150"/>
        <v/>
      </c>
      <c r="AF227" s="71">
        <f t="shared" si="138"/>
        <v>1</v>
      </c>
      <c r="AG227" s="71" t="str">
        <f t="shared" si="139"/>
        <v/>
      </c>
      <c r="AH227" s="71" t="str">
        <f t="shared" si="140"/>
        <v/>
      </c>
      <c r="AI227" s="71">
        <f t="shared" si="141"/>
        <v>1</v>
      </c>
      <c r="AJ227" s="71" t="str">
        <f t="shared" si="142"/>
        <v>Turbidity</v>
      </c>
      <c r="AK227" s="71">
        <f t="shared" si="143"/>
        <v>1</v>
      </c>
      <c r="AL227" s="71">
        <f t="shared" si="151"/>
        <v>1</v>
      </c>
      <c r="AM227" s="71">
        <f t="shared" si="144"/>
        <v>1</v>
      </c>
    </row>
    <row r="228" spans="1:39" x14ac:dyDescent="0.45">
      <c r="A228" s="71" t="str">
        <f t="shared" si="114"/>
        <v>2708410317</v>
      </c>
      <c r="B228" s="71" t="str">
        <f t="shared" si="115"/>
        <v>12-08-2019 14:36:43 UTC</v>
      </c>
      <c r="C228" s="71" t="str">
        <f t="shared" si="116"/>
        <v>xq50-yx0s-r7aq</v>
      </c>
      <c r="D228" s="71" t="str">
        <f t="shared" si="117"/>
        <v>-15.699932989664376</v>
      </c>
      <c r="E228" s="71" t="str">
        <f t="shared" si="118"/>
        <v>35.25282788090408</v>
      </c>
      <c r="F228" s="71" t="str">
        <f t="shared" si="119"/>
        <v>844.0</v>
      </c>
      <c r="G228" s="71" t="str">
        <f t="shared" si="120"/>
        <v>Malawi</v>
      </c>
      <c r="H228" s="71" t="str">
        <f t="shared" si="121"/>
        <v>Chiradzulu</v>
      </c>
      <c r="I228" s="71" t="str">
        <f t="shared" si="122"/>
        <v>Kadewere</v>
      </c>
      <c r="J228" s="71" t="str">
        <f t="shared" si="123"/>
        <v>Kadewere</v>
      </c>
      <c r="K228" s="71" t="str">
        <f t="shared" si="124"/>
        <v>Nkaweya</v>
      </c>
      <c r="L228" s="71">
        <f t="shared" si="125"/>
        <v>0</v>
      </c>
      <c r="M228" s="71">
        <f t="shared" si="126"/>
        <v>0</v>
      </c>
      <c r="N228" s="71">
        <f t="shared" si="145"/>
        <v>8</v>
      </c>
      <c r="O228" s="71" t="str">
        <f t="shared" si="146"/>
        <v>High Level of Service</v>
      </c>
      <c r="P228" s="71">
        <v>1</v>
      </c>
      <c r="Q228" s="71" t="str">
        <f t="shared" si="127"/>
        <v>Afridev Handpump</v>
      </c>
      <c r="R228" s="71" t="str">
        <f t="shared" si="128"/>
        <v/>
      </c>
      <c r="S228" s="71" t="str">
        <f t="shared" si="147"/>
        <v>Afridev Handpump</v>
      </c>
      <c r="T228" s="71">
        <f t="shared" si="129"/>
        <v>1</v>
      </c>
      <c r="U228" s="71">
        <f t="shared" si="130"/>
        <v>60</v>
      </c>
      <c r="V228" s="71">
        <f t="shared" si="131"/>
        <v>1</v>
      </c>
      <c r="W228" s="71">
        <f t="shared" si="132"/>
        <v>1</v>
      </c>
      <c r="X228" s="71" t="str">
        <f t="shared" si="133"/>
        <v/>
      </c>
      <c r="Y228" s="71" t="str">
        <f t="shared" si="134"/>
        <v/>
      </c>
      <c r="Z228" s="71">
        <f t="shared" si="148"/>
        <v>1</v>
      </c>
      <c r="AA228" s="71">
        <f t="shared" si="135"/>
        <v>1</v>
      </c>
      <c r="AB228" s="71">
        <f t="shared" si="136"/>
        <v>68</v>
      </c>
      <c r="AC228" s="71" t="str">
        <f t="shared" si="137"/>
        <v>Handpump</v>
      </c>
      <c r="AD228" s="71">
        <f t="shared" si="149"/>
        <v>68</v>
      </c>
      <c r="AE228" s="71" t="str">
        <f t="shared" si="150"/>
        <v/>
      </c>
      <c r="AF228" s="71">
        <f t="shared" si="138"/>
        <v>1</v>
      </c>
      <c r="AG228" s="71" t="str">
        <f t="shared" si="139"/>
        <v/>
      </c>
      <c r="AH228" s="71" t="str">
        <f t="shared" si="140"/>
        <v/>
      </c>
      <c r="AI228" s="71">
        <f t="shared" si="141"/>
        <v>1</v>
      </c>
      <c r="AJ228" s="71" t="str">
        <f t="shared" si="142"/>
        <v>Turbidity</v>
      </c>
      <c r="AK228" s="71">
        <f t="shared" si="143"/>
        <v>1</v>
      </c>
      <c r="AL228" s="71">
        <f t="shared" si="151"/>
        <v>1</v>
      </c>
      <c r="AM228" s="71">
        <f t="shared" si="144"/>
        <v>1</v>
      </c>
    </row>
    <row r="229" spans="1:39" x14ac:dyDescent="0.45">
      <c r="A229" s="71" t="str">
        <f t="shared" si="114"/>
        <v>2699710175</v>
      </c>
      <c r="B229" s="71" t="str">
        <f t="shared" si="115"/>
        <v>12-08-2019 16:22:21 UTC</v>
      </c>
      <c r="C229" s="71" t="str">
        <f t="shared" si="116"/>
        <v>eq3j-y29s-rvxf</v>
      </c>
      <c r="D229" s="71" t="str">
        <f t="shared" si="117"/>
        <v>-15.731257209554315</v>
      </c>
      <c r="E229" s="71" t="str">
        <f t="shared" si="118"/>
        <v>35.21467379294336</v>
      </c>
      <c r="F229" s="71" t="str">
        <f t="shared" si="119"/>
        <v>867.0</v>
      </c>
      <c r="G229" s="71" t="str">
        <f t="shared" si="120"/>
        <v>Malawi</v>
      </c>
      <c r="H229" s="71" t="str">
        <f t="shared" si="121"/>
        <v>Chiradzulu</v>
      </c>
      <c r="I229" s="71" t="str">
        <f t="shared" si="122"/>
        <v>Onga</v>
      </c>
      <c r="J229" s="71" t="str">
        <f t="shared" si="123"/>
        <v>Chapola</v>
      </c>
      <c r="K229" s="71" t="str">
        <f t="shared" si="124"/>
        <v>Ngwale</v>
      </c>
      <c r="L229" s="71">
        <f t="shared" si="125"/>
        <v>0</v>
      </c>
      <c r="M229" s="71">
        <f t="shared" si="126"/>
        <v>0</v>
      </c>
      <c r="N229" s="71">
        <f t="shared" si="145"/>
        <v>8</v>
      </c>
      <c r="O229" s="71" t="str">
        <f t="shared" si="146"/>
        <v>High Level of Service</v>
      </c>
      <c r="P229" s="71">
        <v>1</v>
      </c>
      <c r="Q229" s="71" t="str">
        <f t="shared" si="127"/>
        <v>Afridev Handpump</v>
      </c>
      <c r="R229" s="71" t="str">
        <f t="shared" si="128"/>
        <v/>
      </c>
      <c r="S229" s="71" t="str">
        <f t="shared" si="147"/>
        <v>Afridev Handpump</v>
      </c>
      <c r="T229" s="71">
        <f t="shared" si="129"/>
        <v>1</v>
      </c>
      <c r="U229" s="71">
        <f t="shared" si="130"/>
        <v>7</v>
      </c>
      <c r="V229" s="71">
        <f t="shared" si="131"/>
        <v>1</v>
      </c>
      <c r="W229" s="71">
        <f t="shared" si="132"/>
        <v>1</v>
      </c>
      <c r="X229" s="71" t="str">
        <f t="shared" si="133"/>
        <v/>
      </c>
      <c r="Y229" s="71" t="str">
        <f t="shared" si="134"/>
        <v/>
      </c>
      <c r="Z229" s="71">
        <f t="shared" si="148"/>
        <v>1</v>
      </c>
      <c r="AA229" s="71">
        <f t="shared" si="135"/>
        <v>1</v>
      </c>
      <c r="AB229" s="71">
        <f t="shared" si="136"/>
        <v>63</v>
      </c>
      <c r="AC229" s="71" t="str">
        <f t="shared" si="137"/>
        <v>Handpump</v>
      </c>
      <c r="AD229" s="71">
        <f t="shared" si="149"/>
        <v>63</v>
      </c>
      <c r="AE229" s="71" t="str">
        <f t="shared" si="150"/>
        <v/>
      </c>
      <c r="AF229" s="71">
        <f t="shared" si="138"/>
        <v>1</v>
      </c>
      <c r="AG229" s="71" t="str">
        <f t="shared" si="139"/>
        <v/>
      </c>
      <c r="AH229" s="71" t="str">
        <f t="shared" si="140"/>
        <v/>
      </c>
      <c r="AI229" s="71">
        <f t="shared" si="141"/>
        <v>1</v>
      </c>
      <c r="AJ229" s="71" t="str">
        <f t="shared" si="142"/>
        <v>Turbidity</v>
      </c>
      <c r="AK229" s="71">
        <f t="shared" si="143"/>
        <v>1</v>
      </c>
      <c r="AL229" s="71">
        <f t="shared" si="151"/>
        <v>1</v>
      </c>
      <c r="AM229" s="71">
        <f t="shared" si="144"/>
        <v>1</v>
      </c>
    </row>
    <row r="230" spans="1:39" x14ac:dyDescent="0.45">
      <c r="A230" s="71" t="str">
        <f t="shared" si="114"/>
        <v>2697810251</v>
      </c>
      <c r="B230" s="71" t="str">
        <f t="shared" si="115"/>
        <v>12-08-2019 16:25:03 UTC</v>
      </c>
      <c r="C230" s="71" t="str">
        <f t="shared" si="116"/>
        <v>dmqq-jckj-1xdg</v>
      </c>
      <c r="D230" s="71" t="str">
        <f t="shared" si="117"/>
        <v>-15.737669658847153</v>
      </c>
      <c r="E230" s="71" t="str">
        <f t="shared" si="118"/>
        <v>35.21724586375058</v>
      </c>
      <c r="F230" s="71" t="str">
        <f t="shared" si="119"/>
        <v>877.0</v>
      </c>
      <c r="G230" s="71" t="str">
        <f t="shared" si="120"/>
        <v>Malawi</v>
      </c>
      <c r="H230" s="71" t="str">
        <f t="shared" si="121"/>
        <v>Chiradzulu</v>
      </c>
      <c r="I230" s="71" t="str">
        <f t="shared" si="122"/>
        <v>Onga</v>
      </c>
      <c r="J230" s="71" t="str">
        <f t="shared" si="123"/>
        <v>Chapola</v>
      </c>
      <c r="K230" s="71" t="str">
        <f t="shared" si="124"/>
        <v>Ngwale</v>
      </c>
      <c r="L230" s="71">
        <f t="shared" si="125"/>
        <v>0</v>
      </c>
      <c r="M230" s="71">
        <f t="shared" si="126"/>
        <v>0</v>
      </c>
      <c r="N230" s="71">
        <f t="shared" si="145"/>
        <v>7</v>
      </c>
      <c r="O230" s="71" t="str">
        <f t="shared" si="146"/>
        <v>Intermediate Level of Service</v>
      </c>
      <c r="P230" s="71">
        <v>1</v>
      </c>
      <c r="Q230" s="71" t="str">
        <f t="shared" si="127"/>
        <v>Afridev Handpump</v>
      </c>
      <c r="R230" s="71" t="str">
        <f t="shared" si="128"/>
        <v/>
      </c>
      <c r="S230" s="71" t="str">
        <f t="shared" si="147"/>
        <v>Afridev Handpump</v>
      </c>
      <c r="T230" s="71">
        <f t="shared" si="129"/>
        <v>1</v>
      </c>
      <c r="U230" s="71">
        <f t="shared" si="130"/>
        <v>785</v>
      </c>
      <c r="V230" s="71">
        <f t="shared" si="131"/>
        <v>0</v>
      </c>
      <c r="W230" s="71">
        <f t="shared" si="132"/>
        <v>1</v>
      </c>
      <c r="X230" s="71" t="str">
        <f t="shared" si="133"/>
        <v/>
      </c>
      <c r="Y230" s="71" t="str">
        <f t="shared" si="134"/>
        <v/>
      </c>
      <c r="Z230" s="71">
        <f t="shared" si="148"/>
        <v>1</v>
      </c>
      <c r="AA230" s="71">
        <f t="shared" si="135"/>
        <v>1</v>
      </c>
      <c r="AB230" s="71">
        <f t="shared" si="136"/>
        <v>57</v>
      </c>
      <c r="AC230" s="71" t="str">
        <f t="shared" si="137"/>
        <v>Handpump</v>
      </c>
      <c r="AD230" s="71">
        <f t="shared" si="149"/>
        <v>57</v>
      </c>
      <c r="AE230" s="71" t="str">
        <f t="shared" si="150"/>
        <v/>
      </c>
      <c r="AF230" s="71">
        <f t="shared" si="138"/>
        <v>1</v>
      </c>
      <c r="AG230" s="71" t="str">
        <f t="shared" si="139"/>
        <v/>
      </c>
      <c r="AH230" s="71" t="str">
        <f t="shared" si="140"/>
        <v/>
      </c>
      <c r="AI230" s="71">
        <f t="shared" si="141"/>
        <v>1</v>
      </c>
      <c r="AJ230" s="71" t="str">
        <f t="shared" si="142"/>
        <v>Turbidity</v>
      </c>
      <c r="AK230" s="71">
        <f t="shared" si="143"/>
        <v>1</v>
      </c>
      <c r="AL230" s="71">
        <f t="shared" si="151"/>
        <v>1</v>
      </c>
      <c r="AM230" s="71">
        <f t="shared" si="144"/>
        <v>1</v>
      </c>
    </row>
    <row r="231" spans="1:39" x14ac:dyDescent="0.45">
      <c r="A231" s="71" t="str">
        <f t="shared" si="114"/>
        <v>2705520288</v>
      </c>
      <c r="B231" s="71" t="str">
        <f t="shared" si="115"/>
        <v>12-08-2019 17:09:33 UTC</v>
      </c>
      <c r="C231" s="71" t="str">
        <f t="shared" si="116"/>
        <v>scj7-8549-hkk9</v>
      </c>
      <c r="D231" s="71" t="str">
        <f t="shared" si="117"/>
        <v>-15.904303989373147</v>
      </c>
      <c r="E231" s="71" t="str">
        <f t="shared" si="118"/>
        <v>35.2777886018157</v>
      </c>
      <c r="F231" s="71" t="str">
        <f t="shared" si="119"/>
        <v>751.0</v>
      </c>
      <c r="G231" s="71" t="str">
        <f t="shared" si="120"/>
        <v>Malawi</v>
      </c>
      <c r="H231" s="71" t="str">
        <f t="shared" si="121"/>
        <v>Chiradzulu</v>
      </c>
      <c r="I231" s="71" t="str">
        <f t="shared" si="122"/>
        <v>Maone</v>
      </c>
      <c r="J231" s="71" t="str">
        <f t="shared" si="123"/>
        <v>Katiwa</v>
      </c>
      <c r="K231" s="71" t="str">
        <f t="shared" si="124"/>
        <v>Mulumpwa</v>
      </c>
      <c r="L231" s="71">
        <f t="shared" si="125"/>
        <v>0</v>
      </c>
      <c r="M231" s="71">
        <f t="shared" si="126"/>
        <v>0</v>
      </c>
      <c r="N231" s="71">
        <f t="shared" si="145"/>
        <v>4</v>
      </c>
      <c r="O231" s="71" t="str">
        <f t="shared" si="146"/>
        <v>Basic Level of Service</v>
      </c>
      <c r="P231" s="71">
        <v>1</v>
      </c>
      <c r="Q231" s="71" t="str">
        <f t="shared" si="127"/>
        <v>Afridev Handpump</v>
      </c>
      <c r="R231" s="71" t="str">
        <f t="shared" si="128"/>
        <v/>
      </c>
      <c r="S231" s="71" t="str">
        <f t="shared" si="147"/>
        <v>Afridev Handpump</v>
      </c>
      <c r="T231" s="71">
        <f t="shared" si="129"/>
        <v>1</v>
      </c>
      <c r="U231" s="71">
        <f t="shared" si="130"/>
        <v>400</v>
      </c>
      <c r="V231" s="71">
        <f t="shared" si="131"/>
        <v>0</v>
      </c>
      <c r="W231" s="71">
        <f t="shared" si="132"/>
        <v>0</v>
      </c>
      <c r="X231" s="71">
        <f t="shared" si="133"/>
        <v>1</v>
      </c>
      <c r="Y231" s="71">
        <f t="shared" si="134"/>
        <v>0</v>
      </c>
      <c r="Z231" s="71">
        <f t="shared" si="148"/>
        <v>0</v>
      </c>
      <c r="AA231" s="71">
        <f t="shared" si="135"/>
        <v>1</v>
      </c>
      <c r="AB231" s="71">
        <f t="shared" si="136"/>
        <v>145</v>
      </c>
      <c r="AC231" s="71" t="str">
        <f t="shared" si="137"/>
        <v>Handpump</v>
      </c>
      <c r="AD231" s="71">
        <f t="shared" si="149"/>
        <v>145</v>
      </c>
      <c r="AE231" s="71" t="str">
        <f t="shared" si="150"/>
        <v/>
      </c>
      <c r="AF231" s="71">
        <f t="shared" si="138"/>
        <v>0</v>
      </c>
      <c r="AG231" s="71" t="str">
        <f t="shared" si="139"/>
        <v/>
      </c>
      <c r="AH231" s="71" t="str">
        <f t="shared" si="140"/>
        <v/>
      </c>
      <c r="AI231" s="71">
        <f t="shared" si="141"/>
        <v>1</v>
      </c>
      <c r="AJ231" s="71" t="str">
        <f t="shared" si="142"/>
        <v>Turbidity</v>
      </c>
      <c r="AK231" s="71">
        <f t="shared" si="143"/>
        <v>1</v>
      </c>
      <c r="AL231" s="71">
        <f t="shared" si="151"/>
        <v>1</v>
      </c>
      <c r="AM231" s="71">
        <f t="shared" si="144"/>
        <v>0</v>
      </c>
    </row>
    <row r="232" spans="1:39" x14ac:dyDescent="0.45">
      <c r="A232" s="71" t="str">
        <f t="shared" si="114"/>
        <v>2685810206</v>
      </c>
      <c r="B232" s="71" t="str">
        <f t="shared" si="115"/>
        <v>12-08-2019 17:16:32 UTC</v>
      </c>
      <c r="C232" s="71" t="str">
        <f t="shared" si="116"/>
        <v>j1uv-b9t6-e6nc</v>
      </c>
      <c r="D232" s="71" t="str">
        <f t="shared" si="117"/>
        <v>-15.906058195978403</v>
      </c>
      <c r="E232" s="71" t="str">
        <f t="shared" si="118"/>
        <v>35.280037969350815</v>
      </c>
      <c r="F232" s="71" t="str">
        <f t="shared" si="119"/>
        <v>750.0</v>
      </c>
      <c r="G232" s="71" t="str">
        <f t="shared" si="120"/>
        <v>Malawi</v>
      </c>
      <c r="H232" s="71" t="str">
        <f t="shared" si="121"/>
        <v>Chiradzulu</v>
      </c>
      <c r="I232" s="71" t="str">
        <f t="shared" si="122"/>
        <v>Maone</v>
      </c>
      <c r="J232" s="71" t="str">
        <f t="shared" si="123"/>
        <v>Katiwa</v>
      </c>
      <c r="K232" s="71" t="str">
        <f t="shared" si="124"/>
        <v>Mulumpwa</v>
      </c>
      <c r="L232" s="71">
        <f t="shared" si="125"/>
        <v>0</v>
      </c>
      <c r="M232" s="71">
        <f t="shared" si="126"/>
        <v>0</v>
      </c>
      <c r="N232" s="71">
        <f t="shared" si="145"/>
        <v>6</v>
      </c>
      <c r="O232" s="71" t="str">
        <f t="shared" si="146"/>
        <v>Intermediate Level of Service</v>
      </c>
      <c r="P232" s="71">
        <v>1</v>
      </c>
      <c r="Q232" s="71" t="str">
        <f t="shared" si="127"/>
        <v>Afridev Handpump</v>
      </c>
      <c r="R232" s="71" t="str">
        <f t="shared" si="128"/>
        <v/>
      </c>
      <c r="S232" s="71" t="str">
        <f t="shared" si="147"/>
        <v>Afridev Handpump</v>
      </c>
      <c r="T232" s="71">
        <f t="shared" si="129"/>
        <v>1</v>
      </c>
      <c r="U232" s="71">
        <f t="shared" si="130"/>
        <v>400</v>
      </c>
      <c r="V232" s="71">
        <f t="shared" si="131"/>
        <v>0</v>
      </c>
      <c r="W232" s="71">
        <f t="shared" si="132"/>
        <v>1</v>
      </c>
      <c r="X232" s="71" t="str">
        <f t="shared" si="133"/>
        <v/>
      </c>
      <c r="Y232" s="71" t="str">
        <f t="shared" si="134"/>
        <v/>
      </c>
      <c r="Z232" s="71">
        <f t="shared" si="148"/>
        <v>1</v>
      </c>
      <c r="AA232" s="71">
        <f t="shared" si="135"/>
        <v>1</v>
      </c>
      <c r="AB232" s="71">
        <f t="shared" si="136"/>
        <v>107</v>
      </c>
      <c r="AC232" s="71" t="str">
        <f t="shared" si="137"/>
        <v>Handpump</v>
      </c>
      <c r="AD232" s="71">
        <f t="shared" si="149"/>
        <v>107</v>
      </c>
      <c r="AE232" s="71" t="str">
        <f t="shared" si="150"/>
        <v/>
      </c>
      <c r="AF232" s="71">
        <f t="shared" si="138"/>
        <v>1</v>
      </c>
      <c r="AG232" s="71" t="str">
        <f t="shared" si="139"/>
        <v/>
      </c>
      <c r="AH232" s="71" t="str">
        <f t="shared" si="140"/>
        <v/>
      </c>
      <c r="AI232" s="71">
        <f t="shared" si="141"/>
        <v>1</v>
      </c>
      <c r="AJ232" s="71" t="str">
        <f t="shared" si="142"/>
        <v>Turbidity</v>
      </c>
      <c r="AK232" s="71">
        <f t="shared" si="143"/>
        <v>1</v>
      </c>
      <c r="AL232" s="71">
        <f t="shared" si="151"/>
        <v>1</v>
      </c>
      <c r="AM232" s="71">
        <f t="shared" si="144"/>
        <v>0</v>
      </c>
    </row>
    <row r="233" spans="1:39" x14ac:dyDescent="0.45">
      <c r="A233" s="71" t="str">
        <f t="shared" si="114"/>
        <v>2674160192</v>
      </c>
      <c r="B233" s="71" t="str">
        <f t="shared" si="115"/>
        <v>12-08-2019 17:20:03 UTC</v>
      </c>
      <c r="C233" s="71" t="str">
        <f t="shared" si="116"/>
        <v>vb9e-bpfa-ygtb</v>
      </c>
      <c r="D233" s="71" t="str">
        <f t="shared" si="117"/>
        <v>-15.900133112445474</v>
      </c>
      <c r="E233" s="71" t="str">
        <f t="shared" si="118"/>
        <v>35.274449503049254</v>
      </c>
      <c r="F233" s="71" t="str">
        <f t="shared" si="119"/>
        <v>763.0</v>
      </c>
      <c r="G233" s="71" t="str">
        <f t="shared" si="120"/>
        <v>Malawi</v>
      </c>
      <c r="H233" s="71" t="str">
        <f t="shared" si="121"/>
        <v>Chiradzulu</v>
      </c>
      <c r="I233" s="71" t="str">
        <f t="shared" si="122"/>
        <v>Maone</v>
      </c>
      <c r="J233" s="71" t="str">
        <f t="shared" si="123"/>
        <v>Katiwa</v>
      </c>
      <c r="K233" s="71" t="str">
        <f t="shared" si="124"/>
        <v xml:space="preserve"> Takhiwa</v>
      </c>
      <c r="L233" s="71">
        <f t="shared" si="125"/>
        <v>0</v>
      </c>
      <c r="M233" s="71">
        <f t="shared" si="126"/>
        <v>0</v>
      </c>
      <c r="N233" s="71">
        <f t="shared" si="145"/>
        <v>7</v>
      </c>
      <c r="O233" s="71" t="str">
        <f t="shared" si="146"/>
        <v>Intermediate Level of Service</v>
      </c>
      <c r="P233" s="71">
        <v>1</v>
      </c>
      <c r="Q233" s="71" t="str">
        <f t="shared" si="127"/>
        <v>Afridev Handpump</v>
      </c>
      <c r="R233" s="71" t="str">
        <f t="shared" si="128"/>
        <v/>
      </c>
      <c r="S233" s="71" t="str">
        <f t="shared" si="147"/>
        <v>Afridev Handpump</v>
      </c>
      <c r="T233" s="71">
        <f t="shared" si="129"/>
        <v>1</v>
      </c>
      <c r="U233" s="71">
        <f t="shared" si="130"/>
        <v>1000</v>
      </c>
      <c r="V233" s="71">
        <f t="shared" si="131"/>
        <v>0</v>
      </c>
      <c r="W233" s="71">
        <f t="shared" si="132"/>
        <v>1</v>
      </c>
      <c r="X233" s="71" t="str">
        <f t="shared" si="133"/>
        <v/>
      </c>
      <c r="Y233" s="71" t="str">
        <f t="shared" si="134"/>
        <v/>
      </c>
      <c r="Z233" s="71">
        <f t="shared" si="148"/>
        <v>1</v>
      </c>
      <c r="AA233" s="71">
        <f t="shared" si="135"/>
        <v>1</v>
      </c>
      <c r="AB233" s="71">
        <f t="shared" si="136"/>
        <v>40</v>
      </c>
      <c r="AC233" s="71" t="str">
        <f t="shared" si="137"/>
        <v>Handpump</v>
      </c>
      <c r="AD233" s="71">
        <f t="shared" si="149"/>
        <v>40</v>
      </c>
      <c r="AE233" s="71" t="str">
        <f t="shared" si="150"/>
        <v/>
      </c>
      <c r="AF233" s="71">
        <f t="shared" si="138"/>
        <v>1</v>
      </c>
      <c r="AG233" s="71" t="str">
        <f t="shared" si="139"/>
        <v/>
      </c>
      <c r="AH233" s="71" t="str">
        <f t="shared" si="140"/>
        <v/>
      </c>
      <c r="AI233" s="71">
        <f t="shared" si="141"/>
        <v>1</v>
      </c>
      <c r="AJ233" s="71" t="str">
        <f t="shared" si="142"/>
        <v>Turbidity</v>
      </c>
      <c r="AK233" s="71">
        <f t="shared" si="143"/>
        <v>1</v>
      </c>
      <c r="AL233" s="71">
        <f t="shared" si="151"/>
        <v>1</v>
      </c>
      <c r="AM233" s="71">
        <f t="shared" si="144"/>
        <v>1</v>
      </c>
    </row>
    <row r="234" spans="1:39" x14ac:dyDescent="0.45">
      <c r="A234" s="71" t="str">
        <f t="shared" si="114"/>
        <v>2703660253</v>
      </c>
      <c r="B234" s="71" t="str">
        <f t="shared" si="115"/>
        <v>12-08-2019 17:22:23 UTC</v>
      </c>
      <c r="C234" s="71" t="str">
        <f t="shared" si="116"/>
        <v>4m8c-08r8-65jv</v>
      </c>
      <c r="D234" s="71" t="str">
        <f t="shared" si="117"/>
        <v>-15.919083338230848</v>
      </c>
      <c r="E234" s="71" t="str">
        <f t="shared" si="118"/>
        <v>35.27040506713092</v>
      </c>
      <c r="F234" s="71" t="str">
        <f t="shared" si="119"/>
        <v>756.0</v>
      </c>
      <c r="G234" s="71" t="str">
        <f t="shared" si="120"/>
        <v>Malawi</v>
      </c>
      <c r="H234" s="71" t="str">
        <f t="shared" si="121"/>
        <v>Chiradzulu</v>
      </c>
      <c r="I234" s="71" t="str">
        <f t="shared" si="122"/>
        <v>Maone</v>
      </c>
      <c r="J234" s="71" t="str">
        <f t="shared" si="123"/>
        <v>Mangulama</v>
      </c>
      <c r="K234" s="71" t="str">
        <f t="shared" si="124"/>
        <v>Mangulama</v>
      </c>
      <c r="L234" s="71">
        <f t="shared" si="125"/>
        <v>0</v>
      </c>
      <c r="M234" s="71">
        <f t="shared" si="126"/>
        <v>0</v>
      </c>
      <c r="N234" s="71">
        <f t="shared" si="145"/>
        <v>7</v>
      </c>
      <c r="O234" s="71" t="str">
        <f t="shared" si="146"/>
        <v>Intermediate Level of Service</v>
      </c>
      <c r="P234" s="71">
        <v>1</v>
      </c>
      <c r="Q234" s="71" t="str">
        <f t="shared" si="127"/>
        <v>Afridev Handpump</v>
      </c>
      <c r="R234" s="71" t="str">
        <f t="shared" si="128"/>
        <v/>
      </c>
      <c r="S234" s="71" t="str">
        <f t="shared" si="147"/>
        <v>Afridev Handpump</v>
      </c>
      <c r="T234" s="71">
        <f t="shared" si="129"/>
        <v>1</v>
      </c>
      <c r="U234" s="71">
        <f t="shared" si="130"/>
        <v>2500</v>
      </c>
      <c r="V234" s="71">
        <f t="shared" si="131"/>
        <v>0</v>
      </c>
      <c r="W234" s="71">
        <f t="shared" si="132"/>
        <v>1</v>
      </c>
      <c r="X234" s="71" t="str">
        <f t="shared" si="133"/>
        <v/>
      </c>
      <c r="Y234" s="71" t="str">
        <f t="shared" si="134"/>
        <v/>
      </c>
      <c r="Z234" s="71">
        <f t="shared" si="148"/>
        <v>1</v>
      </c>
      <c r="AA234" s="71">
        <f t="shared" si="135"/>
        <v>1</v>
      </c>
      <c r="AB234" s="71">
        <f t="shared" si="136"/>
        <v>30</v>
      </c>
      <c r="AC234" s="71" t="str">
        <f t="shared" si="137"/>
        <v>Handpump</v>
      </c>
      <c r="AD234" s="71">
        <f t="shared" si="149"/>
        <v>30</v>
      </c>
      <c r="AE234" s="71" t="str">
        <f t="shared" si="150"/>
        <v/>
      </c>
      <c r="AF234" s="71">
        <f t="shared" si="138"/>
        <v>1</v>
      </c>
      <c r="AG234" s="71" t="str">
        <f t="shared" si="139"/>
        <v/>
      </c>
      <c r="AH234" s="71" t="str">
        <f t="shared" si="140"/>
        <v/>
      </c>
      <c r="AI234" s="71">
        <f t="shared" si="141"/>
        <v>1</v>
      </c>
      <c r="AJ234" s="71" t="str">
        <f t="shared" si="142"/>
        <v>Turbidity</v>
      </c>
      <c r="AK234" s="71">
        <f t="shared" si="143"/>
        <v>1</v>
      </c>
      <c r="AL234" s="71">
        <f t="shared" si="151"/>
        <v>1</v>
      </c>
      <c r="AM234" s="71">
        <f t="shared" si="144"/>
        <v>1</v>
      </c>
    </row>
    <row r="235" spans="1:39" x14ac:dyDescent="0.45">
      <c r="A235" s="71" t="str">
        <f t="shared" si="114"/>
        <v>2705520294</v>
      </c>
      <c r="B235" s="71" t="str">
        <f t="shared" si="115"/>
        <v>12-08-2019 17:25:01 UTC</v>
      </c>
      <c r="C235" s="71" t="str">
        <f t="shared" si="116"/>
        <v>w5py-8vey-5whx</v>
      </c>
      <c r="D235" s="71" t="str">
        <f t="shared" si="117"/>
        <v>-15.898716486990452</v>
      </c>
      <c r="E235" s="71" t="str">
        <f t="shared" si="118"/>
        <v>35.27019367553294</v>
      </c>
      <c r="F235" s="71" t="str">
        <f t="shared" si="119"/>
        <v>770.0</v>
      </c>
      <c r="G235" s="71" t="str">
        <f t="shared" si="120"/>
        <v>Malawi</v>
      </c>
      <c r="H235" s="71" t="str">
        <f t="shared" si="121"/>
        <v>Chiradzulu</v>
      </c>
      <c r="I235" s="71" t="str">
        <f t="shared" si="122"/>
        <v>Maone</v>
      </c>
      <c r="J235" s="71" t="str">
        <f t="shared" si="123"/>
        <v>Katiwa</v>
      </c>
      <c r="K235" s="71" t="str">
        <f t="shared" si="124"/>
        <v xml:space="preserve"> Takhiwa</v>
      </c>
      <c r="L235" s="71">
        <f t="shared" si="125"/>
        <v>0</v>
      </c>
      <c r="M235" s="71">
        <f t="shared" si="126"/>
        <v>0</v>
      </c>
      <c r="N235" s="71">
        <f t="shared" si="145"/>
        <v>6</v>
      </c>
      <c r="O235" s="71" t="str">
        <f t="shared" si="146"/>
        <v>Intermediate Level of Service</v>
      </c>
      <c r="P235" s="71">
        <v>1</v>
      </c>
      <c r="Q235" s="71" t="str">
        <f t="shared" si="127"/>
        <v>Afridev Handpump</v>
      </c>
      <c r="R235" s="71" t="str">
        <f t="shared" si="128"/>
        <v/>
      </c>
      <c r="S235" s="71" t="str">
        <f t="shared" si="147"/>
        <v>Afridev Handpump</v>
      </c>
      <c r="T235" s="71">
        <f t="shared" si="129"/>
        <v>1</v>
      </c>
      <c r="U235" s="71">
        <f t="shared" si="130"/>
        <v>455</v>
      </c>
      <c r="V235" s="71">
        <f t="shared" si="131"/>
        <v>0</v>
      </c>
      <c r="W235" s="71">
        <f t="shared" si="132"/>
        <v>0</v>
      </c>
      <c r="X235" s="71">
        <f t="shared" si="133"/>
        <v>1</v>
      </c>
      <c r="Y235" s="71">
        <f t="shared" si="134"/>
        <v>0</v>
      </c>
      <c r="Z235" s="71">
        <f t="shared" si="148"/>
        <v>0</v>
      </c>
      <c r="AA235" s="71">
        <f t="shared" si="135"/>
        <v>1</v>
      </c>
      <c r="AB235" s="71">
        <f t="shared" si="136"/>
        <v>66</v>
      </c>
      <c r="AC235" s="71" t="str">
        <f t="shared" si="137"/>
        <v>Handpump</v>
      </c>
      <c r="AD235" s="71">
        <f t="shared" si="149"/>
        <v>66</v>
      </c>
      <c r="AE235" s="71" t="str">
        <f t="shared" si="150"/>
        <v/>
      </c>
      <c r="AF235" s="71">
        <f t="shared" si="138"/>
        <v>1</v>
      </c>
      <c r="AG235" s="71" t="str">
        <f t="shared" si="139"/>
        <v/>
      </c>
      <c r="AH235" s="71" t="str">
        <f t="shared" si="140"/>
        <v/>
      </c>
      <c r="AI235" s="71">
        <f t="shared" si="141"/>
        <v>1</v>
      </c>
      <c r="AJ235" s="71" t="str">
        <f t="shared" si="142"/>
        <v>Turbidity</v>
      </c>
      <c r="AK235" s="71">
        <f t="shared" si="143"/>
        <v>1</v>
      </c>
      <c r="AL235" s="71">
        <f t="shared" si="151"/>
        <v>1</v>
      </c>
      <c r="AM235" s="71">
        <f t="shared" si="144"/>
        <v>1</v>
      </c>
    </row>
    <row r="236" spans="1:39" x14ac:dyDescent="0.45">
      <c r="A236" s="71" t="str">
        <f t="shared" si="114"/>
        <v>2714240263</v>
      </c>
      <c r="B236" s="71" t="str">
        <f t="shared" si="115"/>
        <v>12-08-2019 17:56:33 UTC</v>
      </c>
      <c r="C236" s="71" t="str">
        <f t="shared" si="116"/>
        <v>f9x0-v1cn-pvqf</v>
      </c>
      <c r="D236" s="71" t="str">
        <f t="shared" si="117"/>
        <v>-15.67294741049409</v>
      </c>
      <c r="E236" s="71" t="str">
        <f t="shared" si="118"/>
        <v>35.218954011797905</v>
      </c>
      <c r="F236" s="71" t="str">
        <f t="shared" si="119"/>
        <v>902.0</v>
      </c>
      <c r="G236" s="71" t="str">
        <f t="shared" si="120"/>
        <v>Malawi</v>
      </c>
      <c r="H236" s="71" t="str">
        <f t="shared" si="121"/>
        <v>Chiradzulu</v>
      </c>
      <c r="I236" s="71" t="str">
        <f t="shared" si="122"/>
        <v>Kadewere</v>
      </c>
      <c r="J236" s="71" t="str">
        <f t="shared" si="123"/>
        <v>Masanjala</v>
      </c>
      <c r="K236" s="71" t="str">
        <f t="shared" si="124"/>
        <v>Masanjala</v>
      </c>
      <c r="L236" s="71">
        <f t="shared" si="125"/>
        <v>0</v>
      </c>
      <c r="M236" s="71">
        <f t="shared" si="126"/>
        <v>0</v>
      </c>
      <c r="N236" s="71">
        <f t="shared" si="145"/>
        <v>8</v>
      </c>
      <c r="O236" s="71" t="str">
        <f t="shared" si="146"/>
        <v>High Level of Service</v>
      </c>
      <c r="P236" s="71">
        <v>1</v>
      </c>
      <c r="Q236" s="71" t="str">
        <f t="shared" si="127"/>
        <v>Afridev Handpump</v>
      </c>
      <c r="R236" s="71" t="str">
        <f t="shared" si="128"/>
        <v/>
      </c>
      <c r="S236" s="71" t="str">
        <f t="shared" si="147"/>
        <v>Afridev Handpump</v>
      </c>
      <c r="T236" s="71">
        <f t="shared" si="129"/>
        <v>1</v>
      </c>
      <c r="U236" s="71">
        <f t="shared" si="130"/>
        <v>150</v>
      </c>
      <c r="V236" s="71">
        <f t="shared" si="131"/>
        <v>1</v>
      </c>
      <c r="W236" s="71">
        <f t="shared" si="132"/>
        <v>1</v>
      </c>
      <c r="X236" s="71" t="str">
        <f t="shared" si="133"/>
        <v/>
      </c>
      <c r="Y236" s="71" t="str">
        <f t="shared" si="134"/>
        <v/>
      </c>
      <c r="Z236" s="71">
        <f t="shared" si="148"/>
        <v>1</v>
      </c>
      <c r="AA236" s="71">
        <f t="shared" si="135"/>
        <v>1</v>
      </c>
      <c r="AB236" s="71">
        <f t="shared" si="136"/>
        <v>63</v>
      </c>
      <c r="AC236" s="71" t="str">
        <f t="shared" si="137"/>
        <v>Handpump</v>
      </c>
      <c r="AD236" s="71">
        <f t="shared" si="149"/>
        <v>63</v>
      </c>
      <c r="AE236" s="71" t="str">
        <f t="shared" si="150"/>
        <v/>
      </c>
      <c r="AF236" s="71">
        <f t="shared" si="138"/>
        <v>1</v>
      </c>
      <c r="AG236" s="71" t="str">
        <f t="shared" si="139"/>
        <v/>
      </c>
      <c r="AH236" s="71" t="str">
        <f t="shared" si="140"/>
        <v/>
      </c>
      <c r="AI236" s="71">
        <f t="shared" si="141"/>
        <v>1</v>
      </c>
      <c r="AJ236" s="71" t="str">
        <f t="shared" si="142"/>
        <v>Turbidity</v>
      </c>
      <c r="AK236" s="71">
        <f t="shared" si="143"/>
        <v>1</v>
      </c>
      <c r="AL236" s="71">
        <f t="shared" si="151"/>
        <v>1</v>
      </c>
      <c r="AM236" s="71">
        <f t="shared" si="144"/>
        <v>1</v>
      </c>
    </row>
    <row r="237" spans="1:39" x14ac:dyDescent="0.45">
      <c r="A237" s="71" t="str">
        <f t="shared" si="114"/>
        <v>2708410321</v>
      </c>
      <c r="B237" s="71" t="str">
        <f t="shared" si="115"/>
        <v>12-08-2019 17:58:20 UTC</v>
      </c>
      <c r="C237" s="71" t="str">
        <f t="shared" si="116"/>
        <v>v573-bp8e-qcj5</v>
      </c>
      <c r="D237" s="71" t="str">
        <f t="shared" si="117"/>
        <v>-15.675258049741387</v>
      </c>
      <c r="E237" s="71" t="str">
        <f t="shared" si="118"/>
        <v>35.2205309830606</v>
      </c>
      <c r="F237" s="71" t="str">
        <f t="shared" si="119"/>
        <v>890.0</v>
      </c>
      <c r="G237" s="71" t="str">
        <f t="shared" si="120"/>
        <v>Malawi</v>
      </c>
      <c r="H237" s="71" t="str">
        <f t="shared" si="121"/>
        <v>Chiradzulu</v>
      </c>
      <c r="I237" s="71" t="str">
        <f t="shared" si="122"/>
        <v>Kadewere</v>
      </c>
      <c r="J237" s="71" t="str">
        <f t="shared" si="123"/>
        <v>Masanjala</v>
      </c>
      <c r="K237" s="71" t="str">
        <f t="shared" si="124"/>
        <v>Masanjala</v>
      </c>
      <c r="L237" s="71">
        <f t="shared" si="125"/>
        <v>0</v>
      </c>
      <c r="M237" s="71">
        <f t="shared" si="126"/>
        <v>0</v>
      </c>
      <c r="N237" s="71">
        <f t="shared" si="145"/>
        <v>8</v>
      </c>
      <c r="O237" s="71" t="str">
        <f t="shared" si="146"/>
        <v>High Level of Service</v>
      </c>
      <c r="P237" s="71">
        <v>1</v>
      </c>
      <c r="Q237" s="71" t="str">
        <f t="shared" si="127"/>
        <v>Afridev Handpump</v>
      </c>
      <c r="R237" s="71" t="str">
        <f t="shared" si="128"/>
        <v/>
      </c>
      <c r="S237" s="71" t="str">
        <f t="shared" si="147"/>
        <v>Afridev Handpump</v>
      </c>
      <c r="T237" s="71">
        <f t="shared" si="129"/>
        <v>1</v>
      </c>
      <c r="U237" s="71">
        <f t="shared" si="130"/>
        <v>250</v>
      </c>
      <c r="V237" s="71">
        <f t="shared" si="131"/>
        <v>1</v>
      </c>
      <c r="W237" s="71">
        <f t="shared" si="132"/>
        <v>1</v>
      </c>
      <c r="X237" s="71" t="str">
        <f t="shared" si="133"/>
        <v/>
      </c>
      <c r="Y237" s="71" t="str">
        <f t="shared" si="134"/>
        <v/>
      </c>
      <c r="Z237" s="71">
        <f t="shared" si="148"/>
        <v>1</v>
      </c>
      <c r="AA237" s="71">
        <f t="shared" si="135"/>
        <v>1</v>
      </c>
      <c r="AB237" s="71">
        <f t="shared" si="136"/>
        <v>77</v>
      </c>
      <c r="AC237" s="71" t="str">
        <f t="shared" si="137"/>
        <v>Handpump</v>
      </c>
      <c r="AD237" s="71">
        <f t="shared" si="149"/>
        <v>77</v>
      </c>
      <c r="AE237" s="71" t="str">
        <f t="shared" si="150"/>
        <v/>
      </c>
      <c r="AF237" s="71">
        <f t="shared" si="138"/>
        <v>1</v>
      </c>
      <c r="AG237" s="71" t="str">
        <f t="shared" si="139"/>
        <v/>
      </c>
      <c r="AH237" s="71" t="str">
        <f t="shared" si="140"/>
        <v/>
      </c>
      <c r="AI237" s="71">
        <f t="shared" si="141"/>
        <v>1</v>
      </c>
      <c r="AJ237" s="71" t="str">
        <f t="shared" si="142"/>
        <v>Turbidity</v>
      </c>
      <c r="AK237" s="71">
        <f t="shared" si="143"/>
        <v>1</v>
      </c>
      <c r="AL237" s="71">
        <f t="shared" si="151"/>
        <v>1</v>
      </c>
      <c r="AM237" s="71">
        <f t="shared" si="144"/>
        <v>1</v>
      </c>
    </row>
    <row r="238" spans="1:39" x14ac:dyDescent="0.45">
      <c r="A238" s="71" t="str">
        <f t="shared" si="114"/>
        <v>2676110315</v>
      </c>
      <c r="B238" s="71" t="str">
        <f t="shared" si="115"/>
        <v>12-08-2019 18:01:06 UTC</v>
      </c>
      <c r="C238" s="71" t="str">
        <f t="shared" si="116"/>
        <v>w5a0-vc6x-9eg8</v>
      </c>
      <c r="D238" s="71" t="str">
        <f t="shared" si="117"/>
        <v>-15.68213779013604</v>
      </c>
      <c r="E238" s="71" t="str">
        <f t="shared" si="118"/>
        <v>35.24321467615664</v>
      </c>
      <c r="F238" s="71" t="str">
        <f t="shared" si="119"/>
        <v>878.0</v>
      </c>
      <c r="G238" s="71" t="str">
        <f t="shared" si="120"/>
        <v>Malawi</v>
      </c>
      <c r="H238" s="71" t="str">
        <f t="shared" si="121"/>
        <v>Chiradzulu</v>
      </c>
      <c r="I238" s="71" t="str">
        <f t="shared" si="122"/>
        <v>Kadewere</v>
      </c>
      <c r="J238" s="71" t="str">
        <f t="shared" si="123"/>
        <v>Masanjala</v>
      </c>
      <c r="K238" s="71" t="str">
        <f t="shared" si="124"/>
        <v>Masanjala</v>
      </c>
      <c r="L238" s="71">
        <f t="shared" si="125"/>
        <v>0</v>
      </c>
      <c r="M238" s="71">
        <f t="shared" si="126"/>
        <v>0</v>
      </c>
      <c r="N238" s="71">
        <f t="shared" si="145"/>
        <v>7</v>
      </c>
      <c r="O238" s="71" t="str">
        <f t="shared" si="146"/>
        <v>Intermediate Level of Service</v>
      </c>
      <c r="P238" s="71">
        <v>1</v>
      </c>
      <c r="Q238" s="71" t="str">
        <f t="shared" si="127"/>
        <v>Afridev Handpump</v>
      </c>
      <c r="R238" s="71" t="str">
        <f t="shared" si="128"/>
        <v/>
      </c>
      <c r="S238" s="71" t="str">
        <f t="shared" si="147"/>
        <v>Afridev Handpump</v>
      </c>
      <c r="T238" s="71">
        <f t="shared" si="129"/>
        <v>1</v>
      </c>
      <c r="U238" s="71">
        <f t="shared" si="130"/>
        <v>105</v>
      </c>
      <c r="V238" s="71">
        <f t="shared" si="131"/>
        <v>1</v>
      </c>
      <c r="W238" s="71">
        <f t="shared" si="132"/>
        <v>0</v>
      </c>
      <c r="X238" s="71">
        <f t="shared" si="133"/>
        <v>1</v>
      </c>
      <c r="Y238" s="71">
        <f t="shared" si="134"/>
        <v>0</v>
      </c>
      <c r="Z238" s="71">
        <f t="shared" si="148"/>
        <v>0</v>
      </c>
      <c r="AA238" s="71">
        <f t="shared" si="135"/>
        <v>1</v>
      </c>
      <c r="AB238" s="71">
        <f t="shared" si="136"/>
        <v>69</v>
      </c>
      <c r="AC238" s="71" t="str">
        <f t="shared" si="137"/>
        <v>Handpump</v>
      </c>
      <c r="AD238" s="71">
        <f t="shared" si="149"/>
        <v>69</v>
      </c>
      <c r="AE238" s="71" t="str">
        <f t="shared" si="150"/>
        <v/>
      </c>
      <c r="AF238" s="71">
        <f t="shared" si="138"/>
        <v>1</v>
      </c>
      <c r="AG238" s="71" t="str">
        <f t="shared" si="139"/>
        <v/>
      </c>
      <c r="AH238" s="71" t="str">
        <f t="shared" si="140"/>
        <v/>
      </c>
      <c r="AI238" s="71">
        <f t="shared" si="141"/>
        <v>1</v>
      </c>
      <c r="AJ238" s="71" t="str">
        <f t="shared" si="142"/>
        <v>Turbidity</v>
      </c>
      <c r="AK238" s="71">
        <f t="shared" si="143"/>
        <v>1</v>
      </c>
      <c r="AL238" s="71">
        <f t="shared" si="151"/>
        <v>1</v>
      </c>
      <c r="AM238" s="71">
        <f t="shared" si="144"/>
        <v>1</v>
      </c>
    </row>
    <row r="239" spans="1:39" x14ac:dyDescent="0.45">
      <c r="A239" s="71" t="str">
        <f t="shared" si="114"/>
        <v>2707040279</v>
      </c>
      <c r="B239" s="71" t="str">
        <f t="shared" si="115"/>
        <v>12-08-2019 18:06:35 UTC</v>
      </c>
      <c r="C239" s="71" t="str">
        <f t="shared" si="116"/>
        <v>2ds0-cy7a-ak1k</v>
      </c>
      <c r="D239" s="71" t="str">
        <f t="shared" si="117"/>
        <v>-15.681344736367464</v>
      </c>
      <c r="E239" s="71" t="str">
        <f t="shared" si="118"/>
        <v>35.23706277832389</v>
      </c>
      <c r="F239" s="71" t="str">
        <f t="shared" si="119"/>
        <v>840.0</v>
      </c>
      <c r="G239" s="71" t="str">
        <f t="shared" si="120"/>
        <v>Malawi</v>
      </c>
      <c r="H239" s="71" t="str">
        <f t="shared" si="121"/>
        <v>Chiradzulu</v>
      </c>
      <c r="I239" s="71" t="str">
        <f t="shared" si="122"/>
        <v>Kadewere</v>
      </c>
      <c r="J239" s="71" t="str">
        <f t="shared" si="123"/>
        <v>Masanjala</v>
      </c>
      <c r="K239" s="71" t="str">
        <f t="shared" si="124"/>
        <v>Masanjala</v>
      </c>
      <c r="L239" s="71">
        <f t="shared" si="125"/>
        <v>0</v>
      </c>
      <c r="M239" s="71">
        <f t="shared" si="126"/>
        <v>0</v>
      </c>
      <c r="N239" s="71">
        <f t="shared" si="145"/>
        <v>8</v>
      </c>
      <c r="O239" s="71" t="str">
        <f t="shared" si="146"/>
        <v>High Level of Service</v>
      </c>
      <c r="P239" s="71">
        <v>1</v>
      </c>
      <c r="Q239" s="71" t="str">
        <f t="shared" si="127"/>
        <v>Afridev Handpump</v>
      </c>
      <c r="R239" s="71" t="str">
        <f t="shared" si="128"/>
        <v/>
      </c>
      <c r="S239" s="71" t="str">
        <f t="shared" si="147"/>
        <v>Afridev Handpump</v>
      </c>
      <c r="T239" s="71">
        <f t="shared" si="129"/>
        <v>1</v>
      </c>
      <c r="U239" s="71">
        <f t="shared" si="130"/>
        <v>150</v>
      </c>
      <c r="V239" s="71">
        <f t="shared" si="131"/>
        <v>1</v>
      </c>
      <c r="W239" s="71">
        <f t="shared" si="132"/>
        <v>1</v>
      </c>
      <c r="X239" s="71" t="str">
        <f t="shared" si="133"/>
        <v/>
      </c>
      <c r="Y239" s="71" t="str">
        <f t="shared" si="134"/>
        <v/>
      </c>
      <c r="Z239" s="71">
        <f t="shared" si="148"/>
        <v>1</v>
      </c>
      <c r="AA239" s="71">
        <f t="shared" si="135"/>
        <v>1</v>
      </c>
      <c r="AB239" s="71">
        <f t="shared" si="136"/>
        <v>62</v>
      </c>
      <c r="AC239" s="71" t="str">
        <f t="shared" si="137"/>
        <v>Handpump</v>
      </c>
      <c r="AD239" s="71">
        <f t="shared" si="149"/>
        <v>62</v>
      </c>
      <c r="AE239" s="71" t="str">
        <f t="shared" si="150"/>
        <v/>
      </c>
      <c r="AF239" s="71">
        <f t="shared" si="138"/>
        <v>1</v>
      </c>
      <c r="AG239" s="71" t="str">
        <f t="shared" si="139"/>
        <v/>
      </c>
      <c r="AH239" s="71" t="str">
        <f t="shared" si="140"/>
        <v/>
      </c>
      <c r="AI239" s="71">
        <f t="shared" si="141"/>
        <v>1</v>
      </c>
      <c r="AJ239" s="71" t="str">
        <f t="shared" si="142"/>
        <v>Turbidity</v>
      </c>
      <c r="AK239" s="71">
        <f t="shared" si="143"/>
        <v>1</v>
      </c>
      <c r="AL239" s="71">
        <f t="shared" si="151"/>
        <v>1</v>
      </c>
      <c r="AM239" s="71">
        <f t="shared" si="144"/>
        <v>1</v>
      </c>
    </row>
    <row r="240" spans="1:39" x14ac:dyDescent="0.45">
      <c r="A240" s="71" t="str">
        <f t="shared" si="114"/>
        <v>2695940305</v>
      </c>
      <c r="B240" s="71" t="str">
        <f t="shared" si="115"/>
        <v>12-08-2019 18:07:54 UTC</v>
      </c>
      <c r="C240" s="71" t="str">
        <f t="shared" si="116"/>
        <v>rt0a-jc92-h4rq</v>
      </c>
      <c r="D240" s="71" t="str">
        <f t="shared" si="117"/>
        <v>-15.674758153036237</v>
      </c>
      <c r="E240" s="71" t="str">
        <f t="shared" si="118"/>
        <v>35.22389271296561</v>
      </c>
      <c r="F240" s="71" t="str">
        <f t="shared" si="119"/>
        <v>891.0</v>
      </c>
      <c r="G240" s="71" t="str">
        <f t="shared" si="120"/>
        <v>Malawi</v>
      </c>
      <c r="H240" s="71" t="str">
        <f t="shared" si="121"/>
        <v>Chiradzulu</v>
      </c>
      <c r="I240" s="71" t="str">
        <f t="shared" si="122"/>
        <v>Kadewere</v>
      </c>
      <c r="J240" s="71" t="str">
        <f t="shared" si="123"/>
        <v>Masanjala</v>
      </c>
      <c r="K240" s="71" t="str">
        <f t="shared" si="124"/>
        <v>Masanjala</v>
      </c>
      <c r="L240" s="71">
        <f t="shared" si="125"/>
        <v>0</v>
      </c>
      <c r="M240" s="71">
        <f t="shared" si="126"/>
        <v>0</v>
      </c>
      <c r="N240" s="71">
        <f t="shared" si="145"/>
        <v>7</v>
      </c>
      <c r="O240" s="71" t="str">
        <f t="shared" si="146"/>
        <v>Intermediate Level of Service</v>
      </c>
      <c r="P240" s="71">
        <v>1</v>
      </c>
      <c r="Q240" s="71" t="str">
        <f t="shared" si="127"/>
        <v>Afridev Handpump</v>
      </c>
      <c r="R240" s="71" t="str">
        <f t="shared" si="128"/>
        <v/>
      </c>
      <c r="S240" s="71" t="str">
        <f t="shared" si="147"/>
        <v>Afridev Handpump</v>
      </c>
      <c r="T240" s="71">
        <f t="shared" si="129"/>
        <v>1</v>
      </c>
      <c r="U240" s="71">
        <f t="shared" si="130"/>
        <v>2000</v>
      </c>
      <c r="V240" s="71">
        <f t="shared" si="131"/>
        <v>0</v>
      </c>
      <c r="W240" s="71">
        <f t="shared" si="132"/>
        <v>1</v>
      </c>
      <c r="X240" s="71" t="str">
        <f t="shared" si="133"/>
        <v/>
      </c>
      <c r="Y240" s="71" t="str">
        <f t="shared" si="134"/>
        <v/>
      </c>
      <c r="Z240" s="71">
        <f t="shared" si="148"/>
        <v>1</v>
      </c>
      <c r="AA240" s="71">
        <f t="shared" si="135"/>
        <v>1</v>
      </c>
      <c r="AB240" s="71">
        <f t="shared" si="136"/>
        <v>67</v>
      </c>
      <c r="AC240" s="71" t="str">
        <f t="shared" si="137"/>
        <v>Handpump</v>
      </c>
      <c r="AD240" s="71">
        <f t="shared" si="149"/>
        <v>67</v>
      </c>
      <c r="AE240" s="71" t="str">
        <f t="shared" si="150"/>
        <v/>
      </c>
      <c r="AF240" s="71">
        <f t="shared" si="138"/>
        <v>1</v>
      </c>
      <c r="AG240" s="71" t="str">
        <f t="shared" si="139"/>
        <v/>
      </c>
      <c r="AH240" s="71" t="str">
        <f t="shared" si="140"/>
        <v/>
      </c>
      <c r="AI240" s="71">
        <f t="shared" si="141"/>
        <v>1</v>
      </c>
      <c r="AJ240" s="71" t="str">
        <f t="shared" si="142"/>
        <v>Turbidity</v>
      </c>
      <c r="AK240" s="71">
        <f t="shared" si="143"/>
        <v>1</v>
      </c>
      <c r="AL240" s="71">
        <f t="shared" si="151"/>
        <v>1</v>
      </c>
      <c r="AM240" s="71">
        <f t="shared" si="144"/>
        <v>1</v>
      </c>
    </row>
    <row r="241" spans="1:39" x14ac:dyDescent="0.45">
      <c r="A241" s="71" t="str">
        <f t="shared" si="114"/>
        <v>2716190299</v>
      </c>
      <c r="B241" s="71" t="str">
        <f t="shared" si="115"/>
        <v>12-08-2019 18:10:06 UTC</v>
      </c>
      <c r="C241" s="71" t="str">
        <f t="shared" si="116"/>
        <v>n0gd-vyah-98ch</v>
      </c>
      <c r="D241" s="71" t="str">
        <f t="shared" si="117"/>
        <v>-15.686698886565864</v>
      </c>
      <c r="E241" s="71" t="str">
        <f t="shared" si="118"/>
        <v>35.2295848634094</v>
      </c>
      <c r="F241" s="71" t="str">
        <f t="shared" si="119"/>
        <v>880.0</v>
      </c>
      <c r="G241" s="71" t="str">
        <f t="shared" si="120"/>
        <v>Malawi</v>
      </c>
      <c r="H241" s="71" t="str">
        <f t="shared" si="121"/>
        <v>Chiradzulu</v>
      </c>
      <c r="I241" s="71" t="str">
        <f t="shared" si="122"/>
        <v>Kadewere</v>
      </c>
      <c r="J241" s="71" t="str">
        <f t="shared" si="123"/>
        <v>Kadewere</v>
      </c>
      <c r="K241" s="71" t="str">
        <f t="shared" si="124"/>
        <v>Chisasiko</v>
      </c>
      <c r="L241" s="71">
        <f t="shared" si="125"/>
        <v>0</v>
      </c>
      <c r="M241" s="71">
        <f t="shared" si="126"/>
        <v>0</v>
      </c>
      <c r="N241" s="71">
        <f t="shared" si="145"/>
        <v>7</v>
      </c>
      <c r="O241" s="71" t="str">
        <f t="shared" si="146"/>
        <v>Intermediate Level of Service</v>
      </c>
      <c r="P241" s="71">
        <v>1</v>
      </c>
      <c r="Q241" s="71" t="str">
        <f t="shared" si="127"/>
        <v>Afridev Handpump</v>
      </c>
      <c r="R241" s="71" t="str">
        <f t="shared" si="128"/>
        <v/>
      </c>
      <c r="S241" s="71" t="str">
        <f t="shared" si="147"/>
        <v>Afridev Handpump</v>
      </c>
      <c r="T241" s="71">
        <f t="shared" si="129"/>
        <v>1</v>
      </c>
      <c r="U241" s="71">
        <f t="shared" si="130"/>
        <v>650</v>
      </c>
      <c r="V241" s="71">
        <f t="shared" si="131"/>
        <v>0</v>
      </c>
      <c r="W241" s="71">
        <f t="shared" si="132"/>
        <v>1</v>
      </c>
      <c r="X241" s="71" t="str">
        <f t="shared" si="133"/>
        <v/>
      </c>
      <c r="Y241" s="71" t="str">
        <f t="shared" si="134"/>
        <v/>
      </c>
      <c r="Z241" s="71">
        <f t="shared" si="148"/>
        <v>1</v>
      </c>
      <c r="AA241" s="71">
        <f t="shared" si="135"/>
        <v>1</v>
      </c>
      <c r="AB241" s="71">
        <f t="shared" si="136"/>
        <v>72</v>
      </c>
      <c r="AC241" s="71" t="str">
        <f t="shared" si="137"/>
        <v>Handpump</v>
      </c>
      <c r="AD241" s="71">
        <f t="shared" si="149"/>
        <v>72</v>
      </c>
      <c r="AE241" s="71" t="str">
        <f t="shared" si="150"/>
        <v/>
      </c>
      <c r="AF241" s="71">
        <f t="shared" si="138"/>
        <v>1</v>
      </c>
      <c r="AG241" s="71" t="str">
        <f t="shared" si="139"/>
        <v/>
      </c>
      <c r="AH241" s="71" t="str">
        <f t="shared" si="140"/>
        <v/>
      </c>
      <c r="AI241" s="71">
        <f t="shared" si="141"/>
        <v>1</v>
      </c>
      <c r="AJ241" s="71" t="str">
        <f t="shared" si="142"/>
        <v>Turbidity</v>
      </c>
      <c r="AK241" s="71">
        <f t="shared" si="143"/>
        <v>1</v>
      </c>
      <c r="AL241" s="71">
        <f t="shared" si="151"/>
        <v>1</v>
      </c>
      <c r="AM241" s="71">
        <f t="shared" si="144"/>
        <v>1</v>
      </c>
    </row>
    <row r="242" spans="1:39" x14ac:dyDescent="0.45">
      <c r="A242" s="71" t="str">
        <f t="shared" si="114"/>
        <v>2685820305</v>
      </c>
      <c r="B242" s="71" t="str">
        <f t="shared" si="115"/>
        <v>12-08-2019 18:16:17 UTC</v>
      </c>
      <c r="C242" s="71" t="str">
        <f t="shared" si="116"/>
        <v>x136-bvxq-pf53</v>
      </c>
      <c r="D242" s="71" t="str">
        <f t="shared" si="117"/>
        <v>-15.68524010013789</v>
      </c>
      <c r="E242" s="71" t="str">
        <f t="shared" si="118"/>
        <v>35.23514399304986</v>
      </c>
      <c r="F242" s="71" t="str">
        <f t="shared" si="119"/>
        <v>888.0</v>
      </c>
      <c r="G242" s="71" t="str">
        <f t="shared" si="120"/>
        <v>Malawi</v>
      </c>
      <c r="H242" s="71" t="str">
        <f t="shared" si="121"/>
        <v>Chiradzulu</v>
      </c>
      <c r="I242" s="71" t="str">
        <f t="shared" si="122"/>
        <v>Kadewere</v>
      </c>
      <c r="J242" s="71" t="str">
        <f t="shared" si="123"/>
        <v>Masanjala</v>
      </c>
      <c r="K242" s="71" t="str">
        <f t="shared" si="124"/>
        <v>Masanjala</v>
      </c>
      <c r="L242" s="71">
        <f t="shared" si="125"/>
        <v>0</v>
      </c>
      <c r="M242" s="71">
        <f t="shared" si="126"/>
        <v>0</v>
      </c>
      <c r="N242" s="71">
        <f t="shared" si="145"/>
        <v>8</v>
      </c>
      <c r="O242" s="71" t="str">
        <f t="shared" si="146"/>
        <v>High Level of Service</v>
      </c>
      <c r="P242" s="71">
        <v>1</v>
      </c>
      <c r="Q242" s="71" t="str">
        <f t="shared" si="127"/>
        <v>Afridev Handpump</v>
      </c>
      <c r="R242" s="71" t="str">
        <f t="shared" si="128"/>
        <v/>
      </c>
      <c r="S242" s="71" t="str">
        <f t="shared" si="147"/>
        <v>Afridev Handpump</v>
      </c>
      <c r="T242" s="71">
        <f t="shared" si="129"/>
        <v>1</v>
      </c>
      <c r="U242" s="71">
        <f t="shared" si="130"/>
        <v>200</v>
      </c>
      <c r="V242" s="71">
        <f t="shared" si="131"/>
        <v>1</v>
      </c>
      <c r="W242" s="71">
        <f t="shared" si="132"/>
        <v>1</v>
      </c>
      <c r="X242" s="71" t="str">
        <f t="shared" si="133"/>
        <v/>
      </c>
      <c r="Y242" s="71" t="str">
        <f t="shared" si="134"/>
        <v/>
      </c>
      <c r="Z242" s="71">
        <f t="shared" si="148"/>
        <v>1</v>
      </c>
      <c r="AA242" s="71">
        <f t="shared" si="135"/>
        <v>1</v>
      </c>
      <c r="AB242" s="71">
        <f t="shared" si="136"/>
        <v>66</v>
      </c>
      <c r="AC242" s="71" t="str">
        <f t="shared" si="137"/>
        <v>Handpump</v>
      </c>
      <c r="AD242" s="71">
        <f t="shared" si="149"/>
        <v>66</v>
      </c>
      <c r="AE242" s="71" t="str">
        <f t="shared" si="150"/>
        <v/>
      </c>
      <c r="AF242" s="71">
        <f t="shared" si="138"/>
        <v>1</v>
      </c>
      <c r="AG242" s="71" t="str">
        <f t="shared" si="139"/>
        <v/>
      </c>
      <c r="AH242" s="71" t="str">
        <f t="shared" si="140"/>
        <v/>
      </c>
      <c r="AI242" s="71">
        <f t="shared" si="141"/>
        <v>1</v>
      </c>
      <c r="AJ242" s="71" t="str">
        <f t="shared" si="142"/>
        <v>Turbidity</v>
      </c>
      <c r="AK242" s="71">
        <f t="shared" si="143"/>
        <v>1</v>
      </c>
      <c r="AL242" s="71">
        <f t="shared" si="151"/>
        <v>1</v>
      </c>
      <c r="AM242" s="71">
        <f t="shared" si="144"/>
        <v>1</v>
      </c>
    </row>
    <row r="243" spans="1:39" x14ac:dyDescent="0.45">
      <c r="A243" s="71" t="str">
        <f t="shared" si="114"/>
        <v>2705540349</v>
      </c>
      <c r="B243" s="71" t="str">
        <f t="shared" si="115"/>
        <v>12-08-2019 18:17:21 UTC</v>
      </c>
      <c r="C243" s="71" t="str">
        <f t="shared" si="116"/>
        <v>jwmq-q07g-uptw</v>
      </c>
      <c r="D243" s="71" t="str">
        <f t="shared" si="117"/>
        <v>-15.683434847742319</v>
      </c>
      <c r="E243" s="71" t="str">
        <f t="shared" si="118"/>
        <v>35.23596114479005</v>
      </c>
      <c r="F243" s="71" t="str">
        <f t="shared" si="119"/>
        <v>867.0</v>
      </c>
      <c r="G243" s="71" t="str">
        <f t="shared" si="120"/>
        <v>Malawi</v>
      </c>
      <c r="H243" s="71" t="str">
        <f t="shared" si="121"/>
        <v>Chiradzulu</v>
      </c>
      <c r="I243" s="71" t="str">
        <f t="shared" si="122"/>
        <v>Kadewere</v>
      </c>
      <c r="J243" s="71" t="str">
        <f t="shared" si="123"/>
        <v>Masanjala</v>
      </c>
      <c r="K243" s="71" t="str">
        <f t="shared" si="124"/>
        <v>Masanjala</v>
      </c>
      <c r="L243" s="71">
        <f t="shared" si="125"/>
        <v>0</v>
      </c>
      <c r="M243" s="71">
        <f t="shared" si="126"/>
        <v>0</v>
      </c>
      <c r="N243" s="71">
        <f t="shared" si="145"/>
        <v>8</v>
      </c>
      <c r="O243" s="71" t="str">
        <f t="shared" si="146"/>
        <v>High Level of Service</v>
      </c>
      <c r="P243" s="71">
        <v>1</v>
      </c>
      <c r="Q243" s="71" t="str">
        <f t="shared" si="127"/>
        <v>Afridev Handpump</v>
      </c>
      <c r="R243" s="71" t="str">
        <f t="shared" si="128"/>
        <v/>
      </c>
      <c r="S243" s="71" t="str">
        <f t="shared" si="147"/>
        <v>Afridev Handpump</v>
      </c>
      <c r="T243" s="71">
        <f t="shared" si="129"/>
        <v>1</v>
      </c>
      <c r="U243" s="71">
        <f t="shared" si="130"/>
        <v>250</v>
      </c>
      <c r="V243" s="71">
        <f t="shared" si="131"/>
        <v>1</v>
      </c>
      <c r="W243" s="71">
        <f t="shared" si="132"/>
        <v>1</v>
      </c>
      <c r="X243" s="71" t="str">
        <f t="shared" si="133"/>
        <v/>
      </c>
      <c r="Y243" s="71" t="str">
        <f t="shared" si="134"/>
        <v/>
      </c>
      <c r="Z243" s="71">
        <f t="shared" si="148"/>
        <v>1</v>
      </c>
      <c r="AA243" s="71">
        <f t="shared" si="135"/>
        <v>1</v>
      </c>
      <c r="AB243" s="71">
        <f t="shared" si="136"/>
        <v>60</v>
      </c>
      <c r="AC243" s="71" t="str">
        <f t="shared" si="137"/>
        <v>Handpump</v>
      </c>
      <c r="AD243" s="71">
        <f t="shared" si="149"/>
        <v>60</v>
      </c>
      <c r="AE243" s="71" t="str">
        <f t="shared" si="150"/>
        <v/>
      </c>
      <c r="AF243" s="71">
        <f t="shared" si="138"/>
        <v>1</v>
      </c>
      <c r="AG243" s="71" t="str">
        <f t="shared" si="139"/>
        <v/>
      </c>
      <c r="AH243" s="71" t="str">
        <f t="shared" si="140"/>
        <v/>
      </c>
      <c r="AI243" s="71">
        <f t="shared" si="141"/>
        <v>1</v>
      </c>
      <c r="AJ243" s="71" t="str">
        <f t="shared" si="142"/>
        <v>Turbidity</v>
      </c>
      <c r="AK243" s="71">
        <f t="shared" si="143"/>
        <v>1</v>
      </c>
      <c r="AL243" s="71">
        <f t="shared" si="151"/>
        <v>1</v>
      </c>
      <c r="AM243" s="71">
        <f t="shared" si="144"/>
        <v>1</v>
      </c>
    </row>
    <row r="244" spans="1:39" x14ac:dyDescent="0.45">
      <c r="A244" s="71" t="str">
        <f t="shared" si="114"/>
        <v>2703670387</v>
      </c>
      <c r="B244" s="71" t="str">
        <f t="shared" si="115"/>
        <v>12-08-2019 18:18:32 UTC</v>
      </c>
      <c r="C244" s="71" t="str">
        <f t="shared" si="116"/>
        <v>setu-tpup-j12q</v>
      </c>
      <c r="D244" s="71" t="str">
        <f t="shared" si="117"/>
        <v>-15.672407993115485</v>
      </c>
      <c r="E244" s="71" t="str">
        <f t="shared" si="118"/>
        <v>35.224388083443046</v>
      </c>
      <c r="F244" s="71" t="str">
        <f t="shared" si="119"/>
        <v>879.0</v>
      </c>
      <c r="G244" s="71" t="str">
        <f t="shared" si="120"/>
        <v>Malawi</v>
      </c>
      <c r="H244" s="71" t="str">
        <f t="shared" si="121"/>
        <v>Chiradzulu</v>
      </c>
      <c r="I244" s="71" t="str">
        <f t="shared" si="122"/>
        <v>Kadewere</v>
      </c>
      <c r="J244" s="71" t="str">
        <f t="shared" si="123"/>
        <v>Masanjala</v>
      </c>
      <c r="K244" s="71" t="str">
        <f t="shared" si="124"/>
        <v>Chiwalo</v>
      </c>
      <c r="L244" s="71">
        <f t="shared" si="125"/>
        <v>0</v>
      </c>
      <c r="M244" s="71">
        <f t="shared" si="126"/>
        <v>0</v>
      </c>
      <c r="N244" s="71">
        <f t="shared" si="145"/>
        <v>6</v>
      </c>
      <c r="O244" s="71" t="str">
        <f t="shared" si="146"/>
        <v>Intermediate Level of Service</v>
      </c>
      <c r="P244" s="71">
        <v>1</v>
      </c>
      <c r="Q244" s="71" t="str">
        <f t="shared" si="127"/>
        <v>Afridev Handpump</v>
      </c>
      <c r="R244" s="71" t="str">
        <f t="shared" si="128"/>
        <v/>
      </c>
      <c r="S244" s="71" t="str">
        <f t="shared" si="147"/>
        <v>Afridev Handpump</v>
      </c>
      <c r="T244" s="71">
        <f t="shared" si="129"/>
        <v>1</v>
      </c>
      <c r="U244" s="71">
        <f t="shared" si="130"/>
        <v>200</v>
      </c>
      <c r="V244" s="71">
        <f t="shared" si="131"/>
        <v>1</v>
      </c>
      <c r="W244" s="71">
        <f t="shared" si="132"/>
        <v>0</v>
      </c>
      <c r="X244" s="71">
        <f t="shared" si="133"/>
        <v>1</v>
      </c>
      <c r="Y244" s="71">
        <f t="shared" si="134"/>
        <v>0</v>
      </c>
      <c r="Z244" s="71">
        <f t="shared" si="148"/>
        <v>0</v>
      </c>
      <c r="AA244" s="71">
        <f t="shared" si="135"/>
        <v>1</v>
      </c>
      <c r="AB244" s="71">
        <f t="shared" si="136"/>
        <v>86</v>
      </c>
      <c r="AC244" s="71" t="str">
        <f t="shared" si="137"/>
        <v>Handpump</v>
      </c>
      <c r="AD244" s="71">
        <f t="shared" si="149"/>
        <v>86</v>
      </c>
      <c r="AE244" s="71" t="str">
        <f t="shared" si="150"/>
        <v/>
      </c>
      <c r="AF244" s="71">
        <f t="shared" si="138"/>
        <v>1</v>
      </c>
      <c r="AG244" s="71" t="str">
        <f t="shared" si="139"/>
        <v/>
      </c>
      <c r="AH244" s="71" t="str">
        <f t="shared" si="140"/>
        <v/>
      </c>
      <c r="AI244" s="71">
        <f t="shared" si="141"/>
        <v>1</v>
      </c>
      <c r="AJ244" s="71" t="str">
        <f t="shared" si="142"/>
        <v>Turbidity</v>
      </c>
      <c r="AK244" s="71">
        <f t="shared" si="143"/>
        <v>1</v>
      </c>
      <c r="AL244" s="71">
        <f t="shared" si="151"/>
        <v>1</v>
      </c>
      <c r="AM244" s="71">
        <f t="shared" si="144"/>
        <v>0</v>
      </c>
    </row>
    <row r="245" spans="1:39" x14ac:dyDescent="0.45">
      <c r="A245" s="71" t="str">
        <f t="shared" si="114"/>
        <v>2676120359</v>
      </c>
      <c r="B245" s="71" t="str">
        <f t="shared" si="115"/>
        <v>12-08-2019 18:20:57 UTC</v>
      </c>
      <c r="C245" s="71" t="str">
        <f t="shared" si="116"/>
        <v>gn2x-cyww-up2c</v>
      </c>
      <c r="D245" s="71" t="str">
        <f t="shared" si="117"/>
        <v>-15.68726399447769</v>
      </c>
      <c r="E245" s="71" t="str">
        <f t="shared" si="118"/>
        <v>35.22331176325679</v>
      </c>
      <c r="F245" s="71" t="str">
        <f t="shared" si="119"/>
        <v>907.0</v>
      </c>
      <c r="G245" s="71" t="str">
        <f t="shared" si="120"/>
        <v>Malawi</v>
      </c>
      <c r="H245" s="71" t="str">
        <f t="shared" si="121"/>
        <v>Chiradzulu</v>
      </c>
      <c r="I245" s="71" t="str">
        <f t="shared" si="122"/>
        <v>Kadewere</v>
      </c>
      <c r="J245" s="71" t="str">
        <f t="shared" si="123"/>
        <v>Chilanga</v>
      </c>
      <c r="K245" s="71" t="str">
        <f t="shared" si="124"/>
        <v>Khungwa</v>
      </c>
      <c r="L245" s="71">
        <f t="shared" si="125"/>
        <v>0</v>
      </c>
      <c r="M245" s="71">
        <f t="shared" si="126"/>
        <v>0</v>
      </c>
      <c r="N245" s="71">
        <f t="shared" si="145"/>
        <v>7</v>
      </c>
      <c r="O245" s="71" t="str">
        <f t="shared" si="146"/>
        <v>Intermediate Level of Service</v>
      </c>
      <c r="P245" s="71">
        <v>1</v>
      </c>
      <c r="Q245" s="71" t="str">
        <f t="shared" si="127"/>
        <v>Afridev Handpump</v>
      </c>
      <c r="R245" s="71" t="str">
        <f t="shared" si="128"/>
        <v/>
      </c>
      <c r="S245" s="71" t="str">
        <f t="shared" si="147"/>
        <v>Afridev Handpump</v>
      </c>
      <c r="T245" s="71">
        <f t="shared" si="129"/>
        <v>1</v>
      </c>
      <c r="U245" s="71">
        <f t="shared" si="130"/>
        <v>400</v>
      </c>
      <c r="V245" s="71">
        <f t="shared" si="131"/>
        <v>0</v>
      </c>
      <c r="W245" s="71">
        <f t="shared" si="132"/>
        <v>1</v>
      </c>
      <c r="X245" s="71" t="str">
        <f t="shared" si="133"/>
        <v/>
      </c>
      <c r="Y245" s="71" t="str">
        <f t="shared" si="134"/>
        <v/>
      </c>
      <c r="Z245" s="71">
        <f t="shared" si="148"/>
        <v>1</v>
      </c>
      <c r="AA245" s="71">
        <f t="shared" si="135"/>
        <v>1</v>
      </c>
      <c r="AB245" s="71">
        <f t="shared" si="136"/>
        <v>65</v>
      </c>
      <c r="AC245" s="71" t="str">
        <f t="shared" si="137"/>
        <v>Handpump</v>
      </c>
      <c r="AD245" s="71">
        <f t="shared" si="149"/>
        <v>65</v>
      </c>
      <c r="AE245" s="71" t="str">
        <f t="shared" si="150"/>
        <v/>
      </c>
      <c r="AF245" s="71">
        <f t="shared" si="138"/>
        <v>1</v>
      </c>
      <c r="AG245" s="71" t="str">
        <f t="shared" si="139"/>
        <v/>
      </c>
      <c r="AH245" s="71" t="str">
        <f t="shared" si="140"/>
        <v/>
      </c>
      <c r="AI245" s="71">
        <f t="shared" si="141"/>
        <v>1</v>
      </c>
      <c r="AJ245" s="71" t="str">
        <f t="shared" si="142"/>
        <v>Turbidity</v>
      </c>
      <c r="AK245" s="71">
        <f t="shared" si="143"/>
        <v>1</v>
      </c>
      <c r="AL245" s="71">
        <f t="shared" si="151"/>
        <v>1</v>
      </c>
      <c r="AM245" s="71">
        <f t="shared" si="144"/>
        <v>1</v>
      </c>
    </row>
    <row r="246" spans="1:39" x14ac:dyDescent="0.45">
      <c r="A246" s="71" t="str">
        <f t="shared" si="114"/>
        <v>2674150421</v>
      </c>
      <c r="B246" s="71" t="str">
        <f t="shared" si="115"/>
        <v>12-08-2019 18:22:50 UTC</v>
      </c>
      <c r="C246" s="71" t="str">
        <f t="shared" si="116"/>
        <v>tmuq-0sn9-n4yw</v>
      </c>
      <c r="D246" s="71" t="str">
        <f t="shared" si="117"/>
        <v>-15.677014393731952</v>
      </c>
      <c r="E246" s="71" t="str">
        <f t="shared" si="118"/>
        <v>35.218368200585246</v>
      </c>
      <c r="F246" s="71" t="str">
        <f t="shared" si="119"/>
        <v>901.0</v>
      </c>
      <c r="G246" s="71" t="str">
        <f t="shared" si="120"/>
        <v>Malawi</v>
      </c>
      <c r="H246" s="71" t="str">
        <f t="shared" si="121"/>
        <v>Chiradzulu</v>
      </c>
      <c r="I246" s="71" t="str">
        <f t="shared" si="122"/>
        <v>Kadewere</v>
      </c>
      <c r="J246" s="71" t="str">
        <f t="shared" si="123"/>
        <v>Masanjala</v>
      </c>
      <c r="K246" s="71" t="str">
        <f t="shared" si="124"/>
        <v>Ntakataka</v>
      </c>
      <c r="L246" s="71">
        <f t="shared" si="125"/>
        <v>0</v>
      </c>
      <c r="M246" s="71">
        <f t="shared" si="126"/>
        <v>0</v>
      </c>
      <c r="N246" s="71">
        <f t="shared" si="145"/>
        <v>5</v>
      </c>
      <c r="O246" s="71" t="str">
        <f t="shared" si="146"/>
        <v>Basic Level of Service</v>
      </c>
      <c r="P246" s="71">
        <v>1</v>
      </c>
      <c r="Q246" s="71" t="str">
        <f t="shared" si="127"/>
        <v>Afridev Handpump</v>
      </c>
      <c r="R246" s="71" t="str">
        <f t="shared" si="128"/>
        <v/>
      </c>
      <c r="S246" s="71" t="str">
        <f t="shared" si="147"/>
        <v>Afridev Handpump</v>
      </c>
      <c r="T246" s="71">
        <f t="shared" si="129"/>
        <v>0</v>
      </c>
      <c r="U246" s="71">
        <f t="shared" si="130"/>
        <v>100</v>
      </c>
      <c r="V246" s="71">
        <f t="shared" si="131"/>
        <v>1</v>
      </c>
      <c r="W246" s="71">
        <f t="shared" si="132"/>
        <v>0</v>
      </c>
      <c r="X246" s="71">
        <f t="shared" si="133"/>
        <v>1</v>
      </c>
      <c r="Y246" s="71">
        <f t="shared" si="134"/>
        <v>0</v>
      </c>
      <c r="Z246" s="71">
        <f t="shared" si="148"/>
        <v>0</v>
      </c>
      <c r="AA246" s="71">
        <f t="shared" si="135"/>
        <v>1</v>
      </c>
      <c r="AB246" s="71">
        <f t="shared" si="136"/>
        <v>73</v>
      </c>
      <c r="AC246" s="71" t="str">
        <f t="shared" si="137"/>
        <v>Handpump</v>
      </c>
      <c r="AD246" s="71">
        <f t="shared" si="149"/>
        <v>73</v>
      </c>
      <c r="AE246" s="71" t="str">
        <f t="shared" si="150"/>
        <v/>
      </c>
      <c r="AF246" s="71">
        <f t="shared" si="138"/>
        <v>1</v>
      </c>
      <c r="AG246" s="71" t="str">
        <f t="shared" si="139"/>
        <v/>
      </c>
      <c r="AH246" s="71" t="str">
        <f t="shared" si="140"/>
        <v/>
      </c>
      <c r="AI246" s="71">
        <f t="shared" si="141"/>
        <v>1</v>
      </c>
      <c r="AJ246" s="71" t="str">
        <f t="shared" si="142"/>
        <v>Turbidity</v>
      </c>
      <c r="AK246" s="71">
        <f t="shared" si="143"/>
        <v>1</v>
      </c>
      <c r="AL246" s="71">
        <f t="shared" si="151"/>
        <v>1</v>
      </c>
      <c r="AM246" s="71">
        <f t="shared" si="144"/>
        <v>0</v>
      </c>
    </row>
    <row r="247" spans="1:39" x14ac:dyDescent="0.45">
      <c r="A247" s="71" t="str">
        <f t="shared" si="114"/>
        <v>2699710346</v>
      </c>
      <c r="B247" s="71" t="str">
        <f t="shared" si="115"/>
        <v>12-08-2019 18:27:33 UTC</v>
      </c>
      <c r="C247" s="71" t="str">
        <f t="shared" si="116"/>
        <v>7626-kq61-30v1</v>
      </c>
      <c r="D247" s="71" t="str">
        <f t="shared" si="117"/>
        <v>-15.675998842343688</v>
      </c>
      <c r="E247" s="71" t="str">
        <f t="shared" si="118"/>
        <v>35.22027340717614</v>
      </c>
      <c r="F247" s="71" t="str">
        <f t="shared" si="119"/>
        <v>889.0</v>
      </c>
      <c r="G247" s="71" t="str">
        <f t="shared" si="120"/>
        <v>Malawi</v>
      </c>
      <c r="H247" s="71" t="str">
        <f t="shared" si="121"/>
        <v>Chiradzulu</v>
      </c>
      <c r="I247" s="71" t="str">
        <f t="shared" si="122"/>
        <v>Kadewere</v>
      </c>
      <c r="J247" s="71" t="str">
        <f t="shared" si="123"/>
        <v>Masanjala</v>
      </c>
      <c r="K247" s="71" t="str">
        <f t="shared" si="124"/>
        <v>Masanjala</v>
      </c>
      <c r="L247" s="71">
        <f t="shared" si="125"/>
        <v>0</v>
      </c>
      <c r="M247" s="71">
        <f t="shared" si="126"/>
        <v>0</v>
      </c>
      <c r="N247" s="71">
        <f t="shared" si="145"/>
        <v>7</v>
      </c>
      <c r="O247" s="71" t="str">
        <f t="shared" si="146"/>
        <v>Intermediate Level of Service</v>
      </c>
      <c r="P247" s="71">
        <v>1</v>
      </c>
      <c r="Q247" s="71" t="str">
        <f t="shared" si="127"/>
        <v>Afridev Handpump</v>
      </c>
      <c r="R247" s="71" t="str">
        <f t="shared" si="128"/>
        <v/>
      </c>
      <c r="S247" s="71" t="str">
        <f t="shared" si="147"/>
        <v>Afridev Handpump</v>
      </c>
      <c r="T247" s="71">
        <f t="shared" si="129"/>
        <v>1</v>
      </c>
      <c r="U247" s="71">
        <f t="shared" si="130"/>
        <v>280</v>
      </c>
      <c r="V247" s="71">
        <f t="shared" si="131"/>
        <v>0</v>
      </c>
      <c r="W247" s="71">
        <f t="shared" si="132"/>
        <v>1</v>
      </c>
      <c r="X247" s="71" t="str">
        <f t="shared" si="133"/>
        <v/>
      </c>
      <c r="Y247" s="71" t="str">
        <f t="shared" si="134"/>
        <v/>
      </c>
      <c r="Z247" s="71">
        <f t="shared" si="148"/>
        <v>1</v>
      </c>
      <c r="AA247" s="71">
        <f t="shared" si="135"/>
        <v>1</v>
      </c>
      <c r="AB247" s="71">
        <f t="shared" si="136"/>
        <v>84</v>
      </c>
      <c r="AC247" s="71" t="str">
        <f t="shared" si="137"/>
        <v>Handpump</v>
      </c>
      <c r="AD247" s="71">
        <f t="shared" si="149"/>
        <v>84</v>
      </c>
      <c r="AE247" s="71" t="str">
        <f t="shared" si="150"/>
        <v/>
      </c>
      <c r="AF247" s="71">
        <f t="shared" si="138"/>
        <v>1</v>
      </c>
      <c r="AG247" s="71" t="str">
        <f t="shared" si="139"/>
        <v/>
      </c>
      <c r="AH247" s="71" t="str">
        <f t="shared" si="140"/>
        <v/>
      </c>
      <c r="AI247" s="71">
        <f t="shared" si="141"/>
        <v>1</v>
      </c>
      <c r="AJ247" s="71" t="str">
        <f t="shared" si="142"/>
        <v>Turbidity</v>
      </c>
      <c r="AK247" s="71">
        <f t="shared" si="143"/>
        <v>1</v>
      </c>
      <c r="AL247" s="71">
        <f t="shared" si="151"/>
        <v>1</v>
      </c>
      <c r="AM247" s="71">
        <f t="shared" si="144"/>
        <v>1</v>
      </c>
    </row>
    <row r="248" spans="1:39" x14ac:dyDescent="0.45">
      <c r="A248" s="71" t="str">
        <f t="shared" si="114"/>
        <v>2676120475</v>
      </c>
      <c r="B248" s="71" t="str">
        <f t="shared" si="115"/>
        <v>12-08-2019 18:32:10 UTC</v>
      </c>
      <c r="C248" s="71" t="str">
        <f t="shared" si="116"/>
        <v>te2w-n4kj-p42c</v>
      </c>
      <c r="D248" s="71" t="str">
        <f t="shared" si="117"/>
        <v>-15.73495911899954</v>
      </c>
      <c r="E248" s="71" t="str">
        <f t="shared" si="118"/>
        <v>35.191564466804266</v>
      </c>
      <c r="F248" s="71" t="str">
        <f t="shared" si="119"/>
        <v>921.0</v>
      </c>
      <c r="G248" s="71" t="str">
        <f t="shared" si="120"/>
        <v>Malawi</v>
      </c>
      <c r="H248" s="71" t="str">
        <f t="shared" si="121"/>
        <v>Chiradzulu</v>
      </c>
      <c r="I248" s="71" t="str">
        <f t="shared" si="122"/>
        <v>Onga</v>
      </c>
      <c r="J248" s="71" t="str">
        <f t="shared" si="123"/>
        <v>Chapola</v>
      </c>
      <c r="K248" s="71" t="str">
        <f t="shared" si="124"/>
        <v>Nkoola</v>
      </c>
      <c r="L248" s="71">
        <f t="shared" si="125"/>
        <v>0</v>
      </c>
      <c r="M248" s="71">
        <f t="shared" si="126"/>
        <v>0</v>
      </c>
      <c r="N248" s="71">
        <f t="shared" si="145"/>
        <v>7</v>
      </c>
      <c r="O248" s="71" t="str">
        <f t="shared" si="146"/>
        <v>Intermediate Level of Service</v>
      </c>
      <c r="P248" s="71">
        <v>1</v>
      </c>
      <c r="Q248" s="71" t="str">
        <f t="shared" si="127"/>
        <v>Afridev Handpump</v>
      </c>
      <c r="R248" s="71" t="str">
        <f t="shared" si="128"/>
        <v/>
      </c>
      <c r="S248" s="71" t="str">
        <f t="shared" si="147"/>
        <v>Afridev Handpump</v>
      </c>
      <c r="T248" s="71">
        <f t="shared" si="129"/>
        <v>1</v>
      </c>
      <c r="U248" s="71">
        <f t="shared" si="130"/>
        <v>200</v>
      </c>
      <c r="V248" s="71">
        <f t="shared" si="131"/>
        <v>1</v>
      </c>
      <c r="W248" s="71">
        <f t="shared" si="132"/>
        <v>1</v>
      </c>
      <c r="X248" s="71" t="str">
        <f t="shared" si="133"/>
        <v/>
      </c>
      <c r="Y248" s="71" t="str">
        <f t="shared" si="134"/>
        <v/>
      </c>
      <c r="Z248" s="71">
        <f t="shared" si="148"/>
        <v>1</v>
      </c>
      <c r="AA248" s="71">
        <f t="shared" si="135"/>
        <v>1</v>
      </c>
      <c r="AB248" s="71">
        <f t="shared" si="136"/>
        <v>54</v>
      </c>
      <c r="AC248" s="71" t="str">
        <f t="shared" si="137"/>
        <v>Handpump</v>
      </c>
      <c r="AD248" s="71">
        <f t="shared" si="149"/>
        <v>54</v>
      </c>
      <c r="AE248" s="71" t="str">
        <f t="shared" si="150"/>
        <v/>
      </c>
      <c r="AF248" s="71">
        <f t="shared" si="138"/>
        <v>1</v>
      </c>
      <c r="AG248" s="71" t="str">
        <f t="shared" si="139"/>
        <v/>
      </c>
      <c r="AH248" s="71" t="str">
        <f t="shared" si="140"/>
        <v/>
      </c>
      <c r="AI248" s="71">
        <f t="shared" si="141"/>
        <v>1</v>
      </c>
      <c r="AJ248" s="71" t="str">
        <f t="shared" si="142"/>
        <v>Turbidity</v>
      </c>
      <c r="AK248" s="71">
        <f t="shared" si="143"/>
        <v>1</v>
      </c>
      <c r="AL248" s="71">
        <f t="shared" si="151"/>
        <v>1</v>
      </c>
      <c r="AM248" s="71">
        <f t="shared" si="144"/>
        <v>0</v>
      </c>
    </row>
    <row r="249" spans="1:39" x14ac:dyDescent="0.45">
      <c r="A249" s="71" t="str">
        <f t="shared" si="114"/>
        <v>2712220440</v>
      </c>
      <c r="B249" s="71" t="str">
        <f t="shared" si="115"/>
        <v>12-08-2019 18:38:16 UTC</v>
      </c>
      <c r="C249" s="71" t="str">
        <f t="shared" si="116"/>
        <v>8ypr-xder-b6jg</v>
      </c>
      <c r="D249" s="71" t="str">
        <f t="shared" si="117"/>
        <v>-15.736574563197792</v>
      </c>
      <c r="E249" s="71" t="str">
        <f t="shared" si="118"/>
        <v>35.19377385266125</v>
      </c>
      <c r="F249" s="71" t="str">
        <f t="shared" si="119"/>
        <v>920.0</v>
      </c>
      <c r="G249" s="71" t="str">
        <f t="shared" si="120"/>
        <v>Malawi</v>
      </c>
      <c r="H249" s="71" t="str">
        <f t="shared" si="121"/>
        <v>Chiradzulu</v>
      </c>
      <c r="I249" s="71" t="str">
        <f t="shared" si="122"/>
        <v>Onga</v>
      </c>
      <c r="J249" s="71" t="str">
        <f t="shared" si="123"/>
        <v>Chapola</v>
      </c>
      <c r="K249" s="71" t="str">
        <f t="shared" si="124"/>
        <v>Nkoola</v>
      </c>
      <c r="L249" s="71">
        <f t="shared" si="125"/>
        <v>0</v>
      </c>
      <c r="M249" s="71">
        <f t="shared" si="126"/>
        <v>0</v>
      </c>
      <c r="N249" s="71">
        <f t="shared" si="145"/>
        <v>6</v>
      </c>
      <c r="O249" s="71" t="str">
        <f t="shared" si="146"/>
        <v>Intermediate Level of Service</v>
      </c>
      <c r="P249" s="71">
        <v>1</v>
      </c>
      <c r="Q249" s="71" t="str">
        <f t="shared" si="127"/>
        <v>Afridev Handpump</v>
      </c>
      <c r="R249" s="71" t="str">
        <f t="shared" si="128"/>
        <v/>
      </c>
      <c r="S249" s="71" t="str">
        <f t="shared" si="147"/>
        <v>Afridev Handpump</v>
      </c>
      <c r="T249" s="71">
        <f t="shared" si="129"/>
        <v>1</v>
      </c>
      <c r="U249" s="71">
        <f t="shared" si="130"/>
        <v>240</v>
      </c>
      <c r="V249" s="71">
        <f t="shared" si="131"/>
        <v>1</v>
      </c>
      <c r="W249" s="71">
        <f t="shared" si="132"/>
        <v>0</v>
      </c>
      <c r="X249" s="71">
        <f t="shared" si="133"/>
        <v>1</v>
      </c>
      <c r="Y249" s="71">
        <f t="shared" si="134"/>
        <v>0</v>
      </c>
      <c r="Z249" s="71">
        <f t="shared" si="148"/>
        <v>0</v>
      </c>
      <c r="AA249" s="71">
        <f t="shared" si="135"/>
        <v>1</v>
      </c>
      <c r="AB249" s="71">
        <f t="shared" si="136"/>
        <v>63</v>
      </c>
      <c r="AC249" s="71" t="str">
        <f t="shared" si="137"/>
        <v>Handpump</v>
      </c>
      <c r="AD249" s="71">
        <f t="shared" si="149"/>
        <v>63</v>
      </c>
      <c r="AE249" s="71" t="str">
        <f t="shared" si="150"/>
        <v/>
      </c>
      <c r="AF249" s="71">
        <f t="shared" si="138"/>
        <v>1</v>
      </c>
      <c r="AG249" s="71" t="str">
        <f t="shared" si="139"/>
        <v/>
      </c>
      <c r="AH249" s="71" t="str">
        <f t="shared" si="140"/>
        <v/>
      </c>
      <c r="AI249" s="71">
        <f t="shared" si="141"/>
        <v>1</v>
      </c>
      <c r="AJ249" s="71" t="str">
        <f t="shared" si="142"/>
        <v>Turbidity</v>
      </c>
      <c r="AK249" s="71">
        <f t="shared" si="143"/>
        <v>1</v>
      </c>
      <c r="AL249" s="71">
        <f t="shared" si="151"/>
        <v>1</v>
      </c>
      <c r="AM249" s="71">
        <f t="shared" si="144"/>
        <v>0</v>
      </c>
    </row>
    <row r="250" spans="1:39" x14ac:dyDescent="0.45">
      <c r="A250" s="71" t="str">
        <f t="shared" si="114"/>
        <v>2676130576</v>
      </c>
      <c r="B250" s="71" t="str">
        <f t="shared" si="115"/>
        <v>12-08-2019 18:43:18 UTC</v>
      </c>
      <c r="C250" s="71" t="str">
        <f t="shared" si="116"/>
        <v>w84d-9jfq-n2vk</v>
      </c>
      <c r="D250" s="71" t="str">
        <f t="shared" si="117"/>
        <v>-15.74163714889437</v>
      </c>
      <c r="E250" s="71" t="str">
        <f t="shared" si="118"/>
        <v>35.19843460991979</v>
      </c>
      <c r="F250" s="71" t="str">
        <f t="shared" si="119"/>
        <v>906.0</v>
      </c>
      <c r="G250" s="71" t="str">
        <f t="shared" si="120"/>
        <v>Malawi</v>
      </c>
      <c r="H250" s="71" t="str">
        <f t="shared" si="121"/>
        <v>Chiradzulu</v>
      </c>
      <c r="I250" s="71" t="str">
        <f t="shared" si="122"/>
        <v>Onga</v>
      </c>
      <c r="J250" s="71" t="str">
        <f t="shared" si="123"/>
        <v>Chapola</v>
      </c>
      <c r="K250" s="71" t="str">
        <f t="shared" si="124"/>
        <v>Nkoola</v>
      </c>
      <c r="L250" s="71">
        <f t="shared" si="125"/>
        <v>0</v>
      </c>
      <c r="M250" s="71">
        <f t="shared" si="126"/>
        <v>0</v>
      </c>
      <c r="N250" s="71">
        <f t="shared" si="145"/>
        <v>8</v>
      </c>
      <c r="O250" s="71" t="str">
        <f t="shared" si="146"/>
        <v>High Level of Service</v>
      </c>
      <c r="P250" s="71">
        <v>1</v>
      </c>
      <c r="Q250" s="71" t="str">
        <f t="shared" si="127"/>
        <v>Afridev Handpump</v>
      </c>
      <c r="R250" s="71" t="str">
        <f t="shared" si="128"/>
        <v/>
      </c>
      <c r="S250" s="71" t="str">
        <f t="shared" si="147"/>
        <v>Afridev Handpump</v>
      </c>
      <c r="T250" s="71">
        <f t="shared" si="129"/>
        <v>1</v>
      </c>
      <c r="U250" s="71">
        <f t="shared" si="130"/>
        <v>150</v>
      </c>
      <c r="V250" s="71">
        <f t="shared" si="131"/>
        <v>1</v>
      </c>
      <c r="W250" s="71">
        <f t="shared" si="132"/>
        <v>1</v>
      </c>
      <c r="X250" s="71" t="str">
        <f t="shared" si="133"/>
        <v/>
      </c>
      <c r="Y250" s="71" t="str">
        <f t="shared" si="134"/>
        <v/>
      </c>
      <c r="Z250" s="71">
        <f t="shared" si="148"/>
        <v>1</v>
      </c>
      <c r="AA250" s="71">
        <f t="shared" si="135"/>
        <v>1</v>
      </c>
      <c r="AB250" s="71">
        <f t="shared" si="136"/>
        <v>59</v>
      </c>
      <c r="AC250" s="71" t="str">
        <f t="shared" si="137"/>
        <v>Handpump</v>
      </c>
      <c r="AD250" s="71">
        <f t="shared" si="149"/>
        <v>59</v>
      </c>
      <c r="AE250" s="71" t="str">
        <f t="shared" si="150"/>
        <v/>
      </c>
      <c r="AF250" s="71">
        <f t="shared" si="138"/>
        <v>1</v>
      </c>
      <c r="AG250" s="71" t="str">
        <f t="shared" si="139"/>
        <v/>
      </c>
      <c r="AH250" s="71" t="str">
        <f t="shared" si="140"/>
        <v/>
      </c>
      <c r="AI250" s="71">
        <f t="shared" si="141"/>
        <v>1</v>
      </c>
      <c r="AJ250" s="71" t="str">
        <f t="shared" si="142"/>
        <v>Turbidity</v>
      </c>
      <c r="AK250" s="71">
        <f t="shared" si="143"/>
        <v>1</v>
      </c>
      <c r="AL250" s="71">
        <f t="shared" si="151"/>
        <v>1</v>
      </c>
      <c r="AM250" s="71">
        <f t="shared" si="144"/>
        <v>1</v>
      </c>
    </row>
    <row r="251" spans="1:39" x14ac:dyDescent="0.45">
      <c r="A251" s="71" t="str">
        <f t="shared" si="114"/>
        <v>2676130578</v>
      </c>
      <c r="B251" s="71" t="str">
        <f t="shared" si="115"/>
        <v>12-08-2019 18:48:41 UTC</v>
      </c>
      <c r="C251" s="71" t="str">
        <f t="shared" si="116"/>
        <v>av8y-fk4h-aq7r</v>
      </c>
      <c r="D251" s="71" t="str">
        <f t="shared" si="117"/>
        <v>-15.74059293139726</v>
      </c>
      <c r="E251" s="71" t="str">
        <f t="shared" si="118"/>
        <v>35.19272091798484</v>
      </c>
      <c r="F251" s="71" t="str">
        <f t="shared" si="119"/>
        <v>912.0</v>
      </c>
      <c r="G251" s="71" t="str">
        <f t="shared" si="120"/>
        <v>Malawi</v>
      </c>
      <c r="H251" s="71" t="str">
        <f t="shared" si="121"/>
        <v>Chiradzulu</v>
      </c>
      <c r="I251" s="71" t="str">
        <f t="shared" si="122"/>
        <v>Onga</v>
      </c>
      <c r="J251" s="71" t="str">
        <f t="shared" si="123"/>
        <v>Chapola</v>
      </c>
      <c r="K251" s="71" t="str">
        <f t="shared" si="124"/>
        <v>Nkoola</v>
      </c>
      <c r="L251" s="71">
        <f t="shared" si="125"/>
        <v>0</v>
      </c>
      <c r="M251" s="71">
        <f t="shared" si="126"/>
        <v>0</v>
      </c>
      <c r="N251" s="71">
        <f t="shared" si="145"/>
        <v>8</v>
      </c>
      <c r="O251" s="71" t="str">
        <f t="shared" si="146"/>
        <v>High Level of Service</v>
      </c>
      <c r="P251" s="71">
        <v>1</v>
      </c>
      <c r="Q251" s="71" t="str">
        <f t="shared" si="127"/>
        <v>Afridev Handpump</v>
      </c>
      <c r="R251" s="71" t="str">
        <f t="shared" si="128"/>
        <v/>
      </c>
      <c r="S251" s="71" t="str">
        <f t="shared" si="147"/>
        <v>Afridev Handpump</v>
      </c>
      <c r="T251" s="71">
        <f t="shared" si="129"/>
        <v>1</v>
      </c>
      <c r="U251" s="71">
        <f t="shared" si="130"/>
        <v>175</v>
      </c>
      <c r="V251" s="71">
        <f t="shared" si="131"/>
        <v>1</v>
      </c>
      <c r="W251" s="71">
        <f t="shared" si="132"/>
        <v>1</v>
      </c>
      <c r="X251" s="71" t="str">
        <f t="shared" si="133"/>
        <v/>
      </c>
      <c r="Y251" s="71" t="str">
        <f t="shared" si="134"/>
        <v/>
      </c>
      <c r="Z251" s="71">
        <f t="shared" si="148"/>
        <v>1</v>
      </c>
      <c r="AA251" s="71">
        <f t="shared" si="135"/>
        <v>1</v>
      </c>
      <c r="AB251" s="71">
        <f t="shared" si="136"/>
        <v>46</v>
      </c>
      <c r="AC251" s="71" t="str">
        <f t="shared" si="137"/>
        <v>Handpump</v>
      </c>
      <c r="AD251" s="71">
        <f t="shared" si="149"/>
        <v>46</v>
      </c>
      <c r="AE251" s="71" t="str">
        <f t="shared" si="150"/>
        <v/>
      </c>
      <c r="AF251" s="71">
        <f t="shared" si="138"/>
        <v>1</v>
      </c>
      <c r="AG251" s="71" t="str">
        <f t="shared" si="139"/>
        <v/>
      </c>
      <c r="AH251" s="71" t="str">
        <f t="shared" si="140"/>
        <v/>
      </c>
      <c r="AI251" s="71">
        <f t="shared" si="141"/>
        <v>1</v>
      </c>
      <c r="AJ251" s="71" t="str">
        <f t="shared" si="142"/>
        <v>Turbidity</v>
      </c>
      <c r="AK251" s="71">
        <f t="shared" si="143"/>
        <v>1</v>
      </c>
      <c r="AL251" s="71">
        <f t="shared" si="151"/>
        <v>1</v>
      </c>
      <c r="AM251" s="71">
        <f t="shared" si="144"/>
        <v>1</v>
      </c>
    </row>
    <row r="252" spans="1:39" x14ac:dyDescent="0.45">
      <c r="A252" s="71" t="str">
        <f t="shared" si="114"/>
        <v>2687890467</v>
      </c>
      <c r="B252" s="71" t="str">
        <f t="shared" si="115"/>
        <v>12-08-2019 19:01:42 UTC</v>
      </c>
      <c r="C252" s="71" t="str">
        <f t="shared" si="116"/>
        <v>92uy-u5ga-e1ew</v>
      </c>
      <c r="D252" s="71" t="str">
        <f t="shared" si="117"/>
        <v>-15.924415737390518</v>
      </c>
      <c r="E252" s="71" t="str">
        <f t="shared" si="118"/>
        <v>35.2898008748889</v>
      </c>
      <c r="F252" s="71" t="str">
        <f t="shared" si="119"/>
        <v>684.0</v>
      </c>
      <c r="G252" s="71" t="str">
        <f t="shared" si="120"/>
        <v>Malawi</v>
      </c>
      <c r="H252" s="71" t="str">
        <f t="shared" si="121"/>
        <v>Chiradzulu</v>
      </c>
      <c r="I252" s="71" t="str">
        <f t="shared" si="122"/>
        <v>Maone</v>
      </c>
      <c r="J252" s="71" t="str">
        <f t="shared" si="123"/>
        <v>Mboola</v>
      </c>
      <c r="K252" s="71" t="str">
        <f t="shared" si="124"/>
        <v>Michongwe</v>
      </c>
      <c r="L252" s="71">
        <f t="shared" si="125"/>
        <v>0</v>
      </c>
      <c r="M252" s="71">
        <f t="shared" si="126"/>
        <v>0</v>
      </c>
      <c r="N252" s="71">
        <f t="shared" si="145"/>
        <v>7</v>
      </c>
      <c r="O252" s="71" t="str">
        <f t="shared" si="146"/>
        <v>Intermediate Level of Service</v>
      </c>
      <c r="P252" s="71">
        <v>1</v>
      </c>
      <c r="Q252" s="71" t="str">
        <f t="shared" si="127"/>
        <v>Afridev Handpump</v>
      </c>
      <c r="R252" s="71" t="str">
        <f t="shared" si="128"/>
        <v/>
      </c>
      <c r="S252" s="71" t="str">
        <f t="shared" si="147"/>
        <v>Afridev Handpump</v>
      </c>
      <c r="T252" s="71">
        <f t="shared" si="129"/>
        <v>1</v>
      </c>
      <c r="U252" s="71">
        <f t="shared" si="130"/>
        <v>250</v>
      </c>
      <c r="V252" s="71">
        <f t="shared" si="131"/>
        <v>1</v>
      </c>
      <c r="W252" s="71">
        <f t="shared" si="132"/>
        <v>0</v>
      </c>
      <c r="X252" s="71">
        <f t="shared" si="133"/>
        <v>1</v>
      </c>
      <c r="Y252" s="71">
        <f t="shared" si="134"/>
        <v>0</v>
      </c>
      <c r="Z252" s="71">
        <f t="shared" si="148"/>
        <v>0</v>
      </c>
      <c r="AA252" s="71">
        <f t="shared" si="135"/>
        <v>1</v>
      </c>
      <c r="AB252" s="71">
        <f t="shared" si="136"/>
        <v>65</v>
      </c>
      <c r="AC252" s="71" t="str">
        <f t="shared" si="137"/>
        <v>Handpump</v>
      </c>
      <c r="AD252" s="71">
        <f t="shared" si="149"/>
        <v>65</v>
      </c>
      <c r="AE252" s="71" t="str">
        <f t="shared" si="150"/>
        <v/>
      </c>
      <c r="AF252" s="71">
        <f t="shared" si="138"/>
        <v>1</v>
      </c>
      <c r="AG252" s="71" t="str">
        <f t="shared" si="139"/>
        <v/>
      </c>
      <c r="AH252" s="71" t="str">
        <f t="shared" si="140"/>
        <v/>
      </c>
      <c r="AI252" s="71">
        <f t="shared" si="141"/>
        <v>1</v>
      </c>
      <c r="AJ252" s="71" t="str">
        <f t="shared" si="142"/>
        <v>Turbidity</v>
      </c>
      <c r="AK252" s="71">
        <f t="shared" si="143"/>
        <v>1</v>
      </c>
      <c r="AL252" s="71">
        <f t="shared" si="151"/>
        <v>1</v>
      </c>
      <c r="AM252" s="71">
        <f t="shared" si="144"/>
        <v>1</v>
      </c>
    </row>
    <row r="253" spans="1:39" x14ac:dyDescent="0.45">
      <c r="A253" s="71" t="str">
        <f t="shared" si="114"/>
        <v>2703660452</v>
      </c>
      <c r="B253" s="71" t="str">
        <f t="shared" si="115"/>
        <v>12-08-2019 19:02:52 UTC</v>
      </c>
      <c r="C253" s="71" t="str">
        <f t="shared" si="116"/>
        <v>9y1s-mm8c-mygq</v>
      </c>
      <c r="D253" s="71" t="str">
        <f t="shared" si="117"/>
        <v>-15.921183172613382</v>
      </c>
      <c r="E253" s="71" t="str">
        <f t="shared" si="118"/>
        <v>35.29464829713106</v>
      </c>
      <c r="F253" s="71" t="str">
        <f t="shared" si="119"/>
        <v>735.0</v>
      </c>
      <c r="G253" s="71" t="str">
        <f t="shared" si="120"/>
        <v>Malawi</v>
      </c>
      <c r="H253" s="71" t="str">
        <f t="shared" si="121"/>
        <v>Chiradzulu</v>
      </c>
      <c r="I253" s="71" t="str">
        <f t="shared" si="122"/>
        <v>Maone</v>
      </c>
      <c r="J253" s="71" t="str">
        <f t="shared" si="123"/>
        <v>Mboola</v>
      </c>
      <c r="K253" s="71" t="str">
        <f t="shared" si="124"/>
        <v>Khamwaha</v>
      </c>
      <c r="L253" s="71">
        <f t="shared" si="125"/>
        <v>0</v>
      </c>
      <c r="M253" s="71">
        <f t="shared" si="126"/>
        <v>0</v>
      </c>
      <c r="N253" s="71">
        <f t="shared" si="145"/>
        <v>0</v>
      </c>
      <c r="O253" s="71" t="str">
        <f t="shared" si="146"/>
        <v>No Improved System</v>
      </c>
      <c r="P253" s="71" t="s">
        <v>96</v>
      </c>
      <c r="Q253" s="71" t="str">
        <f t="shared" si="127"/>
        <v/>
      </c>
      <c r="R253" s="71" t="str">
        <f t="shared" si="128"/>
        <v/>
      </c>
      <c r="S253" s="71" t="str">
        <f t="shared" si="147"/>
        <v/>
      </c>
      <c r="T253" s="71" t="str">
        <f t="shared" si="129"/>
        <v>N/A</v>
      </c>
      <c r="U253" s="71">
        <f t="shared" si="130"/>
        <v>21</v>
      </c>
      <c r="V253" s="71" t="str">
        <f t="shared" si="131"/>
        <v>N/A</v>
      </c>
      <c r="W253" s="71">
        <f t="shared" si="132"/>
        <v>1</v>
      </c>
      <c r="X253" s="71" t="str">
        <f t="shared" si="133"/>
        <v/>
      </c>
      <c r="Y253" s="71" t="str">
        <f t="shared" si="134"/>
        <v/>
      </c>
      <c r="Z253" s="71" t="str">
        <f t="shared" si="148"/>
        <v>N/A</v>
      </c>
      <c r="AA253" s="71" t="str">
        <f t="shared" si="135"/>
        <v>N/A</v>
      </c>
      <c r="AB253" s="71">
        <f t="shared" si="136"/>
        <v>15</v>
      </c>
      <c r="AC253" s="71" t="str">
        <f t="shared" si="137"/>
        <v>Handpump</v>
      </c>
      <c r="AD253" s="71">
        <f t="shared" si="149"/>
        <v>15</v>
      </c>
      <c r="AE253" s="71" t="str">
        <f t="shared" si="150"/>
        <v/>
      </c>
      <c r="AF253" s="71" t="str">
        <f t="shared" si="138"/>
        <v>N/A</v>
      </c>
      <c r="AG253" s="71" t="str">
        <f t="shared" si="139"/>
        <v/>
      </c>
      <c r="AH253" s="71" t="str">
        <f t="shared" si="140"/>
        <v/>
      </c>
      <c r="AI253" s="71" t="str">
        <f t="shared" si="141"/>
        <v/>
      </c>
      <c r="AJ253" s="71" t="str">
        <f t="shared" si="142"/>
        <v>Turbidity</v>
      </c>
      <c r="AK253" s="71" t="str">
        <f t="shared" si="143"/>
        <v/>
      </c>
      <c r="AL253" s="71" t="str">
        <f t="shared" si="151"/>
        <v>N/A</v>
      </c>
      <c r="AM253" s="71" t="str">
        <f t="shared" si="144"/>
        <v>N/A</v>
      </c>
    </row>
    <row r="254" spans="1:39" x14ac:dyDescent="0.45">
      <c r="A254" s="71" t="str">
        <f t="shared" si="114"/>
        <v>2714230632</v>
      </c>
      <c r="B254" s="71" t="str">
        <f t="shared" si="115"/>
        <v>12-08-2019 20:35:19 UTC</v>
      </c>
      <c r="C254" s="71" t="str">
        <f t="shared" si="116"/>
        <v>679g-9jvh-x3w3</v>
      </c>
      <c r="D254" s="71" t="str">
        <f t="shared" si="117"/>
        <v>-15.630033491179347</v>
      </c>
      <c r="E254" s="71" t="str">
        <f t="shared" si="118"/>
        <v>35.203032083809376</v>
      </c>
      <c r="F254" s="71" t="str">
        <f t="shared" si="119"/>
        <v>937.0</v>
      </c>
      <c r="G254" s="71" t="str">
        <f t="shared" si="120"/>
        <v>Malawi</v>
      </c>
      <c r="H254" s="71" t="str">
        <f t="shared" si="121"/>
        <v>Chiradzulu</v>
      </c>
      <c r="I254" s="71" t="str">
        <f t="shared" si="122"/>
        <v>Ntchema</v>
      </c>
      <c r="J254" s="71" t="str">
        <f t="shared" si="123"/>
        <v>Nakatha</v>
      </c>
      <c r="K254" s="71" t="str">
        <f t="shared" si="124"/>
        <v>Ngwale</v>
      </c>
      <c r="L254" s="71">
        <f t="shared" si="125"/>
        <v>0</v>
      </c>
      <c r="M254" s="71">
        <f t="shared" si="126"/>
        <v>0</v>
      </c>
      <c r="N254" s="71">
        <f t="shared" si="145"/>
        <v>6</v>
      </c>
      <c r="O254" s="71" t="str">
        <f t="shared" si="146"/>
        <v>Intermediate Level of Service</v>
      </c>
      <c r="P254" s="71">
        <v>1</v>
      </c>
      <c r="Q254" s="71" t="str">
        <f t="shared" si="127"/>
        <v>Afridev Handpump</v>
      </c>
      <c r="R254" s="71" t="str">
        <f t="shared" si="128"/>
        <v/>
      </c>
      <c r="S254" s="71" t="str">
        <f t="shared" si="147"/>
        <v>Afridev Handpump</v>
      </c>
      <c r="T254" s="71">
        <f t="shared" si="129"/>
        <v>1</v>
      </c>
      <c r="U254" s="71">
        <f t="shared" si="130"/>
        <v>225</v>
      </c>
      <c r="V254" s="71">
        <f t="shared" si="131"/>
        <v>1</v>
      </c>
      <c r="W254" s="71">
        <f t="shared" si="132"/>
        <v>0</v>
      </c>
      <c r="X254" s="71">
        <f t="shared" si="133"/>
        <v>1</v>
      </c>
      <c r="Y254" s="71">
        <f t="shared" si="134"/>
        <v>0</v>
      </c>
      <c r="Z254" s="71">
        <f t="shared" si="148"/>
        <v>0</v>
      </c>
      <c r="AA254" s="71">
        <f t="shared" si="135"/>
        <v>1</v>
      </c>
      <c r="AB254" s="71">
        <f t="shared" si="136"/>
        <v>83</v>
      </c>
      <c r="AC254" s="71" t="str">
        <f t="shared" si="137"/>
        <v>Handpump</v>
      </c>
      <c r="AD254" s="71">
        <f t="shared" si="149"/>
        <v>83</v>
      </c>
      <c r="AE254" s="71" t="str">
        <f t="shared" si="150"/>
        <v/>
      </c>
      <c r="AF254" s="71">
        <f t="shared" si="138"/>
        <v>1</v>
      </c>
      <c r="AG254" s="71" t="str">
        <f t="shared" si="139"/>
        <v/>
      </c>
      <c r="AH254" s="71" t="str">
        <f t="shared" si="140"/>
        <v/>
      </c>
      <c r="AI254" s="71">
        <f t="shared" si="141"/>
        <v>1</v>
      </c>
      <c r="AJ254" s="71" t="str">
        <f t="shared" si="142"/>
        <v>Turbidity</v>
      </c>
      <c r="AK254" s="71">
        <f t="shared" si="143"/>
        <v>1</v>
      </c>
      <c r="AL254" s="71">
        <f t="shared" si="151"/>
        <v>1</v>
      </c>
      <c r="AM254" s="71">
        <f t="shared" si="144"/>
        <v>0</v>
      </c>
    </row>
    <row r="255" spans="1:39" x14ac:dyDescent="0.45">
      <c r="A255" s="71" t="str">
        <f t="shared" si="114"/>
        <v>2703680196</v>
      </c>
      <c r="B255" s="71" t="str">
        <f t="shared" si="115"/>
        <v>12-08-2019 20:38:04 UTC</v>
      </c>
      <c r="C255" s="71" t="str">
        <f t="shared" si="116"/>
        <v>jdhc-8uqg-dkx</v>
      </c>
      <c r="D255" s="71" t="str">
        <f t="shared" si="117"/>
        <v>-15.632898886688054</v>
      </c>
      <c r="E255" s="71" t="str">
        <f t="shared" si="118"/>
        <v>35.20353910513222</v>
      </c>
      <c r="F255" s="71" t="str">
        <f t="shared" si="119"/>
        <v>943.0</v>
      </c>
      <c r="G255" s="71" t="str">
        <f t="shared" si="120"/>
        <v>Malawi</v>
      </c>
      <c r="H255" s="71" t="str">
        <f t="shared" si="121"/>
        <v>Chiradzulu</v>
      </c>
      <c r="I255" s="71" t="str">
        <f t="shared" si="122"/>
        <v>Ntchema</v>
      </c>
      <c r="J255" s="71" t="str">
        <f t="shared" si="123"/>
        <v>Nakatha</v>
      </c>
      <c r="K255" s="71" t="str">
        <f t="shared" si="124"/>
        <v>Ngwale</v>
      </c>
      <c r="L255" s="71">
        <f t="shared" si="125"/>
        <v>0</v>
      </c>
      <c r="M255" s="71">
        <f t="shared" si="126"/>
        <v>0</v>
      </c>
      <c r="N255" s="71">
        <f t="shared" si="145"/>
        <v>0</v>
      </c>
      <c r="O255" s="71" t="str">
        <f t="shared" si="146"/>
        <v>No Improved System</v>
      </c>
      <c r="P255" s="71" t="s">
        <v>96</v>
      </c>
      <c r="Q255" s="71" t="str">
        <f t="shared" si="127"/>
        <v/>
      </c>
      <c r="R255" s="71" t="str">
        <f t="shared" si="128"/>
        <v>Unprotected well</v>
      </c>
      <c r="S255" s="71" t="str">
        <f t="shared" si="147"/>
        <v>Unprotected well</v>
      </c>
      <c r="T255" s="71" t="str">
        <f t="shared" si="129"/>
        <v>N/A</v>
      </c>
      <c r="U255" s="71">
        <f t="shared" si="130"/>
        <v>950</v>
      </c>
      <c r="V255" s="71" t="str">
        <f t="shared" si="131"/>
        <v>N/A</v>
      </c>
      <c r="W255" s="71" t="str">
        <f t="shared" si="132"/>
        <v/>
      </c>
      <c r="X255" s="71" t="str">
        <f t="shared" si="133"/>
        <v/>
      </c>
      <c r="Y255" s="71" t="str">
        <f t="shared" si="134"/>
        <v/>
      </c>
      <c r="Z255" s="71" t="str">
        <f t="shared" si="148"/>
        <v>N/A</v>
      </c>
      <c r="AA255" s="71" t="str">
        <f t="shared" si="135"/>
        <v>N/A</v>
      </c>
      <c r="AB255" s="71" t="str">
        <f t="shared" si="136"/>
        <v/>
      </c>
      <c r="AC255" s="71" t="str">
        <f t="shared" si="137"/>
        <v/>
      </c>
      <c r="AD255" s="71" t="str">
        <f t="shared" si="149"/>
        <v/>
      </c>
      <c r="AE255" s="71" t="str">
        <f t="shared" si="150"/>
        <v/>
      </c>
      <c r="AF255" s="71" t="str">
        <f t="shared" si="138"/>
        <v>N/A</v>
      </c>
      <c r="AG255" s="71" t="str">
        <f t="shared" si="139"/>
        <v/>
      </c>
      <c r="AH255" s="71" t="str">
        <f t="shared" si="140"/>
        <v/>
      </c>
      <c r="AI255" s="71" t="str">
        <f t="shared" si="141"/>
        <v/>
      </c>
      <c r="AJ255" s="71" t="str">
        <f t="shared" si="142"/>
        <v/>
      </c>
      <c r="AK255" s="71" t="str">
        <f t="shared" si="143"/>
        <v/>
      </c>
      <c r="AL255" s="71" t="str">
        <f t="shared" si="151"/>
        <v>N/A</v>
      </c>
      <c r="AM255" s="71" t="str">
        <f t="shared" si="144"/>
        <v>N/A</v>
      </c>
    </row>
    <row r="256" spans="1:39" x14ac:dyDescent="0.45">
      <c r="A256" s="71" t="str">
        <f t="shared" si="114"/>
        <v>2685890653</v>
      </c>
      <c r="B256" s="71" t="str">
        <f t="shared" si="115"/>
        <v>12-08-2019 20:45:33 UTC</v>
      </c>
      <c r="C256" s="71" t="str">
        <f t="shared" si="116"/>
        <v>tqgn-9f7v-cgt1</v>
      </c>
      <c r="D256" s="71" t="str">
        <f t="shared" si="117"/>
        <v>-15.60731069650501</v>
      </c>
      <c r="E256" s="71" t="str">
        <f t="shared" si="118"/>
        <v>35.21288710646331</v>
      </c>
      <c r="F256" s="71" t="str">
        <f t="shared" si="119"/>
        <v>924.0</v>
      </c>
      <c r="G256" s="71" t="str">
        <f t="shared" si="120"/>
        <v>Malawi</v>
      </c>
      <c r="H256" s="71" t="str">
        <f t="shared" si="121"/>
        <v>Chiradzulu</v>
      </c>
      <c r="I256" s="71" t="str">
        <f t="shared" si="122"/>
        <v>Ntchema</v>
      </c>
      <c r="J256" s="71" t="str">
        <f t="shared" si="123"/>
        <v>Balakasi</v>
      </c>
      <c r="K256" s="71" t="str">
        <f t="shared" si="124"/>
        <v>Chotokwa</v>
      </c>
      <c r="L256" s="71">
        <f t="shared" si="125"/>
        <v>0</v>
      </c>
      <c r="M256" s="71">
        <f t="shared" si="126"/>
        <v>0</v>
      </c>
      <c r="N256" s="71">
        <f t="shared" si="145"/>
        <v>6</v>
      </c>
      <c r="O256" s="71" t="str">
        <f t="shared" si="146"/>
        <v>Intermediate Level of Service</v>
      </c>
      <c r="P256" s="71">
        <v>1</v>
      </c>
      <c r="Q256" s="71" t="str">
        <f t="shared" si="127"/>
        <v>Afridev Handpump</v>
      </c>
      <c r="R256" s="71" t="str">
        <f t="shared" si="128"/>
        <v/>
      </c>
      <c r="S256" s="71" t="str">
        <f t="shared" si="147"/>
        <v>Afridev Handpump</v>
      </c>
      <c r="T256" s="71">
        <f t="shared" si="129"/>
        <v>1</v>
      </c>
      <c r="U256" s="71">
        <f t="shared" si="130"/>
        <v>1040</v>
      </c>
      <c r="V256" s="71">
        <f t="shared" si="131"/>
        <v>0</v>
      </c>
      <c r="W256" s="71">
        <f t="shared" si="132"/>
        <v>1</v>
      </c>
      <c r="X256" s="71" t="str">
        <f t="shared" si="133"/>
        <v/>
      </c>
      <c r="Y256" s="71" t="str">
        <f t="shared" si="134"/>
        <v/>
      </c>
      <c r="Z256" s="71">
        <f t="shared" si="148"/>
        <v>1</v>
      </c>
      <c r="AA256" s="71">
        <f t="shared" si="135"/>
        <v>1</v>
      </c>
      <c r="AB256" s="71">
        <f t="shared" si="136"/>
        <v>52</v>
      </c>
      <c r="AC256" s="71" t="str">
        <f t="shared" si="137"/>
        <v>Handpump</v>
      </c>
      <c r="AD256" s="71">
        <f t="shared" si="149"/>
        <v>52</v>
      </c>
      <c r="AE256" s="71" t="str">
        <f t="shared" si="150"/>
        <v/>
      </c>
      <c r="AF256" s="71">
        <f t="shared" si="138"/>
        <v>1</v>
      </c>
      <c r="AG256" s="71" t="str">
        <f t="shared" si="139"/>
        <v/>
      </c>
      <c r="AH256" s="71" t="str">
        <f t="shared" si="140"/>
        <v/>
      </c>
      <c r="AI256" s="71">
        <f t="shared" si="141"/>
        <v>1</v>
      </c>
      <c r="AJ256" s="71" t="str">
        <f t="shared" si="142"/>
        <v>Turbidity</v>
      </c>
      <c r="AK256" s="71">
        <f t="shared" si="143"/>
        <v>1</v>
      </c>
      <c r="AL256" s="71">
        <f t="shared" si="151"/>
        <v>1</v>
      </c>
      <c r="AM256" s="71">
        <f t="shared" si="144"/>
        <v>0</v>
      </c>
    </row>
    <row r="257" spans="1:39" x14ac:dyDescent="0.45">
      <c r="A257" s="71" t="str">
        <f t="shared" si="114"/>
        <v>2705510612</v>
      </c>
      <c r="B257" s="71" t="str">
        <f t="shared" si="115"/>
        <v>12-08-2019 20:46:03 UTC</v>
      </c>
      <c r="C257" s="71" t="str">
        <f t="shared" si="116"/>
        <v>h50t-fga0-eaub</v>
      </c>
      <c r="D257" s="71" t="str">
        <f t="shared" si="117"/>
        <v>-15.618891846388578</v>
      </c>
      <c r="E257" s="71" t="str">
        <f t="shared" si="118"/>
        <v>35.21426894702017</v>
      </c>
      <c r="F257" s="71" t="str">
        <f t="shared" si="119"/>
        <v>904.0</v>
      </c>
      <c r="G257" s="71" t="str">
        <f t="shared" si="120"/>
        <v>Malawi</v>
      </c>
      <c r="H257" s="71" t="str">
        <f t="shared" si="121"/>
        <v>Chiradzulu</v>
      </c>
      <c r="I257" s="71" t="str">
        <f t="shared" si="122"/>
        <v>Ntchema</v>
      </c>
      <c r="J257" s="71" t="str">
        <f t="shared" si="123"/>
        <v>Nakatha</v>
      </c>
      <c r="K257" s="71" t="str">
        <f t="shared" si="124"/>
        <v>Putheya</v>
      </c>
      <c r="L257" s="71">
        <f t="shared" si="125"/>
        <v>0</v>
      </c>
      <c r="M257" s="71">
        <f t="shared" si="126"/>
        <v>0</v>
      </c>
      <c r="N257" s="71">
        <f t="shared" si="145"/>
        <v>7</v>
      </c>
      <c r="O257" s="71" t="str">
        <f t="shared" si="146"/>
        <v>Intermediate Level of Service</v>
      </c>
      <c r="P257" s="71">
        <v>1</v>
      </c>
      <c r="Q257" s="71" t="str">
        <f t="shared" si="127"/>
        <v>Afridev Handpump</v>
      </c>
      <c r="R257" s="71" t="str">
        <f t="shared" si="128"/>
        <v/>
      </c>
      <c r="S257" s="71" t="str">
        <f t="shared" si="147"/>
        <v>Afridev Handpump</v>
      </c>
      <c r="T257" s="71">
        <f t="shared" si="129"/>
        <v>1</v>
      </c>
      <c r="U257" s="71">
        <f t="shared" si="130"/>
        <v>650</v>
      </c>
      <c r="V257" s="71">
        <f t="shared" si="131"/>
        <v>0</v>
      </c>
      <c r="W257" s="71">
        <f t="shared" si="132"/>
        <v>1</v>
      </c>
      <c r="X257" s="71" t="str">
        <f t="shared" si="133"/>
        <v/>
      </c>
      <c r="Y257" s="71" t="str">
        <f t="shared" si="134"/>
        <v/>
      </c>
      <c r="Z257" s="71">
        <f t="shared" si="148"/>
        <v>1</v>
      </c>
      <c r="AA257" s="71">
        <f t="shared" si="135"/>
        <v>1</v>
      </c>
      <c r="AB257" s="71">
        <f t="shared" si="136"/>
        <v>52</v>
      </c>
      <c r="AC257" s="71" t="str">
        <f t="shared" si="137"/>
        <v>Handpump</v>
      </c>
      <c r="AD257" s="71">
        <f t="shared" si="149"/>
        <v>52</v>
      </c>
      <c r="AE257" s="71" t="str">
        <f t="shared" si="150"/>
        <v/>
      </c>
      <c r="AF257" s="71">
        <f t="shared" si="138"/>
        <v>1</v>
      </c>
      <c r="AG257" s="71" t="str">
        <f t="shared" si="139"/>
        <v/>
      </c>
      <c r="AH257" s="71" t="str">
        <f t="shared" si="140"/>
        <v/>
      </c>
      <c r="AI257" s="71">
        <f t="shared" si="141"/>
        <v>1</v>
      </c>
      <c r="AJ257" s="71" t="str">
        <f t="shared" si="142"/>
        <v>Turbidity</v>
      </c>
      <c r="AK257" s="71">
        <f t="shared" si="143"/>
        <v>1</v>
      </c>
      <c r="AL257" s="71">
        <f t="shared" si="151"/>
        <v>1</v>
      </c>
      <c r="AM257" s="71">
        <f t="shared" si="144"/>
        <v>1</v>
      </c>
    </row>
    <row r="258" spans="1:39" x14ac:dyDescent="0.45">
      <c r="A258" s="71" t="str">
        <f t="shared" ref="A258:A321" si="152">IF(Instance_ID="","",Instance_ID)</f>
        <v>2699750055</v>
      </c>
      <c r="B258" s="71" t="str">
        <f t="shared" ref="B258:B321" si="153">IF(Date="","",Date)</f>
        <v>12-08-2019 20:47:17 UTC</v>
      </c>
      <c r="C258" s="71" t="str">
        <f t="shared" ref="C258:C321" si="154">IF(Unique_ID="","",Unique_ID)</f>
        <v>gtxm-e6yc-pt9a</v>
      </c>
      <c r="D258" s="71" t="str">
        <f t="shared" ref="D258:D321" si="155">IF(Latitude="","",Latitude)</f>
        <v>-15.63352438621223</v>
      </c>
      <c r="E258" s="71" t="str">
        <f t="shared" ref="E258:E321" si="156">IF(Longitude="","",Longitude)</f>
        <v>35.20810078829527</v>
      </c>
      <c r="F258" s="71" t="str">
        <f t="shared" ref="F258:F321" si="157">IF(Elevation="","",Elevation)</f>
        <v>900.0</v>
      </c>
      <c r="G258" s="71" t="str">
        <f t="shared" ref="G258:G321" si="158">IF(Geo_Level_1="","",Geo_Level_1)</f>
        <v>Malawi</v>
      </c>
      <c r="H258" s="71" t="str">
        <f t="shared" ref="H258:H321" si="159">IF(Geo_Level_2="","",Geo_Level_2)</f>
        <v>Chiradzulu</v>
      </c>
      <c r="I258" s="71" t="str">
        <f t="shared" ref="I258:I321" si="160">IF(Geo_Level_1="","",Geo_Level_3)</f>
        <v>Ntchema</v>
      </c>
      <c r="J258" s="71" t="str">
        <f t="shared" ref="J258:J321" si="161">IF(Geo_Level_1="","",Geo_Level_4)</f>
        <v>Nakatha</v>
      </c>
      <c r="K258" s="71" t="str">
        <f t="shared" ref="K258:K321" si="162">IF(Geo_Level_1="","",Geo_Level_5)</f>
        <v>Ngwale</v>
      </c>
      <c r="L258" s="71">
        <f t="shared" ref="L258:L321" si="163">IF(Geo_Level_1="","",Geo_Level_6)</f>
        <v>0</v>
      </c>
      <c r="M258" s="71">
        <f t="shared" ref="M258:M321" si="164">IF(Geo_Level_1="","",Geo_Level_7)</f>
        <v>0</v>
      </c>
      <c r="N258" s="71">
        <f t="shared" si="145"/>
        <v>0</v>
      </c>
      <c r="O258" s="71" t="str">
        <f t="shared" si="146"/>
        <v>No Improved System</v>
      </c>
      <c r="P258" s="71" t="s">
        <v>96</v>
      </c>
      <c r="Q258" s="71" t="str">
        <f t="shared" ref="Q258:Q321" si="165">IF(Type_Improved_Water_Point="","",Type_Improved_Water_Point)</f>
        <v/>
      </c>
      <c r="R258" s="71" t="str">
        <f t="shared" ref="R258:R321" si="166">IF(Type_Unimproved_Water="","",Type_Unimproved_Water)</f>
        <v>Unprotected well</v>
      </c>
      <c r="S258" s="71" t="str">
        <f t="shared" si="147"/>
        <v>Unprotected well</v>
      </c>
      <c r="T258" s="71" t="str">
        <f t="shared" ref="T258:T321" si="167">IF(P258="N/A",P258,IF(Waterpoint_Source_Protected="","No Data",IF(Waterpoint_Source_Protected="Yes",1,0)))</f>
        <v>N/A</v>
      </c>
      <c r="U258" s="71">
        <f t="shared" ref="U258:U321" si="168">IF(Number_Users="","",Number_Users)</f>
        <v>20</v>
      </c>
      <c r="V258" s="71" t="str">
        <f t="shared" ref="V258:V321" si="169">IFERROR(IF(P258="N/A",P258,IF(U258="","No Data",IF(U258&lt;=Gov_Standard_Number_Users,1,0))),1)</f>
        <v>N/A</v>
      </c>
      <c r="W258" s="71" t="str">
        <f t="shared" ref="W258:W321" si="170">IF(Waterpoint_Out_Of_Service_Broken="","",IF(Waterpoint_Out_Of_Service_Broken="No",1,0))</f>
        <v/>
      </c>
      <c r="X258" s="71" t="str">
        <f t="shared" ref="X258:X321" si="171">IF(Waterpoint_Number_Times_Broken="","",IF(Waterpoint_Number_Times_Broken&lt;=12,1,0))</f>
        <v/>
      </c>
      <c r="Y258" s="71" t="str">
        <f t="shared" ref="Y258:Y321" si="172">IF(Waterpoint_Days_Broken="","",IF(Waterpoint_Days_Broken&gt;1,0,1))</f>
        <v/>
      </c>
      <c r="Z258" s="71" t="str">
        <f t="shared" si="148"/>
        <v>N/A</v>
      </c>
      <c r="AA258" s="71" t="str">
        <f t="shared" ref="AA258:AA321" si="173">IF(P258="N/A",P258,IF(Water_Available_Day_Of_Visit="","No Data",IF(Water_Available_Day_Of_Visit="Yes",1,0)))</f>
        <v>N/A</v>
      </c>
      <c r="AB258" s="71" t="str">
        <f t="shared" ref="AB258:AB321" si="174">IF(Seconds_20L="","",Seconds_20L)</f>
        <v/>
      </c>
      <c r="AC258" s="71" t="str">
        <f t="shared" ref="AC258:AC321" si="175">IF(Piped_Or_Handpump="","",Piped_Or_Handpump)</f>
        <v/>
      </c>
      <c r="AD258" s="71" t="str">
        <f t="shared" si="149"/>
        <v/>
      </c>
      <c r="AE258" s="71" t="str">
        <f t="shared" si="150"/>
        <v/>
      </c>
      <c r="AF258" s="71" t="str">
        <f t="shared" ref="AF258:AF321" si="176">IF(P258="N/A",P258,IF(AND(AD258="",AE258=""),"No Data",IF(AC258="Piped System",IF(AE258&gt;=Gov_Standards_Quantity,1,0),IF(AC258="Handpump",IF(AB258&lt;=Standard_Time_To_Fill_Bucket,1,0)))))</f>
        <v>N/A</v>
      </c>
      <c r="AG258" s="71" t="str">
        <f t="shared" ref="AG258:AG321" si="177">IF(Ecoli_Result="","",IF(Ecoli_Result=Standard_Ecoli,1,0))</f>
        <v/>
      </c>
      <c r="AH258" s="71" t="str">
        <f t="shared" ref="AH258:AH321" si="178">IF(Residual_Chlorine_Result="","",IF(AND(Residual_Chlorine_Result&lt;=Standard_Residual_Chlorine_Max,Residual_Chlorine_Result&gt;=Standard_Residual_Chlorine_Min),1,0))</f>
        <v/>
      </c>
      <c r="AI258" s="71" t="str">
        <f t="shared" ref="AI258:AI321" si="179">IF(Bacteria_Result="","",IF(Bacteria_Result=Standard_Bacteria,1,0))</f>
        <v/>
      </c>
      <c r="AJ258" s="71" t="str">
        <f t="shared" ref="AJ258:AJ321" si="180">IF(Other_Contaminant="","",Other_Contaminant)</f>
        <v/>
      </c>
      <c r="AK258" s="71" t="str">
        <f t="shared" ref="AK258:AK321" si="181">IF(Other_Contaminant_Result="","",IF(Other_Contaminant_Result&lt;=Standard_Other_Contaminant,1,0))</f>
        <v/>
      </c>
      <c r="AL258" s="71" t="str">
        <f t="shared" si="151"/>
        <v>N/A</v>
      </c>
      <c r="AM258" s="71" t="str">
        <f t="shared" ref="AM258:AM321" si="182">IF(P258="N/A",P258,IF(Water_Point_Condition_Overall="","No Data",IF(Water_Point_Condition_Overall="Normal",1,0)))</f>
        <v>N/A</v>
      </c>
    </row>
    <row r="259" spans="1:39" x14ac:dyDescent="0.45">
      <c r="A259" s="71" t="str">
        <f t="shared" si="152"/>
        <v>2681750062</v>
      </c>
      <c r="B259" s="71" t="str">
        <f t="shared" si="153"/>
        <v>12-08-2019 20:48:32 UTC</v>
      </c>
      <c r="C259" s="71" t="str">
        <f t="shared" si="154"/>
        <v>h1hj-5kvr-nb2d</v>
      </c>
      <c r="D259" s="71" t="str">
        <f t="shared" si="155"/>
        <v>-15.624926565214992</v>
      </c>
      <c r="E259" s="71" t="str">
        <f t="shared" si="156"/>
        <v>35.209894767031074</v>
      </c>
      <c r="F259" s="71" t="str">
        <f t="shared" si="157"/>
        <v>934.0</v>
      </c>
      <c r="G259" s="71" t="str">
        <f t="shared" si="158"/>
        <v>Malawi</v>
      </c>
      <c r="H259" s="71" t="str">
        <f t="shared" si="159"/>
        <v>Chiradzulu</v>
      </c>
      <c r="I259" s="71" t="str">
        <f t="shared" si="160"/>
        <v>Ntchema</v>
      </c>
      <c r="J259" s="71" t="str">
        <f t="shared" si="161"/>
        <v>Nakatha</v>
      </c>
      <c r="K259" s="71" t="str">
        <f t="shared" si="162"/>
        <v>Ngwale</v>
      </c>
      <c r="L259" s="71">
        <f t="shared" si="163"/>
        <v>0</v>
      </c>
      <c r="M259" s="71">
        <f t="shared" si="164"/>
        <v>0</v>
      </c>
      <c r="N259" s="71">
        <f t="shared" ref="N259:N322" si="183">SUM(P259,T259,V259,Z259,AA259,AF259,AL259,AM259)</f>
        <v>7</v>
      </c>
      <c r="O259" s="71" t="str">
        <f t="shared" ref="O259:O322" si="184">IF(N259=0,"No Improved System",IF(N259=1,"Inadequate Level of Service",IF(N259=2,"Inadequate Level of Service",IF(N259=3,"Basic Level of Service",IF(N259=4,"Basic Level of Service",IF(N259=5,"Basic Level of Service",IF(N259=6,"Intermediate Level of Service",IF(N259=7,"Intermediate Level of Service",IF(N259=8,"High Level of Service")))))))))</f>
        <v>Intermediate Level of Service</v>
      </c>
      <c r="P259" s="71">
        <v>1</v>
      </c>
      <c r="Q259" s="71" t="str">
        <f t="shared" si="165"/>
        <v>Afridev Handpump</v>
      </c>
      <c r="R259" s="71" t="str">
        <f t="shared" si="166"/>
        <v/>
      </c>
      <c r="S259" s="71" t="str">
        <f t="shared" ref="S259:S322" si="185">CONCATENATE(Q259,R259)</f>
        <v>Afridev Handpump</v>
      </c>
      <c r="T259" s="71">
        <f t="shared" si="167"/>
        <v>1</v>
      </c>
      <c r="U259" s="71">
        <f t="shared" si="168"/>
        <v>300</v>
      </c>
      <c r="V259" s="71">
        <f t="shared" si="169"/>
        <v>0</v>
      </c>
      <c r="W259" s="71">
        <f t="shared" si="170"/>
        <v>1</v>
      </c>
      <c r="X259" s="71" t="str">
        <f t="shared" si="171"/>
        <v/>
      </c>
      <c r="Y259" s="71" t="str">
        <f t="shared" si="172"/>
        <v/>
      </c>
      <c r="Z259" s="71">
        <f t="shared" ref="Z259:Z322" si="186">IF(P259="N/A",P259,IF(OR(W259="",AND(W259=0,X259="",Y259="")),"No Data",IF(W259=1,1,IF(AND(X259=1,Y259=1),1,0))))</f>
        <v>1</v>
      </c>
      <c r="AA259" s="71">
        <f t="shared" si="173"/>
        <v>1</v>
      </c>
      <c r="AB259" s="71">
        <f t="shared" si="174"/>
        <v>40</v>
      </c>
      <c r="AC259" s="71" t="str">
        <f t="shared" si="175"/>
        <v>Handpump</v>
      </c>
      <c r="AD259" s="71">
        <f t="shared" ref="AD259:AD322" si="187">IF(AC259="Handpump",IF(AB259="","",AB259),"")</f>
        <v>40</v>
      </c>
      <c r="AE259" s="71" t="str">
        <f t="shared" ref="AE259:AE322" si="188">IF(AC259="piped system",IFERROR(20/AB259*86400/U259,""),"")</f>
        <v/>
      </c>
      <c r="AF259" s="71">
        <f t="shared" si="176"/>
        <v>1</v>
      </c>
      <c r="AG259" s="71" t="str">
        <f t="shared" si="177"/>
        <v/>
      </c>
      <c r="AH259" s="71" t="str">
        <f t="shared" si="178"/>
        <v/>
      </c>
      <c r="AI259" s="71">
        <f t="shared" si="179"/>
        <v>1</v>
      </c>
      <c r="AJ259" s="71" t="str">
        <f t="shared" si="180"/>
        <v>Turbidity</v>
      </c>
      <c r="AK259" s="71">
        <f t="shared" si="181"/>
        <v>1</v>
      </c>
      <c r="AL259" s="71">
        <f t="shared" ref="AL259:AL322" si="189">IF(P259="N/A",P259,IF(AJ259="",IF(OR(AG259=0,AND(AI259=0,AG259="")),0,IF(OR(AG259=1,AH259=1,AI259=1),1,"No Data")),IF(OR(AK259=0,AG259=0,AND(AI259=0,AG259="")),0,IF(AND(AK259=1,OR(AG259=1,AH259=1,AI259=1)),1,"No Data"))))</f>
        <v>1</v>
      </c>
      <c r="AM259" s="71">
        <f t="shared" si="182"/>
        <v>1</v>
      </c>
    </row>
    <row r="260" spans="1:39" x14ac:dyDescent="0.45">
      <c r="A260" s="71" t="str">
        <f t="shared" si="152"/>
        <v>2716210058</v>
      </c>
      <c r="B260" s="71" t="str">
        <f t="shared" si="153"/>
        <v>13-08-2019 06:27:24 UTC</v>
      </c>
      <c r="C260" s="71" t="str">
        <f t="shared" si="154"/>
        <v>46cc-2fh7-g4e6</v>
      </c>
      <c r="D260" s="71" t="str">
        <f t="shared" si="155"/>
        <v>-15.573916397988796</v>
      </c>
      <c r="E260" s="71" t="str">
        <f t="shared" si="156"/>
        <v>35.22067230194807</v>
      </c>
      <c r="F260" s="71" t="str">
        <f t="shared" si="157"/>
        <v>919.0</v>
      </c>
      <c r="G260" s="71" t="str">
        <f t="shared" si="158"/>
        <v>Malawi</v>
      </c>
      <c r="H260" s="71" t="str">
        <f t="shared" si="159"/>
        <v>Chiradzulu</v>
      </c>
      <c r="I260" s="71" t="str">
        <f t="shared" si="160"/>
        <v>Ntchema</v>
      </c>
      <c r="J260" s="71" t="str">
        <f t="shared" si="161"/>
        <v>Balakasi</v>
      </c>
      <c r="K260" s="71" t="str">
        <f t="shared" si="162"/>
        <v>Balakasi</v>
      </c>
      <c r="L260" s="71">
        <f t="shared" si="163"/>
        <v>0</v>
      </c>
      <c r="M260" s="71">
        <f t="shared" si="164"/>
        <v>0</v>
      </c>
      <c r="N260" s="71">
        <f t="shared" si="183"/>
        <v>8</v>
      </c>
      <c r="O260" s="71" t="str">
        <f t="shared" si="184"/>
        <v>High Level of Service</v>
      </c>
      <c r="P260" s="71">
        <v>1</v>
      </c>
      <c r="Q260" s="71" t="str">
        <f t="shared" si="165"/>
        <v>Afridev Handpump</v>
      </c>
      <c r="R260" s="71" t="str">
        <f t="shared" si="166"/>
        <v/>
      </c>
      <c r="S260" s="71" t="str">
        <f t="shared" si="185"/>
        <v>Afridev Handpump</v>
      </c>
      <c r="T260" s="71">
        <f t="shared" si="167"/>
        <v>1</v>
      </c>
      <c r="U260" s="71">
        <f t="shared" si="168"/>
        <v>175</v>
      </c>
      <c r="V260" s="71">
        <f t="shared" si="169"/>
        <v>1</v>
      </c>
      <c r="W260" s="71">
        <f t="shared" si="170"/>
        <v>1</v>
      </c>
      <c r="X260" s="71" t="str">
        <f t="shared" si="171"/>
        <v/>
      </c>
      <c r="Y260" s="71" t="str">
        <f t="shared" si="172"/>
        <v/>
      </c>
      <c r="Z260" s="71">
        <f t="shared" si="186"/>
        <v>1</v>
      </c>
      <c r="AA260" s="71">
        <f t="shared" si="173"/>
        <v>1</v>
      </c>
      <c r="AB260" s="71">
        <f t="shared" si="174"/>
        <v>41</v>
      </c>
      <c r="AC260" s="71" t="str">
        <f t="shared" si="175"/>
        <v>Handpump</v>
      </c>
      <c r="AD260" s="71">
        <f t="shared" si="187"/>
        <v>41</v>
      </c>
      <c r="AE260" s="71" t="str">
        <f t="shared" si="188"/>
        <v/>
      </c>
      <c r="AF260" s="71">
        <f t="shared" si="176"/>
        <v>1</v>
      </c>
      <c r="AG260" s="71" t="str">
        <f t="shared" si="177"/>
        <v/>
      </c>
      <c r="AH260" s="71" t="str">
        <f t="shared" si="178"/>
        <v/>
      </c>
      <c r="AI260" s="71">
        <f t="shared" si="179"/>
        <v>1</v>
      </c>
      <c r="AJ260" s="71" t="str">
        <f t="shared" si="180"/>
        <v>Turbidity</v>
      </c>
      <c r="AK260" s="71">
        <f t="shared" si="181"/>
        <v>1</v>
      </c>
      <c r="AL260" s="71">
        <f t="shared" si="189"/>
        <v>1</v>
      </c>
      <c r="AM260" s="71">
        <f t="shared" si="182"/>
        <v>1</v>
      </c>
    </row>
    <row r="261" spans="1:39" x14ac:dyDescent="0.45">
      <c r="A261" s="71" t="str">
        <f t="shared" si="152"/>
        <v>2699750605</v>
      </c>
      <c r="B261" s="71" t="str">
        <f t="shared" si="153"/>
        <v>13-08-2019 06:36:26 UTC</v>
      </c>
      <c r="C261" s="71" t="str">
        <f t="shared" si="154"/>
        <v>16fm-7ts7-kdpn</v>
      </c>
      <c r="D261" s="71" t="str">
        <f t="shared" si="155"/>
        <v>-15.583596196956933</v>
      </c>
      <c r="E261" s="71" t="str">
        <f t="shared" si="156"/>
        <v>35.22922469303012</v>
      </c>
      <c r="F261" s="71" t="str">
        <f t="shared" si="157"/>
        <v>891.0</v>
      </c>
      <c r="G261" s="71" t="str">
        <f t="shared" si="158"/>
        <v>Malawi</v>
      </c>
      <c r="H261" s="71" t="str">
        <f t="shared" si="159"/>
        <v>Chiradzulu</v>
      </c>
      <c r="I261" s="71" t="str">
        <f t="shared" si="160"/>
        <v>Ntchema</v>
      </c>
      <c r="J261" s="71" t="str">
        <f t="shared" si="161"/>
        <v>Balakasi</v>
      </c>
      <c r="K261" s="71" t="str">
        <f t="shared" si="162"/>
        <v>Witiko</v>
      </c>
      <c r="L261" s="71">
        <f t="shared" si="163"/>
        <v>0</v>
      </c>
      <c r="M261" s="71">
        <f t="shared" si="164"/>
        <v>0</v>
      </c>
      <c r="N261" s="71">
        <f t="shared" si="183"/>
        <v>5</v>
      </c>
      <c r="O261" s="71" t="str">
        <f t="shared" si="184"/>
        <v>Basic Level of Service</v>
      </c>
      <c r="P261" s="71">
        <v>1</v>
      </c>
      <c r="Q261" s="71" t="str">
        <f t="shared" si="165"/>
        <v>Afridev Handpump</v>
      </c>
      <c r="R261" s="71" t="str">
        <f t="shared" si="166"/>
        <v/>
      </c>
      <c r="S261" s="71" t="str">
        <f t="shared" si="185"/>
        <v>Afridev Handpump</v>
      </c>
      <c r="T261" s="71">
        <f t="shared" si="167"/>
        <v>0</v>
      </c>
      <c r="U261" s="71">
        <f t="shared" si="168"/>
        <v>336</v>
      </c>
      <c r="V261" s="71">
        <f t="shared" si="169"/>
        <v>0</v>
      </c>
      <c r="W261" s="71">
        <f t="shared" si="170"/>
        <v>0</v>
      </c>
      <c r="X261" s="71">
        <f t="shared" si="171"/>
        <v>1</v>
      </c>
      <c r="Y261" s="71">
        <f t="shared" si="172"/>
        <v>0</v>
      </c>
      <c r="Z261" s="71">
        <f t="shared" si="186"/>
        <v>0</v>
      </c>
      <c r="AA261" s="71">
        <f t="shared" si="173"/>
        <v>1</v>
      </c>
      <c r="AB261" s="71">
        <f t="shared" si="174"/>
        <v>56</v>
      </c>
      <c r="AC261" s="71" t="str">
        <f t="shared" si="175"/>
        <v>Handpump</v>
      </c>
      <c r="AD261" s="71">
        <f t="shared" si="187"/>
        <v>56</v>
      </c>
      <c r="AE261" s="71" t="str">
        <f t="shared" si="188"/>
        <v/>
      </c>
      <c r="AF261" s="71">
        <f t="shared" si="176"/>
        <v>1</v>
      </c>
      <c r="AG261" s="71" t="str">
        <f t="shared" si="177"/>
        <v/>
      </c>
      <c r="AH261" s="71" t="str">
        <f t="shared" si="178"/>
        <v/>
      </c>
      <c r="AI261" s="71">
        <f t="shared" si="179"/>
        <v>1</v>
      </c>
      <c r="AJ261" s="71" t="str">
        <f t="shared" si="180"/>
        <v>Turbidity</v>
      </c>
      <c r="AK261" s="71">
        <f t="shared" si="181"/>
        <v>1</v>
      </c>
      <c r="AL261" s="71">
        <f t="shared" si="189"/>
        <v>1</v>
      </c>
      <c r="AM261" s="71">
        <f t="shared" si="182"/>
        <v>1</v>
      </c>
    </row>
    <row r="262" spans="1:39" x14ac:dyDescent="0.45">
      <c r="A262" s="71" t="str">
        <f t="shared" si="152"/>
        <v>2714250306</v>
      </c>
      <c r="B262" s="71" t="str">
        <f t="shared" si="153"/>
        <v>13-08-2019 06:51:02 UTC</v>
      </c>
      <c r="C262" s="71" t="str">
        <f t="shared" si="154"/>
        <v>a8r8-aj91-s3s7</v>
      </c>
      <c r="D262" s="71" t="str">
        <f t="shared" si="155"/>
        <v>-15.583845181390643</v>
      </c>
      <c r="E262" s="71" t="str">
        <f t="shared" si="156"/>
        <v>35.22646738216281</v>
      </c>
      <c r="F262" s="71" t="str">
        <f t="shared" si="157"/>
        <v>918.0</v>
      </c>
      <c r="G262" s="71" t="str">
        <f t="shared" si="158"/>
        <v>Malawi</v>
      </c>
      <c r="H262" s="71" t="str">
        <f t="shared" si="159"/>
        <v>Chiradzulu</v>
      </c>
      <c r="I262" s="71" t="str">
        <f t="shared" si="160"/>
        <v>Ntchema</v>
      </c>
      <c r="J262" s="71" t="str">
        <f t="shared" si="161"/>
        <v>Balakasi</v>
      </c>
      <c r="K262" s="71" t="str">
        <f t="shared" si="162"/>
        <v>Witiko</v>
      </c>
      <c r="L262" s="71">
        <f t="shared" si="163"/>
        <v>0</v>
      </c>
      <c r="M262" s="71">
        <f t="shared" si="164"/>
        <v>0</v>
      </c>
      <c r="N262" s="71">
        <f t="shared" si="183"/>
        <v>7</v>
      </c>
      <c r="O262" s="71" t="str">
        <f t="shared" si="184"/>
        <v>Intermediate Level of Service</v>
      </c>
      <c r="P262" s="71">
        <v>1</v>
      </c>
      <c r="Q262" s="71" t="str">
        <f t="shared" si="165"/>
        <v>Afridev Handpump</v>
      </c>
      <c r="R262" s="71" t="str">
        <f t="shared" si="166"/>
        <v/>
      </c>
      <c r="S262" s="71" t="str">
        <f t="shared" si="185"/>
        <v>Afridev Handpump</v>
      </c>
      <c r="T262" s="71">
        <f t="shared" si="167"/>
        <v>1</v>
      </c>
      <c r="U262" s="71">
        <f t="shared" si="168"/>
        <v>365</v>
      </c>
      <c r="V262" s="71">
        <f t="shared" si="169"/>
        <v>0</v>
      </c>
      <c r="W262" s="71">
        <f t="shared" si="170"/>
        <v>0</v>
      </c>
      <c r="X262" s="71">
        <f t="shared" si="171"/>
        <v>1</v>
      </c>
      <c r="Y262" s="71">
        <f t="shared" si="172"/>
        <v>1</v>
      </c>
      <c r="Z262" s="71">
        <f t="shared" si="186"/>
        <v>1</v>
      </c>
      <c r="AA262" s="71">
        <f t="shared" si="173"/>
        <v>1</v>
      </c>
      <c r="AB262" s="71">
        <f t="shared" si="174"/>
        <v>65</v>
      </c>
      <c r="AC262" s="71" t="str">
        <f t="shared" si="175"/>
        <v>Handpump</v>
      </c>
      <c r="AD262" s="71">
        <f t="shared" si="187"/>
        <v>65</v>
      </c>
      <c r="AE262" s="71" t="str">
        <f t="shared" si="188"/>
        <v/>
      </c>
      <c r="AF262" s="71">
        <f t="shared" si="176"/>
        <v>1</v>
      </c>
      <c r="AG262" s="71" t="str">
        <f t="shared" si="177"/>
        <v/>
      </c>
      <c r="AH262" s="71" t="str">
        <f t="shared" si="178"/>
        <v/>
      </c>
      <c r="AI262" s="71">
        <f t="shared" si="179"/>
        <v>1</v>
      </c>
      <c r="AJ262" s="71" t="str">
        <f t="shared" si="180"/>
        <v>Turbidity</v>
      </c>
      <c r="AK262" s="71">
        <f t="shared" si="181"/>
        <v>1</v>
      </c>
      <c r="AL262" s="71">
        <f t="shared" si="189"/>
        <v>1</v>
      </c>
      <c r="AM262" s="71">
        <f t="shared" si="182"/>
        <v>1</v>
      </c>
    </row>
    <row r="263" spans="1:39" x14ac:dyDescent="0.45">
      <c r="A263" s="71" t="str">
        <f t="shared" si="152"/>
        <v>2697810741</v>
      </c>
      <c r="B263" s="71" t="str">
        <f t="shared" si="153"/>
        <v>13-08-2019 06:59:32 UTC</v>
      </c>
      <c r="C263" s="71" t="str">
        <f t="shared" si="154"/>
        <v>kmwd-9xng-pwak</v>
      </c>
      <c r="D263" s="71" t="str">
        <f t="shared" si="155"/>
        <v>-15.921249305829406</v>
      </c>
      <c r="E263" s="71" t="str">
        <f t="shared" si="156"/>
        <v>35.271852035075426</v>
      </c>
      <c r="F263" s="71" t="str">
        <f t="shared" si="157"/>
        <v>733.0</v>
      </c>
      <c r="G263" s="71" t="str">
        <f t="shared" si="158"/>
        <v>Malawi</v>
      </c>
      <c r="H263" s="71" t="str">
        <f t="shared" si="159"/>
        <v>Chiradzulu</v>
      </c>
      <c r="I263" s="71" t="str">
        <f t="shared" si="160"/>
        <v>Maone</v>
      </c>
      <c r="J263" s="71" t="str">
        <f t="shared" si="161"/>
        <v>Mangulama</v>
      </c>
      <c r="K263" s="71" t="str">
        <f t="shared" si="162"/>
        <v>Mangulama</v>
      </c>
      <c r="L263" s="71">
        <f t="shared" si="163"/>
        <v>0</v>
      </c>
      <c r="M263" s="71">
        <f t="shared" si="164"/>
        <v>0</v>
      </c>
      <c r="N263" s="71">
        <f t="shared" si="183"/>
        <v>8</v>
      </c>
      <c r="O263" s="71" t="str">
        <f t="shared" si="184"/>
        <v>High Level of Service</v>
      </c>
      <c r="P263" s="71">
        <v>1</v>
      </c>
      <c r="Q263" s="71" t="str">
        <f t="shared" si="165"/>
        <v>Afridev Handpump</v>
      </c>
      <c r="R263" s="71" t="str">
        <f t="shared" si="166"/>
        <v/>
      </c>
      <c r="S263" s="71" t="str">
        <f t="shared" si="185"/>
        <v>Afridev Handpump</v>
      </c>
      <c r="T263" s="71">
        <f t="shared" si="167"/>
        <v>1</v>
      </c>
      <c r="U263" s="71">
        <f t="shared" si="168"/>
        <v>125</v>
      </c>
      <c r="V263" s="71">
        <f t="shared" si="169"/>
        <v>1</v>
      </c>
      <c r="W263" s="71">
        <f t="shared" si="170"/>
        <v>1</v>
      </c>
      <c r="X263" s="71" t="str">
        <f t="shared" si="171"/>
        <v/>
      </c>
      <c r="Y263" s="71" t="str">
        <f t="shared" si="172"/>
        <v/>
      </c>
      <c r="Z263" s="71">
        <f t="shared" si="186"/>
        <v>1</v>
      </c>
      <c r="AA263" s="71">
        <f t="shared" si="173"/>
        <v>1</v>
      </c>
      <c r="AB263" s="71">
        <f t="shared" si="174"/>
        <v>60</v>
      </c>
      <c r="AC263" s="71" t="str">
        <f t="shared" si="175"/>
        <v>Handpump</v>
      </c>
      <c r="AD263" s="71">
        <f t="shared" si="187"/>
        <v>60</v>
      </c>
      <c r="AE263" s="71" t="str">
        <f t="shared" si="188"/>
        <v/>
      </c>
      <c r="AF263" s="71">
        <f t="shared" si="176"/>
        <v>1</v>
      </c>
      <c r="AG263" s="71" t="str">
        <f t="shared" si="177"/>
        <v/>
      </c>
      <c r="AH263" s="71" t="str">
        <f t="shared" si="178"/>
        <v/>
      </c>
      <c r="AI263" s="71">
        <f t="shared" si="179"/>
        <v>1</v>
      </c>
      <c r="AJ263" s="71" t="str">
        <f t="shared" si="180"/>
        <v>Turbidity</v>
      </c>
      <c r="AK263" s="71">
        <f t="shared" si="181"/>
        <v>1</v>
      </c>
      <c r="AL263" s="71">
        <f t="shared" si="189"/>
        <v>1</v>
      </c>
      <c r="AM263" s="71">
        <f t="shared" si="182"/>
        <v>1</v>
      </c>
    </row>
    <row r="264" spans="1:39" x14ac:dyDescent="0.45">
      <c r="A264" s="71" t="str">
        <f t="shared" si="152"/>
        <v>2716190417</v>
      </c>
      <c r="B264" s="71" t="str">
        <f t="shared" si="153"/>
        <v>13-08-2019 07:16:34 UTC</v>
      </c>
      <c r="C264" s="71" t="str">
        <f t="shared" si="154"/>
        <v>8fxm-dcvr-751e</v>
      </c>
      <c r="D264" s="71" t="str">
        <f t="shared" si="155"/>
        <v>-15.93344665132463</v>
      </c>
      <c r="E264" s="71" t="str">
        <f t="shared" si="156"/>
        <v>35.26896589435637</v>
      </c>
      <c r="F264" s="71" t="str">
        <f t="shared" si="157"/>
        <v>747.0</v>
      </c>
      <c r="G264" s="71" t="str">
        <f t="shared" si="158"/>
        <v>Malawi</v>
      </c>
      <c r="H264" s="71" t="str">
        <f t="shared" si="159"/>
        <v>Chiradzulu</v>
      </c>
      <c r="I264" s="71" t="str">
        <f t="shared" si="160"/>
        <v>Maone</v>
      </c>
      <c r="J264" s="71" t="str">
        <f t="shared" si="161"/>
        <v>Ntope</v>
      </c>
      <c r="K264" s="71" t="str">
        <f t="shared" si="162"/>
        <v>Mususe</v>
      </c>
      <c r="L264" s="71">
        <f t="shared" si="163"/>
        <v>0</v>
      </c>
      <c r="M264" s="71">
        <f t="shared" si="164"/>
        <v>0</v>
      </c>
      <c r="N264" s="71">
        <f t="shared" si="183"/>
        <v>7</v>
      </c>
      <c r="O264" s="71" t="str">
        <f t="shared" si="184"/>
        <v>Intermediate Level of Service</v>
      </c>
      <c r="P264" s="71">
        <v>1</v>
      </c>
      <c r="Q264" s="71" t="str">
        <f t="shared" si="165"/>
        <v>Afridev Handpump</v>
      </c>
      <c r="R264" s="71" t="str">
        <f t="shared" si="166"/>
        <v/>
      </c>
      <c r="S264" s="71" t="str">
        <f t="shared" si="185"/>
        <v>Afridev Handpump</v>
      </c>
      <c r="T264" s="71">
        <f t="shared" si="167"/>
        <v>1</v>
      </c>
      <c r="U264" s="71">
        <f t="shared" si="168"/>
        <v>260</v>
      </c>
      <c r="V264" s="71">
        <f t="shared" si="169"/>
        <v>0</v>
      </c>
      <c r="W264" s="71">
        <f t="shared" si="170"/>
        <v>1</v>
      </c>
      <c r="X264" s="71" t="str">
        <f t="shared" si="171"/>
        <v/>
      </c>
      <c r="Y264" s="71" t="str">
        <f t="shared" si="172"/>
        <v/>
      </c>
      <c r="Z264" s="71">
        <f t="shared" si="186"/>
        <v>1</v>
      </c>
      <c r="AA264" s="71">
        <f t="shared" si="173"/>
        <v>1</v>
      </c>
      <c r="AB264" s="71">
        <f t="shared" si="174"/>
        <v>53</v>
      </c>
      <c r="AC264" s="71" t="str">
        <f t="shared" si="175"/>
        <v>Handpump</v>
      </c>
      <c r="AD264" s="71">
        <f t="shared" si="187"/>
        <v>53</v>
      </c>
      <c r="AE264" s="71" t="str">
        <f t="shared" si="188"/>
        <v/>
      </c>
      <c r="AF264" s="71">
        <f t="shared" si="176"/>
        <v>1</v>
      </c>
      <c r="AG264" s="71" t="str">
        <f t="shared" si="177"/>
        <v/>
      </c>
      <c r="AH264" s="71" t="str">
        <f t="shared" si="178"/>
        <v/>
      </c>
      <c r="AI264" s="71">
        <f t="shared" si="179"/>
        <v>1</v>
      </c>
      <c r="AJ264" s="71" t="str">
        <f t="shared" si="180"/>
        <v>Turbidity</v>
      </c>
      <c r="AK264" s="71">
        <f t="shared" si="181"/>
        <v>1</v>
      </c>
      <c r="AL264" s="71">
        <f t="shared" si="189"/>
        <v>1</v>
      </c>
      <c r="AM264" s="71">
        <f t="shared" si="182"/>
        <v>1</v>
      </c>
    </row>
    <row r="265" spans="1:39" x14ac:dyDescent="0.45">
      <c r="A265" s="71" t="str">
        <f t="shared" si="152"/>
        <v>2685910364</v>
      </c>
      <c r="B265" s="71" t="str">
        <f t="shared" si="153"/>
        <v>13-08-2019 07:21:55 UTC</v>
      </c>
      <c r="C265" s="71" t="str">
        <f t="shared" si="154"/>
        <v>vyu2-ambk-jepk</v>
      </c>
      <c r="D265" s="71" t="str">
        <f t="shared" si="155"/>
        <v>-15.726869408972561</v>
      </c>
      <c r="E265" s="71" t="str">
        <f t="shared" si="156"/>
        <v>35.20800196565688</v>
      </c>
      <c r="F265" s="71" t="str">
        <f t="shared" si="157"/>
        <v>911.0</v>
      </c>
      <c r="G265" s="71" t="str">
        <f t="shared" si="158"/>
        <v>Malawi</v>
      </c>
      <c r="H265" s="71" t="str">
        <f t="shared" si="159"/>
        <v>Chiradzulu</v>
      </c>
      <c r="I265" s="71" t="str">
        <f t="shared" si="160"/>
        <v>Onga</v>
      </c>
      <c r="J265" s="71" t="str">
        <f t="shared" si="161"/>
        <v>Chapola</v>
      </c>
      <c r="K265" s="71" t="str">
        <f t="shared" si="162"/>
        <v>Chiwewe</v>
      </c>
      <c r="L265" s="71">
        <f t="shared" si="163"/>
        <v>0</v>
      </c>
      <c r="M265" s="71">
        <f t="shared" si="164"/>
        <v>0</v>
      </c>
      <c r="N265" s="71">
        <f t="shared" si="183"/>
        <v>7</v>
      </c>
      <c r="O265" s="71" t="str">
        <f t="shared" si="184"/>
        <v>Intermediate Level of Service</v>
      </c>
      <c r="P265" s="71">
        <v>1</v>
      </c>
      <c r="Q265" s="71" t="str">
        <f t="shared" si="165"/>
        <v>Afridev Handpump</v>
      </c>
      <c r="R265" s="71" t="str">
        <f t="shared" si="166"/>
        <v/>
      </c>
      <c r="S265" s="71" t="str">
        <f t="shared" si="185"/>
        <v>Afridev Handpump</v>
      </c>
      <c r="T265" s="71">
        <f t="shared" si="167"/>
        <v>1</v>
      </c>
      <c r="U265" s="71">
        <f t="shared" si="168"/>
        <v>685</v>
      </c>
      <c r="V265" s="71">
        <f t="shared" si="169"/>
        <v>0</v>
      </c>
      <c r="W265" s="71">
        <f t="shared" si="170"/>
        <v>1</v>
      </c>
      <c r="X265" s="71" t="str">
        <f t="shared" si="171"/>
        <v/>
      </c>
      <c r="Y265" s="71" t="str">
        <f t="shared" si="172"/>
        <v/>
      </c>
      <c r="Z265" s="71">
        <f t="shared" si="186"/>
        <v>1</v>
      </c>
      <c r="AA265" s="71">
        <f t="shared" si="173"/>
        <v>1</v>
      </c>
      <c r="AB265" s="71">
        <f t="shared" si="174"/>
        <v>59</v>
      </c>
      <c r="AC265" s="71" t="str">
        <f t="shared" si="175"/>
        <v>Handpump</v>
      </c>
      <c r="AD265" s="71">
        <f t="shared" si="187"/>
        <v>59</v>
      </c>
      <c r="AE265" s="71" t="str">
        <f t="shared" si="188"/>
        <v/>
      </c>
      <c r="AF265" s="71">
        <f t="shared" si="176"/>
        <v>1</v>
      </c>
      <c r="AG265" s="71" t="str">
        <f t="shared" si="177"/>
        <v/>
      </c>
      <c r="AH265" s="71" t="str">
        <f t="shared" si="178"/>
        <v/>
      </c>
      <c r="AI265" s="71">
        <f t="shared" si="179"/>
        <v>1</v>
      </c>
      <c r="AJ265" s="71" t="str">
        <f t="shared" si="180"/>
        <v>Turbidity</v>
      </c>
      <c r="AK265" s="71">
        <f t="shared" si="181"/>
        <v>1</v>
      </c>
      <c r="AL265" s="71">
        <f t="shared" si="189"/>
        <v>1</v>
      </c>
      <c r="AM265" s="71">
        <f t="shared" si="182"/>
        <v>1</v>
      </c>
    </row>
    <row r="266" spans="1:39" x14ac:dyDescent="0.45">
      <c r="A266" s="71" t="str">
        <f t="shared" si="152"/>
        <v>2699730585</v>
      </c>
      <c r="B266" s="71" t="str">
        <f t="shared" si="153"/>
        <v>13-08-2019 07:23:33 UTC</v>
      </c>
      <c r="C266" s="71" t="str">
        <f t="shared" si="154"/>
        <v>vfhk-bpjb-wb1j</v>
      </c>
      <c r="D266" s="71" t="str">
        <f t="shared" si="155"/>
        <v>-15.577675765380263</v>
      </c>
      <c r="E266" s="71" t="str">
        <f t="shared" si="156"/>
        <v>35.227762470021844</v>
      </c>
      <c r="F266" s="71" t="str">
        <f t="shared" si="157"/>
        <v>904.0</v>
      </c>
      <c r="G266" s="71" t="str">
        <f t="shared" si="158"/>
        <v>Malawi</v>
      </c>
      <c r="H266" s="71" t="str">
        <f t="shared" si="159"/>
        <v>Chiradzulu</v>
      </c>
      <c r="I266" s="71" t="str">
        <f t="shared" si="160"/>
        <v>Ntchema</v>
      </c>
      <c r="J266" s="71" t="str">
        <f t="shared" si="161"/>
        <v>Balakasi</v>
      </c>
      <c r="K266" s="71" t="str">
        <f t="shared" si="162"/>
        <v>Witiko</v>
      </c>
      <c r="L266" s="71">
        <f t="shared" si="163"/>
        <v>0</v>
      </c>
      <c r="M266" s="71">
        <f t="shared" si="164"/>
        <v>0</v>
      </c>
      <c r="N266" s="71">
        <f t="shared" si="183"/>
        <v>6</v>
      </c>
      <c r="O266" s="71" t="str">
        <f t="shared" si="184"/>
        <v>Intermediate Level of Service</v>
      </c>
      <c r="P266" s="71">
        <v>1</v>
      </c>
      <c r="Q266" s="71" t="str">
        <f t="shared" si="165"/>
        <v>Afridev Handpump</v>
      </c>
      <c r="R266" s="71" t="str">
        <f t="shared" si="166"/>
        <v/>
      </c>
      <c r="S266" s="71" t="str">
        <f t="shared" si="185"/>
        <v>Afridev Handpump</v>
      </c>
      <c r="T266" s="71">
        <f t="shared" si="167"/>
        <v>1</v>
      </c>
      <c r="U266" s="71">
        <f t="shared" si="168"/>
        <v>336</v>
      </c>
      <c r="V266" s="71">
        <f t="shared" si="169"/>
        <v>0</v>
      </c>
      <c r="W266" s="71">
        <f t="shared" si="170"/>
        <v>1</v>
      </c>
      <c r="X266" s="71" t="str">
        <f t="shared" si="171"/>
        <v/>
      </c>
      <c r="Y266" s="71" t="str">
        <f t="shared" si="172"/>
        <v/>
      </c>
      <c r="Z266" s="71">
        <f t="shared" si="186"/>
        <v>1</v>
      </c>
      <c r="AA266" s="71">
        <f t="shared" si="173"/>
        <v>1</v>
      </c>
      <c r="AB266" s="71">
        <f t="shared" si="174"/>
        <v>80</v>
      </c>
      <c r="AC266" s="71" t="str">
        <f t="shared" si="175"/>
        <v>Handpump</v>
      </c>
      <c r="AD266" s="71">
        <f t="shared" si="187"/>
        <v>80</v>
      </c>
      <c r="AE266" s="71" t="str">
        <f t="shared" si="188"/>
        <v/>
      </c>
      <c r="AF266" s="71">
        <f t="shared" si="176"/>
        <v>1</v>
      </c>
      <c r="AG266" s="71" t="str">
        <f t="shared" si="177"/>
        <v/>
      </c>
      <c r="AH266" s="71" t="str">
        <f t="shared" si="178"/>
        <v/>
      </c>
      <c r="AI266" s="71">
        <f t="shared" si="179"/>
        <v>1</v>
      </c>
      <c r="AJ266" s="71" t="str">
        <f t="shared" si="180"/>
        <v>Turbidity</v>
      </c>
      <c r="AK266" s="71">
        <f t="shared" si="181"/>
        <v>1</v>
      </c>
      <c r="AL266" s="71">
        <f t="shared" si="189"/>
        <v>1</v>
      </c>
      <c r="AM266" s="71">
        <f t="shared" si="182"/>
        <v>0</v>
      </c>
    </row>
    <row r="267" spans="1:39" x14ac:dyDescent="0.45">
      <c r="A267" s="71" t="str">
        <f t="shared" si="152"/>
        <v>2708520914</v>
      </c>
      <c r="B267" s="71" t="str">
        <f t="shared" si="153"/>
        <v>13-08-2019 07:26:12 UTC</v>
      </c>
      <c r="C267" s="71" t="str">
        <f t="shared" si="154"/>
        <v>tr3u-k6n5-qcx0</v>
      </c>
      <c r="D267" s="71" t="str">
        <f t="shared" si="155"/>
        <v>-15.778873125091195</v>
      </c>
      <c r="E267" s="71" t="str">
        <f t="shared" si="156"/>
        <v>35.24017732590437</v>
      </c>
      <c r="F267" s="71" t="str">
        <f t="shared" si="157"/>
        <v>851.0</v>
      </c>
      <c r="G267" s="71" t="str">
        <f t="shared" si="158"/>
        <v>Malawi</v>
      </c>
      <c r="H267" s="71" t="str">
        <f t="shared" si="159"/>
        <v>Chiradzulu</v>
      </c>
      <c r="I267" s="71" t="str">
        <f t="shared" si="160"/>
        <v>Kadewere</v>
      </c>
      <c r="J267" s="71" t="str">
        <f t="shared" si="161"/>
        <v>Ngokwe</v>
      </c>
      <c r="K267" s="71" t="str">
        <f t="shared" si="162"/>
        <v>Ntalika</v>
      </c>
      <c r="L267" s="71">
        <f t="shared" si="163"/>
        <v>0</v>
      </c>
      <c r="M267" s="71">
        <f t="shared" si="164"/>
        <v>0</v>
      </c>
      <c r="N267" s="71">
        <f t="shared" si="183"/>
        <v>6</v>
      </c>
      <c r="O267" s="71" t="str">
        <f t="shared" si="184"/>
        <v>Intermediate Level of Service</v>
      </c>
      <c r="P267" s="71">
        <v>1</v>
      </c>
      <c r="Q267" s="71" t="str">
        <f t="shared" si="165"/>
        <v>Afridev Handpump</v>
      </c>
      <c r="R267" s="71" t="str">
        <f t="shared" si="166"/>
        <v/>
      </c>
      <c r="S267" s="71" t="str">
        <f t="shared" si="185"/>
        <v>Afridev Handpump</v>
      </c>
      <c r="T267" s="71">
        <f t="shared" si="167"/>
        <v>1</v>
      </c>
      <c r="U267" s="71">
        <f t="shared" si="168"/>
        <v>500</v>
      </c>
      <c r="V267" s="71">
        <f t="shared" si="169"/>
        <v>0</v>
      </c>
      <c r="W267" s="71">
        <f t="shared" si="170"/>
        <v>0</v>
      </c>
      <c r="X267" s="71">
        <f t="shared" si="171"/>
        <v>1</v>
      </c>
      <c r="Y267" s="71">
        <f t="shared" si="172"/>
        <v>0</v>
      </c>
      <c r="Z267" s="71">
        <f t="shared" si="186"/>
        <v>0</v>
      </c>
      <c r="AA267" s="71">
        <f t="shared" si="173"/>
        <v>1</v>
      </c>
      <c r="AB267" s="71">
        <f t="shared" si="174"/>
        <v>52</v>
      </c>
      <c r="AC267" s="71" t="str">
        <f t="shared" si="175"/>
        <v>Handpump</v>
      </c>
      <c r="AD267" s="71">
        <f t="shared" si="187"/>
        <v>52</v>
      </c>
      <c r="AE267" s="71" t="str">
        <f t="shared" si="188"/>
        <v/>
      </c>
      <c r="AF267" s="71">
        <f t="shared" si="176"/>
        <v>1</v>
      </c>
      <c r="AG267" s="71" t="str">
        <f t="shared" si="177"/>
        <v/>
      </c>
      <c r="AH267" s="71" t="str">
        <f t="shared" si="178"/>
        <v/>
      </c>
      <c r="AI267" s="71">
        <f t="shared" si="179"/>
        <v>1</v>
      </c>
      <c r="AJ267" s="71" t="str">
        <f t="shared" si="180"/>
        <v>Turbidity</v>
      </c>
      <c r="AK267" s="71">
        <f t="shared" si="181"/>
        <v>1</v>
      </c>
      <c r="AL267" s="71">
        <f t="shared" si="189"/>
        <v>1</v>
      </c>
      <c r="AM267" s="71">
        <f t="shared" si="182"/>
        <v>1</v>
      </c>
    </row>
    <row r="268" spans="1:39" x14ac:dyDescent="0.45">
      <c r="A268" s="71" t="str">
        <f t="shared" si="152"/>
        <v>2705560374</v>
      </c>
      <c r="B268" s="71" t="str">
        <f t="shared" si="153"/>
        <v>13-08-2019 07:27:13 UTC</v>
      </c>
      <c r="C268" s="71" t="str">
        <f t="shared" si="154"/>
        <v>8wfb-cx96-dfdn</v>
      </c>
      <c r="D268" s="71" t="str">
        <f t="shared" si="155"/>
        <v>-15.733164511620998</v>
      </c>
      <c r="E268" s="71" t="str">
        <f t="shared" si="156"/>
        <v>35.18566855229437</v>
      </c>
      <c r="F268" s="71" t="str">
        <f t="shared" si="157"/>
        <v>956.0</v>
      </c>
      <c r="G268" s="71" t="str">
        <f t="shared" si="158"/>
        <v>Malawi</v>
      </c>
      <c r="H268" s="71" t="str">
        <f t="shared" si="159"/>
        <v>Chiradzulu</v>
      </c>
      <c r="I268" s="71" t="str">
        <f t="shared" si="160"/>
        <v>Onga</v>
      </c>
      <c r="J268" s="71" t="str">
        <f t="shared" si="161"/>
        <v>Chapola</v>
      </c>
      <c r="K268" s="71" t="str">
        <f t="shared" si="162"/>
        <v>Masamba</v>
      </c>
      <c r="L268" s="71">
        <f t="shared" si="163"/>
        <v>0</v>
      </c>
      <c r="M268" s="71">
        <f t="shared" si="164"/>
        <v>0</v>
      </c>
      <c r="N268" s="71">
        <f t="shared" si="183"/>
        <v>6</v>
      </c>
      <c r="O268" s="71" t="str">
        <f t="shared" si="184"/>
        <v>Intermediate Level of Service</v>
      </c>
      <c r="P268" s="71">
        <v>1</v>
      </c>
      <c r="Q268" s="71" t="str">
        <f t="shared" si="165"/>
        <v>Afridev Handpump</v>
      </c>
      <c r="R268" s="71" t="str">
        <f t="shared" si="166"/>
        <v/>
      </c>
      <c r="S268" s="71" t="str">
        <f t="shared" si="185"/>
        <v>Afridev Handpump</v>
      </c>
      <c r="T268" s="71">
        <f t="shared" si="167"/>
        <v>1</v>
      </c>
      <c r="U268" s="71">
        <f t="shared" si="168"/>
        <v>125</v>
      </c>
      <c r="V268" s="71">
        <f t="shared" si="169"/>
        <v>1</v>
      </c>
      <c r="W268" s="71">
        <f t="shared" si="170"/>
        <v>0</v>
      </c>
      <c r="X268" s="71">
        <f t="shared" si="171"/>
        <v>1</v>
      </c>
      <c r="Y268" s="71">
        <f t="shared" si="172"/>
        <v>1</v>
      </c>
      <c r="Z268" s="71">
        <f t="shared" si="186"/>
        <v>1</v>
      </c>
      <c r="AA268" s="71">
        <f t="shared" si="173"/>
        <v>1</v>
      </c>
      <c r="AB268" s="71">
        <f t="shared" si="174"/>
        <v>56</v>
      </c>
      <c r="AC268" s="71" t="str">
        <f t="shared" si="175"/>
        <v>Handpump</v>
      </c>
      <c r="AD268" s="71">
        <f t="shared" si="187"/>
        <v>56</v>
      </c>
      <c r="AE268" s="71" t="str">
        <f t="shared" si="188"/>
        <v/>
      </c>
      <c r="AF268" s="71">
        <f t="shared" si="176"/>
        <v>1</v>
      </c>
      <c r="AG268" s="71" t="str">
        <f t="shared" si="177"/>
        <v/>
      </c>
      <c r="AH268" s="71" t="str">
        <f t="shared" si="178"/>
        <v/>
      </c>
      <c r="AI268" s="71">
        <f t="shared" si="179"/>
        <v>1</v>
      </c>
      <c r="AJ268" s="71" t="str">
        <f t="shared" si="180"/>
        <v>Turbidity</v>
      </c>
      <c r="AK268" s="71">
        <f t="shared" si="181"/>
        <v>0</v>
      </c>
      <c r="AL268" s="71">
        <f t="shared" si="189"/>
        <v>0</v>
      </c>
      <c r="AM268" s="71">
        <f t="shared" si="182"/>
        <v>0</v>
      </c>
    </row>
    <row r="269" spans="1:39" x14ac:dyDescent="0.45">
      <c r="A269" s="71" t="str">
        <f t="shared" si="152"/>
        <v>2703741042</v>
      </c>
      <c r="B269" s="71" t="str">
        <f t="shared" si="153"/>
        <v>13-08-2019 08:00:53 UTC</v>
      </c>
      <c r="C269" s="71" t="str">
        <f t="shared" si="154"/>
        <v>xkrx-9csb-s265</v>
      </c>
      <c r="D269" s="71" t="str">
        <f t="shared" si="155"/>
        <v>-15.778466183692217</v>
      </c>
      <c r="E269" s="71" t="str">
        <f t="shared" si="156"/>
        <v>35.24210097268224</v>
      </c>
      <c r="F269" s="71" t="str">
        <f t="shared" si="157"/>
        <v>850.0</v>
      </c>
      <c r="G269" s="71" t="str">
        <f t="shared" si="158"/>
        <v>Malawi</v>
      </c>
      <c r="H269" s="71" t="str">
        <f t="shared" si="159"/>
        <v>Chiradzulu</v>
      </c>
      <c r="I269" s="71" t="str">
        <f t="shared" si="160"/>
        <v>Kadewere</v>
      </c>
      <c r="J269" s="71" t="str">
        <f t="shared" si="161"/>
        <v>Ngokwe</v>
      </c>
      <c r="K269" s="71" t="str">
        <f t="shared" si="162"/>
        <v>Ntalika</v>
      </c>
      <c r="L269" s="71">
        <f t="shared" si="163"/>
        <v>0</v>
      </c>
      <c r="M269" s="71">
        <f t="shared" si="164"/>
        <v>0</v>
      </c>
      <c r="N269" s="71">
        <f t="shared" si="183"/>
        <v>8</v>
      </c>
      <c r="O269" s="71" t="str">
        <f t="shared" si="184"/>
        <v>High Level of Service</v>
      </c>
      <c r="P269" s="71">
        <v>1</v>
      </c>
      <c r="Q269" s="71" t="str">
        <f t="shared" si="165"/>
        <v>Afridev Handpump</v>
      </c>
      <c r="R269" s="71" t="str">
        <f t="shared" si="166"/>
        <v/>
      </c>
      <c r="S269" s="71" t="str">
        <f t="shared" si="185"/>
        <v>Afridev Handpump</v>
      </c>
      <c r="T269" s="71">
        <f t="shared" si="167"/>
        <v>1</v>
      </c>
      <c r="U269" s="71">
        <f t="shared" si="168"/>
        <v>110</v>
      </c>
      <c r="V269" s="71">
        <f t="shared" si="169"/>
        <v>1</v>
      </c>
      <c r="W269" s="71">
        <f t="shared" si="170"/>
        <v>1</v>
      </c>
      <c r="X269" s="71" t="str">
        <f t="shared" si="171"/>
        <v/>
      </c>
      <c r="Y269" s="71" t="str">
        <f t="shared" si="172"/>
        <v/>
      </c>
      <c r="Z269" s="71">
        <f t="shared" si="186"/>
        <v>1</v>
      </c>
      <c r="AA269" s="71">
        <f t="shared" si="173"/>
        <v>1</v>
      </c>
      <c r="AB269" s="71">
        <f t="shared" si="174"/>
        <v>43</v>
      </c>
      <c r="AC269" s="71" t="str">
        <f t="shared" si="175"/>
        <v>Handpump</v>
      </c>
      <c r="AD269" s="71">
        <f t="shared" si="187"/>
        <v>43</v>
      </c>
      <c r="AE269" s="71" t="str">
        <f t="shared" si="188"/>
        <v/>
      </c>
      <c r="AF269" s="71">
        <f t="shared" si="176"/>
        <v>1</v>
      </c>
      <c r="AG269" s="71" t="str">
        <f t="shared" si="177"/>
        <v/>
      </c>
      <c r="AH269" s="71" t="str">
        <f t="shared" si="178"/>
        <v/>
      </c>
      <c r="AI269" s="71">
        <f t="shared" si="179"/>
        <v>1</v>
      </c>
      <c r="AJ269" s="71" t="str">
        <f t="shared" si="180"/>
        <v>Turbidity</v>
      </c>
      <c r="AK269" s="71">
        <f t="shared" si="181"/>
        <v>1</v>
      </c>
      <c r="AL269" s="71">
        <f t="shared" si="189"/>
        <v>1</v>
      </c>
      <c r="AM269" s="71">
        <f t="shared" si="182"/>
        <v>1</v>
      </c>
    </row>
    <row r="270" spans="1:39" x14ac:dyDescent="0.45">
      <c r="A270" s="71" t="str">
        <f t="shared" si="152"/>
        <v>2674170577</v>
      </c>
      <c r="B270" s="71" t="str">
        <f t="shared" si="153"/>
        <v>13-08-2019 08:03:05 UTC</v>
      </c>
      <c r="C270" s="71" t="str">
        <f t="shared" si="154"/>
        <v>8kyc-t57c-y4jg</v>
      </c>
      <c r="D270" s="71" t="str">
        <f t="shared" si="155"/>
        <v>-15.587520059198141</v>
      </c>
      <c r="E270" s="71" t="str">
        <f t="shared" si="156"/>
        <v>35.22006201557815</v>
      </c>
      <c r="F270" s="71" t="str">
        <f t="shared" si="157"/>
        <v>935.0</v>
      </c>
      <c r="G270" s="71" t="str">
        <f t="shared" si="158"/>
        <v>Malawi</v>
      </c>
      <c r="H270" s="71" t="str">
        <f t="shared" si="159"/>
        <v>Chiradzulu</v>
      </c>
      <c r="I270" s="71" t="str">
        <f t="shared" si="160"/>
        <v>Ntchema</v>
      </c>
      <c r="J270" s="71" t="str">
        <f t="shared" si="161"/>
        <v>Balakasi</v>
      </c>
      <c r="K270" s="71" t="str">
        <f t="shared" si="162"/>
        <v>Balakasi</v>
      </c>
      <c r="L270" s="71">
        <f t="shared" si="163"/>
        <v>0</v>
      </c>
      <c r="M270" s="71">
        <f t="shared" si="164"/>
        <v>0</v>
      </c>
      <c r="N270" s="71">
        <f t="shared" si="183"/>
        <v>6</v>
      </c>
      <c r="O270" s="71" t="str">
        <f t="shared" si="184"/>
        <v>Intermediate Level of Service</v>
      </c>
      <c r="P270" s="71">
        <v>1</v>
      </c>
      <c r="Q270" s="71" t="str">
        <f t="shared" si="165"/>
        <v>Afridev Handpump</v>
      </c>
      <c r="R270" s="71" t="str">
        <f t="shared" si="166"/>
        <v/>
      </c>
      <c r="S270" s="71" t="str">
        <f t="shared" si="185"/>
        <v>Afridev Handpump</v>
      </c>
      <c r="T270" s="71">
        <f t="shared" si="167"/>
        <v>1</v>
      </c>
      <c r="U270" s="71">
        <f t="shared" si="168"/>
        <v>550</v>
      </c>
      <c r="V270" s="71">
        <f t="shared" si="169"/>
        <v>0</v>
      </c>
      <c r="W270" s="71">
        <f t="shared" si="170"/>
        <v>0</v>
      </c>
      <c r="X270" s="71">
        <f t="shared" si="171"/>
        <v>1</v>
      </c>
      <c r="Y270" s="71">
        <f t="shared" si="172"/>
        <v>0</v>
      </c>
      <c r="Z270" s="71">
        <f t="shared" si="186"/>
        <v>0</v>
      </c>
      <c r="AA270" s="71">
        <f t="shared" si="173"/>
        <v>1</v>
      </c>
      <c r="AB270" s="71">
        <f t="shared" si="174"/>
        <v>56</v>
      </c>
      <c r="AC270" s="71" t="str">
        <f t="shared" si="175"/>
        <v>Handpump</v>
      </c>
      <c r="AD270" s="71">
        <f t="shared" si="187"/>
        <v>56</v>
      </c>
      <c r="AE270" s="71" t="str">
        <f t="shared" si="188"/>
        <v/>
      </c>
      <c r="AF270" s="71">
        <f t="shared" si="176"/>
        <v>1</v>
      </c>
      <c r="AG270" s="71" t="str">
        <f t="shared" si="177"/>
        <v/>
      </c>
      <c r="AH270" s="71" t="str">
        <f t="shared" si="178"/>
        <v/>
      </c>
      <c r="AI270" s="71">
        <f t="shared" si="179"/>
        <v>1</v>
      </c>
      <c r="AJ270" s="71" t="str">
        <f t="shared" si="180"/>
        <v>Turbidity</v>
      </c>
      <c r="AK270" s="71">
        <f t="shared" si="181"/>
        <v>1</v>
      </c>
      <c r="AL270" s="71">
        <f t="shared" si="189"/>
        <v>1</v>
      </c>
      <c r="AM270" s="71">
        <f t="shared" si="182"/>
        <v>1</v>
      </c>
    </row>
    <row r="271" spans="1:39" x14ac:dyDescent="0.45">
      <c r="A271" s="71" t="str">
        <f t="shared" si="152"/>
        <v>2685810425</v>
      </c>
      <c r="B271" s="71" t="str">
        <f t="shared" si="153"/>
        <v>13-08-2019 08:15:29 UTC</v>
      </c>
      <c r="C271" s="71" t="str">
        <f t="shared" si="154"/>
        <v>a14s-magg-s14s</v>
      </c>
      <c r="D271" s="71" t="str">
        <f t="shared" si="155"/>
        <v>-15.938125220127404</v>
      </c>
      <c r="E271" s="71" t="str">
        <f t="shared" si="156"/>
        <v>35.27526271529496</v>
      </c>
      <c r="F271" s="71" t="str">
        <f t="shared" si="157"/>
        <v>726.0</v>
      </c>
      <c r="G271" s="71" t="str">
        <f t="shared" si="158"/>
        <v>Malawi</v>
      </c>
      <c r="H271" s="71" t="str">
        <f t="shared" si="159"/>
        <v>Chiradzulu</v>
      </c>
      <c r="I271" s="71" t="str">
        <f t="shared" si="160"/>
        <v>Maone</v>
      </c>
      <c r="J271" s="71" t="str">
        <f t="shared" si="161"/>
        <v>Ntope</v>
      </c>
      <c r="K271" s="71" t="str">
        <f t="shared" si="162"/>
        <v>Miyopo</v>
      </c>
      <c r="L271" s="71">
        <f t="shared" si="163"/>
        <v>0</v>
      </c>
      <c r="M271" s="71">
        <f t="shared" si="164"/>
        <v>0</v>
      </c>
      <c r="N271" s="71">
        <f t="shared" si="183"/>
        <v>7</v>
      </c>
      <c r="O271" s="71" t="str">
        <f t="shared" si="184"/>
        <v>Intermediate Level of Service</v>
      </c>
      <c r="P271" s="71">
        <v>1</v>
      </c>
      <c r="Q271" s="71" t="str">
        <f t="shared" si="165"/>
        <v>Afridev Handpump</v>
      </c>
      <c r="R271" s="71" t="str">
        <f t="shared" si="166"/>
        <v/>
      </c>
      <c r="S271" s="71" t="str">
        <f t="shared" si="185"/>
        <v>Afridev Handpump</v>
      </c>
      <c r="T271" s="71">
        <f t="shared" si="167"/>
        <v>1</v>
      </c>
      <c r="U271" s="71">
        <f t="shared" si="168"/>
        <v>940</v>
      </c>
      <c r="V271" s="71">
        <f t="shared" si="169"/>
        <v>0</v>
      </c>
      <c r="W271" s="71">
        <f t="shared" si="170"/>
        <v>1</v>
      </c>
      <c r="X271" s="71" t="str">
        <f t="shared" si="171"/>
        <v/>
      </c>
      <c r="Y271" s="71" t="str">
        <f t="shared" si="172"/>
        <v/>
      </c>
      <c r="Z271" s="71">
        <f t="shared" si="186"/>
        <v>1</v>
      </c>
      <c r="AA271" s="71">
        <f t="shared" si="173"/>
        <v>1</v>
      </c>
      <c r="AB271" s="71">
        <f t="shared" si="174"/>
        <v>55</v>
      </c>
      <c r="AC271" s="71" t="str">
        <f t="shared" si="175"/>
        <v>Handpump</v>
      </c>
      <c r="AD271" s="71">
        <f t="shared" si="187"/>
        <v>55</v>
      </c>
      <c r="AE271" s="71" t="str">
        <f t="shared" si="188"/>
        <v/>
      </c>
      <c r="AF271" s="71">
        <f t="shared" si="176"/>
        <v>1</v>
      </c>
      <c r="AG271" s="71" t="str">
        <f t="shared" si="177"/>
        <v/>
      </c>
      <c r="AH271" s="71" t="str">
        <f t="shared" si="178"/>
        <v/>
      </c>
      <c r="AI271" s="71">
        <f t="shared" si="179"/>
        <v>1</v>
      </c>
      <c r="AJ271" s="71" t="str">
        <f t="shared" si="180"/>
        <v>Turbidity</v>
      </c>
      <c r="AK271" s="71">
        <f t="shared" si="181"/>
        <v>1</v>
      </c>
      <c r="AL271" s="71">
        <f t="shared" si="189"/>
        <v>1</v>
      </c>
      <c r="AM271" s="71">
        <f t="shared" si="182"/>
        <v>1</v>
      </c>
    </row>
    <row r="272" spans="1:39" x14ac:dyDescent="0.45">
      <c r="A272" s="71" t="str">
        <f t="shared" si="152"/>
        <v>2708410748</v>
      </c>
      <c r="B272" s="71" t="str">
        <f t="shared" si="153"/>
        <v>13-08-2019 08:17:52 UTC</v>
      </c>
      <c r="C272" s="71" t="str">
        <f t="shared" si="154"/>
        <v>bt3w-a5gh-u6r9</v>
      </c>
      <c r="D272" s="71" t="str">
        <f t="shared" si="155"/>
        <v>-15.920886034145951</v>
      </c>
      <c r="E272" s="71" t="str">
        <f t="shared" si="156"/>
        <v>35.269157672300935</v>
      </c>
      <c r="F272" s="71" t="str">
        <f t="shared" si="157"/>
        <v>756.0</v>
      </c>
      <c r="G272" s="71" t="str">
        <f t="shared" si="158"/>
        <v>Malawi</v>
      </c>
      <c r="H272" s="71" t="str">
        <f t="shared" si="159"/>
        <v>Chiradzulu</v>
      </c>
      <c r="I272" s="71" t="str">
        <f t="shared" si="160"/>
        <v>Maone</v>
      </c>
      <c r="J272" s="71" t="str">
        <f t="shared" si="161"/>
        <v>Mangulama</v>
      </c>
      <c r="K272" s="71" t="str">
        <f t="shared" si="162"/>
        <v>Mangulama</v>
      </c>
      <c r="L272" s="71">
        <f t="shared" si="163"/>
        <v>0</v>
      </c>
      <c r="M272" s="71">
        <f t="shared" si="164"/>
        <v>0</v>
      </c>
      <c r="N272" s="71">
        <f t="shared" si="183"/>
        <v>8</v>
      </c>
      <c r="O272" s="71" t="str">
        <f t="shared" si="184"/>
        <v>High Level of Service</v>
      </c>
      <c r="P272" s="71">
        <v>1</v>
      </c>
      <c r="Q272" s="71" t="str">
        <f t="shared" si="165"/>
        <v>Afridev Handpump</v>
      </c>
      <c r="R272" s="71" t="str">
        <f t="shared" si="166"/>
        <v/>
      </c>
      <c r="S272" s="71" t="str">
        <f t="shared" si="185"/>
        <v>Afridev Handpump</v>
      </c>
      <c r="T272" s="71">
        <f t="shared" si="167"/>
        <v>1</v>
      </c>
      <c r="U272" s="71">
        <f t="shared" si="168"/>
        <v>75</v>
      </c>
      <c r="V272" s="71">
        <f t="shared" si="169"/>
        <v>1</v>
      </c>
      <c r="W272" s="71">
        <f t="shared" si="170"/>
        <v>1</v>
      </c>
      <c r="X272" s="71" t="str">
        <f t="shared" si="171"/>
        <v/>
      </c>
      <c r="Y272" s="71" t="str">
        <f t="shared" si="172"/>
        <v/>
      </c>
      <c r="Z272" s="71">
        <f t="shared" si="186"/>
        <v>1</v>
      </c>
      <c r="AA272" s="71">
        <f t="shared" si="173"/>
        <v>1</v>
      </c>
      <c r="AB272" s="71">
        <f t="shared" si="174"/>
        <v>30</v>
      </c>
      <c r="AC272" s="71" t="str">
        <f t="shared" si="175"/>
        <v>Handpump</v>
      </c>
      <c r="AD272" s="71">
        <f t="shared" si="187"/>
        <v>30</v>
      </c>
      <c r="AE272" s="71" t="str">
        <f t="shared" si="188"/>
        <v/>
      </c>
      <c r="AF272" s="71">
        <f t="shared" si="176"/>
        <v>1</v>
      </c>
      <c r="AG272" s="71" t="str">
        <f t="shared" si="177"/>
        <v/>
      </c>
      <c r="AH272" s="71" t="str">
        <f t="shared" si="178"/>
        <v/>
      </c>
      <c r="AI272" s="71">
        <f t="shared" si="179"/>
        <v>1</v>
      </c>
      <c r="AJ272" s="71" t="str">
        <f t="shared" si="180"/>
        <v>Turbidity</v>
      </c>
      <c r="AK272" s="71">
        <f t="shared" si="181"/>
        <v>1</v>
      </c>
      <c r="AL272" s="71">
        <f t="shared" si="189"/>
        <v>1</v>
      </c>
      <c r="AM272" s="71">
        <f t="shared" si="182"/>
        <v>1</v>
      </c>
    </row>
    <row r="273" spans="1:39" x14ac:dyDescent="0.45">
      <c r="A273" s="71" t="str">
        <f t="shared" si="152"/>
        <v>2707040422</v>
      </c>
      <c r="B273" s="71" t="str">
        <f t="shared" si="153"/>
        <v>13-08-2019 08:22:54 UTC</v>
      </c>
      <c r="C273" s="71" t="str">
        <f t="shared" si="154"/>
        <v>j3dd-xn1k-dq62</v>
      </c>
      <c r="D273" s="71" t="str">
        <f t="shared" si="155"/>
        <v>-15.692470748908818</v>
      </c>
      <c r="E273" s="71" t="str">
        <f t="shared" si="156"/>
        <v>35.19405766390264</v>
      </c>
      <c r="F273" s="71" t="str">
        <f t="shared" si="157"/>
        <v>1014.0</v>
      </c>
      <c r="G273" s="71" t="str">
        <f t="shared" si="158"/>
        <v>Malawi</v>
      </c>
      <c r="H273" s="71" t="str">
        <f t="shared" si="159"/>
        <v>Chiradzulu</v>
      </c>
      <c r="I273" s="71" t="str">
        <f t="shared" si="160"/>
        <v>Kadewere</v>
      </c>
      <c r="J273" s="71" t="str">
        <f t="shared" si="161"/>
        <v>Chilanga</v>
      </c>
      <c r="K273" s="71" t="str">
        <f t="shared" si="162"/>
        <v>Labana</v>
      </c>
      <c r="L273" s="71">
        <f t="shared" si="163"/>
        <v>0</v>
      </c>
      <c r="M273" s="71">
        <f t="shared" si="164"/>
        <v>0</v>
      </c>
      <c r="N273" s="71">
        <f t="shared" si="183"/>
        <v>0</v>
      </c>
      <c r="O273" s="71" t="str">
        <f t="shared" si="184"/>
        <v>No Improved System</v>
      </c>
      <c r="P273" s="71" t="s">
        <v>96</v>
      </c>
      <c r="Q273" s="71" t="str">
        <f t="shared" si="165"/>
        <v/>
      </c>
      <c r="R273" s="71" t="str">
        <f t="shared" si="166"/>
        <v>Unprotected well</v>
      </c>
      <c r="S273" s="71" t="str">
        <f t="shared" si="185"/>
        <v>Unprotected well</v>
      </c>
      <c r="T273" s="71" t="str">
        <f t="shared" si="167"/>
        <v>N/A</v>
      </c>
      <c r="U273" s="71">
        <f t="shared" si="168"/>
        <v>75</v>
      </c>
      <c r="V273" s="71" t="str">
        <f t="shared" si="169"/>
        <v>N/A</v>
      </c>
      <c r="W273" s="71" t="str">
        <f t="shared" si="170"/>
        <v/>
      </c>
      <c r="X273" s="71" t="str">
        <f t="shared" si="171"/>
        <v/>
      </c>
      <c r="Y273" s="71" t="str">
        <f t="shared" si="172"/>
        <v/>
      </c>
      <c r="Z273" s="71" t="str">
        <f t="shared" si="186"/>
        <v>N/A</v>
      </c>
      <c r="AA273" s="71" t="str">
        <f t="shared" si="173"/>
        <v>N/A</v>
      </c>
      <c r="AB273" s="71" t="str">
        <f t="shared" si="174"/>
        <v/>
      </c>
      <c r="AC273" s="71" t="str">
        <f t="shared" si="175"/>
        <v/>
      </c>
      <c r="AD273" s="71" t="str">
        <f t="shared" si="187"/>
        <v/>
      </c>
      <c r="AE273" s="71" t="str">
        <f t="shared" si="188"/>
        <v/>
      </c>
      <c r="AF273" s="71" t="str">
        <f t="shared" si="176"/>
        <v>N/A</v>
      </c>
      <c r="AG273" s="71" t="str">
        <f t="shared" si="177"/>
        <v/>
      </c>
      <c r="AH273" s="71" t="str">
        <f t="shared" si="178"/>
        <v/>
      </c>
      <c r="AI273" s="71" t="str">
        <f t="shared" si="179"/>
        <v/>
      </c>
      <c r="AJ273" s="71" t="str">
        <f t="shared" si="180"/>
        <v/>
      </c>
      <c r="AK273" s="71" t="str">
        <f t="shared" si="181"/>
        <v/>
      </c>
      <c r="AL273" s="71" t="str">
        <f t="shared" si="189"/>
        <v>N/A</v>
      </c>
      <c r="AM273" s="71" t="str">
        <f t="shared" si="182"/>
        <v>N/A</v>
      </c>
    </row>
    <row r="274" spans="1:39" x14ac:dyDescent="0.45">
      <c r="A274" s="71" t="str">
        <f t="shared" si="152"/>
        <v>2710351028</v>
      </c>
      <c r="B274" s="71" t="str">
        <f t="shared" si="153"/>
        <v>13-08-2019 08:37:52 UTC</v>
      </c>
      <c r="C274" s="71" t="str">
        <f t="shared" si="154"/>
        <v>rs7j-yf9f-vxrn</v>
      </c>
      <c r="D274" s="71" t="str">
        <f t="shared" si="155"/>
        <v>-15.775389815680683</v>
      </c>
      <c r="E274" s="71" t="str">
        <f t="shared" si="156"/>
        <v>35.2446240093559</v>
      </c>
      <c r="F274" s="71" t="str">
        <f t="shared" si="157"/>
        <v>841.0</v>
      </c>
      <c r="G274" s="71" t="str">
        <f t="shared" si="158"/>
        <v>Malawi</v>
      </c>
      <c r="H274" s="71" t="str">
        <f t="shared" si="159"/>
        <v>Chiradzulu</v>
      </c>
      <c r="I274" s="71" t="str">
        <f t="shared" si="160"/>
        <v>Kadewere</v>
      </c>
      <c r="J274" s="71" t="str">
        <f t="shared" si="161"/>
        <v>Ngokwe</v>
      </c>
      <c r="K274" s="71" t="str">
        <f t="shared" si="162"/>
        <v>Ntalika</v>
      </c>
      <c r="L274" s="71">
        <f t="shared" si="163"/>
        <v>0</v>
      </c>
      <c r="M274" s="71">
        <f t="shared" si="164"/>
        <v>0</v>
      </c>
      <c r="N274" s="71">
        <f t="shared" si="183"/>
        <v>6</v>
      </c>
      <c r="O274" s="71" t="str">
        <f t="shared" si="184"/>
        <v>Intermediate Level of Service</v>
      </c>
      <c r="P274" s="71">
        <v>1</v>
      </c>
      <c r="Q274" s="71" t="str">
        <f t="shared" si="165"/>
        <v>Afridev Handpump</v>
      </c>
      <c r="R274" s="71" t="str">
        <f t="shared" si="166"/>
        <v/>
      </c>
      <c r="S274" s="71" t="str">
        <f t="shared" si="185"/>
        <v>Afridev Handpump</v>
      </c>
      <c r="T274" s="71">
        <f t="shared" si="167"/>
        <v>1</v>
      </c>
      <c r="U274" s="71">
        <f t="shared" si="168"/>
        <v>300</v>
      </c>
      <c r="V274" s="71">
        <f t="shared" si="169"/>
        <v>0</v>
      </c>
      <c r="W274" s="71">
        <f t="shared" si="170"/>
        <v>0</v>
      </c>
      <c r="X274" s="71">
        <f t="shared" si="171"/>
        <v>1</v>
      </c>
      <c r="Y274" s="71">
        <f t="shared" si="172"/>
        <v>0</v>
      </c>
      <c r="Z274" s="71">
        <f t="shared" si="186"/>
        <v>0</v>
      </c>
      <c r="AA274" s="71">
        <f t="shared" si="173"/>
        <v>1</v>
      </c>
      <c r="AB274" s="71">
        <f t="shared" si="174"/>
        <v>75</v>
      </c>
      <c r="AC274" s="71" t="str">
        <f t="shared" si="175"/>
        <v>Handpump</v>
      </c>
      <c r="AD274" s="71">
        <f t="shared" si="187"/>
        <v>75</v>
      </c>
      <c r="AE274" s="71" t="str">
        <f t="shared" si="188"/>
        <v/>
      </c>
      <c r="AF274" s="71">
        <f t="shared" si="176"/>
        <v>1</v>
      </c>
      <c r="AG274" s="71" t="str">
        <f t="shared" si="177"/>
        <v/>
      </c>
      <c r="AH274" s="71" t="str">
        <f t="shared" si="178"/>
        <v/>
      </c>
      <c r="AI274" s="71">
        <f t="shared" si="179"/>
        <v>1</v>
      </c>
      <c r="AJ274" s="71" t="str">
        <f t="shared" si="180"/>
        <v>Turbidity</v>
      </c>
      <c r="AK274" s="71">
        <f t="shared" si="181"/>
        <v>1</v>
      </c>
      <c r="AL274" s="71">
        <f t="shared" si="189"/>
        <v>1</v>
      </c>
      <c r="AM274" s="71">
        <f t="shared" si="182"/>
        <v>1</v>
      </c>
    </row>
    <row r="275" spans="1:39" x14ac:dyDescent="0.45">
      <c r="A275" s="71" t="str">
        <f t="shared" si="152"/>
        <v>2695910705</v>
      </c>
      <c r="B275" s="71" t="str">
        <f t="shared" si="153"/>
        <v>13-08-2019 08:54:34 UTC</v>
      </c>
      <c r="C275" s="71" t="str">
        <f t="shared" si="154"/>
        <v>fvwd-wbq6-ej86</v>
      </c>
      <c r="D275" s="71" t="str">
        <f t="shared" si="155"/>
        <v>-15.725263603962958</v>
      </c>
      <c r="E275" s="71" t="str">
        <f t="shared" si="156"/>
        <v>35.213557071983814</v>
      </c>
      <c r="F275" s="71" t="str">
        <f t="shared" si="157"/>
        <v>881.0</v>
      </c>
      <c r="G275" s="71" t="str">
        <f t="shared" si="158"/>
        <v>Malawi</v>
      </c>
      <c r="H275" s="71" t="str">
        <f t="shared" si="159"/>
        <v>Chiradzulu</v>
      </c>
      <c r="I275" s="71" t="str">
        <f t="shared" si="160"/>
        <v>Onga</v>
      </c>
      <c r="J275" s="71" t="str">
        <f t="shared" si="161"/>
        <v>Masala</v>
      </c>
      <c r="K275" s="71" t="str">
        <f t="shared" si="162"/>
        <v>Kalonga</v>
      </c>
      <c r="L275" s="71">
        <f t="shared" si="163"/>
        <v>0</v>
      </c>
      <c r="M275" s="71">
        <f t="shared" si="164"/>
        <v>0</v>
      </c>
      <c r="N275" s="71">
        <f t="shared" si="183"/>
        <v>7</v>
      </c>
      <c r="O275" s="71" t="str">
        <f t="shared" si="184"/>
        <v>Intermediate Level of Service</v>
      </c>
      <c r="P275" s="71">
        <v>1</v>
      </c>
      <c r="Q275" s="71" t="str">
        <f t="shared" si="165"/>
        <v>Afridev Handpump</v>
      </c>
      <c r="R275" s="71" t="str">
        <f t="shared" si="166"/>
        <v/>
      </c>
      <c r="S275" s="71" t="str">
        <f t="shared" si="185"/>
        <v>Afridev Handpump</v>
      </c>
      <c r="T275" s="71">
        <f t="shared" si="167"/>
        <v>1</v>
      </c>
      <c r="U275" s="71">
        <f t="shared" si="168"/>
        <v>125</v>
      </c>
      <c r="V275" s="71">
        <f t="shared" si="169"/>
        <v>1</v>
      </c>
      <c r="W275" s="71">
        <f t="shared" si="170"/>
        <v>0</v>
      </c>
      <c r="X275" s="71">
        <f t="shared" si="171"/>
        <v>1</v>
      </c>
      <c r="Y275" s="71">
        <f t="shared" si="172"/>
        <v>0</v>
      </c>
      <c r="Z275" s="71">
        <f t="shared" si="186"/>
        <v>0</v>
      </c>
      <c r="AA275" s="71">
        <f t="shared" si="173"/>
        <v>1</v>
      </c>
      <c r="AB275" s="71">
        <f t="shared" si="174"/>
        <v>48</v>
      </c>
      <c r="AC275" s="71" t="str">
        <f t="shared" si="175"/>
        <v>Handpump</v>
      </c>
      <c r="AD275" s="71">
        <f t="shared" si="187"/>
        <v>48</v>
      </c>
      <c r="AE275" s="71" t="str">
        <f t="shared" si="188"/>
        <v/>
      </c>
      <c r="AF275" s="71">
        <f t="shared" si="176"/>
        <v>1</v>
      </c>
      <c r="AG275" s="71" t="str">
        <f t="shared" si="177"/>
        <v/>
      </c>
      <c r="AH275" s="71" t="str">
        <f t="shared" si="178"/>
        <v/>
      </c>
      <c r="AI275" s="71">
        <f t="shared" si="179"/>
        <v>1</v>
      </c>
      <c r="AJ275" s="71" t="str">
        <f t="shared" si="180"/>
        <v>Turbidity</v>
      </c>
      <c r="AK275" s="71">
        <f t="shared" si="181"/>
        <v>1</v>
      </c>
      <c r="AL275" s="71">
        <f t="shared" si="189"/>
        <v>1</v>
      </c>
      <c r="AM275" s="71">
        <f t="shared" si="182"/>
        <v>1</v>
      </c>
    </row>
    <row r="276" spans="1:39" x14ac:dyDescent="0.45">
      <c r="A276" s="71" t="str">
        <f t="shared" si="152"/>
        <v>2703660739</v>
      </c>
      <c r="B276" s="71" t="str">
        <f t="shared" si="153"/>
        <v>13-08-2019 09:07:56 UTC</v>
      </c>
      <c r="C276" s="71" t="str">
        <f t="shared" si="154"/>
        <v>gd7v-1v83-kka0</v>
      </c>
      <c r="D276" s="71" t="str">
        <f t="shared" si="155"/>
        <v>-15.928960153833032</v>
      </c>
      <c r="E276" s="71" t="str">
        <f t="shared" si="156"/>
        <v>35.27415161021054</v>
      </c>
      <c r="F276" s="71" t="str">
        <f t="shared" si="157"/>
        <v>735.0</v>
      </c>
      <c r="G276" s="71" t="str">
        <f t="shared" si="158"/>
        <v>Malawi</v>
      </c>
      <c r="H276" s="71" t="str">
        <f t="shared" si="159"/>
        <v>Chiradzulu</v>
      </c>
      <c r="I276" s="71" t="str">
        <f t="shared" si="160"/>
        <v>Maone</v>
      </c>
      <c r="J276" s="71" t="str">
        <f t="shared" si="161"/>
        <v>Ntope</v>
      </c>
      <c r="K276" s="71" t="str">
        <f t="shared" si="162"/>
        <v>Ntope</v>
      </c>
      <c r="L276" s="71">
        <f t="shared" si="163"/>
        <v>0</v>
      </c>
      <c r="M276" s="71">
        <f t="shared" si="164"/>
        <v>0</v>
      </c>
      <c r="N276" s="71">
        <f t="shared" si="183"/>
        <v>0</v>
      </c>
      <c r="O276" s="71" t="str">
        <f t="shared" si="184"/>
        <v>No Improved System</v>
      </c>
      <c r="P276" s="71" t="s">
        <v>96</v>
      </c>
      <c r="Q276" s="71" t="str">
        <f t="shared" si="165"/>
        <v/>
      </c>
      <c r="R276" s="71" t="str">
        <f t="shared" si="166"/>
        <v>Unprotected well</v>
      </c>
      <c r="S276" s="71" t="str">
        <f t="shared" si="185"/>
        <v>Unprotected well</v>
      </c>
      <c r="T276" s="71" t="str">
        <f t="shared" si="167"/>
        <v>N/A</v>
      </c>
      <c r="U276" s="71">
        <f t="shared" si="168"/>
        <v>20</v>
      </c>
      <c r="V276" s="71" t="str">
        <f t="shared" si="169"/>
        <v>N/A</v>
      </c>
      <c r="W276" s="71" t="str">
        <f t="shared" si="170"/>
        <v/>
      </c>
      <c r="X276" s="71" t="str">
        <f t="shared" si="171"/>
        <v/>
      </c>
      <c r="Y276" s="71" t="str">
        <f t="shared" si="172"/>
        <v/>
      </c>
      <c r="Z276" s="71" t="str">
        <f t="shared" si="186"/>
        <v>N/A</v>
      </c>
      <c r="AA276" s="71" t="str">
        <f t="shared" si="173"/>
        <v>N/A</v>
      </c>
      <c r="AB276" s="71" t="str">
        <f t="shared" si="174"/>
        <v/>
      </c>
      <c r="AC276" s="71" t="str">
        <f t="shared" si="175"/>
        <v/>
      </c>
      <c r="AD276" s="71" t="str">
        <f t="shared" si="187"/>
        <v/>
      </c>
      <c r="AE276" s="71" t="str">
        <f t="shared" si="188"/>
        <v/>
      </c>
      <c r="AF276" s="71" t="str">
        <f t="shared" si="176"/>
        <v>N/A</v>
      </c>
      <c r="AG276" s="71" t="str">
        <f t="shared" si="177"/>
        <v/>
      </c>
      <c r="AH276" s="71" t="str">
        <f t="shared" si="178"/>
        <v/>
      </c>
      <c r="AI276" s="71" t="str">
        <f t="shared" si="179"/>
        <v/>
      </c>
      <c r="AJ276" s="71" t="str">
        <f t="shared" si="180"/>
        <v/>
      </c>
      <c r="AK276" s="71" t="str">
        <f t="shared" si="181"/>
        <v/>
      </c>
      <c r="AL276" s="71" t="str">
        <f t="shared" si="189"/>
        <v>N/A</v>
      </c>
      <c r="AM276" s="71" t="str">
        <f t="shared" si="182"/>
        <v>N/A</v>
      </c>
    </row>
    <row r="277" spans="1:39" x14ac:dyDescent="0.45">
      <c r="A277" s="71" t="str">
        <f t="shared" si="152"/>
        <v>2681740336</v>
      </c>
      <c r="B277" s="71" t="str">
        <f t="shared" si="153"/>
        <v>13-08-2019 09:08:04 UTC</v>
      </c>
      <c r="C277" s="71" t="str">
        <f t="shared" si="154"/>
        <v>gehr-17a7-8ega</v>
      </c>
      <c r="D277" s="71" t="str">
        <f t="shared" si="155"/>
        <v>-15.928979683667421</v>
      </c>
      <c r="E277" s="71" t="str">
        <f t="shared" si="156"/>
        <v>35.274117747321725</v>
      </c>
      <c r="F277" s="71" t="str">
        <f t="shared" si="157"/>
        <v>731.0</v>
      </c>
      <c r="G277" s="71" t="str">
        <f t="shared" si="158"/>
        <v>Malawi</v>
      </c>
      <c r="H277" s="71" t="str">
        <f t="shared" si="159"/>
        <v>Chiradzulu</v>
      </c>
      <c r="I277" s="71" t="str">
        <f t="shared" si="160"/>
        <v>Maone</v>
      </c>
      <c r="J277" s="71" t="str">
        <f t="shared" si="161"/>
        <v>Ntope</v>
      </c>
      <c r="K277" s="71" t="str">
        <f t="shared" si="162"/>
        <v>Ntope</v>
      </c>
      <c r="L277" s="71">
        <f t="shared" si="163"/>
        <v>0</v>
      </c>
      <c r="M277" s="71">
        <f t="shared" si="164"/>
        <v>0</v>
      </c>
      <c r="N277" s="71">
        <f t="shared" si="183"/>
        <v>4</v>
      </c>
      <c r="O277" s="71" t="str">
        <f t="shared" si="184"/>
        <v>Basic Level of Service</v>
      </c>
      <c r="P277" s="71">
        <v>1</v>
      </c>
      <c r="Q277" s="71" t="str">
        <f t="shared" si="165"/>
        <v>Afridev Handpump</v>
      </c>
      <c r="R277" s="71" t="str">
        <f t="shared" si="166"/>
        <v/>
      </c>
      <c r="S277" s="71" t="str">
        <f t="shared" si="185"/>
        <v>Afridev Handpump</v>
      </c>
      <c r="T277" s="71">
        <f t="shared" si="167"/>
        <v>0</v>
      </c>
      <c r="U277" s="71">
        <f t="shared" si="168"/>
        <v>0</v>
      </c>
      <c r="V277" s="71">
        <f t="shared" si="169"/>
        <v>1</v>
      </c>
      <c r="W277" s="71">
        <f t="shared" si="170"/>
        <v>1</v>
      </c>
      <c r="X277" s="71" t="str">
        <f t="shared" si="171"/>
        <v/>
      </c>
      <c r="Y277" s="71" t="str">
        <f t="shared" si="172"/>
        <v/>
      </c>
      <c r="Z277" s="71">
        <f t="shared" si="186"/>
        <v>1</v>
      </c>
      <c r="AA277" s="71">
        <f t="shared" si="173"/>
        <v>0</v>
      </c>
      <c r="AB277" s="71">
        <f t="shared" si="174"/>
        <v>0</v>
      </c>
      <c r="AC277" s="71" t="str">
        <f t="shared" si="175"/>
        <v>Handpump</v>
      </c>
      <c r="AD277" s="71">
        <f t="shared" si="187"/>
        <v>0</v>
      </c>
      <c r="AE277" s="71" t="str">
        <f t="shared" si="188"/>
        <v/>
      </c>
      <c r="AF277" s="71">
        <f t="shared" si="176"/>
        <v>1</v>
      </c>
      <c r="AG277" s="71" t="str">
        <f t="shared" si="177"/>
        <v/>
      </c>
      <c r="AH277" s="71" t="str">
        <f t="shared" si="178"/>
        <v/>
      </c>
      <c r="AI277" s="71" t="str">
        <f t="shared" si="179"/>
        <v/>
      </c>
      <c r="AJ277" s="71" t="str">
        <f t="shared" si="180"/>
        <v>Turbidity</v>
      </c>
      <c r="AK277" s="71" t="str">
        <f t="shared" si="181"/>
        <v/>
      </c>
      <c r="AL277" s="71" t="str">
        <f t="shared" si="189"/>
        <v>No Data</v>
      </c>
      <c r="AM277" s="71">
        <f t="shared" si="182"/>
        <v>0</v>
      </c>
    </row>
    <row r="278" spans="1:39" x14ac:dyDescent="0.45">
      <c r="A278" s="71" t="str">
        <f t="shared" si="152"/>
        <v>2699710724</v>
      </c>
      <c r="B278" s="71" t="str">
        <f t="shared" si="153"/>
        <v>13-08-2019 09:08:15 UTC</v>
      </c>
      <c r="C278" s="71" t="str">
        <f t="shared" si="154"/>
        <v>2gv5-3neh-f5ac</v>
      </c>
      <c r="D278" s="71" t="str">
        <f t="shared" si="155"/>
        <v>-15.927856802009046</v>
      </c>
      <c r="E278" s="71" t="str">
        <f t="shared" si="156"/>
        <v>35.27446056716144</v>
      </c>
      <c r="F278" s="71" t="str">
        <f t="shared" si="157"/>
        <v>742.0</v>
      </c>
      <c r="G278" s="71" t="str">
        <f t="shared" si="158"/>
        <v>Malawi</v>
      </c>
      <c r="H278" s="71" t="str">
        <f t="shared" si="159"/>
        <v>Chiradzulu</v>
      </c>
      <c r="I278" s="71" t="str">
        <f t="shared" si="160"/>
        <v>Maone</v>
      </c>
      <c r="J278" s="71" t="str">
        <f t="shared" si="161"/>
        <v>Ntope</v>
      </c>
      <c r="K278" s="71" t="str">
        <f t="shared" si="162"/>
        <v>Ntope</v>
      </c>
      <c r="L278" s="71">
        <f t="shared" si="163"/>
        <v>0</v>
      </c>
      <c r="M278" s="71">
        <f t="shared" si="164"/>
        <v>0</v>
      </c>
      <c r="N278" s="71">
        <f t="shared" si="183"/>
        <v>6</v>
      </c>
      <c r="O278" s="71" t="str">
        <f t="shared" si="184"/>
        <v>Intermediate Level of Service</v>
      </c>
      <c r="P278" s="71">
        <v>1</v>
      </c>
      <c r="Q278" s="71" t="str">
        <f t="shared" si="165"/>
        <v>Afridev Handpump</v>
      </c>
      <c r="R278" s="71" t="str">
        <f t="shared" si="166"/>
        <v/>
      </c>
      <c r="S278" s="71" t="str">
        <f t="shared" si="185"/>
        <v>Afridev Handpump</v>
      </c>
      <c r="T278" s="71">
        <f t="shared" si="167"/>
        <v>1</v>
      </c>
      <c r="U278" s="71">
        <f t="shared" si="168"/>
        <v>100</v>
      </c>
      <c r="V278" s="71">
        <f t="shared" si="169"/>
        <v>1</v>
      </c>
      <c r="W278" s="71">
        <f t="shared" si="170"/>
        <v>0</v>
      </c>
      <c r="X278" s="71">
        <f t="shared" si="171"/>
        <v>1</v>
      </c>
      <c r="Y278" s="71">
        <f t="shared" si="172"/>
        <v>0</v>
      </c>
      <c r="Z278" s="71">
        <f t="shared" si="186"/>
        <v>0</v>
      </c>
      <c r="AA278" s="71">
        <f t="shared" si="173"/>
        <v>1</v>
      </c>
      <c r="AB278" s="71">
        <f t="shared" si="174"/>
        <v>102</v>
      </c>
      <c r="AC278" s="71" t="str">
        <f t="shared" si="175"/>
        <v>Handpump</v>
      </c>
      <c r="AD278" s="71">
        <f t="shared" si="187"/>
        <v>102</v>
      </c>
      <c r="AE278" s="71" t="str">
        <f t="shared" si="188"/>
        <v/>
      </c>
      <c r="AF278" s="71">
        <f t="shared" si="176"/>
        <v>1</v>
      </c>
      <c r="AG278" s="71" t="str">
        <f t="shared" si="177"/>
        <v/>
      </c>
      <c r="AH278" s="71" t="str">
        <f t="shared" si="178"/>
        <v/>
      </c>
      <c r="AI278" s="71">
        <f t="shared" si="179"/>
        <v>1</v>
      </c>
      <c r="AJ278" s="71" t="str">
        <f t="shared" si="180"/>
        <v>Turbidity</v>
      </c>
      <c r="AK278" s="71">
        <f t="shared" si="181"/>
        <v>1</v>
      </c>
      <c r="AL278" s="71">
        <f t="shared" si="189"/>
        <v>1</v>
      </c>
      <c r="AM278" s="71">
        <f t="shared" si="182"/>
        <v>0</v>
      </c>
    </row>
    <row r="279" spans="1:39" x14ac:dyDescent="0.45">
      <c r="A279" s="71" t="str">
        <f t="shared" si="152"/>
        <v>2695930667</v>
      </c>
      <c r="B279" s="71" t="str">
        <f t="shared" si="153"/>
        <v>13-08-2019 09:08:32 UTC</v>
      </c>
      <c r="C279" s="71" t="str">
        <f t="shared" si="154"/>
        <v>2v28-wv73-f3m3</v>
      </c>
      <c r="D279" s="71" t="str">
        <f t="shared" si="155"/>
        <v>-15.929190488532186</v>
      </c>
      <c r="E279" s="71" t="str">
        <f t="shared" si="156"/>
        <v>35.27274428866804</v>
      </c>
      <c r="F279" s="71" t="str">
        <f t="shared" si="157"/>
        <v>731.0</v>
      </c>
      <c r="G279" s="71" t="str">
        <f t="shared" si="158"/>
        <v>Malawi</v>
      </c>
      <c r="H279" s="71" t="str">
        <f t="shared" si="159"/>
        <v>Chiradzulu</v>
      </c>
      <c r="I279" s="71" t="str">
        <f t="shared" si="160"/>
        <v>Maone</v>
      </c>
      <c r="J279" s="71" t="str">
        <f t="shared" si="161"/>
        <v>Ntope</v>
      </c>
      <c r="K279" s="71" t="str">
        <f t="shared" si="162"/>
        <v>Ntope</v>
      </c>
      <c r="L279" s="71">
        <f t="shared" si="163"/>
        <v>0</v>
      </c>
      <c r="M279" s="71">
        <f t="shared" si="164"/>
        <v>0</v>
      </c>
      <c r="N279" s="71">
        <f t="shared" si="183"/>
        <v>7</v>
      </c>
      <c r="O279" s="71" t="str">
        <f t="shared" si="184"/>
        <v>Intermediate Level of Service</v>
      </c>
      <c r="P279" s="71">
        <v>1</v>
      </c>
      <c r="Q279" s="71" t="str">
        <f t="shared" si="165"/>
        <v>Afridev Handpump</v>
      </c>
      <c r="R279" s="71" t="str">
        <f t="shared" si="166"/>
        <v/>
      </c>
      <c r="S279" s="71" t="str">
        <f t="shared" si="185"/>
        <v>Afridev Handpump</v>
      </c>
      <c r="T279" s="71">
        <f t="shared" si="167"/>
        <v>1</v>
      </c>
      <c r="U279" s="71">
        <f t="shared" si="168"/>
        <v>300</v>
      </c>
      <c r="V279" s="71">
        <f t="shared" si="169"/>
        <v>0</v>
      </c>
      <c r="W279" s="71">
        <f t="shared" si="170"/>
        <v>1</v>
      </c>
      <c r="X279" s="71" t="str">
        <f t="shared" si="171"/>
        <v/>
      </c>
      <c r="Y279" s="71" t="str">
        <f t="shared" si="172"/>
        <v/>
      </c>
      <c r="Z279" s="71">
        <f t="shared" si="186"/>
        <v>1</v>
      </c>
      <c r="AA279" s="71">
        <f t="shared" si="173"/>
        <v>1</v>
      </c>
      <c r="AB279" s="71">
        <f t="shared" si="174"/>
        <v>49</v>
      </c>
      <c r="AC279" s="71" t="str">
        <f t="shared" si="175"/>
        <v>Handpump</v>
      </c>
      <c r="AD279" s="71">
        <f t="shared" si="187"/>
        <v>49</v>
      </c>
      <c r="AE279" s="71" t="str">
        <f t="shared" si="188"/>
        <v/>
      </c>
      <c r="AF279" s="71">
        <f t="shared" si="176"/>
        <v>1</v>
      </c>
      <c r="AG279" s="71" t="str">
        <f t="shared" si="177"/>
        <v/>
      </c>
      <c r="AH279" s="71" t="str">
        <f t="shared" si="178"/>
        <v/>
      </c>
      <c r="AI279" s="71">
        <f t="shared" si="179"/>
        <v>1</v>
      </c>
      <c r="AJ279" s="71" t="str">
        <f t="shared" si="180"/>
        <v>Turbidity</v>
      </c>
      <c r="AK279" s="71">
        <f t="shared" si="181"/>
        <v>1</v>
      </c>
      <c r="AL279" s="71">
        <f t="shared" si="189"/>
        <v>1</v>
      </c>
      <c r="AM279" s="71">
        <f t="shared" si="182"/>
        <v>1</v>
      </c>
    </row>
    <row r="280" spans="1:39" x14ac:dyDescent="0.45">
      <c r="A280" s="71" t="str">
        <f t="shared" si="152"/>
        <v>2693750913</v>
      </c>
      <c r="B280" s="71" t="str">
        <f t="shared" si="153"/>
        <v>13-08-2019 09:28:26 UTC</v>
      </c>
      <c r="C280" s="71" t="str">
        <f t="shared" si="154"/>
        <v>63r5-qtk8-h54e</v>
      </c>
      <c r="D280" s="71" t="str">
        <f t="shared" si="155"/>
        <v>-15.669295666739345</v>
      </c>
      <c r="E280" s="71" t="str">
        <f t="shared" si="156"/>
        <v>35.21763931028545</v>
      </c>
      <c r="F280" s="71" t="str">
        <f t="shared" si="157"/>
        <v>869.0</v>
      </c>
      <c r="G280" s="71" t="str">
        <f t="shared" si="158"/>
        <v>Malawi</v>
      </c>
      <c r="H280" s="71" t="str">
        <f t="shared" si="159"/>
        <v>Chiradzulu</v>
      </c>
      <c r="I280" s="71" t="str">
        <f t="shared" si="160"/>
        <v>Kadewere</v>
      </c>
      <c r="J280" s="71" t="str">
        <f t="shared" si="161"/>
        <v>Chikoja</v>
      </c>
      <c r="K280" s="71" t="str">
        <f t="shared" si="162"/>
        <v>M'mangitsa</v>
      </c>
      <c r="L280" s="71">
        <f t="shared" si="163"/>
        <v>0</v>
      </c>
      <c r="M280" s="71">
        <f t="shared" si="164"/>
        <v>0</v>
      </c>
      <c r="N280" s="71">
        <f t="shared" si="183"/>
        <v>7</v>
      </c>
      <c r="O280" s="71" t="str">
        <f t="shared" si="184"/>
        <v>Intermediate Level of Service</v>
      </c>
      <c r="P280" s="71">
        <v>1</v>
      </c>
      <c r="Q280" s="71" t="str">
        <f t="shared" si="165"/>
        <v>Afridev Handpump</v>
      </c>
      <c r="R280" s="71" t="str">
        <f t="shared" si="166"/>
        <v/>
      </c>
      <c r="S280" s="71" t="str">
        <f t="shared" si="185"/>
        <v>Afridev Handpump</v>
      </c>
      <c r="T280" s="71">
        <f t="shared" si="167"/>
        <v>1</v>
      </c>
      <c r="U280" s="71">
        <f t="shared" si="168"/>
        <v>220</v>
      </c>
      <c r="V280" s="71">
        <f t="shared" si="169"/>
        <v>1</v>
      </c>
      <c r="W280" s="71">
        <f t="shared" si="170"/>
        <v>0</v>
      </c>
      <c r="X280" s="71">
        <f t="shared" si="171"/>
        <v>1</v>
      </c>
      <c r="Y280" s="71">
        <f t="shared" si="172"/>
        <v>0</v>
      </c>
      <c r="Z280" s="71">
        <f t="shared" si="186"/>
        <v>0</v>
      </c>
      <c r="AA280" s="71">
        <f t="shared" si="173"/>
        <v>1</v>
      </c>
      <c r="AB280" s="71">
        <f t="shared" si="174"/>
        <v>120</v>
      </c>
      <c r="AC280" s="71" t="str">
        <f t="shared" si="175"/>
        <v>Handpump</v>
      </c>
      <c r="AD280" s="71">
        <f t="shared" si="187"/>
        <v>120</v>
      </c>
      <c r="AE280" s="71" t="str">
        <f t="shared" si="188"/>
        <v/>
      </c>
      <c r="AF280" s="71">
        <f t="shared" si="176"/>
        <v>1</v>
      </c>
      <c r="AG280" s="71" t="str">
        <f t="shared" si="177"/>
        <v/>
      </c>
      <c r="AH280" s="71" t="str">
        <f t="shared" si="178"/>
        <v/>
      </c>
      <c r="AI280" s="71">
        <f t="shared" si="179"/>
        <v>1</v>
      </c>
      <c r="AJ280" s="71" t="str">
        <f t="shared" si="180"/>
        <v>Turbidity</v>
      </c>
      <c r="AK280" s="71">
        <f t="shared" si="181"/>
        <v>1</v>
      </c>
      <c r="AL280" s="71">
        <f t="shared" si="189"/>
        <v>1</v>
      </c>
      <c r="AM280" s="71">
        <f t="shared" si="182"/>
        <v>1</v>
      </c>
    </row>
    <row r="281" spans="1:39" x14ac:dyDescent="0.45">
      <c r="A281" s="71" t="str">
        <f t="shared" si="152"/>
        <v>2703700192</v>
      </c>
      <c r="B281" s="71" t="str">
        <f t="shared" si="153"/>
        <v>13-08-2019 09:33:36 UTC</v>
      </c>
      <c r="C281" s="71" t="str">
        <f t="shared" si="154"/>
        <v>wqjt-jde6-dtnf</v>
      </c>
      <c r="D281" s="71" t="str">
        <f t="shared" si="155"/>
        <v>-15.650020558387041</v>
      </c>
      <c r="E281" s="71" t="str">
        <f t="shared" si="156"/>
        <v>35.20928230136633</v>
      </c>
      <c r="F281" s="71" t="str">
        <f t="shared" si="157"/>
        <v>897.0</v>
      </c>
      <c r="G281" s="71" t="str">
        <f t="shared" si="158"/>
        <v>Malawi</v>
      </c>
      <c r="H281" s="71" t="str">
        <f t="shared" si="159"/>
        <v>Chiradzulu</v>
      </c>
      <c r="I281" s="71" t="str">
        <f t="shared" si="160"/>
        <v>Kadewere</v>
      </c>
      <c r="J281" s="71" t="str">
        <f t="shared" si="161"/>
        <v>Chikoja</v>
      </c>
      <c r="K281" s="71" t="str">
        <f t="shared" si="162"/>
        <v>Kwitamanda</v>
      </c>
      <c r="L281" s="71">
        <f t="shared" si="163"/>
        <v>0</v>
      </c>
      <c r="M281" s="71">
        <f t="shared" si="164"/>
        <v>0</v>
      </c>
      <c r="N281" s="71">
        <f t="shared" si="183"/>
        <v>3</v>
      </c>
      <c r="O281" s="71" t="str">
        <f t="shared" si="184"/>
        <v>Basic Level of Service</v>
      </c>
      <c r="P281" s="71">
        <v>1</v>
      </c>
      <c r="Q281" s="71" t="str">
        <f t="shared" si="165"/>
        <v>Afridev Handpump</v>
      </c>
      <c r="R281" s="71" t="str">
        <f t="shared" si="166"/>
        <v/>
      </c>
      <c r="S281" s="71" t="str">
        <f t="shared" si="185"/>
        <v>Afridev Handpump</v>
      </c>
      <c r="T281" s="71">
        <f t="shared" si="167"/>
        <v>1</v>
      </c>
      <c r="U281" s="71">
        <f t="shared" si="168"/>
        <v>600</v>
      </c>
      <c r="V281" s="71">
        <f t="shared" si="169"/>
        <v>0</v>
      </c>
      <c r="W281" s="71">
        <f t="shared" si="170"/>
        <v>0</v>
      </c>
      <c r="X281" s="71">
        <f t="shared" si="171"/>
        <v>1</v>
      </c>
      <c r="Y281" s="71">
        <f t="shared" si="172"/>
        <v>0</v>
      </c>
      <c r="Z281" s="71">
        <f t="shared" si="186"/>
        <v>0</v>
      </c>
      <c r="AA281" s="71">
        <f t="shared" si="173"/>
        <v>0</v>
      </c>
      <c r="AB281" s="71">
        <f t="shared" si="174"/>
        <v>0</v>
      </c>
      <c r="AC281" s="71" t="str">
        <f t="shared" si="175"/>
        <v>Handpump</v>
      </c>
      <c r="AD281" s="71">
        <f t="shared" si="187"/>
        <v>0</v>
      </c>
      <c r="AE281" s="71" t="str">
        <f t="shared" si="188"/>
        <v/>
      </c>
      <c r="AF281" s="71">
        <f t="shared" si="176"/>
        <v>1</v>
      </c>
      <c r="AG281" s="71" t="str">
        <f t="shared" si="177"/>
        <v/>
      </c>
      <c r="AH281" s="71" t="str">
        <f t="shared" si="178"/>
        <v/>
      </c>
      <c r="AI281" s="71" t="str">
        <f t="shared" si="179"/>
        <v/>
      </c>
      <c r="AJ281" s="71" t="str">
        <f t="shared" si="180"/>
        <v>Turbidity</v>
      </c>
      <c r="AK281" s="71" t="str">
        <f t="shared" si="181"/>
        <v/>
      </c>
      <c r="AL281" s="71" t="str">
        <f t="shared" si="189"/>
        <v>No Data</v>
      </c>
      <c r="AM281" s="71">
        <f t="shared" si="182"/>
        <v>0</v>
      </c>
    </row>
    <row r="282" spans="1:39" x14ac:dyDescent="0.45">
      <c r="A282" s="71" t="str">
        <f t="shared" si="152"/>
        <v>2712270545</v>
      </c>
      <c r="B282" s="71" t="str">
        <f t="shared" si="153"/>
        <v>13-08-2019 09:42:39 UTC</v>
      </c>
      <c r="C282" s="71" t="str">
        <f t="shared" si="154"/>
        <v>twyp-45jb-yp79</v>
      </c>
      <c r="D282" s="71" t="str">
        <f t="shared" si="155"/>
        <v>-15.9473629</v>
      </c>
      <c r="E282" s="71" t="str">
        <f t="shared" si="156"/>
        <v>35.2774006</v>
      </c>
      <c r="F282" s="71" t="str">
        <f t="shared" si="157"/>
        <v>714.0</v>
      </c>
      <c r="G282" s="71" t="str">
        <f t="shared" si="158"/>
        <v>Malawi</v>
      </c>
      <c r="H282" s="71" t="str">
        <f t="shared" si="159"/>
        <v>Chiradzulu</v>
      </c>
      <c r="I282" s="71" t="str">
        <f t="shared" si="160"/>
        <v>Maone</v>
      </c>
      <c r="J282" s="71" t="str">
        <f t="shared" si="161"/>
        <v>Ntope</v>
      </c>
      <c r="K282" s="71" t="str">
        <f t="shared" si="162"/>
        <v>Miyopo</v>
      </c>
      <c r="L282" s="71">
        <f t="shared" si="163"/>
        <v>0</v>
      </c>
      <c r="M282" s="71">
        <f t="shared" si="164"/>
        <v>0</v>
      </c>
      <c r="N282" s="71">
        <f t="shared" si="183"/>
        <v>7</v>
      </c>
      <c r="O282" s="71" t="str">
        <f t="shared" si="184"/>
        <v>Intermediate Level of Service</v>
      </c>
      <c r="P282" s="71">
        <v>1</v>
      </c>
      <c r="Q282" s="71" t="str">
        <f t="shared" si="165"/>
        <v>Afridev Handpump</v>
      </c>
      <c r="R282" s="71" t="str">
        <f t="shared" si="166"/>
        <v/>
      </c>
      <c r="S282" s="71" t="str">
        <f t="shared" si="185"/>
        <v>Afridev Handpump</v>
      </c>
      <c r="T282" s="71">
        <f t="shared" si="167"/>
        <v>1</v>
      </c>
      <c r="U282" s="71">
        <f t="shared" si="168"/>
        <v>300</v>
      </c>
      <c r="V282" s="71">
        <f t="shared" si="169"/>
        <v>0</v>
      </c>
      <c r="W282" s="71">
        <f t="shared" si="170"/>
        <v>1</v>
      </c>
      <c r="X282" s="71" t="str">
        <f t="shared" si="171"/>
        <v/>
      </c>
      <c r="Y282" s="71" t="str">
        <f t="shared" si="172"/>
        <v/>
      </c>
      <c r="Z282" s="71">
        <f t="shared" si="186"/>
        <v>1</v>
      </c>
      <c r="AA282" s="71">
        <f t="shared" si="173"/>
        <v>1</v>
      </c>
      <c r="AB282" s="71">
        <f t="shared" si="174"/>
        <v>45</v>
      </c>
      <c r="AC282" s="71" t="str">
        <f t="shared" si="175"/>
        <v>Handpump</v>
      </c>
      <c r="AD282" s="71">
        <f t="shared" si="187"/>
        <v>45</v>
      </c>
      <c r="AE282" s="71" t="str">
        <f t="shared" si="188"/>
        <v/>
      </c>
      <c r="AF282" s="71">
        <f t="shared" si="176"/>
        <v>1</v>
      </c>
      <c r="AG282" s="71" t="str">
        <f t="shared" si="177"/>
        <v/>
      </c>
      <c r="AH282" s="71" t="str">
        <f t="shared" si="178"/>
        <v/>
      </c>
      <c r="AI282" s="71">
        <f t="shared" si="179"/>
        <v>1</v>
      </c>
      <c r="AJ282" s="71" t="str">
        <f t="shared" si="180"/>
        <v>Turbidity</v>
      </c>
      <c r="AK282" s="71">
        <f t="shared" si="181"/>
        <v>1</v>
      </c>
      <c r="AL282" s="71">
        <f t="shared" si="189"/>
        <v>1</v>
      </c>
      <c r="AM282" s="71">
        <f t="shared" si="182"/>
        <v>1</v>
      </c>
    </row>
    <row r="283" spans="1:39" x14ac:dyDescent="0.45">
      <c r="A283" s="71" t="str">
        <f t="shared" si="152"/>
        <v>2701400805</v>
      </c>
      <c r="B283" s="71" t="str">
        <f t="shared" si="153"/>
        <v>13-08-2019 09:44:51 UTC</v>
      </c>
      <c r="C283" s="71" t="str">
        <f t="shared" si="154"/>
        <v>y0k0-604a-7bn4</v>
      </c>
      <c r="D283" s="71" t="str">
        <f t="shared" si="155"/>
        <v>-15.725049949251115</v>
      </c>
      <c r="E283" s="71" t="str">
        <f t="shared" si="156"/>
        <v>35.21474721841514</v>
      </c>
      <c r="F283" s="71" t="str">
        <f t="shared" si="157"/>
        <v>868.0</v>
      </c>
      <c r="G283" s="71" t="str">
        <f t="shared" si="158"/>
        <v>Malawi</v>
      </c>
      <c r="H283" s="71" t="str">
        <f t="shared" si="159"/>
        <v>Chiradzulu</v>
      </c>
      <c r="I283" s="71" t="str">
        <f t="shared" si="160"/>
        <v>Onga</v>
      </c>
      <c r="J283" s="71" t="str">
        <f t="shared" si="161"/>
        <v>Masala</v>
      </c>
      <c r="K283" s="71" t="str">
        <f t="shared" si="162"/>
        <v>Kalonga</v>
      </c>
      <c r="L283" s="71">
        <f t="shared" si="163"/>
        <v>0</v>
      </c>
      <c r="M283" s="71">
        <f t="shared" si="164"/>
        <v>0</v>
      </c>
      <c r="N283" s="71">
        <f t="shared" si="183"/>
        <v>7</v>
      </c>
      <c r="O283" s="71" t="str">
        <f t="shared" si="184"/>
        <v>Intermediate Level of Service</v>
      </c>
      <c r="P283" s="71">
        <v>1</v>
      </c>
      <c r="Q283" s="71" t="str">
        <f t="shared" si="165"/>
        <v>Afridev Handpump</v>
      </c>
      <c r="R283" s="71" t="str">
        <f t="shared" si="166"/>
        <v/>
      </c>
      <c r="S283" s="71" t="str">
        <f t="shared" si="185"/>
        <v>Afridev Handpump</v>
      </c>
      <c r="T283" s="71">
        <f t="shared" si="167"/>
        <v>1</v>
      </c>
      <c r="U283" s="71">
        <f t="shared" si="168"/>
        <v>25</v>
      </c>
      <c r="V283" s="71">
        <f t="shared" si="169"/>
        <v>1</v>
      </c>
      <c r="W283" s="71">
        <f t="shared" si="170"/>
        <v>0</v>
      </c>
      <c r="X283" s="71">
        <f t="shared" si="171"/>
        <v>1</v>
      </c>
      <c r="Y283" s="71">
        <f t="shared" si="172"/>
        <v>1</v>
      </c>
      <c r="Z283" s="71">
        <f t="shared" si="186"/>
        <v>1</v>
      </c>
      <c r="AA283" s="71">
        <f t="shared" si="173"/>
        <v>1</v>
      </c>
      <c r="AB283" s="71">
        <f t="shared" si="174"/>
        <v>104</v>
      </c>
      <c r="AC283" s="71" t="str">
        <f t="shared" si="175"/>
        <v>Handpump</v>
      </c>
      <c r="AD283" s="71">
        <f t="shared" si="187"/>
        <v>104</v>
      </c>
      <c r="AE283" s="71" t="str">
        <f t="shared" si="188"/>
        <v/>
      </c>
      <c r="AF283" s="71">
        <f t="shared" si="176"/>
        <v>1</v>
      </c>
      <c r="AG283" s="71" t="str">
        <f t="shared" si="177"/>
        <v/>
      </c>
      <c r="AH283" s="71" t="str">
        <f t="shared" si="178"/>
        <v/>
      </c>
      <c r="AI283" s="71">
        <f t="shared" si="179"/>
        <v>1</v>
      </c>
      <c r="AJ283" s="71" t="str">
        <f t="shared" si="180"/>
        <v>Turbidity</v>
      </c>
      <c r="AK283" s="71">
        <f t="shared" si="181"/>
        <v>1</v>
      </c>
      <c r="AL283" s="71">
        <f t="shared" si="189"/>
        <v>1</v>
      </c>
      <c r="AM283" s="71">
        <f t="shared" si="182"/>
        <v>0</v>
      </c>
    </row>
    <row r="284" spans="1:39" x14ac:dyDescent="0.45">
      <c r="A284" s="71" t="str">
        <f t="shared" si="152"/>
        <v>2703680178</v>
      </c>
      <c r="B284" s="71" t="str">
        <f t="shared" si="153"/>
        <v>13-08-2019 10:05:43 UTC</v>
      </c>
      <c r="C284" s="71" t="str">
        <f t="shared" si="154"/>
        <v>vhhg-mdtc-1y0r</v>
      </c>
      <c r="D284" s="71" t="str">
        <f t="shared" si="155"/>
        <v>-15.593646517954767</v>
      </c>
      <c r="E284" s="71" t="str">
        <f t="shared" si="156"/>
        <v>35.22582616657019</v>
      </c>
      <c r="F284" s="71" t="str">
        <f t="shared" si="157"/>
        <v>848.0</v>
      </c>
      <c r="G284" s="71" t="str">
        <f t="shared" si="158"/>
        <v>Malawi</v>
      </c>
      <c r="H284" s="71" t="str">
        <f t="shared" si="159"/>
        <v>Chiradzulu</v>
      </c>
      <c r="I284" s="71" t="str">
        <f t="shared" si="160"/>
        <v>Ntchema</v>
      </c>
      <c r="J284" s="71" t="str">
        <f t="shared" si="161"/>
        <v>Balakasi</v>
      </c>
      <c r="K284" s="71" t="str">
        <f t="shared" si="162"/>
        <v>Balakasi</v>
      </c>
      <c r="L284" s="71">
        <f t="shared" si="163"/>
        <v>0</v>
      </c>
      <c r="M284" s="71">
        <f t="shared" si="164"/>
        <v>0</v>
      </c>
      <c r="N284" s="71">
        <f t="shared" si="183"/>
        <v>7</v>
      </c>
      <c r="O284" s="71" t="str">
        <f t="shared" si="184"/>
        <v>Intermediate Level of Service</v>
      </c>
      <c r="P284" s="71">
        <v>1</v>
      </c>
      <c r="Q284" s="71" t="str">
        <f t="shared" si="165"/>
        <v>Afridev Handpump</v>
      </c>
      <c r="R284" s="71" t="str">
        <f t="shared" si="166"/>
        <v/>
      </c>
      <c r="S284" s="71" t="str">
        <f t="shared" si="185"/>
        <v>Afridev Handpump</v>
      </c>
      <c r="T284" s="71">
        <f t="shared" si="167"/>
        <v>1</v>
      </c>
      <c r="U284" s="71">
        <f t="shared" si="168"/>
        <v>750</v>
      </c>
      <c r="V284" s="71">
        <f t="shared" si="169"/>
        <v>0</v>
      </c>
      <c r="W284" s="71">
        <f t="shared" si="170"/>
        <v>1</v>
      </c>
      <c r="X284" s="71" t="str">
        <f t="shared" si="171"/>
        <v/>
      </c>
      <c r="Y284" s="71" t="str">
        <f t="shared" si="172"/>
        <v/>
      </c>
      <c r="Z284" s="71">
        <f t="shared" si="186"/>
        <v>1</v>
      </c>
      <c r="AA284" s="71">
        <f t="shared" si="173"/>
        <v>1</v>
      </c>
      <c r="AB284" s="71">
        <f t="shared" si="174"/>
        <v>64</v>
      </c>
      <c r="AC284" s="71" t="str">
        <f t="shared" si="175"/>
        <v>Handpump</v>
      </c>
      <c r="AD284" s="71">
        <f t="shared" si="187"/>
        <v>64</v>
      </c>
      <c r="AE284" s="71" t="str">
        <f t="shared" si="188"/>
        <v/>
      </c>
      <c r="AF284" s="71">
        <f t="shared" si="176"/>
        <v>1</v>
      </c>
      <c r="AG284" s="71" t="str">
        <f t="shared" si="177"/>
        <v/>
      </c>
      <c r="AH284" s="71" t="str">
        <f t="shared" si="178"/>
        <v/>
      </c>
      <c r="AI284" s="71">
        <f t="shared" si="179"/>
        <v>1</v>
      </c>
      <c r="AJ284" s="71" t="str">
        <f t="shared" si="180"/>
        <v>Turbidity</v>
      </c>
      <c r="AK284" s="71">
        <f t="shared" si="181"/>
        <v>1</v>
      </c>
      <c r="AL284" s="71">
        <f t="shared" si="189"/>
        <v>1</v>
      </c>
      <c r="AM284" s="71">
        <f t="shared" si="182"/>
        <v>1</v>
      </c>
    </row>
    <row r="285" spans="1:39" x14ac:dyDescent="0.45">
      <c r="A285" s="71" t="str">
        <f t="shared" si="152"/>
        <v>2703680239</v>
      </c>
      <c r="B285" s="71" t="str">
        <f t="shared" si="153"/>
        <v>13-08-2019 10:15:12 UTC</v>
      </c>
      <c r="C285" s="71" t="str">
        <f t="shared" si="154"/>
        <v>pe04-h1st-h4gq</v>
      </c>
      <c r="D285" s="71" t="str">
        <f t="shared" si="155"/>
        <v>-15.592735069803894</v>
      </c>
      <c r="E285" s="71" t="str">
        <f t="shared" si="156"/>
        <v>35.225480161607265</v>
      </c>
      <c r="F285" s="71" t="str">
        <f t="shared" si="157"/>
        <v>880.0</v>
      </c>
      <c r="G285" s="71" t="str">
        <f t="shared" si="158"/>
        <v>Malawi</v>
      </c>
      <c r="H285" s="71" t="str">
        <f t="shared" si="159"/>
        <v>Chiradzulu</v>
      </c>
      <c r="I285" s="71" t="str">
        <f t="shared" si="160"/>
        <v>Ntchema</v>
      </c>
      <c r="J285" s="71" t="str">
        <f t="shared" si="161"/>
        <v>Balakasi</v>
      </c>
      <c r="K285" s="71" t="str">
        <f t="shared" si="162"/>
        <v>Balakasi</v>
      </c>
      <c r="L285" s="71">
        <f t="shared" si="163"/>
        <v>0</v>
      </c>
      <c r="M285" s="71">
        <f t="shared" si="164"/>
        <v>0</v>
      </c>
      <c r="N285" s="71">
        <f t="shared" si="183"/>
        <v>6</v>
      </c>
      <c r="O285" s="71" t="str">
        <f t="shared" si="184"/>
        <v>Intermediate Level of Service</v>
      </c>
      <c r="P285" s="71">
        <v>1</v>
      </c>
      <c r="Q285" s="71" t="str">
        <f t="shared" si="165"/>
        <v>Afridev Handpump</v>
      </c>
      <c r="R285" s="71" t="str">
        <f t="shared" si="166"/>
        <v/>
      </c>
      <c r="S285" s="71" t="str">
        <f t="shared" si="185"/>
        <v>Afridev Handpump</v>
      </c>
      <c r="T285" s="71">
        <f t="shared" si="167"/>
        <v>1</v>
      </c>
      <c r="U285" s="71">
        <f t="shared" si="168"/>
        <v>950</v>
      </c>
      <c r="V285" s="71">
        <f t="shared" si="169"/>
        <v>0</v>
      </c>
      <c r="W285" s="71">
        <f t="shared" si="170"/>
        <v>1</v>
      </c>
      <c r="X285" s="71" t="str">
        <f t="shared" si="171"/>
        <v/>
      </c>
      <c r="Y285" s="71" t="str">
        <f t="shared" si="172"/>
        <v/>
      </c>
      <c r="Z285" s="71">
        <f t="shared" si="186"/>
        <v>1</v>
      </c>
      <c r="AA285" s="71">
        <f t="shared" si="173"/>
        <v>1</v>
      </c>
      <c r="AB285" s="71">
        <f t="shared" si="174"/>
        <v>59</v>
      </c>
      <c r="AC285" s="71" t="str">
        <f t="shared" si="175"/>
        <v>Handpump</v>
      </c>
      <c r="AD285" s="71">
        <f t="shared" si="187"/>
        <v>59</v>
      </c>
      <c r="AE285" s="71" t="str">
        <f t="shared" si="188"/>
        <v/>
      </c>
      <c r="AF285" s="71">
        <f t="shared" si="176"/>
        <v>1</v>
      </c>
      <c r="AG285" s="71" t="str">
        <f t="shared" si="177"/>
        <v/>
      </c>
      <c r="AH285" s="71" t="str">
        <f t="shared" si="178"/>
        <v/>
      </c>
      <c r="AI285" s="71">
        <f t="shared" si="179"/>
        <v>0</v>
      </c>
      <c r="AJ285" s="71" t="str">
        <f t="shared" si="180"/>
        <v>Turbidity</v>
      </c>
      <c r="AK285" s="71">
        <f t="shared" si="181"/>
        <v>1</v>
      </c>
      <c r="AL285" s="71">
        <f t="shared" si="189"/>
        <v>0</v>
      </c>
      <c r="AM285" s="71">
        <f t="shared" si="182"/>
        <v>1</v>
      </c>
    </row>
    <row r="286" spans="1:39" x14ac:dyDescent="0.45">
      <c r="A286" s="71" t="str">
        <f t="shared" si="152"/>
        <v>2691890996</v>
      </c>
      <c r="B286" s="71" t="str">
        <f t="shared" si="153"/>
        <v>13-08-2019 10:19:49 UTC</v>
      </c>
      <c r="C286" s="71" t="str">
        <f t="shared" si="154"/>
        <v>a81f-1ghq-pyck</v>
      </c>
      <c r="D286" s="71" t="str">
        <f t="shared" si="155"/>
        <v>-15.66456865053624</v>
      </c>
      <c r="E286" s="71" t="str">
        <f t="shared" si="156"/>
        <v>35.22391760721803</v>
      </c>
      <c r="F286" s="71" t="str">
        <f t="shared" si="157"/>
        <v>887.0</v>
      </c>
      <c r="G286" s="71" t="str">
        <f t="shared" si="158"/>
        <v>Malawi</v>
      </c>
      <c r="H286" s="71" t="str">
        <f t="shared" si="159"/>
        <v>Chiradzulu</v>
      </c>
      <c r="I286" s="71" t="str">
        <f t="shared" si="160"/>
        <v>Kadewere</v>
      </c>
      <c r="J286" s="71" t="str">
        <f t="shared" si="161"/>
        <v>Chikoja</v>
      </c>
      <c r="K286" s="71" t="str">
        <f t="shared" si="162"/>
        <v>M'mangitsa</v>
      </c>
      <c r="L286" s="71">
        <f t="shared" si="163"/>
        <v>0</v>
      </c>
      <c r="M286" s="71">
        <f t="shared" si="164"/>
        <v>0</v>
      </c>
      <c r="N286" s="71">
        <f t="shared" si="183"/>
        <v>7</v>
      </c>
      <c r="O286" s="71" t="str">
        <f t="shared" si="184"/>
        <v>Intermediate Level of Service</v>
      </c>
      <c r="P286" s="71">
        <v>1</v>
      </c>
      <c r="Q286" s="71" t="str">
        <f t="shared" si="165"/>
        <v>Afridev Handpump</v>
      </c>
      <c r="R286" s="71" t="str">
        <f t="shared" si="166"/>
        <v/>
      </c>
      <c r="S286" s="71" t="str">
        <f t="shared" si="185"/>
        <v>Afridev Handpump</v>
      </c>
      <c r="T286" s="71">
        <f t="shared" si="167"/>
        <v>1</v>
      </c>
      <c r="U286" s="71">
        <f t="shared" si="168"/>
        <v>750</v>
      </c>
      <c r="V286" s="71">
        <f t="shared" si="169"/>
        <v>0</v>
      </c>
      <c r="W286" s="71">
        <f t="shared" si="170"/>
        <v>1</v>
      </c>
      <c r="X286" s="71" t="str">
        <f t="shared" si="171"/>
        <v/>
      </c>
      <c r="Y286" s="71" t="str">
        <f t="shared" si="172"/>
        <v/>
      </c>
      <c r="Z286" s="71">
        <f t="shared" si="186"/>
        <v>1</v>
      </c>
      <c r="AA286" s="71">
        <f t="shared" si="173"/>
        <v>1</v>
      </c>
      <c r="AB286" s="71">
        <f t="shared" si="174"/>
        <v>60</v>
      </c>
      <c r="AC286" s="71" t="str">
        <f t="shared" si="175"/>
        <v>Handpump</v>
      </c>
      <c r="AD286" s="71">
        <f t="shared" si="187"/>
        <v>60</v>
      </c>
      <c r="AE286" s="71" t="str">
        <f t="shared" si="188"/>
        <v/>
      </c>
      <c r="AF286" s="71">
        <f t="shared" si="176"/>
        <v>1</v>
      </c>
      <c r="AG286" s="71" t="str">
        <f t="shared" si="177"/>
        <v/>
      </c>
      <c r="AH286" s="71" t="str">
        <f t="shared" si="178"/>
        <v/>
      </c>
      <c r="AI286" s="71">
        <f t="shared" si="179"/>
        <v>1</v>
      </c>
      <c r="AJ286" s="71" t="str">
        <f t="shared" si="180"/>
        <v>Turbidity</v>
      </c>
      <c r="AK286" s="71">
        <f t="shared" si="181"/>
        <v>1</v>
      </c>
      <c r="AL286" s="71">
        <f t="shared" si="189"/>
        <v>1</v>
      </c>
      <c r="AM286" s="71">
        <f t="shared" si="182"/>
        <v>1</v>
      </c>
    </row>
    <row r="287" spans="1:39" x14ac:dyDescent="0.45">
      <c r="A287" s="71" t="str">
        <f t="shared" si="152"/>
        <v>2712300315</v>
      </c>
      <c r="B287" s="71" t="str">
        <f t="shared" si="153"/>
        <v>13-08-2019 10:25:00 UTC</v>
      </c>
      <c r="C287" s="71" t="str">
        <f t="shared" si="154"/>
        <v>9803-npfh-xau3</v>
      </c>
      <c r="D287" s="71" t="str">
        <f t="shared" si="155"/>
        <v>-15.726651605218649</v>
      </c>
      <c r="E287" s="71" t="str">
        <f t="shared" si="156"/>
        <v>35.21699381992221</v>
      </c>
      <c r="F287" s="71" t="str">
        <f t="shared" si="157"/>
        <v>881.0</v>
      </c>
      <c r="G287" s="71" t="str">
        <f t="shared" si="158"/>
        <v>Malawi</v>
      </c>
      <c r="H287" s="71" t="str">
        <f t="shared" si="159"/>
        <v>Chiradzulu</v>
      </c>
      <c r="I287" s="71" t="str">
        <f t="shared" si="160"/>
        <v>Onga</v>
      </c>
      <c r="J287" s="71" t="str">
        <f t="shared" si="161"/>
        <v>Masala</v>
      </c>
      <c r="K287" s="71" t="str">
        <f t="shared" si="162"/>
        <v>Nswali</v>
      </c>
      <c r="L287" s="71">
        <f t="shared" si="163"/>
        <v>0</v>
      </c>
      <c r="M287" s="71">
        <f t="shared" si="164"/>
        <v>0</v>
      </c>
      <c r="N287" s="71">
        <f t="shared" si="183"/>
        <v>6</v>
      </c>
      <c r="O287" s="71" t="str">
        <f t="shared" si="184"/>
        <v>Intermediate Level of Service</v>
      </c>
      <c r="P287" s="71">
        <v>1</v>
      </c>
      <c r="Q287" s="71" t="str">
        <f t="shared" si="165"/>
        <v>Afridev Handpump</v>
      </c>
      <c r="R287" s="71" t="str">
        <f t="shared" si="166"/>
        <v/>
      </c>
      <c r="S287" s="71" t="str">
        <f t="shared" si="185"/>
        <v>Afridev Handpump</v>
      </c>
      <c r="T287" s="71">
        <f t="shared" si="167"/>
        <v>1</v>
      </c>
      <c r="U287" s="71">
        <f t="shared" si="168"/>
        <v>275</v>
      </c>
      <c r="V287" s="71">
        <f t="shared" si="169"/>
        <v>0</v>
      </c>
      <c r="W287" s="71">
        <f t="shared" si="170"/>
        <v>0</v>
      </c>
      <c r="X287" s="71">
        <f t="shared" si="171"/>
        <v>1</v>
      </c>
      <c r="Y287" s="71">
        <f t="shared" si="172"/>
        <v>0</v>
      </c>
      <c r="Z287" s="71">
        <f t="shared" si="186"/>
        <v>0</v>
      </c>
      <c r="AA287" s="71">
        <f t="shared" si="173"/>
        <v>1</v>
      </c>
      <c r="AB287" s="71">
        <f t="shared" si="174"/>
        <v>61</v>
      </c>
      <c r="AC287" s="71" t="str">
        <f t="shared" si="175"/>
        <v>Handpump</v>
      </c>
      <c r="AD287" s="71">
        <f t="shared" si="187"/>
        <v>61</v>
      </c>
      <c r="AE287" s="71" t="str">
        <f t="shared" si="188"/>
        <v/>
      </c>
      <c r="AF287" s="71">
        <f t="shared" si="176"/>
        <v>1</v>
      </c>
      <c r="AG287" s="71" t="str">
        <f t="shared" si="177"/>
        <v/>
      </c>
      <c r="AH287" s="71" t="str">
        <f t="shared" si="178"/>
        <v/>
      </c>
      <c r="AI287" s="71">
        <f t="shared" si="179"/>
        <v>1</v>
      </c>
      <c r="AJ287" s="71" t="str">
        <f t="shared" si="180"/>
        <v>Turbidity</v>
      </c>
      <c r="AK287" s="71">
        <f t="shared" si="181"/>
        <v>1</v>
      </c>
      <c r="AL287" s="71">
        <f t="shared" si="189"/>
        <v>1</v>
      </c>
      <c r="AM287" s="71">
        <f t="shared" si="182"/>
        <v>1</v>
      </c>
    </row>
    <row r="288" spans="1:39" x14ac:dyDescent="0.45">
      <c r="A288" s="71" t="str">
        <f t="shared" si="152"/>
        <v>2699700821</v>
      </c>
      <c r="B288" s="71" t="str">
        <f t="shared" si="153"/>
        <v>13-08-2019 10:25:36 UTC</v>
      </c>
      <c r="C288" s="71" t="str">
        <f t="shared" si="154"/>
        <v>jbbs-69gx-9sbj</v>
      </c>
      <c r="D288" s="71" t="str">
        <f t="shared" si="155"/>
        <v>-15.72759938891977</v>
      </c>
      <c r="E288" s="71" t="str">
        <f t="shared" si="156"/>
        <v>35.21318743005395</v>
      </c>
      <c r="F288" s="71" t="str">
        <f t="shared" si="157"/>
        <v>890.0</v>
      </c>
      <c r="G288" s="71" t="str">
        <f t="shared" si="158"/>
        <v>Malawi</v>
      </c>
      <c r="H288" s="71" t="str">
        <f t="shared" si="159"/>
        <v>Chiradzulu</v>
      </c>
      <c r="I288" s="71" t="str">
        <f t="shared" si="160"/>
        <v>Onga</v>
      </c>
      <c r="J288" s="71" t="str">
        <f t="shared" si="161"/>
        <v>Masala</v>
      </c>
      <c r="K288" s="71" t="str">
        <f t="shared" si="162"/>
        <v>Kalonga</v>
      </c>
      <c r="L288" s="71">
        <f t="shared" si="163"/>
        <v>0</v>
      </c>
      <c r="M288" s="71">
        <f t="shared" si="164"/>
        <v>0</v>
      </c>
      <c r="N288" s="71">
        <f t="shared" si="183"/>
        <v>8</v>
      </c>
      <c r="O288" s="71" t="str">
        <f t="shared" si="184"/>
        <v>High Level of Service</v>
      </c>
      <c r="P288" s="71">
        <v>1</v>
      </c>
      <c r="Q288" s="71" t="str">
        <f t="shared" si="165"/>
        <v>Afridev Handpump</v>
      </c>
      <c r="R288" s="71" t="str">
        <f t="shared" si="166"/>
        <v/>
      </c>
      <c r="S288" s="71" t="str">
        <f t="shared" si="185"/>
        <v>Afridev Handpump</v>
      </c>
      <c r="T288" s="71">
        <f t="shared" si="167"/>
        <v>1</v>
      </c>
      <c r="U288" s="71">
        <f t="shared" si="168"/>
        <v>75</v>
      </c>
      <c r="V288" s="71">
        <f t="shared" si="169"/>
        <v>1</v>
      </c>
      <c r="W288" s="71">
        <f t="shared" si="170"/>
        <v>1</v>
      </c>
      <c r="X288" s="71" t="str">
        <f t="shared" si="171"/>
        <v/>
      </c>
      <c r="Y288" s="71" t="str">
        <f t="shared" si="172"/>
        <v/>
      </c>
      <c r="Z288" s="71">
        <f t="shared" si="186"/>
        <v>1</v>
      </c>
      <c r="AA288" s="71">
        <f t="shared" si="173"/>
        <v>1</v>
      </c>
      <c r="AB288" s="71">
        <f t="shared" si="174"/>
        <v>100</v>
      </c>
      <c r="AC288" s="71" t="str">
        <f t="shared" si="175"/>
        <v>Handpump</v>
      </c>
      <c r="AD288" s="71">
        <f t="shared" si="187"/>
        <v>100</v>
      </c>
      <c r="AE288" s="71" t="str">
        <f t="shared" si="188"/>
        <v/>
      </c>
      <c r="AF288" s="71">
        <f t="shared" si="176"/>
        <v>1</v>
      </c>
      <c r="AG288" s="71" t="str">
        <f t="shared" si="177"/>
        <v/>
      </c>
      <c r="AH288" s="71" t="str">
        <f t="shared" si="178"/>
        <v/>
      </c>
      <c r="AI288" s="71">
        <f t="shared" si="179"/>
        <v>1</v>
      </c>
      <c r="AJ288" s="71" t="str">
        <f t="shared" si="180"/>
        <v>Turbidity</v>
      </c>
      <c r="AK288" s="71">
        <f t="shared" si="181"/>
        <v>1</v>
      </c>
      <c r="AL288" s="71">
        <f t="shared" si="189"/>
        <v>1</v>
      </c>
      <c r="AM288" s="71">
        <f t="shared" si="182"/>
        <v>1</v>
      </c>
    </row>
    <row r="289" spans="1:39" x14ac:dyDescent="0.45">
      <c r="A289" s="71" t="str">
        <f t="shared" si="152"/>
        <v>2683680363</v>
      </c>
      <c r="B289" s="71" t="str">
        <f t="shared" si="153"/>
        <v>13-08-2019 10:37:33 UTC</v>
      </c>
      <c r="C289" s="71" t="str">
        <f t="shared" si="154"/>
        <v>ny43-0es3-ysdd</v>
      </c>
      <c r="D289" s="71" t="str">
        <f t="shared" si="155"/>
        <v>-15.728674200363457</v>
      </c>
      <c r="E289" s="71" t="str">
        <f t="shared" si="156"/>
        <v>35.204253075644374</v>
      </c>
      <c r="F289" s="71" t="str">
        <f t="shared" si="157"/>
        <v>908.0</v>
      </c>
      <c r="G289" s="71" t="str">
        <f t="shared" si="158"/>
        <v>Malawi</v>
      </c>
      <c r="H289" s="71" t="str">
        <f t="shared" si="159"/>
        <v>Chiradzulu</v>
      </c>
      <c r="I289" s="71" t="str">
        <f t="shared" si="160"/>
        <v>Onga</v>
      </c>
      <c r="J289" s="71" t="str">
        <f t="shared" si="161"/>
        <v>Chapola</v>
      </c>
      <c r="K289" s="71" t="str">
        <f t="shared" si="162"/>
        <v>Chiwewe</v>
      </c>
      <c r="L289" s="71">
        <f t="shared" si="163"/>
        <v>0</v>
      </c>
      <c r="M289" s="71">
        <f t="shared" si="164"/>
        <v>0</v>
      </c>
      <c r="N289" s="71">
        <f t="shared" si="183"/>
        <v>8</v>
      </c>
      <c r="O289" s="71" t="str">
        <f t="shared" si="184"/>
        <v>High Level of Service</v>
      </c>
      <c r="P289" s="71">
        <v>1</v>
      </c>
      <c r="Q289" s="71" t="str">
        <f t="shared" si="165"/>
        <v>Afridev Handpump</v>
      </c>
      <c r="R289" s="71" t="str">
        <f t="shared" si="166"/>
        <v/>
      </c>
      <c r="S289" s="71" t="str">
        <f t="shared" si="185"/>
        <v>Afridev Handpump</v>
      </c>
      <c r="T289" s="71">
        <f t="shared" si="167"/>
        <v>1</v>
      </c>
      <c r="U289" s="71">
        <f t="shared" si="168"/>
        <v>170</v>
      </c>
      <c r="V289" s="71">
        <f t="shared" si="169"/>
        <v>1</v>
      </c>
      <c r="W289" s="71">
        <f t="shared" si="170"/>
        <v>1</v>
      </c>
      <c r="X289" s="71" t="str">
        <f t="shared" si="171"/>
        <v/>
      </c>
      <c r="Y289" s="71" t="str">
        <f t="shared" si="172"/>
        <v/>
      </c>
      <c r="Z289" s="71">
        <f t="shared" si="186"/>
        <v>1</v>
      </c>
      <c r="AA289" s="71">
        <f t="shared" si="173"/>
        <v>1</v>
      </c>
      <c r="AB289" s="71">
        <f t="shared" si="174"/>
        <v>70</v>
      </c>
      <c r="AC289" s="71" t="str">
        <f t="shared" si="175"/>
        <v>Handpump</v>
      </c>
      <c r="AD289" s="71">
        <f t="shared" si="187"/>
        <v>70</v>
      </c>
      <c r="AE289" s="71" t="str">
        <f t="shared" si="188"/>
        <v/>
      </c>
      <c r="AF289" s="71">
        <f t="shared" si="176"/>
        <v>1</v>
      </c>
      <c r="AG289" s="71" t="str">
        <f t="shared" si="177"/>
        <v/>
      </c>
      <c r="AH289" s="71" t="str">
        <f t="shared" si="178"/>
        <v/>
      </c>
      <c r="AI289" s="71">
        <f t="shared" si="179"/>
        <v>1</v>
      </c>
      <c r="AJ289" s="71" t="str">
        <f t="shared" si="180"/>
        <v>Turbidity</v>
      </c>
      <c r="AK289" s="71">
        <f t="shared" si="181"/>
        <v>1</v>
      </c>
      <c r="AL289" s="71">
        <f t="shared" si="189"/>
        <v>1</v>
      </c>
      <c r="AM289" s="71">
        <f t="shared" si="182"/>
        <v>1</v>
      </c>
    </row>
    <row r="290" spans="1:39" x14ac:dyDescent="0.45">
      <c r="A290" s="71" t="str">
        <f t="shared" si="152"/>
        <v>2701420378</v>
      </c>
      <c r="B290" s="71" t="str">
        <f t="shared" si="153"/>
        <v>13-08-2019 11:06:11 UTC</v>
      </c>
      <c r="C290" s="71" t="str">
        <f t="shared" si="154"/>
        <v>yjsp-5pvy-r8bn</v>
      </c>
      <c r="D290" s="71" t="str">
        <f t="shared" si="155"/>
        <v>-15.726832989603281</v>
      </c>
      <c r="E290" s="71" t="str">
        <f t="shared" si="156"/>
        <v>35.20800221711397</v>
      </c>
      <c r="F290" s="71" t="str">
        <f t="shared" si="157"/>
        <v>895.0</v>
      </c>
      <c r="G290" s="71" t="str">
        <f t="shared" si="158"/>
        <v>Malawi</v>
      </c>
      <c r="H290" s="71" t="str">
        <f t="shared" si="159"/>
        <v>Chiradzulu</v>
      </c>
      <c r="I290" s="71" t="str">
        <f t="shared" si="160"/>
        <v>Onga</v>
      </c>
      <c r="J290" s="71" t="str">
        <f t="shared" si="161"/>
        <v>Chapola</v>
      </c>
      <c r="K290" s="71" t="str">
        <f t="shared" si="162"/>
        <v>Chiwewe</v>
      </c>
      <c r="L290" s="71">
        <f t="shared" si="163"/>
        <v>0</v>
      </c>
      <c r="M290" s="71">
        <f t="shared" si="164"/>
        <v>0</v>
      </c>
      <c r="N290" s="71">
        <f t="shared" si="183"/>
        <v>7</v>
      </c>
      <c r="O290" s="71" t="str">
        <f t="shared" si="184"/>
        <v>Intermediate Level of Service</v>
      </c>
      <c r="P290" s="71">
        <v>1</v>
      </c>
      <c r="Q290" s="71" t="str">
        <f t="shared" si="165"/>
        <v>Afridev Handpump</v>
      </c>
      <c r="R290" s="71" t="str">
        <f t="shared" si="166"/>
        <v/>
      </c>
      <c r="S290" s="71" t="str">
        <f t="shared" si="185"/>
        <v>Afridev Handpump</v>
      </c>
      <c r="T290" s="71">
        <f t="shared" si="167"/>
        <v>1</v>
      </c>
      <c r="U290" s="71">
        <f t="shared" si="168"/>
        <v>170</v>
      </c>
      <c r="V290" s="71">
        <f t="shared" si="169"/>
        <v>1</v>
      </c>
      <c r="W290" s="71">
        <f t="shared" si="170"/>
        <v>1</v>
      </c>
      <c r="X290" s="71" t="str">
        <f t="shared" si="171"/>
        <v/>
      </c>
      <c r="Y290" s="71" t="str">
        <f t="shared" si="172"/>
        <v/>
      </c>
      <c r="Z290" s="71">
        <f t="shared" si="186"/>
        <v>1</v>
      </c>
      <c r="AA290" s="71">
        <f t="shared" si="173"/>
        <v>1</v>
      </c>
      <c r="AB290" s="71">
        <f t="shared" si="174"/>
        <v>59</v>
      </c>
      <c r="AC290" s="71" t="str">
        <f t="shared" si="175"/>
        <v>Handpump</v>
      </c>
      <c r="AD290" s="71">
        <f t="shared" si="187"/>
        <v>59</v>
      </c>
      <c r="AE290" s="71" t="str">
        <f t="shared" si="188"/>
        <v/>
      </c>
      <c r="AF290" s="71">
        <f t="shared" si="176"/>
        <v>1</v>
      </c>
      <c r="AG290" s="71" t="str">
        <f t="shared" si="177"/>
        <v/>
      </c>
      <c r="AH290" s="71" t="str">
        <f t="shared" si="178"/>
        <v/>
      </c>
      <c r="AI290" s="71" t="str">
        <f t="shared" si="179"/>
        <v/>
      </c>
      <c r="AJ290" s="71" t="str">
        <f t="shared" si="180"/>
        <v>Turbidity</v>
      </c>
      <c r="AK290" s="71">
        <f t="shared" si="181"/>
        <v>1</v>
      </c>
      <c r="AL290" s="71" t="str">
        <f t="shared" si="189"/>
        <v>No Data</v>
      </c>
      <c r="AM290" s="71">
        <f t="shared" si="182"/>
        <v>1</v>
      </c>
    </row>
    <row r="291" spans="1:39" x14ac:dyDescent="0.45">
      <c r="A291" s="71" t="str">
        <f t="shared" si="152"/>
        <v>2714250556</v>
      </c>
      <c r="B291" s="71" t="str">
        <f t="shared" si="153"/>
        <v>13-08-2019 11:48:46 UTC</v>
      </c>
      <c r="C291" s="71" t="str">
        <f t="shared" si="154"/>
        <v>270k-qugp-p9vv</v>
      </c>
      <c r="D291" s="71" t="str">
        <f t="shared" si="155"/>
        <v>-15.609088120982051</v>
      </c>
      <c r="E291" s="71" t="str">
        <f t="shared" si="156"/>
        <v>35.228034211322665</v>
      </c>
      <c r="F291" s="71" t="str">
        <f t="shared" si="157"/>
        <v>909.0</v>
      </c>
      <c r="G291" s="71" t="str">
        <f t="shared" si="158"/>
        <v>Malawi</v>
      </c>
      <c r="H291" s="71" t="str">
        <f t="shared" si="159"/>
        <v>Chiradzulu</v>
      </c>
      <c r="I291" s="71" t="str">
        <f t="shared" si="160"/>
        <v>Ntchema</v>
      </c>
      <c r="J291" s="71" t="str">
        <f t="shared" si="161"/>
        <v>Balakasi</v>
      </c>
      <c r="K291" s="71" t="str">
        <f t="shared" si="162"/>
        <v>Mwasibu</v>
      </c>
      <c r="L291" s="71">
        <f t="shared" si="163"/>
        <v>0</v>
      </c>
      <c r="M291" s="71">
        <f t="shared" si="164"/>
        <v>0</v>
      </c>
      <c r="N291" s="71">
        <f t="shared" si="183"/>
        <v>7</v>
      </c>
      <c r="O291" s="71" t="str">
        <f t="shared" si="184"/>
        <v>Intermediate Level of Service</v>
      </c>
      <c r="P291" s="71">
        <v>1</v>
      </c>
      <c r="Q291" s="71" t="str">
        <f t="shared" si="165"/>
        <v>Afridev Handpump</v>
      </c>
      <c r="R291" s="71" t="str">
        <f t="shared" si="166"/>
        <v/>
      </c>
      <c r="S291" s="71" t="str">
        <f t="shared" si="185"/>
        <v>Afridev Handpump</v>
      </c>
      <c r="T291" s="71">
        <f t="shared" si="167"/>
        <v>1</v>
      </c>
      <c r="U291" s="71">
        <f t="shared" si="168"/>
        <v>575</v>
      </c>
      <c r="V291" s="71">
        <f t="shared" si="169"/>
        <v>0</v>
      </c>
      <c r="W291" s="71">
        <f t="shared" si="170"/>
        <v>1</v>
      </c>
      <c r="X291" s="71" t="str">
        <f t="shared" si="171"/>
        <v/>
      </c>
      <c r="Y291" s="71" t="str">
        <f t="shared" si="172"/>
        <v/>
      </c>
      <c r="Z291" s="71">
        <f t="shared" si="186"/>
        <v>1</v>
      </c>
      <c r="AA291" s="71">
        <f t="shared" si="173"/>
        <v>1</v>
      </c>
      <c r="AB291" s="71">
        <f t="shared" si="174"/>
        <v>58</v>
      </c>
      <c r="AC291" s="71" t="str">
        <f t="shared" si="175"/>
        <v>Handpump</v>
      </c>
      <c r="AD291" s="71">
        <f t="shared" si="187"/>
        <v>58</v>
      </c>
      <c r="AE291" s="71" t="str">
        <f t="shared" si="188"/>
        <v/>
      </c>
      <c r="AF291" s="71">
        <f t="shared" si="176"/>
        <v>1</v>
      </c>
      <c r="AG291" s="71" t="str">
        <f t="shared" si="177"/>
        <v/>
      </c>
      <c r="AH291" s="71" t="str">
        <f t="shared" si="178"/>
        <v/>
      </c>
      <c r="AI291" s="71">
        <f t="shared" si="179"/>
        <v>1</v>
      </c>
      <c r="AJ291" s="71" t="str">
        <f t="shared" si="180"/>
        <v>Turbidity</v>
      </c>
      <c r="AK291" s="71">
        <f t="shared" si="181"/>
        <v>1</v>
      </c>
      <c r="AL291" s="71">
        <f t="shared" si="189"/>
        <v>1</v>
      </c>
      <c r="AM291" s="71">
        <f t="shared" si="182"/>
        <v>1</v>
      </c>
    </row>
    <row r="292" spans="1:39" x14ac:dyDescent="0.45">
      <c r="A292" s="71" t="str">
        <f t="shared" si="152"/>
        <v>2716220075</v>
      </c>
      <c r="B292" s="71" t="str">
        <f t="shared" si="153"/>
        <v>13-08-2019 11:53:40 UTC</v>
      </c>
      <c r="C292" s="71" t="str">
        <f t="shared" si="154"/>
        <v>4mv6-7pan-b897</v>
      </c>
      <c r="D292" s="71" t="str">
        <f t="shared" si="155"/>
        <v>-15.9354884</v>
      </c>
      <c r="E292" s="71" t="str">
        <f t="shared" si="156"/>
        <v>35.2746024</v>
      </c>
      <c r="F292" s="71" t="str">
        <f t="shared" si="157"/>
        <v>731.0</v>
      </c>
      <c r="G292" s="71" t="str">
        <f t="shared" si="158"/>
        <v>Malawi</v>
      </c>
      <c r="H292" s="71" t="str">
        <f t="shared" si="159"/>
        <v>Chiradzulu</v>
      </c>
      <c r="I292" s="71" t="str">
        <f t="shared" si="160"/>
        <v>Maone</v>
      </c>
      <c r="J292" s="71" t="str">
        <f t="shared" si="161"/>
        <v>Ntope</v>
      </c>
      <c r="K292" s="71" t="str">
        <f t="shared" si="162"/>
        <v>Nyanyaliwa</v>
      </c>
      <c r="L292" s="71">
        <f t="shared" si="163"/>
        <v>0</v>
      </c>
      <c r="M292" s="71">
        <f t="shared" si="164"/>
        <v>0</v>
      </c>
      <c r="N292" s="71">
        <f t="shared" si="183"/>
        <v>7</v>
      </c>
      <c r="O292" s="71" t="str">
        <f t="shared" si="184"/>
        <v>Intermediate Level of Service</v>
      </c>
      <c r="P292" s="71">
        <v>1</v>
      </c>
      <c r="Q292" s="71" t="str">
        <f t="shared" si="165"/>
        <v>Afridev Handpump</v>
      </c>
      <c r="R292" s="71" t="str">
        <f t="shared" si="166"/>
        <v/>
      </c>
      <c r="S292" s="71" t="str">
        <f t="shared" si="185"/>
        <v>Afridev Handpump</v>
      </c>
      <c r="T292" s="71">
        <f t="shared" si="167"/>
        <v>1</v>
      </c>
      <c r="U292" s="71">
        <f t="shared" si="168"/>
        <v>340</v>
      </c>
      <c r="V292" s="71">
        <f t="shared" si="169"/>
        <v>0</v>
      </c>
      <c r="W292" s="71">
        <f t="shared" si="170"/>
        <v>1</v>
      </c>
      <c r="X292" s="71" t="str">
        <f t="shared" si="171"/>
        <v/>
      </c>
      <c r="Y292" s="71" t="str">
        <f t="shared" si="172"/>
        <v/>
      </c>
      <c r="Z292" s="71">
        <f t="shared" si="186"/>
        <v>1</v>
      </c>
      <c r="AA292" s="71">
        <f t="shared" si="173"/>
        <v>1</v>
      </c>
      <c r="AB292" s="71">
        <f t="shared" si="174"/>
        <v>50</v>
      </c>
      <c r="AC292" s="71" t="str">
        <f t="shared" si="175"/>
        <v>Handpump</v>
      </c>
      <c r="AD292" s="71">
        <f t="shared" si="187"/>
        <v>50</v>
      </c>
      <c r="AE292" s="71" t="str">
        <f t="shared" si="188"/>
        <v/>
      </c>
      <c r="AF292" s="71">
        <f t="shared" si="176"/>
        <v>1</v>
      </c>
      <c r="AG292" s="71" t="str">
        <f t="shared" si="177"/>
        <v/>
      </c>
      <c r="AH292" s="71" t="str">
        <f t="shared" si="178"/>
        <v/>
      </c>
      <c r="AI292" s="71">
        <f t="shared" si="179"/>
        <v>1</v>
      </c>
      <c r="AJ292" s="71" t="str">
        <f t="shared" si="180"/>
        <v>Turbidity</v>
      </c>
      <c r="AK292" s="71">
        <f t="shared" si="181"/>
        <v>1</v>
      </c>
      <c r="AL292" s="71">
        <f t="shared" si="189"/>
        <v>1</v>
      </c>
      <c r="AM292" s="71">
        <f t="shared" si="182"/>
        <v>1</v>
      </c>
    </row>
    <row r="293" spans="1:39" x14ac:dyDescent="0.45">
      <c r="A293" s="71" t="str">
        <f t="shared" si="152"/>
        <v>2703680313</v>
      </c>
      <c r="B293" s="71" t="str">
        <f t="shared" si="153"/>
        <v>13-08-2019 12:10:45 UTC</v>
      </c>
      <c r="C293" s="71" t="str">
        <f t="shared" si="154"/>
        <v>suh8-c378-fj2m</v>
      </c>
      <c r="D293" s="71" t="str">
        <f t="shared" si="155"/>
        <v>-15.921112932264805</v>
      </c>
      <c r="E293" s="71" t="str">
        <f t="shared" si="156"/>
        <v>35.265701059252024</v>
      </c>
      <c r="F293" s="71" t="str">
        <f t="shared" si="157"/>
        <v>766.0</v>
      </c>
      <c r="G293" s="71" t="str">
        <f t="shared" si="158"/>
        <v>Malawi</v>
      </c>
      <c r="H293" s="71" t="str">
        <f t="shared" si="159"/>
        <v>Chiradzulu</v>
      </c>
      <c r="I293" s="71" t="str">
        <f t="shared" si="160"/>
        <v>Maone</v>
      </c>
      <c r="J293" s="71" t="str">
        <f t="shared" si="161"/>
        <v>Mangulama</v>
      </c>
      <c r="K293" s="71" t="str">
        <f t="shared" si="162"/>
        <v>Mangulama</v>
      </c>
      <c r="L293" s="71">
        <f t="shared" si="163"/>
        <v>0</v>
      </c>
      <c r="M293" s="71">
        <f t="shared" si="164"/>
        <v>0</v>
      </c>
      <c r="N293" s="71">
        <f t="shared" si="183"/>
        <v>8</v>
      </c>
      <c r="O293" s="71" t="str">
        <f t="shared" si="184"/>
        <v>High Level of Service</v>
      </c>
      <c r="P293" s="71">
        <v>1</v>
      </c>
      <c r="Q293" s="71" t="str">
        <f t="shared" si="165"/>
        <v>Afridev Handpump</v>
      </c>
      <c r="R293" s="71" t="str">
        <f t="shared" si="166"/>
        <v/>
      </c>
      <c r="S293" s="71" t="str">
        <f t="shared" si="185"/>
        <v>Afridev Handpump</v>
      </c>
      <c r="T293" s="71">
        <f t="shared" si="167"/>
        <v>1</v>
      </c>
      <c r="U293" s="71">
        <f t="shared" si="168"/>
        <v>175</v>
      </c>
      <c r="V293" s="71">
        <f t="shared" si="169"/>
        <v>1</v>
      </c>
      <c r="W293" s="71">
        <f t="shared" si="170"/>
        <v>1</v>
      </c>
      <c r="X293" s="71" t="str">
        <f t="shared" si="171"/>
        <v/>
      </c>
      <c r="Y293" s="71" t="str">
        <f t="shared" si="172"/>
        <v/>
      </c>
      <c r="Z293" s="71">
        <f t="shared" si="186"/>
        <v>1</v>
      </c>
      <c r="AA293" s="71">
        <f t="shared" si="173"/>
        <v>1</v>
      </c>
      <c r="AB293" s="71">
        <f t="shared" si="174"/>
        <v>30</v>
      </c>
      <c r="AC293" s="71" t="str">
        <f t="shared" si="175"/>
        <v>Handpump</v>
      </c>
      <c r="AD293" s="71">
        <f t="shared" si="187"/>
        <v>30</v>
      </c>
      <c r="AE293" s="71" t="str">
        <f t="shared" si="188"/>
        <v/>
      </c>
      <c r="AF293" s="71">
        <f t="shared" si="176"/>
        <v>1</v>
      </c>
      <c r="AG293" s="71" t="str">
        <f t="shared" si="177"/>
        <v/>
      </c>
      <c r="AH293" s="71" t="str">
        <f t="shared" si="178"/>
        <v/>
      </c>
      <c r="AI293" s="71">
        <f t="shared" si="179"/>
        <v>1</v>
      </c>
      <c r="AJ293" s="71" t="str">
        <f t="shared" si="180"/>
        <v>Turbidity</v>
      </c>
      <c r="AK293" s="71">
        <f t="shared" si="181"/>
        <v>1</v>
      </c>
      <c r="AL293" s="71">
        <f t="shared" si="189"/>
        <v>1</v>
      </c>
      <c r="AM293" s="71">
        <f t="shared" si="182"/>
        <v>1</v>
      </c>
    </row>
    <row r="294" spans="1:39" x14ac:dyDescent="0.45">
      <c r="A294" s="71" t="str">
        <f t="shared" si="152"/>
        <v>2705560623</v>
      </c>
      <c r="B294" s="71" t="str">
        <f t="shared" si="153"/>
        <v>13-08-2019 12:31:26 UTC</v>
      </c>
      <c r="C294" s="71" t="str">
        <f t="shared" si="154"/>
        <v>5ra5-bkvn-y7a6</v>
      </c>
      <c r="D294" s="71" t="str">
        <f t="shared" si="155"/>
        <v>-15.933670531958342</v>
      </c>
      <c r="E294" s="71" t="str">
        <f t="shared" si="156"/>
        <v>35.27947126887739</v>
      </c>
      <c r="F294" s="71" t="str">
        <f t="shared" si="157"/>
        <v>719.0</v>
      </c>
      <c r="G294" s="71" t="str">
        <f t="shared" si="158"/>
        <v>Malawi</v>
      </c>
      <c r="H294" s="71" t="str">
        <f t="shared" si="159"/>
        <v>Chiradzulu</v>
      </c>
      <c r="I294" s="71" t="str">
        <f t="shared" si="160"/>
        <v>Maone</v>
      </c>
      <c r="J294" s="71" t="str">
        <f t="shared" si="161"/>
        <v>Mboola</v>
      </c>
      <c r="K294" s="71" t="str">
        <f t="shared" si="162"/>
        <v>Kalipinde</v>
      </c>
      <c r="L294" s="71">
        <f t="shared" si="163"/>
        <v>0</v>
      </c>
      <c r="M294" s="71">
        <f t="shared" si="164"/>
        <v>0</v>
      </c>
      <c r="N294" s="71">
        <f t="shared" si="183"/>
        <v>8</v>
      </c>
      <c r="O294" s="71" t="str">
        <f t="shared" si="184"/>
        <v>High Level of Service</v>
      </c>
      <c r="P294" s="71">
        <v>1</v>
      </c>
      <c r="Q294" s="71" t="str">
        <f t="shared" si="165"/>
        <v>Afridev Handpump</v>
      </c>
      <c r="R294" s="71" t="str">
        <f t="shared" si="166"/>
        <v/>
      </c>
      <c r="S294" s="71" t="str">
        <f t="shared" si="185"/>
        <v>Afridev Handpump</v>
      </c>
      <c r="T294" s="71">
        <f t="shared" si="167"/>
        <v>1</v>
      </c>
      <c r="U294" s="71">
        <f t="shared" si="168"/>
        <v>75</v>
      </c>
      <c r="V294" s="71">
        <f t="shared" si="169"/>
        <v>1</v>
      </c>
      <c r="W294" s="71">
        <f t="shared" si="170"/>
        <v>0</v>
      </c>
      <c r="X294" s="71">
        <f t="shared" si="171"/>
        <v>1</v>
      </c>
      <c r="Y294" s="71">
        <f t="shared" si="172"/>
        <v>1</v>
      </c>
      <c r="Z294" s="71">
        <f t="shared" si="186"/>
        <v>1</v>
      </c>
      <c r="AA294" s="71">
        <f t="shared" si="173"/>
        <v>1</v>
      </c>
      <c r="AB294" s="71">
        <f t="shared" si="174"/>
        <v>62</v>
      </c>
      <c r="AC294" s="71" t="str">
        <f t="shared" si="175"/>
        <v>Handpump</v>
      </c>
      <c r="AD294" s="71">
        <f t="shared" si="187"/>
        <v>62</v>
      </c>
      <c r="AE294" s="71" t="str">
        <f t="shared" si="188"/>
        <v/>
      </c>
      <c r="AF294" s="71">
        <f t="shared" si="176"/>
        <v>1</v>
      </c>
      <c r="AG294" s="71" t="str">
        <f t="shared" si="177"/>
        <v/>
      </c>
      <c r="AH294" s="71" t="str">
        <f t="shared" si="178"/>
        <v/>
      </c>
      <c r="AI294" s="71">
        <f t="shared" si="179"/>
        <v>1</v>
      </c>
      <c r="AJ294" s="71" t="str">
        <f t="shared" si="180"/>
        <v>Turbidity</v>
      </c>
      <c r="AK294" s="71">
        <f t="shared" si="181"/>
        <v>1</v>
      </c>
      <c r="AL294" s="71">
        <f t="shared" si="189"/>
        <v>1</v>
      </c>
      <c r="AM294" s="71">
        <f t="shared" si="182"/>
        <v>1</v>
      </c>
    </row>
    <row r="295" spans="1:39" x14ac:dyDescent="0.45">
      <c r="A295" s="71" t="str">
        <f t="shared" si="152"/>
        <v>2716190669</v>
      </c>
      <c r="B295" s="71" t="str">
        <f t="shared" si="153"/>
        <v>13-08-2019 12:31:33 UTC</v>
      </c>
      <c r="C295" s="71" t="str">
        <f t="shared" si="154"/>
        <v>1bdv-n4x2-14g5</v>
      </c>
      <c r="D295" s="71" t="str">
        <f t="shared" si="155"/>
        <v>-15.927526764571667</v>
      </c>
      <c r="E295" s="71" t="str">
        <f t="shared" si="156"/>
        <v>35.27578767389059</v>
      </c>
      <c r="F295" s="71" t="str">
        <f t="shared" si="157"/>
        <v>744.0</v>
      </c>
      <c r="G295" s="71" t="str">
        <f t="shared" si="158"/>
        <v>Malawi</v>
      </c>
      <c r="H295" s="71" t="str">
        <f t="shared" si="159"/>
        <v>Chiradzulu</v>
      </c>
      <c r="I295" s="71" t="str">
        <f t="shared" si="160"/>
        <v>Maone</v>
      </c>
      <c r="J295" s="71" t="str">
        <f t="shared" si="161"/>
        <v>Ntope</v>
      </c>
      <c r="K295" s="71" t="str">
        <f t="shared" si="162"/>
        <v>Ntope</v>
      </c>
      <c r="L295" s="71">
        <f t="shared" si="163"/>
        <v>0</v>
      </c>
      <c r="M295" s="71">
        <f t="shared" si="164"/>
        <v>0</v>
      </c>
      <c r="N295" s="71">
        <f t="shared" si="183"/>
        <v>8</v>
      </c>
      <c r="O295" s="71" t="str">
        <f t="shared" si="184"/>
        <v>High Level of Service</v>
      </c>
      <c r="P295" s="71">
        <v>1</v>
      </c>
      <c r="Q295" s="71" t="str">
        <f t="shared" si="165"/>
        <v>Afridev Handpump</v>
      </c>
      <c r="R295" s="71" t="str">
        <f t="shared" si="166"/>
        <v/>
      </c>
      <c r="S295" s="71" t="str">
        <f t="shared" si="185"/>
        <v>Afridev Handpump</v>
      </c>
      <c r="T295" s="71">
        <f t="shared" si="167"/>
        <v>1</v>
      </c>
      <c r="U295" s="71">
        <f t="shared" si="168"/>
        <v>130</v>
      </c>
      <c r="V295" s="71">
        <f t="shared" si="169"/>
        <v>1</v>
      </c>
      <c r="W295" s="71">
        <f t="shared" si="170"/>
        <v>0</v>
      </c>
      <c r="X295" s="71">
        <f t="shared" si="171"/>
        <v>1</v>
      </c>
      <c r="Y295" s="71">
        <f t="shared" si="172"/>
        <v>1</v>
      </c>
      <c r="Z295" s="71">
        <f t="shared" si="186"/>
        <v>1</v>
      </c>
      <c r="AA295" s="71">
        <f t="shared" si="173"/>
        <v>1</v>
      </c>
      <c r="AB295" s="71">
        <f t="shared" si="174"/>
        <v>70</v>
      </c>
      <c r="AC295" s="71" t="str">
        <f t="shared" si="175"/>
        <v>Handpump</v>
      </c>
      <c r="AD295" s="71">
        <f t="shared" si="187"/>
        <v>70</v>
      </c>
      <c r="AE295" s="71" t="str">
        <f t="shared" si="188"/>
        <v/>
      </c>
      <c r="AF295" s="71">
        <f t="shared" si="176"/>
        <v>1</v>
      </c>
      <c r="AG295" s="71" t="str">
        <f t="shared" si="177"/>
        <v/>
      </c>
      <c r="AH295" s="71" t="str">
        <f t="shared" si="178"/>
        <v/>
      </c>
      <c r="AI295" s="71">
        <f t="shared" si="179"/>
        <v>1</v>
      </c>
      <c r="AJ295" s="71" t="str">
        <f t="shared" si="180"/>
        <v>Turbidity</v>
      </c>
      <c r="AK295" s="71">
        <f t="shared" si="181"/>
        <v>1</v>
      </c>
      <c r="AL295" s="71">
        <f t="shared" si="189"/>
        <v>1</v>
      </c>
      <c r="AM295" s="71">
        <f t="shared" si="182"/>
        <v>1</v>
      </c>
    </row>
    <row r="296" spans="1:39" x14ac:dyDescent="0.45">
      <c r="A296" s="71" t="str">
        <f t="shared" si="152"/>
        <v>2701400747</v>
      </c>
      <c r="B296" s="71" t="str">
        <f t="shared" si="153"/>
        <v>13-08-2019 12:31:56 UTC</v>
      </c>
      <c r="C296" s="71" t="str">
        <f t="shared" si="154"/>
        <v>kfqq-2kxn-g7pj</v>
      </c>
      <c r="D296" s="71" t="str">
        <f t="shared" si="155"/>
        <v>-15.92656385153532</v>
      </c>
      <c r="E296" s="71" t="str">
        <f t="shared" si="156"/>
        <v>35.27546430006623</v>
      </c>
      <c r="F296" s="71" t="str">
        <f t="shared" si="157"/>
        <v>744.0</v>
      </c>
      <c r="G296" s="71" t="str">
        <f t="shared" si="158"/>
        <v>Malawi</v>
      </c>
      <c r="H296" s="71" t="str">
        <f t="shared" si="159"/>
        <v>Chiradzulu</v>
      </c>
      <c r="I296" s="71" t="str">
        <f t="shared" si="160"/>
        <v>Maone</v>
      </c>
      <c r="J296" s="71" t="str">
        <f t="shared" si="161"/>
        <v>Ntope</v>
      </c>
      <c r="K296" s="71" t="str">
        <f t="shared" si="162"/>
        <v>Ntope</v>
      </c>
      <c r="L296" s="71">
        <f t="shared" si="163"/>
        <v>0</v>
      </c>
      <c r="M296" s="71">
        <f t="shared" si="164"/>
        <v>0</v>
      </c>
      <c r="N296" s="71">
        <f t="shared" si="183"/>
        <v>7</v>
      </c>
      <c r="O296" s="71" t="str">
        <f t="shared" si="184"/>
        <v>Intermediate Level of Service</v>
      </c>
      <c r="P296" s="71">
        <v>1</v>
      </c>
      <c r="Q296" s="71" t="str">
        <f t="shared" si="165"/>
        <v>Malda Handpump</v>
      </c>
      <c r="R296" s="71" t="str">
        <f t="shared" si="166"/>
        <v/>
      </c>
      <c r="S296" s="71" t="str">
        <f t="shared" si="185"/>
        <v>Malda Handpump</v>
      </c>
      <c r="T296" s="71">
        <f t="shared" si="167"/>
        <v>1</v>
      </c>
      <c r="U296" s="71">
        <f t="shared" si="168"/>
        <v>350</v>
      </c>
      <c r="V296" s="71">
        <f t="shared" si="169"/>
        <v>0</v>
      </c>
      <c r="W296" s="71">
        <f t="shared" si="170"/>
        <v>1</v>
      </c>
      <c r="X296" s="71" t="str">
        <f t="shared" si="171"/>
        <v/>
      </c>
      <c r="Y296" s="71" t="str">
        <f t="shared" si="172"/>
        <v/>
      </c>
      <c r="Z296" s="71">
        <f t="shared" si="186"/>
        <v>1</v>
      </c>
      <c r="AA296" s="71">
        <f t="shared" si="173"/>
        <v>1</v>
      </c>
      <c r="AB296" s="71">
        <f t="shared" si="174"/>
        <v>58</v>
      </c>
      <c r="AC296" s="71" t="str">
        <f t="shared" si="175"/>
        <v>Handpump</v>
      </c>
      <c r="AD296" s="71">
        <f t="shared" si="187"/>
        <v>58</v>
      </c>
      <c r="AE296" s="71" t="str">
        <f t="shared" si="188"/>
        <v/>
      </c>
      <c r="AF296" s="71">
        <f t="shared" si="176"/>
        <v>1</v>
      </c>
      <c r="AG296" s="71" t="str">
        <f t="shared" si="177"/>
        <v/>
      </c>
      <c r="AH296" s="71" t="str">
        <f t="shared" si="178"/>
        <v/>
      </c>
      <c r="AI296" s="71">
        <f t="shared" si="179"/>
        <v>1</v>
      </c>
      <c r="AJ296" s="71" t="str">
        <f t="shared" si="180"/>
        <v>Turbidity</v>
      </c>
      <c r="AK296" s="71">
        <f t="shared" si="181"/>
        <v>1</v>
      </c>
      <c r="AL296" s="71">
        <f t="shared" si="189"/>
        <v>1</v>
      </c>
      <c r="AM296" s="71">
        <f t="shared" si="182"/>
        <v>1</v>
      </c>
    </row>
    <row r="297" spans="1:39" x14ac:dyDescent="0.45">
      <c r="A297" s="71" t="str">
        <f t="shared" si="152"/>
        <v>2687890730</v>
      </c>
      <c r="B297" s="71" t="str">
        <f t="shared" si="153"/>
        <v>13-08-2019 12:39:34 UTC</v>
      </c>
      <c r="C297" s="71" t="str">
        <f t="shared" si="154"/>
        <v>77wq-fa1v-ym01</v>
      </c>
      <c r="D297" s="71" t="str">
        <f t="shared" si="155"/>
        <v>-15.935044912621379</v>
      </c>
      <c r="E297" s="71" t="str">
        <f t="shared" si="156"/>
        <v>35.27616779319942</v>
      </c>
      <c r="F297" s="71" t="str">
        <f t="shared" si="157"/>
        <v>724.0</v>
      </c>
      <c r="G297" s="71" t="str">
        <f t="shared" si="158"/>
        <v>Malawi</v>
      </c>
      <c r="H297" s="71" t="str">
        <f t="shared" si="159"/>
        <v>Chiradzulu</v>
      </c>
      <c r="I297" s="71" t="str">
        <f t="shared" si="160"/>
        <v>Maone</v>
      </c>
      <c r="J297" s="71" t="str">
        <f t="shared" si="161"/>
        <v>Ntope</v>
      </c>
      <c r="K297" s="71" t="str">
        <f t="shared" si="162"/>
        <v>Nyanyaliwa</v>
      </c>
      <c r="L297" s="71">
        <f t="shared" si="163"/>
        <v>0</v>
      </c>
      <c r="M297" s="71">
        <f t="shared" si="164"/>
        <v>0</v>
      </c>
      <c r="N297" s="71">
        <f t="shared" si="183"/>
        <v>8</v>
      </c>
      <c r="O297" s="71" t="str">
        <f t="shared" si="184"/>
        <v>High Level of Service</v>
      </c>
      <c r="P297" s="71">
        <v>1</v>
      </c>
      <c r="Q297" s="71" t="str">
        <f t="shared" si="165"/>
        <v>Afridev Handpump</v>
      </c>
      <c r="R297" s="71" t="str">
        <f t="shared" si="166"/>
        <v/>
      </c>
      <c r="S297" s="71" t="str">
        <f t="shared" si="185"/>
        <v>Afridev Handpump</v>
      </c>
      <c r="T297" s="71">
        <f t="shared" si="167"/>
        <v>1</v>
      </c>
      <c r="U297" s="71">
        <f t="shared" si="168"/>
        <v>240</v>
      </c>
      <c r="V297" s="71">
        <f t="shared" si="169"/>
        <v>1</v>
      </c>
      <c r="W297" s="71">
        <f t="shared" si="170"/>
        <v>1</v>
      </c>
      <c r="X297" s="71" t="str">
        <f t="shared" si="171"/>
        <v/>
      </c>
      <c r="Y297" s="71" t="str">
        <f t="shared" si="172"/>
        <v/>
      </c>
      <c r="Z297" s="71">
        <f t="shared" si="186"/>
        <v>1</v>
      </c>
      <c r="AA297" s="71">
        <f t="shared" si="173"/>
        <v>1</v>
      </c>
      <c r="AB297" s="71">
        <f t="shared" si="174"/>
        <v>40</v>
      </c>
      <c r="AC297" s="71" t="str">
        <f t="shared" si="175"/>
        <v>Handpump</v>
      </c>
      <c r="AD297" s="71">
        <f t="shared" si="187"/>
        <v>40</v>
      </c>
      <c r="AE297" s="71" t="str">
        <f t="shared" si="188"/>
        <v/>
      </c>
      <c r="AF297" s="71">
        <f t="shared" si="176"/>
        <v>1</v>
      </c>
      <c r="AG297" s="71" t="str">
        <f t="shared" si="177"/>
        <v/>
      </c>
      <c r="AH297" s="71" t="str">
        <f t="shared" si="178"/>
        <v/>
      </c>
      <c r="AI297" s="71">
        <f t="shared" si="179"/>
        <v>1</v>
      </c>
      <c r="AJ297" s="71" t="str">
        <f t="shared" si="180"/>
        <v>Turbidity</v>
      </c>
      <c r="AK297" s="71">
        <f t="shared" si="181"/>
        <v>1</v>
      </c>
      <c r="AL297" s="71">
        <f t="shared" si="189"/>
        <v>1</v>
      </c>
      <c r="AM297" s="71">
        <f t="shared" si="182"/>
        <v>1</v>
      </c>
    </row>
    <row r="298" spans="1:39" x14ac:dyDescent="0.45">
      <c r="A298" s="71" t="str">
        <f t="shared" si="152"/>
        <v>2683670091</v>
      </c>
      <c r="B298" s="71" t="str">
        <f t="shared" si="153"/>
        <v>13-08-2019 12:53:12 UTC</v>
      </c>
      <c r="C298" s="71" t="str">
        <f t="shared" si="154"/>
        <v>rnwy-uprw-9yfw</v>
      </c>
      <c r="D298" s="71" t="str">
        <f t="shared" si="155"/>
        <v>-15.921225626952946</v>
      </c>
      <c r="E298" s="71" t="str">
        <f t="shared" si="156"/>
        <v>35.271461019292474</v>
      </c>
      <c r="F298" s="71" t="str">
        <f t="shared" si="157"/>
        <v>747.0</v>
      </c>
      <c r="G298" s="71" t="str">
        <f t="shared" si="158"/>
        <v>Malawi</v>
      </c>
      <c r="H298" s="71" t="str">
        <f t="shared" si="159"/>
        <v>Chiradzulu</v>
      </c>
      <c r="I298" s="71" t="str">
        <f t="shared" si="160"/>
        <v>Maone</v>
      </c>
      <c r="J298" s="71" t="str">
        <f t="shared" si="161"/>
        <v>Mangulama</v>
      </c>
      <c r="K298" s="71" t="str">
        <f t="shared" si="162"/>
        <v>Mangulama</v>
      </c>
      <c r="L298" s="71">
        <f t="shared" si="163"/>
        <v>0</v>
      </c>
      <c r="M298" s="71">
        <f t="shared" si="164"/>
        <v>0</v>
      </c>
      <c r="N298" s="71">
        <f t="shared" si="183"/>
        <v>8</v>
      </c>
      <c r="O298" s="71" t="str">
        <f t="shared" si="184"/>
        <v>High Level of Service</v>
      </c>
      <c r="P298" s="71">
        <v>1</v>
      </c>
      <c r="Q298" s="71" t="str">
        <f t="shared" si="165"/>
        <v>Afridev Handpump</v>
      </c>
      <c r="R298" s="71" t="str">
        <f t="shared" si="166"/>
        <v/>
      </c>
      <c r="S298" s="71" t="str">
        <f t="shared" si="185"/>
        <v>Afridev Handpump</v>
      </c>
      <c r="T298" s="71">
        <f t="shared" si="167"/>
        <v>1</v>
      </c>
      <c r="U298" s="71">
        <f t="shared" si="168"/>
        <v>130</v>
      </c>
      <c r="V298" s="71">
        <f t="shared" si="169"/>
        <v>1</v>
      </c>
      <c r="W298" s="71">
        <f t="shared" si="170"/>
        <v>1</v>
      </c>
      <c r="X298" s="71" t="str">
        <f t="shared" si="171"/>
        <v/>
      </c>
      <c r="Y298" s="71" t="str">
        <f t="shared" si="172"/>
        <v/>
      </c>
      <c r="Z298" s="71">
        <f t="shared" si="186"/>
        <v>1</v>
      </c>
      <c r="AA298" s="71">
        <f t="shared" si="173"/>
        <v>1</v>
      </c>
      <c r="AB298" s="71">
        <f t="shared" si="174"/>
        <v>30</v>
      </c>
      <c r="AC298" s="71" t="str">
        <f t="shared" si="175"/>
        <v>Handpump</v>
      </c>
      <c r="AD298" s="71">
        <f t="shared" si="187"/>
        <v>30</v>
      </c>
      <c r="AE298" s="71" t="str">
        <f t="shared" si="188"/>
        <v/>
      </c>
      <c r="AF298" s="71">
        <f t="shared" si="176"/>
        <v>1</v>
      </c>
      <c r="AG298" s="71" t="str">
        <f t="shared" si="177"/>
        <v/>
      </c>
      <c r="AH298" s="71" t="str">
        <f t="shared" si="178"/>
        <v/>
      </c>
      <c r="AI298" s="71">
        <f t="shared" si="179"/>
        <v>1</v>
      </c>
      <c r="AJ298" s="71" t="str">
        <f t="shared" si="180"/>
        <v>Turbidity</v>
      </c>
      <c r="AK298" s="71">
        <f t="shared" si="181"/>
        <v>1</v>
      </c>
      <c r="AL298" s="71">
        <f t="shared" si="189"/>
        <v>1</v>
      </c>
      <c r="AM298" s="71">
        <f t="shared" si="182"/>
        <v>1</v>
      </c>
    </row>
    <row r="299" spans="1:39" x14ac:dyDescent="0.45">
      <c r="A299" s="71" t="str">
        <f t="shared" si="152"/>
        <v>2691900224</v>
      </c>
      <c r="B299" s="71" t="str">
        <f t="shared" si="153"/>
        <v>13-08-2019 12:58:43 UTC</v>
      </c>
      <c r="C299" s="71" t="str">
        <f t="shared" si="154"/>
        <v>cxq5-1wkd-4qb0</v>
      </c>
      <c r="D299" s="71" t="str">
        <f t="shared" si="155"/>
        <v>-15.66071662120521</v>
      </c>
      <c r="E299" s="71" t="str">
        <f t="shared" si="156"/>
        <v>35.22211893461645</v>
      </c>
      <c r="F299" s="71" t="str">
        <f t="shared" si="157"/>
        <v>880.0</v>
      </c>
      <c r="G299" s="71" t="str">
        <f t="shared" si="158"/>
        <v>Malawi</v>
      </c>
      <c r="H299" s="71" t="str">
        <f t="shared" si="159"/>
        <v>Chiradzulu</v>
      </c>
      <c r="I299" s="71" t="str">
        <f t="shared" si="160"/>
        <v>Kadewere</v>
      </c>
      <c r="J299" s="71" t="str">
        <f t="shared" si="161"/>
        <v>Chikoja</v>
      </c>
      <c r="K299" s="71" t="str">
        <f t="shared" si="162"/>
        <v>Moffart</v>
      </c>
      <c r="L299" s="71">
        <f t="shared" si="163"/>
        <v>0</v>
      </c>
      <c r="M299" s="71">
        <f t="shared" si="164"/>
        <v>0</v>
      </c>
      <c r="N299" s="71">
        <f t="shared" si="183"/>
        <v>8</v>
      </c>
      <c r="O299" s="71" t="str">
        <f t="shared" si="184"/>
        <v>High Level of Service</v>
      </c>
      <c r="P299" s="71">
        <v>1</v>
      </c>
      <c r="Q299" s="71" t="str">
        <f t="shared" si="165"/>
        <v>Afridev Handpump</v>
      </c>
      <c r="R299" s="71" t="str">
        <f t="shared" si="166"/>
        <v/>
      </c>
      <c r="S299" s="71" t="str">
        <f t="shared" si="185"/>
        <v>Afridev Handpump</v>
      </c>
      <c r="T299" s="71">
        <f t="shared" si="167"/>
        <v>1</v>
      </c>
      <c r="U299" s="71">
        <f t="shared" si="168"/>
        <v>75</v>
      </c>
      <c r="V299" s="71">
        <f t="shared" si="169"/>
        <v>1</v>
      </c>
      <c r="W299" s="71">
        <f t="shared" si="170"/>
        <v>1</v>
      </c>
      <c r="X299" s="71" t="str">
        <f t="shared" si="171"/>
        <v/>
      </c>
      <c r="Y299" s="71" t="str">
        <f t="shared" si="172"/>
        <v/>
      </c>
      <c r="Z299" s="71">
        <f t="shared" si="186"/>
        <v>1</v>
      </c>
      <c r="AA299" s="71">
        <f t="shared" si="173"/>
        <v>1</v>
      </c>
      <c r="AB299" s="71">
        <f t="shared" si="174"/>
        <v>81</v>
      </c>
      <c r="AC299" s="71" t="str">
        <f t="shared" si="175"/>
        <v>Handpump</v>
      </c>
      <c r="AD299" s="71">
        <f t="shared" si="187"/>
        <v>81</v>
      </c>
      <c r="AE299" s="71" t="str">
        <f t="shared" si="188"/>
        <v/>
      </c>
      <c r="AF299" s="71">
        <f t="shared" si="176"/>
        <v>1</v>
      </c>
      <c r="AG299" s="71" t="str">
        <f t="shared" si="177"/>
        <v/>
      </c>
      <c r="AH299" s="71" t="str">
        <f t="shared" si="178"/>
        <v/>
      </c>
      <c r="AI299" s="71">
        <f t="shared" si="179"/>
        <v>1</v>
      </c>
      <c r="AJ299" s="71" t="str">
        <f t="shared" si="180"/>
        <v>Turbidity</v>
      </c>
      <c r="AK299" s="71">
        <f t="shared" si="181"/>
        <v>1</v>
      </c>
      <c r="AL299" s="71">
        <f t="shared" si="189"/>
        <v>1</v>
      </c>
      <c r="AM299" s="71">
        <f t="shared" si="182"/>
        <v>1</v>
      </c>
    </row>
    <row r="300" spans="1:39" x14ac:dyDescent="0.45">
      <c r="A300" s="71" t="str">
        <f t="shared" si="152"/>
        <v>2681760238</v>
      </c>
      <c r="B300" s="71" t="str">
        <f t="shared" si="153"/>
        <v>13-08-2019 13:09:57 UTC</v>
      </c>
      <c r="C300" s="71" t="str">
        <f t="shared" si="154"/>
        <v>9eu6-a9gf-ruqu</v>
      </c>
      <c r="D300" s="71" t="str">
        <f t="shared" si="155"/>
        <v>-15.642075478099287</v>
      </c>
      <c r="E300" s="71" t="str">
        <f t="shared" si="156"/>
        <v>35.18823039717972</v>
      </c>
      <c r="F300" s="71" t="str">
        <f t="shared" si="157"/>
        <v>981.0</v>
      </c>
      <c r="G300" s="71" t="str">
        <f t="shared" si="158"/>
        <v>Malawi</v>
      </c>
      <c r="H300" s="71" t="str">
        <f t="shared" si="159"/>
        <v>Chiradzulu</v>
      </c>
      <c r="I300" s="71" t="str">
        <f t="shared" si="160"/>
        <v>Kadewere</v>
      </c>
      <c r="J300" s="71" t="str">
        <f t="shared" si="161"/>
        <v>Chikoja</v>
      </c>
      <c r="K300" s="71" t="str">
        <f t="shared" si="162"/>
        <v>Tchale</v>
      </c>
      <c r="L300" s="71">
        <f t="shared" si="163"/>
        <v>0</v>
      </c>
      <c r="M300" s="71">
        <f t="shared" si="164"/>
        <v>0</v>
      </c>
      <c r="N300" s="71">
        <f t="shared" si="183"/>
        <v>7</v>
      </c>
      <c r="O300" s="71" t="str">
        <f t="shared" si="184"/>
        <v>Intermediate Level of Service</v>
      </c>
      <c r="P300" s="71">
        <v>1</v>
      </c>
      <c r="Q300" s="71" t="str">
        <f t="shared" si="165"/>
        <v>Afridev Handpump</v>
      </c>
      <c r="R300" s="71" t="str">
        <f t="shared" si="166"/>
        <v/>
      </c>
      <c r="S300" s="71" t="str">
        <f t="shared" si="185"/>
        <v>Afridev Handpump</v>
      </c>
      <c r="T300" s="71">
        <f t="shared" si="167"/>
        <v>1</v>
      </c>
      <c r="U300" s="71">
        <f t="shared" si="168"/>
        <v>210</v>
      </c>
      <c r="V300" s="71">
        <f t="shared" si="169"/>
        <v>1</v>
      </c>
      <c r="W300" s="71">
        <f t="shared" si="170"/>
        <v>0</v>
      </c>
      <c r="X300" s="71">
        <f t="shared" si="171"/>
        <v>1</v>
      </c>
      <c r="Y300" s="71">
        <f t="shared" si="172"/>
        <v>0</v>
      </c>
      <c r="Z300" s="71">
        <f t="shared" si="186"/>
        <v>0</v>
      </c>
      <c r="AA300" s="71">
        <f t="shared" si="173"/>
        <v>1</v>
      </c>
      <c r="AB300" s="71">
        <f t="shared" si="174"/>
        <v>73</v>
      </c>
      <c r="AC300" s="71" t="str">
        <f t="shared" si="175"/>
        <v>Handpump</v>
      </c>
      <c r="AD300" s="71">
        <f t="shared" si="187"/>
        <v>73</v>
      </c>
      <c r="AE300" s="71" t="str">
        <f t="shared" si="188"/>
        <v/>
      </c>
      <c r="AF300" s="71">
        <f t="shared" si="176"/>
        <v>1</v>
      </c>
      <c r="AG300" s="71" t="str">
        <f t="shared" si="177"/>
        <v/>
      </c>
      <c r="AH300" s="71" t="str">
        <f t="shared" si="178"/>
        <v/>
      </c>
      <c r="AI300" s="71">
        <f t="shared" si="179"/>
        <v>1</v>
      </c>
      <c r="AJ300" s="71" t="str">
        <f t="shared" si="180"/>
        <v>Turbidity</v>
      </c>
      <c r="AK300" s="71">
        <f t="shared" si="181"/>
        <v>1</v>
      </c>
      <c r="AL300" s="71">
        <f t="shared" si="189"/>
        <v>1</v>
      </c>
      <c r="AM300" s="71">
        <f t="shared" si="182"/>
        <v>1</v>
      </c>
    </row>
    <row r="301" spans="1:39" x14ac:dyDescent="0.45">
      <c r="A301" s="71" t="str">
        <f t="shared" si="152"/>
        <v>2718230234</v>
      </c>
      <c r="B301" s="71" t="str">
        <f t="shared" si="153"/>
        <v>13-08-2019 13:13:01 UTC</v>
      </c>
      <c r="C301" s="71" t="str">
        <f t="shared" si="154"/>
        <v>amay-2u4v-n6h3</v>
      </c>
      <c r="D301" s="71" t="str">
        <f t="shared" si="155"/>
        <v>-15.734537299722433</v>
      </c>
      <c r="E301" s="71" t="str">
        <f t="shared" si="156"/>
        <v>35.20730157382786</v>
      </c>
      <c r="F301" s="71" t="str">
        <f t="shared" si="157"/>
        <v>868.0</v>
      </c>
      <c r="G301" s="71" t="str">
        <f t="shared" si="158"/>
        <v>Malawi</v>
      </c>
      <c r="H301" s="71" t="str">
        <f t="shared" si="159"/>
        <v>Chiradzulu</v>
      </c>
      <c r="I301" s="71" t="str">
        <f t="shared" si="160"/>
        <v>Onga</v>
      </c>
      <c r="J301" s="71" t="str">
        <f t="shared" si="161"/>
        <v>Masala</v>
      </c>
      <c r="K301" s="71" t="str">
        <f t="shared" si="162"/>
        <v>Mkwaila</v>
      </c>
      <c r="L301" s="71">
        <f t="shared" si="163"/>
        <v>0</v>
      </c>
      <c r="M301" s="71">
        <f t="shared" si="164"/>
        <v>0</v>
      </c>
      <c r="N301" s="71">
        <f t="shared" si="183"/>
        <v>6</v>
      </c>
      <c r="O301" s="71" t="str">
        <f t="shared" si="184"/>
        <v>Intermediate Level of Service</v>
      </c>
      <c r="P301" s="71">
        <v>1</v>
      </c>
      <c r="Q301" s="71" t="str">
        <f t="shared" si="165"/>
        <v>Afridev Handpump</v>
      </c>
      <c r="R301" s="71" t="str">
        <f t="shared" si="166"/>
        <v/>
      </c>
      <c r="S301" s="71" t="str">
        <f t="shared" si="185"/>
        <v>Afridev Handpump</v>
      </c>
      <c r="T301" s="71">
        <f t="shared" si="167"/>
        <v>1</v>
      </c>
      <c r="U301" s="71">
        <f t="shared" si="168"/>
        <v>440</v>
      </c>
      <c r="V301" s="71">
        <f t="shared" si="169"/>
        <v>0</v>
      </c>
      <c r="W301" s="71">
        <f t="shared" si="170"/>
        <v>1</v>
      </c>
      <c r="X301" s="71" t="str">
        <f t="shared" si="171"/>
        <v/>
      </c>
      <c r="Y301" s="71" t="str">
        <f t="shared" si="172"/>
        <v/>
      </c>
      <c r="Z301" s="71">
        <f t="shared" si="186"/>
        <v>1</v>
      </c>
      <c r="AA301" s="71">
        <f t="shared" si="173"/>
        <v>1</v>
      </c>
      <c r="AB301" s="71">
        <f t="shared" si="174"/>
        <v>120</v>
      </c>
      <c r="AC301" s="71" t="str">
        <f t="shared" si="175"/>
        <v>Handpump</v>
      </c>
      <c r="AD301" s="71">
        <f t="shared" si="187"/>
        <v>120</v>
      </c>
      <c r="AE301" s="71" t="str">
        <f t="shared" si="188"/>
        <v/>
      </c>
      <c r="AF301" s="71">
        <f t="shared" si="176"/>
        <v>1</v>
      </c>
      <c r="AG301" s="71" t="str">
        <f t="shared" si="177"/>
        <v/>
      </c>
      <c r="AH301" s="71" t="str">
        <f t="shared" si="178"/>
        <v/>
      </c>
      <c r="AI301" s="71">
        <f t="shared" si="179"/>
        <v>1</v>
      </c>
      <c r="AJ301" s="71" t="str">
        <f t="shared" si="180"/>
        <v>Turbidity</v>
      </c>
      <c r="AK301" s="71">
        <f t="shared" si="181"/>
        <v>1</v>
      </c>
      <c r="AL301" s="71">
        <f t="shared" si="189"/>
        <v>1</v>
      </c>
      <c r="AM301" s="71">
        <f t="shared" si="182"/>
        <v>0</v>
      </c>
    </row>
    <row r="302" spans="1:39" x14ac:dyDescent="0.45">
      <c r="A302" s="71" t="str">
        <f t="shared" si="152"/>
        <v>2710300326</v>
      </c>
      <c r="B302" s="71" t="str">
        <f t="shared" si="153"/>
        <v>13-08-2019 13:15:23 UTC</v>
      </c>
      <c r="C302" s="71" t="str">
        <f t="shared" si="154"/>
        <v>aen6-45wk-wyvt</v>
      </c>
      <c r="D302" s="71" t="str">
        <f t="shared" si="155"/>
        <v>-15.734904636628926</v>
      </c>
      <c r="E302" s="71" t="str">
        <f t="shared" si="156"/>
        <v>35.20801110193133</v>
      </c>
      <c r="F302" s="71" t="str">
        <f t="shared" si="157"/>
        <v>869.0</v>
      </c>
      <c r="G302" s="71" t="str">
        <f t="shared" si="158"/>
        <v>Malawi</v>
      </c>
      <c r="H302" s="71" t="str">
        <f t="shared" si="159"/>
        <v>Chiradzulu</v>
      </c>
      <c r="I302" s="71" t="str">
        <f t="shared" si="160"/>
        <v>Onga</v>
      </c>
      <c r="J302" s="71" t="str">
        <f t="shared" si="161"/>
        <v>Masala</v>
      </c>
      <c r="K302" s="71" t="str">
        <f t="shared" si="162"/>
        <v>Mkwaila</v>
      </c>
      <c r="L302" s="71">
        <f t="shared" si="163"/>
        <v>0</v>
      </c>
      <c r="M302" s="71">
        <f t="shared" si="164"/>
        <v>0</v>
      </c>
      <c r="N302" s="71">
        <f t="shared" si="183"/>
        <v>6</v>
      </c>
      <c r="O302" s="71" t="str">
        <f t="shared" si="184"/>
        <v>Intermediate Level of Service</v>
      </c>
      <c r="P302" s="71">
        <v>1</v>
      </c>
      <c r="Q302" s="71" t="str">
        <f t="shared" si="165"/>
        <v>Afridev Handpump</v>
      </c>
      <c r="R302" s="71" t="str">
        <f t="shared" si="166"/>
        <v/>
      </c>
      <c r="S302" s="71" t="str">
        <f t="shared" si="185"/>
        <v>Afridev Handpump</v>
      </c>
      <c r="T302" s="71">
        <f t="shared" si="167"/>
        <v>1</v>
      </c>
      <c r="U302" s="71">
        <f t="shared" si="168"/>
        <v>440</v>
      </c>
      <c r="V302" s="71">
        <f t="shared" si="169"/>
        <v>0</v>
      </c>
      <c r="W302" s="71">
        <f t="shared" si="170"/>
        <v>0</v>
      </c>
      <c r="X302" s="71">
        <f t="shared" si="171"/>
        <v>1</v>
      </c>
      <c r="Y302" s="71">
        <f t="shared" si="172"/>
        <v>0</v>
      </c>
      <c r="Z302" s="71">
        <f t="shared" si="186"/>
        <v>0</v>
      </c>
      <c r="AA302" s="71">
        <f t="shared" si="173"/>
        <v>1</v>
      </c>
      <c r="AB302" s="71">
        <f t="shared" si="174"/>
        <v>100</v>
      </c>
      <c r="AC302" s="71" t="str">
        <f t="shared" si="175"/>
        <v>Handpump</v>
      </c>
      <c r="AD302" s="71">
        <f t="shared" si="187"/>
        <v>100</v>
      </c>
      <c r="AE302" s="71" t="str">
        <f t="shared" si="188"/>
        <v/>
      </c>
      <c r="AF302" s="71">
        <f t="shared" si="176"/>
        <v>1</v>
      </c>
      <c r="AG302" s="71" t="str">
        <f t="shared" si="177"/>
        <v/>
      </c>
      <c r="AH302" s="71" t="str">
        <f t="shared" si="178"/>
        <v/>
      </c>
      <c r="AI302" s="71">
        <f t="shared" si="179"/>
        <v>1</v>
      </c>
      <c r="AJ302" s="71" t="str">
        <f t="shared" si="180"/>
        <v>Turbidity</v>
      </c>
      <c r="AK302" s="71">
        <f t="shared" si="181"/>
        <v>1</v>
      </c>
      <c r="AL302" s="71">
        <f t="shared" si="189"/>
        <v>1</v>
      </c>
      <c r="AM302" s="71">
        <f t="shared" si="182"/>
        <v>1</v>
      </c>
    </row>
    <row r="303" spans="1:39" x14ac:dyDescent="0.45">
      <c r="A303" s="71" t="str">
        <f t="shared" si="152"/>
        <v>2716210629</v>
      </c>
      <c r="B303" s="71" t="str">
        <f t="shared" si="153"/>
        <v>13-08-2019 13:16:08 UTC</v>
      </c>
      <c r="C303" s="71" t="str">
        <f t="shared" si="154"/>
        <v>3h42-u09s-n2kv</v>
      </c>
      <c r="D303" s="71" t="str">
        <f t="shared" si="155"/>
        <v>-15.603354647755623</v>
      </c>
      <c r="E303" s="71" t="str">
        <f t="shared" si="156"/>
        <v>35.22248279303312</v>
      </c>
      <c r="F303" s="71" t="str">
        <f t="shared" si="157"/>
        <v>906.0</v>
      </c>
      <c r="G303" s="71" t="str">
        <f t="shared" si="158"/>
        <v>Malawi</v>
      </c>
      <c r="H303" s="71" t="str">
        <f t="shared" si="159"/>
        <v>Chiradzulu</v>
      </c>
      <c r="I303" s="71" t="str">
        <f t="shared" si="160"/>
        <v>Ntchema</v>
      </c>
      <c r="J303" s="71" t="str">
        <f t="shared" si="161"/>
        <v>Balakasi</v>
      </c>
      <c r="K303" s="71" t="str">
        <f t="shared" si="162"/>
        <v>Chotokwa</v>
      </c>
      <c r="L303" s="71">
        <f t="shared" si="163"/>
        <v>0</v>
      </c>
      <c r="M303" s="71">
        <f t="shared" si="164"/>
        <v>0</v>
      </c>
      <c r="N303" s="71">
        <f t="shared" si="183"/>
        <v>6</v>
      </c>
      <c r="O303" s="71" t="str">
        <f t="shared" si="184"/>
        <v>Intermediate Level of Service</v>
      </c>
      <c r="P303" s="71">
        <v>1</v>
      </c>
      <c r="Q303" s="71" t="str">
        <f t="shared" si="165"/>
        <v>Afridev Handpump</v>
      </c>
      <c r="R303" s="71" t="str">
        <f t="shared" si="166"/>
        <v/>
      </c>
      <c r="S303" s="71" t="str">
        <f t="shared" si="185"/>
        <v>Afridev Handpump</v>
      </c>
      <c r="T303" s="71">
        <f t="shared" si="167"/>
        <v>0</v>
      </c>
      <c r="U303" s="71">
        <f t="shared" si="168"/>
        <v>395</v>
      </c>
      <c r="V303" s="71">
        <f t="shared" si="169"/>
        <v>0</v>
      </c>
      <c r="W303" s="71">
        <f t="shared" si="170"/>
        <v>1</v>
      </c>
      <c r="X303" s="71" t="str">
        <f t="shared" si="171"/>
        <v/>
      </c>
      <c r="Y303" s="71" t="str">
        <f t="shared" si="172"/>
        <v/>
      </c>
      <c r="Z303" s="71">
        <f t="shared" si="186"/>
        <v>1</v>
      </c>
      <c r="AA303" s="71">
        <f t="shared" si="173"/>
        <v>1</v>
      </c>
      <c r="AB303" s="71">
        <f t="shared" si="174"/>
        <v>45</v>
      </c>
      <c r="AC303" s="71" t="str">
        <f t="shared" si="175"/>
        <v>Handpump</v>
      </c>
      <c r="AD303" s="71">
        <f t="shared" si="187"/>
        <v>45</v>
      </c>
      <c r="AE303" s="71" t="str">
        <f t="shared" si="188"/>
        <v/>
      </c>
      <c r="AF303" s="71">
        <f t="shared" si="176"/>
        <v>1</v>
      </c>
      <c r="AG303" s="71" t="str">
        <f t="shared" si="177"/>
        <v/>
      </c>
      <c r="AH303" s="71" t="str">
        <f t="shared" si="178"/>
        <v/>
      </c>
      <c r="AI303" s="71">
        <f t="shared" si="179"/>
        <v>1</v>
      </c>
      <c r="AJ303" s="71" t="str">
        <f t="shared" si="180"/>
        <v>Turbidity</v>
      </c>
      <c r="AK303" s="71">
        <f t="shared" si="181"/>
        <v>1</v>
      </c>
      <c r="AL303" s="71">
        <f t="shared" si="189"/>
        <v>1</v>
      </c>
      <c r="AM303" s="71">
        <f t="shared" si="182"/>
        <v>1</v>
      </c>
    </row>
    <row r="304" spans="1:39" x14ac:dyDescent="0.45">
      <c r="A304" s="71" t="str">
        <f t="shared" si="152"/>
        <v>2703680345</v>
      </c>
      <c r="B304" s="71" t="str">
        <f t="shared" si="153"/>
        <v>13-08-2019 13:29:22 UTC</v>
      </c>
      <c r="C304" s="71" t="str">
        <f t="shared" si="154"/>
        <v>etnb-60fb-s5y</v>
      </c>
      <c r="D304" s="71" t="str">
        <f t="shared" si="155"/>
        <v>-15.719826347194612</v>
      </c>
      <c r="E304" s="71" t="str">
        <f t="shared" si="156"/>
        <v>35.219823215156794</v>
      </c>
      <c r="F304" s="71" t="str">
        <f t="shared" si="157"/>
        <v>883.0</v>
      </c>
      <c r="G304" s="71" t="str">
        <f t="shared" si="158"/>
        <v>Malawi</v>
      </c>
      <c r="H304" s="71" t="str">
        <f t="shared" si="159"/>
        <v>Chiradzulu</v>
      </c>
      <c r="I304" s="71" t="str">
        <f t="shared" si="160"/>
        <v>Onga</v>
      </c>
      <c r="J304" s="71" t="str">
        <f t="shared" si="161"/>
        <v>Masala</v>
      </c>
      <c r="K304" s="71" t="str">
        <f t="shared" si="162"/>
        <v>Nswali</v>
      </c>
      <c r="L304" s="71">
        <f t="shared" si="163"/>
        <v>0</v>
      </c>
      <c r="M304" s="71">
        <f t="shared" si="164"/>
        <v>0</v>
      </c>
      <c r="N304" s="71">
        <f t="shared" si="183"/>
        <v>6</v>
      </c>
      <c r="O304" s="71" t="str">
        <f t="shared" si="184"/>
        <v>Intermediate Level of Service</v>
      </c>
      <c r="P304" s="71">
        <v>1</v>
      </c>
      <c r="Q304" s="71" t="str">
        <f t="shared" si="165"/>
        <v>Afridev Handpump</v>
      </c>
      <c r="R304" s="71" t="str">
        <f t="shared" si="166"/>
        <v/>
      </c>
      <c r="S304" s="71" t="str">
        <f t="shared" si="185"/>
        <v>Afridev Handpump</v>
      </c>
      <c r="T304" s="71">
        <f t="shared" si="167"/>
        <v>1</v>
      </c>
      <c r="U304" s="71">
        <f t="shared" si="168"/>
        <v>310</v>
      </c>
      <c r="V304" s="71">
        <f t="shared" si="169"/>
        <v>0</v>
      </c>
      <c r="W304" s="71">
        <f t="shared" si="170"/>
        <v>0</v>
      </c>
      <c r="X304" s="71">
        <f t="shared" si="171"/>
        <v>1</v>
      </c>
      <c r="Y304" s="71">
        <f t="shared" si="172"/>
        <v>0</v>
      </c>
      <c r="Z304" s="71">
        <f t="shared" si="186"/>
        <v>0</v>
      </c>
      <c r="AA304" s="71">
        <f t="shared" si="173"/>
        <v>1</v>
      </c>
      <c r="AB304" s="71">
        <f t="shared" si="174"/>
        <v>105</v>
      </c>
      <c r="AC304" s="71" t="str">
        <f t="shared" si="175"/>
        <v>Handpump</v>
      </c>
      <c r="AD304" s="71">
        <f t="shared" si="187"/>
        <v>105</v>
      </c>
      <c r="AE304" s="71" t="str">
        <f t="shared" si="188"/>
        <v/>
      </c>
      <c r="AF304" s="71">
        <f t="shared" si="176"/>
        <v>1</v>
      </c>
      <c r="AG304" s="71" t="str">
        <f t="shared" si="177"/>
        <v/>
      </c>
      <c r="AH304" s="71" t="str">
        <f t="shared" si="178"/>
        <v/>
      </c>
      <c r="AI304" s="71">
        <f t="shared" si="179"/>
        <v>1</v>
      </c>
      <c r="AJ304" s="71" t="str">
        <f t="shared" si="180"/>
        <v>Turbidity</v>
      </c>
      <c r="AK304" s="71">
        <f t="shared" si="181"/>
        <v>1</v>
      </c>
      <c r="AL304" s="71">
        <f t="shared" si="189"/>
        <v>1</v>
      </c>
      <c r="AM304" s="71">
        <f t="shared" si="182"/>
        <v>1</v>
      </c>
    </row>
    <row r="305" spans="1:39" x14ac:dyDescent="0.45">
      <c r="A305" s="71" t="str">
        <f t="shared" si="152"/>
        <v>2695950449</v>
      </c>
      <c r="B305" s="71" t="str">
        <f t="shared" si="153"/>
        <v>13-08-2019 13:30:30 UTC</v>
      </c>
      <c r="C305" s="71" t="str">
        <f t="shared" si="154"/>
        <v>9je1-v72n-56hm</v>
      </c>
      <c r="D305" s="71" t="str">
        <f t="shared" si="155"/>
        <v>-15.71627099532634</v>
      </c>
      <c r="E305" s="71" t="str">
        <f t="shared" si="156"/>
        <v>35.21613006480038</v>
      </c>
      <c r="F305" s="71" t="str">
        <f t="shared" si="157"/>
        <v>877.0</v>
      </c>
      <c r="G305" s="71" t="str">
        <f t="shared" si="158"/>
        <v>Malawi</v>
      </c>
      <c r="H305" s="71" t="str">
        <f t="shared" si="159"/>
        <v>Chiradzulu</v>
      </c>
      <c r="I305" s="71" t="str">
        <f t="shared" si="160"/>
        <v>Onga</v>
      </c>
      <c r="J305" s="71" t="str">
        <f t="shared" si="161"/>
        <v>Masala</v>
      </c>
      <c r="K305" s="71" t="str">
        <f t="shared" si="162"/>
        <v>Nswali</v>
      </c>
      <c r="L305" s="71">
        <f t="shared" si="163"/>
        <v>0</v>
      </c>
      <c r="M305" s="71">
        <f t="shared" si="164"/>
        <v>0</v>
      </c>
      <c r="N305" s="71">
        <f t="shared" si="183"/>
        <v>7</v>
      </c>
      <c r="O305" s="71" t="str">
        <f t="shared" si="184"/>
        <v>Intermediate Level of Service</v>
      </c>
      <c r="P305" s="71">
        <v>1</v>
      </c>
      <c r="Q305" s="71" t="str">
        <f t="shared" si="165"/>
        <v>Afridev Handpump</v>
      </c>
      <c r="R305" s="71" t="str">
        <f t="shared" si="166"/>
        <v/>
      </c>
      <c r="S305" s="71" t="str">
        <f t="shared" si="185"/>
        <v>Afridev Handpump</v>
      </c>
      <c r="T305" s="71">
        <f t="shared" si="167"/>
        <v>1</v>
      </c>
      <c r="U305" s="71">
        <f t="shared" si="168"/>
        <v>225</v>
      </c>
      <c r="V305" s="71">
        <f t="shared" si="169"/>
        <v>1</v>
      </c>
      <c r="W305" s="71">
        <f t="shared" si="170"/>
        <v>1</v>
      </c>
      <c r="X305" s="71" t="str">
        <f t="shared" si="171"/>
        <v/>
      </c>
      <c r="Y305" s="71" t="str">
        <f t="shared" si="172"/>
        <v/>
      </c>
      <c r="Z305" s="71">
        <f t="shared" si="186"/>
        <v>1</v>
      </c>
      <c r="AA305" s="71">
        <f t="shared" si="173"/>
        <v>1</v>
      </c>
      <c r="AB305" s="71">
        <f t="shared" si="174"/>
        <v>73</v>
      </c>
      <c r="AC305" s="71" t="str">
        <f t="shared" si="175"/>
        <v>Handpump</v>
      </c>
      <c r="AD305" s="71">
        <f t="shared" si="187"/>
        <v>73</v>
      </c>
      <c r="AE305" s="71" t="str">
        <f t="shared" si="188"/>
        <v/>
      </c>
      <c r="AF305" s="71">
        <f t="shared" si="176"/>
        <v>1</v>
      </c>
      <c r="AG305" s="71" t="str">
        <f t="shared" si="177"/>
        <v/>
      </c>
      <c r="AH305" s="71" t="str">
        <f t="shared" si="178"/>
        <v/>
      </c>
      <c r="AI305" s="71">
        <f t="shared" si="179"/>
        <v>1</v>
      </c>
      <c r="AJ305" s="71" t="str">
        <f t="shared" si="180"/>
        <v>Turbidity</v>
      </c>
      <c r="AK305" s="71">
        <f t="shared" si="181"/>
        <v>1</v>
      </c>
      <c r="AL305" s="71">
        <f t="shared" si="189"/>
        <v>1</v>
      </c>
      <c r="AM305" s="71">
        <f t="shared" si="182"/>
        <v>0</v>
      </c>
    </row>
    <row r="306" spans="1:39" x14ac:dyDescent="0.45">
      <c r="A306" s="71" t="str">
        <f t="shared" si="152"/>
        <v>2685810706</v>
      </c>
      <c r="B306" s="71" t="str">
        <f t="shared" si="153"/>
        <v>13-08-2019 13:32:22 UTC</v>
      </c>
      <c r="C306" s="71" t="str">
        <f t="shared" si="154"/>
        <v>jw18-j95v-svjh</v>
      </c>
      <c r="D306" s="71" t="str">
        <f t="shared" si="155"/>
        <v>-15.712224883027375</v>
      </c>
      <c r="E306" s="71" t="str">
        <f t="shared" si="156"/>
        <v>35.21302490495145</v>
      </c>
      <c r="F306" s="71" t="str">
        <f t="shared" si="157"/>
        <v>917.0</v>
      </c>
      <c r="G306" s="71" t="str">
        <f t="shared" si="158"/>
        <v>Malawi</v>
      </c>
      <c r="H306" s="71" t="str">
        <f t="shared" si="159"/>
        <v>Chiradzulu</v>
      </c>
      <c r="I306" s="71" t="str">
        <f t="shared" si="160"/>
        <v>Onga</v>
      </c>
      <c r="J306" s="71" t="str">
        <f t="shared" si="161"/>
        <v>Masala</v>
      </c>
      <c r="K306" s="71" t="str">
        <f t="shared" si="162"/>
        <v>Nswali</v>
      </c>
      <c r="L306" s="71">
        <f t="shared" si="163"/>
        <v>0</v>
      </c>
      <c r="M306" s="71">
        <f t="shared" si="164"/>
        <v>0</v>
      </c>
      <c r="N306" s="71">
        <f t="shared" si="183"/>
        <v>8</v>
      </c>
      <c r="O306" s="71" t="str">
        <f t="shared" si="184"/>
        <v>High Level of Service</v>
      </c>
      <c r="P306" s="71">
        <v>1</v>
      </c>
      <c r="Q306" s="71" t="str">
        <f t="shared" si="165"/>
        <v>Afridev Handpump</v>
      </c>
      <c r="R306" s="71" t="str">
        <f t="shared" si="166"/>
        <v/>
      </c>
      <c r="S306" s="71" t="str">
        <f t="shared" si="185"/>
        <v>Afridev Handpump</v>
      </c>
      <c r="T306" s="71">
        <f t="shared" si="167"/>
        <v>1</v>
      </c>
      <c r="U306" s="71">
        <f t="shared" si="168"/>
        <v>225</v>
      </c>
      <c r="V306" s="71">
        <f t="shared" si="169"/>
        <v>1</v>
      </c>
      <c r="W306" s="71">
        <f t="shared" si="170"/>
        <v>1</v>
      </c>
      <c r="X306" s="71" t="str">
        <f t="shared" si="171"/>
        <v/>
      </c>
      <c r="Y306" s="71" t="str">
        <f t="shared" si="172"/>
        <v/>
      </c>
      <c r="Z306" s="71">
        <f t="shared" si="186"/>
        <v>1</v>
      </c>
      <c r="AA306" s="71">
        <f t="shared" si="173"/>
        <v>1</v>
      </c>
      <c r="AB306" s="71">
        <f t="shared" si="174"/>
        <v>83</v>
      </c>
      <c r="AC306" s="71" t="str">
        <f t="shared" si="175"/>
        <v>Handpump</v>
      </c>
      <c r="AD306" s="71">
        <f t="shared" si="187"/>
        <v>83</v>
      </c>
      <c r="AE306" s="71" t="str">
        <f t="shared" si="188"/>
        <v/>
      </c>
      <c r="AF306" s="71">
        <f t="shared" si="176"/>
        <v>1</v>
      </c>
      <c r="AG306" s="71" t="str">
        <f t="shared" si="177"/>
        <v/>
      </c>
      <c r="AH306" s="71" t="str">
        <f t="shared" si="178"/>
        <v/>
      </c>
      <c r="AI306" s="71">
        <f t="shared" si="179"/>
        <v>1</v>
      </c>
      <c r="AJ306" s="71" t="str">
        <f t="shared" si="180"/>
        <v>Turbidity</v>
      </c>
      <c r="AK306" s="71">
        <f t="shared" si="181"/>
        <v>1</v>
      </c>
      <c r="AL306" s="71">
        <f t="shared" si="189"/>
        <v>1</v>
      </c>
      <c r="AM306" s="71">
        <f t="shared" si="182"/>
        <v>1</v>
      </c>
    </row>
    <row r="307" spans="1:39" x14ac:dyDescent="0.45">
      <c r="A307" s="71" t="str">
        <f t="shared" si="152"/>
        <v>2685890792</v>
      </c>
      <c r="B307" s="71" t="str">
        <f t="shared" si="153"/>
        <v>13-08-2019 13:32:57 UTC</v>
      </c>
      <c r="C307" s="71" t="str">
        <f t="shared" si="154"/>
        <v>mceb-j108-yj8u</v>
      </c>
      <c r="D307" s="71" t="str">
        <f t="shared" si="155"/>
        <v>-15.71251833345741</v>
      </c>
      <c r="E307" s="71" t="str">
        <f t="shared" si="156"/>
        <v>35.21252718754113</v>
      </c>
      <c r="F307" s="71" t="str">
        <f t="shared" si="157"/>
        <v>912.0</v>
      </c>
      <c r="G307" s="71" t="str">
        <f t="shared" si="158"/>
        <v>Malawi</v>
      </c>
      <c r="H307" s="71" t="str">
        <f t="shared" si="159"/>
        <v>Chiradzulu</v>
      </c>
      <c r="I307" s="71" t="str">
        <f t="shared" si="160"/>
        <v>Onga</v>
      </c>
      <c r="J307" s="71" t="str">
        <f t="shared" si="161"/>
        <v>Masala</v>
      </c>
      <c r="K307" s="71" t="str">
        <f t="shared" si="162"/>
        <v>Nswali</v>
      </c>
      <c r="L307" s="71">
        <f t="shared" si="163"/>
        <v>0</v>
      </c>
      <c r="M307" s="71">
        <f t="shared" si="164"/>
        <v>0</v>
      </c>
      <c r="N307" s="71">
        <f t="shared" si="183"/>
        <v>6</v>
      </c>
      <c r="O307" s="71" t="str">
        <f t="shared" si="184"/>
        <v>Intermediate Level of Service</v>
      </c>
      <c r="P307" s="71">
        <v>1</v>
      </c>
      <c r="Q307" s="71" t="str">
        <f t="shared" si="165"/>
        <v>Afridev Handpump</v>
      </c>
      <c r="R307" s="71" t="str">
        <f t="shared" si="166"/>
        <v/>
      </c>
      <c r="S307" s="71" t="str">
        <f t="shared" si="185"/>
        <v>Afridev Handpump</v>
      </c>
      <c r="T307" s="71">
        <f t="shared" si="167"/>
        <v>1</v>
      </c>
      <c r="U307" s="71">
        <f t="shared" si="168"/>
        <v>340</v>
      </c>
      <c r="V307" s="71">
        <f t="shared" si="169"/>
        <v>0</v>
      </c>
      <c r="W307" s="71">
        <f t="shared" si="170"/>
        <v>1</v>
      </c>
      <c r="X307" s="71" t="str">
        <f t="shared" si="171"/>
        <v/>
      </c>
      <c r="Y307" s="71" t="str">
        <f t="shared" si="172"/>
        <v/>
      </c>
      <c r="Z307" s="71">
        <f t="shared" si="186"/>
        <v>1</v>
      </c>
      <c r="AA307" s="71">
        <f t="shared" si="173"/>
        <v>1</v>
      </c>
      <c r="AB307" s="71">
        <f t="shared" si="174"/>
        <v>109</v>
      </c>
      <c r="AC307" s="71" t="str">
        <f t="shared" si="175"/>
        <v>Handpump</v>
      </c>
      <c r="AD307" s="71">
        <f t="shared" si="187"/>
        <v>109</v>
      </c>
      <c r="AE307" s="71" t="str">
        <f t="shared" si="188"/>
        <v/>
      </c>
      <c r="AF307" s="71">
        <f t="shared" si="176"/>
        <v>1</v>
      </c>
      <c r="AG307" s="71" t="str">
        <f t="shared" si="177"/>
        <v/>
      </c>
      <c r="AH307" s="71" t="str">
        <f t="shared" si="178"/>
        <v/>
      </c>
      <c r="AI307" s="71">
        <f t="shared" si="179"/>
        <v>1</v>
      </c>
      <c r="AJ307" s="71" t="str">
        <f t="shared" si="180"/>
        <v>Turbidity</v>
      </c>
      <c r="AK307" s="71">
        <f t="shared" si="181"/>
        <v>1</v>
      </c>
      <c r="AL307" s="71">
        <f t="shared" si="189"/>
        <v>1</v>
      </c>
      <c r="AM307" s="71">
        <f t="shared" si="182"/>
        <v>0</v>
      </c>
    </row>
    <row r="308" spans="1:39" x14ac:dyDescent="0.45">
      <c r="A308" s="71" t="str">
        <f t="shared" si="152"/>
        <v>2693750924</v>
      </c>
      <c r="B308" s="71" t="str">
        <f t="shared" si="153"/>
        <v>13-08-2019 13:41:18 UTC</v>
      </c>
      <c r="C308" s="71" t="str">
        <f t="shared" si="154"/>
        <v>3dq9-df38-9pte</v>
      </c>
      <c r="D308" s="71" t="str">
        <f t="shared" si="155"/>
        <v>-15.697682197205722</v>
      </c>
      <c r="E308" s="71" t="str">
        <f t="shared" si="156"/>
        <v>35.25913962163031</v>
      </c>
      <c r="F308" s="71" t="str">
        <f t="shared" si="157"/>
        <v>837.0</v>
      </c>
      <c r="G308" s="71" t="str">
        <f t="shared" si="158"/>
        <v>Malawi</v>
      </c>
      <c r="H308" s="71" t="str">
        <f t="shared" si="159"/>
        <v>Chiradzulu</v>
      </c>
      <c r="I308" s="71" t="str">
        <f t="shared" si="160"/>
        <v>Kadewere</v>
      </c>
      <c r="J308" s="71" t="str">
        <f t="shared" si="161"/>
        <v>Kadewere</v>
      </c>
      <c r="K308" s="71" t="str">
        <f t="shared" si="162"/>
        <v>Ntakhala</v>
      </c>
      <c r="L308" s="71">
        <f t="shared" si="163"/>
        <v>0</v>
      </c>
      <c r="M308" s="71">
        <f t="shared" si="164"/>
        <v>0</v>
      </c>
      <c r="N308" s="71">
        <f t="shared" si="183"/>
        <v>5</v>
      </c>
      <c r="O308" s="71" t="str">
        <f t="shared" si="184"/>
        <v>Basic Level of Service</v>
      </c>
      <c r="P308" s="71">
        <v>1</v>
      </c>
      <c r="Q308" s="71" t="str">
        <f t="shared" si="165"/>
        <v>Afridev Handpump</v>
      </c>
      <c r="R308" s="71" t="str">
        <f t="shared" si="166"/>
        <v/>
      </c>
      <c r="S308" s="71" t="str">
        <f t="shared" si="185"/>
        <v>Afridev Handpump</v>
      </c>
      <c r="T308" s="71">
        <f t="shared" si="167"/>
        <v>1</v>
      </c>
      <c r="U308" s="71">
        <f t="shared" si="168"/>
        <v>400</v>
      </c>
      <c r="V308" s="71">
        <f t="shared" si="169"/>
        <v>0</v>
      </c>
      <c r="W308" s="71">
        <f t="shared" si="170"/>
        <v>0</v>
      </c>
      <c r="X308" s="71">
        <f t="shared" si="171"/>
        <v>1</v>
      </c>
      <c r="Y308" s="71">
        <f t="shared" si="172"/>
        <v>0</v>
      </c>
      <c r="Z308" s="71">
        <f t="shared" si="186"/>
        <v>0</v>
      </c>
      <c r="AA308" s="71">
        <f t="shared" si="173"/>
        <v>1</v>
      </c>
      <c r="AB308" s="71">
        <f t="shared" si="174"/>
        <v>94</v>
      </c>
      <c r="AC308" s="71" t="str">
        <f t="shared" si="175"/>
        <v>Handpump</v>
      </c>
      <c r="AD308" s="71">
        <f t="shared" si="187"/>
        <v>94</v>
      </c>
      <c r="AE308" s="71" t="str">
        <f t="shared" si="188"/>
        <v/>
      </c>
      <c r="AF308" s="71">
        <f t="shared" si="176"/>
        <v>1</v>
      </c>
      <c r="AG308" s="71" t="str">
        <f t="shared" si="177"/>
        <v/>
      </c>
      <c r="AH308" s="71" t="str">
        <f t="shared" si="178"/>
        <v/>
      </c>
      <c r="AI308" s="71">
        <f t="shared" si="179"/>
        <v>1</v>
      </c>
      <c r="AJ308" s="71" t="str">
        <f t="shared" si="180"/>
        <v>Turbidity</v>
      </c>
      <c r="AK308" s="71">
        <f t="shared" si="181"/>
        <v>1</v>
      </c>
      <c r="AL308" s="71">
        <f t="shared" si="189"/>
        <v>1</v>
      </c>
      <c r="AM308" s="71">
        <f t="shared" si="182"/>
        <v>0</v>
      </c>
    </row>
    <row r="309" spans="1:39" x14ac:dyDescent="0.45">
      <c r="A309" s="71" t="str">
        <f t="shared" si="152"/>
        <v>2683620122</v>
      </c>
      <c r="B309" s="71" t="str">
        <f t="shared" si="153"/>
        <v>13-08-2019 13:42:24 UTC</v>
      </c>
      <c r="C309" s="71" t="str">
        <f t="shared" si="154"/>
        <v>ny63-7sdq-vv4k</v>
      </c>
      <c r="D309" s="71" t="str">
        <f t="shared" si="155"/>
        <v>-15.583641626872122</v>
      </c>
      <c r="E309" s="71" t="str">
        <f t="shared" si="156"/>
        <v>35.21130217239261</v>
      </c>
      <c r="F309" s="71" t="str">
        <f t="shared" si="157"/>
        <v>936.0</v>
      </c>
      <c r="G309" s="71" t="str">
        <f t="shared" si="158"/>
        <v>Malawi</v>
      </c>
      <c r="H309" s="71" t="str">
        <f t="shared" si="159"/>
        <v>Chiradzulu</v>
      </c>
      <c r="I309" s="71" t="str">
        <f t="shared" si="160"/>
        <v>Ntchema</v>
      </c>
      <c r="J309" s="71" t="str">
        <f t="shared" si="161"/>
        <v>Nyimbiri</v>
      </c>
      <c r="K309" s="71" t="str">
        <f t="shared" si="162"/>
        <v>Nyimbiri</v>
      </c>
      <c r="L309" s="71">
        <f t="shared" si="163"/>
        <v>0</v>
      </c>
      <c r="M309" s="71">
        <f t="shared" si="164"/>
        <v>0</v>
      </c>
      <c r="N309" s="71">
        <f t="shared" si="183"/>
        <v>6</v>
      </c>
      <c r="O309" s="71" t="str">
        <f t="shared" si="184"/>
        <v>Intermediate Level of Service</v>
      </c>
      <c r="P309" s="71">
        <v>1</v>
      </c>
      <c r="Q309" s="71" t="str">
        <f t="shared" si="165"/>
        <v>Afridev Handpump</v>
      </c>
      <c r="R309" s="71" t="str">
        <f t="shared" si="166"/>
        <v/>
      </c>
      <c r="S309" s="71" t="str">
        <f t="shared" si="185"/>
        <v>Afridev Handpump</v>
      </c>
      <c r="T309" s="71">
        <f t="shared" si="167"/>
        <v>1</v>
      </c>
      <c r="U309" s="71">
        <f t="shared" si="168"/>
        <v>730</v>
      </c>
      <c r="V309" s="71">
        <f t="shared" si="169"/>
        <v>0</v>
      </c>
      <c r="W309" s="71">
        <f t="shared" si="170"/>
        <v>0</v>
      </c>
      <c r="X309" s="71">
        <f t="shared" si="171"/>
        <v>1</v>
      </c>
      <c r="Y309" s="71">
        <f t="shared" si="172"/>
        <v>0</v>
      </c>
      <c r="Z309" s="71">
        <f t="shared" si="186"/>
        <v>0</v>
      </c>
      <c r="AA309" s="71">
        <f t="shared" si="173"/>
        <v>1</v>
      </c>
      <c r="AB309" s="71">
        <f t="shared" si="174"/>
        <v>42</v>
      </c>
      <c r="AC309" s="71" t="str">
        <f t="shared" si="175"/>
        <v>Handpump</v>
      </c>
      <c r="AD309" s="71">
        <f t="shared" si="187"/>
        <v>42</v>
      </c>
      <c r="AE309" s="71" t="str">
        <f t="shared" si="188"/>
        <v/>
      </c>
      <c r="AF309" s="71">
        <f t="shared" si="176"/>
        <v>1</v>
      </c>
      <c r="AG309" s="71" t="str">
        <f t="shared" si="177"/>
        <v/>
      </c>
      <c r="AH309" s="71" t="str">
        <f t="shared" si="178"/>
        <v/>
      </c>
      <c r="AI309" s="71">
        <f t="shared" si="179"/>
        <v>1</v>
      </c>
      <c r="AJ309" s="71" t="str">
        <f t="shared" si="180"/>
        <v>Turbidity</v>
      </c>
      <c r="AK309" s="71">
        <f t="shared" si="181"/>
        <v>1</v>
      </c>
      <c r="AL309" s="71">
        <f t="shared" si="189"/>
        <v>1</v>
      </c>
      <c r="AM309" s="71">
        <f t="shared" si="182"/>
        <v>1</v>
      </c>
    </row>
    <row r="310" spans="1:39" x14ac:dyDescent="0.45">
      <c r="A310" s="71" t="str">
        <f t="shared" si="152"/>
        <v>2693750204</v>
      </c>
      <c r="B310" s="71" t="str">
        <f t="shared" si="153"/>
        <v>13-08-2019 13:46:40 UTC</v>
      </c>
      <c r="C310" s="71" t="str">
        <f t="shared" si="154"/>
        <v>wcr2-qgd4-s53x</v>
      </c>
      <c r="D310" s="71" t="str">
        <f t="shared" si="155"/>
        <v>-15.638649794273078</v>
      </c>
      <c r="E310" s="71" t="str">
        <f t="shared" si="156"/>
        <v>35.19022629596293</v>
      </c>
      <c r="F310" s="71" t="str">
        <f t="shared" si="157"/>
        <v>985.0</v>
      </c>
      <c r="G310" s="71" t="str">
        <f t="shared" si="158"/>
        <v>Malawi</v>
      </c>
      <c r="H310" s="71" t="str">
        <f t="shared" si="159"/>
        <v>Chiradzulu</v>
      </c>
      <c r="I310" s="71" t="str">
        <f t="shared" si="160"/>
        <v>Kadewere</v>
      </c>
      <c r="J310" s="71" t="str">
        <f t="shared" si="161"/>
        <v>Chikoja</v>
      </c>
      <c r="K310" s="71" t="str">
        <f t="shared" si="162"/>
        <v>Tapala</v>
      </c>
      <c r="L310" s="71">
        <f t="shared" si="163"/>
        <v>0</v>
      </c>
      <c r="M310" s="71">
        <f t="shared" si="164"/>
        <v>0</v>
      </c>
      <c r="N310" s="71">
        <f t="shared" si="183"/>
        <v>6</v>
      </c>
      <c r="O310" s="71" t="str">
        <f t="shared" si="184"/>
        <v>Intermediate Level of Service</v>
      </c>
      <c r="P310" s="71">
        <v>1</v>
      </c>
      <c r="Q310" s="71" t="str">
        <f t="shared" si="165"/>
        <v>Afridev Handpump</v>
      </c>
      <c r="R310" s="71" t="str">
        <f t="shared" si="166"/>
        <v/>
      </c>
      <c r="S310" s="71" t="str">
        <f t="shared" si="185"/>
        <v>Afridev Handpump</v>
      </c>
      <c r="T310" s="71">
        <f t="shared" si="167"/>
        <v>1</v>
      </c>
      <c r="U310" s="71">
        <f t="shared" si="168"/>
        <v>650</v>
      </c>
      <c r="V310" s="71">
        <f t="shared" si="169"/>
        <v>0</v>
      </c>
      <c r="W310" s="71">
        <f t="shared" si="170"/>
        <v>0</v>
      </c>
      <c r="X310" s="71">
        <f t="shared" si="171"/>
        <v>1</v>
      </c>
      <c r="Y310" s="71">
        <f t="shared" si="172"/>
        <v>0</v>
      </c>
      <c r="Z310" s="71">
        <f t="shared" si="186"/>
        <v>0</v>
      </c>
      <c r="AA310" s="71">
        <f t="shared" si="173"/>
        <v>1</v>
      </c>
      <c r="AB310" s="71">
        <f t="shared" si="174"/>
        <v>56</v>
      </c>
      <c r="AC310" s="71" t="str">
        <f t="shared" si="175"/>
        <v>Handpump</v>
      </c>
      <c r="AD310" s="71">
        <f t="shared" si="187"/>
        <v>56</v>
      </c>
      <c r="AE310" s="71" t="str">
        <f t="shared" si="188"/>
        <v/>
      </c>
      <c r="AF310" s="71">
        <f t="shared" si="176"/>
        <v>1</v>
      </c>
      <c r="AG310" s="71" t="str">
        <f t="shared" si="177"/>
        <v/>
      </c>
      <c r="AH310" s="71" t="str">
        <f t="shared" si="178"/>
        <v/>
      </c>
      <c r="AI310" s="71">
        <f t="shared" si="179"/>
        <v>1</v>
      </c>
      <c r="AJ310" s="71" t="str">
        <f t="shared" si="180"/>
        <v>Turbidity</v>
      </c>
      <c r="AK310" s="71">
        <f t="shared" si="181"/>
        <v>1</v>
      </c>
      <c r="AL310" s="71">
        <f t="shared" si="189"/>
        <v>1</v>
      </c>
      <c r="AM310" s="71">
        <f t="shared" si="182"/>
        <v>1</v>
      </c>
    </row>
    <row r="311" spans="1:39" x14ac:dyDescent="0.45">
      <c r="A311" s="71" t="str">
        <f t="shared" si="152"/>
        <v>2681770084</v>
      </c>
      <c r="B311" s="71" t="str">
        <f t="shared" si="153"/>
        <v>13-08-2019 14:04:01 UTC</v>
      </c>
      <c r="C311" s="71" t="str">
        <f t="shared" si="154"/>
        <v>ebfd-tqvk-ryxu</v>
      </c>
      <c r="D311" s="71" t="str">
        <f t="shared" si="155"/>
        <v>-15.688590640202165</v>
      </c>
      <c r="E311" s="71" t="str">
        <f t="shared" si="156"/>
        <v>35.1973772328347</v>
      </c>
      <c r="F311" s="71" t="str">
        <f t="shared" si="157"/>
        <v>974.0</v>
      </c>
      <c r="G311" s="71" t="str">
        <f t="shared" si="158"/>
        <v>Malawi</v>
      </c>
      <c r="H311" s="71" t="str">
        <f t="shared" si="159"/>
        <v>Chiradzulu</v>
      </c>
      <c r="I311" s="71" t="str">
        <f t="shared" si="160"/>
        <v>Kadewere</v>
      </c>
      <c r="J311" s="71" t="str">
        <f t="shared" si="161"/>
        <v>Chilanga</v>
      </c>
      <c r="K311" s="71" t="str">
        <f t="shared" si="162"/>
        <v>Chilanga</v>
      </c>
      <c r="L311" s="71">
        <f t="shared" si="163"/>
        <v>0</v>
      </c>
      <c r="M311" s="71">
        <f t="shared" si="164"/>
        <v>0</v>
      </c>
      <c r="N311" s="71">
        <f t="shared" si="183"/>
        <v>3</v>
      </c>
      <c r="O311" s="71" t="str">
        <f t="shared" si="184"/>
        <v>Basic Level of Service</v>
      </c>
      <c r="P311" s="71">
        <v>1</v>
      </c>
      <c r="Q311" s="71" t="str">
        <f t="shared" si="165"/>
        <v>Afridev Handpump</v>
      </c>
      <c r="R311" s="71" t="str">
        <f t="shared" si="166"/>
        <v/>
      </c>
      <c r="S311" s="71" t="str">
        <f t="shared" si="185"/>
        <v>Afridev Handpump</v>
      </c>
      <c r="T311" s="71">
        <f t="shared" si="167"/>
        <v>1</v>
      </c>
      <c r="U311" s="71">
        <f t="shared" si="168"/>
        <v>350</v>
      </c>
      <c r="V311" s="71">
        <f t="shared" si="169"/>
        <v>0</v>
      </c>
      <c r="W311" s="71">
        <f t="shared" si="170"/>
        <v>0</v>
      </c>
      <c r="X311" s="71">
        <f t="shared" si="171"/>
        <v>1</v>
      </c>
      <c r="Y311" s="71">
        <f t="shared" si="172"/>
        <v>0</v>
      </c>
      <c r="Z311" s="71">
        <f t="shared" si="186"/>
        <v>0</v>
      </c>
      <c r="AA311" s="71">
        <f t="shared" si="173"/>
        <v>0</v>
      </c>
      <c r="AB311" s="71">
        <f t="shared" si="174"/>
        <v>0</v>
      </c>
      <c r="AC311" s="71" t="str">
        <f t="shared" si="175"/>
        <v>Handpump</v>
      </c>
      <c r="AD311" s="71">
        <f t="shared" si="187"/>
        <v>0</v>
      </c>
      <c r="AE311" s="71" t="str">
        <f t="shared" si="188"/>
        <v/>
      </c>
      <c r="AF311" s="71">
        <f t="shared" si="176"/>
        <v>1</v>
      </c>
      <c r="AG311" s="71" t="str">
        <f t="shared" si="177"/>
        <v/>
      </c>
      <c r="AH311" s="71" t="str">
        <f t="shared" si="178"/>
        <v/>
      </c>
      <c r="AI311" s="71" t="str">
        <f t="shared" si="179"/>
        <v/>
      </c>
      <c r="AJ311" s="71" t="str">
        <f t="shared" si="180"/>
        <v>Turbidity</v>
      </c>
      <c r="AK311" s="71" t="str">
        <f t="shared" si="181"/>
        <v/>
      </c>
      <c r="AL311" s="71" t="str">
        <f t="shared" si="189"/>
        <v>No Data</v>
      </c>
      <c r="AM311" s="71">
        <f t="shared" si="182"/>
        <v>0</v>
      </c>
    </row>
    <row r="312" spans="1:39" x14ac:dyDescent="0.45">
      <c r="A312" s="71" t="str">
        <f t="shared" si="152"/>
        <v>2693750350</v>
      </c>
      <c r="B312" s="71" t="str">
        <f t="shared" si="153"/>
        <v>13-08-2019 14:04:21 UTC</v>
      </c>
      <c r="C312" s="71" t="str">
        <f t="shared" si="154"/>
        <v>bchk-u0mq-6b2</v>
      </c>
      <c r="D312" s="71" t="str">
        <f t="shared" si="155"/>
        <v>-15.733213084749877</v>
      </c>
      <c r="E312" s="71" t="str">
        <f t="shared" si="156"/>
        <v>35.197495417669415</v>
      </c>
      <c r="F312" s="71" t="str">
        <f t="shared" si="157"/>
        <v>913.0</v>
      </c>
      <c r="G312" s="71" t="str">
        <f t="shared" si="158"/>
        <v>Malawi</v>
      </c>
      <c r="H312" s="71" t="str">
        <f t="shared" si="159"/>
        <v>Chiradzulu</v>
      </c>
      <c r="I312" s="71" t="str">
        <f t="shared" si="160"/>
        <v>Onga</v>
      </c>
      <c r="J312" s="71" t="str">
        <f t="shared" si="161"/>
        <v>Masala</v>
      </c>
      <c r="K312" s="71" t="str">
        <f t="shared" si="162"/>
        <v>Mkwaila</v>
      </c>
      <c r="L312" s="71">
        <f t="shared" si="163"/>
        <v>0</v>
      </c>
      <c r="M312" s="71">
        <f t="shared" si="164"/>
        <v>0</v>
      </c>
      <c r="N312" s="71">
        <f t="shared" si="183"/>
        <v>6</v>
      </c>
      <c r="O312" s="71" t="str">
        <f t="shared" si="184"/>
        <v>Intermediate Level of Service</v>
      </c>
      <c r="P312" s="71">
        <v>1</v>
      </c>
      <c r="Q312" s="71" t="str">
        <f t="shared" si="165"/>
        <v>Afridev Handpump</v>
      </c>
      <c r="R312" s="71" t="str">
        <f t="shared" si="166"/>
        <v/>
      </c>
      <c r="S312" s="71" t="str">
        <f t="shared" si="185"/>
        <v>Afridev Handpump</v>
      </c>
      <c r="T312" s="71">
        <f t="shared" si="167"/>
        <v>1</v>
      </c>
      <c r="U312" s="71">
        <f t="shared" si="168"/>
        <v>500</v>
      </c>
      <c r="V312" s="71">
        <f t="shared" si="169"/>
        <v>0</v>
      </c>
      <c r="W312" s="71">
        <f t="shared" si="170"/>
        <v>1</v>
      </c>
      <c r="X312" s="71" t="str">
        <f t="shared" si="171"/>
        <v/>
      </c>
      <c r="Y312" s="71" t="str">
        <f t="shared" si="172"/>
        <v/>
      </c>
      <c r="Z312" s="71">
        <f t="shared" si="186"/>
        <v>1</v>
      </c>
      <c r="AA312" s="71">
        <f t="shared" si="173"/>
        <v>1</v>
      </c>
      <c r="AB312" s="71">
        <f t="shared" si="174"/>
        <v>80</v>
      </c>
      <c r="AC312" s="71" t="str">
        <f t="shared" si="175"/>
        <v>Handpump</v>
      </c>
      <c r="AD312" s="71">
        <f t="shared" si="187"/>
        <v>80</v>
      </c>
      <c r="AE312" s="71" t="str">
        <f t="shared" si="188"/>
        <v/>
      </c>
      <c r="AF312" s="71">
        <f t="shared" si="176"/>
        <v>1</v>
      </c>
      <c r="AG312" s="71" t="str">
        <f t="shared" si="177"/>
        <v/>
      </c>
      <c r="AH312" s="71" t="str">
        <f t="shared" si="178"/>
        <v/>
      </c>
      <c r="AI312" s="71">
        <f t="shared" si="179"/>
        <v>1</v>
      </c>
      <c r="AJ312" s="71" t="str">
        <f t="shared" si="180"/>
        <v>Turbidity</v>
      </c>
      <c r="AK312" s="71">
        <f t="shared" si="181"/>
        <v>1</v>
      </c>
      <c r="AL312" s="71">
        <f t="shared" si="189"/>
        <v>1</v>
      </c>
      <c r="AM312" s="71">
        <f t="shared" si="182"/>
        <v>0</v>
      </c>
    </row>
    <row r="313" spans="1:39" x14ac:dyDescent="0.45">
      <c r="A313" s="71" t="str">
        <f t="shared" si="152"/>
        <v>2718220319</v>
      </c>
      <c r="B313" s="71" t="str">
        <f t="shared" si="153"/>
        <v>13-08-2019 14:04:57 UTC</v>
      </c>
      <c r="C313" s="71" t="str">
        <f t="shared" si="154"/>
        <v>8dnm-m37n-k6bk</v>
      </c>
      <c r="D313" s="71" t="str">
        <f t="shared" si="155"/>
        <v>-15.731785353273153</v>
      </c>
      <c r="E313" s="71" t="str">
        <f t="shared" si="156"/>
        <v>35.19919862039387</v>
      </c>
      <c r="F313" s="71" t="str">
        <f t="shared" si="157"/>
        <v>905.0</v>
      </c>
      <c r="G313" s="71" t="str">
        <f t="shared" si="158"/>
        <v>Malawi</v>
      </c>
      <c r="H313" s="71" t="str">
        <f t="shared" si="159"/>
        <v>Chiradzulu</v>
      </c>
      <c r="I313" s="71" t="str">
        <f t="shared" si="160"/>
        <v>Onga</v>
      </c>
      <c r="J313" s="71" t="str">
        <f t="shared" si="161"/>
        <v>Masala</v>
      </c>
      <c r="K313" s="71" t="str">
        <f t="shared" si="162"/>
        <v>Mkwaila</v>
      </c>
      <c r="L313" s="71">
        <f t="shared" si="163"/>
        <v>0</v>
      </c>
      <c r="M313" s="71">
        <f t="shared" si="164"/>
        <v>0</v>
      </c>
      <c r="N313" s="71">
        <f t="shared" si="183"/>
        <v>8</v>
      </c>
      <c r="O313" s="71" t="str">
        <f t="shared" si="184"/>
        <v>High Level of Service</v>
      </c>
      <c r="P313" s="71">
        <v>1</v>
      </c>
      <c r="Q313" s="71" t="str">
        <f t="shared" si="165"/>
        <v>Afridev Handpump</v>
      </c>
      <c r="R313" s="71" t="str">
        <f t="shared" si="166"/>
        <v/>
      </c>
      <c r="S313" s="71" t="str">
        <f t="shared" si="185"/>
        <v>Afridev Handpump</v>
      </c>
      <c r="T313" s="71">
        <f t="shared" si="167"/>
        <v>1</v>
      </c>
      <c r="U313" s="71">
        <f t="shared" si="168"/>
        <v>30</v>
      </c>
      <c r="V313" s="71">
        <f t="shared" si="169"/>
        <v>1</v>
      </c>
      <c r="W313" s="71">
        <f t="shared" si="170"/>
        <v>1</v>
      </c>
      <c r="X313" s="71" t="str">
        <f t="shared" si="171"/>
        <v/>
      </c>
      <c r="Y313" s="71" t="str">
        <f t="shared" si="172"/>
        <v/>
      </c>
      <c r="Z313" s="71">
        <f t="shared" si="186"/>
        <v>1</v>
      </c>
      <c r="AA313" s="71">
        <f t="shared" si="173"/>
        <v>1</v>
      </c>
      <c r="AB313" s="71">
        <f t="shared" si="174"/>
        <v>85</v>
      </c>
      <c r="AC313" s="71" t="str">
        <f t="shared" si="175"/>
        <v>Handpump</v>
      </c>
      <c r="AD313" s="71">
        <f t="shared" si="187"/>
        <v>85</v>
      </c>
      <c r="AE313" s="71" t="str">
        <f t="shared" si="188"/>
        <v/>
      </c>
      <c r="AF313" s="71">
        <f t="shared" si="176"/>
        <v>1</v>
      </c>
      <c r="AG313" s="71" t="str">
        <f t="shared" si="177"/>
        <v/>
      </c>
      <c r="AH313" s="71" t="str">
        <f t="shared" si="178"/>
        <v/>
      </c>
      <c r="AI313" s="71">
        <f t="shared" si="179"/>
        <v>1</v>
      </c>
      <c r="AJ313" s="71" t="str">
        <f t="shared" si="180"/>
        <v>Turbidity</v>
      </c>
      <c r="AK313" s="71">
        <f t="shared" si="181"/>
        <v>1</v>
      </c>
      <c r="AL313" s="71">
        <f t="shared" si="189"/>
        <v>1</v>
      </c>
      <c r="AM313" s="71">
        <f t="shared" si="182"/>
        <v>1</v>
      </c>
    </row>
    <row r="314" spans="1:39" x14ac:dyDescent="0.45">
      <c r="A314" s="71" t="str">
        <f t="shared" si="152"/>
        <v>2683680102</v>
      </c>
      <c r="B314" s="71" t="str">
        <f t="shared" si="153"/>
        <v>13-08-2019 14:12:07 UTC</v>
      </c>
      <c r="C314" s="71" t="str">
        <f t="shared" si="154"/>
        <v>sqra-10tu-f9mn</v>
      </c>
      <c r="D314" s="71" t="str">
        <f t="shared" si="155"/>
        <v>-15.689799436368048</v>
      </c>
      <c r="E314" s="71" t="str">
        <f t="shared" si="156"/>
        <v>35.19534076564014</v>
      </c>
      <c r="F314" s="71" t="str">
        <f t="shared" si="157"/>
        <v>1010.0</v>
      </c>
      <c r="G314" s="71" t="str">
        <f t="shared" si="158"/>
        <v>Malawi</v>
      </c>
      <c r="H314" s="71" t="str">
        <f t="shared" si="159"/>
        <v>Chiradzulu</v>
      </c>
      <c r="I314" s="71" t="str">
        <f t="shared" si="160"/>
        <v>Kadewere</v>
      </c>
      <c r="J314" s="71" t="str">
        <f t="shared" si="161"/>
        <v>Chilanga</v>
      </c>
      <c r="K314" s="71" t="str">
        <f t="shared" si="162"/>
        <v>Chilanga</v>
      </c>
      <c r="L314" s="71">
        <f t="shared" si="163"/>
        <v>0</v>
      </c>
      <c r="M314" s="71">
        <f t="shared" si="164"/>
        <v>0</v>
      </c>
      <c r="N314" s="71">
        <f t="shared" si="183"/>
        <v>0</v>
      </c>
      <c r="O314" s="71" t="str">
        <f t="shared" si="184"/>
        <v>No Improved System</v>
      </c>
      <c r="P314" s="71" t="s">
        <v>96</v>
      </c>
      <c r="Q314" s="71" t="str">
        <f t="shared" si="165"/>
        <v/>
      </c>
      <c r="R314" s="71" t="str">
        <f t="shared" si="166"/>
        <v>Unprotected well</v>
      </c>
      <c r="S314" s="71" t="str">
        <f t="shared" si="185"/>
        <v>Unprotected well</v>
      </c>
      <c r="T314" s="71" t="str">
        <f t="shared" si="167"/>
        <v>N/A</v>
      </c>
      <c r="U314" s="71">
        <f t="shared" si="168"/>
        <v>105</v>
      </c>
      <c r="V314" s="71" t="str">
        <f t="shared" si="169"/>
        <v>N/A</v>
      </c>
      <c r="W314" s="71" t="str">
        <f t="shared" si="170"/>
        <v/>
      </c>
      <c r="X314" s="71" t="str">
        <f t="shared" si="171"/>
        <v/>
      </c>
      <c r="Y314" s="71" t="str">
        <f t="shared" si="172"/>
        <v/>
      </c>
      <c r="Z314" s="71" t="str">
        <f t="shared" si="186"/>
        <v>N/A</v>
      </c>
      <c r="AA314" s="71" t="str">
        <f t="shared" si="173"/>
        <v>N/A</v>
      </c>
      <c r="AB314" s="71" t="str">
        <f t="shared" si="174"/>
        <v/>
      </c>
      <c r="AC314" s="71" t="str">
        <f t="shared" si="175"/>
        <v/>
      </c>
      <c r="AD314" s="71" t="str">
        <f t="shared" si="187"/>
        <v/>
      </c>
      <c r="AE314" s="71" t="str">
        <f t="shared" si="188"/>
        <v/>
      </c>
      <c r="AF314" s="71" t="str">
        <f t="shared" si="176"/>
        <v>N/A</v>
      </c>
      <c r="AG314" s="71" t="str">
        <f t="shared" si="177"/>
        <v/>
      </c>
      <c r="AH314" s="71" t="str">
        <f t="shared" si="178"/>
        <v/>
      </c>
      <c r="AI314" s="71" t="str">
        <f t="shared" si="179"/>
        <v/>
      </c>
      <c r="AJ314" s="71" t="str">
        <f t="shared" si="180"/>
        <v/>
      </c>
      <c r="AK314" s="71" t="str">
        <f t="shared" si="181"/>
        <v/>
      </c>
      <c r="AL314" s="71" t="str">
        <f t="shared" si="189"/>
        <v>N/A</v>
      </c>
      <c r="AM314" s="71" t="str">
        <f t="shared" si="182"/>
        <v>N/A</v>
      </c>
    </row>
    <row r="315" spans="1:39" x14ac:dyDescent="0.45">
      <c r="A315" s="71" t="str">
        <f t="shared" si="152"/>
        <v>2707130222</v>
      </c>
      <c r="B315" s="71" t="str">
        <f t="shared" si="153"/>
        <v>13-08-2019 14:15:21 UTC</v>
      </c>
      <c r="C315" s="71" t="str">
        <f t="shared" si="154"/>
        <v>wn8u-8wru-v898</v>
      </c>
      <c r="D315" s="71" t="str">
        <f t="shared" si="155"/>
        <v>-15.63700589351356</v>
      </c>
      <c r="E315" s="71" t="str">
        <f t="shared" si="156"/>
        <v>35.19129255786538</v>
      </c>
      <c r="F315" s="71" t="str">
        <f t="shared" si="157"/>
        <v>975.0</v>
      </c>
      <c r="G315" s="71" t="str">
        <f t="shared" si="158"/>
        <v>Malawi</v>
      </c>
      <c r="H315" s="71" t="str">
        <f t="shared" si="159"/>
        <v>Chiradzulu</v>
      </c>
      <c r="I315" s="71" t="str">
        <f t="shared" si="160"/>
        <v>Kadewere</v>
      </c>
      <c r="J315" s="71" t="str">
        <f t="shared" si="161"/>
        <v>Chikoja</v>
      </c>
      <c r="K315" s="71" t="str">
        <f t="shared" si="162"/>
        <v>Tapala</v>
      </c>
      <c r="L315" s="71">
        <f t="shared" si="163"/>
        <v>0</v>
      </c>
      <c r="M315" s="71">
        <f t="shared" si="164"/>
        <v>0</v>
      </c>
      <c r="N315" s="71">
        <f t="shared" si="183"/>
        <v>8</v>
      </c>
      <c r="O315" s="71" t="str">
        <f t="shared" si="184"/>
        <v>High Level of Service</v>
      </c>
      <c r="P315" s="71">
        <v>1</v>
      </c>
      <c r="Q315" s="71" t="str">
        <f t="shared" si="165"/>
        <v>Afridev Handpump</v>
      </c>
      <c r="R315" s="71" t="str">
        <f t="shared" si="166"/>
        <v/>
      </c>
      <c r="S315" s="71" t="str">
        <f t="shared" si="185"/>
        <v>Afridev Handpump</v>
      </c>
      <c r="T315" s="71">
        <f t="shared" si="167"/>
        <v>1</v>
      </c>
      <c r="U315" s="71">
        <f t="shared" si="168"/>
        <v>55</v>
      </c>
      <c r="V315" s="71">
        <f t="shared" si="169"/>
        <v>1</v>
      </c>
      <c r="W315" s="71">
        <f t="shared" si="170"/>
        <v>1</v>
      </c>
      <c r="X315" s="71" t="str">
        <f t="shared" si="171"/>
        <v/>
      </c>
      <c r="Y315" s="71" t="str">
        <f t="shared" si="172"/>
        <v/>
      </c>
      <c r="Z315" s="71">
        <f t="shared" si="186"/>
        <v>1</v>
      </c>
      <c r="AA315" s="71">
        <f t="shared" si="173"/>
        <v>1</v>
      </c>
      <c r="AB315" s="71">
        <f t="shared" si="174"/>
        <v>79</v>
      </c>
      <c r="AC315" s="71" t="str">
        <f t="shared" si="175"/>
        <v>Handpump</v>
      </c>
      <c r="AD315" s="71">
        <f t="shared" si="187"/>
        <v>79</v>
      </c>
      <c r="AE315" s="71" t="str">
        <f t="shared" si="188"/>
        <v/>
      </c>
      <c r="AF315" s="71">
        <f t="shared" si="176"/>
        <v>1</v>
      </c>
      <c r="AG315" s="71" t="str">
        <f t="shared" si="177"/>
        <v/>
      </c>
      <c r="AH315" s="71" t="str">
        <f t="shared" si="178"/>
        <v/>
      </c>
      <c r="AI315" s="71">
        <f t="shared" si="179"/>
        <v>1</v>
      </c>
      <c r="AJ315" s="71" t="str">
        <f t="shared" si="180"/>
        <v>Turbidity</v>
      </c>
      <c r="AK315" s="71">
        <f t="shared" si="181"/>
        <v>1</v>
      </c>
      <c r="AL315" s="71">
        <f t="shared" si="189"/>
        <v>1</v>
      </c>
      <c r="AM315" s="71">
        <f t="shared" si="182"/>
        <v>1</v>
      </c>
    </row>
    <row r="316" spans="1:39" x14ac:dyDescent="0.45">
      <c r="A316" s="71" t="str">
        <f t="shared" si="152"/>
        <v>2712310151</v>
      </c>
      <c r="B316" s="71" t="str">
        <f t="shared" si="153"/>
        <v>13-08-2019 14:23:09 UTC</v>
      </c>
      <c r="C316" s="71" t="str">
        <f t="shared" si="154"/>
        <v>cqkb-xch8-kx58</v>
      </c>
      <c r="D316" s="71" t="str">
        <f t="shared" si="155"/>
        <v>-15.583163271658123</v>
      </c>
      <c r="E316" s="71" t="str">
        <f t="shared" si="156"/>
        <v>35.20980751141906</v>
      </c>
      <c r="F316" s="71" t="str">
        <f t="shared" si="157"/>
        <v>953.0</v>
      </c>
      <c r="G316" s="71" t="str">
        <f t="shared" si="158"/>
        <v>Malawi</v>
      </c>
      <c r="H316" s="71" t="str">
        <f t="shared" si="159"/>
        <v>Chiradzulu</v>
      </c>
      <c r="I316" s="71" t="str">
        <f t="shared" si="160"/>
        <v>Ntchema</v>
      </c>
      <c r="J316" s="71" t="str">
        <f t="shared" si="161"/>
        <v>Nyimbiri</v>
      </c>
      <c r="K316" s="71" t="str">
        <f t="shared" si="162"/>
        <v>Nyimbiri</v>
      </c>
      <c r="L316" s="71">
        <f t="shared" si="163"/>
        <v>0</v>
      </c>
      <c r="M316" s="71">
        <f t="shared" si="164"/>
        <v>0</v>
      </c>
      <c r="N316" s="71">
        <f t="shared" si="183"/>
        <v>7</v>
      </c>
      <c r="O316" s="71" t="str">
        <f t="shared" si="184"/>
        <v>Intermediate Level of Service</v>
      </c>
      <c r="P316" s="71">
        <v>1</v>
      </c>
      <c r="Q316" s="71" t="str">
        <f t="shared" si="165"/>
        <v>Afridev Handpump</v>
      </c>
      <c r="R316" s="71" t="str">
        <f t="shared" si="166"/>
        <v/>
      </c>
      <c r="S316" s="71" t="str">
        <f t="shared" si="185"/>
        <v>Afridev Handpump</v>
      </c>
      <c r="T316" s="71">
        <f t="shared" si="167"/>
        <v>1</v>
      </c>
      <c r="U316" s="71">
        <f t="shared" si="168"/>
        <v>730</v>
      </c>
      <c r="V316" s="71">
        <f t="shared" si="169"/>
        <v>0</v>
      </c>
      <c r="W316" s="71">
        <f t="shared" si="170"/>
        <v>1</v>
      </c>
      <c r="X316" s="71" t="str">
        <f t="shared" si="171"/>
        <v/>
      </c>
      <c r="Y316" s="71" t="str">
        <f t="shared" si="172"/>
        <v/>
      </c>
      <c r="Z316" s="71">
        <f t="shared" si="186"/>
        <v>1</v>
      </c>
      <c r="AA316" s="71">
        <f t="shared" si="173"/>
        <v>1</v>
      </c>
      <c r="AB316" s="71">
        <f t="shared" si="174"/>
        <v>39</v>
      </c>
      <c r="AC316" s="71" t="str">
        <f t="shared" si="175"/>
        <v>Handpump</v>
      </c>
      <c r="AD316" s="71">
        <f t="shared" si="187"/>
        <v>39</v>
      </c>
      <c r="AE316" s="71" t="str">
        <f t="shared" si="188"/>
        <v/>
      </c>
      <c r="AF316" s="71">
        <f t="shared" si="176"/>
        <v>1</v>
      </c>
      <c r="AG316" s="71" t="str">
        <f t="shared" si="177"/>
        <v/>
      </c>
      <c r="AH316" s="71" t="str">
        <f t="shared" si="178"/>
        <v/>
      </c>
      <c r="AI316" s="71">
        <f t="shared" si="179"/>
        <v>1</v>
      </c>
      <c r="AJ316" s="71" t="str">
        <f t="shared" si="180"/>
        <v>Turbidity</v>
      </c>
      <c r="AK316" s="71">
        <f t="shared" si="181"/>
        <v>1</v>
      </c>
      <c r="AL316" s="71">
        <f t="shared" si="189"/>
        <v>1</v>
      </c>
      <c r="AM316" s="71">
        <f t="shared" si="182"/>
        <v>1</v>
      </c>
    </row>
    <row r="317" spans="1:39" x14ac:dyDescent="0.45">
      <c r="A317" s="71" t="str">
        <f t="shared" si="152"/>
        <v>2699750426</v>
      </c>
      <c r="B317" s="71" t="str">
        <f t="shared" si="153"/>
        <v>13-08-2019 14:23:35 UTC</v>
      </c>
      <c r="C317" s="71" t="str">
        <f t="shared" si="154"/>
        <v>d5xp-4trq-ew97</v>
      </c>
      <c r="D317" s="71" t="str">
        <f t="shared" si="155"/>
        <v>-15.733830411918461</v>
      </c>
      <c r="E317" s="71" t="str">
        <f t="shared" si="156"/>
        <v>35.21959153935313</v>
      </c>
      <c r="F317" s="71" t="str">
        <f t="shared" si="157"/>
        <v>877.0</v>
      </c>
      <c r="G317" s="71" t="str">
        <f t="shared" si="158"/>
        <v>Malawi</v>
      </c>
      <c r="H317" s="71" t="str">
        <f t="shared" si="159"/>
        <v>Chiradzulu</v>
      </c>
      <c r="I317" s="71" t="str">
        <f t="shared" si="160"/>
        <v>Onga</v>
      </c>
      <c r="J317" s="71" t="str">
        <f t="shared" si="161"/>
        <v>Chapola</v>
      </c>
      <c r="K317" s="71" t="str">
        <f t="shared" si="162"/>
        <v>Mithiko</v>
      </c>
      <c r="L317" s="71">
        <f t="shared" si="163"/>
        <v>0</v>
      </c>
      <c r="M317" s="71">
        <f t="shared" si="164"/>
        <v>0</v>
      </c>
      <c r="N317" s="71">
        <f t="shared" si="183"/>
        <v>4</v>
      </c>
      <c r="O317" s="71" t="str">
        <f t="shared" si="184"/>
        <v>Basic Level of Service</v>
      </c>
      <c r="P317" s="71">
        <v>1</v>
      </c>
      <c r="Q317" s="71" t="str">
        <f t="shared" si="165"/>
        <v>Afridev Handpump</v>
      </c>
      <c r="R317" s="71" t="str">
        <f t="shared" si="166"/>
        <v/>
      </c>
      <c r="S317" s="71" t="str">
        <f t="shared" si="185"/>
        <v>Afridev Handpump</v>
      </c>
      <c r="T317" s="71">
        <f t="shared" si="167"/>
        <v>1</v>
      </c>
      <c r="U317" s="71">
        <f t="shared" si="168"/>
        <v>540</v>
      </c>
      <c r="V317" s="71">
        <f t="shared" si="169"/>
        <v>0</v>
      </c>
      <c r="W317" s="71">
        <f t="shared" si="170"/>
        <v>0</v>
      </c>
      <c r="X317" s="71">
        <f t="shared" si="171"/>
        <v>1</v>
      </c>
      <c r="Y317" s="71">
        <f t="shared" si="172"/>
        <v>1</v>
      </c>
      <c r="Z317" s="71">
        <f t="shared" si="186"/>
        <v>1</v>
      </c>
      <c r="AA317" s="71">
        <f t="shared" si="173"/>
        <v>0</v>
      </c>
      <c r="AB317" s="71">
        <f t="shared" si="174"/>
        <v>0</v>
      </c>
      <c r="AC317" s="71" t="str">
        <f t="shared" si="175"/>
        <v>Handpump</v>
      </c>
      <c r="AD317" s="71">
        <f t="shared" si="187"/>
        <v>0</v>
      </c>
      <c r="AE317" s="71" t="str">
        <f t="shared" si="188"/>
        <v/>
      </c>
      <c r="AF317" s="71">
        <f t="shared" si="176"/>
        <v>1</v>
      </c>
      <c r="AG317" s="71" t="str">
        <f t="shared" si="177"/>
        <v/>
      </c>
      <c r="AH317" s="71" t="str">
        <f t="shared" si="178"/>
        <v/>
      </c>
      <c r="AI317" s="71" t="str">
        <f t="shared" si="179"/>
        <v/>
      </c>
      <c r="AJ317" s="71" t="str">
        <f t="shared" si="180"/>
        <v>Turbidity</v>
      </c>
      <c r="AK317" s="71" t="str">
        <f t="shared" si="181"/>
        <v/>
      </c>
      <c r="AL317" s="71" t="str">
        <f t="shared" si="189"/>
        <v>No Data</v>
      </c>
      <c r="AM317" s="71">
        <f t="shared" si="182"/>
        <v>0</v>
      </c>
    </row>
    <row r="318" spans="1:39" x14ac:dyDescent="0.45">
      <c r="A318" s="71" t="str">
        <f t="shared" si="152"/>
        <v>2710320865</v>
      </c>
      <c r="B318" s="71" t="str">
        <f t="shared" si="153"/>
        <v>13-08-2019 14:37:21 UTC</v>
      </c>
      <c r="C318" s="71" t="str">
        <f t="shared" si="154"/>
        <v>v08v-kbc3-g78r</v>
      </c>
      <c r="D318" s="71" t="str">
        <f t="shared" si="155"/>
        <v>-15.689064301550388</v>
      </c>
      <c r="E318" s="71" t="str">
        <f t="shared" si="156"/>
        <v>35.25251515209675</v>
      </c>
      <c r="F318" s="71" t="str">
        <f t="shared" si="157"/>
        <v>845.0</v>
      </c>
      <c r="G318" s="71" t="str">
        <f t="shared" si="158"/>
        <v>Malawi</v>
      </c>
      <c r="H318" s="71" t="str">
        <f t="shared" si="159"/>
        <v>Chiradzulu</v>
      </c>
      <c r="I318" s="71" t="str">
        <f t="shared" si="160"/>
        <v>Kadewere</v>
      </c>
      <c r="J318" s="71" t="str">
        <f t="shared" si="161"/>
        <v>Kadewere</v>
      </c>
      <c r="K318" s="71" t="str">
        <f t="shared" si="162"/>
        <v>Mwangala</v>
      </c>
      <c r="L318" s="71">
        <f t="shared" si="163"/>
        <v>0</v>
      </c>
      <c r="M318" s="71">
        <f t="shared" si="164"/>
        <v>0</v>
      </c>
      <c r="N318" s="71">
        <f t="shared" si="183"/>
        <v>7</v>
      </c>
      <c r="O318" s="71" t="str">
        <f t="shared" si="184"/>
        <v>Intermediate Level of Service</v>
      </c>
      <c r="P318" s="71">
        <v>1</v>
      </c>
      <c r="Q318" s="71" t="str">
        <f t="shared" si="165"/>
        <v>Afridev Handpump</v>
      </c>
      <c r="R318" s="71" t="str">
        <f t="shared" si="166"/>
        <v/>
      </c>
      <c r="S318" s="71" t="str">
        <f t="shared" si="185"/>
        <v>Afridev Handpump</v>
      </c>
      <c r="T318" s="71">
        <f t="shared" si="167"/>
        <v>1</v>
      </c>
      <c r="U318" s="71">
        <f t="shared" si="168"/>
        <v>750</v>
      </c>
      <c r="V318" s="71">
        <f t="shared" si="169"/>
        <v>0</v>
      </c>
      <c r="W318" s="71">
        <f t="shared" si="170"/>
        <v>1</v>
      </c>
      <c r="X318" s="71" t="str">
        <f t="shared" si="171"/>
        <v/>
      </c>
      <c r="Y318" s="71" t="str">
        <f t="shared" si="172"/>
        <v/>
      </c>
      <c r="Z318" s="71">
        <f t="shared" si="186"/>
        <v>1</v>
      </c>
      <c r="AA318" s="71">
        <f t="shared" si="173"/>
        <v>1</v>
      </c>
      <c r="AB318" s="71">
        <f t="shared" si="174"/>
        <v>60</v>
      </c>
      <c r="AC318" s="71" t="str">
        <f t="shared" si="175"/>
        <v>Handpump</v>
      </c>
      <c r="AD318" s="71">
        <f t="shared" si="187"/>
        <v>60</v>
      </c>
      <c r="AE318" s="71" t="str">
        <f t="shared" si="188"/>
        <v/>
      </c>
      <c r="AF318" s="71">
        <f t="shared" si="176"/>
        <v>1</v>
      </c>
      <c r="AG318" s="71" t="str">
        <f t="shared" si="177"/>
        <v/>
      </c>
      <c r="AH318" s="71" t="str">
        <f t="shared" si="178"/>
        <v/>
      </c>
      <c r="AI318" s="71">
        <f t="shared" si="179"/>
        <v>1</v>
      </c>
      <c r="AJ318" s="71" t="str">
        <f t="shared" si="180"/>
        <v>Turbidity</v>
      </c>
      <c r="AK318" s="71">
        <f t="shared" si="181"/>
        <v>1</v>
      </c>
      <c r="AL318" s="71">
        <f t="shared" si="189"/>
        <v>1</v>
      </c>
      <c r="AM318" s="71">
        <f t="shared" si="182"/>
        <v>1</v>
      </c>
    </row>
    <row r="319" spans="1:39" x14ac:dyDescent="0.45">
      <c r="A319" s="71" t="str">
        <f t="shared" si="152"/>
        <v>2712340123</v>
      </c>
      <c r="B319" s="71" t="str">
        <f t="shared" si="153"/>
        <v>13-08-2019 14:48:12 UTC</v>
      </c>
      <c r="C319" s="71" t="str">
        <f t="shared" si="154"/>
        <v>56du-pu14-awuy</v>
      </c>
      <c r="D319" s="71" t="str">
        <f t="shared" si="155"/>
        <v>-15.638453322462738</v>
      </c>
      <c r="E319" s="71" t="str">
        <f t="shared" si="156"/>
        <v>35.1866826787591</v>
      </c>
      <c r="F319" s="71" t="str">
        <f t="shared" si="157"/>
        <v>971.0</v>
      </c>
      <c r="G319" s="71" t="str">
        <f t="shared" si="158"/>
        <v>Malawi</v>
      </c>
      <c r="H319" s="71" t="str">
        <f t="shared" si="159"/>
        <v>Chiradzulu</v>
      </c>
      <c r="I319" s="71" t="str">
        <f t="shared" si="160"/>
        <v>Kadewere</v>
      </c>
      <c r="J319" s="71" t="str">
        <f t="shared" si="161"/>
        <v>Chikoja</v>
      </c>
      <c r="K319" s="71" t="str">
        <f t="shared" si="162"/>
        <v>Tapala</v>
      </c>
      <c r="L319" s="71">
        <f t="shared" si="163"/>
        <v>0</v>
      </c>
      <c r="M319" s="71">
        <f t="shared" si="164"/>
        <v>0</v>
      </c>
      <c r="N319" s="71">
        <f t="shared" si="183"/>
        <v>7</v>
      </c>
      <c r="O319" s="71" t="str">
        <f t="shared" si="184"/>
        <v>Intermediate Level of Service</v>
      </c>
      <c r="P319" s="71">
        <v>1</v>
      </c>
      <c r="Q319" s="71" t="str">
        <f t="shared" si="165"/>
        <v>Afridev Handpump</v>
      </c>
      <c r="R319" s="71" t="str">
        <f t="shared" si="166"/>
        <v/>
      </c>
      <c r="S319" s="71" t="str">
        <f t="shared" si="185"/>
        <v>Afridev Handpump</v>
      </c>
      <c r="T319" s="71">
        <f t="shared" si="167"/>
        <v>1</v>
      </c>
      <c r="U319" s="71">
        <f t="shared" si="168"/>
        <v>175</v>
      </c>
      <c r="V319" s="71">
        <f t="shared" si="169"/>
        <v>1</v>
      </c>
      <c r="W319" s="71">
        <f t="shared" si="170"/>
        <v>0</v>
      </c>
      <c r="X319" s="71">
        <f t="shared" si="171"/>
        <v>1</v>
      </c>
      <c r="Y319" s="71">
        <f t="shared" si="172"/>
        <v>0</v>
      </c>
      <c r="Z319" s="71">
        <f t="shared" si="186"/>
        <v>0</v>
      </c>
      <c r="AA319" s="71">
        <f t="shared" si="173"/>
        <v>1</v>
      </c>
      <c r="AB319" s="71">
        <f t="shared" si="174"/>
        <v>49</v>
      </c>
      <c r="AC319" s="71" t="str">
        <f t="shared" si="175"/>
        <v>Handpump</v>
      </c>
      <c r="AD319" s="71">
        <f t="shared" si="187"/>
        <v>49</v>
      </c>
      <c r="AE319" s="71" t="str">
        <f t="shared" si="188"/>
        <v/>
      </c>
      <c r="AF319" s="71">
        <f t="shared" si="176"/>
        <v>1</v>
      </c>
      <c r="AG319" s="71" t="str">
        <f t="shared" si="177"/>
        <v/>
      </c>
      <c r="AH319" s="71" t="str">
        <f t="shared" si="178"/>
        <v/>
      </c>
      <c r="AI319" s="71">
        <f t="shared" si="179"/>
        <v>1</v>
      </c>
      <c r="AJ319" s="71" t="str">
        <f t="shared" si="180"/>
        <v>Turbidity</v>
      </c>
      <c r="AK319" s="71">
        <f t="shared" si="181"/>
        <v>1</v>
      </c>
      <c r="AL319" s="71">
        <f t="shared" si="189"/>
        <v>1</v>
      </c>
      <c r="AM319" s="71">
        <f t="shared" si="182"/>
        <v>1</v>
      </c>
    </row>
    <row r="320" spans="1:39" x14ac:dyDescent="0.45">
      <c r="A320" s="71" t="str">
        <f t="shared" si="152"/>
        <v>2703690720</v>
      </c>
      <c r="B320" s="71" t="str">
        <f t="shared" si="153"/>
        <v>13-08-2019 15:02:49 UTC</v>
      </c>
      <c r="C320" s="71" t="str">
        <f t="shared" si="154"/>
        <v>ra90-qd03-e001</v>
      </c>
      <c r="D320" s="71" t="str">
        <f t="shared" si="155"/>
        <v>-15.707789389416575</v>
      </c>
      <c r="E320" s="71" t="str">
        <f t="shared" si="156"/>
        <v>35.257204240188</v>
      </c>
      <c r="F320" s="71" t="str">
        <f t="shared" si="157"/>
        <v>825.0</v>
      </c>
      <c r="G320" s="71" t="str">
        <f t="shared" si="158"/>
        <v>Malawi</v>
      </c>
      <c r="H320" s="71" t="str">
        <f t="shared" si="159"/>
        <v>Chiradzulu</v>
      </c>
      <c r="I320" s="71" t="str">
        <f t="shared" si="160"/>
        <v>Kadewere</v>
      </c>
      <c r="J320" s="71" t="str">
        <f t="shared" si="161"/>
        <v>Kanyenda</v>
      </c>
      <c r="K320" s="71" t="str">
        <f t="shared" si="162"/>
        <v>Kanyenda</v>
      </c>
      <c r="L320" s="71">
        <f t="shared" si="163"/>
        <v>0</v>
      </c>
      <c r="M320" s="71">
        <f t="shared" si="164"/>
        <v>0</v>
      </c>
      <c r="N320" s="71">
        <f t="shared" si="183"/>
        <v>6</v>
      </c>
      <c r="O320" s="71" t="str">
        <f t="shared" si="184"/>
        <v>Intermediate Level of Service</v>
      </c>
      <c r="P320" s="71">
        <v>1</v>
      </c>
      <c r="Q320" s="71" t="str">
        <f t="shared" si="165"/>
        <v>Afridev Handpump</v>
      </c>
      <c r="R320" s="71" t="str">
        <f t="shared" si="166"/>
        <v/>
      </c>
      <c r="S320" s="71" t="str">
        <f t="shared" si="185"/>
        <v>Afridev Handpump</v>
      </c>
      <c r="T320" s="71">
        <f t="shared" si="167"/>
        <v>1</v>
      </c>
      <c r="U320" s="71">
        <f t="shared" si="168"/>
        <v>550</v>
      </c>
      <c r="V320" s="71">
        <f t="shared" si="169"/>
        <v>0</v>
      </c>
      <c r="W320" s="71">
        <f t="shared" si="170"/>
        <v>1</v>
      </c>
      <c r="X320" s="71" t="str">
        <f t="shared" si="171"/>
        <v/>
      </c>
      <c r="Y320" s="71" t="str">
        <f t="shared" si="172"/>
        <v/>
      </c>
      <c r="Z320" s="71">
        <f t="shared" si="186"/>
        <v>1</v>
      </c>
      <c r="AA320" s="71">
        <f t="shared" si="173"/>
        <v>1</v>
      </c>
      <c r="AB320" s="71">
        <f t="shared" si="174"/>
        <v>60</v>
      </c>
      <c r="AC320" s="71" t="str">
        <f t="shared" si="175"/>
        <v>Handpump</v>
      </c>
      <c r="AD320" s="71">
        <f t="shared" si="187"/>
        <v>60</v>
      </c>
      <c r="AE320" s="71" t="str">
        <f t="shared" si="188"/>
        <v/>
      </c>
      <c r="AF320" s="71">
        <f t="shared" si="176"/>
        <v>1</v>
      </c>
      <c r="AG320" s="71" t="str">
        <f t="shared" si="177"/>
        <v/>
      </c>
      <c r="AH320" s="71" t="str">
        <f t="shared" si="178"/>
        <v/>
      </c>
      <c r="AI320" s="71">
        <f t="shared" si="179"/>
        <v>1</v>
      </c>
      <c r="AJ320" s="71" t="str">
        <f t="shared" si="180"/>
        <v>Turbidity</v>
      </c>
      <c r="AK320" s="71" t="str">
        <f t="shared" si="181"/>
        <v/>
      </c>
      <c r="AL320" s="71" t="str">
        <f t="shared" si="189"/>
        <v>No Data</v>
      </c>
      <c r="AM320" s="71">
        <f t="shared" si="182"/>
        <v>1</v>
      </c>
    </row>
    <row r="321" spans="1:39" x14ac:dyDescent="0.45">
      <c r="A321" s="71" t="str">
        <f t="shared" si="152"/>
        <v>2707110207</v>
      </c>
      <c r="B321" s="71" t="str">
        <f t="shared" si="153"/>
        <v>13-08-2019 15:10:50 UTC</v>
      </c>
      <c r="C321" s="71" t="str">
        <f t="shared" si="154"/>
        <v>ys4y-68s6-2qsm</v>
      </c>
      <c r="D321" s="71" t="str">
        <f t="shared" si="155"/>
        <v>-15.64953482709825</v>
      </c>
      <c r="E321" s="71" t="str">
        <f t="shared" si="156"/>
        <v>35.183060271665454</v>
      </c>
      <c r="F321" s="71" t="str">
        <f t="shared" si="157"/>
        <v>1002.0</v>
      </c>
      <c r="G321" s="71" t="str">
        <f t="shared" si="158"/>
        <v>Malawi</v>
      </c>
      <c r="H321" s="71" t="str">
        <f t="shared" si="159"/>
        <v>Chiradzulu</v>
      </c>
      <c r="I321" s="71" t="str">
        <f t="shared" si="160"/>
        <v>Kadewere</v>
      </c>
      <c r="J321" s="71" t="str">
        <f t="shared" si="161"/>
        <v>Chikoja</v>
      </c>
      <c r="K321" s="71" t="str">
        <f t="shared" si="162"/>
        <v>Manawa</v>
      </c>
      <c r="L321" s="71">
        <f t="shared" si="163"/>
        <v>0</v>
      </c>
      <c r="M321" s="71">
        <f t="shared" si="164"/>
        <v>0</v>
      </c>
      <c r="N321" s="71">
        <f t="shared" si="183"/>
        <v>6</v>
      </c>
      <c r="O321" s="71" t="str">
        <f t="shared" si="184"/>
        <v>Intermediate Level of Service</v>
      </c>
      <c r="P321" s="71">
        <v>1</v>
      </c>
      <c r="Q321" s="71" t="str">
        <f t="shared" si="165"/>
        <v>Afridev Handpump</v>
      </c>
      <c r="R321" s="71" t="str">
        <f t="shared" si="166"/>
        <v/>
      </c>
      <c r="S321" s="71" t="str">
        <f t="shared" si="185"/>
        <v>Afridev Handpump</v>
      </c>
      <c r="T321" s="71">
        <f t="shared" si="167"/>
        <v>1</v>
      </c>
      <c r="U321" s="71">
        <f t="shared" si="168"/>
        <v>350</v>
      </c>
      <c r="V321" s="71">
        <f t="shared" si="169"/>
        <v>0</v>
      </c>
      <c r="W321" s="71">
        <f t="shared" si="170"/>
        <v>0</v>
      </c>
      <c r="X321" s="71">
        <f t="shared" si="171"/>
        <v>1</v>
      </c>
      <c r="Y321" s="71">
        <f t="shared" si="172"/>
        <v>0</v>
      </c>
      <c r="Z321" s="71">
        <f t="shared" si="186"/>
        <v>0</v>
      </c>
      <c r="AA321" s="71">
        <f t="shared" si="173"/>
        <v>1</v>
      </c>
      <c r="AB321" s="71">
        <f t="shared" si="174"/>
        <v>49</v>
      </c>
      <c r="AC321" s="71" t="str">
        <f t="shared" si="175"/>
        <v>Handpump</v>
      </c>
      <c r="AD321" s="71">
        <f t="shared" si="187"/>
        <v>49</v>
      </c>
      <c r="AE321" s="71" t="str">
        <f t="shared" si="188"/>
        <v/>
      </c>
      <c r="AF321" s="71">
        <f t="shared" si="176"/>
        <v>1</v>
      </c>
      <c r="AG321" s="71" t="str">
        <f t="shared" si="177"/>
        <v/>
      </c>
      <c r="AH321" s="71" t="str">
        <f t="shared" si="178"/>
        <v/>
      </c>
      <c r="AI321" s="71">
        <f t="shared" si="179"/>
        <v>1</v>
      </c>
      <c r="AJ321" s="71" t="str">
        <f t="shared" si="180"/>
        <v>Turbidity</v>
      </c>
      <c r="AK321" s="71">
        <f t="shared" si="181"/>
        <v>1</v>
      </c>
      <c r="AL321" s="71">
        <f t="shared" si="189"/>
        <v>1</v>
      </c>
      <c r="AM321" s="71">
        <f t="shared" si="182"/>
        <v>1</v>
      </c>
    </row>
    <row r="322" spans="1:39" x14ac:dyDescent="0.45">
      <c r="A322" s="71" t="str">
        <f t="shared" ref="A322:A385" si="190">IF(Instance_ID="","",Instance_ID)</f>
        <v>2712330384</v>
      </c>
      <c r="B322" s="71" t="str">
        <f t="shared" ref="B322:B385" si="191">IF(Date="","",Date)</f>
        <v>13-08-2019 15:58:55 UTC</v>
      </c>
      <c r="C322" s="71" t="str">
        <f t="shared" ref="C322:C385" si="192">IF(Unique_ID="","",Unique_ID)</f>
        <v>cbdd-4f2a-6k8t</v>
      </c>
      <c r="D322" s="71" t="str">
        <f t="shared" ref="D322:D385" si="193">IF(Latitude="","",Latitude)</f>
        <v>-15.593943404965103</v>
      </c>
      <c r="E322" s="71" t="str">
        <f t="shared" ref="E322:E385" si="194">IF(Longitude="","",Longitude)</f>
        <v>35.23400883190334</v>
      </c>
      <c r="F322" s="71" t="str">
        <f t="shared" ref="F322:F385" si="195">IF(Elevation="","",Elevation)</f>
        <v>874.0</v>
      </c>
      <c r="G322" s="71" t="str">
        <f t="shared" ref="G322:G385" si="196">IF(Geo_Level_1="","",Geo_Level_1)</f>
        <v>Malawi</v>
      </c>
      <c r="H322" s="71" t="str">
        <f t="shared" ref="H322:H385" si="197">IF(Geo_Level_2="","",Geo_Level_2)</f>
        <v>Chiradzulu</v>
      </c>
      <c r="I322" s="71" t="str">
        <f t="shared" ref="I322:I385" si="198">IF(Geo_Level_1="","",Geo_Level_3)</f>
        <v>Ntchema</v>
      </c>
      <c r="J322" s="71" t="str">
        <f t="shared" ref="J322:J385" si="199">IF(Geo_Level_1="","",Geo_Level_4)</f>
        <v>Balakasi</v>
      </c>
      <c r="K322" s="71" t="str">
        <f t="shared" ref="K322:K385" si="200">IF(Geo_Level_1="","",Geo_Level_5)</f>
        <v>Lumbe</v>
      </c>
      <c r="L322" s="71">
        <f t="shared" ref="L322:L385" si="201">IF(Geo_Level_1="","",Geo_Level_6)</f>
        <v>0</v>
      </c>
      <c r="M322" s="71">
        <f t="shared" ref="M322:M385" si="202">IF(Geo_Level_1="","",Geo_Level_7)</f>
        <v>0</v>
      </c>
      <c r="N322" s="71">
        <f t="shared" si="183"/>
        <v>8</v>
      </c>
      <c r="O322" s="71" t="str">
        <f t="shared" si="184"/>
        <v>High Level of Service</v>
      </c>
      <c r="P322" s="71">
        <v>1</v>
      </c>
      <c r="Q322" s="71" t="str">
        <f t="shared" ref="Q322:Q385" si="203">IF(Type_Improved_Water_Point="","",Type_Improved_Water_Point)</f>
        <v>Afridev Handpump</v>
      </c>
      <c r="R322" s="71" t="str">
        <f t="shared" ref="R322:R385" si="204">IF(Type_Unimproved_Water="","",Type_Unimproved_Water)</f>
        <v/>
      </c>
      <c r="S322" s="71" t="str">
        <f t="shared" si="185"/>
        <v>Afridev Handpump</v>
      </c>
      <c r="T322" s="71">
        <f t="shared" ref="T322:T385" si="205">IF(P322="N/A",P322,IF(Waterpoint_Source_Protected="","No Data",IF(Waterpoint_Source_Protected="Yes",1,0)))</f>
        <v>1</v>
      </c>
      <c r="U322" s="71">
        <f t="shared" ref="U322:U385" si="206">IF(Number_Users="","",Number_Users)</f>
        <v>200</v>
      </c>
      <c r="V322" s="71">
        <f t="shared" ref="V322:V385" si="207">IFERROR(IF(P322="N/A",P322,IF(U322="","No Data",IF(U322&lt;=Gov_Standard_Number_Users,1,0))),1)</f>
        <v>1</v>
      </c>
      <c r="W322" s="71">
        <f t="shared" ref="W322:W385" si="208">IF(Waterpoint_Out_Of_Service_Broken="","",IF(Waterpoint_Out_Of_Service_Broken="No",1,0))</f>
        <v>1</v>
      </c>
      <c r="X322" s="71" t="str">
        <f t="shared" ref="X322:X385" si="209">IF(Waterpoint_Number_Times_Broken="","",IF(Waterpoint_Number_Times_Broken&lt;=12,1,0))</f>
        <v/>
      </c>
      <c r="Y322" s="71" t="str">
        <f t="shared" ref="Y322:Y385" si="210">IF(Waterpoint_Days_Broken="","",IF(Waterpoint_Days_Broken&gt;1,0,1))</f>
        <v/>
      </c>
      <c r="Z322" s="71">
        <f t="shared" si="186"/>
        <v>1</v>
      </c>
      <c r="AA322" s="71">
        <f t="shared" ref="AA322:AA385" si="211">IF(P322="N/A",P322,IF(Water_Available_Day_Of_Visit="","No Data",IF(Water_Available_Day_Of_Visit="Yes",1,0)))</f>
        <v>1</v>
      </c>
      <c r="AB322" s="71">
        <f t="shared" ref="AB322:AB385" si="212">IF(Seconds_20L="","",Seconds_20L)</f>
        <v>75</v>
      </c>
      <c r="AC322" s="71" t="str">
        <f t="shared" ref="AC322:AC385" si="213">IF(Piped_Or_Handpump="","",Piped_Or_Handpump)</f>
        <v>Handpump</v>
      </c>
      <c r="AD322" s="71">
        <f t="shared" si="187"/>
        <v>75</v>
      </c>
      <c r="AE322" s="71" t="str">
        <f t="shared" si="188"/>
        <v/>
      </c>
      <c r="AF322" s="71">
        <f t="shared" ref="AF322:AF385" si="214">IF(P322="N/A",P322,IF(AND(AD322="",AE322=""),"No Data",IF(AC322="Piped System",IF(AE322&gt;=Gov_Standards_Quantity,1,0),IF(AC322="Handpump",IF(AB322&lt;=Standard_Time_To_Fill_Bucket,1,0)))))</f>
        <v>1</v>
      </c>
      <c r="AG322" s="71" t="str">
        <f t="shared" ref="AG322:AG385" si="215">IF(Ecoli_Result="","",IF(Ecoli_Result=Standard_Ecoli,1,0))</f>
        <v/>
      </c>
      <c r="AH322" s="71" t="str">
        <f t="shared" ref="AH322:AH385" si="216">IF(Residual_Chlorine_Result="","",IF(AND(Residual_Chlorine_Result&lt;=Standard_Residual_Chlorine_Max,Residual_Chlorine_Result&gt;=Standard_Residual_Chlorine_Min),1,0))</f>
        <v/>
      </c>
      <c r="AI322" s="71">
        <f t="shared" ref="AI322:AI385" si="217">IF(Bacteria_Result="","",IF(Bacteria_Result=Standard_Bacteria,1,0))</f>
        <v>1</v>
      </c>
      <c r="AJ322" s="71" t="str">
        <f t="shared" ref="AJ322:AJ385" si="218">IF(Other_Contaminant="","",Other_Contaminant)</f>
        <v>Turbidity</v>
      </c>
      <c r="AK322" s="71">
        <f t="shared" ref="AK322:AK385" si="219">IF(Other_Contaminant_Result="","",IF(Other_Contaminant_Result&lt;=Standard_Other_Contaminant,1,0))</f>
        <v>1</v>
      </c>
      <c r="AL322" s="71">
        <f t="shared" si="189"/>
        <v>1</v>
      </c>
      <c r="AM322" s="71">
        <f t="shared" ref="AM322:AM385" si="220">IF(P322="N/A",P322,IF(Water_Point_Condition_Overall="","No Data",IF(Water_Point_Condition_Overall="Normal",1,0)))</f>
        <v>1</v>
      </c>
    </row>
    <row r="323" spans="1:39" x14ac:dyDescent="0.45">
      <c r="A323" s="71" t="str">
        <f t="shared" si="190"/>
        <v>2681760450</v>
      </c>
      <c r="B323" s="71" t="str">
        <f t="shared" si="191"/>
        <v>13-08-2019 15:59:02 UTC</v>
      </c>
      <c r="C323" s="71" t="str">
        <f t="shared" si="192"/>
        <v>2665-u9vb-fckt</v>
      </c>
      <c r="D323" s="71" t="str">
        <f t="shared" si="193"/>
        <v>-15.604302557185292</v>
      </c>
      <c r="E323" s="71" t="str">
        <f t="shared" si="194"/>
        <v>35.212813345715404</v>
      </c>
      <c r="F323" s="71" t="str">
        <f t="shared" si="195"/>
        <v>916.0</v>
      </c>
      <c r="G323" s="71" t="str">
        <f t="shared" si="196"/>
        <v>Malawi</v>
      </c>
      <c r="H323" s="71" t="str">
        <f t="shared" si="197"/>
        <v>Chiradzulu</v>
      </c>
      <c r="I323" s="71" t="str">
        <f t="shared" si="198"/>
        <v>Ntchema</v>
      </c>
      <c r="J323" s="71" t="str">
        <f t="shared" si="199"/>
        <v>Ntchema</v>
      </c>
      <c r="K323" s="71" t="str">
        <f t="shared" si="200"/>
        <v>Ntchema</v>
      </c>
      <c r="L323" s="71">
        <f t="shared" si="201"/>
        <v>0</v>
      </c>
      <c r="M323" s="71">
        <f t="shared" si="202"/>
        <v>0</v>
      </c>
      <c r="N323" s="71">
        <f t="shared" ref="N323:N386" si="221">SUM(P323,T323,V323,Z323,AA323,AF323,AL323,AM323)</f>
        <v>8</v>
      </c>
      <c r="O323" s="71" t="str">
        <f t="shared" ref="O323:O386" si="222">IF(N323=0,"No Improved System",IF(N323=1,"Inadequate Level of Service",IF(N323=2,"Inadequate Level of Service",IF(N323=3,"Basic Level of Service",IF(N323=4,"Basic Level of Service",IF(N323=5,"Basic Level of Service",IF(N323=6,"Intermediate Level of Service",IF(N323=7,"Intermediate Level of Service",IF(N323=8,"High Level of Service")))))))))</f>
        <v>High Level of Service</v>
      </c>
      <c r="P323" s="71">
        <v>1</v>
      </c>
      <c r="Q323" s="71" t="str">
        <f t="shared" si="203"/>
        <v>Afridev Handpump</v>
      </c>
      <c r="R323" s="71" t="str">
        <f t="shared" si="204"/>
        <v/>
      </c>
      <c r="S323" s="71" t="str">
        <f t="shared" ref="S323:S386" si="223">CONCATENATE(Q323,R323)</f>
        <v>Afridev Handpump</v>
      </c>
      <c r="T323" s="71">
        <f t="shared" si="205"/>
        <v>1</v>
      </c>
      <c r="U323" s="71">
        <f t="shared" si="206"/>
        <v>250</v>
      </c>
      <c r="V323" s="71">
        <f t="shared" si="207"/>
        <v>1</v>
      </c>
      <c r="W323" s="71">
        <f t="shared" si="208"/>
        <v>1</v>
      </c>
      <c r="X323" s="71" t="str">
        <f t="shared" si="209"/>
        <v/>
      </c>
      <c r="Y323" s="71" t="str">
        <f t="shared" si="210"/>
        <v/>
      </c>
      <c r="Z323" s="71">
        <f t="shared" ref="Z323:Z386" si="224">IF(P323="N/A",P323,IF(OR(W323="",AND(W323=0,X323="",Y323="")),"No Data",IF(W323=1,1,IF(AND(X323=1,Y323=1),1,0))))</f>
        <v>1</v>
      </c>
      <c r="AA323" s="71">
        <f t="shared" si="211"/>
        <v>1</v>
      </c>
      <c r="AB323" s="71">
        <f t="shared" si="212"/>
        <v>80</v>
      </c>
      <c r="AC323" s="71" t="str">
        <f t="shared" si="213"/>
        <v>Handpump</v>
      </c>
      <c r="AD323" s="71">
        <f t="shared" ref="AD323:AD386" si="225">IF(AC323="Handpump",IF(AB323="","",AB323),"")</f>
        <v>80</v>
      </c>
      <c r="AE323" s="71" t="str">
        <f t="shared" ref="AE323:AE386" si="226">IF(AC323="piped system",IFERROR(20/AB323*86400/U323,""),"")</f>
        <v/>
      </c>
      <c r="AF323" s="71">
        <f t="shared" si="214"/>
        <v>1</v>
      </c>
      <c r="AG323" s="71" t="str">
        <f t="shared" si="215"/>
        <v/>
      </c>
      <c r="AH323" s="71" t="str">
        <f t="shared" si="216"/>
        <v/>
      </c>
      <c r="AI323" s="71">
        <f t="shared" si="217"/>
        <v>1</v>
      </c>
      <c r="AJ323" s="71" t="str">
        <f t="shared" si="218"/>
        <v>Turbidity</v>
      </c>
      <c r="AK323" s="71">
        <f t="shared" si="219"/>
        <v>1</v>
      </c>
      <c r="AL323" s="71">
        <f t="shared" ref="AL323:AL386" si="227">IF(P323="N/A",P323,IF(AJ323="",IF(OR(AG323=0,AND(AI323=0,AG323="")),0,IF(OR(AG323=1,AH323=1,AI323=1),1,"No Data")),IF(OR(AK323=0,AG323=0,AND(AI323=0,AG323="")),0,IF(AND(AK323=1,OR(AG323=1,AH323=1,AI323=1)),1,"No Data"))))</f>
        <v>1</v>
      </c>
      <c r="AM323" s="71">
        <f t="shared" si="220"/>
        <v>1</v>
      </c>
    </row>
    <row r="324" spans="1:39" x14ac:dyDescent="0.45">
      <c r="A324" s="71" t="str">
        <f t="shared" si="190"/>
        <v>2683660422</v>
      </c>
      <c r="B324" s="71" t="str">
        <f t="shared" si="191"/>
        <v>13-08-2019 15:59:08 UTC</v>
      </c>
      <c r="C324" s="71" t="str">
        <f t="shared" si="192"/>
        <v>e1hq-5enb-rcnb</v>
      </c>
      <c r="D324" s="71" t="str">
        <f t="shared" si="193"/>
        <v>-15.602417509071529</v>
      </c>
      <c r="E324" s="71" t="str">
        <f t="shared" si="194"/>
        <v>35.22595206275582</v>
      </c>
      <c r="F324" s="71" t="str">
        <f t="shared" si="195"/>
        <v>892.0</v>
      </c>
      <c r="G324" s="71" t="str">
        <f t="shared" si="196"/>
        <v>Malawi</v>
      </c>
      <c r="H324" s="71" t="str">
        <f t="shared" si="197"/>
        <v>Chiradzulu</v>
      </c>
      <c r="I324" s="71" t="str">
        <f t="shared" si="198"/>
        <v>Ntchema</v>
      </c>
      <c r="J324" s="71" t="str">
        <f t="shared" si="199"/>
        <v>Balakasi</v>
      </c>
      <c r="K324" s="71" t="str">
        <f t="shared" si="200"/>
        <v>Chotokwa</v>
      </c>
      <c r="L324" s="71">
        <f t="shared" si="201"/>
        <v>0</v>
      </c>
      <c r="M324" s="71">
        <f t="shared" si="202"/>
        <v>0</v>
      </c>
      <c r="N324" s="71">
        <f t="shared" si="221"/>
        <v>5</v>
      </c>
      <c r="O324" s="71" t="str">
        <f t="shared" si="222"/>
        <v>Basic Level of Service</v>
      </c>
      <c r="P324" s="71">
        <v>1</v>
      </c>
      <c r="Q324" s="71" t="str">
        <f t="shared" si="203"/>
        <v>Afridev Handpump</v>
      </c>
      <c r="R324" s="71" t="str">
        <f t="shared" si="204"/>
        <v/>
      </c>
      <c r="S324" s="71" t="str">
        <f t="shared" si="223"/>
        <v>Afridev Handpump</v>
      </c>
      <c r="T324" s="71">
        <f t="shared" si="205"/>
        <v>1</v>
      </c>
      <c r="U324" s="71">
        <f t="shared" si="206"/>
        <v>365</v>
      </c>
      <c r="V324" s="71">
        <f t="shared" si="207"/>
        <v>0</v>
      </c>
      <c r="W324" s="71">
        <f t="shared" si="208"/>
        <v>0</v>
      </c>
      <c r="X324" s="71">
        <f t="shared" si="209"/>
        <v>1</v>
      </c>
      <c r="Y324" s="71">
        <f t="shared" si="210"/>
        <v>0</v>
      </c>
      <c r="Z324" s="71">
        <f t="shared" si="224"/>
        <v>0</v>
      </c>
      <c r="AA324" s="71">
        <f t="shared" si="211"/>
        <v>1</v>
      </c>
      <c r="AB324" s="71">
        <f t="shared" si="212"/>
        <v>240</v>
      </c>
      <c r="AC324" s="71" t="str">
        <f t="shared" si="213"/>
        <v>Handpump</v>
      </c>
      <c r="AD324" s="71">
        <f t="shared" si="225"/>
        <v>240</v>
      </c>
      <c r="AE324" s="71" t="str">
        <f t="shared" si="226"/>
        <v/>
      </c>
      <c r="AF324" s="71">
        <f t="shared" si="214"/>
        <v>0</v>
      </c>
      <c r="AG324" s="71" t="str">
        <f t="shared" si="215"/>
        <v/>
      </c>
      <c r="AH324" s="71" t="str">
        <f t="shared" si="216"/>
        <v/>
      </c>
      <c r="AI324" s="71">
        <f t="shared" si="217"/>
        <v>1</v>
      </c>
      <c r="AJ324" s="71" t="str">
        <f t="shared" si="218"/>
        <v>Turbidity</v>
      </c>
      <c r="AK324" s="71">
        <f t="shared" si="219"/>
        <v>1</v>
      </c>
      <c r="AL324" s="71">
        <f t="shared" si="227"/>
        <v>1</v>
      </c>
      <c r="AM324" s="71">
        <f t="shared" si="220"/>
        <v>1</v>
      </c>
    </row>
    <row r="325" spans="1:39" x14ac:dyDescent="0.45">
      <c r="A325" s="71" t="str">
        <f t="shared" si="190"/>
        <v>2703690857</v>
      </c>
      <c r="B325" s="71" t="str">
        <f t="shared" si="191"/>
        <v>13-08-2019 17:36:01 UTC</v>
      </c>
      <c r="C325" s="71" t="str">
        <f t="shared" si="192"/>
        <v>jv67-nqpn-2c7g</v>
      </c>
      <c r="D325" s="71" t="str">
        <f t="shared" si="193"/>
        <v>-15.927117224782705</v>
      </c>
      <c r="E325" s="71" t="str">
        <f t="shared" si="194"/>
        <v>35.27904446236789</v>
      </c>
      <c r="F325" s="71" t="str">
        <f t="shared" si="195"/>
        <v>738.0</v>
      </c>
      <c r="G325" s="71" t="str">
        <f t="shared" si="196"/>
        <v>Malawi</v>
      </c>
      <c r="H325" s="71" t="str">
        <f t="shared" si="197"/>
        <v>Chiradzulu</v>
      </c>
      <c r="I325" s="71" t="str">
        <f t="shared" si="198"/>
        <v>Maone</v>
      </c>
      <c r="J325" s="71" t="str">
        <f t="shared" si="199"/>
        <v>Mboola</v>
      </c>
      <c r="K325" s="71" t="str">
        <f t="shared" si="200"/>
        <v xml:space="preserve"> Mboola</v>
      </c>
      <c r="L325" s="71">
        <f t="shared" si="201"/>
        <v>0</v>
      </c>
      <c r="M325" s="71">
        <f t="shared" si="202"/>
        <v>0</v>
      </c>
      <c r="N325" s="71">
        <f t="shared" si="221"/>
        <v>8</v>
      </c>
      <c r="O325" s="71" t="str">
        <f t="shared" si="222"/>
        <v>High Level of Service</v>
      </c>
      <c r="P325" s="71">
        <v>1</v>
      </c>
      <c r="Q325" s="71" t="str">
        <f t="shared" si="203"/>
        <v>Afridev Handpump</v>
      </c>
      <c r="R325" s="71" t="str">
        <f t="shared" si="204"/>
        <v/>
      </c>
      <c r="S325" s="71" t="str">
        <f t="shared" si="223"/>
        <v>Afridev Handpump</v>
      </c>
      <c r="T325" s="71">
        <f t="shared" si="205"/>
        <v>1</v>
      </c>
      <c r="U325" s="71">
        <f t="shared" si="206"/>
        <v>21</v>
      </c>
      <c r="V325" s="71">
        <f t="shared" si="207"/>
        <v>1</v>
      </c>
      <c r="W325" s="71">
        <f t="shared" si="208"/>
        <v>1</v>
      </c>
      <c r="X325" s="71" t="str">
        <f t="shared" si="209"/>
        <v/>
      </c>
      <c r="Y325" s="71" t="str">
        <f t="shared" si="210"/>
        <v/>
      </c>
      <c r="Z325" s="71">
        <f t="shared" si="224"/>
        <v>1</v>
      </c>
      <c r="AA325" s="71">
        <f t="shared" si="211"/>
        <v>1</v>
      </c>
      <c r="AB325" s="71">
        <f t="shared" si="212"/>
        <v>66</v>
      </c>
      <c r="AC325" s="71" t="str">
        <f t="shared" si="213"/>
        <v>Handpump</v>
      </c>
      <c r="AD325" s="71">
        <f t="shared" si="225"/>
        <v>66</v>
      </c>
      <c r="AE325" s="71" t="str">
        <f t="shared" si="226"/>
        <v/>
      </c>
      <c r="AF325" s="71">
        <f t="shared" si="214"/>
        <v>1</v>
      </c>
      <c r="AG325" s="71" t="str">
        <f t="shared" si="215"/>
        <v/>
      </c>
      <c r="AH325" s="71" t="str">
        <f t="shared" si="216"/>
        <v/>
      </c>
      <c r="AI325" s="71">
        <f t="shared" si="217"/>
        <v>1</v>
      </c>
      <c r="AJ325" s="71" t="str">
        <f t="shared" si="218"/>
        <v>Turbidity</v>
      </c>
      <c r="AK325" s="71">
        <f t="shared" si="219"/>
        <v>1</v>
      </c>
      <c r="AL325" s="71">
        <f t="shared" si="227"/>
        <v>1</v>
      </c>
      <c r="AM325" s="71">
        <f t="shared" si="220"/>
        <v>1</v>
      </c>
    </row>
    <row r="326" spans="1:39" x14ac:dyDescent="0.45">
      <c r="A326" s="71" t="str">
        <f t="shared" si="190"/>
        <v>2718210750</v>
      </c>
      <c r="B326" s="71" t="str">
        <f t="shared" si="191"/>
        <v>13-08-2019 17:39:53 UTC</v>
      </c>
      <c r="C326" s="71" t="str">
        <f t="shared" si="192"/>
        <v>2q0a-sh2g-sx41</v>
      </c>
      <c r="D326" s="71" t="str">
        <f t="shared" si="193"/>
        <v>-15.930382520891726</v>
      </c>
      <c r="E326" s="71" t="str">
        <f t="shared" si="194"/>
        <v>35.283270198851824</v>
      </c>
      <c r="F326" s="71" t="str">
        <f t="shared" si="195"/>
        <v>717.0</v>
      </c>
      <c r="G326" s="71" t="str">
        <f t="shared" si="196"/>
        <v>Malawi</v>
      </c>
      <c r="H326" s="71" t="str">
        <f t="shared" si="197"/>
        <v>Chiradzulu</v>
      </c>
      <c r="I326" s="71" t="str">
        <f t="shared" si="198"/>
        <v>Maone</v>
      </c>
      <c r="J326" s="71" t="str">
        <f t="shared" si="199"/>
        <v>Mboola</v>
      </c>
      <c r="K326" s="71" t="str">
        <f t="shared" si="200"/>
        <v>Time</v>
      </c>
      <c r="L326" s="71">
        <f t="shared" si="201"/>
        <v>0</v>
      </c>
      <c r="M326" s="71">
        <f t="shared" si="202"/>
        <v>0</v>
      </c>
      <c r="N326" s="71">
        <f t="shared" si="221"/>
        <v>5</v>
      </c>
      <c r="O326" s="71" t="str">
        <f t="shared" si="222"/>
        <v>Basic Level of Service</v>
      </c>
      <c r="P326" s="71">
        <v>1</v>
      </c>
      <c r="Q326" s="71" t="str">
        <f t="shared" si="203"/>
        <v>Afridev Handpump</v>
      </c>
      <c r="R326" s="71" t="str">
        <f t="shared" si="204"/>
        <v/>
      </c>
      <c r="S326" s="71" t="str">
        <f t="shared" si="223"/>
        <v>Afridev Handpump</v>
      </c>
      <c r="T326" s="71">
        <f t="shared" si="205"/>
        <v>1</v>
      </c>
      <c r="U326" s="71">
        <f t="shared" si="206"/>
        <v>0</v>
      </c>
      <c r="V326" s="71">
        <f t="shared" si="207"/>
        <v>1</v>
      </c>
      <c r="W326" s="71">
        <f t="shared" si="208"/>
        <v>0</v>
      </c>
      <c r="X326" s="71">
        <f t="shared" si="209"/>
        <v>1</v>
      </c>
      <c r="Y326" s="71">
        <f t="shared" si="210"/>
        <v>1</v>
      </c>
      <c r="Z326" s="71">
        <f t="shared" si="224"/>
        <v>1</v>
      </c>
      <c r="AA326" s="71">
        <f t="shared" si="211"/>
        <v>0</v>
      </c>
      <c r="AB326" s="71">
        <f t="shared" si="212"/>
        <v>0</v>
      </c>
      <c r="AC326" s="71" t="str">
        <f t="shared" si="213"/>
        <v>Handpump</v>
      </c>
      <c r="AD326" s="71">
        <f t="shared" si="225"/>
        <v>0</v>
      </c>
      <c r="AE326" s="71" t="str">
        <f t="shared" si="226"/>
        <v/>
      </c>
      <c r="AF326" s="71">
        <f t="shared" si="214"/>
        <v>1</v>
      </c>
      <c r="AG326" s="71" t="str">
        <f t="shared" si="215"/>
        <v/>
      </c>
      <c r="AH326" s="71" t="str">
        <f t="shared" si="216"/>
        <v/>
      </c>
      <c r="AI326" s="71" t="str">
        <f t="shared" si="217"/>
        <v/>
      </c>
      <c r="AJ326" s="71" t="str">
        <f t="shared" si="218"/>
        <v>Turbidity</v>
      </c>
      <c r="AK326" s="71" t="str">
        <f t="shared" si="219"/>
        <v/>
      </c>
      <c r="AL326" s="71" t="str">
        <f t="shared" si="227"/>
        <v>No Data</v>
      </c>
      <c r="AM326" s="71">
        <f t="shared" si="220"/>
        <v>0</v>
      </c>
    </row>
    <row r="327" spans="1:39" x14ac:dyDescent="0.45">
      <c r="A327" s="71" t="str">
        <f t="shared" si="190"/>
        <v>2681760893</v>
      </c>
      <c r="B327" s="71" t="str">
        <f t="shared" si="191"/>
        <v>13-08-2019 17:43:09 UTC</v>
      </c>
      <c r="C327" s="71" t="str">
        <f t="shared" si="192"/>
        <v>p9n1-1w0m-k41w</v>
      </c>
      <c r="D327" s="71" t="str">
        <f t="shared" si="193"/>
        <v>-15.92796249780804</v>
      </c>
      <c r="E327" s="71" t="str">
        <f t="shared" si="194"/>
        <v>35.281412433832884</v>
      </c>
      <c r="F327" s="71" t="str">
        <f t="shared" si="195"/>
        <v>722.0</v>
      </c>
      <c r="G327" s="71" t="str">
        <f t="shared" si="196"/>
        <v>Malawi</v>
      </c>
      <c r="H327" s="71" t="str">
        <f t="shared" si="197"/>
        <v>Chiradzulu</v>
      </c>
      <c r="I327" s="71" t="str">
        <f t="shared" si="198"/>
        <v>Maone</v>
      </c>
      <c r="J327" s="71" t="str">
        <f t="shared" si="199"/>
        <v>Mboola</v>
      </c>
      <c r="K327" s="71" t="str">
        <f t="shared" si="200"/>
        <v>Time</v>
      </c>
      <c r="L327" s="71">
        <f t="shared" si="201"/>
        <v>0</v>
      </c>
      <c r="M327" s="71">
        <f t="shared" si="202"/>
        <v>0</v>
      </c>
      <c r="N327" s="71">
        <f t="shared" si="221"/>
        <v>7</v>
      </c>
      <c r="O327" s="71" t="str">
        <f t="shared" si="222"/>
        <v>Intermediate Level of Service</v>
      </c>
      <c r="P327" s="71">
        <v>1</v>
      </c>
      <c r="Q327" s="71" t="str">
        <f t="shared" si="203"/>
        <v>Afridev Handpump</v>
      </c>
      <c r="R327" s="71" t="str">
        <f t="shared" si="204"/>
        <v/>
      </c>
      <c r="S327" s="71" t="str">
        <f t="shared" si="223"/>
        <v>Afridev Handpump</v>
      </c>
      <c r="T327" s="71">
        <f t="shared" si="205"/>
        <v>1</v>
      </c>
      <c r="U327" s="71">
        <f t="shared" si="206"/>
        <v>250</v>
      </c>
      <c r="V327" s="71">
        <f t="shared" si="207"/>
        <v>1</v>
      </c>
      <c r="W327" s="71">
        <f t="shared" si="208"/>
        <v>0</v>
      </c>
      <c r="X327" s="71">
        <f t="shared" si="209"/>
        <v>1</v>
      </c>
      <c r="Y327" s="71">
        <f t="shared" si="210"/>
        <v>0</v>
      </c>
      <c r="Z327" s="71">
        <f t="shared" si="224"/>
        <v>0</v>
      </c>
      <c r="AA327" s="71">
        <f t="shared" si="211"/>
        <v>1</v>
      </c>
      <c r="AB327" s="71">
        <f t="shared" si="212"/>
        <v>63</v>
      </c>
      <c r="AC327" s="71" t="str">
        <f t="shared" si="213"/>
        <v>Handpump</v>
      </c>
      <c r="AD327" s="71">
        <f t="shared" si="225"/>
        <v>63</v>
      </c>
      <c r="AE327" s="71" t="str">
        <f t="shared" si="226"/>
        <v/>
      </c>
      <c r="AF327" s="71">
        <f t="shared" si="214"/>
        <v>1</v>
      </c>
      <c r="AG327" s="71" t="str">
        <f t="shared" si="215"/>
        <v/>
      </c>
      <c r="AH327" s="71" t="str">
        <f t="shared" si="216"/>
        <v/>
      </c>
      <c r="AI327" s="71">
        <f t="shared" si="217"/>
        <v>1</v>
      </c>
      <c r="AJ327" s="71" t="str">
        <f t="shared" si="218"/>
        <v>Turbidity</v>
      </c>
      <c r="AK327" s="71">
        <f t="shared" si="219"/>
        <v>1</v>
      </c>
      <c r="AL327" s="71">
        <f t="shared" si="227"/>
        <v>1</v>
      </c>
      <c r="AM327" s="71">
        <f t="shared" si="220"/>
        <v>1</v>
      </c>
    </row>
    <row r="328" spans="1:39" x14ac:dyDescent="0.45">
      <c r="A328" s="71" t="str">
        <f t="shared" si="190"/>
        <v>2707130757</v>
      </c>
      <c r="B328" s="71" t="str">
        <f t="shared" si="191"/>
        <v>13-08-2019 17:45:04 UTC</v>
      </c>
      <c r="C328" s="71" t="str">
        <f t="shared" si="192"/>
        <v>55pp-9vc0-1hh7</v>
      </c>
      <c r="D328" s="71" t="str">
        <f t="shared" si="193"/>
        <v>-15.928567796945572</v>
      </c>
      <c r="E328" s="71" t="str">
        <f t="shared" si="194"/>
        <v>35.27976220473647</v>
      </c>
      <c r="F328" s="71" t="str">
        <f t="shared" si="195"/>
        <v>722.0</v>
      </c>
      <c r="G328" s="71" t="str">
        <f t="shared" si="196"/>
        <v>Malawi</v>
      </c>
      <c r="H328" s="71" t="str">
        <f t="shared" si="197"/>
        <v>Chiradzulu</v>
      </c>
      <c r="I328" s="71" t="str">
        <f t="shared" si="198"/>
        <v>Maone</v>
      </c>
      <c r="J328" s="71" t="str">
        <f t="shared" si="199"/>
        <v>Mboola</v>
      </c>
      <c r="K328" s="71" t="str">
        <f t="shared" si="200"/>
        <v xml:space="preserve"> Mboola</v>
      </c>
      <c r="L328" s="71">
        <f t="shared" si="201"/>
        <v>0</v>
      </c>
      <c r="M328" s="71">
        <f t="shared" si="202"/>
        <v>0</v>
      </c>
      <c r="N328" s="71">
        <f t="shared" si="221"/>
        <v>8</v>
      </c>
      <c r="O328" s="71" t="str">
        <f t="shared" si="222"/>
        <v>High Level of Service</v>
      </c>
      <c r="P328" s="71">
        <v>1</v>
      </c>
      <c r="Q328" s="71" t="str">
        <f t="shared" si="203"/>
        <v>Afridev Handpump</v>
      </c>
      <c r="R328" s="71" t="str">
        <f t="shared" si="204"/>
        <v/>
      </c>
      <c r="S328" s="71" t="str">
        <f t="shared" si="223"/>
        <v>Afridev Handpump</v>
      </c>
      <c r="T328" s="71">
        <f t="shared" si="205"/>
        <v>1</v>
      </c>
      <c r="U328" s="71">
        <f t="shared" si="206"/>
        <v>58</v>
      </c>
      <c r="V328" s="71">
        <f t="shared" si="207"/>
        <v>1</v>
      </c>
      <c r="W328" s="71">
        <f t="shared" si="208"/>
        <v>1</v>
      </c>
      <c r="X328" s="71" t="str">
        <f t="shared" si="209"/>
        <v/>
      </c>
      <c r="Y328" s="71" t="str">
        <f t="shared" si="210"/>
        <v/>
      </c>
      <c r="Z328" s="71">
        <f t="shared" si="224"/>
        <v>1</v>
      </c>
      <c r="AA328" s="71">
        <f t="shared" si="211"/>
        <v>1</v>
      </c>
      <c r="AB328" s="71">
        <f t="shared" si="212"/>
        <v>79</v>
      </c>
      <c r="AC328" s="71" t="str">
        <f t="shared" si="213"/>
        <v>Handpump</v>
      </c>
      <c r="AD328" s="71">
        <f t="shared" si="225"/>
        <v>79</v>
      </c>
      <c r="AE328" s="71" t="str">
        <f t="shared" si="226"/>
        <v/>
      </c>
      <c r="AF328" s="71">
        <f t="shared" si="214"/>
        <v>1</v>
      </c>
      <c r="AG328" s="71" t="str">
        <f t="shared" si="215"/>
        <v/>
      </c>
      <c r="AH328" s="71" t="str">
        <f t="shared" si="216"/>
        <v/>
      </c>
      <c r="AI328" s="71">
        <f t="shared" si="217"/>
        <v>1</v>
      </c>
      <c r="AJ328" s="71" t="str">
        <f t="shared" si="218"/>
        <v>Turbidity</v>
      </c>
      <c r="AK328" s="71">
        <f t="shared" si="219"/>
        <v>1</v>
      </c>
      <c r="AL328" s="71">
        <f t="shared" si="227"/>
        <v>1</v>
      </c>
      <c r="AM328" s="71">
        <f t="shared" si="220"/>
        <v>1</v>
      </c>
    </row>
    <row r="329" spans="1:39" x14ac:dyDescent="0.45">
      <c r="A329" s="71" t="str">
        <f t="shared" si="190"/>
        <v>2683690721</v>
      </c>
      <c r="B329" s="71" t="str">
        <f t="shared" si="191"/>
        <v>13-08-2019 17:47:22 UTC</v>
      </c>
      <c r="C329" s="71" t="str">
        <f t="shared" si="192"/>
        <v>skhx-0nup-m395</v>
      </c>
      <c r="D329" s="71" t="str">
        <f t="shared" si="193"/>
        <v>-15.92589317355305</v>
      </c>
      <c r="E329" s="71" t="str">
        <f t="shared" si="194"/>
        <v>35.279842084273696</v>
      </c>
      <c r="F329" s="71" t="str">
        <f t="shared" si="195"/>
        <v>720.0</v>
      </c>
      <c r="G329" s="71" t="str">
        <f t="shared" si="196"/>
        <v>Malawi</v>
      </c>
      <c r="H329" s="71" t="str">
        <f t="shared" si="197"/>
        <v>Chiradzulu</v>
      </c>
      <c r="I329" s="71" t="str">
        <f t="shared" si="198"/>
        <v>Maone</v>
      </c>
      <c r="J329" s="71" t="str">
        <f t="shared" si="199"/>
        <v>Mboola</v>
      </c>
      <c r="K329" s="71" t="str">
        <f t="shared" si="200"/>
        <v xml:space="preserve"> Mboola</v>
      </c>
      <c r="L329" s="71">
        <f t="shared" si="201"/>
        <v>0</v>
      </c>
      <c r="M329" s="71">
        <f t="shared" si="202"/>
        <v>0</v>
      </c>
      <c r="N329" s="71">
        <f t="shared" si="221"/>
        <v>7</v>
      </c>
      <c r="O329" s="71" t="str">
        <f t="shared" si="222"/>
        <v>Intermediate Level of Service</v>
      </c>
      <c r="P329" s="71">
        <v>1</v>
      </c>
      <c r="Q329" s="71" t="str">
        <f t="shared" si="203"/>
        <v>Afridev Handpump</v>
      </c>
      <c r="R329" s="71" t="str">
        <f t="shared" si="204"/>
        <v/>
      </c>
      <c r="S329" s="71" t="str">
        <f t="shared" si="223"/>
        <v>Afridev Handpump</v>
      </c>
      <c r="T329" s="71">
        <f t="shared" si="205"/>
        <v>1</v>
      </c>
      <c r="U329" s="71">
        <f t="shared" si="206"/>
        <v>255</v>
      </c>
      <c r="V329" s="71">
        <f t="shared" si="207"/>
        <v>0</v>
      </c>
      <c r="W329" s="71">
        <f t="shared" si="208"/>
        <v>1</v>
      </c>
      <c r="X329" s="71" t="str">
        <f t="shared" si="209"/>
        <v/>
      </c>
      <c r="Y329" s="71" t="str">
        <f t="shared" si="210"/>
        <v/>
      </c>
      <c r="Z329" s="71">
        <f t="shared" si="224"/>
        <v>1</v>
      </c>
      <c r="AA329" s="71">
        <f t="shared" si="211"/>
        <v>1</v>
      </c>
      <c r="AB329" s="71">
        <f t="shared" si="212"/>
        <v>65</v>
      </c>
      <c r="AC329" s="71" t="str">
        <f t="shared" si="213"/>
        <v>Handpump</v>
      </c>
      <c r="AD329" s="71">
        <f t="shared" si="225"/>
        <v>65</v>
      </c>
      <c r="AE329" s="71" t="str">
        <f t="shared" si="226"/>
        <v/>
      </c>
      <c r="AF329" s="71">
        <f t="shared" si="214"/>
        <v>1</v>
      </c>
      <c r="AG329" s="71" t="str">
        <f t="shared" si="215"/>
        <v/>
      </c>
      <c r="AH329" s="71" t="str">
        <f t="shared" si="216"/>
        <v/>
      </c>
      <c r="AI329" s="71">
        <f t="shared" si="217"/>
        <v>1</v>
      </c>
      <c r="AJ329" s="71" t="str">
        <f t="shared" si="218"/>
        <v>Turbidity</v>
      </c>
      <c r="AK329" s="71">
        <f t="shared" si="219"/>
        <v>1</v>
      </c>
      <c r="AL329" s="71">
        <f t="shared" si="227"/>
        <v>1</v>
      </c>
      <c r="AM329" s="71">
        <f t="shared" si="220"/>
        <v>1</v>
      </c>
    </row>
    <row r="330" spans="1:39" x14ac:dyDescent="0.45">
      <c r="A330" s="71" t="str">
        <f t="shared" si="190"/>
        <v>2707110827</v>
      </c>
      <c r="B330" s="71" t="str">
        <f t="shared" si="191"/>
        <v>13-08-2019 17:48:04 UTC</v>
      </c>
      <c r="C330" s="71" t="str">
        <f t="shared" si="192"/>
        <v>schw-3h9j-g4hh</v>
      </c>
      <c r="D330" s="71" t="str">
        <f t="shared" si="193"/>
        <v>-15.92607325874269</v>
      </c>
      <c r="E330" s="71" t="str">
        <f t="shared" si="194"/>
        <v>35.280993757769465</v>
      </c>
      <c r="F330" s="71" t="str">
        <f t="shared" si="195"/>
        <v>727.0</v>
      </c>
      <c r="G330" s="71" t="str">
        <f t="shared" si="196"/>
        <v>Malawi</v>
      </c>
      <c r="H330" s="71" t="str">
        <f t="shared" si="197"/>
        <v>Chiradzulu</v>
      </c>
      <c r="I330" s="71" t="str">
        <f t="shared" si="198"/>
        <v>Maone</v>
      </c>
      <c r="J330" s="71" t="str">
        <f t="shared" si="199"/>
        <v>Mboola</v>
      </c>
      <c r="K330" s="71" t="str">
        <f t="shared" si="200"/>
        <v xml:space="preserve"> Mboola</v>
      </c>
      <c r="L330" s="71">
        <f t="shared" si="201"/>
        <v>0</v>
      </c>
      <c r="M330" s="71">
        <f t="shared" si="202"/>
        <v>0</v>
      </c>
      <c r="N330" s="71">
        <f t="shared" si="221"/>
        <v>7</v>
      </c>
      <c r="O330" s="71" t="str">
        <f t="shared" si="222"/>
        <v>Intermediate Level of Service</v>
      </c>
      <c r="P330" s="71">
        <v>1</v>
      </c>
      <c r="Q330" s="71" t="str">
        <f t="shared" si="203"/>
        <v>Afridev Handpump</v>
      </c>
      <c r="R330" s="71" t="str">
        <f t="shared" si="204"/>
        <v/>
      </c>
      <c r="S330" s="71" t="str">
        <f t="shared" si="223"/>
        <v>Afridev Handpump</v>
      </c>
      <c r="T330" s="71">
        <f t="shared" si="205"/>
        <v>1</v>
      </c>
      <c r="U330" s="71">
        <f t="shared" si="206"/>
        <v>41</v>
      </c>
      <c r="V330" s="71">
        <f t="shared" si="207"/>
        <v>1</v>
      </c>
      <c r="W330" s="71">
        <f t="shared" si="208"/>
        <v>1</v>
      </c>
      <c r="X330" s="71" t="str">
        <f t="shared" si="209"/>
        <v/>
      </c>
      <c r="Y330" s="71" t="str">
        <f t="shared" si="210"/>
        <v/>
      </c>
      <c r="Z330" s="71">
        <f t="shared" si="224"/>
        <v>1</v>
      </c>
      <c r="AA330" s="71">
        <f t="shared" si="211"/>
        <v>1</v>
      </c>
      <c r="AB330" s="71">
        <f t="shared" si="212"/>
        <v>78</v>
      </c>
      <c r="AC330" s="71" t="str">
        <f t="shared" si="213"/>
        <v>Handpump</v>
      </c>
      <c r="AD330" s="71">
        <f t="shared" si="225"/>
        <v>78</v>
      </c>
      <c r="AE330" s="71" t="str">
        <f t="shared" si="226"/>
        <v/>
      </c>
      <c r="AF330" s="71">
        <f t="shared" si="214"/>
        <v>1</v>
      </c>
      <c r="AG330" s="71" t="str">
        <f t="shared" si="215"/>
        <v/>
      </c>
      <c r="AH330" s="71" t="str">
        <f t="shared" si="216"/>
        <v/>
      </c>
      <c r="AI330" s="71">
        <f t="shared" si="217"/>
        <v>1</v>
      </c>
      <c r="AJ330" s="71" t="str">
        <f t="shared" si="218"/>
        <v>Turbidity</v>
      </c>
      <c r="AK330" s="71">
        <f t="shared" si="219"/>
        <v>1</v>
      </c>
      <c r="AL330" s="71">
        <f t="shared" si="227"/>
        <v>1</v>
      </c>
      <c r="AM330" s="71">
        <f t="shared" si="220"/>
        <v>0</v>
      </c>
    </row>
    <row r="331" spans="1:39" x14ac:dyDescent="0.45">
      <c r="A331" s="71" t="str">
        <f t="shared" si="190"/>
        <v>2716220968</v>
      </c>
      <c r="B331" s="71" t="str">
        <f t="shared" si="191"/>
        <v>13-08-2019 19:14:47 UTC</v>
      </c>
      <c r="C331" s="71" t="str">
        <f t="shared" si="192"/>
        <v>v84y-d2j8-chfp</v>
      </c>
      <c r="D331" s="71" t="str">
        <f t="shared" si="193"/>
        <v>-15.92389589175582</v>
      </c>
      <c r="E331" s="71" t="str">
        <f t="shared" si="194"/>
        <v>35.2777177747339</v>
      </c>
      <c r="F331" s="71" t="str">
        <f t="shared" si="195"/>
        <v>728.0</v>
      </c>
      <c r="G331" s="71" t="str">
        <f t="shared" si="196"/>
        <v>Malawi</v>
      </c>
      <c r="H331" s="71" t="str">
        <f t="shared" si="197"/>
        <v>Chiradzulu</v>
      </c>
      <c r="I331" s="71" t="str">
        <f t="shared" si="198"/>
        <v>Maone</v>
      </c>
      <c r="J331" s="71" t="str">
        <f t="shared" si="199"/>
        <v>Ntope</v>
      </c>
      <c r="K331" s="71" t="str">
        <f t="shared" si="200"/>
        <v>Salijeni</v>
      </c>
      <c r="L331" s="71">
        <f t="shared" si="201"/>
        <v>0</v>
      </c>
      <c r="M331" s="71">
        <f t="shared" si="202"/>
        <v>0</v>
      </c>
      <c r="N331" s="71">
        <f t="shared" si="221"/>
        <v>6</v>
      </c>
      <c r="O331" s="71" t="str">
        <f t="shared" si="222"/>
        <v>Intermediate Level of Service</v>
      </c>
      <c r="P331" s="71">
        <v>1</v>
      </c>
      <c r="Q331" s="71" t="str">
        <f t="shared" si="203"/>
        <v>Afridev Handpump</v>
      </c>
      <c r="R331" s="71" t="str">
        <f t="shared" si="204"/>
        <v/>
      </c>
      <c r="S331" s="71" t="str">
        <f t="shared" si="223"/>
        <v>Afridev Handpump</v>
      </c>
      <c r="T331" s="71">
        <f t="shared" si="205"/>
        <v>1</v>
      </c>
      <c r="U331" s="71">
        <f t="shared" si="206"/>
        <v>260</v>
      </c>
      <c r="V331" s="71">
        <f t="shared" si="207"/>
        <v>0</v>
      </c>
      <c r="W331" s="71">
        <f t="shared" si="208"/>
        <v>0</v>
      </c>
      <c r="X331" s="71">
        <f t="shared" si="209"/>
        <v>1</v>
      </c>
      <c r="Y331" s="71">
        <f t="shared" si="210"/>
        <v>0</v>
      </c>
      <c r="Z331" s="71">
        <f t="shared" si="224"/>
        <v>0</v>
      </c>
      <c r="AA331" s="71">
        <f t="shared" si="211"/>
        <v>1</v>
      </c>
      <c r="AB331" s="71">
        <f t="shared" si="212"/>
        <v>50</v>
      </c>
      <c r="AC331" s="71" t="str">
        <f t="shared" si="213"/>
        <v>Handpump</v>
      </c>
      <c r="AD331" s="71">
        <f t="shared" si="225"/>
        <v>50</v>
      </c>
      <c r="AE331" s="71" t="str">
        <f t="shared" si="226"/>
        <v/>
      </c>
      <c r="AF331" s="71">
        <f t="shared" si="214"/>
        <v>1</v>
      </c>
      <c r="AG331" s="71" t="str">
        <f t="shared" si="215"/>
        <v/>
      </c>
      <c r="AH331" s="71" t="str">
        <f t="shared" si="216"/>
        <v/>
      </c>
      <c r="AI331" s="71">
        <f t="shared" si="217"/>
        <v>1</v>
      </c>
      <c r="AJ331" s="71" t="str">
        <f t="shared" si="218"/>
        <v>Turbidity</v>
      </c>
      <c r="AK331" s="71">
        <f t="shared" si="219"/>
        <v>1</v>
      </c>
      <c r="AL331" s="71">
        <f t="shared" si="227"/>
        <v>1</v>
      </c>
      <c r="AM331" s="71">
        <f t="shared" si="220"/>
        <v>1</v>
      </c>
    </row>
    <row r="332" spans="1:39" x14ac:dyDescent="0.45">
      <c r="A332" s="71" t="str">
        <f t="shared" si="190"/>
        <v>2714250877</v>
      </c>
      <c r="B332" s="71" t="str">
        <f t="shared" si="191"/>
        <v>13-08-2019 19:15:41 UTC</v>
      </c>
      <c r="C332" s="71" t="str">
        <f t="shared" si="192"/>
        <v>3cnh-sd72-a7g4</v>
      </c>
      <c r="D332" s="71" t="str">
        <f t="shared" si="193"/>
        <v>-15.924288625828922</v>
      </c>
      <c r="E332" s="71" t="str">
        <f t="shared" si="194"/>
        <v>35.27365758083761</v>
      </c>
      <c r="F332" s="71" t="str">
        <f t="shared" si="195"/>
        <v>736.0</v>
      </c>
      <c r="G332" s="71" t="str">
        <f t="shared" si="196"/>
        <v>Malawi</v>
      </c>
      <c r="H332" s="71" t="str">
        <f t="shared" si="197"/>
        <v>Chiradzulu</v>
      </c>
      <c r="I332" s="71" t="str">
        <f t="shared" si="198"/>
        <v>Maone</v>
      </c>
      <c r="J332" s="71" t="str">
        <f t="shared" si="199"/>
        <v>Matope</v>
      </c>
      <c r="K332" s="71" t="str">
        <f t="shared" si="200"/>
        <v xml:space="preserve"> Samikwa</v>
      </c>
      <c r="L332" s="71">
        <f t="shared" si="201"/>
        <v>0</v>
      </c>
      <c r="M332" s="71">
        <f t="shared" si="202"/>
        <v>0</v>
      </c>
      <c r="N332" s="71">
        <f t="shared" si="221"/>
        <v>8</v>
      </c>
      <c r="O332" s="71" t="str">
        <f t="shared" si="222"/>
        <v>High Level of Service</v>
      </c>
      <c r="P332" s="71">
        <v>1</v>
      </c>
      <c r="Q332" s="71" t="str">
        <f t="shared" si="203"/>
        <v>Afridev Handpump</v>
      </c>
      <c r="R332" s="71" t="str">
        <f t="shared" si="204"/>
        <v/>
      </c>
      <c r="S332" s="71" t="str">
        <f t="shared" si="223"/>
        <v>Afridev Handpump</v>
      </c>
      <c r="T332" s="71">
        <f t="shared" si="205"/>
        <v>1</v>
      </c>
      <c r="U332" s="71">
        <f t="shared" si="206"/>
        <v>128</v>
      </c>
      <c r="V332" s="71">
        <f t="shared" si="207"/>
        <v>1</v>
      </c>
      <c r="W332" s="71">
        <f t="shared" si="208"/>
        <v>1</v>
      </c>
      <c r="X332" s="71" t="str">
        <f t="shared" si="209"/>
        <v/>
      </c>
      <c r="Y332" s="71" t="str">
        <f t="shared" si="210"/>
        <v/>
      </c>
      <c r="Z332" s="71">
        <f t="shared" si="224"/>
        <v>1</v>
      </c>
      <c r="AA332" s="71">
        <f t="shared" si="211"/>
        <v>1</v>
      </c>
      <c r="AB332" s="71">
        <f t="shared" si="212"/>
        <v>65</v>
      </c>
      <c r="AC332" s="71" t="str">
        <f t="shared" si="213"/>
        <v>Handpump</v>
      </c>
      <c r="AD332" s="71">
        <f t="shared" si="225"/>
        <v>65</v>
      </c>
      <c r="AE332" s="71" t="str">
        <f t="shared" si="226"/>
        <v/>
      </c>
      <c r="AF332" s="71">
        <f t="shared" si="214"/>
        <v>1</v>
      </c>
      <c r="AG332" s="71" t="str">
        <f t="shared" si="215"/>
        <v/>
      </c>
      <c r="AH332" s="71" t="str">
        <f t="shared" si="216"/>
        <v/>
      </c>
      <c r="AI332" s="71">
        <f t="shared" si="217"/>
        <v>1</v>
      </c>
      <c r="AJ332" s="71" t="str">
        <f t="shared" si="218"/>
        <v>Turbidity</v>
      </c>
      <c r="AK332" s="71">
        <f t="shared" si="219"/>
        <v>1</v>
      </c>
      <c r="AL332" s="71">
        <f t="shared" si="227"/>
        <v>1</v>
      </c>
      <c r="AM332" s="71">
        <f t="shared" si="220"/>
        <v>1</v>
      </c>
    </row>
    <row r="333" spans="1:39" x14ac:dyDescent="0.45">
      <c r="A333" s="71" t="str">
        <f t="shared" si="190"/>
        <v>2708511028</v>
      </c>
      <c r="B333" s="71" t="str">
        <f t="shared" si="191"/>
        <v>14-08-2019 03:41:05 UTC</v>
      </c>
      <c r="C333" s="71" t="str">
        <f t="shared" si="192"/>
        <v>a2sj-tm6c-akad</v>
      </c>
      <c r="D333" s="71" t="str">
        <f t="shared" si="193"/>
        <v>-15.734312999993563</v>
      </c>
      <c r="E333" s="71" t="str">
        <f t="shared" si="194"/>
        <v>35.260359439998865</v>
      </c>
      <c r="F333" s="71" t="str">
        <f t="shared" si="195"/>
        <v>798.0</v>
      </c>
      <c r="G333" s="71" t="str">
        <f t="shared" si="196"/>
        <v>Malawi</v>
      </c>
      <c r="H333" s="71" t="str">
        <f t="shared" si="197"/>
        <v>Chiradzulu</v>
      </c>
      <c r="I333" s="71" t="str">
        <f t="shared" si="198"/>
        <v>Kadewere</v>
      </c>
      <c r="J333" s="71" t="str">
        <f t="shared" si="199"/>
        <v>Maleta</v>
      </c>
      <c r="K333" s="71" t="str">
        <f t="shared" si="200"/>
        <v>Khamula</v>
      </c>
      <c r="L333" s="71">
        <f t="shared" si="201"/>
        <v>0</v>
      </c>
      <c r="M333" s="71">
        <f t="shared" si="202"/>
        <v>0</v>
      </c>
      <c r="N333" s="71">
        <f t="shared" si="221"/>
        <v>7</v>
      </c>
      <c r="O333" s="71" t="str">
        <f t="shared" si="222"/>
        <v>Intermediate Level of Service</v>
      </c>
      <c r="P333" s="71">
        <v>1</v>
      </c>
      <c r="Q333" s="71" t="str">
        <f t="shared" si="203"/>
        <v>Afridev Handpump</v>
      </c>
      <c r="R333" s="71" t="str">
        <f t="shared" si="204"/>
        <v/>
      </c>
      <c r="S333" s="71" t="str">
        <f t="shared" si="223"/>
        <v>Afridev Handpump</v>
      </c>
      <c r="T333" s="71">
        <f t="shared" si="205"/>
        <v>1</v>
      </c>
      <c r="U333" s="71">
        <f t="shared" si="206"/>
        <v>175</v>
      </c>
      <c r="V333" s="71">
        <f t="shared" si="207"/>
        <v>1</v>
      </c>
      <c r="W333" s="71">
        <f t="shared" si="208"/>
        <v>0</v>
      </c>
      <c r="X333" s="71">
        <f t="shared" si="209"/>
        <v>1</v>
      </c>
      <c r="Y333" s="71">
        <f t="shared" si="210"/>
        <v>0</v>
      </c>
      <c r="Z333" s="71">
        <f t="shared" si="224"/>
        <v>0</v>
      </c>
      <c r="AA333" s="71">
        <f t="shared" si="211"/>
        <v>1</v>
      </c>
      <c r="AB333" s="71">
        <f t="shared" si="212"/>
        <v>53</v>
      </c>
      <c r="AC333" s="71" t="str">
        <f t="shared" si="213"/>
        <v>Handpump</v>
      </c>
      <c r="AD333" s="71">
        <f t="shared" si="225"/>
        <v>53</v>
      </c>
      <c r="AE333" s="71" t="str">
        <f t="shared" si="226"/>
        <v/>
      </c>
      <c r="AF333" s="71">
        <f t="shared" si="214"/>
        <v>1</v>
      </c>
      <c r="AG333" s="71" t="str">
        <f t="shared" si="215"/>
        <v/>
      </c>
      <c r="AH333" s="71" t="str">
        <f t="shared" si="216"/>
        <v/>
      </c>
      <c r="AI333" s="71">
        <f t="shared" si="217"/>
        <v>1</v>
      </c>
      <c r="AJ333" s="71" t="str">
        <f t="shared" si="218"/>
        <v>Turbidity</v>
      </c>
      <c r="AK333" s="71">
        <f t="shared" si="219"/>
        <v>1</v>
      </c>
      <c r="AL333" s="71">
        <f t="shared" si="227"/>
        <v>1</v>
      </c>
      <c r="AM333" s="71">
        <f t="shared" si="220"/>
        <v>1</v>
      </c>
    </row>
    <row r="334" spans="1:39" x14ac:dyDescent="0.45">
      <c r="A334" s="71" t="str">
        <f t="shared" si="190"/>
        <v>2716251011</v>
      </c>
      <c r="B334" s="71" t="str">
        <f t="shared" si="191"/>
        <v>14-08-2019 03:43:20 UTC</v>
      </c>
      <c r="C334" s="71" t="str">
        <f t="shared" si="192"/>
        <v>2v92-vhe9-r9g9</v>
      </c>
      <c r="D334" s="71" t="str">
        <f t="shared" si="193"/>
        <v>-15.76142837293446</v>
      </c>
      <c r="E334" s="71" t="str">
        <f t="shared" si="194"/>
        <v>35.23692615330219</v>
      </c>
      <c r="F334" s="71" t="str">
        <f t="shared" si="195"/>
        <v>819.0</v>
      </c>
      <c r="G334" s="71" t="str">
        <f t="shared" si="196"/>
        <v>Malawi</v>
      </c>
      <c r="H334" s="71" t="str">
        <f t="shared" si="197"/>
        <v>Chiradzulu</v>
      </c>
      <c r="I334" s="71" t="str">
        <f t="shared" si="198"/>
        <v>Kadewere</v>
      </c>
      <c r="J334" s="71" t="str">
        <f t="shared" si="199"/>
        <v>Ngokwe</v>
      </c>
      <c r="K334" s="71" t="str">
        <f t="shared" si="200"/>
        <v>Nkomanyama</v>
      </c>
      <c r="L334" s="71">
        <f t="shared" si="201"/>
        <v>0</v>
      </c>
      <c r="M334" s="71">
        <f t="shared" si="202"/>
        <v>0</v>
      </c>
      <c r="N334" s="71">
        <f t="shared" si="221"/>
        <v>6</v>
      </c>
      <c r="O334" s="71" t="str">
        <f t="shared" si="222"/>
        <v>Intermediate Level of Service</v>
      </c>
      <c r="P334" s="71">
        <v>1</v>
      </c>
      <c r="Q334" s="71" t="str">
        <f t="shared" si="203"/>
        <v>Afridev Handpump</v>
      </c>
      <c r="R334" s="71" t="str">
        <f t="shared" si="204"/>
        <v/>
      </c>
      <c r="S334" s="71" t="str">
        <f t="shared" si="223"/>
        <v>Afridev Handpump</v>
      </c>
      <c r="T334" s="71">
        <f t="shared" si="205"/>
        <v>1</v>
      </c>
      <c r="U334" s="71">
        <f t="shared" si="206"/>
        <v>1256</v>
      </c>
      <c r="V334" s="71">
        <f t="shared" si="207"/>
        <v>0</v>
      </c>
      <c r="W334" s="71">
        <f t="shared" si="208"/>
        <v>0</v>
      </c>
      <c r="X334" s="71">
        <f t="shared" si="209"/>
        <v>1</v>
      </c>
      <c r="Y334" s="71">
        <f t="shared" si="210"/>
        <v>0</v>
      </c>
      <c r="Z334" s="71">
        <f t="shared" si="224"/>
        <v>0</v>
      </c>
      <c r="AA334" s="71">
        <f t="shared" si="211"/>
        <v>1</v>
      </c>
      <c r="AB334" s="71">
        <f t="shared" si="212"/>
        <v>58</v>
      </c>
      <c r="AC334" s="71" t="str">
        <f t="shared" si="213"/>
        <v>Handpump</v>
      </c>
      <c r="AD334" s="71">
        <f t="shared" si="225"/>
        <v>58</v>
      </c>
      <c r="AE334" s="71" t="str">
        <f t="shared" si="226"/>
        <v/>
      </c>
      <c r="AF334" s="71">
        <f t="shared" si="214"/>
        <v>1</v>
      </c>
      <c r="AG334" s="71" t="str">
        <f t="shared" si="215"/>
        <v/>
      </c>
      <c r="AH334" s="71" t="str">
        <f t="shared" si="216"/>
        <v/>
      </c>
      <c r="AI334" s="71">
        <f t="shared" si="217"/>
        <v>1</v>
      </c>
      <c r="AJ334" s="71" t="str">
        <f t="shared" si="218"/>
        <v>Turbidity</v>
      </c>
      <c r="AK334" s="71">
        <f t="shared" si="219"/>
        <v>1</v>
      </c>
      <c r="AL334" s="71">
        <f t="shared" si="227"/>
        <v>1</v>
      </c>
      <c r="AM334" s="71">
        <f t="shared" si="220"/>
        <v>1</v>
      </c>
    </row>
    <row r="335" spans="1:39" x14ac:dyDescent="0.45">
      <c r="A335" s="71" t="str">
        <f t="shared" si="190"/>
        <v>2681780093</v>
      </c>
      <c r="B335" s="71" t="str">
        <f t="shared" si="191"/>
        <v>14-08-2019 05:21:31 UTC</v>
      </c>
      <c r="C335" s="71" t="str">
        <f t="shared" si="192"/>
        <v>uk2e-3vw7-nd1w</v>
      </c>
      <c r="D335" s="71" t="str">
        <f t="shared" si="193"/>
        <v>-15.573634137399495</v>
      </c>
      <c r="E335" s="71" t="str">
        <f t="shared" si="194"/>
        <v>35.2084928099066</v>
      </c>
      <c r="F335" s="71" t="str">
        <f t="shared" si="195"/>
        <v>933.0</v>
      </c>
      <c r="G335" s="71" t="str">
        <f t="shared" si="196"/>
        <v>Malawi</v>
      </c>
      <c r="H335" s="71" t="str">
        <f t="shared" si="197"/>
        <v>Chiradzulu</v>
      </c>
      <c r="I335" s="71" t="str">
        <f t="shared" si="198"/>
        <v>Ntchema</v>
      </c>
      <c r="J335" s="71" t="str">
        <f t="shared" si="199"/>
        <v>Nyimbiri</v>
      </c>
      <c r="K335" s="71" t="str">
        <f t="shared" si="200"/>
        <v>Nyimbiri</v>
      </c>
      <c r="L335" s="71">
        <f t="shared" si="201"/>
        <v>0</v>
      </c>
      <c r="M335" s="71">
        <f t="shared" si="202"/>
        <v>0</v>
      </c>
      <c r="N335" s="71">
        <f t="shared" si="221"/>
        <v>6</v>
      </c>
      <c r="O335" s="71" t="str">
        <f t="shared" si="222"/>
        <v>Intermediate Level of Service</v>
      </c>
      <c r="P335" s="71">
        <v>1</v>
      </c>
      <c r="Q335" s="71" t="str">
        <f t="shared" si="203"/>
        <v>Afridev Handpump</v>
      </c>
      <c r="R335" s="71" t="str">
        <f t="shared" si="204"/>
        <v/>
      </c>
      <c r="S335" s="71" t="str">
        <f t="shared" si="223"/>
        <v>Afridev Handpump</v>
      </c>
      <c r="T335" s="71">
        <f t="shared" si="205"/>
        <v>1</v>
      </c>
      <c r="U335" s="71">
        <f t="shared" si="206"/>
        <v>290</v>
      </c>
      <c r="V335" s="71">
        <f t="shared" si="207"/>
        <v>0</v>
      </c>
      <c r="W335" s="71">
        <f t="shared" si="208"/>
        <v>0</v>
      </c>
      <c r="X335" s="71">
        <f t="shared" si="209"/>
        <v>1</v>
      </c>
      <c r="Y335" s="71">
        <f t="shared" si="210"/>
        <v>0</v>
      </c>
      <c r="Z335" s="71">
        <f t="shared" si="224"/>
        <v>0</v>
      </c>
      <c r="AA335" s="71">
        <f t="shared" si="211"/>
        <v>1</v>
      </c>
      <c r="AB335" s="71">
        <f t="shared" si="212"/>
        <v>120</v>
      </c>
      <c r="AC335" s="71" t="str">
        <f t="shared" si="213"/>
        <v>Handpump</v>
      </c>
      <c r="AD335" s="71">
        <f t="shared" si="225"/>
        <v>120</v>
      </c>
      <c r="AE335" s="71" t="str">
        <f t="shared" si="226"/>
        <v/>
      </c>
      <c r="AF335" s="71">
        <f t="shared" si="214"/>
        <v>1</v>
      </c>
      <c r="AG335" s="71" t="str">
        <f t="shared" si="215"/>
        <v/>
      </c>
      <c r="AH335" s="71" t="str">
        <f t="shared" si="216"/>
        <v/>
      </c>
      <c r="AI335" s="71">
        <f t="shared" si="217"/>
        <v>1</v>
      </c>
      <c r="AJ335" s="71" t="str">
        <f t="shared" si="218"/>
        <v>Turbidity</v>
      </c>
      <c r="AK335" s="71">
        <f t="shared" si="219"/>
        <v>1</v>
      </c>
      <c r="AL335" s="71">
        <f t="shared" si="227"/>
        <v>1</v>
      </c>
      <c r="AM335" s="71">
        <f t="shared" si="220"/>
        <v>1</v>
      </c>
    </row>
    <row r="336" spans="1:39" x14ac:dyDescent="0.45">
      <c r="A336" s="71" t="str">
        <f t="shared" si="190"/>
        <v>2697860072</v>
      </c>
      <c r="B336" s="71" t="str">
        <f t="shared" si="191"/>
        <v>14-08-2019 07:08:16 UTC</v>
      </c>
      <c r="C336" s="71" t="str">
        <f t="shared" si="192"/>
        <v>vn1g-e064-b0uc</v>
      </c>
      <c r="D336" s="71" t="str">
        <f t="shared" si="193"/>
        <v>-15.660097072832286</v>
      </c>
      <c r="E336" s="71" t="str">
        <f t="shared" si="194"/>
        <v>35.2078453078866</v>
      </c>
      <c r="F336" s="71" t="str">
        <f t="shared" si="195"/>
        <v>895.0</v>
      </c>
      <c r="G336" s="71" t="str">
        <f t="shared" si="196"/>
        <v>Malawi</v>
      </c>
      <c r="H336" s="71" t="str">
        <f t="shared" si="197"/>
        <v>Chiradzulu</v>
      </c>
      <c r="I336" s="71" t="str">
        <f t="shared" si="198"/>
        <v>Kadewere</v>
      </c>
      <c r="J336" s="71" t="str">
        <f t="shared" si="199"/>
        <v>Chikoja</v>
      </c>
      <c r="K336" s="71" t="str">
        <f t="shared" si="200"/>
        <v>Majawa</v>
      </c>
      <c r="L336" s="71">
        <f t="shared" si="201"/>
        <v>0</v>
      </c>
      <c r="M336" s="71">
        <f t="shared" si="202"/>
        <v>0</v>
      </c>
      <c r="N336" s="71">
        <f t="shared" si="221"/>
        <v>5</v>
      </c>
      <c r="O336" s="71" t="str">
        <f t="shared" si="222"/>
        <v>Basic Level of Service</v>
      </c>
      <c r="P336" s="71">
        <v>1</v>
      </c>
      <c r="Q336" s="71" t="str">
        <f t="shared" si="203"/>
        <v>Afridev Handpump</v>
      </c>
      <c r="R336" s="71" t="str">
        <f t="shared" si="204"/>
        <v/>
      </c>
      <c r="S336" s="71" t="str">
        <f t="shared" si="223"/>
        <v>Afridev Handpump</v>
      </c>
      <c r="T336" s="71">
        <f t="shared" si="205"/>
        <v>1</v>
      </c>
      <c r="U336" s="71">
        <f t="shared" si="206"/>
        <v>335</v>
      </c>
      <c r="V336" s="71">
        <f t="shared" si="207"/>
        <v>0</v>
      </c>
      <c r="W336" s="71">
        <f t="shared" si="208"/>
        <v>0</v>
      </c>
      <c r="X336" s="71">
        <f t="shared" si="209"/>
        <v>1</v>
      </c>
      <c r="Y336" s="71">
        <f t="shared" si="210"/>
        <v>0</v>
      </c>
      <c r="Z336" s="71">
        <f t="shared" si="224"/>
        <v>0</v>
      </c>
      <c r="AA336" s="71">
        <f t="shared" si="211"/>
        <v>1</v>
      </c>
      <c r="AB336" s="71">
        <f t="shared" si="212"/>
        <v>180</v>
      </c>
      <c r="AC336" s="71" t="str">
        <f t="shared" si="213"/>
        <v>Handpump</v>
      </c>
      <c r="AD336" s="71">
        <f t="shared" si="225"/>
        <v>180</v>
      </c>
      <c r="AE336" s="71" t="str">
        <f t="shared" si="226"/>
        <v/>
      </c>
      <c r="AF336" s="71">
        <f t="shared" si="214"/>
        <v>0</v>
      </c>
      <c r="AG336" s="71" t="str">
        <f t="shared" si="215"/>
        <v/>
      </c>
      <c r="AH336" s="71" t="str">
        <f t="shared" si="216"/>
        <v/>
      </c>
      <c r="AI336" s="71">
        <f t="shared" si="217"/>
        <v>1</v>
      </c>
      <c r="AJ336" s="71" t="str">
        <f t="shared" si="218"/>
        <v>Turbidity</v>
      </c>
      <c r="AK336" s="71">
        <f t="shared" si="219"/>
        <v>1</v>
      </c>
      <c r="AL336" s="71">
        <f t="shared" si="227"/>
        <v>1</v>
      </c>
      <c r="AM336" s="71">
        <f t="shared" si="220"/>
        <v>1</v>
      </c>
    </row>
    <row r="337" spans="1:39" x14ac:dyDescent="0.45">
      <c r="A337" s="71" t="str">
        <f t="shared" si="190"/>
        <v>2689770066</v>
      </c>
      <c r="B337" s="71" t="str">
        <f t="shared" si="191"/>
        <v>14-08-2019 07:11:56 UTC</v>
      </c>
      <c r="C337" s="71" t="str">
        <f t="shared" si="192"/>
        <v>p11g-r6tg-k2va</v>
      </c>
      <c r="D337" s="71" t="str">
        <f t="shared" si="193"/>
        <v>-15.739301573485136</v>
      </c>
      <c r="E337" s="71" t="str">
        <f t="shared" si="194"/>
        <v>35.21638738922775</v>
      </c>
      <c r="F337" s="71" t="str">
        <f t="shared" si="195"/>
        <v>866.0</v>
      </c>
      <c r="G337" s="71" t="str">
        <f t="shared" si="196"/>
        <v>Malawi</v>
      </c>
      <c r="H337" s="71" t="str">
        <f t="shared" si="197"/>
        <v>Chiradzulu</v>
      </c>
      <c r="I337" s="71" t="str">
        <f t="shared" si="198"/>
        <v>Onga</v>
      </c>
      <c r="J337" s="71" t="str">
        <f t="shared" si="199"/>
        <v>Chapola</v>
      </c>
      <c r="K337" s="71" t="str">
        <f t="shared" si="200"/>
        <v>Mulinga</v>
      </c>
      <c r="L337" s="71">
        <f t="shared" si="201"/>
        <v>0</v>
      </c>
      <c r="M337" s="71">
        <f t="shared" si="202"/>
        <v>0</v>
      </c>
      <c r="N337" s="71">
        <f t="shared" si="221"/>
        <v>7</v>
      </c>
      <c r="O337" s="71" t="str">
        <f t="shared" si="222"/>
        <v>Intermediate Level of Service</v>
      </c>
      <c r="P337" s="71">
        <v>1</v>
      </c>
      <c r="Q337" s="71" t="str">
        <f t="shared" si="203"/>
        <v>Afridev Handpump</v>
      </c>
      <c r="R337" s="71" t="str">
        <f t="shared" si="204"/>
        <v/>
      </c>
      <c r="S337" s="71" t="str">
        <f t="shared" si="223"/>
        <v>Afridev Handpump</v>
      </c>
      <c r="T337" s="71">
        <f t="shared" si="205"/>
        <v>1</v>
      </c>
      <c r="U337" s="71">
        <f t="shared" si="206"/>
        <v>530</v>
      </c>
      <c r="V337" s="71">
        <f t="shared" si="207"/>
        <v>0</v>
      </c>
      <c r="W337" s="71">
        <f t="shared" si="208"/>
        <v>0</v>
      </c>
      <c r="X337" s="71">
        <f t="shared" si="209"/>
        <v>1</v>
      </c>
      <c r="Y337" s="71">
        <f t="shared" si="210"/>
        <v>1</v>
      </c>
      <c r="Z337" s="71">
        <f t="shared" si="224"/>
        <v>1</v>
      </c>
      <c r="AA337" s="71">
        <f t="shared" si="211"/>
        <v>1</v>
      </c>
      <c r="AB337" s="71">
        <f t="shared" si="212"/>
        <v>80</v>
      </c>
      <c r="AC337" s="71" t="str">
        <f t="shared" si="213"/>
        <v>Handpump</v>
      </c>
      <c r="AD337" s="71">
        <f t="shared" si="225"/>
        <v>80</v>
      </c>
      <c r="AE337" s="71" t="str">
        <f t="shared" si="226"/>
        <v/>
      </c>
      <c r="AF337" s="71">
        <f t="shared" si="214"/>
        <v>1</v>
      </c>
      <c r="AG337" s="71" t="str">
        <f t="shared" si="215"/>
        <v/>
      </c>
      <c r="AH337" s="71" t="str">
        <f t="shared" si="216"/>
        <v/>
      </c>
      <c r="AI337" s="71">
        <f t="shared" si="217"/>
        <v>1</v>
      </c>
      <c r="AJ337" s="71" t="str">
        <f t="shared" si="218"/>
        <v>Turbidity</v>
      </c>
      <c r="AK337" s="71">
        <f t="shared" si="219"/>
        <v>1</v>
      </c>
      <c r="AL337" s="71">
        <f t="shared" si="227"/>
        <v>1</v>
      </c>
      <c r="AM337" s="71">
        <f t="shared" si="220"/>
        <v>1</v>
      </c>
    </row>
    <row r="338" spans="1:39" x14ac:dyDescent="0.45">
      <c r="A338" s="71" t="str">
        <f t="shared" si="190"/>
        <v>2681820934</v>
      </c>
      <c r="B338" s="71" t="str">
        <f t="shared" si="191"/>
        <v>14-08-2019 07:14:06 UTC</v>
      </c>
      <c r="C338" s="71" t="str">
        <f t="shared" si="192"/>
        <v>9ww9-dnhh-p5d0</v>
      </c>
      <c r="D338" s="71" t="str">
        <f t="shared" si="193"/>
        <v>-15.576551668345928</v>
      </c>
      <c r="E338" s="71" t="str">
        <f t="shared" si="194"/>
        <v>35.20364295691252</v>
      </c>
      <c r="F338" s="71" t="str">
        <f t="shared" si="195"/>
        <v>939.0</v>
      </c>
      <c r="G338" s="71" t="str">
        <f t="shared" si="196"/>
        <v>Malawi</v>
      </c>
      <c r="H338" s="71" t="str">
        <f t="shared" si="197"/>
        <v>Chiradzulu</v>
      </c>
      <c r="I338" s="71" t="str">
        <f t="shared" si="198"/>
        <v>Ntchema</v>
      </c>
      <c r="J338" s="71" t="str">
        <f t="shared" si="199"/>
        <v>Nyimbiri</v>
      </c>
      <c r="K338" s="71" t="str">
        <f t="shared" si="200"/>
        <v>Njagaja</v>
      </c>
      <c r="L338" s="71">
        <f t="shared" si="201"/>
        <v>0</v>
      </c>
      <c r="M338" s="71">
        <f t="shared" si="202"/>
        <v>0</v>
      </c>
      <c r="N338" s="71">
        <f t="shared" si="221"/>
        <v>0</v>
      </c>
      <c r="O338" s="71" t="str">
        <f t="shared" si="222"/>
        <v>No Improved System</v>
      </c>
      <c r="P338" s="71" t="s">
        <v>96</v>
      </c>
      <c r="Q338" s="71" t="str">
        <f t="shared" si="203"/>
        <v/>
      </c>
      <c r="R338" s="71" t="str">
        <f t="shared" si="204"/>
        <v>Unprotected well</v>
      </c>
      <c r="S338" s="71" t="str">
        <f t="shared" si="223"/>
        <v>Unprotected well</v>
      </c>
      <c r="T338" s="71" t="str">
        <f t="shared" si="205"/>
        <v>N/A</v>
      </c>
      <c r="U338" s="71">
        <f t="shared" si="206"/>
        <v>60</v>
      </c>
      <c r="V338" s="71" t="str">
        <f t="shared" si="207"/>
        <v>N/A</v>
      </c>
      <c r="W338" s="71" t="str">
        <f t="shared" si="208"/>
        <v/>
      </c>
      <c r="X338" s="71" t="str">
        <f t="shared" si="209"/>
        <v/>
      </c>
      <c r="Y338" s="71" t="str">
        <f t="shared" si="210"/>
        <v/>
      </c>
      <c r="Z338" s="71" t="str">
        <f t="shared" si="224"/>
        <v>N/A</v>
      </c>
      <c r="AA338" s="71" t="str">
        <f t="shared" si="211"/>
        <v>N/A</v>
      </c>
      <c r="AB338" s="71" t="str">
        <f t="shared" si="212"/>
        <v/>
      </c>
      <c r="AC338" s="71" t="str">
        <f t="shared" si="213"/>
        <v/>
      </c>
      <c r="AD338" s="71" t="str">
        <f t="shared" si="225"/>
        <v/>
      </c>
      <c r="AE338" s="71" t="str">
        <f t="shared" si="226"/>
        <v/>
      </c>
      <c r="AF338" s="71" t="str">
        <f t="shared" si="214"/>
        <v>N/A</v>
      </c>
      <c r="AG338" s="71" t="str">
        <f t="shared" si="215"/>
        <v/>
      </c>
      <c r="AH338" s="71" t="str">
        <f t="shared" si="216"/>
        <v/>
      </c>
      <c r="AI338" s="71" t="str">
        <f t="shared" si="217"/>
        <v/>
      </c>
      <c r="AJ338" s="71" t="str">
        <f t="shared" si="218"/>
        <v/>
      </c>
      <c r="AK338" s="71" t="str">
        <f t="shared" si="219"/>
        <v/>
      </c>
      <c r="AL338" s="71" t="str">
        <f t="shared" si="227"/>
        <v>N/A</v>
      </c>
      <c r="AM338" s="71" t="str">
        <f t="shared" si="220"/>
        <v>N/A</v>
      </c>
    </row>
    <row r="339" spans="1:39" x14ac:dyDescent="0.45">
      <c r="A339" s="71" t="str">
        <f t="shared" si="190"/>
        <v>2718250776</v>
      </c>
      <c r="B339" s="71" t="str">
        <f t="shared" si="191"/>
        <v>14-08-2019 07:14:57 UTC</v>
      </c>
      <c r="C339" s="71" t="str">
        <f t="shared" si="192"/>
        <v>dq3n-cj2e-s6wx</v>
      </c>
      <c r="D339" s="71" t="str">
        <f t="shared" si="193"/>
        <v>-15.575420069508255</v>
      </c>
      <c r="E339" s="71" t="str">
        <f t="shared" si="194"/>
        <v>35.21230196580291</v>
      </c>
      <c r="F339" s="71" t="str">
        <f t="shared" si="195"/>
        <v>921.0</v>
      </c>
      <c r="G339" s="71" t="str">
        <f t="shared" si="196"/>
        <v>Malawi</v>
      </c>
      <c r="H339" s="71" t="str">
        <f t="shared" si="197"/>
        <v>Chiradzulu</v>
      </c>
      <c r="I339" s="71" t="str">
        <f t="shared" si="198"/>
        <v>Ntchema</v>
      </c>
      <c r="J339" s="71" t="str">
        <f t="shared" si="199"/>
        <v>Nyimbiri</v>
      </c>
      <c r="K339" s="71" t="str">
        <f t="shared" si="200"/>
        <v>Nyimbiri</v>
      </c>
      <c r="L339" s="71">
        <f t="shared" si="201"/>
        <v>0</v>
      </c>
      <c r="M339" s="71">
        <f t="shared" si="202"/>
        <v>0</v>
      </c>
      <c r="N339" s="71">
        <f t="shared" si="221"/>
        <v>0</v>
      </c>
      <c r="O339" s="71" t="str">
        <f t="shared" si="222"/>
        <v>No Improved System</v>
      </c>
      <c r="P339" s="71" t="s">
        <v>96</v>
      </c>
      <c r="Q339" s="71" t="str">
        <f t="shared" si="203"/>
        <v/>
      </c>
      <c r="R339" s="71" t="str">
        <f t="shared" si="204"/>
        <v>Unprotected well</v>
      </c>
      <c r="S339" s="71" t="str">
        <f t="shared" si="223"/>
        <v>Unprotected well</v>
      </c>
      <c r="T339" s="71" t="str">
        <f t="shared" si="205"/>
        <v>N/A</v>
      </c>
      <c r="U339" s="71">
        <f t="shared" si="206"/>
        <v>290</v>
      </c>
      <c r="V339" s="71" t="str">
        <f t="shared" si="207"/>
        <v>N/A</v>
      </c>
      <c r="W339" s="71" t="str">
        <f t="shared" si="208"/>
        <v/>
      </c>
      <c r="X339" s="71" t="str">
        <f t="shared" si="209"/>
        <v/>
      </c>
      <c r="Y339" s="71" t="str">
        <f t="shared" si="210"/>
        <v/>
      </c>
      <c r="Z339" s="71" t="str">
        <f t="shared" si="224"/>
        <v>N/A</v>
      </c>
      <c r="AA339" s="71" t="str">
        <f t="shared" si="211"/>
        <v>N/A</v>
      </c>
      <c r="AB339" s="71" t="str">
        <f t="shared" si="212"/>
        <v/>
      </c>
      <c r="AC339" s="71" t="str">
        <f t="shared" si="213"/>
        <v/>
      </c>
      <c r="AD339" s="71" t="str">
        <f t="shared" si="225"/>
        <v/>
      </c>
      <c r="AE339" s="71" t="str">
        <f t="shared" si="226"/>
        <v/>
      </c>
      <c r="AF339" s="71" t="str">
        <f t="shared" si="214"/>
        <v>N/A</v>
      </c>
      <c r="AG339" s="71" t="str">
        <f t="shared" si="215"/>
        <v/>
      </c>
      <c r="AH339" s="71" t="str">
        <f t="shared" si="216"/>
        <v/>
      </c>
      <c r="AI339" s="71" t="str">
        <f t="shared" si="217"/>
        <v/>
      </c>
      <c r="AJ339" s="71" t="str">
        <f t="shared" si="218"/>
        <v/>
      </c>
      <c r="AK339" s="71" t="str">
        <f t="shared" si="219"/>
        <v/>
      </c>
      <c r="AL339" s="71" t="str">
        <f t="shared" si="227"/>
        <v>N/A</v>
      </c>
      <c r="AM339" s="71" t="str">
        <f t="shared" si="220"/>
        <v>N/A</v>
      </c>
    </row>
    <row r="340" spans="1:39" x14ac:dyDescent="0.45">
      <c r="A340" s="71" t="str">
        <f t="shared" si="190"/>
        <v>2699800082</v>
      </c>
      <c r="B340" s="71" t="str">
        <f t="shared" si="191"/>
        <v>14-08-2019 07:31:40 UTC</v>
      </c>
      <c r="C340" s="71" t="str">
        <f t="shared" si="192"/>
        <v>an2q-d2t2-3grm</v>
      </c>
      <c r="D340" s="71" t="str">
        <f t="shared" si="193"/>
        <v>-15.67275567445904</v>
      </c>
      <c r="E340" s="71" t="str">
        <f t="shared" si="194"/>
        <v>35.19643192179501</v>
      </c>
      <c r="F340" s="71" t="str">
        <f t="shared" si="195"/>
        <v>945.0</v>
      </c>
      <c r="G340" s="71" t="str">
        <f t="shared" si="196"/>
        <v>Malawi</v>
      </c>
      <c r="H340" s="71" t="str">
        <f t="shared" si="197"/>
        <v>Chiradzulu</v>
      </c>
      <c r="I340" s="71" t="str">
        <f t="shared" si="198"/>
        <v>Kadewere</v>
      </c>
      <c r="J340" s="71" t="str">
        <f t="shared" si="199"/>
        <v>Chikoja</v>
      </c>
      <c r="K340" s="71" t="str">
        <f t="shared" si="200"/>
        <v>Sitimoya</v>
      </c>
      <c r="L340" s="71">
        <f t="shared" si="201"/>
        <v>0</v>
      </c>
      <c r="M340" s="71">
        <f t="shared" si="202"/>
        <v>0</v>
      </c>
      <c r="N340" s="71">
        <f t="shared" si="221"/>
        <v>7</v>
      </c>
      <c r="O340" s="71" t="str">
        <f t="shared" si="222"/>
        <v>Intermediate Level of Service</v>
      </c>
      <c r="P340" s="71">
        <v>1</v>
      </c>
      <c r="Q340" s="71" t="str">
        <f t="shared" si="203"/>
        <v>Afridev Handpump</v>
      </c>
      <c r="R340" s="71" t="str">
        <f t="shared" si="204"/>
        <v/>
      </c>
      <c r="S340" s="71" t="str">
        <f t="shared" si="223"/>
        <v>Afridev Handpump</v>
      </c>
      <c r="T340" s="71">
        <f t="shared" si="205"/>
        <v>1</v>
      </c>
      <c r="U340" s="71">
        <f t="shared" si="206"/>
        <v>750</v>
      </c>
      <c r="V340" s="71">
        <f t="shared" si="207"/>
        <v>0</v>
      </c>
      <c r="W340" s="71">
        <f t="shared" si="208"/>
        <v>0</v>
      </c>
      <c r="X340" s="71">
        <f t="shared" si="209"/>
        <v>1</v>
      </c>
      <c r="Y340" s="71">
        <f t="shared" si="210"/>
        <v>1</v>
      </c>
      <c r="Z340" s="71">
        <f t="shared" si="224"/>
        <v>1</v>
      </c>
      <c r="AA340" s="71">
        <f t="shared" si="211"/>
        <v>1</v>
      </c>
      <c r="AB340" s="71">
        <f t="shared" si="212"/>
        <v>73</v>
      </c>
      <c r="AC340" s="71" t="str">
        <f t="shared" si="213"/>
        <v>Handpump</v>
      </c>
      <c r="AD340" s="71">
        <f t="shared" si="225"/>
        <v>73</v>
      </c>
      <c r="AE340" s="71" t="str">
        <f t="shared" si="226"/>
        <v/>
      </c>
      <c r="AF340" s="71">
        <f t="shared" si="214"/>
        <v>1</v>
      </c>
      <c r="AG340" s="71" t="str">
        <f t="shared" si="215"/>
        <v/>
      </c>
      <c r="AH340" s="71" t="str">
        <f t="shared" si="216"/>
        <v/>
      </c>
      <c r="AI340" s="71">
        <f t="shared" si="217"/>
        <v>1</v>
      </c>
      <c r="AJ340" s="71" t="str">
        <f t="shared" si="218"/>
        <v>Turbidity</v>
      </c>
      <c r="AK340" s="71">
        <f t="shared" si="219"/>
        <v>1</v>
      </c>
      <c r="AL340" s="71">
        <f t="shared" si="227"/>
        <v>1</v>
      </c>
      <c r="AM340" s="71">
        <f t="shared" si="220"/>
        <v>1</v>
      </c>
    </row>
    <row r="341" spans="1:39" x14ac:dyDescent="0.45">
      <c r="A341" s="71" t="str">
        <f t="shared" si="190"/>
        <v>2696040812</v>
      </c>
      <c r="B341" s="71" t="str">
        <f t="shared" si="191"/>
        <v>14-08-2019 07:51:38 UTC</v>
      </c>
      <c r="C341" s="71" t="str">
        <f t="shared" si="192"/>
        <v>j064-4u0g-0bm6</v>
      </c>
      <c r="D341" s="71" t="str">
        <f t="shared" si="193"/>
        <v>-15.583975394256413</v>
      </c>
      <c r="E341" s="71" t="str">
        <f t="shared" si="194"/>
        <v>35.201768511906266</v>
      </c>
      <c r="F341" s="71" t="str">
        <f t="shared" si="195"/>
        <v>951.0</v>
      </c>
      <c r="G341" s="71" t="str">
        <f t="shared" si="196"/>
        <v>Malawi</v>
      </c>
      <c r="H341" s="71" t="str">
        <f t="shared" si="197"/>
        <v>Chiradzulu</v>
      </c>
      <c r="I341" s="71" t="str">
        <f t="shared" si="198"/>
        <v>Ntchema</v>
      </c>
      <c r="J341" s="71" t="str">
        <f t="shared" si="199"/>
        <v>Nyimbiri</v>
      </c>
      <c r="K341" s="71" t="str">
        <f t="shared" si="200"/>
        <v>Njagaja</v>
      </c>
      <c r="L341" s="71">
        <f t="shared" si="201"/>
        <v>0</v>
      </c>
      <c r="M341" s="71">
        <f t="shared" si="202"/>
        <v>0</v>
      </c>
      <c r="N341" s="71">
        <f t="shared" si="221"/>
        <v>5</v>
      </c>
      <c r="O341" s="71" t="str">
        <f t="shared" si="222"/>
        <v>Basic Level of Service</v>
      </c>
      <c r="P341" s="71">
        <v>1</v>
      </c>
      <c r="Q341" s="71" t="str">
        <f t="shared" si="203"/>
        <v>Afridev Handpump</v>
      </c>
      <c r="R341" s="71" t="str">
        <f t="shared" si="204"/>
        <v/>
      </c>
      <c r="S341" s="71" t="str">
        <f t="shared" si="223"/>
        <v>Afridev Handpump</v>
      </c>
      <c r="T341" s="71">
        <f t="shared" si="205"/>
        <v>0</v>
      </c>
      <c r="U341" s="71">
        <f t="shared" si="206"/>
        <v>300</v>
      </c>
      <c r="V341" s="71">
        <f t="shared" si="207"/>
        <v>0</v>
      </c>
      <c r="W341" s="71">
        <f t="shared" si="208"/>
        <v>1</v>
      </c>
      <c r="X341" s="71" t="str">
        <f t="shared" si="209"/>
        <v/>
      </c>
      <c r="Y341" s="71" t="str">
        <f t="shared" si="210"/>
        <v/>
      </c>
      <c r="Z341" s="71">
        <f t="shared" si="224"/>
        <v>1</v>
      </c>
      <c r="AA341" s="71">
        <f t="shared" si="211"/>
        <v>1</v>
      </c>
      <c r="AB341" s="71">
        <f t="shared" si="212"/>
        <v>72</v>
      </c>
      <c r="AC341" s="71" t="str">
        <f t="shared" si="213"/>
        <v>Handpump</v>
      </c>
      <c r="AD341" s="71">
        <f t="shared" si="225"/>
        <v>72</v>
      </c>
      <c r="AE341" s="71" t="str">
        <f t="shared" si="226"/>
        <v/>
      </c>
      <c r="AF341" s="71">
        <f t="shared" si="214"/>
        <v>1</v>
      </c>
      <c r="AG341" s="71" t="str">
        <f t="shared" si="215"/>
        <v/>
      </c>
      <c r="AH341" s="71" t="str">
        <f t="shared" si="216"/>
        <v/>
      </c>
      <c r="AI341" s="71">
        <f t="shared" si="217"/>
        <v>1</v>
      </c>
      <c r="AJ341" s="71" t="str">
        <f t="shared" si="218"/>
        <v>Turbidity</v>
      </c>
      <c r="AK341" s="71">
        <f t="shared" si="219"/>
        <v>1</v>
      </c>
      <c r="AL341" s="71">
        <f t="shared" si="227"/>
        <v>1</v>
      </c>
      <c r="AM341" s="71">
        <f t="shared" si="220"/>
        <v>0</v>
      </c>
    </row>
    <row r="342" spans="1:39" x14ac:dyDescent="0.45">
      <c r="A342" s="71" t="str">
        <f t="shared" si="190"/>
        <v>2714290088</v>
      </c>
      <c r="B342" s="71" t="str">
        <f t="shared" si="191"/>
        <v>14-08-2019 07:56:17 UTC</v>
      </c>
      <c r="C342" s="71" t="str">
        <f t="shared" si="192"/>
        <v>cjf0-c1h5-7ust</v>
      </c>
      <c r="D342" s="71" t="str">
        <f t="shared" si="193"/>
        <v>-15.666056773625314</v>
      </c>
      <c r="E342" s="71" t="str">
        <f t="shared" si="194"/>
        <v>35.20690628327429</v>
      </c>
      <c r="F342" s="71" t="str">
        <f t="shared" si="195"/>
        <v>912.0</v>
      </c>
      <c r="G342" s="71" t="str">
        <f t="shared" si="196"/>
        <v>Malawi</v>
      </c>
      <c r="H342" s="71" t="str">
        <f t="shared" si="197"/>
        <v>Chiradzulu</v>
      </c>
      <c r="I342" s="71" t="str">
        <f t="shared" si="198"/>
        <v>Kadewere</v>
      </c>
      <c r="J342" s="71" t="str">
        <f t="shared" si="199"/>
        <v>Chikoja</v>
      </c>
      <c r="K342" s="71" t="str">
        <f t="shared" si="200"/>
        <v>Mtamba</v>
      </c>
      <c r="L342" s="71">
        <f t="shared" si="201"/>
        <v>0</v>
      </c>
      <c r="M342" s="71">
        <f t="shared" si="202"/>
        <v>0</v>
      </c>
      <c r="N342" s="71">
        <f t="shared" si="221"/>
        <v>6</v>
      </c>
      <c r="O342" s="71" t="str">
        <f t="shared" si="222"/>
        <v>Intermediate Level of Service</v>
      </c>
      <c r="P342" s="71">
        <v>1</v>
      </c>
      <c r="Q342" s="71" t="str">
        <f t="shared" si="203"/>
        <v>Afridev Handpump</v>
      </c>
      <c r="R342" s="71" t="str">
        <f t="shared" si="204"/>
        <v/>
      </c>
      <c r="S342" s="71" t="str">
        <f t="shared" si="223"/>
        <v>Afridev Handpump</v>
      </c>
      <c r="T342" s="71">
        <f t="shared" si="205"/>
        <v>1</v>
      </c>
      <c r="U342" s="71">
        <f t="shared" si="206"/>
        <v>750</v>
      </c>
      <c r="V342" s="71">
        <f t="shared" si="207"/>
        <v>0</v>
      </c>
      <c r="W342" s="71">
        <f t="shared" si="208"/>
        <v>0</v>
      </c>
      <c r="X342" s="71">
        <f t="shared" si="209"/>
        <v>1</v>
      </c>
      <c r="Y342" s="71">
        <f t="shared" si="210"/>
        <v>0</v>
      </c>
      <c r="Z342" s="71">
        <f t="shared" si="224"/>
        <v>0</v>
      </c>
      <c r="AA342" s="71">
        <f t="shared" si="211"/>
        <v>1</v>
      </c>
      <c r="AB342" s="71">
        <f t="shared" si="212"/>
        <v>60</v>
      </c>
      <c r="AC342" s="71" t="str">
        <f t="shared" si="213"/>
        <v>Handpump</v>
      </c>
      <c r="AD342" s="71">
        <f t="shared" si="225"/>
        <v>60</v>
      </c>
      <c r="AE342" s="71" t="str">
        <f t="shared" si="226"/>
        <v/>
      </c>
      <c r="AF342" s="71">
        <f t="shared" si="214"/>
        <v>1</v>
      </c>
      <c r="AG342" s="71" t="str">
        <f t="shared" si="215"/>
        <v/>
      </c>
      <c r="AH342" s="71" t="str">
        <f t="shared" si="216"/>
        <v/>
      </c>
      <c r="AI342" s="71">
        <f t="shared" si="217"/>
        <v>1</v>
      </c>
      <c r="AJ342" s="71" t="str">
        <f t="shared" si="218"/>
        <v>Turbidity</v>
      </c>
      <c r="AK342" s="71">
        <f t="shared" si="219"/>
        <v>1</v>
      </c>
      <c r="AL342" s="71">
        <f t="shared" si="227"/>
        <v>1</v>
      </c>
      <c r="AM342" s="71">
        <f t="shared" si="220"/>
        <v>1</v>
      </c>
    </row>
    <row r="343" spans="1:39" x14ac:dyDescent="0.45">
      <c r="A343" s="71" t="str">
        <f t="shared" si="190"/>
        <v>2685960809</v>
      </c>
      <c r="B343" s="71" t="str">
        <f t="shared" si="191"/>
        <v>14-08-2019 08:05:33 UTC</v>
      </c>
      <c r="C343" s="71" t="str">
        <f t="shared" si="192"/>
        <v>qexk-2fhr-q3cw</v>
      </c>
      <c r="D343" s="71" t="str">
        <f t="shared" si="193"/>
        <v>-15.748434537090361</v>
      </c>
      <c r="E343" s="71" t="str">
        <f t="shared" si="194"/>
        <v>35.2122107706964</v>
      </c>
      <c r="F343" s="71" t="str">
        <f t="shared" si="195"/>
        <v>895.0</v>
      </c>
      <c r="G343" s="71" t="str">
        <f t="shared" si="196"/>
        <v>Malawi</v>
      </c>
      <c r="H343" s="71" t="str">
        <f t="shared" si="197"/>
        <v>Chiradzulu</v>
      </c>
      <c r="I343" s="71" t="str">
        <f t="shared" si="198"/>
        <v>Onga</v>
      </c>
      <c r="J343" s="71" t="str">
        <f t="shared" si="199"/>
        <v>kumitete</v>
      </c>
      <c r="K343" s="71" t="str">
        <f t="shared" si="200"/>
        <v>Chinyamula</v>
      </c>
      <c r="L343" s="71">
        <f t="shared" si="201"/>
        <v>0</v>
      </c>
      <c r="M343" s="71">
        <f t="shared" si="202"/>
        <v>0</v>
      </c>
      <c r="N343" s="71">
        <f t="shared" si="221"/>
        <v>7</v>
      </c>
      <c r="O343" s="71" t="str">
        <f t="shared" si="222"/>
        <v>Intermediate Level of Service</v>
      </c>
      <c r="P343" s="71">
        <v>1</v>
      </c>
      <c r="Q343" s="71" t="str">
        <f t="shared" si="203"/>
        <v>Afridev Handpump</v>
      </c>
      <c r="R343" s="71" t="str">
        <f t="shared" si="204"/>
        <v/>
      </c>
      <c r="S343" s="71" t="str">
        <f t="shared" si="223"/>
        <v>Afridev Handpump</v>
      </c>
      <c r="T343" s="71">
        <f t="shared" si="205"/>
        <v>1</v>
      </c>
      <c r="U343" s="71">
        <f t="shared" si="206"/>
        <v>481</v>
      </c>
      <c r="V343" s="71">
        <f t="shared" si="207"/>
        <v>0</v>
      </c>
      <c r="W343" s="71">
        <f t="shared" si="208"/>
        <v>0</v>
      </c>
      <c r="X343" s="71">
        <f t="shared" si="209"/>
        <v>1</v>
      </c>
      <c r="Y343" s="71">
        <f t="shared" si="210"/>
        <v>1</v>
      </c>
      <c r="Z343" s="71">
        <f t="shared" si="224"/>
        <v>1</v>
      </c>
      <c r="AA343" s="71">
        <f t="shared" si="211"/>
        <v>1</v>
      </c>
      <c r="AB343" s="71">
        <f t="shared" si="212"/>
        <v>75</v>
      </c>
      <c r="AC343" s="71" t="str">
        <f t="shared" si="213"/>
        <v>Handpump</v>
      </c>
      <c r="AD343" s="71">
        <f t="shared" si="225"/>
        <v>75</v>
      </c>
      <c r="AE343" s="71" t="str">
        <f t="shared" si="226"/>
        <v/>
      </c>
      <c r="AF343" s="71">
        <f t="shared" si="214"/>
        <v>1</v>
      </c>
      <c r="AG343" s="71" t="str">
        <f t="shared" si="215"/>
        <v/>
      </c>
      <c r="AH343" s="71" t="str">
        <f t="shared" si="216"/>
        <v/>
      </c>
      <c r="AI343" s="71">
        <f t="shared" si="217"/>
        <v>1</v>
      </c>
      <c r="AJ343" s="71" t="str">
        <f t="shared" si="218"/>
        <v>Turbidity</v>
      </c>
      <c r="AK343" s="71">
        <f t="shared" si="219"/>
        <v>1</v>
      </c>
      <c r="AL343" s="71">
        <f t="shared" si="227"/>
        <v>1</v>
      </c>
      <c r="AM343" s="71">
        <f t="shared" si="220"/>
        <v>1</v>
      </c>
    </row>
    <row r="344" spans="1:39" x14ac:dyDescent="0.45">
      <c r="A344" s="71" t="str">
        <f t="shared" si="190"/>
        <v>2693810233</v>
      </c>
      <c r="B344" s="71" t="str">
        <f t="shared" si="191"/>
        <v>14-08-2019 08:09:14 UTC</v>
      </c>
      <c r="C344" s="71" t="str">
        <f t="shared" si="192"/>
        <v>hjd7-q5fw-eu66</v>
      </c>
      <c r="D344" s="71" t="str">
        <f t="shared" si="193"/>
        <v>-15.743160056881607</v>
      </c>
      <c r="E344" s="71" t="str">
        <f t="shared" si="194"/>
        <v>35.21426911465824</v>
      </c>
      <c r="F344" s="71" t="str">
        <f t="shared" si="195"/>
        <v>890.0</v>
      </c>
      <c r="G344" s="71" t="str">
        <f t="shared" si="196"/>
        <v>Malawi</v>
      </c>
      <c r="H344" s="71" t="str">
        <f t="shared" si="197"/>
        <v>Chiradzulu</v>
      </c>
      <c r="I344" s="71" t="str">
        <f t="shared" si="198"/>
        <v>Onga</v>
      </c>
      <c r="J344" s="71" t="str">
        <f t="shared" si="199"/>
        <v>kumitete</v>
      </c>
      <c r="K344" s="71" t="str">
        <f t="shared" si="200"/>
        <v>Ngwelero</v>
      </c>
      <c r="L344" s="71">
        <f t="shared" si="201"/>
        <v>0</v>
      </c>
      <c r="M344" s="71">
        <f t="shared" si="202"/>
        <v>0</v>
      </c>
      <c r="N344" s="71">
        <f t="shared" si="221"/>
        <v>4</v>
      </c>
      <c r="O344" s="71" t="str">
        <f t="shared" si="222"/>
        <v>Basic Level of Service</v>
      </c>
      <c r="P344" s="71">
        <v>1</v>
      </c>
      <c r="Q344" s="71" t="str">
        <f t="shared" si="203"/>
        <v>Afridev Handpump</v>
      </c>
      <c r="R344" s="71" t="str">
        <f t="shared" si="204"/>
        <v/>
      </c>
      <c r="S344" s="71" t="str">
        <f t="shared" si="223"/>
        <v>Afridev Handpump</v>
      </c>
      <c r="T344" s="71">
        <f t="shared" si="205"/>
        <v>1</v>
      </c>
      <c r="U344" s="71">
        <f t="shared" si="206"/>
        <v>260</v>
      </c>
      <c r="V344" s="71">
        <f t="shared" si="207"/>
        <v>0</v>
      </c>
      <c r="W344" s="71">
        <f t="shared" si="208"/>
        <v>0</v>
      </c>
      <c r="X344" s="71">
        <f t="shared" si="209"/>
        <v>1</v>
      </c>
      <c r="Y344" s="71">
        <f t="shared" si="210"/>
        <v>0</v>
      </c>
      <c r="Z344" s="71">
        <f t="shared" si="224"/>
        <v>0</v>
      </c>
      <c r="AA344" s="71">
        <f t="shared" si="211"/>
        <v>1</v>
      </c>
      <c r="AB344" s="71">
        <f t="shared" si="212"/>
        <v>130</v>
      </c>
      <c r="AC344" s="71" t="str">
        <f t="shared" si="213"/>
        <v>Handpump</v>
      </c>
      <c r="AD344" s="71">
        <f t="shared" si="225"/>
        <v>130</v>
      </c>
      <c r="AE344" s="71" t="str">
        <f t="shared" si="226"/>
        <v/>
      </c>
      <c r="AF344" s="71">
        <f t="shared" si="214"/>
        <v>0</v>
      </c>
      <c r="AG344" s="71" t="str">
        <f t="shared" si="215"/>
        <v/>
      </c>
      <c r="AH344" s="71" t="str">
        <f t="shared" si="216"/>
        <v/>
      </c>
      <c r="AI344" s="71">
        <f t="shared" si="217"/>
        <v>1</v>
      </c>
      <c r="AJ344" s="71" t="str">
        <f t="shared" si="218"/>
        <v>Turbidity</v>
      </c>
      <c r="AK344" s="71">
        <f t="shared" si="219"/>
        <v>1</v>
      </c>
      <c r="AL344" s="71">
        <f t="shared" si="227"/>
        <v>1</v>
      </c>
      <c r="AM344" s="71">
        <f t="shared" si="220"/>
        <v>0</v>
      </c>
    </row>
    <row r="345" spans="1:39" x14ac:dyDescent="0.45">
      <c r="A345" s="71" t="str">
        <f t="shared" si="190"/>
        <v>2689750141</v>
      </c>
      <c r="B345" s="71" t="str">
        <f t="shared" si="191"/>
        <v>14-08-2019 08:12:30 UTC</v>
      </c>
      <c r="C345" s="71" t="str">
        <f t="shared" si="192"/>
        <v>cxbk-fkxh-t9ah</v>
      </c>
      <c r="D345" s="71" t="str">
        <f t="shared" si="193"/>
        <v>-15.89826859999448</v>
      </c>
      <c r="E345" s="71" t="str">
        <f t="shared" si="194"/>
        <v>35.26318045333028</v>
      </c>
      <c r="F345" s="71" t="str">
        <f t="shared" si="195"/>
        <v>775.0</v>
      </c>
      <c r="G345" s="71" t="str">
        <f t="shared" si="196"/>
        <v>Malawi</v>
      </c>
      <c r="H345" s="71" t="str">
        <f t="shared" si="197"/>
        <v>Chiradzulu</v>
      </c>
      <c r="I345" s="71" t="str">
        <f t="shared" si="198"/>
        <v>Maone</v>
      </c>
      <c r="J345" s="71" t="str">
        <f t="shared" si="199"/>
        <v>Mangulama</v>
      </c>
      <c r="K345" s="71" t="str">
        <f t="shared" si="200"/>
        <v>M'mlamwa</v>
      </c>
      <c r="L345" s="71">
        <f t="shared" si="201"/>
        <v>0</v>
      </c>
      <c r="M345" s="71">
        <f t="shared" si="202"/>
        <v>0</v>
      </c>
      <c r="N345" s="71">
        <f t="shared" si="221"/>
        <v>6</v>
      </c>
      <c r="O345" s="71" t="str">
        <f t="shared" si="222"/>
        <v>Intermediate Level of Service</v>
      </c>
      <c r="P345" s="71">
        <v>1</v>
      </c>
      <c r="Q345" s="71" t="str">
        <f t="shared" si="203"/>
        <v>Afridev Handpump</v>
      </c>
      <c r="R345" s="71" t="str">
        <f t="shared" si="204"/>
        <v/>
      </c>
      <c r="S345" s="71" t="str">
        <f t="shared" si="223"/>
        <v>Afridev Handpump</v>
      </c>
      <c r="T345" s="71">
        <f t="shared" si="205"/>
        <v>1</v>
      </c>
      <c r="U345" s="71">
        <f t="shared" si="206"/>
        <v>540</v>
      </c>
      <c r="V345" s="71">
        <f t="shared" si="207"/>
        <v>0</v>
      </c>
      <c r="W345" s="71">
        <f t="shared" si="208"/>
        <v>0</v>
      </c>
      <c r="X345" s="71">
        <f t="shared" si="209"/>
        <v>1</v>
      </c>
      <c r="Y345" s="71">
        <f t="shared" si="210"/>
        <v>0</v>
      </c>
      <c r="Z345" s="71">
        <f t="shared" si="224"/>
        <v>0</v>
      </c>
      <c r="AA345" s="71">
        <f t="shared" si="211"/>
        <v>1</v>
      </c>
      <c r="AB345" s="71">
        <f t="shared" si="212"/>
        <v>40</v>
      </c>
      <c r="AC345" s="71" t="str">
        <f t="shared" si="213"/>
        <v>Handpump</v>
      </c>
      <c r="AD345" s="71">
        <f t="shared" si="225"/>
        <v>40</v>
      </c>
      <c r="AE345" s="71" t="str">
        <f t="shared" si="226"/>
        <v/>
      </c>
      <c r="AF345" s="71">
        <f t="shared" si="214"/>
        <v>1</v>
      </c>
      <c r="AG345" s="71" t="str">
        <f t="shared" si="215"/>
        <v/>
      </c>
      <c r="AH345" s="71" t="str">
        <f t="shared" si="216"/>
        <v/>
      </c>
      <c r="AI345" s="71">
        <f t="shared" si="217"/>
        <v>1</v>
      </c>
      <c r="AJ345" s="71" t="str">
        <f t="shared" si="218"/>
        <v>Turbidity</v>
      </c>
      <c r="AK345" s="71">
        <f t="shared" si="219"/>
        <v>1</v>
      </c>
      <c r="AL345" s="71">
        <f t="shared" si="227"/>
        <v>1</v>
      </c>
      <c r="AM345" s="71">
        <f t="shared" si="220"/>
        <v>1</v>
      </c>
    </row>
    <row r="346" spans="1:39" x14ac:dyDescent="0.45">
      <c r="A346" s="71" t="str">
        <f t="shared" si="190"/>
        <v>2685950130</v>
      </c>
      <c r="B346" s="71" t="str">
        <f t="shared" si="191"/>
        <v>14-08-2019 08:23:46 UTC</v>
      </c>
      <c r="C346" s="71" t="str">
        <f t="shared" si="192"/>
        <v>9hx2-ufgq-p4q6</v>
      </c>
      <c r="D346" s="71" t="str">
        <f t="shared" si="193"/>
        <v>-15.670574284158647</v>
      </c>
      <c r="E346" s="71" t="str">
        <f t="shared" si="194"/>
        <v>35.2075035776943</v>
      </c>
      <c r="F346" s="71" t="str">
        <f t="shared" si="195"/>
        <v>919.0</v>
      </c>
      <c r="G346" s="71" t="str">
        <f t="shared" si="196"/>
        <v>Malawi</v>
      </c>
      <c r="H346" s="71" t="str">
        <f t="shared" si="197"/>
        <v>Chiradzulu</v>
      </c>
      <c r="I346" s="71" t="str">
        <f t="shared" si="198"/>
        <v>Kadewere</v>
      </c>
      <c r="J346" s="71" t="str">
        <f t="shared" si="199"/>
        <v>Chikoja</v>
      </c>
      <c r="K346" s="71" t="str">
        <f t="shared" si="200"/>
        <v>Mtamba</v>
      </c>
      <c r="L346" s="71">
        <f t="shared" si="201"/>
        <v>0</v>
      </c>
      <c r="M346" s="71">
        <f t="shared" si="202"/>
        <v>0</v>
      </c>
      <c r="N346" s="71">
        <f t="shared" si="221"/>
        <v>6</v>
      </c>
      <c r="O346" s="71" t="str">
        <f t="shared" si="222"/>
        <v>Intermediate Level of Service</v>
      </c>
      <c r="P346" s="71">
        <v>1</v>
      </c>
      <c r="Q346" s="71" t="str">
        <f t="shared" si="203"/>
        <v>Afridev Handpump</v>
      </c>
      <c r="R346" s="71" t="str">
        <f t="shared" si="204"/>
        <v/>
      </c>
      <c r="S346" s="71" t="str">
        <f t="shared" si="223"/>
        <v>Afridev Handpump</v>
      </c>
      <c r="T346" s="71">
        <f t="shared" si="205"/>
        <v>1</v>
      </c>
      <c r="U346" s="71">
        <f t="shared" si="206"/>
        <v>150</v>
      </c>
      <c r="V346" s="71">
        <f t="shared" si="207"/>
        <v>1</v>
      </c>
      <c r="W346" s="71">
        <f t="shared" si="208"/>
        <v>1</v>
      </c>
      <c r="X346" s="71" t="str">
        <f t="shared" si="209"/>
        <v/>
      </c>
      <c r="Y346" s="71" t="str">
        <f t="shared" si="210"/>
        <v/>
      </c>
      <c r="Z346" s="71">
        <f t="shared" si="224"/>
        <v>1</v>
      </c>
      <c r="AA346" s="71">
        <f t="shared" si="211"/>
        <v>0</v>
      </c>
      <c r="AB346" s="71">
        <f t="shared" si="212"/>
        <v>0</v>
      </c>
      <c r="AC346" s="71" t="str">
        <f t="shared" si="213"/>
        <v>Handpump</v>
      </c>
      <c r="AD346" s="71">
        <f t="shared" si="225"/>
        <v>0</v>
      </c>
      <c r="AE346" s="71" t="str">
        <f t="shared" si="226"/>
        <v/>
      </c>
      <c r="AF346" s="71">
        <f t="shared" si="214"/>
        <v>1</v>
      </c>
      <c r="AG346" s="71" t="str">
        <f t="shared" si="215"/>
        <v/>
      </c>
      <c r="AH346" s="71" t="str">
        <f t="shared" si="216"/>
        <v/>
      </c>
      <c r="AI346" s="71" t="str">
        <f t="shared" si="217"/>
        <v/>
      </c>
      <c r="AJ346" s="71" t="str">
        <f t="shared" si="218"/>
        <v>Turbidity</v>
      </c>
      <c r="AK346" s="71" t="str">
        <f t="shared" si="219"/>
        <v/>
      </c>
      <c r="AL346" s="71" t="str">
        <f t="shared" si="227"/>
        <v>No Data</v>
      </c>
      <c r="AM346" s="71">
        <f t="shared" si="220"/>
        <v>1</v>
      </c>
    </row>
    <row r="347" spans="1:39" x14ac:dyDescent="0.45">
      <c r="A347" s="71" t="str">
        <f t="shared" si="190"/>
        <v>2683701138</v>
      </c>
      <c r="B347" s="71" t="str">
        <f t="shared" si="191"/>
        <v>14-08-2019 08:34:33 UTC</v>
      </c>
      <c r="C347" s="71" t="str">
        <f t="shared" si="192"/>
        <v>dwkb-wvnb-ad4p</v>
      </c>
      <c r="D347" s="71" t="str">
        <f t="shared" si="193"/>
        <v>-15.757304308936</v>
      </c>
      <c r="E347" s="71" t="str">
        <f t="shared" si="194"/>
        <v>35.233853263780475</v>
      </c>
      <c r="F347" s="71" t="str">
        <f t="shared" si="195"/>
        <v>840.0</v>
      </c>
      <c r="G347" s="71" t="str">
        <f t="shared" si="196"/>
        <v>Malawi</v>
      </c>
      <c r="H347" s="71" t="str">
        <f t="shared" si="197"/>
        <v>Chiradzulu</v>
      </c>
      <c r="I347" s="71" t="str">
        <f t="shared" si="198"/>
        <v>Kadewere</v>
      </c>
      <c r="J347" s="71" t="str">
        <f t="shared" si="199"/>
        <v>Ngokwe</v>
      </c>
      <c r="K347" s="71" t="str">
        <f t="shared" si="200"/>
        <v>Nkomanyama</v>
      </c>
      <c r="L347" s="71">
        <f t="shared" si="201"/>
        <v>0</v>
      </c>
      <c r="M347" s="71">
        <f t="shared" si="202"/>
        <v>0</v>
      </c>
      <c r="N347" s="71">
        <f t="shared" si="221"/>
        <v>5</v>
      </c>
      <c r="O347" s="71" t="str">
        <f t="shared" si="222"/>
        <v>Basic Level of Service</v>
      </c>
      <c r="P347" s="71">
        <v>1</v>
      </c>
      <c r="Q347" s="71" t="str">
        <f t="shared" si="203"/>
        <v>Afridev Handpump</v>
      </c>
      <c r="R347" s="71" t="str">
        <f t="shared" si="204"/>
        <v/>
      </c>
      <c r="S347" s="71" t="str">
        <f t="shared" si="223"/>
        <v>Afridev Handpump</v>
      </c>
      <c r="T347" s="71">
        <f t="shared" si="205"/>
        <v>1</v>
      </c>
      <c r="U347" s="71">
        <f t="shared" si="206"/>
        <v>1150</v>
      </c>
      <c r="V347" s="71">
        <f t="shared" si="207"/>
        <v>0</v>
      </c>
      <c r="W347" s="71">
        <f t="shared" si="208"/>
        <v>0</v>
      </c>
      <c r="X347" s="71">
        <f t="shared" si="209"/>
        <v>1</v>
      </c>
      <c r="Y347" s="71">
        <f t="shared" si="210"/>
        <v>0</v>
      </c>
      <c r="Z347" s="71">
        <f t="shared" si="224"/>
        <v>0</v>
      </c>
      <c r="AA347" s="71">
        <f t="shared" si="211"/>
        <v>1</v>
      </c>
      <c r="AB347" s="71">
        <f t="shared" si="212"/>
        <v>38</v>
      </c>
      <c r="AC347" s="71" t="str">
        <f t="shared" si="213"/>
        <v>Handpump</v>
      </c>
      <c r="AD347" s="71">
        <f t="shared" si="225"/>
        <v>38</v>
      </c>
      <c r="AE347" s="71" t="str">
        <f t="shared" si="226"/>
        <v/>
      </c>
      <c r="AF347" s="71">
        <f t="shared" si="214"/>
        <v>1</v>
      </c>
      <c r="AG347" s="71" t="str">
        <f t="shared" si="215"/>
        <v/>
      </c>
      <c r="AH347" s="71" t="str">
        <f t="shared" si="216"/>
        <v/>
      </c>
      <c r="AI347" s="71">
        <f t="shared" si="217"/>
        <v>1</v>
      </c>
      <c r="AJ347" s="71" t="str">
        <f t="shared" si="218"/>
        <v>Turbidity</v>
      </c>
      <c r="AK347" s="71">
        <f t="shared" si="219"/>
        <v>1</v>
      </c>
      <c r="AL347" s="71">
        <f t="shared" si="227"/>
        <v>1</v>
      </c>
      <c r="AM347" s="71">
        <f t="shared" si="220"/>
        <v>0</v>
      </c>
    </row>
    <row r="348" spans="1:39" x14ac:dyDescent="0.45">
      <c r="A348" s="71" t="str">
        <f t="shared" si="190"/>
        <v>2703761175</v>
      </c>
      <c r="B348" s="71" t="str">
        <f t="shared" si="191"/>
        <v>14-08-2019 08:34:53 UTC</v>
      </c>
      <c r="C348" s="71" t="str">
        <f t="shared" si="192"/>
        <v>rpwx-u1ud-5d26</v>
      </c>
      <c r="D348" s="71" t="str">
        <f t="shared" si="193"/>
        <v>-15.759326945990324</v>
      </c>
      <c r="E348" s="71" t="str">
        <f t="shared" si="194"/>
        <v>35.24147232994437</v>
      </c>
      <c r="F348" s="71" t="str">
        <f t="shared" si="195"/>
        <v>810.0</v>
      </c>
      <c r="G348" s="71" t="str">
        <f t="shared" si="196"/>
        <v>Malawi</v>
      </c>
      <c r="H348" s="71" t="str">
        <f t="shared" si="197"/>
        <v>Chiradzulu</v>
      </c>
      <c r="I348" s="71" t="str">
        <f t="shared" si="198"/>
        <v>Kadewere</v>
      </c>
      <c r="J348" s="71" t="str">
        <f t="shared" si="199"/>
        <v>Ngokwe</v>
      </c>
      <c r="K348" s="71" t="str">
        <f t="shared" si="200"/>
        <v>Mtupanyama</v>
      </c>
      <c r="L348" s="71">
        <f t="shared" si="201"/>
        <v>0</v>
      </c>
      <c r="M348" s="71">
        <f t="shared" si="202"/>
        <v>0</v>
      </c>
      <c r="N348" s="71">
        <f t="shared" si="221"/>
        <v>7</v>
      </c>
      <c r="O348" s="71" t="str">
        <f t="shared" si="222"/>
        <v>Intermediate Level of Service</v>
      </c>
      <c r="P348" s="71">
        <v>1</v>
      </c>
      <c r="Q348" s="71" t="str">
        <f t="shared" si="203"/>
        <v>Afridev Handpump</v>
      </c>
      <c r="R348" s="71" t="str">
        <f t="shared" si="204"/>
        <v/>
      </c>
      <c r="S348" s="71" t="str">
        <f t="shared" si="223"/>
        <v>Afridev Handpump</v>
      </c>
      <c r="T348" s="71">
        <f t="shared" si="205"/>
        <v>1</v>
      </c>
      <c r="U348" s="71">
        <f t="shared" si="206"/>
        <v>75</v>
      </c>
      <c r="V348" s="71">
        <f t="shared" si="207"/>
        <v>1</v>
      </c>
      <c r="W348" s="71">
        <f t="shared" si="208"/>
        <v>1</v>
      </c>
      <c r="X348" s="71" t="str">
        <f t="shared" si="209"/>
        <v/>
      </c>
      <c r="Y348" s="71" t="str">
        <f t="shared" si="210"/>
        <v/>
      </c>
      <c r="Z348" s="71">
        <f t="shared" si="224"/>
        <v>1</v>
      </c>
      <c r="AA348" s="71">
        <f t="shared" si="211"/>
        <v>1</v>
      </c>
      <c r="AB348" s="71">
        <f t="shared" si="212"/>
        <v>49</v>
      </c>
      <c r="AC348" s="71" t="str">
        <f t="shared" si="213"/>
        <v>Handpump</v>
      </c>
      <c r="AD348" s="71">
        <f t="shared" si="225"/>
        <v>49</v>
      </c>
      <c r="AE348" s="71" t="str">
        <f t="shared" si="226"/>
        <v/>
      </c>
      <c r="AF348" s="71">
        <f t="shared" si="214"/>
        <v>1</v>
      </c>
      <c r="AG348" s="71" t="str">
        <f t="shared" si="215"/>
        <v/>
      </c>
      <c r="AH348" s="71" t="str">
        <f t="shared" si="216"/>
        <v/>
      </c>
      <c r="AI348" s="71">
        <f t="shared" si="217"/>
        <v>1</v>
      </c>
      <c r="AJ348" s="71" t="str">
        <f t="shared" si="218"/>
        <v>Turbidity</v>
      </c>
      <c r="AK348" s="71">
        <f t="shared" si="219"/>
        <v>1</v>
      </c>
      <c r="AL348" s="71">
        <f t="shared" si="227"/>
        <v>1</v>
      </c>
      <c r="AM348" s="71">
        <f t="shared" si="220"/>
        <v>0</v>
      </c>
    </row>
    <row r="349" spans="1:39" x14ac:dyDescent="0.45">
      <c r="A349" s="71" t="str">
        <f t="shared" si="190"/>
        <v>2714291047</v>
      </c>
      <c r="B349" s="71" t="str">
        <f t="shared" si="191"/>
        <v>14-08-2019 08:35:22 UTC</v>
      </c>
      <c r="C349" s="71" t="str">
        <f t="shared" si="192"/>
        <v>ncjh-db5w-6tp1</v>
      </c>
      <c r="D349" s="71" t="str">
        <f t="shared" si="193"/>
        <v>-15.75813646428287</v>
      </c>
      <c r="E349" s="71" t="str">
        <f t="shared" si="194"/>
        <v>35.30252292752266</v>
      </c>
      <c r="F349" s="71" t="str">
        <f t="shared" si="195"/>
        <v>789.0</v>
      </c>
      <c r="G349" s="71" t="str">
        <f t="shared" si="196"/>
        <v>Malawi</v>
      </c>
      <c r="H349" s="71" t="str">
        <f t="shared" si="197"/>
        <v>Chiradzulu</v>
      </c>
      <c r="I349" s="71" t="str">
        <f t="shared" si="198"/>
        <v>Kadewere</v>
      </c>
      <c r="J349" s="71" t="str">
        <f t="shared" si="199"/>
        <v>Phwitiko</v>
      </c>
      <c r="K349" s="71" t="str">
        <f t="shared" si="200"/>
        <v>Phwitiko</v>
      </c>
      <c r="L349" s="71">
        <f t="shared" si="201"/>
        <v>0</v>
      </c>
      <c r="M349" s="71">
        <f t="shared" si="202"/>
        <v>0</v>
      </c>
      <c r="N349" s="71">
        <f t="shared" si="221"/>
        <v>6</v>
      </c>
      <c r="O349" s="71" t="str">
        <f t="shared" si="222"/>
        <v>Intermediate Level of Service</v>
      </c>
      <c r="P349" s="71">
        <v>1</v>
      </c>
      <c r="Q349" s="71" t="str">
        <f t="shared" si="203"/>
        <v>Afridev Handpump</v>
      </c>
      <c r="R349" s="71" t="str">
        <f t="shared" si="204"/>
        <v/>
      </c>
      <c r="S349" s="71" t="str">
        <f t="shared" si="223"/>
        <v>Afridev Handpump</v>
      </c>
      <c r="T349" s="71">
        <f t="shared" si="205"/>
        <v>1</v>
      </c>
      <c r="U349" s="71">
        <f t="shared" si="206"/>
        <v>416</v>
      </c>
      <c r="V349" s="71">
        <f t="shared" si="207"/>
        <v>0</v>
      </c>
      <c r="W349" s="71">
        <f t="shared" si="208"/>
        <v>1</v>
      </c>
      <c r="X349" s="71" t="str">
        <f t="shared" si="209"/>
        <v/>
      </c>
      <c r="Y349" s="71" t="str">
        <f t="shared" si="210"/>
        <v/>
      </c>
      <c r="Z349" s="71">
        <f t="shared" si="224"/>
        <v>1</v>
      </c>
      <c r="AA349" s="71">
        <f t="shared" si="211"/>
        <v>1</v>
      </c>
      <c r="AB349" s="71">
        <f t="shared" si="212"/>
        <v>39</v>
      </c>
      <c r="AC349" s="71" t="str">
        <f t="shared" si="213"/>
        <v>Handpump</v>
      </c>
      <c r="AD349" s="71">
        <f t="shared" si="225"/>
        <v>39</v>
      </c>
      <c r="AE349" s="71" t="str">
        <f t="shared" si="226"/>
        <v/>
      </c>
      <c r="AF349" s="71">
        <f t="shared" si="214"/>
        <v>1</v>
      </c>
      <c r="AG349" s="71" t="str">
        <f t="shared" si="215"/>
        <v/>
      </c>
      <c r="AH349" s="71" t="str">
        <f t="shared" si="216"/>
        <v/>
      </c>
      <c r="AI349" s="71">
        <f t="shared" si="217"/>
        <v>1</v>
      </c>
      <c r="AJ349" s="71" t="str">
        <f t="shared" si="218"/>
        <v>Turbidity</v>
      </c>
      <c r="AK349" s="71">
        <f t="shared" si="219"/>
        <v>1</v>
      </c>
      <c r="AL349" s="71">
        <f t="shared" si="227"/>
        <v>1</v>
      </c>
      <c r="AM349" s="71">
        <f t="shared" si="220"/>
        <v>0</v>
      </c>
    </row>
    <row r="350" spans="1:39" x14ac:dyDescent="0.45">
      <c r="A350" s="71" t="str">
        <f t="shared" si="190"/>
        <v>2699811015</v>
      </c>
      <c r="B350" s="71" t="str">
        <f t="shared" si="191"/>
        <v>14-08-2019 08:35:49 UTC</v>
      </c>
      <c r="C350" s="71" t="str">
        <f t="shared" si="192"/>
        <v>6d1n-gdyw-mebd</v>
      </c>
      <c r="D350" s="71" t="str">
        <f t="shared" si="193"/>
        <v>-15.750543968752027</v>
      </c>
      <c r="E350" s="71" t="str">
        <f t="shared" si="194"/>
        <v>35.298204738646746</v>
      </c>
      <c r="F350" s="71" t="str">
        <f t="shared" si="195"/>
        <v>778.0</v>
      </c>
      <c r="G350" s="71" t="str">
        <f t="shared" si="196"/>
        <v>Malawi</v>
      </c>
      <c r="H350" s="71" t="str">
        <f t="shared" si="197"/>
        <v>Chiradzulu</v>
      </c>
      <c r="I350" s="71" t="str">
        <f t="shared" si="198"/>
        <v>Kadewere</v>
      </c>
      <c r="J350" s="71" t="str">
        <f t="shared" si="199"/>
        <v>Phwitiko</v>
      </c>
      <c r="K350" s="71" t="str">
        <f t="shared" si="200"/>
        <v>Phwitiko</v>
      </c>
      <c r="L350" s="71">
        <f t="shared" si="201"/>
        <v>0</v>
      </c>
      <c r="M350" s="71">
        <f t="shared" si="202"/>
        <v>0</v>
      </c>
      <c r="N350" s="71">
        <f t="shared" si="221"/>
        <v>5</v>
      </c>
      <c r="O350" s="71" t="str">
        <f t="shared" si="222"/>
        <v>Basic Level of Service</v>
      </c>
      <c r="P350" s="71">
        <v>1</v>
      </c>
      <c r="Q350" s="71" t="str">
        <f t="shared" si="203"/>
        <v>Afridev Handpump</v>
      </c>
      <c r="R350" s="71" t="str">
        <f t="shared" si="204"/>
        <v/>
      </c>
      <c r="S350" s="71" t="str">
        <f t="shared" si="223"/>
        <v>Afridev Handpump</v>
      </c>
      <c r="T350" s="71">
        <f t="shared" si="205"/>
        <v>1</v>
      </c>
      <c r="U350" s="71">
        <f t="shared" si="206"/>
        <v>780</v>
      </c>
      <c r="V350" s="71">
        <f t="shared" si="207"/>
        <v>0</v>
      </c>
      <c r="W350" s="71">
        <f t="shared" si="208"/>
        <v>0</v>
      </c>
      <c r="X350" s="71">
        <f t="shared" si="209"/>
        <v>1</v>
      </c>
      <c r="Y350" s="71">
        <f t="shared" si="210"/>
        <v>0</v>
      </c>
      <c r="Z350" s="71">
        <f t="shared" si="224"/>
        <v>0</v>
      </c>
      <c r="AA350" s="71">
        <f t="shared" si="211"/>
        <v>1</v>
      </c>
      <c r="AB350" s="71">
        <f t="shared" si="212"/>
        <v>40</v>
      </c>
      <c r="AC350" s="71" t="str">
        <f t="shared" si="213"/>
        <v>Handpump</v>
      </c>
      <c r="AD350" s="71">
        <f t="shared" si="225"/>
        <v>40</v>
      </c>
      <c r="AE350" s="71" t="str">
        <f t="shared" si="226"/>
        <v/>
      </c>
      <c r="AF350" s="71">
        <f t="shared" si="214"/>
        <v>1</v>
      </c>
      <c r="AG350" s="71" t="str">
        <f t="shared" si="215"/>
        <v/>
      </c>
      <c r="AH350" s="71" t="str">
        <f t="shared" si="216"/>
        <v/>
      </c>
      <c r="AI350" s="71">
        <f t="shared" si="217"/>
        <v>1</v>
      </c>
      <c r="AJ350" s="71" t="str">
        <f t="shared" si="218"/>
        <v>Turbidity</v>
      </c>
      <c r="AK350" s="71">
        <f t="shared" si="219"/>
        <v>1</v>
      </c>
      <c r="AL350" s="71">
        <f t="shared" si="227"/>
        <v>1</v>
      </c>
      <c r="AM350" s="71">
        <f t="shared" si="220"/>
        <v>0</v>
      </c>
    </row>
    <row r="351" spans="1:39" x14ac:dyDescent="0.45">
      <c r="A351" s="71" t="str">
        <f t="shared" si="190"/>
        <v>2701450994</v>
      </c>
      <c r="B351" s="71" t="str">
        <f t="shared" si="191"/>
        <v>14-08-2019 08:37:23 UTC</v>
      </c>
      <c r="C351" s="71" t="str">
        <f t="shared" si="192"/>
        <v>u3jy-5vrr-uec5</v>
      </c>
      <c r="D351" s="71" t="str">
        <f t="shared" si="193"/>
        <v>-15.761494003236294</v>
      </c>
      <c r="E351" s="71" t="str">
        <f t="shared" si="194"/>
        <v>35.239122211933136</v>
      </c>
      <c r="F351" s="71" t="str">
        <f t="shared" si="195"/>
        <v>820.0</v>
      </c>
      <c r="G351" s="71" t="str">
        <f t="shared" si="196"/>
        <v>Malawi</v>
      </c>
      <c r="H351" s="71" t="str">
        <f t="shared" si="197"/>
        <v>Chiradzulu</v>
      </c>
      <c r="I351" s="71" t="str">
        <f t="shared" si="198"/>
        <v>Kadewere</v>
      </c>
      <c r="J351" s="71" t="str">
        <f t="shared" si="199"/>
        <v>Ngokwe</v>
      </c>
      <c r="K351" s="71" t="str">
        <f t="shared" si="200"/>
        <v>Mtupanyama</v>
      </c>
      <c r="L351" s="71">
        <f t="shared" si="201"/>
        <v>0</v>
      </c>
      <c r="M351" s="71">
        <f t="shared" si="202"/>
        <v>0</v>
      </c>
      <c r="N351" s="71">
        <f t="shared" si="221"/>
        <v>5</v>
      </c>
      <c r="O351" s="71" t="str">
        <f t="shared" si="222"/>
        <v>Basic Level of Service</v>
      </c>
      <c r="P351" s="71">
        <v>1</v>
      </c>
      <c r="Q351" s="71" t="str">
        <f t="shared" si="203"/>
        <v>Afridev Handpump</v>
      </c>
      <c r="R351" s="71" t="str">
        <f t="shared" si="204"/>
        <v/>
      </c>
      <c r="S351" s="71" t="str">
        <f t="shared" si="223"/>
        <v>Afridev Handpump</v>
      </c>
      <c r="T351" s="71">
        <f t="shared" si="205"/>
        <v>1</v>
      </c>
      <c r="U351" s="71">
        <f t="shared" si="206"/>
        <v>825</v>
      </c>
      <c r="V351" s="71">
        <f t="shared" si="207"/>
        <v>0</v>
      </c>
      <c r="W351" s="71">
        <f t="shared" si="208"/>
        <v>0</v>
      </c>
      <c r="X351" s="71">
        <f t="shared" si="209"/>
        <v>1</v>
      </c>
      <c r="Y351" s="71">
        <f t="shared" si="210"/>
        <v>0</v>
      </c>
      <c r="Z351" s="71">
        <f t="shared" si="224"/>
        <v>0</v>
      </c>
      <c r="AA351" s="71">
        <f t="shared" si="211"/>
        <v>1</v>
      </c>
      <c r="AB351" s="71">
        <f t="shared" si="212"/>
        <v>79</v>
      </c>
      <c r="AC351" s="71" t="str">
        <f t="shared" si="213"/>
        <v>Handpump</v>
      </c>
      <c r="AD351" s="71">
        <f t="shared" si="225"/>
        <v>79</v>
      </c>
      <c r="AE351" s="71" t="str">
        <f t="shared" si="226"/>
        <v/>
      </c>
      <c r="AF351" s="71">
        <f t="shared" si="214"/>
        <v>1</v>
      </c>
      <c r="AG351" s="71" t="str">
        <f t="shared" si="215"/>
        <v/>
      </c>
      <c r="AH351" s="71" t="str">
        <f t="shared" si="216"/>
        <v/>
      </c>
      <c r="AI351" s="71">
        <f t="shared" si="217"/>
        <v>1</v>
      </c>
      <c r="AJ351" s="71" t="str">
        <f t="shared" si="218"/>
        <v>Turbidity</v>
      </c>
      <c r="AK351" s="71">
        <f t="shared" si="219"/>
        <v>1</v>
      </c>
      <c r="AL351" s="71">
        <f t="shared" si="227"/>
        <v>1</v>
      </c>
      <c r="AM351" s="71">
        <f t="shared" si="220"/>
        <v>0</v>
      </c>
    </row>
    <row r="352" spans="1:39" x14ac:dyDescent="0.45">
      <c r="A352" s="71" t="str">
        <f t="shared" si="190"/>
        <v>2705640134</v>
      </c>
      <c r="B352" s="71" t="str">
        <f t="shared" si="191"/>
        <v>14-08-2019 08:44:58 UTC</v>
      </c>
      <c r="C352" s="71" t="str">
        <f t="shared" si="192"/>
        <v>b8xu-6ugh-4yx</v>
      </c>
      <c r="D352" s="71" t="str">
        <f t="shared" si="193"/>
        <v>-15.670865094289184</v>
      </c>
      <c r="E352" s="71" t="str">
        <f t="shared" si="194"/>
        <v>35.20823925733566</v>
      </c>
      <c r="F352" s="71" t="str">
        <f t="shared" si="195"/>
        <v>915.0</v>
      </c>
      <c r="G352" s="71" t="str">
        <f t="shared" si="196"/>
        <v>Malawi</v>
      </c>
      <c r="H352" s="71" t="str">
        <f t="shared" si="197"/>
        <v>Chiradzulu</v>
      </c>
      <c r="I352" s="71" t="str">
        <f t="shared" si="198"/>
        <v>Kadewere</v>
      </c>
      <c r="J352" s="71" t="str">
        <f t="shared" si="199"/>
        <v>Chikoja</v>
      </c>
      <c r="K352" s="71" t="str">
        <f t="shared" si="200"/>
        <v>Mtamba</v>
      </c>
      <c r="L352" s="71">
        <f t="shared" si="201"/>
        <v>0</v>
      </c>
      <c r="M352" s="71">
        <f t="shared" si="202"/>
        <v>0</v>
      </c>
      <c r="N352" s="71">
        <f t="shared" si="221"/>
        <v>6</v>
      </c>
      <c r="O352" s="71" t="str">
        <f t="shared" si="222"/>
        <v>Intermediate Level of Service</v>
      </c>
      <c r="P352" s="71">
        <v>1</v>
      </c>
      <c r="Q352" s="71" t="str">
        <f t="shared" si="203"/>
        <v>Afridev Handpump</v>
      </c>
      <c r="R352" s="71" t="str">
        <f t="shared" si="204"/>
        <v/>
      </c>
      <c r="S352" s="71" t="str">
        <f t="shared" si="223"/>
        <v>Afridev Handpump</v>
      </c>
      <c r="T352" s="71">
        <f t="shared" si="205"/>
        <v>1</v>
      </c>
      <c r="U352" s="71">
        <f t="shared" si="206"/>
        <v>400</v>
      </c>
      <c r="V352" s="71">
        <f t="shared" si="207"/>
        <v>0</v>
      </c>
      <c r="W352" s="71">
        <f t="shared" si="208"/>
        <v>1</v>
      </c>
      <c r="X352" s="71" t="str">
        <f t="shared" si="209"/>
        <v/>
      </c>
      <c r="Y352" s="71" t="str">
        <f t="shared" si="210"/>
        <v/>
      </c>
      <c r="Z352" s="71">
        <f t="shared" si="224"/>
        <v>1</v>
      </c>
      <c r="AA352" s="71">
        <f t="shared" si="211"/>
        <v>1</v>
      </c>
      <c r="AB352" s="71">
        <f t="shared" si="212"/>
        <v>75</v>
      </c>
      <c r="AC352" s="71" t="str">
        <f t="shared" si="213"/>
        <v>Handpump</v>
      </c>
      <c r="AD352" s="71">
        <f t="shared" si="225"/>
        <v>75</v>
      </c>
      <c r="AE352" s="71" t="str">
        <f t="shared" si="226"/>
        <v/>
      </c>
      <c r="AF352" s="71">
        <f t="shared" si="214"/>
        <v>1</v>
      </c>
      <c r="AG352" s="71" t="str">
        <f t="shared" si="215"/>
        <v/>
      </c>
      <c r="AH352" s="71" t="str">
        <f t="shared" si="216"/>
        <v/>
      </c>
      <c r="AI352" s="71">
        <f t="shared" si="217"/>
        <v>0</v>
      </c>
      <c r="AJ352" s="71" t="str">
        <f t="shared" si="218"/>
        <v>Turbidity</v>
      </c>
      <c r="AK352" s="71">
        <f t="shared" si="219"/>
        <v>1</v>
      </c>
      <c r="AL352" s="71">
        <f t="shared" si="227"/>
        <v>0</v>
      </c>
      <c r="AM352" s="71">
        <f t="shared" si="220"/>
        <v>1</v>
      </c>
    </row>
    <row r="353" spans="1:39" x14ac:dyDescent="0.45">
      <c r="A353" s="71" t="str">
        <f t="shared" si="190"/>
        <v>2683710157</v>
      </c>
      <c r="B353" s="71" t="str">
        <f t="shared" si="191"/>
        <v>14-08-2019 08:46:54 UTC</v>
      </c>
      <c r="C353" s="71" t="str">
        <f t="shared" si="192"/>
        <v>ywst-29yv-gmpj</v>
      </c>
      <c r="D353" s="71" t="str">
        <f t="shared" si="193"/>
        <v>-15.667881765402853</v>
      </c>
      <c r="E353" s="71" t="str">
        <f t="shared" si="194"/>
        <v>35.18781457096338</v>
      </c>
      <c r="F353" s="71" t="str">
        <f t="shared" si="195"/>
        <v>936.0</v>
      </c>
      <c r="G353" s="71" t="str">
        <f t="shared" si="196"/>
        <v>Malawi</v>
      </c>
      <c r="H353" s="71" t="str">
        <f t="shared" si="197"/>
        <v>Chiradzulu</v>
      </c>
      <c r="I353" s="71" t="str">
        <f t="shared" si="198"/>
        <v>Kadewere</v>
      </c>
      <c r="J353" s="71" t="str">
        <f t="shared" si="199"/>
        <v>Chikoja</v>
      </c>
      <c r="K353" s="71" t="str">
        <f t="shared" si="200"/>
        <v>Nkupu</v>
      </c>
      <c r="L353" s="71">
        <f t="shared" si="201"/>
        <v>0</v>
      </c>
      <c r="M353" s="71">
        <f t="shared" si="202"/>
        <v>0</v>
      </c>
      <c r="N353" s="71">
        <f t="shared" si="221"/>
        <v>7</v>
      </c>
      <c r="O353" s="71" t="str">
        <f t="shared" si="222"/>
        <v>Intermediate Level of Service</v>
      </c>
      <c r="P353" s="71">
        <v>1</v>
      </c>
      <c r="Q353" s="71" t="str">
        <f t="shared" si="203"/>
        <v>Afridev Handpump</v>
      </c>
      <c r="R353" s="71" t="str">
        <f t="shared" si="204"/>
        <v/>
      </c>
      <c r="S353" s="71" t="str">
        <f t="shared" si="223"/>
        <v>Afridev Handpump</v>
      </c>
      <c r="T353" s="71">
        <f t="shared" si="205"/>
        <v>1</v>
      </c>
      <c r="U353" s="71">
        <f t="shared" si="206"/>
        <v>450</v>
      </c>
      <c r="V353" s="71">
        <f t="shared" si="207"/>
        <v>0</v>
      </c>
      <c r="W353" s="71">
        <f t="shared" si="208"/>
        <v>1</v>
      </c>
      <c r="X353" s="71" t="str">
        <f t="shared" si="209"/>
        <v/>
      </c>
      <c r="Y353" s="71" t="str">
        <f t="shared" si="210"/>
        <v/>
      </c>
      <c r="Z353" s="71">
        <f t="shared" si="224"/>
        <v>1</v>
      </c>
      <c r="AA353" s="71">
        <f t="shared" si="211"/>
        <v>1</v>
      </c>
      <c r="AB353" s="71">
        <f t="shared" si="212"/>
        <v>68</v>
      </c>
      <c r="AC353" s="71" t="str">
        <f t="shared" si="213"/>
        <v>Handpump</v>
      </c>
      <c r="AD353" s="71">
        <f t="shared" si="225"/>
        <v>68</v>
      </c>
      <c r="AE353" s="71" t="str">
        <f t="shared" si="226"/>
        <v/>
      </c>
      <c r="AF353" s="71">
        <f t="shared" si="214"/>
        <v>1</v>
      </c>
      <c r="AG353" s="71" t="str">
        <f t="shared" si="215"/>
        <v/>
      </c>
      <c r="AH353" s="71" t="str">
        <f t="shared" si="216"/>
        <v/>
      </c>
      <c r="AI353" s="71">
        <f t="shared" si="217"/>
        <v>1</v>
      </c>
      <c r="AJ353" s="71" t="str">
        <f t="shared" si="218"/>
        <v>Turbidity</v>
      </c>
      <c r="AK353" s="71">
        <f t="shared" si="219"/>
        <v>1</v>
      </c>
      <c r="AL353" s="71">
        <f t="shared" si="227"/>
        <v>1</v>
      </c>
      <c r="AM353" s="71">
        <f t="shared" si="220"/>
        <v>1</v>
      </c>
    </row>
    <row r="354" spans="1:39" x14ac:dyDescent="0.45">
      <c r="A354" s="71" t="str">
        <f t="shared" si="190"/>
        <v>2683710208</v>
      </c>
      <c r="B354" s="71" t="str">
        <f t="shared" si="191"/>
        <v>14-08-2019 08:47:01 UTC</v>
      </c>
      <c r="C354" s="71" t="str">
        <f t="shared" si="192"/>
        <v>17we-mh7b-gm2j</v>
      </c>
      <c r="D354" s="71" t="str">
        <f t="shared" si="193"/>
        <v>-15.745197320356965</v>
      </c>
      <c r="E354" s="71" t="str">
        <f t="shared" si="194"/>
        <v>35.21409527398646</v>
      </c>
      <c r="F354" s="71" t="str">
        <f t="shared" si="195"/>
        <v>889.0</v>
      </c>
      <c r="G354" s="71" t="str">
        <f t="shared" si="196"/>
        <v>Malawi</v>
      </c>
      <c r="H354" s="71" t="str">
        <f t="shared" si="197"/>
        <v>Chiradzulu</v>
      </c>
      <c r="I354" s="71" t="str">
        <f t="shared" si="198"/>
        <v>Onga</v>
      </c>
      <c r="J354" s="71" t="str">
        <f t="shared" si="199"/>
        <v>kumitete</v>
      </c>
      <c r="K354" s="71" t="str">
        <f t="shared" si="200"/>
        <v>Ngwelero</v>
      </c>
      <c r="L354" s="71">
        <f t="shared" si="201"/>
        <v>0</v>
      </c>
      <c r="M354" s="71">
        <f t="shared" si="202"/>
        <v>0</v>
      </c>
      <c r="N354" s="71">
        <f t="shared" si="221"/>
        <v>7</v>
      </c>
      <c r="O354" s="71" t="str">
        <f t="shared" si="222"/>
        <v>Intermediate Level of Service</v>
      </c>
      <c r="P354" s="71">
        <v>1</v>
      </c>
      <c r="Q354" s="71" t="str">
        <f t="shared" si="203"/>
        <v>Afridev Handpump</v>
      </c>
      <c r="R354" s="71" t="str">
        <f t="shared" si="204"/>
        <v/>
      </c>
      <c r="S354" s="71" t="str">
        <f t="shared" si="223"/>
        <v>Afridev Handpump</v>
      </c>
      <c r="T354" s="71">
        <f t="shared" si="205"/>
        <v>1</v>
      </c>
      <c r="U354" s="71">
        <f t="shared" si="206"/>
        <v>65</v>
      </c>
      <c r="V354" s="71">
        <f t="shared" si="207"/>
        <v>1</v>
      </c>
      <c r="W354" s="71">
        <f t="shared" si="208"/>
        <v>0</v>
      </c>
      <c r="X354" s="71">
        <f t="shared" si="209"/>
        <v>1</v>
      </c>
      <c r="Y354" s="71">
        <f t="shared" si="210"/>
        <v>0</v>
      </c>
      <c r="Z354" s="71">
        <f t="shared" si="224"/>
        <v>0</v>
      </c>
      <c r="AA354" s="71">
        <f t="shared" si="211"/>
        <v>1</v>
      </c>
      <c r="AB354" s="71">
        <f t="shared" si="212"/>
        <v>85</v>
      </c>
      <c r="AC354" s="71" t="str">
        <f t="shared" si="213"/>
        <v>Handpump</v>
      </c>
      <c r="AD354" s="71">
        <f t="shared" si="225"/>
        <v>85</v>
      </c>
      <c r="AE354" s="71" t="str">
        <f t="shared" si="226"/>
        <v/>
      </c>
      <c r="AF354" s="71">
        <f t="shared" si="214"/>
        <v>1</v>
      </c>
      <c r="AG354" s="71" t="str">
        <f t="shared" si="215"/>
        <v/>
      </c>
      <c r="AH354" s="71" t="str">
        <f t="shared" si="216"/>
        <v/>
      </c>
      <c r="AI354" s="71">
        <f t="shared" si="217"/>
        <v>1</v>
      </c>
      <c r="AJ354" s="71" t="str">
        <f t="shared" si="218"/>
        <v>Turbidity</v>
      </c>
      <c r="AK354" s="71">
        <f t="shared" si="219"/>
        <v>1</v>
      </c>
      <c r="AL354" s="71">
        <f t="shared" si="227"/>
        <v>1</v>
      </c>
      <c r="AM354" s="71">
        <f t="shared" si="220"/>
        <v>1</v>
      </c>
    </row>
    <row r="355" spans="1:39" x14ac:dyDescent="0.45">
      <c r="A355" s="71" t="str">
        <f t="shared" si="190"/>
        <v>2712430202</v>
      </c>
      <c r="B355" s="71" t="str">
        <f t="shared" si="191"/>
        <v>14-08-2019 09:04:58 UTC</v>
      </c>
      <c r="C355" s="71" t="str">
        <f t="shared" si="192"/>
        <v>8dtx-6bb7-afnn</v>
      </c>
      <c r="D355" s="71" t="str">
        <f t="shared" si="193"/>
        <v>-15.580554530024529</v>
      </c>
      <c r="E355" s="71" t="str">
        <f t="shared" si="194"/>
        <v>35.1885717920959</v>
      </c>
      <c r="F355" s="71" t="str">
        <f t="shared" si="195"/>
        <v>954.0</v>
      </c>
      <c r="G355" s="71" t="str">
        <f t="shared" si="196"/>
        <v>Malawi</v>
      </c>
      <c r="H355" s="71" t="str">
        <f t="shared" si="197"/>
        <v>Chiradzulu</v>
      </c>
      <c r="I355" s="71" t="str">
        <f t="shared" si="198"/>
        <v>Ntchema</v>
      </c>
      <c r="J355" s="71" t="str">
        <f t="shared" si="199"/>
        <v>Ntchema</v>
      </c>
      <c r="K355" s="71" t="str">
        <f t="shared" si="200"/>
        <v>Chindunguli</v>
      </c>
      <c r="L355" s="71">
        <f t="shared" si="201"/>
        <v>0</v>
      </c>
      <c r="M355" s="71">
        <f t="shared" si="202"/>
        <v>0</v>
      </c>
      <c r="N355" s="71">
        <f t="shared" si="221"/>
        <v>7</v>
      </c>
      <c r="O355" s="71" t="str">
        <f t="shared" si="222"/>
        <v>Intermediate Level of Service</v>
      </c>
      <c r="P355" s="71">
        <v>1</v>
      </c>
      <c r="Q355" s="71" t="str">
        <f t="shared" si="203"/>
        <v>Afridev Handpump</v>
      </c>
      <c r="R355" s="71" t="str">
        <f t="shared" si="204"/>
        <v/>
      </c>
      <c r="S355" s="71" t="str">
        <f t="shared" si="223"/>
        <v>Afridev Handpump</v>
      </c>
      <c r="T355" s="71">
        <f t="shared" si="205"/>
        <v>1</v>
      </c>
      <c r="U355" s="71">
        <f t="shared" si="206"/>
        <v>1640</v>
      </c>
      <c r="V355" s="71">
        <f t="shared" si="207"/>
        <v>0</v>
      </c>
      <c r="W355" s="71">
        <f t="shared" si="208"/>
        <v>1</v>
      </c>
      <c r="X355" s="71" t="str">
        <f t="shared" si="209"/>
        <v/>
      </c>
      <c r="Y355" s="71" t="str">
        <f t="shared" si="210"/>
        <v/>
      </c>
      <c r="Z355" s="71">
        <f t="shared" si="224"/>
        <v>1</v>
      </c>
      <c r="AA355" s="71">
        <f t="shared" si="211"/>
        <v>1</v>
      </c>
      <c r="AB355" s="71">
        <f t="shared" si="212"/>
        <v>56</v>
      </c>
      <c r="AC355" s="71" t="str">
        <f t="shared" si="213"/>
        <v>Handpump</v>
      </c>
      <c r="AD355" s="71">
        <f t="shared" si="225"/>
        <v>56</v>
      </c>
      <c r="AE355" s="71" t="str">
        <f t="shared" si="226"/>
        <v/>
      </c>
      <c r="AF355" s="71">
        <f t="shared" si="214"/>
        <v>1</v>
      </c>
      <c r="AG355" s="71" t="str">
        <f t="shared" si="215"/>
        <v/>
      </c>
      <c r="AH355" s="71" t="str">
        <f t="shared" si="216"/>
        <v/>
      </c>
      <c r="AI355" s="71">
        <f t="shared" si="217"/>
        <v>1</v>
      </c>
      <c r="AJ355" s="71" t="str">
        <f t="shared" si="218"/>
        <v>Turbidity</v>
      </c>
      <c r="AK355" s="71">
        <f t="shared" si="219"/>
        <v>1</v>
      </c>
      <c r="AL355" s="71">
        <f t="shared" si="227"/>
        <v>1</v>
      </c>
      <c r="AM355" s="71">
        <f t="shared" si="220"/>
        <v>1</v>
      </c>
    </row>
    <row r="356" spans="1:39" x14ac:dyDescent="0.45">
      <c r="A356" s="71" t="str">
        <f t="shared" si="190"/>
        <v>2716250680</v>
      </c>
      <c r="B356" s="71" t="str">
        <f t="shared" si="191"/>
        <v>14-08-2019 09:11:33 UTC</v>
      </c>
      <c r="C356" s="71" t="str">
        <f t="shared" si="192"/>
        <v>uy83-mwn3-xghf</v>
      </c>
      <c r="D356" s="71" t="str">
        <f t="shared" si="193"/>
        <v>-15.729564232751727</v>
      </c>
      <c r="E356" s="71" t="str">
        <f t="shared" si="194"/>
        <v>35.22268345579505</v>
      </c>
      <c r="F356" s="71" t="str">
        <f t="shared" si="195"/>
        <v>865.0</v>
      </c>
      <c r="G356" s="71" t="str">
        <f t="shared" si="196"/>
        <v>Malawi</v>
      </c>
      <c r="H356" s="71" t="str">
        <f t="shared" si="197"/>
        <v>Chiradzulu</v>
      </c>
      <c r="I356" s="71" t="str">
        <f t="shared" si="198"/>
        <v>Onga</v>
      </c>
      <c r="J356" s="71" t="str">
        <f t="shared" si="199"/>
        <v>Chapola</v>
      </c>
      <c r="K356" s="71" t="str">
        <f t="shared" si="200"/>
        <v>January</v>
      </c>
      <c r="L356" s="71">
        <f t="shared" si="201"/>
        <v>0</v>
      </c>
      <c r="M356" s="71">
        <f t="shared" si="202"/>
        <v>0</v>
      </c>
      <c r="N356" s="71">
        <f t="shared" si="221"/>
        <v>7</v>
      </c>
      <c r="O356" s="71" t="str">
        <f t="shared" si="222"/>
        <v>Intermediate Level of Service</v>
      </c>
      <c r="P356" s="71">
        <v>1</v>
      </c>
      <c r="Q356" s="71" t="str">
        <f t="shared" si="203"/>
        <v>Afridev Handpump</v>
      </c>
      <c r="R356" s="71" t="str">
        <f t="shared" si="204"/>
        <v/>
      </c>
      <c r="S356" s="71" t="str">
        <f t="shared" si="223"/>
        <v>Afridev Handpump</v>
      </c>
      <c r="T356" s="71">
        <f t="shared" si="205"/>
        <v>1</v>
      </c>
      <c r="U356" s="71">
        <f t="shared" si="206"/>
        <v>361</v>
      </c>
      <c r="V356" s="71">
        <f t="shared" si="207"/>
        <v>0</v>
      </c>
      <c r="W356" s="71">
        <f t="shared" si="208"/>
        <v>1</v>
      </c>
      <c r="X356" s="71" t="str">
        <f t="shared" si="209"/>
        <v/>
      </c>
      <c r="Y356" s="71" t="str">
        <f t="shared" si="210"/>
        <v/>
      </c>
      <c r="Z356" s="71">
        <f t="shared" si="224"/>
        <v>1</v>
      </c>
      <c r="AA356" s="71">
        <f t="shared" si="211"/>
        <v>1</v>
      </c>
      <c r="AB356" s="71">
        <f t="shared" si="212"/>
        <v>62</v>
      </c>
      <c r="AC356" s="71" t="str">
        <f t="shared" si="213"/>
        <v>Handpump</v>
      </c>
      <c r="AD356" s="71">
        <f t="shared" si="225"/>
        <v>62</v>
      </c>
      <c r="AE356" s="71" t="str">
        <f t="shared" si="226"/>
        <v/>
      </c>
      <c r="AF356" s="71">
        <f t="shared" si="214"/>
        <v>1</v>
      </c>
      <c r="AG356" s="71" t="str">
        <f t="shared" si="215"/>
        <v/>
      </c>
      <c r="AH356" s="71" t="str">
        <f t="shared" si="216"/>
        <v/>
      </c>
      <c r="AI356" s="71">
        <f t="shared" si="217"/>
        <v>1</v>
      </c>
      <c r="AJ356" s="71" t="str">
        <f t="shared" si="218"/>
        <v>Turbidity</v>
      </c>
      <c r="AK356" s="71">
        <f t="shared" si="219"/>
        <v>1</v>
      </c>
      <c r="AL356" s="71">
        <f t="shared" si="227"/>
        <v>1</v>
      </c>
      <c r="AM356" s="71">
        <f t="shared" si="220"/>
        <v>1</v>
      </c>
    </row>
    <row r="357" spans="1:39" x14ac:dyDescent="0.45">
      <c r="A357" s="71" t="str">
        <f t="shared" si="190"/>
        <v>2699810646</v>
      </c>
      <c r="B357" s="71" t="str">
        <f t="shared" si="191"/>
        <v>14-08-2019 09:23:25 UTC</v>
      </c>
      <c r="C357" s="71" t="str">
        <f t="shared" si="192"/>
        <v>4p41-0cgm-4fku</v>
      </c>
      <c r="D357" s="71" t="str">
        <f t="shared" si="193"/>
        <v>-15.72770219296217</v>
      </c>
      <c r="E357" s="71" t="str">
        <f t="shared" si="194"/>
        <v>35.22170905955136</v>
      </c>
      <c r="F357" s="71" t="str">
        <f t="shared" si="195"/>
        <v>884.0</v>
      </c>
      <c r="G357" s="71" t="str">
        <f t="shared" si="196"/>
        <v>Malawi</v>
      </c>
      <c r="H357" s="71" t="str">
        <f t="shared" si="197"/>
        <v>Chiradzulu</v>
      </c>
      <c r="I357" s="71" t="str">
        <f t="shared" si="198"/>
        <v>Onga</v>
      </c>
      <c r="J357" s="71" t="str">
        <f t="shared" si="199"/>
        <v>Chapola</v>
      </c>
      <c r="K357" s="71" t="str">
        <f t="shared" si="200"/>
        <v>January</v>
      </c>
      <c r="L357" s="71">
        <f t="shared" si="201"/>
        <v>0</v>
      </c>
      <c r="M357" s="71">
        <f t="shared" si="202"/>
        <v>0</v>
      </c>
      <c r="N357" s="71">
        <f t="shared" si="221"/>
        <v>8</v>
      </c>
      <c r="O357" s="71" t="str">
        <f t="shared" si="222"/>
        <v>High Level of Service</v>
      </c>
      <c r="P357" s="71">
        <v>1</v>
      </c>
      <c r="Q357" s="71" t="str">
        <f t="shared" si="203"/>
        <v>Afridev Handpump</v>
      </c>
      <c r="R357" s="71" t="str">
        <f t="shared" si="204"/>
        <v/>
      </c>
      <c r="S357" s="71" t="str">
        <f t="shared" si="223"/>
        <v>Afridev Handpump</v>
      </c>
      <c r="T357" s="71">
        <f t="shared" si="205"/>
        <v>1</v>
      </c>
      <c r="U357" s="71">
        <f t="shared" si="206"/>
        <v>75</v>
      </c>
      <c r="V357" s="71">
        <f t="shared" si="207"/>
        <v>1</v>
      </c>
      <c r="W357" s="71">
        <f t="shared" si="208"/>
        <v>1</v>
      </c>
      <c r="X357" s="71" t="str">
        <f t="shared" si="209"/>
        <v/>
      </c>
      <c r="Y357" s="71" t="str">
        <f t="shared" si="210"/>
        <v/>
      </c>
      <c r="Z357" s="71">
        <f t="shared" si="224"/>
        <v>1</v>
      </c>
      <c r="AA357" s="71">
        <f t="shared" si="211"/>
        <v>1</v>
      </c>
      <c r="AB357" s="71">
        <f t="shared" si="212"/>
        <v>59</v>
      </c>
      <c r="AC357" s="71" t="str">
        <f t="shared" si="213"/>
        <v>Handpump</v>
      </c>
      <c r="AD357" s="71">
        <f t="shared" si="225"/>
        <v>59</v>
      </c>
      <c r="AE357" s="71" t="str">
        <f t="shared" si="226"/>
        <v/>
      </c>
      <c r="AF357" s="71">
        <f t="shared" si="214"/>
        <v>1</v>
      </c>
      <c r="AG357" s="71" t="str">
        <f t="shared" si="215"/>
        <v/>
      </c>
      <c r="AH357" s="71" t="str">
        <f t="shared" si="216"/>
        <v/>
      </c>
      <c r="AI357" s="71">
        <f t="shared" si="217"/>
        <v>1</v>
      </c>
      <c r="AJ357" s="71" t="str">
        <f t="shared" si="218"/>
        <v>Turbidity</v>
      </c>
      <c r="AK357" s="71">
        <f t="shared" si="219"/>
        <v>1</v>
      </c>
      <c r="AL357" s="71">
        <f t="shared" si="227"/>
        <v>1</v>
      </c>
      <c r="AM357" s="71">
        <f t="shared" si="220"/>
        <v>1</v>
      </c>
    </row>
    <row r="358" spans="1:39" x14ac:dyDescent="0.45">
      <c r="A358" s="71" t="str">
        <f t="shared" si="190"/>
        <v>2683720387</v>
      </c>
      <c r="B358" s="71" t="str">
        <f t="shared" si="191"/>
        <v>14-08-2019 09:24:29 UTC</v>
      </c>
      <c r="C358" s="71" t="str">
        <f t="shared" si="192"/>
        <v>1vbf-nd1w-qdrw</v>
      </c>
      <c r="D358" s="71" t="str">
        <f t="shared" si="193"/>
        <v>-15.582215781323612</v>
      </c>
      <c r="E358" s="71" t="str">
        <f t="shared" si="194"/>
        <v>35.188664915040135</v>
      </c>
      <c r="F358" s="71" t="str">
        <f t="shared" si="195"/>
        <v>960.0</v>
      </c>
      <c r="G358" s="71" t="str">
        <f t="shared" si="196"/>
        <v>Malawi</v>
      </c>
      <c r="H358" s="71" t="str">
        <f t="shared" si="197"/>
        <v>Chiradzulu</v>
      </c>
      <c r="I358" s="71" t="str">
        <f t="shared" si="198"/>
        <v>Ntchema</v>
      </c>
      <c r="J358" s="71" t="str">
        <f t="shared" si="199"/>
        <v>Ntchema</v>
      </c>
      <c r="K358" s="71" t="str">
        <f t="shared" si="200"/>
        <v>Chindunguli</v>
      </c>
      <c r="L358" s="71">
        <f t="shared" si="201"/>
        <v>0</v>
      </c>
      <c r="M358" s="71">
        <f t="shared" si="202"/>
        <v>0</v>
      </c>
      <c r="N358" s="71">
        <f t="shared" si="221"/>
        <v>7</v>
      </c>
      <c r="O358" s="71" t="str">
        <f t="shared" si="222"/>
        <v>Intermediate Level of Service</v>
      </c>
      <c r="P358" s="71">
        <v>1</v>
      </c>
      <c r="Q358" s="71" t="str">
        <f t="shared" si="203"/>
        <v>Afridev Handpump</v>
      </c>
      <c r="R358" s="71" t="str">
        <f t="shared" si="204"/>
        <v/>
      </c>
      <c r="S358" s="71" t="str">
        <f t="shared" si="223"/>
        <v>Afridev Handpump</v>
      </c>
      <c r="T358" s="71">
        <f t="shared" si="205"/>
        <v>1</v>
      </c>
      <c r="U358" s="71">
        <f t="shared" si="206"/>
        <v>2150</v>
      </c>
      <c r="V358" s="71">
        <f t="shared" si="207"/>
        <v>0</v>
      </c>
      <c r="W358" s="71">
        <f t="shared" si="208"/>
        <v>1</v>
      </c>
      <c r="X358" s="71" t="str">
        <f t="shared" si="209"/>
        <v/>
      </c>
      <c r="Y358" s="71" t="str">
        <f t="shared" si="210"/>
        <v/>
      </c>
      <c r="Z358" s="71">
        <f t="shared" si="224"/>
        <v>1</v>
      </c>
      <c r="AA358" s="71">
        <f t="shared" si="211"/>
        <v>1</v>
      </c>
      <c r="AB358" s="71">
        <f t="shared" si="212"/>
        <v>47</v>
      </c>
      <c r="AC358" s="71" t="str">
        <f t="shared" si="213"/>
        <v>Handpump</v>
      </c>
      <c r="AD358" s="71">
        <f t="shared" si="225"/>
        <v>47</v>
      </c>
      <c r="AE358" s="71" t="str">
        <f t="shared" si="226"/>
        <v/>
      </c>
      <c r="AF358" s="71">
        <f t="shared" si="214"/>
        <v>1</v>
      </c>
      <c r="AG358" s="71" t="str">
        <f t="shared" si="215"/>
        <v/>
      </c>
      <c r="AH358" s="71" t="str">
        <f t="shared" si="216"/>
        <v/>
      </c>
      <c r="AI358" s="71">
        <f t="shared" si="217"/>
        <v>1</v>
      </c>
      <c r="AJ358" s="71" t="str">
        <f t="shared" si="218"/>
        <v>Turbidity</v>
      </c>
      <c r="AK358" s="71">
        <f t="shared" si="219"/>
        <v>1</v>
      </c>
      <c r="AL358" s="71">
        <f t="shared" si="227"/>
        <v>1</v>
      </c>
      <c r="AM358" s="71">
        <f t="shared" si="220"/>
        <v>1</v>
      </c>
    </row>
    <row r="359" spans="1:39" x14ac:dyDescent="0.45">
      <c r="A359" s="71" t="str">
        <f t="shared" si="190"/>
        <v>2718260705</v>
      </c>
      <c r="B359" s="71" t="str">
        <f t="shared" si="191"/>
        <v>14-08-2019 09:34:46 UTC</v>
      </c>
      <c r="C359" s="71" t="str">
        <f t="shared" si="192"/>
        <v>sj57-7b1b-ut24</v>
      </c>
      <c r="D359" s="71" t="str">
        <f t="shared" si="193"/>
        <v>-15.729212192818522</v>
      </c>
      <c r="E359" s="71" t="str">
        <f t="shared" si="194"/>
        <v>35.221771504729986</v>
      </c>
      <c r="F359" s="71" t="str">
        <f t="shared" si="195"/>
        <v>869.0</v>
      </c>
      <c r="G359" s="71" t="str">
        <f t="shared" si="196"/>
        <v>Malawi</v>
      </c>
      <c r="H359" s="71" t="str">
        <f t="shared" si="197"/>
        <v>Chiradzulu</v>
      </c>
      <c r="I359" s="71" t="str">
        <f t="shared" si="198"/>
        <v>Onga</v>
      </c>
      <c r="J359" s="71" t="str">
        <f t="shared" si="199"/>
        <v>Chapola</v>
      </c>
      <c r="K359" s="71" t="str">
        <f t="shared" si="200"/>
        <v>January</v>
      </c>
      <c r="L359" s="71">
        <f t="shared" si="201"/>
        <v>0</v>
      </c>
      <c r="M359" s="71">
        <f t="shared" si="202"/>
        <v>0</v>
      </c>
      <c r="N359" s="71">
        <f t="shared" si="221"/>
        <v>7</v>
      </c>
      <c r="O359" s="71" t="str">
        <f t="shared" si="222"/>
        <v>Intermediate Level of Service</v>
      </c>
      <c r="P359" s="71">
        <v>1</v>
      </c>
      <c r="Q359" s="71" t="str">
        <f t="shared" si="203"/>
        <v>Afridev Handpump</v>
      </c>
      <c r="R359" s="71" t="str">
        <f t="shared" si="204"/>
        <v/>
      </c>
      <c r="S359" s="71" t="str">
        <f t="shared" si="223"/>
        <v>Afridev Handpump</v>
      </c>
      <c r="T359" s="71">
        <f t="shared" si="205"/>
        <v>1</v>
      </c>
      <c r="U359" s="71">
        <f t="shared" si="206"/>
        <v>150</v>
      </c>
      <c r="V359" s="71">
        <f t="shared" si="207"/>
        <v>1</v>
      </c>
      <c r="W359" s="71">
        <f t="shared" si="208"/>
        <v>1</v>
      </c>
      <c r="X359" s="71" t="str">
        <f t="shared" si="209"/>
        <v/>
      </c>
      <c r="Y359" s="71" t="str">
        <f t="shared" si="210"/>
        <v/>
      </c>
      <c r="Z359" s="71">
        <f t="shared" si="224"/>
        <v>1</v>
      </c>
      <c r="AA359" s="71">
        <f t="shared" si="211"/>
        <v>1</v>
      </c>
      <c r="AB359" s="71">
        <f t="shared" si="212"/>
        <v>71</v>
      </c>
      <c r="AC359" s="71" t="str">
        <f t="shared" si="213"/>
        <v>Handpump</v>
      </c>
      <c r="AD359" s="71">
        <f t="shared" si="225"/>
        <v>71</v>
      </c>
      <c r="AE359" s="71" t="str">
        <f t="shared" si="226"/>
        <v/>
      </c>
      <c r="AF359" s="71">
        <f t="shared" si="214"/>
        <v>1</v>
      </c>
      <c r="AG359" s="71" t="str">
        <f t="shared" si="215"/>
        <v/>
      </c>
      <c r="AH359" s="71" t="str">
        <f t="shared" si="216"/>
        <v/>
      </c>
      <c r="AI359" s="71">
        <f t="shared" si="217"/>
        <v>1</v>
      </c>
      <c r="AJ359" s="71" t="str">
        <f t="shared" si="218"/>
        <v>Turbidity</v>
      </c>
      <c r="AK359" s="71">
        <f t="shared" si="219"/>
        <v>1</v>
      </c>
      <c r="AL359" s="71">
        <f t="shared" si="227"/>
        <v>1</v>
      </c>
      <c r="AM359" s="71">
        <f t="shared" si="220"/>
        <v>0</v>
      </c>
    </row>
    <row r="360" spans="1:39" x14ac:dyDescent="0.45">
      <c r="A360" s="71" t="str">
        <f t="shared" si="190"/>
        <v>2699800482</v>
      </c>
      <c r="B360" s="71" t="str">
        <f t="shared" si="191"/>
        <v>14-08-2019 09:43:35 UTC</v>
      </c>
      <c r="C360" s="71" t="str">
        <f t="shared" si="192"/>
        <v>3j3n-3514-0tcc</v>
      </c>
      <c r="D360" s="71" t="str">
        <f t="shared" si="193"/>
        <v>-15.746702207252383</v>
      </c>
      <c r="E360" s="71" t="str">
        <f t="shared" si="194"/>
        <v>35.21210968494415</v>
      </c>
      <c r="F360" s="71" t="str">
        <f t="shared" si="195"/>
        <v>877.0</v>
      </c>
      <c r="G360" s="71" t="str">
        <f t="shared" si="196"/>
        <v>Malawi</v>
      </c>
      <c r="H360" s="71" t="str">
        <f t="shared" si="197"/>
        <v>Chiradzulu</v>
      </c>
      <c r="I360" s="71" t="str">
        <f t="shared" si="198"/>
        <v>Onga</v>
      </c>
      <c r="J360" s="71" t="str">
        <f t="shared" si="199"/>
        <v>kumitete</v>
      </c>
      <c r="K360" s="71" t="str">
        <f t="shared" si="200"/>
        <v>Ngwelero</v>
      </c>
      <c r="L360" s="71">
        <f t="shared" si="201"/>
        <v>0</v>
      </c>
      <c r="M360" s="71">
        <f t="shared" si="202"/>
        <v>0</v>
      </c>
      <c r="N360" s="71">
        <f t="shared" si="221"/>
        <v>6</v>
      </c>
      <c r="O360" s="71" t="str">
        <f t="shared" si="222"/>
        <v>Intermediate Level of Service</v>
      </c>
      <c r="P360" s="71">
        <v>1</v>
      </c>
      <c r="Q360" s="71" t="str">
        <f t="shared" si="203"/>
        <v>Afridev Handpump</v>
      </c>
      <c r="R360" s="71" t="str">
        <f t="shared" si="204"/>
        <v/>
      </c>
      <c r="S360" s="71" t="str">
        <f t="shared" si="223"/>
        <v>Afridev Handpump</v>
      </c>
      <c r="T360" s="71">
        <f t="shared" si="205"/>
        <v>1</v>
      </c>
      <c r="U360" s="71">
        <f t="shared" si="206"/>
        <v>340</v>
      </c>
      <c r="V360" s="71">
        <f t="shared" si="207"/>
        <v>0</v>
      </c>
      <c r="W360" s="71">
        <f t="shared" si="208"/>
        <v>0</v>
      </c>
      <c r="X360" s="71">
        <f t="shared" si="209"/>
        <v>1</v>
      </c>
      <c r="Y360" s="71">
        <f t="shared" si="210"/>
        <v>0</v>
      </c>
      <c r="Z360" s="71">
        <f t="shared" si="224"/>
        <v>0</v>
      </c>
      <c r="AA360" s="71">
        <f t="shared" si="211"/>
        <v>1</v>
      </c>
      <c r="AB360" s="71">
        <f t="shared" si="212"/>
        <v>70</v>
      </c>
      <c r="AC360" s="71" t="str">
        <f t="shared" si="213"/>
        <v>Handpump</v>
      </c>
      <c r="AD360" s="71">
        <f t="shared" si="225"/>
        <v>70</v>
      </c>
      <c r="AE360" s="71" t="str">
        <f t="shared" si="226"/>
        <v/>
      </c>
      <c r="AF360" s="71">
        <f t="shared" si="214"/>
        <v>1</v>
      </c>
      <c r="AG360" s="71" t="str">
        <f t="shared" si="215"/>
        <v/>
      </c>
      <c r="AH360" s="71" t="str">
        <f t="shared" si="216"/>
        <v/>
      </c>
      <c r="AI360" s="71">
        <f t="shared" si="217"/>
        <v>1</v>
      </c>
      <c r="AJ360" s="71" t="str">
        <f t="shared" si="218"/>
        <v>Turbidity</v>
      </c>
      <c r="AK360" s="71">
        <f t="shared" si="219"/>
        <v>1</v>
      </c>
      <c r="AL360" s="71">
        <f t="shared" si="227"/>
        <v>1</v>
      </c>
      <c r="AM360" s="71">
        <f t="shared" si="220"/>
        <v>1</v>
      </c>
    </row>
    <row r="361" spans="1:39" x14ac:dyDescent="0.45">
      <c r="A361" s="71" t="str">
        <f t="shared" si="190"/>
        <v>2699800484</v>
      </c>
      <c r="B361" s="71" t="str">
        <f t="shared" si="191"/>
        <v>14-08-2019 09:52:25 UTC</v>
      </c>
      <c r="C361" s="71" t="str">
        <f t="shared" si="192"/>
        <v>y83c-2gkb-xqax</v>
      </c>
      <c r="D361" s="71" t="str">
        <f t="shared" si="193"/>
        <v>-15.746738039888442</v>
      </c>
      <c r="E361" s="71" t="str">
        <f t="shared" si="194"/>
        <v>35.212787529453635</v>
      </c>
      <c r="F361" s="71" t="str">
        <f t="shared" si="195"/>
        <v>894.0</v>
      </c>
      <c r="G361" s="71" t="str">
        <f t="shared" si="196"/>
        <v>Malawi</v>
      </c>
      <c r="H361" s="71" t="str">
        <f t="shared" si="197"/>
        <v>Chiradzulu</v>
      </c>
      <c r="I361" s="71" t="str">
        <f t="shared" si="198"/>
        <v>Onga</v>
      </c>
      <c r="J361" s="71" t="str">
        <f t="shared" si="199"/>
        <v>kumitete</v>
      </c>
      <c r="K361" s="71" t="str">
        <f t="shared" si="200"/>
        <v>Ngwelero</v>
      </c>
      <c r="L361" s="71">
        <f t="shared" si="201"/>
        <v>0</v>
      </c>
      <c r="M361" s="71">
        <f t="shared" si="202"/>
        <v>0</v>
      </c>
      <c r="N361" s="71">
        <f t="shared" si="221"/>
        <v>7</v>
      </c>
      <c r="O361" s="71" t="str">
        <f t="shared" si="222"/>
        <v>Intermediate Level of Service</v>
      </c>
      <c r="P361" s="71">
        <v>1</v>
      </c>
      <c r="Q361" s="71" t="str">
        <f t="shared" si="203"/>
        <v>Afridev Handpump</v>
      </c>
      <c r="R361" s="71" t="str">
        <f t="shared" si="204"/>
        <v/>
      </c>
      <c r="S361" s="71" t="str">
        <f t="shared" si="223"/>
        <v>Afridev Handpump</v>
      </c>
      <c r="T361" s="71">
        <f t="shared" si="205"/>
        <v>1</v>
      </c>
      <c r="U361" s="71">
        <f t="shared" si="206"/>
        <v>340</v>
      </c>
      <c r="V361" s="71">
        <f t="shared" si="207"/>
        <v>0</v>
      </c>
      <c r="W361" s="71">
        <f t="shared" si="208"/>
        <v>1</v>
      </c>
      <c r="X361" s="71" t="str">
        <f t="shared" si="209"/>
        <v/>
      </c>
      <c r="Y361" s="71" t="str">
        <f t="shared" si="210"/>
        <v/>
      </c>
      <c r="Z361" s="71">
        <f t="shared" si="224"/>
        <v>1</v>
      </c>
      <c r="AA361" s="71">
        <f t="shared" si="211"/>
        <v>1</v>
      </c>
      <c r="AB361" s="71">
        <f t="shared" si="212"/>
        <v>60</v>
      </c>
      <c r="AC361" s="71" t="str">
        <f t="shared" si="213"/>
        <v>Handpump</v>
      </c>
      <c r="AD361" s="71">
        <f t="shared" si="225"/>
        <v>60</v>
      </c>
      <c r="AE361" s="71" t="str">
        <f t="shared" si="226"/>
        <v/>
      </c>
      <c r="AF361" s="71">
        <f t="shared" si="214"/>
        <v>1</v>
      </c>
      <c r="AG361" s="71" t="str">
        <f t="shared" si="215"/>
        <v/>
      </c>
      <c r="AH361" s="71" t="str">
        <f t="shared" si="216"/>
        <v/>
      </c>
      <c r="AI361" s="71">
        <f t="shared" si="217"/>
        <v>1</v>
      </c>
      <c r="AJ361" s="71" t="str">
        <f t="shared" si="218"/>
        <v>Turbidity</v>
      </c>
      <c r="AK361" s="71">
        <f t="shared" si="219"/>
        <v>1</v>
      </c>
      <c r="AL361" s="71">
        <f t="shared" si="227"/>
        <v>1</v>
      </c>
      <c r="AM361" s="71">
        <f t="shared" si="220"/>
        <v>1</v>
      </c>
    </row>
    <row r="362" spans="1:39" x14ac:dyDescent="0.45">
      <c r="A362" s="71" t="str">
        <f t="shared" si="190"/>
        <v>2703750195</v>
      </c>
      <c r="B362" s="71" t="str">
        <f t="shared" si="191"/>
        <v>14-08-2019 10:08:49 UTC</v>
      </c>
      <c r="C362" s="71" t="str">
        <f t="shared" si="192"/>
        <v>h39w-k0a1-fms1</v>
      </c>
      <c r="D362" s="71" t="str">
        <f t="shared" si="193"/>
        <v>-15.664408053271472</v>
      </c>
      <c r="E362" s="71" t="str">
        <f t="shared" si="194"/>
        <v>35.20010872744024</v>
      </c>
      <c r="F362" s="71" t="str">
        <f t="shared" si="195"/>
        <v>909.0</v>
      </c>
      <c r="G362" s="71" t="str">
        <f t="shared" si="196"/>
        <v>Malawi</v>
      </c>
      <c r="H362" s="71" t="str">
        <f t="shared" si="197"/>
        <v>Chiradzulu</v>
      </c>
      <c r="I362" s="71" t="str">
        <f t="shared" si="198"/>
        <v>Kadewere</v>
      </c>
      <c r="J362" s="71" t="str">
        <f t="shared" si="199"/>
        <v>Chikoja</v>
      </c>
      <c r="K362" s="71" t="str">
        <f t="shared" si="200"/>
        <v>Sitimoya</v>
      </c>
      <c r="L362" s="71">
        <f t="shared" si="201"/>
        <v>0</v>
      </c>
      <c r="M362" s="71">
        <f t="shared" si="202"/>
        <v>0</v>
      </c>
      <c r="N362" s="71">
        <f t="shared" si="221"/>
        <v>8</v>
      </c>
      <c r="O362" s="71" t="str">
        <f t="shared" si="222"/>
        <v>High Level of Service</v>
      </c>
      <c r="P362" s="71">
        <v>1</v>
      </c>
      <c r="Q362" s="71" t="str">
        <f t="shared" si="203"/>
        <v>Afridev Handpump</v>
      </c>
      <c r="R362" s="71" t="str">
        <f t="shared" si="204"/>
        <v/>
      </c>
      <c r="S362" s="71" t="str">
        <f t="shared" si="223"/>
        <v>Afridev Handpump</v>
      </c>
      <c r="T362" s="71">
        <f t="shared" si="205"/>
        <v>1</v>
      </c>
      <c r="U362" s="71">
        <f t="shared" si="206"/>
        <v>250</v>
      </c>
      <c r="V362" s="71">
        <f t="shared" si="207"/>
        <v>1</v>
      </c>
      <c r="W362" s="71">
        <f t="shared" si="208"/>
        <v>1</v>
      </c>
      <c r="X362" s="71" t="str">
        <f t="shared" si="209"/>
        <v/>
      </c>
      <c r="Y362" s="71" t="str">
        <f t="shared" si="210"/>
        <v/>
      </c>
      <c r="Z362" s="71">
        <f t="shared" si="224"/>
        <v>1</v>
      </c>
      <c r="AA362" s="71">
        <f t="shared" si="211"/>
        <v>1</v>
      </c>
      <c r="AB362" s="71">
        <f t="shared" si="212"/>
        <v>78</v>
      </c>
      <c r="AC362" s="71" t="str">
        <f t="shared" si="213"/>
        <v>Handpump</v>
      </c>
      <c r="AD362" s="71">
        <f t="shared" si="225"/>
        <v>78</v>
      </c>
      <c r="AE362" s="71" t="str">
        <f t="shared" si="226"/>
        <v/>
      </c>
      <c r="AF362" s="71">
        <f t="shared" si="214"/>
        <v>1</v>
      </c>
      <c r="AG362" s="71" t="str">
        <f t="shared" si="215"/>
        <v/>
      </c>
      <c r="AH362" s="71" t="str">
        <f t="shared" si="216"/>
        <v/>
      </c>
      <c r="AI362" s="71">
        <f t="shared" si="217"/>
        <v>1</v>
      </c>
      <c r="AJ362" s="71" t="str">
        <f t="shared" si="218"/>
        <v>Turbidity</v>
      </c>
      <c r="AK362" s="71">
        <f t="shared" si="219"/>
        <v>1</v>
      </c>
      <c r="AL362" s="71">
        <f t="shared" si="227"/>
        <v>1</v>
      </c>
      <c r="AM362" s="71">
        <f t="shared" si="220"/>
        <v>1</v>
      </c>
    </row>
    <row r="363" spans="1:39" x14ac:dyDescent="0.45">
      <c r="A363" s="71" t="str">
        <f t="shared" si="190"/>
        <v>2693810525</v>
      </c>
      <c r="B363" s="71" t="str">
        <f t="shared" si="191"/>
        <v>14-08-2019 10:17:00 UTC</v>
      </c>
      <c r="C363" s="71" t="str">
        <f t="shared" si="192"/>
        <v>emrc-4peh-d6xq</v>
      </c>
      <c r="D363" s="71" t="str">
        <f t="shared" si="193"/>
        <v>-15.747480341233313</v>
      </c>
      <c r="E363" s="71" t="str">
        <f t="shared" si="194"/>
        <v>35.2186468988657</v>
      </c>
      <c r="F363" s="71" t="str">
        <f t="shared" si="195"/>
        <v>870.0</v>
      </c>
      <c r="G363" s="71" t="str">
        <f t="shared" si="196"/>
        <v>Malawi</v>
      </c>
      <c r="H363" s="71" t="str">
        <f t="shared" si="197"/>
        <v>Chiradzulu</v>
      </c>
      <c r="I363" s="71" t="str">
        <f t="shared" si="198"/>
        <v>Onga</v>
      </c>
      <c r="J363" s="71" t="str">
        <f t="shared" si="199"/>
        <v>kumitete</v>
      </c>
      <c r="K363" s="71" t="str">
        <f t="shared" si="200"/>
        <v>Ngwelero</v>
      </c>
      <c r="L363" s="71">
        <f t="shared" si="201"/>
        <v>0</v>
      </c>
      <c r="M363" s="71">
        <f t="shared" si="202"/>
        <v>0</v>
      </c>
      <c r="N363" s="71">
        <f t="shared" si="221"/>
        <v>6</v>
      </c>
      <c r="O363" s="71" t="str">
        <f t="shared" si="222"/>
        <v>Intermediate Level of Service</v>
      </c>
      <c r="P363" s="71">
        <v>1</v>
      </c>
      <c r="Q363" s="71" t="str">
        <f t="shared" si="203"/>
        <v>Afridev Handpump</v>
      </c>
      <c r="R363" s="71" t="str">
        <f t="shared" si="204"/>
        <v/>
      </c>
      <c r="S363" s="71" t="str">
        <f t="shared" si="223"/>
        <v>Afridev Handpump</v>
      </c>
      <c r="T363" s="71">
        <f t="shared" si="205"/>
        <v>1</v>
      </c>
      <c r="U363" s="71">
        <f t="shared" si="206"/>
        <v>50</v>
      </c>
      <c r="V363" s="71">
        <f t="shared" si="207"/>
        <v>1</v>
      </c>
      <c r="W363" s="71">
        <f t="shared" si="208"/>
        <v>1</v>
      </c>
      <c r="X363" s="71" t="str">
        <f t="shared" si="209"/>
        <v/>
      </c>
      <c r="Y363" s="71" t="str">
        <f t="shared" si="210"/>
        <v/>
      </c>
      <c r="Z363" s="71">
        <f t="shared" si="224"/>
        <v>1</v>
      </c>
      <c r="AA363" s="71">
        <f t="shared" si="211"/>
        <v>1</v>
      </c>
      <c r="AB363" s="71">
        <f t="shared" si="212"/>
        <v>130</v>
      </c>
      <c r="AC363" s="71" t="str">
        <f t="shared" si="213"/>
        <v>Handpump</v>
      </c>
      <c r="AD363" s="71">
        <f t="shared" si="225"/>
        <v>130</v>
      </c>
      <c r="AE363" s="71" t="str">
        <f t="shared" si="226"/>
        <v/>
      </c>
      <c r="AF363" s="71">
        <f t="shared" si="214"/>
        <v>0</v>
      </c>
      <c r="AG363" s="71" t="str">
        <f t="shared" si="215"/>
        <v/>
      </c>
      <c r="AH363" s="71" t="str">
        <f t="shared" si="216"/>
        <v/>
      </c>
      <c r="AI363" s="71">
        <f t="shared" si="217"/>
        <v>1</v>
      </c>
      <c r="AJ363" s="71" t="str">
        <f t="shared" si="218"/>
        <v>Turbidity</v>
      </c>
      <c r="AK363" s="71">
        <f t="shared" si="219"/>
        <v>1</v>
      </c>
      <c r="AL363" s="71">
        <f t="shared" si="227"/>
        <v>1</v>
      </c>
      <c r="AM363" s="71">
        <f t="shared" si="220"/>
        <v>0</v>
      </c>
    </row>
    <row r="364" spans="1:39" x14ac:dyDescent="0.45">
      <c r="A364" s="71" t="str">
        <f t="shared" si="190"/>
        <v>2697861190</v>
      </c>
      <c r="B364" s="71" t="str">
        <f t="shared" si="191"/>
        <v>14-08-2019 10:50:28 UTC</v>
      </c>
      <c r="C364" s="71" t="str">
        <f t="shared" si="192"/>
        <v>r72b-hswp-775a</v>
      </c>
      <c r="D364" s="71" t="str">
        <f t="shared" si="193"/>
        <v>-15.759324640966952</v>
      </c>
      <c r="E364" s="71" t="str">
        <f t="shared" si="194"/>
        <v>35.30292551033199</v>
      </c>
      <c r="F364" s="71" t="str">
        <f t="shared" si="195"/>
        <v>781.0</v>
      </c>
      <c r="G364" s="71" t="str">
        <f t="shared" si="196"/>
        <v>Malawi</v>
      </c>
      <c r="H364" s="71" t="str">
        <f t="shared" si="197"/>
        <v>Chiradzulu</v>
      </c>
      <c r="I364" s="71" t="str">
        <f t="shared" si="198"/>
        <v>Kadewere</v>
      </c>
      <c r="J364" s="71" t="str">
        <f t="shared" si="199"/>
        <v>Phwitiko</v>
      </c>
      <c r="K364" s="71" t="str">
        <f t="shared" si="200"/>
        <v>Phwitiko</v>
      </c>
      <c r="L364" s="71">
        <f t="shared" si="201"/>
        <v>0</v>
      </c>
      <c r="M364" s="71">
        <f t="shared" si="202"/>
        <v>0</v>
      </c>
      <c r="N364" s="71">
        <f t="shared" si="221"/>
        <v>5</v>
      </c>
      <c r="O364" s="71" t="str">
        <f t="shared" si="222"/>
        <v>Basic Level of Service</v>
      </c>
      <c r="P364" s="71">
        <v>1</v>
      </c>
      <c r="Q364" s="71" t="str">
        <f t="shared" si="203"/>
        <v>Afridev Handpump</v>
      </c>
      <c r="R364" s="71" t="str">
        <f t="shared" si="204"/>
        <v/>
      </c>
      <c r="S364" s="71" t="str">
        <f t="shared" si="223"/>
        <v>Afridev Handpump</v>
      </c>
      <c r="T364" s="71">
        <f t="shared" si="205"/>
        <v>1</v>
      </c>
      <c r="U364" s="71">
        <f t="shared" si="206"/>
        <v>560</v>
      </c>
      <c r="V364" s="71">
        <f t="shared" si="207"/>
        <v>0</v>
      </c>
      <c r="W364" s="71">
        <f t="shared" si="208"/>
        <v>0</v>
      </c>
      <c r="X364" s="71">
        <f t="shared" si="209"/>
        <v>1</v>
      </c>
      <c r="Y364" s="71">
        <f t="shared" si="210"/>
        <v>0</v>
      </c>
      <c r="Z364" s="71">
        <f t="shared" si="224"/>
        <v>0</v>
      </c>
      <c r="AA364" s="71">
        <f t="shared" si="211"/>
        <v>1</v>
      </c>
      <c r="AB364" s="71">
        <f t="shared" si="212"/>
        <v>120</v>
      </c>
      <c r="AC364" s="71" t="str">
        <f t="shared" si="213"/>
        <v>Handpump</v>
      </c>
      <c r="AD364" s="71">
        <f t="shared" si="225"/>
        <v>120</v>
      </c>
      <c r="AE364" s="71" t="str">
        <f t="shared" si="226"/>
        <v/>
      </c>
      <c r="AF364" s="71">
        <f t="shared" si="214"/>
        <v>1</v>
      </c>
      <c r="AG364" s="71" t="str">
        <f t="shared" si="215"/>
        <v/>
      </c>
      <c r="AH364" s="71" t="str">
        <f t="shared" si="216"/>
        <v/>
      </c>
      <c r="AI364" s="71">
        <f t="shared" si="217"/>
        <v>1</v>
      </c>
      <c r="AJ364" s="71" t="str">
        <f t="shared" si="218"/>
        <v>Turbidity</v>
      </c>
      <c r="AK364" s="71">
        <f t="shared" si="219"/>
        <v>1</v>
      </c>
      <c r="AL364" s="71">
        <f t="shared" si="227"/>
        <v>1</v>
      </c>
      <c r="AM364" s="71">
        <f t="shared" si="220"/>
        <v>0</v>
      </c>
    </row>
    <row r="365" spans="1:39" x14ac:dyDescent="0.45">
      <c r="A365" s="71" t="str">
        <f t="shared" si="190"/>
        <v>2697870306</v>
      </c>
      <c r="B365" s="71" t="str">
        <f t="shared" si="191"/>
        <v>14-08-2019 10:53:18 UTC</v>
      </c>
      <c r="C365" s="71" t="str">
        <f t="shared" si="192"/>
        <v>f65r-h3pn-jt1w</v>
      </c>
      <c r="D365" s="71" t="str">
        <f t="shared" si="193"/>
        <v>-15.586724826134741</v>
      </c>
      <c r="E365" s="71" t="str">
        <f t="shared" si="194"/>
        <v>35.19048169255257</v>
      </c>
      <c r="F365" s="71" t="str">
        <f t="shared" si="195"/>
        <v>982.0</v>
      </c>
      <c r="G365" s="71" t="str">
        <f t="shared" si="196"/>
        <v>Malawi</v>
      </c>
      <c r="H365" s="71" t="str">
        <f t="shared" si="197"/>
        <v>Chiradzulu</v>
      </c>
      <c r="I365" s="71" t="str">
        <f t="shared" si="198"/>
        <v>Ntchema</v>
      </c>
      <c r="J365" s="71" t="str">
        <f t="shared" si="199"/>
        <v>Ntchema</v>
      </c>
      <c r="K365" s="71" t="str">
        <f t="shared" si="200"/>
        <v>Chindunguli</v>
      </c>
      <c r="L365" s="71">
        <f t="shared" si="201"/>
        <v>0</v>
      </c>
      <c r="M365" s="71">
        <f t="shared" si="202"/>
        <v>0</v>
      </c>
      <c r="N365" s="71">
        <f t="shared" si="221"/>
        <v>7</v>
      </c>
      <c r="O365" s="71" t="str">
        <f t="shared" si="222"/>
        <v>Intermediate Level of Service</v>
      </c>
      <c r="P365" s="71">
        <v>1</v>
      </c>
      <c r="Q365" s="71" t="str">
        <f t="shared" si="203"/>
        <v>Afridev Handpump</v>
      </c>
      <c r="R365" s="71" t="str">
        <f t="shared" si="204"/>
        <v/>
      </c>
      <c r="S365" s="71" t="str">
        <f t="shared" si="223"/>
        <v>Afridev Handpump</v>
      </c>
      <c r="T365" s="71">
        <f t="shared" si="205"/>
        <v>1</v>
      </c>
      <c r="U365" s="71">
        <f t="shared" si="206"/>
        <v>750</v>
      </c>
      <c r="V365" s="71">
        <f t="shared" si="207"/>
        <v>0</v>
      </c>
      <c r="W365" s="71">
        <f t="shared" si="208"/>
        <v>1</v>
      </c>
      <c r="X365" s="71" t="str">
        <f t="shared" si="209"/>
        <v/>
      </c>
      <c r="Y365" s="71" t="str">
        <f t="shared" si="210"/>
        <v/>
      </c>
      <c r="Z365" s="71">
        <f t="shared" si="224"/>
        <v>1</v>
      </c>
      <c r="AA365" s="71">
        <f t="shared" si="211"/>
        <v>1</v>
      </c>
      <c r="AB365" s="71">
        <f t="shared" si="212"/>
        <v>65</v>
      </c>
      <c r="AC365" s="71" t="str">
        <f t="shared" si="213"/>
        <v>Handpump</v>
      </c>
      <c r="AD365" s="71">
        <f t="shared" si="225"/>
        <v>65</v>
      </c>
      <c r="AE365" s="71" t="str">
        <f t="shared" si="226"/>
        <v/>
      </c>
      <c r="AF365" s="71">
        <f t="shared" si="214"/>
        <v>1</v>
      </c>
      <c r="AG365" s="71" t="str">
        <f t="shared" si="215"/>
        <v/>
      </c>
      <c r="AH365" s="71" t="str">
        <f t="shared" si="216"/>
        <v/>
      </c>
      <c r="AI365" s="71">
        <f t="shared" si="217"/>
        <v>1</v>
      </c>
      <c r="AJ365" s="71" t="str">
        <f t="shared" si="218"/>
        <v>Turbidity</v>
      </c>
      <c r="AK365" s="71">
        <f t="shared" si="219"/>
        <v>1</v>
      </c>
      <c r="AL365" s="71">
        <f t="shared" si="227"/>
        <v>1</v>
      </c>
      <c r="AM365" s="71">
        <f t="shared" si="220"/>
        <v>1</v>
      </c>
    </row>
    <row r="366" spans="1:39" x14ac:dyDescent="0.45">
      <c r="A366" s="71" t="str">
        <f t="shared" si="190"/>
        <v>2712440960</v>
      </c>
      <c r="B366" s="71" t="str">
        <f t="shared" si="191"/>
        <v>14-08-2019 11:05:42 UTC</v>
      </c>
      <c r="C366" s="71" t="str">
        <f t="shared" si="192"/>
        <v>wfey-ey92-dsg6</v>
      </c>
      <c r="D366" s="71" t="str">
        <f t="shared" si="193"/>
        <v>-15.558680989779532</v>
      </c>
      <c r="E366" s="71" t="str">
        <f t="shared" si="194"/>
        <v>35.18577575683594</v>
      </c>
      <c r="F366" s="71" t="str">
        <f t="shared" si="195"/>
        <v>954.0</v>
      </c>
      <c r="G366" s="71" t="str">
        <f t="shared" si="196"/>
        <v>Malawi</v>
      </c>
      <c r="H366" s="71" t="str">
        <f t="shared" si="197"/>
        <v>Chiradzulu</v>
      </c>
      <c r="I366" s="71" t="str">
        <f t="shared" si="198"/>
        <v>Ntchema</v>
      </c>
      <c r="J366" s="71" t="str">
        <f t="shared" si="199"/>
        <v>Nyimbiri</v>
      </c>
      <c r="K366" s="71" t="str">
        <f t="shared" si="200"/>
        <v>Thomu</v>
      </c>
      <c r="L366" s="71">
        <f t="shared" si="201"/>
        <v>0</v>
      </c>
      <c r="M366" s="71">
        <f t="shared" si="202"/>
        <v>0</v>
      </c>
      <c r="N366" s="71">
        <f t="shared" si="221"/>
        <v>0</v>
      </c>
      <c r="O366" s="71" t="str">
        <f t="shared" si="222"/>
        <v>No Improved System</v>
      </c>
      <c r="P366" s="71" t="s">
        <v>96</v>
      </c>
      <c r="Q366" s="71" t="str">
        <f t="shared" si="203"/>
        <v/>
      </c>
      <c r="R366" s="71" t="str">
        <f t="shared" si="204"/>
        <v>Unprotected Spring</v>
      </c>
      <c r="S366" s="71" t="str">
        <f t="shared" si="223"/>
        <v>Unprotected Spring</v>
      </c>
      <c r="T366" s="71" t="str">
        <f t="shared" si="205"/>
        <v>N/A</v>
      </c>
      <c r="U366" s="71">
        <f t="shared" si="206"/>
        <v>200</v>
      </c>
      <c r="V366" s="71" t="str">
        <f t="shared" si="207"/>
        <v>N/A</v>
      </c>
      <c r="W366" s="71" t="str">
        <f t="shared" si="208"/>
        <v/>
      </c>
      <c r="X366" s="71" t="str">
        <f t="shared" si="209"/>
        <v/>
      </c>
      <c r="Y366" s="71" t="str">
        <f t="shared" si="210"/>
        <v/>
      </c>
      <c r="Z366" s="71" t="str">
        <f t="shared" si="224"/>
        <v>N/A</v>
      </c>
      <c r="AA366" s="71" t="str">
        <f t="shared" si="211"/>
        <v>N/A</v>
      </c>
      <c r="AB366" s="71" t="str">
        <f t="shared" si="212"/>
        <v/>
      </c>
      <c r="AC366" s="71" t="str">
        <f t="shared" si="213"/>
        <v/>
      </c>
      <c r="AD366" s="71" t="str">
        <f t="shared" si="225"/>
        <v/>
      </c>
      <c r="AE366" s="71" t="str">
        <f t="shared" si="226"/>
        <v/>
      </c>
      <c r="AF366" s="71" t="str">
        <f t="shared" si="214"/>
        <v>N/A</v>
      </c>
      <c r="AG366" s="71" t="str">
        <f t="shared" si="215"/>
        <v/>
      </c>
      <c r="AH366" s="71" t="str">
        <f t="shared" si="216"/>
        <v/>
      </c>
      <c r="AI366" s="71" t="str">
        <f t="shared" si="217"/>
        <v/>
      </c>
      <c r="AJ366" s="71" t="str">
        <f t="shared" si="218"/>
        <v/>
      </c>
      <c r="AK366" s="71" t="str">
        <f t="shared" si="219"/>
        <v/>
      </c>
      <c r="AL366" s="71" t="str">
        <f t="shared" si="227"/>
        <v>N/A</v>
      </c>
      <c r="AM366" s="71" t="str">
        <f t="shared" si="220"/>
        <v>N/A</v>
      </c>
    </row>
    <row r="367" spans="1:39" x14ac:dyDescent="0.45">
      <c r="A367" s="71" t="str">
        <f t="shared" si="190"/>
        <v>2681790258</v>
      </c>
      <c r="B367" s="71" t="str">
        <f t="shared" si="191"/>
        <v>14-08-2019 11:23:54 UTC</v>
      </c>
      <c r="C367" s="71" t="str">
        <f t="shared" si="192"/>
        <v>253y-1v9v-rdjd</v>
      </c>
      <c r="D367" s="71" t="str">
        <f t="shared" si="193"/>
        <v>-15.668109711259604</v>
      </c>
      <c r="E367" s="71" t="str">
        <f t="shared" si="194"/>
        <v>35.19915654323995</v>
      </c>
      <c r="F367" s="71" t="str">
        <f t="shared" si="195"/>
        <v>923.0</v>
      </c>
      <c r="G367" s="71" t="str">
        <f t="shared" si="196"/>
        <v>Malawi</v>
      </c>
      <c r="H367" s="71" t="str">
        <f t="shared" si="197"/>
        <v>Chiradzulu</v>
      </c>
      <c r="I367" s="71" t="str">
        <f t="shared" si="198"/>
        <v>Kadewere</v>
      </c>
      <c r="J367" s="71" t="str">
        <f t="shared" si="199"/>
        <v>Chikoja</v>
      </c>
      <c r="K367" s="71" t="str">
        <f t="shared" si="200"/>
        <v>Sitimoya</v>
      </c>
      <c r="L367" s="71">
        <f t="shared" si="201"/>
        <v>0</v>
      </c>
      <c r="M367" s="71">
        <f t="shared" si="202"/>
        <v>0</v>
      </c>
      <c r="N367" s="71">
        <f t="shared" si="221"/>
        <v>7</v>
      </c>
      <c r="O367" s="71" t="str">
        <f t="shared" si="222"/>
        <v>Intermediate Level of Service</v>
      </c>
      <c r="P367" s="71">
        <v>1</v>
      </c>
      <c r="Q367" s="71" t="str">
        <f t="shared" si="203"/>
        <v>Afridev Handpump</v>
      </c>
      <c r="R367" s="71" t="str">
        <f t="shared" si="204"/>
        <v/>
      </c>
      <c r="S367" s="71" t="str">
        <f t="shared" si="223"/>
        <v>Afridev Handpump</v>
      </c>
      <c r="T367" s="71">
        <f t="shared" si="205"/>
        <v>1</v>
      </c>
      <c r="U367" s="71">
        <f t="shared" si="206"/>
        <v>700</v>
      </c>
      <c r="V367" s="71">
        <f t="shared" si="207"/>
        <v>0</v>
      </c>
      <c r="W367" s="71">
        <f t="shared" si="208"/>
        <v>1</v>
      </c>
      <c r="X367" s="71" t="str">
        <f t="shared" si="209"/>
        <v/>
      </c>
      <c r="Y367" s="71" t="str">
        <f t="shared" si="210"/>
        <v/>
      </c>
      <c r="Z367" s="71">
        <f t="shared" si="224"/>
        <v>1</v>
      </c>
      <c r="AA367" s="71">
        <f t="shared" si="211"/>
        <v>1</v>
      </c>
      <c r="AB367" s="71">
        <f t="shared" si="212"/>
        <v>50</v>
      </c>
      <c r="AC367" s="71" t="str">
        <f t="shared" si="213"/>
        <v>Handpump</v>
      </c>
      <c r="AD367" s="71">
        <f t="shared" si="225"/>
        <v>50</v>
      </c>
      <c r="AE367" s="71" t="str">
        <f t="shared" si="226"/>
        <v/>
      </c>
      <c r="AF367" s="71">
        <f t="shared" si="214"/>
        <v>1</v>
      </c>
      <c r="AG367" s="71" t="str">
        <f t="shared" si="215"/>
        <v/>
      </c>
      <c r="AH367" s="71" t="str">
        <f t="shared" si="216"/>
        <v/>
      </c>
      <c r="AI367" s="71">
        <f t="shared" si="217"/>
        <v>1</v>
      </c>
      <c r="AJ367" s="71" t="str">
        <f t="shared" si="218"/>
        <v>Turbidity</v>
      </c>
      <c r="AK367" s="71">
        <f t="shared" si="219"/>
        <v>1</v>
      </c>
      <c r="AL367" s="71">
        <f t="shared" si="227"/>
        <v>1</v>
      </c>
      <c r="AM367" s="71">
        <f t="shared" si="220"/>
        <v>1</v>
      </c>
    </row>
    <row r="368" spans="1:39" x14ac:dyDescent="0.45">
      <c r="A368" s="71" t="str">
        <f t="shared" si="190"/>
        <v>2705620306</v>
      </c>
      <c r="B368" s="71" t="str">
        <f t="shared" si="191"/>
        <v>14-08-2019 11:28:25 UTC</v>
      </c>
      <c r="C368" s="71" t="str">
        <f t="shared" si="192"/>
        <v>23g1-gyv5-s6rg</v>
      </c>
      <c r="D368" s="71" t="str">
        <f t="shared" si="193"/>
        <v>-15.673321578651667</v>
      </c>
      <c r="E368" s="71" t="str">
        <f t="shared" si="194"/>
        <v>35.21128281019628</v>
      </c>
      <c r="F368" s="71" t="str">
        <f t="shared" si="195"/>
        <v>931.0</v>
      </c>
      <c r="G368" s="71" t="str">
        <f t="shared" si="196"/>
        <v>Malawi</v>
      </c>
      <c r="H368" s="71" t="str">
        <f t="shared" si="197"/>
        <v>Chiradzulu</v>
      </c>
      <c r="I368" s="71" t="str">
        <f t="shared" si="198"/>
        <v>Kadewere</v>
      </c>
      <c r="J368" s="71" t="str">
        <f t="shared" si="199"/>
        <v>Chikoja</v>
      </c>
      <c r="K368" s="71" t="str">
        <f t="shared" si="200"/>
        <v>Mtamba</v>
      </c>
      <c r="L368" s="71">
        <f t="shared" si="201"/>
        <v>0</v>
      </c>
      <c r="M368" s="71">
        <f t="shared" si="202"/>
        <v>0</v>
      </c>
      <c r="N368" s="71">
        <f t="shared" si="221"/>
        <v>7</v>
      </c>
      <c r="O368" s="71" t="str">
        <f t="shared" si="222"/>
        <v>Intermediate Level of Service</v>
      </c>
      <c r="P368" s="71">
        <v>1</v>
      </c>
      <c r="Q368" s="71" t="str">
        <f t="shared" si="203"/>
        <v>Afridev Handpump</v>
      </c>
      <c r="R368" s="71" t="str">
        <f t="shared" si="204"/>
        <v/>
      </c>
      <c r="S368" s="71" t="str">
        <f t="shared" si="223"/>
        <v>Afridev Handpump</v>
      </c>
      <c r="T368" s="71">
        <f t="shared" si="205"/>
        <v>1</v>
      </c>
      <c r="U368" s="71">
        <f t="shared" si="206"/>
        <v>180</v>
      </c>
      <c r="V368" s="71">
        <f t="shared" si="207"/>
        <v>1</v>
      </c>
      <c r="W368" s="71">
        <f t="shared" si="208"/>
        <v>0</v>
      </c>
      <c r="X368" s="71">
        <f t="shared" si="209"/>
        <v>1</v>
      </c>
      <c r="Y368" s="71">
        <f t="shared" si="210"/>
        <v>0</v>
      </c>
      <c r="Z368" s="71">
        <f t="shared" si="224"/>
        <v>0</v>
      </c>
      <c r="AA368" s="71">
        <f t="shared" si="211"/>
        <v>1</v>
      </c>
      <c r="AB368" s="71">
        <f t="shared" si="212"/>
        <v>62</v>
      </c>
      <c r="AC368" s="71" t="str">
        <f t="shared" si="213"/>
        <v>Handpump</v>
      </c>
      <c r="AD368" s="71">
        <f t="shared" si="225"/>
        <v>62</v>
      </c>
      <c r="AE368" s="71" t="str">
        <f t="shared" si="226"/>
        <v/>
      </c>
      <c r="AF368" s="71">
        <f t="shared" si="214"/>
        <v>1</v>
      </c>
      <c r="AG368" s="71" t="str">
        <f t="shared" si="215"/>
        <v/>
      </c>
      <c r="AH368" s="71" t="str">
        <f t="shared" si="216"/>
        <v/>
      </c>
      <c r="AI368" s="71">
        <f t="shared" si="217"/>
        <v>1</v>
      </c>
      <c r="AJ368" s="71" t="str">
        <f t="shared" si="218"/>
        <v>Turbidity</v>
      </c>
      <c r="AK368" s="71">
        <f t="shared" si="219"/>
        <v>1</v>
      </c>
      <c r="AL368" s="71">
        <f t="shared" si="227"/>
        <v>1</v>
      </c>
      <c r="AM368" s="71">
        <f t="shared" si="220"/>
        <v>1</v>
      </c>
    </row>
    <row r="369" spans="1:39" x14ac:dyDescent="0.45">
      <c r="A369" s="71" t="str">
        <f t="shared" si="190"/>
        <v>2689770284</v>
      </c>
      <c r="B369" s="71" t="str">
        <f t="shared" si="191"/>
        <v>14-08-2019 11:32:46 UTC</v>
      </c>
      <c r="C369" s="71" t="str">
        <f t="shared" si="192"/>
        <v>w53b-5c8y-c4fg</v>
      </c>
      <c r="D369" s="71" t="str">
        <f t="shared" si="193"/>
        <v>-15.66007255576551</v>
      </c>
      <c r="E369" s="71" t="str">
        <f t="shared" si="194"/>
        <v>35.20542897284031</v>
      </c>
      <c r="F369" s="71" t="str">
        <f t="shared" si="195"/>
        <v>895.0</v>
      </c>
      <c r="G369" s="71" t="str">
        <f t="shared" si="196"/>
        <v>Malawi</v>
      </c>
      <c r="H369" s="71" t="str">
        <f t="shared" si="197"/>
        <v>Chiradzulu</v>
      </c>
      <c r="I369" s="71" t="str">
        <f t="shared" si="198"/>
        <v>Kadewere</v>
      </c>
      <c r="J369" s="71" t="str">
        <f t="shared" si="199"/>
        <v>Chikoja</v>
      </c>
      <c r="K369" s="71" t="str">
        <f t="shared" si="200"/>
        <v>Napulu</v>
      </c>
      <c r="L369" s="71">
        <f t="shared" si="201"/>
        <v>0</v>
      </c>
      <c r="M369" s="71">
        <f t="shared" si="202"/>
        <v>0</v>
      </c>
      <c r="N369" s="71">
        <f t="shared" si="221"/>
        <v>6</v>
      </c>
      <c r="O369" s="71" t="str">
        <f t="shared" si="222"/>
        <v>Intermediate Level of Service</v>
      </c>
      <c r="P369" s="71">
        <v>1</v>
      </c>
      <c r="Q369" s="71" t="str">
        <f t="shared" si="203"/>
        <v>Afridev Handpump</v>
      </c>
      <c r="R369" s="71" t="str">
        <f t="shared" si="204"/>
        <v/>
      </c>
      <c r="S369" s="71" t="str">
        <f t="shared" si="223"/>
        <v>Afridev Handpump</v>
      </c>
      <c r="T369" s="71">
        <f t="shared" si="205"/>
        <v>1</v>
      </c>
      <c r="U369" s="71">
        <f t="shared" si="206"/>
        <v>300</v>
      </c>
      <c r="V369" s="71">
        <f t="shared" si="207"/>
        <v>0</v>
      </c>
      <c r="W369" s="71">
        <f t="shared" si="208"/>
        <v>1</v>
      </c>
      <c r="X369" s="71" t="str">
        <f t="shared" si="209"/>
        <v/>
      </c>
      <c r="Y369" s="71" t="str">
        <f t="shared" si="210"/>
        <v/>
      </c>
      <c r="Z369" s="71">
        <f t="shared" si="224"/>
        <v>1</v>
      </c>
      <c r="AA369" s="71">
        <f t="shared" si="211"/>
        <v>1</v>
      </c>
      <c r="AB369" s="71">
        <f t="shared" si="212"/>
        <v>110</v>
      </c>
      <c r="AC369" s="71" t="str">
        <f t="shared" si="213"/>
        <v>Handpump</v>
      </c>
      <c r="AD369" s="71">
        <f t="shared" si="225"/>
        <v>110</v>
      </c>
      <c r="AE369" s="71" t="str">
        <f t="shared" si="226"/>
        <v/>
      </c>
      <c r="AF369" s="71">
        <f t="shared" si="214"/>
        <v>1</v>
      </c>
      <c r="AG369" s="71" t="str">
        <f t="shared" si="215"/>
        <v/>
      </c>
      <c r="AH369" s="71" t="str">
        <f t="shared" si="216"/>
        <v/>
      </c>
      <c r="AI369" s="71">
        <f t="shared" si="217"/>
        <v>0</v>
      </c>
      <c r="AJ369" s="71" t="str">
        <f t="shared" si="218"/>
        <v>Turbidity</v>
      </c>
      <c r="AK369" s="71">
        <f t="shared" si="219"/>
        <v>1</v>
      </c>
      <c r="AL369" s="71">
        <f t="shared" si="227"/>
        <v>0</v>
      </c>
      <c r="AM369" s="71">
        <f t="shared" si="220"/>
        <v>1</v>
      </c>
    </row>
    <row r="370" spans="1:39" x14ac:dyDescent="0.45">
      <c r="A370" s="71" t="str">
        <f t="shared" si="190"/>
        <v>2697860928</v>
      </c>
      <c r="B370" s="71" t="str">
        <f t="shared" si="191"/>
        <v>14-08-2019 11:35:44 UTC</v>
      </c>
      <c r="C370" s="71" t="str">
        <f t="shared" si="192"/>
        <v>4h5r-y6jf-m6bp</v>
      </c>
      <c r="D370" s="71" t="str">
        <f t="shared" si="193"/>
        <v>-15.731689715757966</v>
      </c>
      <c r="E370" s="71" t="str">
        <f t="shared" si="194"/>
        <v>35.22404182702303</v>
      </c>
      <c r="F370" s="71" t="str">
        <f t="shared" si="195"/>
        <v>859.0</v>
      </c>
      <c r="G370" s="71" t="str">
        <f t="shared" si="196"/>
        <v>Malawi</v>
      </c>
      <c r="H370" s="71" t="str">
        <f t="shared" si="197"/>
        <v>Chiradzulu</v>
      </c>
      <c r="I370" s="71" t="str">
        <f t="shared" si="198"/>
        <v>Onga</v>
      </c>
      <c r="J370" s="71" t="str">
        <f t="shared" si="199"/>
        <v>Chapola</v>
      </c>
      <c r="K370" s="71" t="str">
        <f t="shared" si="200"/>
        <v>Changwiya</v>
      </c>
      <c r="L370" s="71">
        <f t="shared" si="201"/>
        <v>0</v>
      </c>
      <c r="M370" s="71">
        <f t="shared" si="202"/>
        <v>0</v>
      </c>
      <c r="N370" s="71">
        <f t="shared" si="221"/>
        <v>7</v>
      </c>
      <c r="O370" s="71" t="str">
        <f t="shared" si="222"/>
        <v>Intermediate Level of Service</v>
      </c>
      <c r="P370" s="71">
        <v>1</v>
      </c>
      <c r="Q370" s="71" t="str">
        <f t="shared" si="203"/>
        <v>Afridev Handpump</v>
      </c>
      <c r="R370" s="71" t="str">
        <f t="shared" si="204"/>
        <v/>
      </c>
      <c r="S370" s="71" t="str">
        <f t="shared" si="223"/>
        <v>Afridev Handpump</v>
      </c>
      <c r="T370" s="71">
        <f t="shared" si="205"/>
        <v>1</v>
      </c>
      <c r="U370" s="71">
        <f t="shared" si="206"/>
        <v>376</v>
      </c>
      <c r="V370" s="71">
        <f t="shared" si="207"/>
        <v>0</v>
      </c>
      <c r="W370" s="71">
        <f t="shared" si="208"/>
        <v>1</v>
      </c>
      <c r="X370" s="71" t="str">
        <f t="shared" si="209"/>
        <v/>
      </c>
      <c r="Y370" s="71" t="str">
        <f t="shared" si="210"/>
        <v/>
      </c>
      <c r="Z370" s="71">
        <f t="shared" si="224"/>
        <v>1</v>
      </c>
      <c r="AA370" s="71">
        <f t="shared" si="211"/>
        <v>1</v>
      </c>
      <c r="AB370" s="71">
        <f t="shared" si="212"/>
        <v>40</v>
      </c>
      <c r="AC370" s="71" t="str">
        <f t="shared" si="213"/>
        <v>Handpump</v>
      </c>
      <c r="AD370" s="71">
        <f t="shared" si="225"/>
        <v>40</v>
      </c>
      <c r="AE370" s="71" t="str">
        <f t="shared" si="226"/>
        <v/>
      </c>
      <c r="AF370" s="71">
        <f t="shared" si="214"/>
        <v>1</v>
      </c>
      <c r="AG370" s="71" t="str">
        <f t="shared" si="215"/>
        <v/>
      </c>
      <c r="AH370" s="71" t="str">
        <f t="shared" si="216"/>
        <v/>
      </c>
      <c r="AI370" s="71">
        <f t="shared" si="217"/>
        <v>1</v>
      </c>
      <c r="AJ370" s="71" t="str">
        <f t="shared" si="218"/>
        <v>Turbidity</v>
      </c>
      <c r="AK370" s="71">
        <f t="shared" si="219"/>
        <v>1</v>
      </c>
      <c r="AL370" s="71">
        <f t="shared" si="227"/>
        <v>1</v>
      </c>
      <c r="AM370" s="71">
        <f t="shared" si="220"/>
        <v>1</v>
      </c>
    </row>
    <row r="371" spans="1:39" x14ac:dyDescent="0.45">
      <c r="A371" s="71" t="str">
        <f t="shared" si="190"/>
        <v>2699810904</v>
      </c>
      <c r="B371" s="71" t="str">
        <f t="shared" si="191"/>
        <v>14-08-2019 11:56:11 UTC</v>
      </c>
      <c r="C371" s="71" t="str">
        <f t="shared" si="192"/>
        <v>tygm-ek9t-72ny</v>
      </c>
      <c r="D371" s="71" t="str">
        <f t="shared" si="193"/>
        <v>-15.56767481379211</v>
      </c>
      <c r="E371" s="71" t="str">
        <f t="shared" si="194"/>
        <v>35.193493980914354</v>
      </c>
      <c r="F371" s="71" t="str">
        <f t="shared" si="195"/>
        <v>954.0</v>
      </c>
      <c r="G371" s="71" t="str">
        <f t="shared" si="196"/>
        <v>Malawi</v>
      </c>
      <c r="H371" s="71" t="str">
        <f t="shared" si="197"/>
        <v>Chiradzulu</v>
      </c>
      <c r="I371" s="71" t="str">
        <f t="shared" si="198"/>
        <v>Ntchema</v>
      </c>
      <c r="J371" s="71" t="str">
        <f t="shared" si="199"/>
        <v>Nyimbiri</v>
      </c>
      <c r="K371" s="71" t="str">
        <f t="shared" si="200"/>
        <v>Katopola</v>
      </c>
      <c r="L371" s="71">
        <f t="shared" si="201"/>
        <v>0</v>
      </c>
      <c r="M371" s="71">
        <f t="shared" si="202"/>
        <v>0</v>
      </c>
      <c r="N371" s="71">
        <f t="shared" si="221"/>
        <v>7</v>
      </c>
      <c r="O371" s="71" t="str">
        <f t="shared" si="222"/>
        <v>Intermediate Level of Service</v>
      </c>
      <c r="P371" s="71">
        <v>1</v>
      </c>
      <c r="Q371" s="71" t="str">
        <f t="shared" si="203"/>
        <v>Afridev Handpump</v>
      </c>
      <c r="R371" s="71" t="str">
        <f t="shared" si="204"/>
        <v/>
      </c>
      <c r="S371" s="71" t="str">
        <f t="shared" si="223"/>
        <v>Afridev Handpump</v>
      </c>
      <c r="T371" s="71">
        <f t="shared" si="205"/>
        <v>1</v>
      </c>
      <c r="U371" s="71">
        <f t="shared" si="206"/>
        <v>850</v>
      </c>
      <c r="V371" s="71">
        <f t="shared" si="207"/>
        <v>0</v>
      </c>
      <c r="W371" s="71">
        <f t="shared" si="208"/>
        <v>1</v>
      </c>
      <c r="X371" s="71" t="str">
        <f t="shared" si="209"/>
        <v/>
      </c>
      <c r="Y371" s="71" t="str">
        <f t="shared" si="210"/>
        <v/>
      </c>
      <c r="Z371" s="71">
        <f t="shared" si="224"/>
        <v>1</v>
      </c>
      <c r="AA371" s="71">
        <f t="shared" si="211"/>
        <v>1</v>
      </c>
      <c r="AB371" s="71">
        <f t="shared" si="212"/>
        <v>58</v>
      </c>
      <c r="AC371" s="71" t="str">
        <f t="shared" si="213"/>
        <v>Handpump</v>
      </c>
      <c r="AD371" s="71">
        <f t="shared" si="225"/>
        <v>58</v>
      </c>
      <c r="AE371" s="71" t="str">
        <f t="shared" si="226"/>
        <v/>
      </c>
      <c r="AF371" s="71">
        <f t="shared" si="214"/>
        <v>1</v>
      </c>
      <c r="AG371" s="71" t="str">
        <f t="shared" si="215"/>
        <v/>
      </c>
      <c r="AH371" s="71" t="str">
        <f t="shared" si="216"/>
        <v/>
      </c>
      <c r="AI371" s="71">
        <f t="shared" si="217"/>
        <v>1</v>
      </c>
      <c r="AJ371" s="71" t="str">
        <f t="shared" si="218"/>
        <v>Turbidity</v>
      </c>
      <c r="AK371" s="71">
        <f t="shared" si="219"/>
        <v>1</v>
      </c>
      <c r="AL371" s="71">
        <f t="shared" si="227"/>
        <v>1</v>
      </c>
      <c r="AM371" s="71">
        <f t="shared" si="220"/>
        <v>1</v>
      </c>
    </row>
    <row r="372" spans="1:39" x14ac:dyDescent="0.45">
      <c r="A372" s="71" t="str">
        <f t="shared" si="190"/>
        <v>2683700333</v>
      </c>
      <c r="B372" s="71" t="str">
        <f t="shared" si="191"/>
        <v>14-08-2019 12:04:04 UTC</v>
      </c>
      <c r="C372" s="71" t="str">
        <f t="shared" si="192"/>
        <v>vuu9-tner-vx8p</v>
      </c>
      <c r="D372" s="71" t="str">
        <f t="shared" si="193"/>
        <v>-15.673280716873705</v>
      </c>
      <c r="E372" s="71" t="str">
        <f t="shared" si="194"/>
        <v>35.20011845044792</v>
      </c>
      <c r="F372" s="71" t="str">
        <f t="shared" si="195"/>
        <v>939.0</v>
      </c>
      <c r="G372" s="71" t="str">
        <f t="shared" si="196"/>
        <v>Malawi</v>
      </c>
      <c r="H372" s="71" t="str">
        <f t="shared" si="197"/>
        <v>Chiradzulu</v>
      </c>
      <c r="I372" s="71" t="str">
        <f t="shared" si="198"/>
        <v>Kadewere</v>
      </c>
      <c r="J372" s="71" t="str">
        <f t="shared" si="199"/>
        <v>Chikoja</v>
      </c>
      <c r="K372" s="71" t="str">
        <f t="shared" si="200"/>
        <v>Sitimoya</v>
      </c>
      <c r="L372" s="71">
        <f t="shared" si="201"/>
        <v>0</v>
      </c>
      <c r="M372" s="71">
        <f t="shared" si="202"/>
        <v>0</v>
      </c>
      <c r="N372" s="71">
        <f t="shared" si="221"/>
        <v>7</v>
      </c>
      <c r="O372" s="71" t="str">
        <f t="shared" si="222"/>
        <v>Intermediate Level of Service</v>
      </c>
      <c r="P372" s="71">
        <v>1</v>
      </c>
      <c r="Q372" s="71" t="str">
        <f t="shared" si="203"/>
        <v>Afridev Handpump</v>
      </c>
      <c r="R372" s="71" t="str">
        <f t="shared" si="204"/>
        <v/>
      </c>
      <c r="S372" s="71" t="str">
        <f t="shared" si="223"/>
        <v>Afridev Handpump</v>
      </c>
      <c r="T372" s="71">
        <f t="shared" si="205"/>
        <v>1</v>
      </c>
      <c r="U372" s="71">
        <f t="shared" si="206"/>
        <v>480</v>
      </c>
      <c r="V372" s="71">
        <f t="shared" si="207"/>
        <v>0</v>
      </c>
      <c r="W372" s="71">
        <f t="shared" si="208"/>
        <v>1</v>
      </c>
      <c r="X372" s="71" t="str">
        <f t="shared" si="209"/>
        <v/>
      </c>
      <c r="Y372" s="71" t="str">
        <f t="shared" si="210"/>
        <v/>
      </c>
      <c r="Z372" s="71">
        <f t="shared" si="224"/>
        <v>1</v>
      </c>
      <c r="AA372" s="71">
        <f t="shared" si="211"/>
        <v>1</v>
      </c>
      <c r="AB372" s="71">
        <f t="shared" si="212"/>
        <v>68</v>
      </c>
      <c r="AC372" s="71" t="str">
        <f t="shared" si="213"/>
        <v>Handpump</v>
      </c>
      <c r="AD372" s="71">
        <f t="shared" si="225"/>
        <v>68</v>
      </c>
      <c r="AE372" s="71" t="str">
        <f t="shared" si="226"/>
        <v/>
      </c>
      <c r="AF372" s="71">
        <f t="shared" si="214"/>
        <v>1</v>
      </c>
      <c r="AG372" s="71" t="str">
        <f t="shared" si="215"/>
        <v/>
      </c>
      <c r="AH372" s="71" t="str">
        <f t="shared" si="216"/>
        <v/>
      </c>
      <c r="AI372" s="71">
        <f t="shared" si="217"/>
        <v>1</v>
      </c>
      <c r="AJ372" s="71" t="str">
        <f t="shared" si="218"/>
        <v>Turbidity</v>
      </c>
      <c r="AK372" s="71">
        <f t="shared" si="219"/>
        <v>1</v>
      </c>
      <c r="AL372" s="71">
        <f t="shared" si="227"/>
        <v>1</v>
      </c>
      <c r="AM372" s="71">
        <f t="shared" si="220"/>
        <v>1</v>
      </c>
    </row>
    <row r="373" spans="1:39" x14ac:dyDescent="0.45">
      <c r="A373" s="71" t="str">
        <f t="shared" si="190"/>
        <v>2707170254</v>
      </c>
      <c r="B373" s="71" t="str">
        <f t="shared" si="191"/>
        <v>14-08-2019 12:08:40 UTC</v>
      </c>
      <c r="C373" s="71" t="str">
        <f t="shared" si="192"/>
        <v>3f0b-kjbh-ce16</v>
      </c>
      <c r="D373" s="71" t="str">
        <f t="shared" si="193"/>
        <v>-15.65578994806856</v>
      </c>
      <c r="E373" s="71" t="str">
        <f t="shared" si="194"/>
        <v>35.21701301448047</v>
      </c>
      <c r="F373" s="71" t="str">
        <f t="shared" si="195"/>
        <v>891.0</v>
      </c>
      <c r="G373" s="71" t="str">
        <f t="shared" si="196"/>
        <v>Malawi</v>
      </c>
      <c r="H373" s="71" t="str">
        <f t="shared" si="197"/>
        <v>Chiradzulu</v>
      </c>
      <c r="I373" s="71" t="str">
        <f t="shared" si="198"/>
        <v>Kadewere</v>
      </c>
      <c r="J373" s="71" t="str">
        <f t="shared" si="199"/>
        <v>Chikoja</v>
      </c>
      <c r="K373" s="71" t="str">
        <f t="shared" si="200"/>
        <v>Kabvina</v>
      </c>
      <c r="L373" s="71">
        <f t="shared" si="201"/>
        <v>0</v>
      </c>
      <c r="M373" s="71">
        <f t="shared" si="202"/>
        <v>0</v>
      </c>
      <c r="N373" s="71">
        <f t="shared" si="221"/>
        <v>7</v>
      </c>
      <c r="O373" s="71" t="str">
        <f t="shared" si="222"/>
        <v>Intermediate Level of Service</v>
      </c>
      <c r="P373" s="71">
        <v>1</v>
      </c>
      <c r="Q373" s="71" t="str">
        <f t="shared" si="203"/>
        <v>Afridev Handpump</v>
      </c>
      <c r="R373" s="71" t="str">
        <f t="shared" si="204"/>
        <v/>
      </c>
      <c r="S373" s="71" t="str">
        <f t="shared" si="223"/>
        <v>Afridev Handpump</v>
      </c>
      <c r="T373" s="71">
        <f t="shared" si="205"/>
        <v>1</v>
      </c>
      <c r="U373" s="71">
        <f t="shared" si="206"/>
        <v>192</v>
      </c>
      <c r="V373" s="71">
        <f t="shared" si="207"/>
        <v>1</v>
      </c>
      <c r="W373" s="71">
        <f t="shared" si="208"/>
        <v>0</v>
      </c>
      <c r="X373" s="71">
        <f t="shared" si="209"/>
        <v>1</v>
      </c>
      <c r="Y373" s="71">
        <f t="shared" si="210"/>
        <v>0</v>
      </c>
      <c r="Z373" s="71">
        <f t="shared" si="224"/>
        <v>0</v>
      </c>
      <c r="AA373" s="71">
        <f t="shared" si="211"/>
        <v>1</v>
      </c>
      <c r="AB373" s="71">
        <f t="shared" si="212"/>
        <v>120</v>
      </c>
      <c r="AC373" s="71" t="str">
        <f t="shared" si="213"/>
        <v>Handpump</v>
      </c>
      <c r="AD373" s="71">
        <f t="shared" si="225"/>
        <v>120</v>
      </c>
      <c r="AE373" s="71" t="str">
        <f t="shared" si="226"/>
        <v/>
      </c>
      <c r="AF373" s="71">
        <f t="shared" si="214"/>
        <v>1</v>
      </c>
      <c r="AG373" s="71" t="str">
        <f t="shared" si="215"/>
        <v/>
      </c>
      <c r="AH373" s="71" t="str">
        <f t="shared" si="216"/>
        <v/>
      </c>
      <c r="AI373" s="71">
        <f t="shared" si="217"/>
        <v>1</v>
      </c>
      <c r="AJ373" s="71" t="str">
        <f t="shared" si="218"/>
        <v>Turbidity</v>
      </c>
      <c r="AK373" s="71">
        <f t="shared" si="219"/>
        <v>1</v>
      </c>
      <c r="AL373" s="71">
        <f t="shared" si="227"/>
        <v>1</v>
      </c>
      <c r="AM373" s="71">
        <f t="shared" si="220"/>
        <v>1</v>
      </c>
    </row>
    <row r="374" spans="1:39" x14ac:dyDescent="0.45">
      <c r="A374" s="71" t="str">
        <f t="shared" si="190"/>
        <v>2718261154</v>
      </c>
      <c r="B374" s="71" t="str">
        <f t="shared" si="191"/>
        <v>14-08-2019 12:14:40 UTC</v>
      </c>
      <c r="C374" s="71" t="str">
        <f t="shared" si="192"/>
        <v>xafc-8dk2-6t5u</v>
      </c>
      <c r="D374" s="71" t="str">
        <f t="shared" si="193"/>
        <v>-15.72620480787009</v>
      </c>
      <c r="E374" s="71" t="str">
        <f t="shared" si="194"/>
        <v>35.27328425087035</v>
      </c>
      <c r="F374" s="71" t="str">
        <f t="shared" si="195"/>
        <v>816.0</v>
      </c>
      <c r="G374" s="71" t="str">
        <f t="shared" si="196"/>
        <v>Malawi</v>
      </c>
      <c r="H374" s="71" t="str">
        <f t="shared" si="197"/>
        <v>Chiradzulu</v>
      </c>
      <c r="I374" s="71" t="str">
        <f t="shared" si="198"/>
        <v>Kadewere</v>
      </c>
      <c r="J374" s="71" t="str">
        <f t="shared" si="199"/>
        <v>Kanyenda</v>
      </c>
      <c r="K374" s="71" t="str">
        <f t="shared" si="200"/>
        <v>Kanyenda</v>
      </c>
      <c r="L374" s="71">
        <f t="shared" si="201"/>
        <v>0</v>
      </c>
      <c r="M374" s="71">
        <f t="shared" si="202"/>
        <v>0</v>
      </c>
      <c r="N374" s="71">
        <f t="shared" si="221"/>
        <v>7</v>
      </c>
      <c r="O374" s="71" t="str">
        <f t="shared" si="222"/>
        <v>Intermediate Level of Service</v>
      </c>
      <c r="P374" s="71">
        <v>1</v>
      </c>
      <c r="Q374" s="71" t="str">
        <f t="shared" si="203"/>
        <v>Afridev Handpump</v>
      </c>
      <c r="R374" s="71" t="str">
        <f t="shared" si="204"/>
        <v/>
      </c>
      <c r="S374" s="71" t="str">
        <f t="shared" si="223"/>
        <v>Afridev Handpump</v>
      </c>
      <c r="T374" s="71">
        <f t="shared" si="205"/>
        <v>1</v>
      </c>
      <c r="U374" s="71">
        <f t="shared" si="206"/>
        <v>300</v>
      </c>
      <c r="V374" s="71">
        <f t="shared" si="207"/>
        <v>0</v>
      </c>
      <c r="W374" s="71">
        <f t="shared" si="208"/>
        <v>1</v>
      </c>
      <c r="X374" s="71" t="str">
        <f t="shared" si="209"/>
        <v/>
      </c>
      <c r="Y374" s="71" t="str">
        <f t="shared" si="210"/>
        <v/>
      </c>
      <c r="Z374" s="71">
        <f t="shared" si="224"/>
        <v>1</v>
      </c>
      <c r="AA374" s="71">
        <f t="shared" si="211"/>
        <v>1</v>
      </c>
      <c r="AB374" s="71">
        <f t="shared" si="212"/>
        <v>53</v>
      </c>
      <c r="AC374" s="71" t="str">
        <f t="shared" si="213"/>
        <v>Handpump</v>
      </c>
      <c r="AD374" s="71">
        <f t="shared" si="225"/>
        <v>53</v>
      </c>
      <c r="AE374" s="71" t="str">
        <f t="shared" si="226"/>
        <v/>
      </c>
      <c r="AF374" s="71">
        <f t="shared" si="214"/>
        <v>1</v>
      </c>
      <c r="AG374" s="71" t="str">
        <f t="shared" si="215"/>
        <v/>
      </c>
      <c r="AH374" s="71" t="str">
        <f t="shared" si="216"/>
        <v/>
      </c>
      <c r="AI374" s="71">
        <f t="shared" si="217"/>
        <v>1</v>
      </c>
      <c r="AJ374" s="71" t="str">
        <f t="shared" si="218"/>
        <v>Turbidity</v>
      </c>
      <c r="AK374" s="71">
        <f t="shared" si="219"/>
        <v>1</v>
      </c>
      <c r="AL374" s="71">
        <f t="shared" si="227"/>
        <v>1</v>
      </c>
      <c r="AM374" s="71">
        <f t="shared" si="220"/>
        <v>1</v>
      </c>
    </row>
    <row r="375" spans="1:39" x14ac:dyDescent="0.45">
      <c r="A375" s="71" t="str">
        <f t="shared" si="190"/>
        <v>2712420281</v>
      </c>
      <c r="B375" s="71" t="str">
        <f t="shared" si="191"/>
        <v>14-08-2019 12:18:04 UTC</v>
      </c>
      <c r="C375" s="71" t="str">
        <f t="shared" si="192"/>
        <v>7hwj-vtrc-dex0</v>
      </c>
      <c r="D375" s="71" t="str">
        <f t="shared" si="193"/>
        <v>-15.666695055551827</v>
      </c>
      <c r="E375" s="71" t="str">
        <f t="shared" si="194"/>
        <v>35.21528600715101</v>
      </c>
      <c r="F375" s="71" t="str">
        <f t="shared" si="195"/>
        <v>896.0</v>
      </c>
      <c r="G375" s="71" t="str">
        <f t="shared" si="196"/>
        <v>Malawi</v>
      </c>
      <c r="H375" s="71" t="str">
        <f t="shared" si="197"/>
        <v>Chiradzulu</v>
      </c>
      <c r="I375" s="71" t="str">
        <f t="shared" si="198"/>
        <v>Kadewere</v>
      </c>
      <c r="J375" s="71" t="str">
        <f t="shared" si="199"/>
        <v>Chikoja</v>
      </c>
      <c r="K375" s="71" t="str">
        <f t="shared" si="200"/>
        <v>M'mangitsa</v>
      </c>
      <c r="L375" s="71">
        <f t="shared" si="201"/>
        <v>0</v>
      </c>
      <c r="M375" s="71">
        <f t="shared" si="202"/>
        <v>0</v>
      </c>
      <c r="N375" s="71">
        <f t="shared" si="221"/>
        <v>6</v>
      </c>
      <c r="O375" s="71" t="str">
        <f t="shared" si="222"/>
        <v>Intermediate Level of Service</v>
      </c>
      <c r="P375" s="71">
        <v>1</v>
      </c>
      <c r="Q375" s="71" t="str">
        <f t="shared" si="203"/>
        <v>Afridev Handpump</v>
      </c>
      <c r="R375" s="71" t="str">
        <f t="shared" si="204"/>
        <v/>
      </c>
      <c r="S375" s="71" t="str">
        <f t="shared" si="223"/>
        <v>Afridev Handpump</v>
      </c>
      <c r="T375" s="71">
        <f t="shared" si="205"/>
        <v>1</v>
      </c>
      <c r="U375" s="71">
        <f t="shared" si="206"/>
        <v>300</v>
      </c>
      <c r="V375" s="71">
        <f t="shared" si="207"/>
        <v>0</v>
      </c>
      <c r="W375" s="71">
        <f t="shared" si="208"/>
        <v>0</v>
      </c>
      <c r="X375" s="71">
        <f t="shared" si="209"/>
        <v>1</v>
      </c>
      <c r="Y375" s="71">
        <f t="shared" si="210"/>
        <v>0</v>
      </c>
      <c r="Z375" s="71">
        <f t="shared" si="224"/>
        <v>0</v>
      </c>
      <c r="AA375" s="71">
        <f t="shared" si="211"/>
        <v>1</v>
      </c>
      <c r="AB375" s="71">
        <f t="shared" si="212"/>
        <v>69</v>
      </c>
      <c r="AC375" s="71" t="str">
        <f t="shared" si="213"/>
        <v>Handpump</v>
      </c>
      <c r="AD375" s="71">
        <f t="shared" si="225"/>
        <v>69</v>
      </c>
      <c r="AE375" s="71" t="str">
        <f t="shared" si="226"/>
        <v/>
      </c>
      <c r="AF375" s="71">
        <f t="shared" si="214"/>
        <v>1</v>
      </c>
      <c r="AG375" s="71" t="str">
        <f t="shared" si="215"/>
        <v/>
      </c>
      <c r="AH375" s="71" t="str">
        <f t="shared" si="216"/>
        <v/>
      </c>
      <c r="AI375" s="71">
        <f t="shared" si="217"/>
        <v>1</v>
      </c>
      <c r="AJ375" s="71" t="str">
        <f t="shared" si="218"/>
        <v>Turbidity</v>
      </c>
      <c r="AK375" s="71">
        <f t="shared" si="219"/>
        <v>1</v>
      </c>
      <c r="AL375" s="71">
        <f t="shared" si="227"/>
        <v>1</v>
      </c>
      <c r="AM375" s="71">
        <f t="shared" si="220"/>
        <v>1</v>
      </c>
    </row>
    <row r="376" spans="1:39" x14ac:dyDescent="0.45">
      <c r="A376" s="71" t="str">
        <f t="shared" si="190"/>
        <v>2685950494</v>
      </c>
      <c r="B376" s="71" t="str">
        <f t="shared" si="191"/>
        <v>14-08-2019 12:27:50 UTC</v>
      </c>
      <c r="C376" s="71" t="str">
        <f t="shared" si="192"/>
        <v>7eve-3xrx-4va7</v>
      </c>
      <c r="D376" s="71" t="str">
        <f t="shared" si="193"/>
        <v>-15.756211434490979</v>
      </c>
      <c r="E376" s="71" t="str">
        <f t="shared" si="194"/>
        <v>35.20393338985741</v>
      </c>
      <c r="F376" s="71" t="str">
        <f t="shared" si="195"/>
        <v>922.0</v>
      </c>
      <c r="G376" s="71" t="str">
        <f t="shared" si="196"/>
        <v>Malawi</v>
      </c>
      <c r="H376" s="71" t="str">
        <f t="shared" si="197"/>
        <v>Chiradzulu</v>
      </c>
      <c r="I376" s="71" t="str">
        <f t="shared" si="198"/>
        <v>Onga</v>
      </c>
      <c r="J376" s="71" t="str">
        <f t="shared" si="199"/>
        <v>Chapola</v>
      </c>
      <c r="K376" s="71" t="str">
        <f t="shared" si="200"/>
        <v>Namuthakoni</v>
      </c>
      <c r="L376" s="71">
        <f t="shared" si="201"/>
        <v>0</v>
      </c>
      <c r="M376" s="71">
        <f t="shared" si="202"/>
        <v>0</v>
      </c>
      <c r="N376" s="71">
        <f t="shared" si="221"/>
        <v>6</v>
      </c>
      <c r="O376" s="71" t="str">
        <f t="shared" si="222"/>
        <v>Intermediate Level of Service</v>
      </c>
      <c r="P376" s="71">
        <v>1</v>
      </c>
      <c r="Q376" s="71" t="str">
        <f t="shared" si="203"/>
        <v>Afridev Handpump</v>
      </c>
      <c r="R376" s="71" t="str">
        <f t="shared" si="204"/>
        <v/>
      </c>
      <c r="S376" s="71" t="str">
        <f t="shared" si="223"/>
        <v>Afridev Handpump</v>
      </c>
      <c r="T376" s="71">
        <f t="shared" si="205"/>
        <v>1</v>
      </c>
      <c r="U376" s="71">
        <f t="shared" si="206"/>
        <v>750</v>
      </c>
      <c r="V376" s="71">
        <f t="shared" si="207"/>
        <v>0</v>
      </c>
      <c r="W376" s="71">
        <f t="shared" si="208"/>
        <v>0</v>
      </c>
      <c r="X376" s="71">
        <f t="shared" si="209"/>
        <v>1</v>
      </c>
      <c r="Y376" s="71">
        <f t="shared" si="210"/>
        <v>0</v>
      </c>
      <c r="Z376" s="71">
        <f t="shared" si="224"/>
        <v>0</v>
      </c>
      <c r="AA376" s="71">
        <f t="shared" si="211"/>
        <v>1</v>
      </c>
      <c r="AB376" s="71">
        <f t="shared" si="212"/>
        <v>80</v>
      </c>
      <c r="AC376" s="71" t="str">
        <f t="shared" si="213"/>
        <v>Handpump</v>
      </c>
      <c r="AD376" s="71">
        <f t="shared" si="225"/>
        <v>80</v>
      </c>
      <c r="AE376" s="71" t="str">
        <f t="shared" si="226"/>
        <v/>
      </c>
      <c r="AF376" s="71">
        <f t="shared" si="214"/>
        <v>1</v>
      </c>
      <c r="AG376" s="71" t="str">
        <f t="shared" si="215"/>
        <v/>
      </c>
      <c r="AH376" s="71" t="str">
        <f t="shared" si="216"/>
        <v/>
      </c>
      <c r="AI376" s="71">
        <f t="shared" si="217"/>
        <v>1</v>
      </c>
      <c r="AJ376" s="71" t="str">
        <f t="shared" si="218"/>
        <v>Turbidity</v>
      </c>
      <c r="AK376" s="71">
        <f t="shared" si="219"/>
        <v>1</v>
      </c>
      <c r="AL376" s="71">
        <f t="shared" si="227"/>
        <v>1</v>
      </c>
      <c r="AM376" s="71">
        <f t="shared" si="220"/>
        <v>1</v>
      </c>
    </row>
    <row r="377" spans="1:39" x14ac:dyDescent="0.45">
      <c r="A377" s="71" t="str">
        <f t="shared" si="190"/>
        <v>2681810372</v>
      </c>
      <c r="B377" s="71" t="str">
        <f t="shared" si="191"/>
        <v>14-08-2019 12:32:32 UTC</v>
      </c>
      <c r="C377" s="71" t="str">
        <f t="shared" si="192"/>
        <v>gn60-5397-2k1p</v>
      </c>
      <c r="D377" s="71" t="str">
        <f t="shared" si="193"/>
        <v>-15.663937660865486</v>
      </c>
      <c r="E377" s="71" t="str">
        <f t="shared" si="194"/>
        <v>35.21587919443846</v>
      </c>
      <c r="F377" s="71" t="str">
        <f t="shared" si="195"/>
        <v>886.0</v>
      </c>
      <c r="G377" s="71" t="str">
        <f t="shared" si="196"/>
        <v>Malawi</v>
      </c>
      <c r="H377" s="71" t="str">
        <f t="shared" si="197"/>
        <v>Chiradzulu</v>
      </c>
      <c r="I377" s="71" t="str">
        <f t="shared" si="198"/>
        <v>Kadewere</v>
      </c>
      <c r="J377" s="71" t="str">
        <f t="shared" si="199"/>
        <v>Chikoja</v>
      </c>
      <c r="K377" s="71" t="str">
        <f t="shared" si="200"/>
        <v>M'mangitsa</v>
      </c>
      <c r="L377" s="71">
        <f t="shared" si="201"/>
        <v>0</v>
      </c>
      <c r="M377" s="71">
        <f t="shared" si="202"/>
        <v>0</v>
      </c>
      <c r="N377" s="71">
        <f t="shared" si="221"/>
        <v>4</v>
      </c>
      <c r="O377" s="71" t="str">
        <f t="shared" si="222"/>
        <v>Basic Level of Service</v>
      </c>
      <c r="P377" s="71">
        <v>1</v>
      </c>
      <c r="Q377" s="71" t="str">
        <f t="shared" si="203"/>
        <v>Afridev Handpump</v>
      </c>
      <c r="R377" s="71" t="str">
        <f t="shared" si="204"/>
        <v/>
      </c>
      <c r="S377" s="71" t="str">
        <f t="shared" si="223"/>
        <v>Afridev Handpump</v>
      </c>
      <c r="T377" s="71">
        <f t="shared" si="205"/>
        <v>1</v>
      </c>
      <c r="U377" s="71">
        <f t="shared" si="206"/>
        <v>300</v>
      </c>
      <c r="V377" s="71">
        <f t="shared" si="207"/>
        <v>0</v>
      </c>
      <c r="W377" s="71">
        <f t="shared" si="208"/>
        <v>0</v>
      </c>
      <c r="X377" s="71">
        <f t="shared" si="209"/>
        <v>1</v>
      </c>
      <c r="Y377" s="71">
        <f t="shared" si="210"/>
        <v>0</v>
      </c>
      <c r="Z377" s="71">
        <f t="shared" si="224"/>
        <v>0</v>
      </c>
      <c r="AA377" s="71">
        <f t="shared" si="211"/>
        <v>0</v>
      </c>
      <c r="AB377" s="71">
        <f t="shared" si="212"/>
        <v>0</v>
      </c>
      <c r="AC377" s="71" t="str">
        <f t="shared" si="213"/>
        <v>Handpump</v>
      </c>
      <c r="AD377" s="71">
        <f t="shared" si="225"/>
        <v>0</v>
      </c>
      <c r="AE377" s="71" t="str">
        <f t="shared" si="226"/>
        <v/>
      </c>
      <c r="AF377" s="71">
        <f t="shared" si="214"/>
        <v>1</v>
      </c>
      <c r="AG377" s="71" t="str">
        <f t="shared" si="215"/>
        <v/>
      </c>
      <c r="AH377" s="71" t="str">
        <f t="shared" si="216"/>
        <v/>
      </c>
      <c r="AI377" s="71" t="str">
        <f t="shared" si="217"/>
        <v/>
      </c>
      <c r="AJ377" s="71" t="str">
        <f t="shared" si="218"/>
        <v>Turbidity</v>
      </c>
      <c r="AK377" s="71" t="str">
        <f t="shared" si="219"/>
        <v/>
      </c>
      <c r="AL377" s="71" t="str">
        <f t="shared" si="227"/>
        <v>No Data</v>
      </c>
      <c r="AM377" s="71">
        <f t="shared" si="220"/>
        <v>1</v>
      </c>
    </row>
    <row r="378" spans="1:39" x14ac:dyDescent="0.45">
      <c r="A378" s="71" t="str">
        <f t="shared" si="190"/>
        <v>2714290328</v>
      </c>
      <c r="B378" s="71" t="str">
        <f t="shared" si="191"/>
        <v>14-08-2019 12:32:57 UTC</v>
      </c>
      <c r="C378" s="71" t="str">
        <f t="shared" si="192"/>
        <v>j6y6-xs2h-eaqu</v>
      </c>
      <c r="D378" s="71" t="str">
        <f t="shared" si="193"/>
        <v>-15.656762751750648</v>
      </c>
      <c r="E378" s="71" t="str">
        <f t="shared" si="194"/>
        <v>35.214741518720984</v>
      </c>
      <c r="F378" s="71" t="str">
        <f t="shared" si="195"/>
        <v>897.0</v>
      </c>
      <c r="G378" s="71" t="str">
        <f t="shared" si="196"/>
        <v>Malawi</v>
      </c>
      <c r="H378" s="71" t="str">
        <f t="shared" si="197"/>
        <v>Chiradzulu</v>
      </c>
      <c r="I378" s="71" t="str">
        <f t="shared" si="198"/>
        <v>Kadewere</v>
      </c>
      <c r="J378" s="71" t="str">
        <f t="shared" si="199"/>
        <v>Chikoja</v>
      </c>
      <c r="K378" s="71" t="str">
        <f t="shared" si="200"/>
        <v>Kabvina</v>
      </c>
      <c r="L378" s="71">
        <f t="shared" si="201"/>
        <v>0</v>
      </c>
      <c r="M378" s="71">
        <f t="shared" si="202"/>
        <v>0</v>
      </c>
      <c r="N378" s="71">
        <f t="shared" si="221"/>
        <v>8</v>
      </c>
      <c r="O378" s="71" t="str">
        <f t="shared" si="222"/>
        <v>High Level of Service</v>
      </c>
      <c r="P378" s="71">
        <v>1</v>
      </c>
      <c r="Q378" s="71" t="str">
        <f t="shared" si="203"/>
        <v>Afridev Handpump</v>
      </c>
      <c r="R378" s="71" t="str">
        <f t="shared" si="204"/>
        <v/>
      </c>
      <c r="S378" s="71" t="str">
        <f t="shared" si="223"/>
        <v>Afridev Handpump</v>
      </c>
      <c r="T378" s="71">
        <f t="shared" si="205"/>
        <v>1</v>
      </c>
      <c r="U378" s="71">
        <f t="shared" si="206"/>
        <v>192</v>
      </c>
      <c r="V378" s="71">
        <f t="shared" si="207"/>
        <v>1</v>
      </c>
      <c r="W378" s="71">
        <f t="shared" si="208"/>
        <v>0</v>
      </c>
      <c r="X378" s="71">
        <f t="shared" si="209"/>
        <v>1</v>
      </c>
      <c r="Y378" s="71">
        <f t="shared" si="210"/>
        <v>1</v>
      </c>
      <c r="Z378" s="71">
        <f t="shared" si="224"/>
        <v>1</v>
      </c>
      <c r="AA378" s="71">
        <f t="shared" si="211"/>
        <v>1</v>
      </c>
      <c r="AB378" s="71">
        <f t="shared" si="212"/>
        <v>115</v>
      </c>
      <c r="AC378" s="71" t="str">
        <f t="shared" si="213"/>
        <v>Handpump</v>
      </c>
      <c r="AD378" s="71">
        <f t="shared" si="225"/>
        <v>115</v>
      </c>
      <c r="AE378" s="71" t="str">
        <f t="shared" si="226"/>
        <v/>
      </c>
      <c r="AF378" s="71">
        <f t="shared" si="214"/>
        <v>1</v>
      </c>
      <c r="AG378" s="71" t="str">
        <f t="shared" si="215"/>
        <v/>
      </c>
      <c r="AH378" s="71" t="str">
        <f t="shared" si="216"/>
        <v/>
      </c>
      <c r="AI378" s="71">
        <f t="shared" si="217"/>
        <v>1</v>
      </c>
      <c r="AJ378" s="71" t="str">
        <f t="shared" si="218"/>
        <v>Turbidity</v>
      </c>
      <c r="AK378" s="71">
        <f t="shared" si="219"/>
        <v>1</v>
      </c>
      <c r="AL378" s="71">
        <f t="shared" si="227"/>
        <v>1</v>
      </c>
      <c r="AM378" s="71">
        <f t="shared" si="220"/>
        <v>1</v>
      </c>
    </row>
    <row r="379" spans="1:39" x14ac:dyDescent="0.45">
      <c r="A379" s="71" t="str">
        <f t="shared" si="190"/>
        <v>2707170324</v>
      </c>
      <c r="B379" s="71" t="str">
        <f t="shared" si="191"/>
        <v>14-08-2019 13:05:40 UTC</v>
      </c>
      <c r="C379" s="71" t="str">
        <f t="shared" si="192"/>
        <v>3tgg-e9ts-n495</v>
      </c>
      <c r="D379" s="71" t="str">
        <f t="shared" si="193"/>
        <v>-15.65625979565084</v>
      </c>
      <c r="E379" s="71" t="str">
        <f t="shared" si="194"/>
        <v>35.21156360395253</v>
      </c>
      <c r="F379" s="71" t="str">
        <f t="shared" si="195"/>
        <v>909.0</v>
      </c>
      <c r="G379" s="71" t="str">
        <f t="shared" si="196"/>
        <v>Malawi</v>
      </c>
      <c r="H379" s="71" t="str">
        <f t="shared" si="197"/>
        <v>Chiradzulu</v>
      </c>
      <c r="I379" s="71" t="str">
        <f t="shared" si="198"/>
        <v>Kadewere</v>
      </c>
      <c r="J379" s="71" t="str">
        <f t="shared" si="199"/>
        <v>Chikoja</v>
      </c>
      <c r="K379" s="71" t="str">
        <f t="shared" si="200"/>
        <v>Nthenda</v>
      </c>
      <c r="L379" s="71">
        <f t="shared" si="201"/>
        <v>0</v>
      </c>
      <c r="M379" s="71">
        <f t="shared" si="202"/>
        <v>0</v>
      </c>
      <c r="N379" s="71">
        <f t="shared" si="221"/>
        <v>8</v>
      </c>
      <c r="O379" s="71" t="str">
        <f t="shared" si="222"/>
        <v>High Level of Service</v>
      </c>
      <c r="P379" s="71">
        <v>1</v>
      </c>
      <c r="Q379" s="71" t="str">
        <f t="shared" si="203"/>
        <v>Afridev Handpump</v>
      </c>
      <c r="R379" s="71" t="str">
        <f t="shared" si="204"/>
        <v/>
      </c>
      <c r="S379" s="71" t="str">
        <f t="shared" si="223"/>
        <v>Afridev Handpump</v>
      </c>
      <c r="T379" s="71">
        <f t="shared" si="205"/>
        <v>1</v>
      </c>
      <c r="U379" s="71">
        <f t="shared" si="206"/>
        <v>250</v>
      </c>
      <c r="V379" s="71">
        <f t="shared" si="207"/>
        <v>1</v>
      </c>
      <c r="W379" s="71">
        <f t="shared" si="208"/>
        <v>1</v>
      </c>
      <c r="X379" s="71" t="str">
        <f t="shared" si="209"/>
        <v/>
      </c>
      <c r="Y379" s="71" t="str">
        <f t="shared" si="210"/>
        <v/>
      </c>
      <c r="Z379" s="71">
        <f t="shared" si="224"/>
        <v>1</v>
      </c>
      <c r="AA379" s="71">
        <f t="shared" si="211"/>
        <v>1</v>
      </c>
      <c r="AB379" s="71">
        <f t="shared" si="212"/>
        <v>115</v>
      </c>
      <c r="AC379" s="71" t="str">
        <f t="shared" si="213"/>
        <v>Handpump</v>
      </c>
      <c r="AD379" s="71">
        <f t="shared" si="225"/>
        <v>115</v>
      </c>
      <c r="AE379" s="71" t="str">
        <f t="shared" si="226"/>
        <v/>
      </c>
      <c r="AF379" s="71">
        <f t="shared" si="214"/>
        <v>1</v>
      </c>
      <c r="AG379" s="71" t="str">
        <f t="shared" si="215"/>
        <v/>
      </c>
      <c r="AH379" s="71" t="str">
        <f t="shared" si="216"/>
        <v/>
      </c>
      <c r="AI379" s="71">
        <f t="shared" si="217"/>
        <v>1</v>
      </c>
      <c r="AJ379" s="71" t="str">
        <f t="shared" si="218"/>
        <v>Turbidity</v>
      </c>
      <c r="AK379" s="71">
        <f t="shared" si="219"/>
        <v>1</v>
      </c>
      <c r="AL379" s="71">
        <f t="shared" si="227"/>
        <v>1</v>
      </c>
      <c r="AM379" s="71">
        <f t="shared" si="220"/>
        <v>1</v>
      </c>
    </row>
    <row r="380" spans="1:39" x14ac:dyDescent="0.45">
      <c r="A380" s="71" t="str">
        <f t="shared" si="190"/>
        <v>2703750342</v>
      </c>
      <c r="B380" s="71" t="str">
        <f t="shared" si="191"/>
        <v>14-08-2019 13:12:39 UTC</v>
      </c>
      <c r="C380" s="71" t="str">
        <f t="shared" si="192"/>
        <v>esk5-14u8-v07r</v>
      </c>
      <c r="D380" s="71" t="str">
        <f t="shared" si="193"/>
        <v>-15.583720710128546</v>
      </c>
      <c r="E380" s="71" t="str">
        <f t="shared" si="194"/>
        <v>35.21797399967909</v>
      </c>
      <c r="F380" s="71" t="str">
        <f t="shared" si="195"/>
        <v>943.0</v>
      </c>
      <c r="G380" s="71" t="str">
        <f t="shared" si="196"/>
        <v>Malawi</v>
      </c>
      <c r="H380" s="71" t="str">
        <f t="shared" si="197"/>
        <v>Chiradzulu</v>
      </c>
      <c r="I380" s="71" t="str">
        <f t="shared" si="198"/>
        <v>Ntchema</v>
      </c>
      <c r="J380" s="71" t="str">
        <f t="shared" si="199"/>
        <v>Ntchema</v>
      </c>
      <c r="K380" s="71" t="str">
        <f t="shared" si="200"/>
        <v>Ntchema</v>
      </c>
      <c r="L380" s="71">
        <f t="shared" si="201"/>
        <v>0</v>
      </c>
      <c r="M380" s="71">
        <f t="shared" si="202"/>
        <v>0</v>
      </c>
      <c r="N380" s="71">
        <f t="shared" si="221"/>
        <v>7</v>
      </c>
      <c r="O380" s="71" t="str">
        <f t="shared" si="222"/>
        <v>Intermediate Level of Service</v>
      </c>
      <c r="P380" s="71">
        <v>1</v>
      </c>
      <c r="Q380" s="71" t="str">
        <f t="shared" si="203"/>
        <v>Afridev Handpump</v>
      </c>
      <c r="R380" s="71" t="str">
        <f t="shared" si="204"/>
        <v/>
      </c>
      <c r="S380" s="71" t="str">
        <f t="shared" si="223"/>
        <v>Afridev Handpump</v>
      </c>
      <c r="T380" s="71">
        <f t="shared" si="205"/>
        <v>1</v>
      </c>
      <c r="U380" s="71">
        <f t="shared" si="206"/>
        <v>43</v>
      </c>
      <c r="V380" s="71">
        <f t="shared" si="207"/>
        <v>1</v>
      </c>
      <c r="W380" s="71">
        <f t="shared" si="208"/>
        <v>0</v>
      </c>
      <c r="X380" s="71">
        <f t="shared" si="209"/>
        <v>1</v>
      </c>
      <c r="Y380" s="71">
        <f t="shared" si="210"/>
        <v>0</v>
      </c>
      <c r="Z380" s="71">
        <f t="shared" si="224"/>
        <v>0</v>
      </c>
      <c r="AA380" s="71">
        <f t="shared" si="211"/>
        <v>1</v>
      </c>
      <c r="AB380" s="71">
        <f t="shared" si="212"/>
        <v>45</v>
      </c>
      <c r="AC380" s="71" t="str">
        <f t="shared" si="213"/>
        <v>Handpump</v>
      </c>
      <c r="AD380" s="71">
        <f t="shared" si="225"/>
        <v>45</v>
      </c>
      <c r="AE380" s="71" t="str">
        <f t="shared" si="226"/>
        <v/>
      </c>
      <c r="AF380" s="71">
        <f t="shared" si="214"/>
        <v>1</v>
      </c>
      <c r="AG380" s="71" t="str">
        <f t="shared" si="215"/>
        <v/>
      </c>
      <c r="AH380" s="71" t="str">
        <f t="shared" si="216"/>
        <v/>
      </c>
      <c r="AI380" s="71">
        <f t="shared" si="217"/>
        <v>1</v>
      </c>
      <c r="AJ380" s="71" t="str">
        <f t="shared" si="218"/>
        <v>Turbidity</v>
      </c>
      <c r="AK380" s="71">
        <f t="shared" si="219"/>
        <v>1</v>
      </c>
      <c r="AL380" s="71">
        <f t="shared" si="227"/>
        <v>1</v>
      </c>
      <c r="AM380" s="71">
        <f t="shared" si="220"/>
        <v>1</v>
      </c>
    </row>
    <row r="381" spans="1:39" x14ac:dyDescent="0.45">
      <c r="A381" s="71" t="str">
        <f t="shared" si="190"/>
        <v>2705670283</v>
      </c>
      <c r="B381" s="71" t="str">
        <f t="shared" si="191"/>
        <v>14-08-2019 13:16:57 UTC</v>
      </c>
      <c r="C381" s="71" t="str">
        <f t="shared" si="192"/>
        <v>jp9y-xrc7-sjq0</v>
      </c>
      <c r="D381" s="71" t="str">
        <f t="shared" si="193"/>
        <v>-15.58836801443249</v>
      </c>
      <c r="E381" s="71" t="str">
        <f t="shared" si="194"/>
        <v>35.21216483786702</v>
      </c>
      <c r="F381" s="71" t="str">
        <f t="shared" si="195"/>
        <v>925.0</v>
      </c>
      <c r="G381" s="71" t="str">
        <f t="shared" si="196"/>
        <v>Malawi</v>
      </c>
      <c r="H381" s="71" t="str">
        <f t="shared" si="197"/>
        <v>Chiradzulu</v>
      </c>
      <c r="I381" s="71" t="str">
        <f t="shared" si="198"/>
        <v>Ntchema</v>
      </c>
      <c r="J381" s="71" t="str">
        <f t="shared" si="199"/>
        <v>Ntchema</v>
      </c>
      <c r="K381" s="71" t="str">
        <f t="shared" si="200"/>
        <v>Ntchema</v>
      </c>
      <c r="L381" s="71">
        <f t="shared" si="201"/>
        <v>0</v>
      </c>
      <c r="M381" s="71">
        <f t="shared" si="202"/>
        <v>0</v>
      </c>
      <c r="N381" s="71">
        <f t="shared" si="221"/>
        <v>8</v>
      </c>
      <c r="O381" s="71" t="str">
        <f t="shared" si="222"/>
        <v>High Level of Service</v>
      </c>
      <c r="P381" s="71">
        <v>1</v>
      </c>
      <c r="Q381" s="71" t="str">
        <f t="shared" si="203"/>
        <v>Afridev Handpump</v>
      </c>
      <c r="R381" s="71" t="str">
        <f t="shared" si="204"/>
        <v/>
      </c>
      <c r="S381" s="71" t="str">
        <f t="shared" si="223"/>
        <v>Afridev Handpump</v>
      </c>
      <c r="T381" s="71">
        <f t="shared" si="205"/>
        <v>1</v>
      </c>
      <c r="U381" s="71">
        <f t="shared" si="206"/>
        <v>57</v>
      </c>
      <c r="V381" s="71">
        <f t="shared" si="207"/>
        <v>1</v>
      </c>
      <c r="W381" s="71">
        <f t="shared" si="208"/>
        <v>1</v>
      </c>
      <c r="X381" s="71" t="str">
        <f t="shared" si="209"/>
        <v/>
      </c>
      <c r="Y381" s="71" t="str">
        <f t="shared" si="210"/>
        <v/>
      </c>
      <c r="Z381" s="71">
        <f t="shared" si="224"/>
        <v>1</v>
      </c>
      <c r="AA381" s="71">
        <f t="shared" si="211"/>
        <v>1</v>
      </c>
      <c r="AB381" s="71">
        <f t="shared" si="212"/>
        <v>54</v>
      </c>
      <c r="AC381" s="71" t="str">
        <f t="shared" si="213"/>
        <v>Handpump</v>
      </c>
      <c r="AD381" s="71">
        <f t="shared" si="225"/>
        <v>54</v>
      </c>
      <c r="AE381" s="71" t="str">
        <f t="shared" si="226"/>
        <v/>
      </c>
      <c r="AF381" s="71">
        <f t="shared" si="214"/>
        <v>1</v>
      </c>
      <c r="AG381" s="71" t="str">
        <f t="shared" si="215"/>
        <v/>
      </c>
      <c r="AH381" s="71" t="str">
        <f t="shared" si="216"/>
        <v/>
      </c>
      <c r="AI381" s="71">
        <f t="shared" si="217"/>
        <v>1</v>
      </c>
      <c r="AJ381" s="71" t="str">
        <f t="shared" si="218"/>
        <v>Turbidity</v>
      </c>
      <c r="AK381" s="71">
        <f t="shared" si="219"/>
        <v>1</v>
      </c>
      <c r="AL381" s="71">
        <f t="shared" si="227"/>
        <v>1</v>
      </c>
      <c r="AM381" s="71">
        <f t="shared" si="220"/>
        <v>1</v>
      </c>
    </row>
    <row r="382" spans="1:39" x14ac:dyDescent="0.45">
      <c r="A382" s="71" t="str">
        <f t="shared" si="190"/>
        <v>2714300335</v>
      </c>
      <c r="B382" s="71" t="str">
        <f t="shared" si="191"/>
        <v>14-08-2019 13:19:23 UTC</v>
      </c>
      <c r="C382" s="71" t="str">
        <f t="shared" si="192"/>
        <v>y7yp-t0cp-sc60</v>
      </c>
      <c r="D382" s="71" t="str">
        <f t="shared" si="193"/>
        <v>-15.589921013452113</v>
      </c>
      <c r="E382" s="71" t="str">
        <f t="shared" si="194"/>
        <v>35.21526698023081</v>
      </c>
      <c r="F382" s="71" t="str">
        <f t="shared" si="195"/>
        <v>923.0</v>
      </c>
      <c r="G382" s="71" t="str">
        <f t="shared" si="196"/>
        <v>Malawi</v>
      </c>
      <c r="H382" s="71" t="str">
        <f t="shared" si="197"/>
        <v>Chiradzulu</v>
      </c>
      <c r="I382" s="71" t="str">
        <f t="shared" si="198"/>
        <v>Ntchema</v>
      </c>
      <c r="J382" s="71" t="str">
        <f t="shared" si="199"/>
        <v>Ntchema</v>
      </c>
      <c r="K382" s="71" t="str">
        <f t="shared" si="200"/>
        <v>Ntchema</v>
      </c>
      <c r="L382" s="71">
        <f t="shared" si="201"/>
        <v>0</v>
      </c>
      <c r="M382" s="71">
        <f t="shared" si="202"/>
        <v>0</v>
      </c>
      <c r="N382" s="71">
        <f t="shared" si="221"/>
        <v>8</v>
      </c>
      <c r="O382" s="71" t="str">
        <f t="shared" si="222"/>
        <v>High Level of Service</v>
      </c>
      <c r="P382" s="71">
        <v>1</v>
      </c>
      <c r="Q382" s="71" t="str">
        <f t="shared" si="203"/>
        <v>Afridev Handpump</v>
      </c>
      <c r="R382" s="71" t="str">
        <f t="shared" si="204"/>
        <v/>
      </c>
      <c r="S382" s="71" t="str">
        <f t="shared" si="223"/>
        <v>Afridev Handpump</v>
      </c>
      <c r="T382" s="71">
        <f t="shared" si="205"/>
        <v>1</v>
      </c>
      <c r="U382" s="71">
        <f t="shared" si="206"/>
        <v>100</v>
      </c>
      <c r="V382" s="71">
        <f t="shared" si="207"/>
        <v>1</v>
      </c>
      <c r="W382" s="71">
        <f t="shared" si="208"/>
        <v>1</v>
      </c>
      <c r="X382" s="71" t="str">
        <f t="shared" si="209"/>
        <v/>
      </c>
      <c r="Y382" s="71" t="str">
        <f t="shared" si="210"/>
        <v/>
      </c>
      <c r="Z382" s="71">
        <f t="shared" si="224"/>
        <v>1</v>
      </c>
      <c r="AA382" s="71">
        <f t="shared" si="211"/>
        <v>1</v>
      </c>
      <c r="AB382" s="71">
        <f t="shared" si="212"/>
        <v>46</v>
      </c>
      <c r="AC382" s="71" t="str">
        <f t="shared" si="213"/>
        <v>Handpump</v>
      </c>
      <c r="AD382" s="71">
        <f t="shared" si="225"/>
        <v>46</v>
      </c>
      <c r="AE382" s="71" t="str">
        <f t="shared" si="226"/>
        <v/>
      </c>
      <c r="AF382" s="71">
        <f t="shared" si="214"/>
        <v>1</v>
      </c>
      <c r="AG382" s="71" t="str">
        <f t="shared" si="215"/>
        <v/>
      </c>
      <c r="AH382" s="71" t="str">
        <f t="shared" si="216"/>
        <v/>
      </c>
      <c r="AI382" s="71">
        <f t="shared" si="217"/>
        <v>1</v>
      </c>
      <c r="AJ382" s="71" t="str">
        <f t="shared" si="218"/>
        <v>Turbidity</v>
      </c>
      <c r="AK382" s="71">
        <f t="shared" si="219"/>
        <v>1</v>
      </c>
      <c r="AL382" s="71">
        <f t="shared" si="227"/>
        <v>1</v>
      </c>
      <c r="AM382" s="71">
        <f t="shared" si="220"/>
        <v>1</v>
      </c>
    </row>
    <row r="383" spans="1:39" x14ac:dyDescent="0.45">
      <c r="A383" s="71" t="str">
        <f t="shared" si="190"/>
        <v>2696000397</v>
      </c>
      <c r="B383" s="71" t="str">
        <f t="shared" si="191"/>
        <v>14-08-2019 13:22:15 UTC</v>
      </c>
      <c r="C383" s="71" t="str">
        <f t="shared" si="192"/>
        <v>4vhu-s562-mhfs</v>
      </c>
      <c r="D383" s="71" t="str">
        <f t="shared" si="193"/>
        <v>-15.5877216020599</v>
      </c>
      <c r="E383" s="71" t="str">
        <f t="shared" si="194"/>
        <v>35.214473297819495</v>
      </c>
      <c r="F383" s="71" t="str">
        <f t="shared" si="195"/>
        <v>927.0</v>
      </c>
      <c r="G383" s="71" t="str">
        <f t="shared" si="196"/>
        <v>Malawi</v>
      </c>
      <c r="H383" s="71" t="str">
        <f t="shared" si="197"/>
        <v>Chiradzulu</v>
      </c>
      <c r="I383" s="71" t="str">
        <f t="shared" si="198"/>
        <v>Ntchema</v>
      </c>
      <c r="J383" s="71" t="str">
        <f t="shared" si="199"/>
        <v>Balakasi</v>
      </c>
      <c r="K383" s="71" t="str">
        <f t="shared" si="200"/>
        <v>Balakasi</v>
      </c>
      <c r="L383" s="71">
        <f t="shared" si="201"/>
        <v>0</v>
      </c>
      <c r="M383" s="71">
        <f t="shared" si="202"/>
        <v>0</v>
      </c>
      <c r="N383" s="71">
        <f t="shared" si="221"/>
        <v>8</v>
      </c>
      <c r="O383" s="71" t="str">
        <f t="shared" si="222"/>
        <v>High Level of Service</v>
      </c>
      <c r="P383" s="71">
        <v>1</v>
      </c>
      <c r="Q383" s="71" t="str">
        <f t="shared" si="203"/>
        <v>Afridev Handpump</v>
      </c>
      <c r="R383" s="71" t="str">
        <f t="shared" si="204"/>
        <v/>
      </c>
      <c r="S383" s="71" t="str">
        <f t="shared" si="223"/>
        <v>Afridev Handpump</v>
      </c>
      <c r="T383" s="71">
        <f t="shared" si="205"/>
        <v>1</v>
      </c>
      <c r="U383" s="71">
        <f t="shared" si="206"/>
        <v>150</v>
      </c>
      <c r="V383" s="71">
        <f t="shared" si="207"/>
        <v>1</v>
      </c>
      <c r="W383" s="71">
        <f t="shared" si="208"/>
        <v>1</v>
      </c>
      <c r="X383" s="71" t="str">
        <f t="shared" si="209"/>
        <v/>
      </c>
      <c r="Y383" s="71" t="str">
        <f t="shared" si="210"/>
        <v/>
      </c>
      <c r="Z383" s="71">
        <f t="shared" si="224"/>
        <v>1</v>
      </c>
      <c r="AA383" s="71">
        <f t="shared" si="211"/>
        <v>1</v>
      </c>
      <c r="AB383" s="71">
        <f t="shared" si="212"/>
        <v>46</v>
      </c>
      <c r="AC383" s="71" t="str">
        <f t="shared" si="213"/>
        <v>Handpump</v>
      </c>
      <c r="AD383" s="71">
        <f t="shared" si="225"/>
        <v>46</v>
      </c>
      <c r="AE383" s="71" t="str">
        <f t="shared" si="226"/>
        <v/>
      </c>
      <c r="AF383" s="71">
        <f t="shared" si="214"/>
        <v>1</v>
      </c>
      <c r="AG383" s="71" t="str">
        <f t="shared" si="215"/>
        <v/>
      </c>
      <c r="AH383" s="71" t="str">
        <f t="shared" si="216"/>
        <v/>
      </c>
      <c r="AI383" s="71">
        <f t="shared" si="217"/>
        <v>1</v>
      </c>
      <c r="AJ383" s="71" t="str">
        <f t="shared" si="218"/>
        <v>Turbidity</v>
      </c>
      <c r="AK383" s="71">
        <f t="shared" si="219"/>
        <v>1</v>
      </c>
      <c r="AL383" s="71">
        <f t="shared" si="227"/>
        <v>1</v>
      </c>
      <c r="AM383" s="71">
        <f t="shared" si="220"/>
        <v>1</v>
      </c>
    </row>
    <row r="384" spans="1:39" x14ac:dyDescent="0.45">
      <c r="A384" s="71" t="str">
        <f t="shared" si="190"/>
        <v>2716250350</v>
      </c>
      <c r="B384" s="71" t="str">
        <f t="shared" si="191"/>
        <v>14-08-2019 13:25:30 UTC</v>
      </c>
      <c r="C384" s="71" t="str">
        <f t="shared" si="192"/>
        <v>mqgg-12g4-kcp5</v>
      </c>
      <c r="D384" s="71" t="str">
        <f t="shared" si="193"/>
        <v>-15.577841978520155</v>
      </c>
      <c r="E384" s="71" t="str">
        <f t="shared" si="194"/>
        <v>35.221080584451556</v>
      </c>
      <c r="F384" s="71" t="str">
        <f t="shared" si="195"/>
        <v>915.0</v>
      </c>
      <c r="G384" s="71" t="str">
        <f t="shared" si="196"/>
        <v>Malawi</v>
      </c>
      <c r="H384" s="71" t="str">
        <f t="shared" si="197"/>
        <v>Chiradzulu</v>
      </c>
      <c r="I384" s="71" t="str">
        <f t="shared" si="198"/>
        <v>Ntchema</v>
      </c>
      <c r="J384" s="71" t="str">
        <f t="shared" si="199"/>
        <v>Ntchema</v>
      </c>
      <c r="K384" s="71" t="str">
        <f t="shared" si="200"/>
        <v>Ntchema</v>
      </c>
      <c r="L384" s="71">
        <f t="shared" si="201"/>
        <v>0</v>
      </c>
      <c r="M384" s="71">
        <f t="shared" si="202"/>
        <v>0</v>
      </c>
      <c r="N384" s="71">
        <f t="shared" si="221"/>
        <v>0</v>
      </c>
      <c r="O384" s="71" t="str">
        <f t="shared" si="222"/>
        <v>No Improved System</v>
      </c>
      <c r="P384" s="71" t="s">
        <v>96</v>
      </c>
      <c r="Q384" s="71" t="str">
        <f t="shared" si="203"/>
        <v/>
      </c>
      <c r="R384" s="71" t="str">
        <f t="shared" si="204"/>
        <v>Unprotected well</v>
      </c>
      <c r="S384" s="71" t="str">
        <f t="shared" si="223"/>
        <v>Unprotected well</v>
      </c>
      <c r="T384" s="71" t="str">
        <f t="shared" si="205"/>
        <v>N/A</v>
      </c>
      <c r="U384" s="71">
        <f t="shared" si="206"/>
        <v>75</v>
      </c>
      <c r="V384" s="71" t="str">
        <f t="shared" si="207"/>
        <v>N/A</v>
      </c>
      <c r="W384" s="71" t="str">
        <f t="shared" si="208"/>
        <v/>
      </c>
      <c r="X384" s="71" t="str">
        <f t="shared" si="209"/>
        <v/>
      </c>
      <c r="Y384" s="71" t="str">
        <f t="shared" si="210"/>
        <v/>
      </c>
      <c r="Z384" s="71" t="str">
        <f t="shared" si="224"/>
        <v>N/A</v>
      </c>
      <c r="AA384" s="71" t="str">
        <f t="shared" si="211"/>
        <v>N/A</v>
      </c>
      <c r="AB384" s="71" t="str">
        <f t="shared" si="212"/>
        <v/>
      </c>
      <c r="AC384" s="71" t="str">
        <f t="shared" si="213"/>
        <v/>
      </c>
      <c r="AD384" s="71" t="str">
        <f t="shared" si="225"/>
        <v/>
      </c>
      <c r="AE384" s="71" t="str">
        <f t="shared" si="226"/>
        <v/>
      </c>
      <c r="AF384" s="71" t="str">
        <f t="shared" si="214"/>
        <v>N/A</v>
      </c>
      <c r="AG384" s="71" t="str">
        <f t="shared" si="215"/>
        <v/>
      </c>
      <c r="AH384" s="71" t="str">
        <f t="shared" si="216"/>
        <v/>
      </c>
      <c r="AI384" s="71" t="str">
        <f t="shared" si="217"/>
        <v/>
      </c>
      <c r="AJ384" s="71" t="str">
        <f t="shared" si="218"/>
        <v/>
      </c>
      <c r="AK384" s="71" t="str">
        <f t="shared" si="219"/>
        <v/>
      </c>
      <c r="AL384" s="71" t="str">
        <f t="shared" si="227"/>
        <v>N/A</v>
      </c>
      <c r="AM384" s="71" t="str">
        <f t="shared" si="220"/>
        <v>N/A</v>
      </c>
    </row>
    <row r="385" spans="1:39" x14ac:dyDescent="0.45">
      <c r="A385" s="71" t="str">
        <f t="shared" si="190"/>
        <v>2699800346</v>
      </c>
      <c r="B385" s="71" t="str">
        <f t="shared" si="191"/>
        <v>14-08-2019 13:40:02 UTC</v>
      </c>
      <c r="C385" s="71" t="str">
        <f t="shared" si="192"/>
        <v>bwe9-agy0-b2t9</v>
      </c>
      <c r="D385" s="71" t="str">
        <f t="shared" si="193"/>
        <v>-15.657107792794704</v>
      </c>
      <c r="E385" s="71" t="str">
        <f t="shared" si="194"/>
        <v>35.20780809223652</v>
      </c>
      <c r="F385" s="71" t="str">
        <f t="shared" si="195"/>
        <v>903.0</v>
      </c>
      <c r="G385" s="71" t="str">
        <f t="shared" si="196"/>
        <v>Malawi</v>
      </c>
      <c r="H385" s="71" t="str">
        <f t="shared" si="197"/>
        <v>Chiradzulu</v>
      </c>
      <c r="I385" s="71" t="str">
        <f t="shared" si="198"/>
        <v>Kadewere</v>
      </c>
      <c r="J385" s="71" t="str">
        <f t="shared" si="199"/>
        <v>Chikoja</v>
      </c>
      <c r="K385" s="71" t="str">
        <f t="shared" si="200"/>
        <v>Kabvina</v>
      </c>
      <c r="L385" s="71">
        <f t="shared" si="201"/>
        <v>0</v>
      </c>
      <c r="M385" s="71">
        <f t="shared" si="202"/>
        <v>0</v>
      </c>
      <c r="N385" s="71">
        <f t="shared" si="221"/>
        <v>4</v>
      </c>
      <c r="O385" s="71" t="str">
        <f t="shared" si="222"/>
        <v>Basic Level of Service</v>
      </c>
      <c r="P385" s="71">
        <v>1</v>
      </c>
      <c r="Q385" s="71" t="str">
        <f t="shared" si="203"/>
        <v>Afridev Handpump</v>
      </c>
      <c r="R385" s="71" t="str">
        <f t="shared" si="204"/>
        <v/>
      </c>
      <c r="S385" s="71" t="str">
        <f t="shared" si="223"/>
        <v>Afridev Handpump</v>
      </c>
      <c r="T385" s="71">
        <f t="shared" si="205"/>
        <v>1</v>
      </c>
      <c r="U385" s="71">
        <f t="shared" si="206"/>
        <v>225</v>
      </c>
      <c r="V385" s="71">
        <f t="shared" si="207"/>
        <v>1</v>
      </c>
      <c r="W385" s="71">
        <f t="shared" si="208"/>
        <v>0</v>
      </c>
      <c r="X385" s="71">
        <f t="shared" si="209"/>
        <v>1</v>
      </c>
      <c r="Y385" s="71">
        <f t="shared" si="210"/>
        <v>0</v>
      </c>
      <c r="Z385" s="71">
        <f t="shared" si="224"/>
        <v>0</v>
      </c>
      <c r="AA385" s="71">
        <f t="shared" si="211"/>
        <v>0</v>
      </c>
      <c r="AB385" s="71">
        <f t="shared" si="212"/>
        <v>0</v>
      </c>
      <c r="AC385" s="71" t="str">
        <f t="shared" si="213"/>
        <v>Handpump</v>
      </c>
      <c r="AD385" s="71">
        <f t="shared" si="225"/>
        <v>0</v>
      </c>
      <c r="AE385" s="71" t="str">
        <f t="shared" si="226"/>
        <v/>
      </c>
      <c r="AF385" s="71">
        <f t="shared" si="214"/>
        <v>1</v>
      </c>
      <c r="AG385" s="71" t="str">
        <f t="shared" si="215"/>
        <v/>
      </c>
      <c r="AH385" s="71" t="str">
        <f t="shared" si="216"/>
        <v/>
      </c>
      <c r="AI385" s="71" t="str">
        <f t="shared" si="217"/>
        <v/>
      </c>
      <c r="AJ385" s="71" t="str">
        <f t="shared" si="218"/>
        <v>Turbidity</v>
      </c>
      <c r="AK385" s="71" t="str">
        <f t="shared" si="219"/>
        <v/>
      </c>
      <c r="AL385" s="71" t="str">
        <f t="shared" si="227"/>
        <v>No Data</v>
      </c>
      <c r="AM385" s="71">
        <f t="shared" si="220"/>
        <v>0</v>
      </c>
    </row>
    <row r="386" spans="1:39" x14ac:dyDescent="0.45">
      <c r="A386" s="71" t="str">
        <f t="shared" ref="A386:A449" si="228">IF(Instance_ID="","",Instance_ID)</f>
        <v>2710350369</v>
      </c>
      <c r="B386" s="71" t="str">
        <f t="shared" ref="B386:B449" si="229">IF(Date="","",Date)</f>
        <v>14-08-2019 13:44:13 UTC</v>
      </c>
      <c r="C386" s="71" t="str">
        <f t="shared" ref="C386:C449" si="230">IF(Unique_ID="","",Unique_ID)</f>
        <v>fc7e-uscs-r4sh</v>
      </c>
      <c r="D386" s="71" t="str">
        <f t="shared" ref="D386:D449" si="231">IF(Latitude="","",Latitude)</f>
        <v>-15.616274806670845</v>
      </c>
      <c r="E386" s="71" t="str">
        <f t="shared" ref="E386:E449" si="232">IF(Longitude="","",Longitude)</f>
        <v>35.18763653934002</v>
      </c>
      <c r="F386" s="71" t="str">
        <f t="shared" ref="F386:F449" si="233">IF(Elevation="","",Elevation)</f>
        <v>987.0</v>
      </c>
      <c r="G386" s="71" t="str">
        <f t="shared" ref="G386:G449" si="234">IF(Geo_Level_1="","",Geo_Level_1)</f>
        <v>Malawi</v>
      </c>
      <c r="H386" s="71" t="str">
        <f t="shared" ref="H386:H449" si="235">IF(Geo_Level_2="","",Geo_Level_2)</f>
        <v>Chiradzulu</v>
      </c>
      <c r="I386" s="71" t="str">
        <f t="shared" ref="I386:I449" si="236">IF(Geo_Level_1="","",Geo_Level_3)</f>
        <v>Kadewere</v>
      </c>
      <c r="J386" s="71" t="str">
        <f t="shared" ref="J386:J449" si="237">IF(Geo_Level_1="","",Geo_Level_4)</f>
        <v>Chikoja</v>
      </c>
      <c r="K386" s="71" t="str">
        <f t="shared" ref="K386:K449" si="238">IF(Geo_Level_1="","",Geo_Level_5)</f>
        <v>Namulepwese</v>
      </c>
      <c r="L386" s="71">
        <f t="shared" ref="L386:L449" si="239">IF(Geo_Level_1="","",Geo_Level_6)</f>
        <v>0</v>
      </c>
      <c r="M386" s="71">
        <f t="shared" ref="M386:M449" si="240">IF(Geo_Level_1="","",Geo_Level_7)</f>
        <v>0</v>
      </c>
      <c r="N386" s="71">
        <f t="shared" si="221"/>
        <v>0</v>
      </c>
      <c r="O386" s="71" t="str">
        <f t="shared" si="222"/>
        <v>No Improved System</v>
      </c>
      <c r="P386" s="71" t="s">
        <v>96</v>
      </c>
      <c r="Q386" s="71" t="str">
        <f t="shared" ref="Q386:Q449" si="241">IF(Type_Improved_Water_Point="","",Type_Improved_Water_Point)</f>
        <v/>
      </c>
      <c r="R386" s="71" t="str">
        <f t="shared" ref="R386:R449" si="242">IF(Type_Unimproved_Water="","",Type_Unimproved_Water)</f>
        <v>Unprotected well</v>
      </c>
      <c r="S386" s="71" t="str">
        <f t="shared" si="223"/>
        <v>Unprotected well</v>
      </c>
      <c r="T386" s="71" t="str">
        <f t="shared" ref="T386:T449" si="243">IF(P386="N/A",P386,IF(Waterpoint_Source_Protected="","No Data",IF(Waterpoint_Source_Protected="Yes",1,0)))</f>
        <v>N/A</v>
      </c>
      <c r="U386" s="71">
        <f t="shared" ref="U386:U449" si="244">IF(Number_Users="","",Number_Users)</f>
        <v>500</v>
      </c>
      <c r="V386" s="71" t="str">
        <f t="shared" ref="V386:V449" si="245">IFERROR(IF(P386="N/A",P386,IF(U386="","No Data",IF(U386&lt;=Gov_Standard_Number_Users,1,0))),1)</f>
        <v>N/A</v>
      </c>
      <c r="W386" s="71" t="str">
        <f t="shared" ref="W386:W449" si="246">IF(Waterpoint_Out_Of_Service_Broken="","",IF(Waterpoint_Out_Of_Service_Broken="No",1,0))</f>
        <v/>
      </c>
      <c r="X386" s="71" t="str">
        <f t="shared" ref="X386:X449" si="247">IF(Waterpoint_Number_Times_Broken="","",IF(Waterpoint_Number_Times_Broken&lt;=12,1,0))</f>
        <v/>
      </c>
      <c r="Y386" s="71" t="str">
        <f t="shared" ref="Y386:Y449" si="248">IF(Waterpoint_Days_Broken="","",IF(Waterpoint_Days_Broken&gt;1,0,1))</f>
        <v/>
      </c>
      <c r="Z386" s="71" t="str">
        <f t="shared" si="224"/>
        <v>N/A</v>
      </c>
      <c r="AA386" s="71" t="str">
        <f t="shared" ref="AA386:AA449" si="249">IF(P386="N/A",P386,IF(Water_Available_Day_Of_Visit="","No Data",IF(Water_Available_Day_Of_Visit="Yes",1,0)))</f>
        <v>N/A</v>
      </c>
      <c r="AB386" s="71" t="str">
        <f t="shared" ref="AB386:AB449" si="250">IF(Seconds_20L="","",Seconds_20L)</f>
        <v/>
      </c>
      <c r="AC386" s="71" t="str">
        <f t="shared" ref="AC386:AC449" si="251">IF(Piped_Or_Handpump="","",Piped_Or_Handpump)</f>
        <v/>
      </c>
      <c r="AD386" s="71" t="str">
        <f t="shared" si="225"/>
        <v/>
      </c>
      <c r="AE386" s="71" t="str">
        <f t="shared" si="226"/>
        <v/>
      </c>
      <c r="AF386" s="71" t="str">
        <f t="shared" ref="AF386:AF449" si="252">IF(P386="N/A",P386,IF(AND(AD386="",AE386=""),"No Data",IF(AC386="Piped System",IF(AE386&gt;=Gov_Standards_Quantity,1,0),IF(AC386="Handpump",IF(AB386&lt;=Standard_Time_To_Fill_Bucket,1,0)))))</f>
        <v>N/A</v>
      </c>
      <c r="AG386" s="71" t="str">
        <f t="shared" ref="AG386:AG449" si="253">IF(Ecoli_Result="","",IF(Ecoli_Result=Standard_Ecoli,1,0))</f>
        <v/>
      </c>
      <c r="AH386" s="71" t="str">
        <f t="shared" ref="AH386:AH449" si="254">IF(Residual_Chlorine_Result="","",IF(AND(Residual_Chlorine_Result&lt;=Standard_Residual_Chlorine_Max,Residual_Chlorine_Result&gt;=Standard_Residual_Chlorine_Min),1,0))</f>
        <v/>
      </c>
      <c r="AI386" s="71" t="str">
        <f t="shared" ref="AI386:AI449" si="255">IF(Bacteria_Result="","",IF(Bacteria_Result=Standard_Bacteria,1,0))</f>
        <v/>
      </c>
      <c r="AJ386" s="71" t="str">
        <f t="shared" ref="AJ386:AJ449" si="256">IF(Other_Contaminant="","",Other_Contaminant)</f>
        <v/>
      </c>
      <c r="AK386" s="71" t="str">
        <f t="shared" ref="AK386:AK449" si="257">IF(Other_Contaminant_Result="","",IF(Other_Contaminant_Result&lt;=Standard_Other_Contaminant,1,0))</f>
        <v/>
      </c>
      <c r="AL386" s="71" t="str">
        <f t="shared" si="227"/>
        <v>N/A</v>
      </c>
      <c r="AM386" s="71" t="str">
        <f t="shared" ref="AM386:AM449" si="258">IF(P386="N/A",P386,IF(Water_Point_Condition_Overall="","No Data",IF(Water_Point_Condition_Overall="Normal",1,0)))</f>
        <v>N/A</v>
      </c>
    </row>
    <row r="387" spans="1:39" x14ac:dyDescent="0.45">
      <c r="A387" s="71" t="str">
        <f t="shared" si="228"/>
        <v>2712420754</v>
      </c>
      <c r="B387" s="71" t="str">
        <f t="shared" si="229"/>
        <v>14-08-2019 15:50:45 UTC</v>
      </c>
      <c r="C387" s="71" t="str">
        <f t="shared" si="230"/>
        <v>1veu-9p24-f7h3</v>
      </c>
      <c r="D387" s="71" t="str">
        <f t="shared" si="231"/>
        <v>-15.57879093568772</v>
      </c>
      <c r="E387" s="71" t="str">
        <f t="shared" si="232"/>
        <v>35.195277566090226</v>
      </c>
      <c r="F387" s="71" t="str">
        <f t="shared" si="233"/>
        <v>936.0</v>
      </c>
      <c r="G387" s="71" t="str">
        <f t="shared" si="234"/>
        <v>Malawi</v>
      </c>
      <c r="H387" s="71" t="str">
        <f t="shared" si="235"/>
        <v>Chiradzulu</v>
      </c>
      <c r="I387" s="71" t="str">
        <f t="shared" si="236"/>
        <v>Ntchema</v>
      </c>
      <c r="J387" s="71" t="str">
        <f t="shared" si="237"/>
        <v>Nyimbiri</v>
      </c>
      <c r="K387" s="71" t="str">
        <f t="shared" si="238"/>
        <v>Shuga</v>
      </c>
      <c r="L387" s="71">
        <f t="shared" si="239"/>
        <v>0</v>
      </c>
      <c r="M387" s="71">
        <f t="shared" si="240"/>
        <v>0</v>
      </c>
      <c r="N387" s="71">
        <f t="shared" ref="N387:N450" si="259">SUM(P387,T387,V387,Z387,AA387,AF387,AL387,AM387)</f>
        <v>6</v>
      </c>
      <c r="O387" s="71" t="str">
        <f t="shared" ref="O387:O450" si="260">IF(N387=0,"No Improved System",IF(N387=1,"Inadequate Level of Service",IF(N387=2,"Inadequate Level of Service",IF(N387=3,"Basic Level of Service",IF(N387=4,"Basic Level of Service",IF(N387=5,"Basic Level of Service",IF(N387=6,"Intermediate Level of Service",IF(N387=7,"Intermediate Level of Service",IF(N387=8,"High Level of Service")))))))))</f>
        <v>Intermediate Level of Service</v>
      </c>
      <c r="P387" s="71">
        <v>1</v>
      </c>
      <c r="Q387" s="71" t="str">
        <f t="shared" si="241"/>
        <v>Afridev Handpump</v>
      </c>
      <c r="R387" s="71" t="str">
        <f t="shared" si="242"/>
        <v/>
      </c>
      <c r="S387" s="71" t="str">
        <f t="shared" ref="S387:S450" si="261">CONCATENATE(Q387,R387)</f>
        <v>Afridev Handpump</v>
      </c>
      <c r="T387" s="71">
        <f t="shared" si="243"/>
        <v>1</v>
      </c>
      <c r="U387" s="71">
        <f t="shared" si="244"/>
        <v>750</v>
      </c>
      <c r="V387" s="71">
        <f t="shared" si="245"/>
        <v>0</v>
      </c>
      <c r="W387" s="71">
        <f t="shared" si="246"/>
        <v>0</v>
      </c>
      <c r="X387" s="71">
        <f t="shared" si="247"/>
        <v>1</v>
      </c>
      <c r="Y387" s="71">
        <f t="shared" si="248"/>
        <v>0</v>
      </c>
      <c r="Z387" s="71">
        <f t="shared" ref="Z387:Z450" si="262">IF(P387="N/A",P387,IF(OR(W387="",AND(W387=0,X387="",Y387="")),"No Data",IF(W387=1,1,IF(AND(X387=1,Y387=1),1,0))))</f>
        <v>0</v>
      </c>
      <c r="AA387" s="71">
        <f t="shared" si="249"/>
        <v>1</v>
      </c>
      <c r="AB387" s="71">
        <f t="shared" si="250"/>
        <v>120</v>
      </c>
      <c r="AC387" s="71" t="str">
        <f t="shared" si="251"/>
        <v>Handpump</v>
      </c>
      <c r="AD387" s="71">
        <f t="shared" ref="AD387:AD450" si="263">IF(AC387="Handpump",IF(AB387="","",AB387),"")</f>
        <v>120</v>
      </c>
      <c r="AE387" s="71" t="str">
        <f t="shared" ref="AE387:AE450" si="264">IF(AC387="piped system",IFERROR(20/AB387*86400/U387,""),"")</f>
        <v/>
      </c>
      <c r="AF387" s="71">
        <f t="shared" si="252"/>
        <v>1</v>
      </c>
      <c r="AG387" s="71" t="str">
        <f t="shared" si="253"/>
        <v/>
      </c>
      <c r="AH387" s="71" t="str">
        <f t="shared" si="254"/>
        <v/>
      </c>
      <c r="AI387" s="71">
        <f t="shared" si="255"/>
        <v>1</v>
      </c>
      <c r="AJ387" s="71" t="str">
        <f t="shared" si="256"/>
        <v>Turbidity</v>
      </c>
      <c r="AK387" s="71">
        <f t="shared" si="257"/>
        <v>1</v>
      </c>
      <c r="AL387" s="71">
        <f t="shared" ref="AL387:AL450" si="265">IF(P387="N/A",P387,IF(AJ387="",IF(OR(AG387=0,AND(AI387=0,AG387="")),0,IF(OR(AG387=1,AH387=1,AI387=1),1,"No Data")),IF(OR(AK387=0,AG387=0,AND(AI387=0,AG387="")),0,IF(AND(AK387=1,OR(AG387=1,AH387=1,AI387=1)),1,"No Data"))))</f>
        <v>1</v>
      </c>
      <c r="AM387" s="71">
        <f t="shared" si="258"/>
        <v>1</v>
      </c>
    </row>
    <row r="388" spans="1:39" x14ac:dyDescent="0.45">
      <c r="A388" s="71" t="str">
        <f t="shared" si="228"/>
        <v>2712440750</v>
      </c>
      <c r="B388" s="71" t="str">
        <f t="shared" si="229"/>
        <v>14-08-2019 15:50:51 UTC</v>
      </c>
      <c r="C388" s="71" t="str">
        <f t="shared" si="230"/>
        <v>50mq-94mn-1qs5</v>
      </c>
      <c r="D388" s="71" t="str">
        <f t="shared" si="231"/>
        <v>-15.56644229684025</v>
      </c>
      <c r="E388" s="71" t="str">
        <f t="shared" si="232"/>
        <v>35.19050834700465</v>
      </c>
      <c r="F388" s="71" t="str">
        <f t="shared" si="233"/>
        <v>947.0</v>
      </c>
      <c r="G388" s="71" t="str">
        <f t="shared" si="234"/>
        <v>Malawi</v>
      </c>
      <c r="H388" s="71" t="str">
        <f t="shared" si="235"/>
        <v>Chiradzulu</v>
      </c>
      <c r="I388" s="71" t="str">
        <f t="shared" si="236"/>
        <v>Ntchema</v>
      </c>
      <c r="J388" s="71" t="str">
        <f t="shared" si="237"/>
        <v>Nyimbiri</v>
      </c>
      <c r="K388" s="71" t="str">
        <f t="shared" si="238"/>
        <v>Thomu</v>
      </c>
      <c r="L388" s="71">
        <f t="shared" si="239"/>
        <v>0</v>
      </c>
      <c r="M388" s="71">
        <f t="shared" si="240"/>
        <v>0</v>
      </c>
      <c r="N388" s="71">
        <f t="shared" si="259"/>
        <v>6</v>
      </c>
      <c r="O388" s="71" t="str">
        <f t="shared" si="260"/>
        <v>Intermediate Level of Service</v>
      </c>
      <c r="P388" s="71">
        <v>1</v>
      </c>
      <c r="Q388" s="71" t="str">
        <f t="shared" si="241"/>
        <v>Afridev Handpump</v>
      </c>
      <c r="R388" s="71" t="str">
        <f t="shared" si="242"/>
        <v/>
      </c>
      <c r="S388" s="71" t="str">
        <f t="shared" si="261"/>
        <v>Afridev Handpump</v>
      </c>
      <c r="T388" s="71">
        <f t="shared" si="243"/>
        <v>1</v>
      </c>
      <c r="U388" s="71">
        <f t="shared" si="244"/>
        <v>425</v>
      </c>
      <c r="V388" s="71">
        <f t="shared" si="245"/>
        <v>0</v>
      </c>
      <c r="W388" s="71">
        <f t="shared" si="246"/>
        <v>0</v>
      </c>
      <c r="X388" s="71">
        <f t="shared" si="247"/>
        <v>1</v>
      </c>
      <c r="Y388" s="71">
        <f t="shared" si="248"/>
        <v>0</v>
      </c>
      <c r="Z388" s="71">
        <f t="shared" si="262"/>
        <v>0</v>
      </c>
      <c r="AA388" s="71">
        <f t="shared" si="249"/>
        <v>1</v>
      </c>
      <c r="AB388" s="71">
        <f t="shared" si="250"/>
        <v>80</v>
      </c>
      <c r="AC388" s="71" t="str">
        <f t="shared" si="251"/>
        <v>Handpump</v>
      </c>
      <c r="AD388" s="71">
        <f t="shared" si="263"/>
        <v>80</v>
      </c>
      <c r="AE388" s="71" t="str">
        <f t="shared" si="264"/>
        <v/>
      </c>
      <c r="AF388" s="71">
        <f t="shared" si="252"/>
        <v>1</v>
      </c>
      <c r="AG388" s="71" t="str">
        <f t="shared" si="253"/>
        <v/>
      </c>
      <c r="AH388" s="71" t="str">
        <f t="shared" si="254"/>
        <v/>
      </c>
      <c r="AI388" s="71">
        <f t="shared" si="255"/>
        <v>1</v>
      </c>
      <c r="AJ388" s="71" t="str">
        <f t="shared" si="256"/>
        <v>Turbidity</v>
      </c>
      <c r="AK388" s="71">
        <f t="shared" si="257"/>
        <v>1</v>
      </c>
      <c r="AL388" s="71">
        <f t="shared" si="265"/>
        <v>1</v>
      </c>
      <c r="AM388" s="71">
        <f t="shared" si="258"/>
        <v>1</v>
      </c>
    </row>
    <row r="389" spans="1:39" x14ac:dyDescent="0.45">
      <c r="A389" s="71" t="str">
        <f t="shared" si="228"/>
        <v>2683711012</v>
      </c>
      <c r="B389" s="71" t="str">
        <f t="shared" si="229"/>
        <v>14-08-2019 16:45:11 UTC</v>
      </c>
      <c r="C389" s="71" t="str">
        <f t="shared" si="230"/>
        <v>v8km-naaa-40k7</v>
      </c>
      <c r="D389" s="71" t="str">
        <f t="shared" si="231"/>
        <v>-15.689696129411459</v>
      </c>
      <c r="E389" s="71" t="str">
        <f t="shared" si="232"/>
        <v>35.199067275971174</v>
      </c>
      <c r="F389" s="71" t="str">
        <f t="shared" si="233"/>
        <v>975.0</v>
      </c>
      <c r="G389" s="71" t="str">
        <f t="shared" si="234"/>
        <v>Malawi</v>
      </c>
      <c r="H389" s="71" t="str">
        <f t="shared" si="235"/>
        <v>Chiradzulu</v>
      </c>
      <c r="I389" s="71" t="str">
        <f t="shared" si="236"/>
        <v>Kadewere</v>
      </c>
      <c r="J389" s="71" t="str">
        <f t="shared" si="237"/>
        <v>Chilanga</v>
      </c>
      <c r="K389" s="71" t="str">
        <f t="shared" si="238"/>
        <v>Chilanga</v>
      </c>
      <c r="L389" s="71">
        <f t="shared" si="239"/>
        <v>0</v>
      </c>
      <c r="M389" s="71">
        <f t="shared" si="240"/>
        <v>0</v>
      </c>
      <c r="N389" s="71">
        <f t="shared" si="259"/>
        <v>7</v>
      </c>
      <c r="O389" s="71" t="str">
        <f t="shared" si="260"/>
        <v>Intermediate Level of Service</v>
      </c>
      <c r="P389" s="71">
        <v>1</v>
      </c>
      <c r="Q389" s="71" t="str">
        <f t="shared" si="241"/>
        <v>Afridev Handpump</v>
      </c>
      <c r="R389" s="71" t="str">
        <f t="shared" si="242"/>
        <v/>
      </c>
      <c r="S389" s="71" t="str">
        <f t="shared" si="261"/>
        <v>Afridev Handpump</v>
      </c>
      <c r="T389" s="71">
        <f t="shared" si="243"/>
        <v>1</v>
      </c>
      <c r="U389" s="71">
        <f t="shared" si="244"/>
        <v>374</v>
      </c>
      <c r="V389" s="71">
        <f t="shared" si="245"/>
        <v>0</v>
      </c>
      <c r="W389" s="71">
        <f t="shared" si="246"/>
        <v>1</v>
      </c>
      <c r="X389" s="71" t="str">
        <f t="shared" si="247"/>
        <v/>
      </c>
      <c r="Y389" s="71" t="str">
        <f t="shared" si="248"/>
        <v/>
      </c>
      <c r="Z389" s="71">
        <f t="shared" si="262"/>
        <v>1</v>
      </c>
      <c r="AA389" s="71">
        <f t="shared" si="249"/>
        <v>1</v>
      </c>
      <c r="AB389" s="71">
        <f t="shared" si="250"/>
        <v>69</v>
      </c>
      <c r="AC389" s="71" t="str">
        <f t="shared" si="251"/>
        <v>Handpump</v>
      </c>
      <c r="AD389" s="71">
        <f t="shared" si="263"/>
        <v>69</v>
      </c>
      <c r="AE389" s="71" t="str">
        <f t="shared" si="264"/>
        <v/>
      </c>
      <c r="AF389" s="71">
        <f t="shared" si="252"/>
        <v>1</v>
      </c>
      <c r="AG389" s="71" t="str">
        <f t="shared" si="253"/>
        <v/>
      </c>
      <c r="AH389" s="71" t="str">
        <f t="shared" si="254"/>
        <v/>
      </c>
      <c r="AI389" s="71">
        <f t="shared" si="255"/>
        <v>1</v>
      </c>
      <c r="AJ389" s="71" t="str">
        <f t="shared" si="256"/>
        <v>Turbidity</v>
      </c>
      <c r="AK389" s="71">
        <f t="shared" si="257"/>
        <v>1</v>
      </c>
      <c r="AL389" s="71">
        <f t="shared" si="265"/>
        <v>1</v>
      </c>
      <c r="AM389" s="71">
        <f t="shared" si="258"/>
        <v>1</v>
      </c>
    </row>
    <row r="390" spans="1:39" x14ac:dyDescent="0.45">
      <c r="A390" s="71" t="str">
        <f t="shared" si="228"/>
        <v>2697870987</v>
      </c>
      <c r="B390" s="71" t="str">
        <f t="shared" si="229"/>
        <v>14-08-2019 16:51:14 UTC</v>
      </c>
      <c r="C390" s="71" t="str">
        <f t="shared" si="230"/>
        <v>feug-1e1d-mg6c</v>
      </c>
      <c r="D390" s="71" t="str">
        <f t="shared" si="231"/>
        <v>-15.69359174463898</v>
      </c>
      <c r="E390" s="71" t="str">
        <f t="shared" si="232"/>
        <v>35.20690519362688</v>
      </c>
      <c r="F390" s="71" t="str">
        <f t="shared" si="233"/>
        <v>920.0</v>
      </c>
      <c r="G390" s="71" t="str">
        <f t="shared" si="234"/>
        <v>Malawi</v>
      </c>
      <c r="H390" s="71" t="str">
        <f t="shared" si="235"/>
        <v>Chiradzulu</v>
      </c>
      <c r="I390" s="71" t="str">
        <f t="shared" si="236"/>
        <v>Kadewere</v>
      </c>
      <c r="J390" s="71" t="str">
        <f t="shared" si="237"/>
        <v>Chilanga</v>
      </c>
      <c r="K390" s="71" t="str">
        <f t="shared" si="238"/>
        <v>Nkagula</v>
      </c>
      <c r="L390" s="71">
        <f t="shared" si="239"/>
        <v>0</v>
      </c>
      <c r="M390" s="71">
        <f t="shared" si="240"/>
        <v>0</v>
      </c>
      <c r="N390" s="71">
        <f t="shared" si="259"/>
        <v>8</v>
      </c>
      <c r="O390" s="71" t="str">
        <f t="shared" si="260"/>
        <v>High Level of Service</v>
      </c>
      <c r="P390" s="71">
        <v>1</v>
      </c>
      <c r="Q390" s="71" t="str">
        <f t="shared" si="241"/>
        <v>Afridev Handpump</v>
      </c>
      <c r="R390" s="71" t="str">
        <f t="shared" si="242"/>
        <v/>
      </c>
      <c r="S390" s="71" t="str">
        <f t="shared" si="261"/>
        <v>Afridev Handpump</v>
      </c>
      <c r="T390" s="71">
        <f t="shared" si="243"/>
        <v>1</v>
      </c>
      <c r="U390" s="71">
        <f t="shared" si="244"/>
        <v>150</v>
      </c>
      <c r="V390" s="71">
        <f t="shared" si="245"/>
        <v>1</v>
      </c>
      <c r="W390" s="71">
        <f t="shared" si="246"/>
        <v>1</v>
      </c>
      <c r="X390" s="71" t="str">
        <f t="shared" si="247"/>
        <v/>
      </c>
      <c r="Y390" s="71" t="str">
        <f t="shared" si="248"/>
        <v/>
      </c>
      <c r="Z390" s="71">
        <f t="shared" si="262"/>
        <v>1</v>
      </c>
      <c r="AA390" s="71">
        <f t="shared" si="249"/>
        <v>1</v>
      </c>
      <c r="AB390" s="71">
        <f t="shared" si="250"/>
        <v>69</v>
      </c>
      <c r="AC390" s="71" t="str">
        <f t="shared" si="251"/>
        <v>Handpump</v>
      </c>
      <c r="AD390" s="71">
        <f t="shared" si="263"/>
        <v>69</v>
      </c>
      <c r="AE390" s="71" t="str">
        <f t="shared" si="264"/>
        <v/>
      </c>
      <c r="AF390" s="71">
        <f t="shared" si="252"/>
        <v>1</v>
      </c>
      <c r="AG390" s="71" t="str">
        <f t="shared" si="253"/>
        <v/>
      </c>
      <c r="AH390" s="71" t="str">
        <f t="shared" si="254"/>
        <v/>
      </c>
      <c r="AI390" s="71">
        <f t="shared" si="255"/>
        <v>1</v>
      </c>
      <c r="AJ390" s="71" t="str">
        <f t="shared" si="256"/>
        <v>Turbidity</v>
      </c>
      <c r="AK390" s="71">
        <f t="shared" si="257"/>
        <v>1</v>
      </c>
      <c r="AL390" s="71">
        <f t="shared" si="265"/>
        <v>1</v>
      </c>
      <c r="AM390" s="71">
        <f t="shared" si="258"/>
        <v>1</v>
      </c>
    </row>
    <row r="391" spans="1:39" x14ac:dyDescent="0.45">
      <c r="A391" s="71" t="str">
        <f t="shared" si="228"/>
        <v>2716270051</v>
      </c>
      <c r="B391" s="71" t="str">
        <f t="shared" si="229"/>
        <v>14-08-2019 16:56:03 UTC</v>
      </c>
      <c r="C391" s="71" t="str">
        <f t="shared" si="230"/>
        <v>vy66-rm43-1n66</v>
      </c>
      <c r="D391" s="71" t="str">
        <f t="shared" si="231"/>
        <v>-15.928360680118203</v>
      </c>
      <c r="E391" s="71" t="str">
        <f t="shared" si="232"/>
        <v>35.269812382757664</v>
      </c>
      <c r="F391" s="71" t="str">
        <f t="shared" si="233"/>
        <v>765.0</v>
      </c>
      <c r="G391" s="71" t="str">
        <f t="shared" si="234"/>
        <v>Malawi</v>
      </c>
      <c r="H391" s="71" t="str">
        <f t="shared" si="235"/>
        <v>Chiradzulu</v>
      </c>
      <c r="I391" s="71" t="str">
        <f t="shared" si="236"/>
        <v>Maone</v>
      </c>
      <c r="J391" s="71" t="str">
        <f t="shared" si="237"/>
        <v>Ntope</v>
      </c>
      <c r="K391" s="71" t="str">
        <f t="shared" si="238"/>
        <v>Ntope</v>
      </c>
      <c r="L391" s="71">
        <f t="shared" si="239"/>
        <v>0</v>
      </c>
      <c r="M391" s="71">
        <f t="shared" si="240"/>
        <v>0</v>
      </c>
      <c r="N391" s="71">
        <f t="shared" si="259"/>
        <v>6</v>
      </c>
      <c r="O391" s="71" t="str">
        <f t="shared" si="260"/>
        <v>Intermediate Level of Service</v>
      </c>
      <c r="P391" s="71">
        <v>1</v>
      </c>
      <c r="Q391" s="71" t="str">
        <f t="shared" si="241"/>
        <v>Protected Spring</v>
      </c>
      <c r="R391" s="71" t="str">
        <f t="shared" si="242"/>
        <v/>
      </c>
      <c r="S391" s="71" t="str">
        <f t="shared" si="261"/>
        <v>Protected Spring</v>
      </c>
      <c r="T391" s="71">
        <f t="shared" si="243"/>
        <v>1</v>
      </c>
      <c r="U391" s="71">
        <f t="shared" si="244"/>
        <v>40</v>
      </c>
      <c r="V391" s="71">
        <f t="shared" si="245"/>
        <v>1</v>
      </c>
      <c r="W391" s="71">
        <f t="shared" si="246"/>
        <v>1</v>
      </c>
      <c r="X391" s="71" t="str">
        <f t="shared" si="247"/>
        <v/>
      </c>
      <c r="Y391" s="71" t="str">
        <f t="shared" si="248"/>
        <v/>
      </c>
      <c r="Z391" s="71">
        <f t="shared" si="262"/>
        <v>1</v>
      </c>
      <c r="AA391" s="71">
        <f t="shared" si="249"/>
        <v>1</v>
      </c>
      <c r="AB391" s="71">
        <f t="shared" si="250"/>
        <v>15</v>
      </c>
      <c r="AC391" s="71" t="str">
        <f t="shared" si="251"/>
        <v>Handpump</v>
      </c>
      <c r="AD391" s="71">
        <f t="shared" si="263"/>
        <v>15</v>
      </c>
      <c r="AE391" s="71" t="str">
        <f t="shared" si="264"/>
        <v/>
      </c>
      <c r="AF391" s="71">
        <f t="shared" si="252"/>
        <v>1</v>
      </c>
      <c r="AG391" s="71" t="str">
        <f t="shared" si="253"/>
        <v/>
      </c>
      <c r="AH391" s="71" t="str">
        <f t="shared" si="254"/>
        <v/>
      </c>
      <c r="AI391" s="71" t="str">
        <f t="shared" si="255"/>
        <v/>
      </c>
      <c r="AJ391" s="71" t="str">
        <f t="shared" si="256"/>
        <v>Turbidity</v>
      </c>
      <c r="AK391" s="71" t="str">
        <f t="shared" si="257"/>
        <v/>
      </c>
      <c r="AL391" s="71" t="str">
        <f t="shared" si="265"/>
        <v>No Data</v>
      </c>
      <c r="AM391" s="71">
        <f t="shared" si="258"/>
        <v>0</v>
      </c>
    </row>
    <row r="392" spans="1:39" x14ac:dyDescent="0.45">
      <c r="A392" s="71" t="str">
        <f t="shared" si="228"/>
        <v>2681791111</v>
      </c>
      <c r="B392" s="71" t="str">
        <f t="shared" si="229"/>
        <v>14-08-2019 16:56:59 UTC</v>
      </c>
      <c r="C392" s="71" t="str">
        <f t="shared" si="230"/>
        <v>v0v3-3vmg-e6sb</v>
      </c>
      <c r="D392" s="71" t="str">
        <f t="shared" si="231"/>
        <v>-15.696024466305971</v>
      </c>
      <c r="E392" s="71" t="str">
        <f t="shared" si="232"/>
        <v>35.19905629567802</v>
      </c>
      <c r="F392" s="71" t="str">
        <f t="shared" si="233"/>
        <v>951.0</v>
      </c>
      <c r="G392" s="71" t="str">
        <f t="shared" si="234"/>
        <v>Malawi</v>
      </c>
      <c r="H392" s="71" t="str">
        <f t="shared" si="235"/>
        <v>Chiradzulu</v>
      </c>
      <c r="I392" s="71" t="str">
        <f t="shared" si="236"/>
        <v>Kadewere</v>
      </c>
      <c r="J392" s="71" t="str">
        <f t="shared" si="237"/>
        <v>Chilanga</v>
      </c>
      <c r="K392" s="71" t="str">
        <f t="shared" si="238"/>
        <v>Labana</v>
      </c>
      <c r="L392" s="71">
        <f t="shared" si="239"/>
        <v>0</v>
      </c>
      <c r="M392" s="71">
        <f t="shared" si="240"/>
        <v>0</v>
      </c>
      <c r="N392" s="71">
        <f t="shared" si="259"/>
        <v>7</v>
      </c>
      <c r="O392" s="71" t="str">
        <f t="shared" si="260"/>
        <v>Intermediate Level of Service</v>
      </c>
      <c r="P392" s="71">
        <v>1</v>
      </c>
      <c r="Q392" s="71" t="str">
        <f t="shared" si="241"/>
        <v>Afridev Handpump</v>
      </c>
      <c r="R392" s="71" t="str">
        <f t="shared" si="242"/>
        <v/>
      </c>
      <c r="S392" s="71" t="str">
        <f t="shared" si="261"/>
        <v>Afridev Handpump</v>
      </c>
      <c r="T392" s="71">
        <f t="shared" si="243"/>
        <v>1</v>
      </c>
      <c r="U392" s="71">
        <f t="shared" si="244"/>
        <v>780</v>
      </c>
      <c r="V392" s="71">
        <f t="shared" si="245"/>
        <v>0</v>
      </c>
      <c r="W392" s="71">
        <f t="shared" si="246"/>
        <v>1</v>
      </c>
      <c r="X392" s="71" t="str">
        <f t="shared" si="247"/>
        <v/>
      </c>
      <c r="Y392" s="71" t="str">
        <f t="shared" si="248"/>
        <v/>
      </c>
      <c r="Z392" s="71">
        <f t="shared" si="262"/>
        <v>1</v>
      </c>
      <c r="AA392" s="71">
        <f t="shared" si="249"/>
        <v>1</v>
      </c>
      <c r="AB392" s="71">
        <f t="shared" si="250"/>
        <v>70</v>
      </c>
      <c r="AC392" s="71" t="str">
        <f t="shared" si="251"/>
        <v>Handpump</v>
      </c>
      <c r="AD392" s="71">
        <f t="shared" si="263"/>
        <v>70</v>
      </c>
      <c r="AE392" s="71" t="str">
        <f t="shared" si="264"/>
        <v/>
      </c>
      <c r="AF392" s="71">
        <f t="shared" si="252"/>
        <v>1</v>
      </c>
      <c r="AG392" s="71" t="str">
        <f t="shared" si="253"/>
        <v/>
      </c>
      <c r="AH392" s="71" t="str">
        <f t="shared" si="254"/>
        <v/>
      </c>
      <c r="AI392" s="71">
        <f t="shared" si="255"/>
        <v>1</v>
      </c>
      <c r="AJ392" s="71" t="str">
        <f t="shared" si="256"/>
        <v>Turbidity</v>
      </c>
      <c r="AK392" s="71">
        <f t="shared" si="257"/>
        <v>1</v>
      </c>
      <c r="AL392" s="71">
        <f t="shared" si="265"/>
        <v>1</v>
      </c>
      <c r="AM392" s="71">
        <f t="shared" si="258"/>
        <v>1</v>
      </c>
    </row>
    <row r="393" spans="1:39" x14ac:dyDescent="0.45">
      <c r="A393" s="71" t="str">
        <f t="shared" si="228"/>
        <v>2697861086</v>
      </c>
      <c r="B393" s="71" t="str">
        <f t="shared" si="229"/>
        <v>14-08-2019 17:02:56 UTC</v>
      </c>
      <c r="C393" s="71" t="str">
        <f t="shared" si="230"/>
        <v>bpn7-qfuc-x9dt</v>
      </c>
      <c r="D393" s="71" t="str">
        <f t="shared" si="231"/>
        <v>-15.685876370407641</v>
      </c>
      <c r="E393" s="71" t="str">
        <f t="shared" si="232"/>
        <v>35.20263687707484</v>
      </c>
      <c r="F393" s="71" t="str">
        <f t="shared" si="233"/>
        <v>937.0</v>
      </c>
      <c r="G393" s="71" t="str">
        <f t="shared" si="234"/>
        <v>Malawi</v>
      </c>
      <c r="H393" s="71" t="str">
        <f t="shared" si="235"/>
        <v>Chiradzulu</v>
      </c>
      <c r="I393" s="71" t="str">
        <f t="shared" si="236"/>
        <v>Kadewere</v>
      </c>
      <c r="J393" s="71" t="str">
        <f t="shared" si="237"/>
        <v>Chilanga</v>
      </c>
      <c r="K393" s="71" t="str">
        <f t="shared" si="238"/>
        <v>Chilanga</v>
      </c>
      <c r="L393" s="71">
        <f t="shared" si="239"/>
        <v>0</v>
      </c>
      <c r="M393" s="71">
        <f t="shared" si="240"/>
        <v>0</v>
      </c>
      <c r="N393" s="71">
        <f t="shared" si="259"/>
        <v>6</v>
      </c>
      <c r="O393" s="71" t="str">
        <f t="shared" si="260"/>
        <v>Intermediate Level of Service</v>
      </c>
      <c r="P393" s="71">
        <v>1</v>
      </c>
      <c r="Q393" s="71" t="str">
        <f t="shared" si="241"/>
        <v>Afridev Handpump</v>
      </c>
      <c r="R393" s="71" t="str">
        <f t="shared" si="242"/>
        <v/>
      </c>
      <c r="S393" s="71" t="str">
        <f t="shared" si="261"/>
        <v>Afridev Handpump</v>
      </c>
      <c r="T393" s="71">
        <f t="shared" si="243"/>
        <v>1</v>
      </c>
      <c r="U393" s="71">
        <f t="shared" si="244"/>
        <v>490</v>
      </c>
      <c r="V393" s="71">
        <f t="shared" si="245"/>
        <v>0</v>
      </c>
      <c r="W393" s="71">
        <f t="shared" si="246"/>
        <v>0</v>
      </c>
      <c r="X393" s="71">
        <f t="shared" si="247"/>
        <v>1</v>
      </c>
      <c r="Y393" s="71">
        <f t="shared" si="248"/>
        <v>0</v>
      </c>
      <c r="Z393" s="71">
        <f t="shared" si="262"/>
        <v>0</v>
      </c>
      <c r="AA393" s="71">
        <f t="shared" si="249"/>
        <v>1</v>
      </c>
      <c r="AB393" s="71">
        <f t="shared" si="250"/>
        <v>69</v>
      </c>
      <c r="AC393" s="71" t="str">
        <f t="shared" si="251"/>
        <v>Handpump</v>
      </c>
      <c r="AD393" s="71">
        <f t="shared" si="263"/>
        <v>69</v>
      </c>
      <c r="AE393" s="71" t="str">
        <f t="shared" si="264"/>
        <v/>
      </c>
      <c r="AF393" s="71">
        <f t="shared" si="252"/>
        <v>1</v>
      </c>
      <c r="AG393" s="71" t="str">
        <f t="shared" si="253"/>
        <v/>
      </c>
      <c r="AH393" s="71" t="str">
        <f t="shared" si="254"/>
        <v/>
      </c>
      <c r="AI393" s="71">
        <f t="shared" si="255"/>
        <v>1</v>
      </c>
      <c r="AJ393" s="71" t="str">
        <f t="shared" si="256"/>
        <v>Turbidity</v>
      </c>
      <c r="AK393" s="71">
        <f t="shared" si="257"/>
        <v>1</v>
      </c>
      <c r="AL393" s="71">
        <f t="shared" si="265"/>
        <v>1</v>
      </c>
      <c r="AM393" s="71">
        <f t="shared" si="258"/>
        <v>1</v>
      </c>
    </row>
    <row r="394" spans="1:39" x14ac:dyDescent="0.45">
      <c r="A394" s="71" t="str">
        <f t="shared" si="228"/>
        <v>2703771139</v>
      </c>
      <c r="B394" s="71" t="str">
        <f t="shared" si="229"/>
        <v>14-08-2019 17:22:19 UTC</v>
      </c>
      <c r="C394" s="71" t="str">
        <f t="shared" si="230"/>
        <v>2qy0-7pvu-44f8</v>
      </c>
      <c r="D394" s="71" t="str">
        <f t="shared" si="231"/>
        <v>-15.678860507905483</v>
      </c>
      <c r="E394" s="71" t="str">
        <f t="shared" si="232"/>
        <v>35.199305824935436</v>
      </c>
      <c r="F394" s="71" t="str">
        <f t="shared" si="233"/>
        <v>957.0</v>
      </c>
      <c r="G394" s="71" t="str">
        <f t="shared" si="234"/>
        <v>Malawi</v>
      </c>
      <c r="H394" s="71" t="str">
        <f t="shared" si="235"/>
        <v>Chiradzulu</v>
      </c>
      <c r="I394" s="71" t="str">
        <f t="shared" si="236"/>
        <v>Kadewere</v>
      </c>
      <c r="J394" s="71" t="str">
        <f t="shared" si="237"/>
        <v>Chikoja</v>
      </c>
      <c r="K394" s="71" t="str">
        <f t="shared" si="238"/>
        <v>Sitimoya</v>
      </c>
      <c r="L394" s="71">
        <f t="shared" si="239"/>
        <v>0</v>
      </c>
      <c r="M394" s="71">
        <f t="shared" si="240"/>
        <v>0</v>
      </c>
      <c r="N394" s="71">
        <f t="shared" si="259"/>
        <v>0</v>
      </c>
      <c r="O394" s="71" t="str">
        <f t="shared" si="260"/>
        <v>No Improved System</v>
      </c>
      <c r="P394" s="71" t="s">
        <v>96</v>
      </c>
      <c r="Q394" s="71" t="str">
        <f t="shared" si="241"/>
        <v/>
      </c>
      <c r="R394" s="71" t="str">
        <f t="shared" si="242"/>
        <v>Unprotected well</v>
      </c>
      <c r="S394" s="71" t="str">
        <f t="shared" si="261"/>
        <v>Unprotected well</v>
      </c>
      <c r="T394" s="71" t="str">
        <f t="shared" si="243"/>
        <v>N/A</v>
      </c>
      <c r="U394" s="71">
        <f t="shared" si="244"/>
        <v>360</v>
      </c>
      <c r="V394" s="71" t="str">
        <f t="shared" si="245"/>
        <v>N/A</v>
      </c>
      <c r="W394" s="71" t="str">
        <f t="shared" si="246"/>
        <v/>
      </c>
      <c r="X394" s="71" t="str">
        <f t="shared" si="247"/>
        <v/>
      </c>
      <c r="Y394" s="71" t="str">
        <f t="shared" si="248"/>
        <v/>
      </c>
      <c r="Z394" s="71" t="str">
        <f t="shared" si="262"/>
        <v>N/A</v>
      </c>
      <c r="AA394" s="71" t="str">
        <f t="shared" si="249"/>
        <v>N/A</v>
      </c>
      <c r="AB394" s="71" t="str">
        <f t="shared" si="250"/>
        <v/>
      </c>
      <c r="AC394" s="71" t="str">
        <f t="shared" si="251"/>
        <v/>
      </c>
      <c r="AD394" s="71" t="str">
        <f t="shared" si="263"/>
        <v/>
      </c>
      <c r="AE394" s="71" t="str">
        <f t="shared" si="264"/>
        <v/>
      </c>
      <c r="AF394" s="71" t="str">
        <f t="shared" si="252"/>
        <v>N/A</v>
      </c>
      <c r="AG394" s="71" t="str">
        <f t="shared" si="253"/>
        <v/>
      </c>
      <c r="AH394" s="71" t="str">
        <f t="shared" si="254"/>
        <v/>
      </c>
      <c r="AI394" s="71" t="str">
        <f t="shared" si="255"/>
        <v/>
      </c>
      <c r="AJ394" s="71" t="str">
        <f t="shared" si="256"/>
        <v/>
      </c>
      <c r="AK394" s="71" t="str">
        <f t="shared" si="257"/>
        <v/>
      </c>
      <c r="AL394" s="71" t="str">
        <f t="shared" si="265"/>
        <v>N/A</v>
      </c>
      <c r="AM394" s="71" t="str">
        <f t="shared" si="258"/>
        <v>N/A</v>
      </c>
    </row>
    <row r="395" spans="1:39" x14ac:dyDescent="0.45">
      <c r="A395" s="71" t="str">
        <f t="shared" si="228"/>
        <v>2681811158</v>
      </c>
      <c r="B395" s="71" t="str">
        <f t="shared" si="229"/>
        <v>14-08-2019 17:51:35 UTC</v>
      </c>
      <c r="C395" s="71" t="str">
        <f t="shared" si="230"/>
        <v>36hg-ctew-62ua</v>
      </c>
      <c r="D395" s="71" t="str">
        <f t="shared" si="231"/>
        <v>-15.912708942778409</v>
      </c>
      <c r="E395" s="71" t="str">
        <f t="shared" si="232"/>
        <v>35.259896675124764</v>
      </c>
      <c r="F395" s="71" t="str">
        <f t="shared" si="233"/>
        <v>765.0</v>
      </c>
      <c r="G395" s="71" t="str">
        <f t="shared" si="234"/>
        <v>Malawi</v>
      </c>
      <c r="H395" s="71" t="str">
        <f t="shared" si="235"/>
        <v>Chiradzulu</v>
      </c>
      <c r="I395" s="71" t="str">
        <f t="shared" si="236"/>
        <v>Maone</v>
      </c>
      <c r="J395" s="71" t="str">
        <f t="shared" si="237"/>
        <v>Mangulama</v>
      </c>
      <c r="K395" s="71" t="str">
        <f t="shared" si="238"/>
        <v>Mangisa</v>
      </c>
      <c r="L395" s="71">
        <f t="shared" si="239"/>
        <v>0</v>
      </c>
      <c r="M395" s="71">
        <f t="shared" si="240"/>
        <v>0</v>
      </c>
      <c r="N395" s="71">
        <f t="shared" si="259"/>
        <v>7</v>
      </c>
      <c r="O395" s="71" t="str">
        <f t="shared" si="260"/>
        <v>Intermediate Level of Service</v>
      </c>
      <c r="P395" s="71">
        <v>1</v>
      </c>
      <c r="Q395" s="71" t="str">
        <f t="shared" si="241"/>
        <v>Afridev Handpump</v>
      </c>
      <c r="R395" s="71" t="str">
        <f t="shared" si="242"/>
        <v/>
      </c>
      <c r="S395" s="71" t="str">
        <f t="shared" si="261"/>
        <v>Afridev Handpump</v>
      </c>
      <c r="T395" s="71">
        <f t="shared" si="243"/>
        <v>1</v>
      </c>
      <c r="U395" s="71">
        <f t="shared" si="244"/>
        <v>175</v>
      </c>
      <c r="V395" s="71">
        <f t="shared" si="245"/>
        <v>1</v>
      </c>
      <c r="W395" s="71">
        <f t="shared" si="246"/>
        <v>1</v>
      </c>
      <c r="X395" s="71" t="str">
        <f t="shared" si="247"/>
        <v/>
      </c>
      <c r="Y395" s="71" t="str">
        <f t="shared" si="248"/>
        <v/>
      </c>
      <c r="Z395" s="71">
        <f t="shared" si="262"/>
        <v>1</v>
      </c>
      <c r="AA395" s="71">
        <f t="shared" si="249"/>
        <v>1</v>
      </c>
      <c r="AB395" s="71">
        <f t="shared" si="250"/>
        <v>70</v>
      </c>
      <c r="AC395" s="71" t="str">
        <f t="shared" si="251"/>
        <v>Handpump</v>
      </c>
      <c r="AD395" s="71">
        <f t="shared" si="263"/>
        <v>70</v>
      </c>
      <c r="AE395" s="71" t="str">
        <f t="shared" si="264"/>
        <v/>
      </c>
      <c r="AF395" s="71">
        <f t="shared" si="252"/>
        <v>1</v>
      </c>
      <c r="AG395" s="71" t="str">
        <f t="shared" si="253"/>
        <v/>
      </c>
      <c r="AH395" s="71" t="str">
        <f t="shared" si="254"/>
        <v/>
      </c>
      <c r="AI395" s="71">
        <f t="shared" si="255"/>
        <v>1</v>
      </c>
      <c r="AJ395" s="71" t="str">
        <f t="shared" si="256"/>
        <v>Turbidity</v>
      </c>
      <c r="AK395" s="71">
        <f t="shared" si="257"/>
        <v>1</v>
      </c>
      <c r="AL395" s="71">
        <f t="shared" si="265"/>
        <v>1</v>
      </c>
      <c r="AM395" s="71">
        <f t="shared" si="258"/>
        <v>0</v>
      </c>
    </row>
    <row r="396" spans="1:39" x14ac:dyDescent="0.45">
      <c r="A396" s="71" t="str">
        <f t="shared" si="228"/>
        <v>2707171114</v>
      </c>
      <c r="B396" s="71" t="str">
        <f t="shared" si="229"/>
        <v>14-08-2019 17:53:38 UTC</v>
      </c>
      <c r="C396" s="71" t="str">
        <f t="shared" si="230"/>
        <v>tkc9-u5mc-y5cb</v>
      </c>
      <c r="D396" s="71" t="str">
        <f t="shared" si="231"/>
        <v>-15.916944863274693</v>
      </c>
      <c r="E396" s="71" t="str">
        <f t="shared" si="232"/>
        <v>35.26025156490505</v>
      </c>
      <c r="F396" s="71" t="str">
        <f t="shared" si="233"/>
        <v>764.0</v>
      </c>
      <c r="G396" s="71" t="str">
        <f t="shared" si="234"/>
        <v>Malawi</v>
      </c>
      <c r="H396" s="71" t="str">
        <f t="shared" si="235"/>
        <v>Chiradzulu</v>
      </c>
      <c r="I396" s="71" t="str">
        <f t="shared" si="236"/>
        <v>Maone</v>
      </c>
      <c r="J396" s="71" t="str">
        <f t="shared" si="237"/>
        <v>Mangulama</v>
      </c>
      <c r="K396" s="71" t="str">
        <f t="shared" si="238"/>
        <v>Mangisa</v>
      </c>
      <c r="L396" s="71">
        <f t="shared" si="239"/>
        <v>0</v>
      </c>
      <c r="M396" s="71">
        <f t="shared" si="240"/>
        <v>0</v>
      </c>
      <c r="N396" s="71">
        <f t="shared" si="259"/>
        <v>6</v>
      </c>
      <c r="O396" s="71" t="str">
        <f t="shared" si="260"/>
        <v>Intermediate Level of Service</v>
      </c>
      <c r="P396" s="71">
        <v>1</v>
      </c>
      <c r="Q396" s="71" t="str">
        <f t="shared" si="241"/>
        <v>Afridev Handpump</v>
      </c>
      <c r="R396" s="71" t="str">
        <f t="shared" si="242"/>
        <v/>
      </c>
      <c r="S396" s="71" t="str">
        <f t="shared" si="261"/>
        <v>Afridev Handpump</v>
      </c>
      <c r="T396" s="71">
        <f t="shared" si="243"/>
        <v>1</v>
      </c>
      <c r="U396" s="71">
        <f t="shared" si="244"/>
        <v>225</v>
      </c>
      <c r="V396" s="71">
        <f t="shared" si="245"/>
        <v>1</v>
      </c>
      <c r="W396" s="71">
        <f t="shared" si="246"/>
        <v>1</v>
      </c>
      <c r="X396" s="71" t="str">
        <f t="shared" si="247"/>
        <v/>
      </c>
      <c r="Y396" s="71" t="str">
        <f t="shared" si="248"/>
        <v/>
      </c>
      <c r="Z396" s="71">
        <f t="shared" si="262"/>
        <v>1</v>
      </c>
      <c r="AA396" s="71">
        <f t="shared" si="249"/>
        <v>1</v>
      </c>
      <c r="AB396" s="71">
        <f t="shared" si="250"/>
        <v>160</v>
      </c>
      <c r="AC396" s="71" t="str">
        <f t="shared" si="251"/>
        <v>Handpump</v>
      </c>
      <c r="AD396" s="71">
        <f t="shared" si="263"/>
        <v>160</v>
      </c>
      <c r="AE396" s="71" t="str">
        <f t="shared" si="264"/>
        <v/>
      </c>
      <c r="AF396" s="71">
        <f t="shared" si="252"/>
        <v>0</v>
      </c>
      <c r="AG396" s="71" t="str">
        <f t="shared" si="253"/>
        <v/>
      </c>
      <c r="AH396" s="71" t="str">
        <f t="shared" si="254"/>
        <v/>
      </c>
      <c r="AI396" s="71">
        <f t="shared" si="255"/>
        <v>1</v>
      </c>
      <c r="AJ396" s="71" t="str">
        <f t="shared" si="256"/>
        <v>Turbidity</v>
      </c>
      <c r="AK396" s="71">
        <f t="shared" si="257"/>
        <v>1</v>
      </c>
      <c r="AL396" s="71">
        <f t="shared" si="265"/>
        <v>1</v>
      </c>
      <c r="AM396" s="71">
        <f t="shared" si="258"/>
        <v>0</v>
      </c>
    </row>
    <row r="397" spans="1:39" x14ac:dyDescent="0.45">
      <c r="A397" s="71" t="str">
        <f t="shared" si="228"/>
        <v>2681811193</v>
      </c>
      <c r="B397" s="71" t="str">
        <f t="shared" si="229"/>
        <v>14-08-2019 18:31:26 UTC</v>
      </c>
      <c r="C397" s="71" t="str">
        <f t="shared" si="230"/>
        <v>mxud-1305-vqqq</v>
      </c>
      <c r="D397" s="71" t="str">
        <f t="shared" si="231"/>
        <v>-15.712138088420033</v>
      </c>
      <c r="E397" s="71" t="str">
        <f t="shared" si="232"/>
        <v>35.26041434146464</v>
      </c>
      <c r="F397" s="71" t="str">
        <f t="shared" si="233"/>
        <v>801.0</v>
      </c>
      <c r="G397" s="71" t="str">
        <f t="shared" si="234"/>
        <v>Malawi</v>
      </c>
      <c r="H397" s="71" t="str">
        <f t="shared" si="235"/>
        <v>Chiradzulu</v>
      </c>
      <c r="I397" s="71" t="str">
        <f t="shared" si="236"/>
        <v>Kadewere</v>
      </c>
      <c r="J397" s="71" t="str">
        <f t="shared" si="237"/>
        <v>Kanyenda</v>
      </c>
      <c r="K397" s="71" t="str">
        <f t="shared" si="238"/>
        <v>Kanyenda</v>
      </c>
      <c r="L397" s="71">
        <f t="shared" si="239"/>
        <v>0</v>
      </c>
      <c r="M397" s="71">
        <f t="shared" si="240"/>
        <v>0</v>
      </c>
      <c r="N397" s="71">
        <f t="shared" si="259"/>
        <v>6</v>
      </c>
      <c r="O397" s="71" t="str">
        <f t="shared" si="260"/>
        <v>Intermediate Level of Service</v>
      </c>
      <c r="P397" s="71">
        <v>1</v>
      </c>
      <c r="Q397" s="71" t="str">
        <f t="shared" si="241"/>
        <v>Afridev Handpump</v>
      </c>
      <c r="R397" s="71" t="str">
        <f t="shared" si="242"/>
        <v/>
      </c>
      <c r="S397" s="71" t="str">
        <f t="shared" si="261"/>
        <v>Afridev Handpump</v>
      </c>
      <c r="T397" s="71">
        <f t="shared" si="243"/>
        <v>1</v>
      </c>
      <c r="U397" s="71">
        <f t="shared" si="244"/>
        <v>52</v>
      </c>
      <c r="V397" s="71">
        <f t="shared" si="245"/>
        <v>1</v>
      </c>
      <c r="W397" s="71">
        <f t="shared" si="246"/>
        <v>0</v>
      </c>
      <c r="X397" s="71">
        <f t="shared" si="247"/>
        <v>1</v>
      </c>
      <c r="Y397" s="71">
        <f t="shared" si="248"/>
        <v>0</v>
      </c>
      <c r="Z397" s="71">
        <f t="shared" si="262"/>
        <v>0</v>
      </c>
      <c r="AA397" s="71">
        <f t="shared" si="249"/>
        <v>1</v>
      </c>
      <c r="AB397" s="71">
        <f t="shared" si="250"/>
        <v>60</v>
      </c>
      <c r="AC397" s="71" t="str">
        <f t="shared" si="251"/>
        <v>Handpump</v>
      </c>
      <c r="AD397" s="71">
        <f t="shared" si="263"/>
        <v>60</v>
      </c>
      <c r="AE397" s="71" t="str">
        <f t="shared" si="264"/>
        <v/>
      </c>
      <c r="AF397" s="71">
        <f t="shared" si="252"/>
        <v>1</v>
      </c>
      <c r="AG397" s="71" t="str">
        <f t="shared" si="253"/>
        <v/>
      </c>
      <c r="AH397" s="71" t="str">
        <f t="shared" si="254"/>
        <v/>
      </c>
      <c r="AI397" s="71">
        <f t="shared" si="255"/>
        <v>1</v>
      </c>
      <c r="AJ397" s="71" t="str">
        <f t="shared" si="256"/>
        <v>Turbidity</v>
      </c>
      <c r="AK397" s="71">
        <f t="shared" si="257"/>
        <v>1</v>
      </c>
      <c r="AL397" s="71">
        <f t="shared" si="265"/>
        <v>1</v>
      </c>
      <c r="AM397" s="71">
        <f t="shared" si="258"/>
        <v>0</v>
      </c>
    </row>
    <row r="398" spans="1:39" x14ac:dyDescent="0.45">
      <c r="A398" s="71" t="str">
        <f t="shared" si="228"/>
        <v>2696041039</v>
      </c>
      <c r="B398" s="71" t="str">
        <f t="shared" si="229"/>
        <v>14-08-2019 18:32:17 UTC</v>
      </c>
      <c r="C398" s="71" t="str">
        <f t="shared" si="230"/>
        <v>32rt-dpcn-7s01</v>
      </c>
      <c r="D398" s="71" t="str">
        <f t="shared" si="231"/>
        <v>-15.72119100484997</v>
      </c>
      <c r="E398" s="71" t="str">
        <f t="shared" si="232"/>
        <v>35.26555823162198</v>
      </c>
      <c r="F398" s="71" t="str">
        <f t="shared" si="233"/>
        <v>821.0</v>
      </c>
      <c r="G398" s="71" t="str">
        <f t="shared" si="234"/>
        <v>Malawi</v>
      </c>
      <c r="H398" s="71" t="str">
        <f t="shared" si="235"/>
        <v>Chiradzulu</v>
      </c>
      <c r="I398" s="71" t="str">
        <f t="shared" si="236"/>
        <v>Kadewere</v>
      </c>
      <c r="J398" s="71" t="str">
        <f t="shared" si="237"/>
        <v>Kanyenda</v>
      </c>
      <c r="K398" s="71" t="str">
        <f t="shared" si="238"/>
        <v>Kanyenda</v>
      </c>
      <c r="L398" s="71">
        <f t="shared" si="239"/>
        <v>0</v>
      </c>
      <c r="M398" s="71">
        <f t="shared" si="240"/>
        <v>0</v>
      </c>
      <c r="N398" s="71">
        <f t="shared" si="259"/>
        <v>6</v>
      </c>
      <c r="O398" s="71" t="str">
        <f t="shared" si="260"/>
        <v>Intermediate Level of Service</v>
      </c>
      <c r="P398" s="71">
        <v>1</v>
      </c>
      <c r="Q398" s="71" t="str">
        <f t="shared" si="241"/>
        <v>Afridev Handpump</v>
      </c>
      <c r="R398" s="71" t="str">
        <f t="shared" si="242"/>
        <v/>
      </c>
      <c r="S398" s="71" t="str">
        <f t="shared" si="261"/>
        <v>Afridev Handpump</v>
      </c>
      <c r="T398" s="71">
        <f t="shared" si="243"/>
        <v>1</v>
      </c>
      <c r="U398" s="71">
        <f t="shared" si="244"/>
        <v>255</v>
      </c>
      <c r="V398" s="71">
        <f t="shared" si="245"/>
        <v>0</v>
      </c>
      <c r="W398" s="71">
        <f t="shared" si="246"/>
        <v>1</v>
      </c>
      <c r="X398" s="71" t="str">
        <f t="shared" si="247"/>
        <v/>
      </c>
      <c r="Y398" s="71" t="str">
        <f t="shared" si="248"/>
        <v/>
      </c>
      <c r="Z398" s="71">
        <f t="shared" si="262"/>
        <v>1</v>
      </c>
      <c r="AA398" s="71">
        <f t="shared" si="249"/>
        <v>1</v>
      </c>
      <c r="AB398" s="71">
        <f t="shared" si="250"/>
        <v>50</v>
      </c>
      <c r="AC398" s="71" t="str">
        <f t="shared" si="251"/>
        <v>Handpump</v>
      </c>
      <c r="AD398" s="71">
        <f t="shared" si="263"/>
        <v>50</v>
      </c>
      <c r="AE398" s="71" t="str">
        <f t="shared" si="264"/>
        <v/>
      </c>
      <c r="AF398" s="71">
        <f t="shared" si="252"/>
        <v>1</v>
      </c>
      <c r="AG398" s="71" t="str">
        <f t="shared" si="253"/>
        <v/>
      </c>
      <c r="AH398" s="71" t="str">
        <f t="shared" si="254"/>
        <v/>
      </c>
      <c r="AI398" s="71">
        <f t="shared" si="255"/>
        <v>1</v>
      </c>
      <c r="AJ398" s="71" t="str">
        <f t="shared" si="256"/>
        <v>Turbidity</v>
      </c>
      <c r="AK398" s="71">
        <f t="shared" si="257"/>
        <v>1</v>
      </c>
      <c r="AL398" s="71">
        <f t="shared" si="265"/>
        <v>1</v>
      </c>
      <c r="AM398" s="71">
        <f t="shared" si="258"/>
        <v>0</v>
      </c>
    </row>
    <row r="399" spans="1:39" x14ac:dyDescent="0.45">
      <c r="A399" s="71" t="str">
        <f t="shared" si="228"/>
        <v>2718271304</v>
      </c>
      <c r="B399" s="71" t="str">
        <f t="shared" si="229"/>
        <v>14-08-2019 18:33:09 UTC</v>
      </c>
      <c r="C399" s="71" t="str">
        <f t="shared" si="230"/>
        <v>tfku-w224-e6dr</v>
      </c>
      <c r="D399" s="71" t="str">
        <f t="shared" si="231"/>
        <v>-15.708786249160767</v>
      </c>
      <c r="E399" s="71" t="str">
        <f t="shared" si="232"/>
        <v>35.2625644672662</v>
      </c>
      <c r="F399" s="71" t="str">
        <f t="shared" si="233"/>
        <v>816.0</v>
      </c>
      <c r="G399" s="71" t="str">
        <f t="shared" si="234"/>
        <v>Malawi</v>
      </c>
      <c r="H399" s="71" t="str">
        <f t="shared" si="235"/>
        <v>Chiradzulu</v>
      </c>
      <c r="I399" s="71" t="str">
        <f t="shared" si="236"/>
        <v>Kadewere</v>
      </c>
      <c r="J399" s="71" t="str">
        <f t="shared" si="237"/>
        <v>Kanyenda</v>
      </c>
      <c r="K399" s="71" t="str">
        <f t="shared" si="238"/>
        <v>Kanyenda</v>
      </c>
      <c r="L399" s="71">
        <f t="shared" si="239"/>
        <v>0</v>
      </c>
      <c r="M399" s="71">
        <f t="shared" si="240"/>
        <v>0</v>
      </c>
      <c r="N399" s="71">
        <f t="shared" si="259"/>
        <v>7</v>
      </c>
      <c r="O399" s="71" t="str">
        <f t="shared" si="260"/>
        <v>Intermediate Level of Service</v>
      </c>
      <c r="P399" s="71">
        <v>1</v>
      </c>
      <c r="Q399" s="71" t="str">
        <f t="shared" si="241"/>
        <v>Afridev Handpump</v>
      </c>
      <c r="R399" s="71" t="str">
        <f t="shared" si="242"/>
        <v/>
      </c>
      <c r="S399" s="71" t="str">
        <f t="shared" si="261"/>
        <v>Afridev Handpump</v>
      </c>
      <c r="T399" s="71">
        <f t="shared" si="243"/>
        <v>1</v>
      </c>
      <c r="U399" s="71">
        <f t="shared" si="244"/>
        <v>725</v>
      </c>
      <c r="V399" s="71">
        <f t="shared" si="245"/>
        <v>0</v>
      </c>
      <c r="W399" s="71">
        <f t="shared" si="246"/>
        <v>1</v>
      </c>
      <c r="X399" s="71" t="str">
        <f t="shared" si="247"/>
        <v/>
      </c>
      <c r="Y399" s="71" t="str">
        <f t="shared" si="248"/>
        <v/>
      </c>
      <c r="Z399" s="71">
        <f t="shared" si="262"/>
        <v>1</v>
      </c>
      <c r="AA399" s="71">
        <f t="shared" si="249"/>
        <v>1</v>
      </c>
      <c r="AB399" s="71">
        <f t="shared" si="250"/>
        <v>54</v>
      </c>
      <c r="AC399" s="71" t="str">
        <f t="shared" si="251"/>
        <v>Handpump</v>
      </c>
      <c r="AD399" s="71">
        <f t="shared" si="263"/>
        <v>54</v>
      </c>
      <c r="AE399" s="71" t="str">
        <f t="shared" si="264"/>
        <v/>
      </c>
      <c r="AF399" s="71">
        <f t="shared" si="252"/>
        <v>1</v>
      </c>
      <c r="AG399" s="71" t="str">
        <f t="shared" si="253"/>
        <v/>
      </c>
      <c r="AH399" s="71" t="str">
        <f t="shared" si="254"/>
        <v/>
      </c>
      <c r="AI399" s="71">
        <f t="shared" si="255"/>
        <v>1</v>
      </c>
      <c r="AJ399" s="71" t="str">
        <f t="shared" si="256"/>
        <v>Turbidity</v>
      </c>
      <c r="AK399" s="71">
        <f t="shared" si="257"/>
        <v>1</v>
      </c>
      <c r="AL399" s="71">
        <f t="shared" si="265"/>
        <v>1</v>
      </c>
      <c r="AM399" s="71">
        <f t="shared" si="258"/>
        <v>1</v>
      </c>
    </row>
    <row r="400" spans="1:39" x14ac:dyDescent="0.45">
      <c r="A400" s="71" t="str">
        <f t="shared" si="228"/>
        <v>2712421220</v>
      </c>
      <c r="B400" s="71" t="str">
        <f t="shared" si="229"/>
        <v>14-08-2019 18:34:26 UTC</v>
      </c>
      <c r="C400" s="71" t="str">
        <f t="shared" si="230"/>
        <v>thb0-66fb-dy7</v>
      </c>
      <c r="D400" s="71" t="str">
        <f t="shared" si="231"/>
        <v>-15.714092999696732</v>
      </c>
      <c r="E400" s="71" t="str">
        <f t="shared" si="232"/>
        <v>35.26049740612507</v>
      </c>
      <c r="F400" s="71" t="str">
        <f t="shared" si="233"/>
        <v>815.0</v>
      </c>
      <c r="G400" s="71" t="str">
        <f t="shared" si="234"/>
        <v>Malawi</v>
      </c>
      <c r="H400" s="71" t="str">
        <f t="shared" si="235"/>
        <v>Chiradzulu</v>
      </c>
      <c r="I400" s="71" t="str">
        <f t="shared" si="236"/>
        <v>Kadewere</v>
      </c>
      <c r="J400" s="71" t="str">
        <f t="shared" si="237"/>
        <v>Kanyenda</v>
      </c>
      <c r="K400" s="71" t="str">
        <f t="shared" si="238"/>
        <v>Kanyenda</v>
      </c>
      <c r="L400" s="71">
        <f t="shared" si="239"/>
        <v>0</v>
      </c>
      <c r="M400" s="71">
        <f t="shared" si="240"/>
        <v>0</v>
      </c>
      <c r="N400" s="71">
        <f t="shared" si="259"/>
        <v>8</v>
      </c>
      <c r="O400" s="71" t="str">
        <f t="shared" si="260"/>
        <v>High Level of Service</v>
      </c>
      <c r="P400" s="71">
        <v>1</v>
      </c>
      <c r="Q400" s="71" t="str">
        <f t="shared" si="241"/>
        <v>Afridev Handpump</v>
      </c>
      <c r="R400" s="71" t="str">
        <f t="shared" si="242"/>
        <v/>
      </c>
      <c r="S400" s="71" t="str">
        <f t="shared" si="261"/>
        <v>Afridev Handpump</v>
      </c>
      <c r="T400" s="71">
        <f t="shared" si="243"/>
        <v>1</v>
      </c>
      <c r="U400" s="71">
        <f t="shared" si="244"/>
        <v>235</v>
      </c>
      <c r="V400" s="71">
        <f t="shared" si="245"/>
        <v>1</v>
      </c>
      <c r="W400" s="71">
        <f t="shared" si="246"/>
        <v>1</v>
      </c>
      <c r="X400" s="71" t="str">
        <f t="shared" si="247"/>
        <v/>
      </c>
      <c r="Y400" s="71" t="str">
        <f t="shared" si="248"/>
        <v/>
      </c>
      <c r="Z400" s="71">
        <f t="shared" si="262"/>
        <v>1</v>
      </c>
      <c r="AA400" s="71">
        <f t="shared" si="249"/>
        <v>1</v>
      </c>
      <c r="AB400" s="71">
        <f t="shared" si="250"/>
        <v>45</v>
      </c>
      <c r="AC400" s="71" t="str">
        <f t="shared" si="251"/>
        <v>Handpump</v>
      </c>
      <c r="AD400" s="71">
        <f t="shared" si="263"/>
        <v>45</v>
      </c>
      <c r="AE400" s="71" t="str">
        <f t="shared" si="264"/>
        <v/>
      </c>
      <c r="AF400" s="71">
        <f t="shared" si="252"/>
        <v>1</v>
      </c>
      <c r="AG400" s="71" t="str">
        <f t="shared" si="253"/>
        <v/>
      </c>
      <c r="AH400" s="71" t="str">
        <f t="shared" si="254"/>
        <v/>
      </c>
      <c r="AI400" s="71">
        <f t="shared" si="255"/>
        <v>1</v>
      </c>
      <c r="AJ400" s="71" t="str">
        <f t="shared" si="256"/>
        <v>Turbidity</v>
      </c>
      <c r="AK400" s="71">
        <f t="shared" si="257"/>
        <v>1</v>
      </c>
      <c r="AL400" s="71">
        <f t="shared" si="265"/>
        <v>1</v>
      </c>
      <c r="AM400" s="71">
        <f t="shared" si="258"/>
        <v>1</v>
      </c>
    </row>
    <row r="401" spans="1:39" x14ac:dyDescent="0.45">
      <c r="A401" s="71" t="str">
        <f t="shared" si="228"/>
        <v>2712401213</v>
      </c>
      <c r="B401" s="71" t="str">
        <f t="shared" si="229"/>
        <v>14-08-2019 18:35:08 UTC</v>
      </c>
      <c r="C401" s="71" t="str">
        <f t="shared" si="230"/>
        <v>2csh-w65s-tyk</v>
      </c>
      <c r="D401" s="71" t="str">
        <f t="shared" si="231"/>
        <v>-15.717010111548007</v>
      </c>
      <c r="E401" s="71" t="str">
        <f t="shared" si="232"/>
        <v>35.26338128373027</v>
      </c>
      <c r="F401" s="71" t="str">
        <f t="shared" si="233"/>
        <v>799.0</v>
      </c>
      <c r="G401" s="71" t="str">
        <f t="shared" si="234"/>
        <v>Malawi</v>
      </c>
      <c r="H401" s="71" t="str">
        <f t="shared" si="235"/>
        <v>Chiradzulu</v>
      </c>
      <c r="I401" s="71" t="str">
        <f t="shared" si="236"/>
        <v>Kadewere</v>
      </c>
      <c r="J401" s="71" t="str">
        <f t="shared" si="237"/>
        <v>Kanyenda</v>
      </c>
      <c r="K401" s="71" t="str">
        <f t="shared" si="238"/>
        <v>Kanyenda</v>
      </c>
      <c r="L401" s="71">
        <f t="shared" si="239"/>
        <v>0</v>
      </c>
      <c r="M401" s="71">
        <f t="shared" si="240"/>
        <v>0</v>
      </c>
      <c r="N401" s="71">
        <f t="shared" si="259"/>
        <v>7</v>
      </c>
      <c r="O401" s="71" t="str">
        <f t="shared" si="260"/>
        <v>Intermediate Level of Service</v>
      </c>
      <c r="P401" s="71">
        <v>1</v>
      </c>
      <c r="Q401" s="71" t="str">
        <f t="shared" si="241"/>
        <v>Afridev Handpump</v>
      </c>
      <c r="R401" s="71" t="str">
        <f t="shared" si="242"/>
        <v/>
      </c>
      <c r="S401" s="71" t="str">
        <f t="shared" si="261"/>
        <v>Afridev Handpump</v>
      </c>
      <c r="T401" s="71">
        <f t="shared" si="243"/>
        <v>1</v>
      </c>
      <c r="U401" s="71">
        <f t="shared" si="244"/>
        <v>200</v>
      </c>
      <c r="V401" s="71">
        <f t="shared" si="245"/>
        <v>1</v>
      </c>
      <c r="W401" s="71">
        <f t="shared" si="246"/>
        <v>1</v>
      </c>
      <c r="X401" s="71" t="str">
        <f t="shared" si="247"/>
        <v/>
      </c>
      <c r="Y401" s="71" t="str">
        <f t="shared" si="248"/>
        <v/>
      </c>
      <c r="Z401" s="71">
        <f t="shared" si="262"/>
        <v>1</v>
      </c>
      <c r="AA401" s="71">
        <f t="shared" si="249"/>
        <v>1</v>
      </c>
      <c r="AB401" s="71">
        <f t="shared" si="250"/>
        <v>49</v>
      </c>
      <c r="AC401" s="71" t="str">
        <f t="shared" si="251"/>
        <v>Handpump</v>
      </c>
      <c r="AD401" s="71">
        <f t="shared" si="263"/>
        <v>49</v>
      </c>
      <c r="AE401" s="71" t="str">
        <f t="shared" si="264"/>
        <v/>
      </c>
      <c r="AF401" s="71">
        <f t="shared" si="252"/>
        <v>1</v>
      </c>
      <c r="AG401" s="71" t="str">
        <f t="shared" si="253"/>
        <v/>
      </c>
      <c r="AH401" s="71" t="str">
        <f t="shared" si="254"/>
        <v/>
      </c>
      <c r="AI401" s="71">
        <f t="shared" si="255"/>
        <v>0</v>
      </c>
      <c r="AJ401" s="71" t="str">
        <f t="shared" si="256"/>
        <v>Turbidity</v>
      </c>
      <c r="AK401" s="71">
        <f t="shared" si="257"/>
        <v>1</v>
      </c>
      <c r="AL401" s="71">
        <f t="shared" si="265"/>
        <v>0</v>
      </c>
      <c r="AM401" s="71">
        <f t="shared" si="258"/>
        <v>1</v>
      </c>
    </row>
    <row r="402" spans="1:39" x14ac:dyDescent="0.45">
      <c r="A402" s="71" t="str">
        <f t="shared" si="228"/>
        <v>2712441646</v>
      </c>
      <c r="B402" s="71" t="str">
        <f t="shared" si="229"/>
        <v>15-08-2019 05:09:37 UTC</v>
      </c>
      <c r="C402" s="71" t="str">
        <f t="shared" si="230"/>
        <v>uaw3-18aa-t2u5</v>
      </c>
      <c r="D402" s="71" t="str">
        <f t="shared" si="231"/>
        <v>-15.670610284432769</v>
      </c>
      <c r="E402" s="71" t="str">
        <f t="shared" si="232"/>
        <v>35.21231638267636</v>
      </c>
      <c r="F402" s="71" t="str">
        <f t="shared" si="233"/>
        <v>901.0</v>
      </c>
      <c r="G402" s="71" t="str">
        <f t="shared" si="234"/>
        <v>Malawi</v>
      </c>
      <c r="H402" s="71" t="str">
        <f t="shared" si="235"/>
        <v>Chiradzulu</v>
      </c>
      <c r="I402" s="71" t="str">
        <f t="shared" si="236"/>
        <v>Kadewere</v>
      </c>
      <c r="J402" s="71" t="str">
        <f t="shared" si="237"/>
        <v>Chikoja</v>
      </c>
      <c r="K402" s="71" t="str">
        <f t="shared" si="238"/>
        <v>Mkumba</v>
      </c>
      <c r="L402" s="71">
        <f t="shared" si="239"/>
        <v>0</v>
      </c>
      <c r="M402" s="71">
        <f t="shared" si="240"/>
        <v>0</v>
      </c>
      <c r="N402" s="71">
        <f t="shared" si="259"/>
        <v>6</v>
      </c>
      <c r="O402" s="71" t="str">
        <f t="shared" si="260"/>
        <v>Intermediate Level of Service</v>
      </c>
      <c r="P402" s="71">
        <v>1</v>
      </c>
      <c r="Q402" s="71" t="str">
        <f t="shared" si="241"/>
        <v>Afridev Handpump</v>
      </c>
      <c r="R402" s="71" t="str">
        <f t="shared" si="242"/>
        <v/>
      </c>
      <c r="S402" s="71" t="str">
        <f t="shared" si="261"/>
        <v>Afridev Handpump</v>
      </c>
      <c r="T402" s="71">
        <f t="shared" si="243"/>
        <v>1</v>
      </c>
      <c r="U402" s="71">
        <f t="shared" si="244"/>
        <v>780</v>
      </c>
      <c r="V402" s="71">
        <f t="shared" si="245"/>
        <v>0</v>
      </c>
      <c r="W402" s="71">
        <f t="shared" si="246"/>
        <v>0</v>
      </c>
      <c r="X402" s="71">
        <f t="shared" si="247"/>
        <v>1</v>
      </c>
      <c r="Y402" s="71">
        <f t="shared" si="248"/>
        <v>0</v>
      </c>
      <c r="Z402" s="71">
        <f t="shared" si="262"/>
        <v>0</v>
      </c>
      <c r="AA402" s="71">
        <f t="shared" si="249"/>
        <v>1</v>
      </c>
      <c r="AB402" s="71">
        <f t="shared" si="250"/>
        <v>73</v>
      </c>
      <c r="AC402" s="71" t="str">
        <f t="shared" si="251"/>
        <v>Handpump</v>
      </c>
      <c r="AD402" s="71">
        <f t="shared" si="263"/>
        <v>73</v>
      </c>
      <c r="AE402" s="71" t="str">
        <f t="shared" si="264"/>
        <v/>
      </c>
      <c r="AF402" s="71">
        <f t="shared" si="252"/>
        <v>1</v>
      </c>
      <c r="AG402" s="71" t="str">
        <f t="shared" si="253"/>
        <v/>
      </c>
      <c r="AH402" s="71" t="str">
        <f t="shared" si="254"/>
        <v/>
      </c>
      <c r="AI402" s="71">
        <f t="shared" si="255"/>
        <v>1</v>
      </c>
      <c r="AJ402" s="71" t="str">
        <f t="shared" si="256"/>
        <v>Turbidity</v>
      </c>
      <c r="AK402" s="71">
        <f t="shared" si="257"/>
        <v>1</v>
      </c>
      <c r="AL402" s="71">
        <f t="shared" si="265"/>
        <v>1</v>
      </c>
      <c r="AM402" s="71">
        <f t="shared" si="258"/>
        <v>1</v>
      </c>
    </row>
    <row r="403" spans="1:39" x14ac:dyDescent="0.45">
      <c r="A403" s="71" t="str">
        <f t="shared" si="228"/>
        <v>2697861841</v>
      </c>
      <c r="B403" s="71" t="str">
        <f t="shared" si="229"/>
        <v>15-08-2019 06:15:40 UTC</v>
      </c>
      <c r="C403" s="71" t="str">
        <f t="shared" si="230"/>
        <v>nwxv-eprm-dkbs</v>
      </c>
      <c r="D403" s="71" t="str">
        <f t="shared" si="231"/>
        <v>-15.673540513962507</v>
      </c>
      <c r="E403" s="71" t="str">
        <f t="shared" si="232"/>
        <v>35.2166214119643</v>
      </c>
      <c r="F403" s="71" t="str">
        <f t="shared" si="233"/>
        <v>886.0</v>
      </c>
      <c r="G403" s="71" t="str">
        <f t="shared" si="234"/>
        <v>Malawi</v>
      </c>
      <c r="H403" s="71" t="str">
        <f t="shared" si="235"/>
        <v>Chiradzulu</v>
      </c>
      <c r="I403" s="71" t="str">
        <f t="shared" si="236"/>
        <v>Kadewere</v>
      </c>
      <c r="J403" s="71" t="str">
        <f t="shared" si="237"/>
        <v>Chikoja</v>
      </c>
      <c r="K403" s="71" t="str">
        <f t="shared" si="238"/>
        <v>Mkumba</v>
      </c>
      <c r="L403" s="71">
        <f t="shared" si="239"/>
        <v>0</v>
      </c>
      <c r="M403" s="71">
        <f t="shared" si="240"/>
        <v>0</v>
      </c>
      <c r="N403" s="71">
        <f t="shared" si="259"/>
        <v>7</v>
      </c>
      <c r="O403" s="71" t="str">
        <f t="shared" si="260"/>
        <v>Intermediate Level of Service</v>
      </c>
      <c r="P403" s="71">
        <v>1</v>
      </c>
      <c r="Q403" s="71" t="str">
        <f t="shared" si="241"/>
        <v>Afridev Handpump</v>
      </c>
      <c r="R403" s="71" t="str">
        <f t="shared" si="242"/>
        <v/>
      </c>
      <c r="S403" s="71" t="str">
        <f t="shared" si="261"/>
        <v>Afridev Handpump</v>
      </c>
      <c r="T403" s="71">
        <f t="shared" si="243"/>
        <v>1</v>
      </c>
      <c r="U403" s="71">
        <f t="shared" si="244"/>
        <v>200</v>
      </c>
      <c r="V403" s="71">
        <f t="shared" si="245"/>
        <v>1</v>
      </c>
      <c r="W403" s="71">
        <f t="shared" si="246"/>
        <v>0</v>
      </c>
      <c r="X403" s="71">
        <f t="shared" si="247"/>
        <v>1</v>
      </c>
      <c r="Y403" s="71">
        <f t="shared" si="248"/>
        <v>0</v>
      </c>
      <c r="Z403" s="71">
        <f t="shared" si="262"/>
        <v>0</v>
      </c>
      <c r="AA403" s="71">
        <f t="shared" si="249"/>
        <v>1</v>
      </c>
      <c r="AB403" s="71">
        <f t="shared" si="250"/>
        <v>97</v>
      </c>
      <c r="AC403" s="71" t="str">
        <f t="shared" si="251"/>
        <v>Handpump</v>
      </c>
      <c r="AD403" s="71">
        <f t="shared" si="263"/>
        <v>97</v>
      </c>
      <c r="AE403" s="71" t="str">
        <f t="shared" si="264"/>
        <v/>
      </c>
      <c r="AF403" s="71">
        <f t="shared" si="252"/>
        <v>1</v>
      </c>
      <c r="AG403" s="71" t="str">
        <f t="shared" si="253"/>
        <v/>
      </c>
      <c r="AH403" s="71" t="str">
        <f t="shared" si="254"/>
        <v/>
      </c>
      <c r="AI403" s="71">
        <f t="shared" si="255"/>
        <v>1</v>
      </c>
      <c r="AJ403" s="71" t="str">
        <f t="shared" si="256"/>
        <v>Turbidity</v>
      </c>
      <c r="AK403" s="71">
        <f t="shared" si="257"/>
        <v>1</v>
      </c>
      <c r="AL403" s="71">
        <f t="shared" si="265"/>
        <v>1</v>
      </c>
      <c r="AM403" s="71">
        <f t="shared" si="258"/>
        <v>1</v>
      </c>
    </row>
    <row r="404" spans="1:39" x14ac:dyDescent="0.45">
      <c r="A404" s="71" t="str">
        <f t="shared" si="228"/>
        <v>2689790211</v>
      </c>
      <c r="B404" s="71" t="str">
        <f t="shared" si="229"/>
        <v>15-08-2019 06:19:54 UTC</v>
      </c>
      <c r="C404" s="71" t="str">
        <f t="shared" si="230"/>
        <v>bywy-s1gh-em1p</v>
      </c>
      <c r="D404" s="71" t="str">
        <f t="shared" si="231"/>
        <v>-15.646718717180192</v>
      </c>
      <c r="E404" s="71" t="str">
        <f t="shared" si="232"/>
        <v>35.199729949235916</v>
      </c>
      <c r="F404" s="71" t="str">
        <f t="shared" si="233"/>
        <v>958.0</v>
      </c>
      <c r="G404" s="71" t="str">
        <f t="shared" si="234"/>
        <v>Malawi</v>
      </c>
      <c r="H404" s="71" t="str">
        <f t="shared" si="235"/>
        <v>Chiradzulu</v>
      </c>
      <c r="I404" s="71" t="str">
        <f t="shared" si="236"/>
        <v>Kadewere</v>
      </c>
      <c r="J404" s="71" t="str">
        <f t="shared" si="237"/>
        <v>Chikoja</v>
      </c>
      <c r="K404" s="71" t="str">
        <f t="shared" si="238"/>
        <v>Ching'ombe</v>
      </c>
      <c r="L404" s="71">
        <f t="shared" si="239"/>
        <v>0</v>
      </c>
      <c r="M404" s="71">
        <f t="shared" si="240"/>
        <v>0</v>
      </c>
      <c r="N404" s="71">
        <f t="shared" si="259"/>
        <v>7</v>
      </c>
      <c r="O404" s="71" t="str">
        <f t="shared" si="260"/>
        <v>Intermediate Level of Service</v>
      </c>
      <c r="P404" s="71">
        <v>1</v>
      </c>
      <c r="Q404" s="71" t="str">
        <f t="shared" si="241"/>
        <v>Afridev Handpump</v>
      </c>
      <c r="R404" s="71" t="str">
        <f t="shared" si="242"/>
        <v/>
      </c>
      <c r="S404" s="71" t="str">
        <f t="shared" si="261"/>
        <v>Afridev Handpump</v>
      </c>
      <c r="T404" s="71">
        <f t="shared" si="243"/>
        <v>1</v>
      </c>
      <c r="U404" s="71">
        <f t="shared" si="244"/>
        <v>350</v>
      </c>
      <c r="V404" s="71">
        <f t="shared" si="245"/>
        <v>0</v>
      </c>
      <c r="W404" s="71">
        <f t="shared" si="246"/>
        <v>1</v>
      </c>
      <c r="X404" s="71" t="str">
        <f t="shared" si="247"/>
        <v/>
      </c>
      <c r="Y404" s="71" t="str">
        <f t="shared" si="248"/>
        <v/>
      </c>
      <c r="Z404" s="71">
        <f t="shared" si="262"/>
        <v>1</v>
      </c>
      <c r="AA404" s="71">
        <f t="shared" si="249"/>
        <v>1</v>
      </c>
      <c r="AB404" s="71">
        <f t="shared" si="250"/>
        <v>120</v>
      </c>
      <c r="AC404" s="71" t="str">
        <f t="shared" si="251"/>
        <v>Handpump</v>
      </c>
      <c r="AD404" s="71">
        <f t="shared" si="263"/>
        <v>120</v>
      </c>
      <c r="AE404" s="71" t="str">
        <f t="shared" si="264"/>
        <v/>
      </c>
      <c r="AF404" s="71">
        <f t="shared" si="252"/>
        <v>1</v>
      </c>
      <c r="AG404" s="71" t="str">
        <f t="shared" si="253"/>
        <v/>
      </c>
      <c r="AH404" s="71" t="str">
        <f t="shared" si="254"/>
        <v/>
      </c>
      <c r="AI404" s="71">
        <f t="shared" si="255"/>
        <v>1</v>
      </c>
      <c r="AJ404" s="71" t="str">
        <f t="shared" si="256"/>
        <v>Turbidity</v>
      </c>
      <c r="AK404" s="71">
        <f t="shared" si="257"/>
        <v>1</v>
      </c>
      <c r="AL404" s="71">
        <f t="shared" si="265"/>
        <v>1</v>
      </c>
      <c r="AM404" s="71">
        <f t="shared" si="258"/>
        <v>1</v>
      </c>
    </row>
    <row r="405" spans="1:39" x14ac:dyDescent="0.45">
      <c r="A405" s="71" t="str">
        <f t="shared" si="228"/>
        <v>2710360288</v>
      </c>
      <c r="B405" s="71" t="str">
        <f t="shared" si="229"/>
        <v>15-08-2019 06:25:59 UTC</v>
      </c>
      <c r="C405" s="71" t="str">
        <f t="shared" si="230"/>
        <v>97a8-0jfm-0ffg</v>
      </c>
      <c r="D405" s="71" t="str">
        <f t="shared" si="231"/>
        <v>-15.610121609643102</v>
      </c>
      <c r="E405" s="71" t="str">
        <f t="shared" si="232"/>
        <v>35.206103632226586</v>
      </c>
      <c r="F405" s="71" t="str">
        <f t="shared" si="233"/>
        <v>934.0</v>
      </c>
      <c r="G405" s="71" t="str">
        <f t="shared" si="234"/>
        <v>Malawi</v>
      </c>
      <c r="H405" s="71" t="str">
        <f t="shared" si="235"/>
        <v>Chiradzulu</v>
      </c>
      <c r="I405" s="71" t="str">
        <f t="shared" si="236"/>
        <v>Ntchema</v>
      </c>
      <c r="J405" s="71" t="str">
        <f t="shared" si="237"/>
        <v>Ntchema</v>
      </c>
      <c r="K405" s="71" t="str">
        <f t="shared" si="238"/>
        <v>Ntchema</v>
      </c>
      <c r="L405" s="71">
        <f t="shared" si="239"/>
        <v>0</v>
      </c>
      <c r="M405" s="71">
        <f t="shared" si="240"/>
        <v>0</v>
      </c>
      <c r="N405" s="71">
        <f t="shared" si="259"/>
        <v>7</v>
      </c>
      <c r="O405" s="71" t="str">
        <f t="shared" si="260"/>
        <v>Intermediate Level of Service</v>
      </c>
      <c r="P405" s="71">
        <v>1</v>
      </c>
      <c r="Q405" s="71" t="str">
        <f t="shared" si="241"/>
        <v>Afridev Handpump</v>
      </c>
      <c r="R405" s="71" t="str">
        <f t="shared" si="242"/>
        <v/>
      </c>
      <c r="S405" s="71" t="str">
        <f t="shared" si="261"/>
        <v>Afridev Handpump</v>
      </c>
      <c r="T405" s="71">
        <f t="shared" si="243"/>
        <v>1</v>
      </c>
      <c r="U405" s="71">
        <f t="shared" si="244"/>
        <v>375</v>
      </c>
      <c r="V405" s="71">
        <f t="shared" si="245"/>
        <v>0</v>
      </c>
      <c r="W405" s="71">
        <f t="shared" si="246"/>
        <v>0</v>
      </c>
      <c r="X405" s="71">
        <f t="shared" si="247"/>
        <v>1</v>
      </c>
      <c r="Y405" s="71">
        <f t="shared" si="248"/>
        <v>1</v>
      </c>
      <c r="Z405" s="71">
        <f t="shared" si="262"/>
        <v>1</v>
      </c>
      <c r="AA405" s="71">
        <f t="shared" si="249"/>
        <v>1</v>
      </c>
      <c r="AB405" s="71">
        <f t="shared" si="250"/>
        <v>35</v>
      </c>
      <c r="AC405" s="71" t="str">
        <f t="shared" si="251"/>
        <v>Handpump</v>
      </c>
      <c r="AD405" s="71">
        <f t="shared" si="263"/>
        <v>35</v>
      </c>
      <c r="AE405" s="71" t="str">
        <f t="shared" si="264"/>
        <v/>
      </c>
      <c r="AF405" s="71">
        <f t="shared" si="252"/>
        <v>1</v>
      </c>
      <c r="AG405" s="71" t="str">
        <f t="shared" si="253"/>
        <v/>
      </c>
      <c r="AH405" s="71" t="str">
        <f t="shared" si="254"/>
        <v/>
      </c>
      <c r="AI405" s="71">
        <f t="shared" si="255"/>
        <v>1</v>
      </c>
      <c r="AJ405" s="71" t="str">
        <f t="shared" si="256"/>
        <v>Turbidity</v>
      </c>
      <c r="AK405" s="71">
        <f t="shared" si="257"/>
        <v>1</v>
      </c>
      <c r="AL405" s="71">
        <f t="shared" si="265"/>
        <v>1</v>
      </c>
      <c r="AM405" s="71">
        <f t="shared" si="258"/>
        <v>1</v>
      </c>
    </row>
    <row r="406" spans="1:39" x14ac:dyDescent="0.45">
      <c r="A406" s="71" t="str">
        <f t="shared" si="228"/>
        <v>2712450066</v>
      </c>
      <c r="B406" s="71" t="str">
        <f t="shared" si="229"/>
        <v>15-08-2019 06:28:07 UTC</v>
      </c>
      <c r="C406" s="71" t="str">
        <f t="shared" si="230"/>
        <v>1k57-7u6y-r3cj</v>
      </c>
      <c r="D406" s="71" t="str">
        <f t="shared" si="231"/>
        <v>-15.60145644005388</v>
      </c>
      <c r="E406" s="71" t="str">
        <f t="shared" si="232"/>
        <v>35.2143935021013</v>
      </c>
      <c r="F406" s="71" t="str">
        <f t="shared" si="233"/>
        <v>926.0</v>
      </c>
      <c r="G406" s="71" t="str">
        <f t="shared" si="234"/>
        <v>Malawi</v>
      </c>
      <c r="H406" s="71" t="str">
        <f t="shared" si="235"/>
        <v>Chiradzulu</v>
      </c>
      <c r="I406" s="71" t="str">
        <f t="shared" si="236"/>
        <v>Ntchema</v>
      </c>
      <c r="J406" s="71" t="str">
        <f t="shared" si="237"/>
        <v>Balakasi</v>
      </c>
      <c r="K406" s="71" t="str">
        <f t="shared" si="238"/>
        <v>Chotokwa</v>
      </c>
      <c r="L406" s="71">
        <f t="shared" si="239"/>
        <v>0</v>
      </c>
      <c r="M406" s="71">
        <f t="shared" si="240"/>
        <v>0</v>
      </c>
      <c r="N406" s="71">
        <f t="shared" si="259"/>
        <v>7</v>
      </c>
      <c r="O406" s="71" t="str">
        <f t="shared" si="260"/>
        <v>Intermediate Level of Service</v>
      </c>
      <c r="P406" s="71">
        <v>1</v>
      </c>
      <c r="Q406" s="71" t="str">
        <f t="shared" si="241"/>
        <v>Afridev Handpump</v>
      </c>
      <c r="R406" s="71" t="str">
        <f t="shared" si="242"/>
        <v/>
      </c>
      <c r="S406" s="71" t="str">
        <f t="shared" si="261"/>
        <v>Afridev Handpump</v>
      </c>
      <c r="T406" s="71">
        <f t="shared" si="243"/>
        <v>1</v>
      </c>
      <c r="U406" s="71">
        <f t="shared" si="244"/>
        <v>550</v>
      </c>
      <c r="V406" s="71">
        <f t="shared" si="245"/>
        <v>0</v>
      </c>
      <c r="W406" s="71">
        <f t="shared" si="246"/>
        <v>1</v>
      </c>
      <c r="X406" s="71" t="str">
        <f t="shared" si="247"/>
        <v/>
      </c>
      <c r="Y406" s="71" t="str">
        <f t="shared" si="248"/>
        <v/>
      </c>
      <c r="Z406" s="71">
        <f t="shared" si="262"/>
        <v>1</v>
      </c>
      <c r="AA406" s="71">
        <f t="shared" si="249"/>
        <v>1</v>
      </c>
      <c r="AB406" s="71">
        <f t="shared" si="250"/>
        <v>65</v>
      </c>
      <c r="AC406" s="71" t="str">
        <f t="shared" si="251"/>
        <v>Handpump</v>
      </c>
      <c r="AD406" s="71">
        <f t="shared" si="263"/>
        <v>65</v>
      </c>
      <c r="AE406" s="71" t="str">
        <f t="shared" si="264"/>
        <v/>
      </c>
      <c r="AF406" s="71">
        <f t="shared" si="252"/>
        <v>1</v>
      </c>
      <c r="AG406" s="71" t="str">
        <f t="shared" si="253"/>
        <v/>
      </c>
      <c r="AH406" s="71" t="str">
        <f t="shared" si="254"/>
        <v/>
      </c>
      <c r="AI406" s="71">
        <f t="shared" si="255"/>
        <v>1</v>
      </c>
      <c r="AJ406" s="71" t="str">
        <f t="shared" si="256"/>
        <v>Turbidity</v>
      </c>
      <c r="AK406" s="71">
        <f t="shared" si="257"/>
        <v>1</v>
      </c>
      <c r="AL406" s="71">
        <f t="shared" si="265"/>
        <v>1</v>
      </c>
      <c r="AM406" s="71">
        <f t="shared" si="258"/>
        <v>1</v>
      </c>
    </row>
    <row r="407" spans="1:39" x14ac:dyDescent="0.45">
      <c r="A407" s="71" t="str">
        <f t="shared" si="228"/>
        <v>2716260222</v>
      </c>
      <c r="B407" s="71" t="str">
        <f t="shared" si="229"/>
        <v>15-08-2019 07:10:25 UTC</v>
      </c>
      <c r="C407" s="71" t="str">
        <f t="shared" si="230"/>
        <v>re3b-qd11-kfgp</v>
      </c>
      <c r="D407" s="71" t="str">
        <f t="shared" si="231"/>
        <v>-15.6515535665676</v>
      </c>
      <c r="E407" s="71" t="str">
        <f t="shared" si="232"/>
        <v>35.20124154165387</v>
      </c>
      <c r="F407" s="71" t="str">
        <f t="shared" si="233"/>
        <v>955.0</v>
      </c>
      <c r="G407" s="71" t="str">
        <f t="shared" si="234"/>
        <v>Malawi</v>
      </c>
      <c r="H407" s="71" t="str">
        <f t="shared" si="235"/>
        <v>Chiradzulu</v>
      </c>
      <c r="I407" s="71" t="str">
        <f t="shared" si="236"/>
        <v>Kadewere</v>
      </c>
      <c r="J407" s="71" t="str">
        <f t="shared" si="237"/>
        <v>Chikoja</v>
      </c>
      <c r="K407" s="71" t="str">
        <f t="shared" si="238"/>
        <v>Chikoja</v>
      </c>
      <c r="L407" s="71">
        <f t="shared" si="239"/>
        <v>0</v>
      </c>
      <c r="M407" s="71">
        <f t="shared" si="240"/>
        <v>0</v>
      </c>
      <c r="N407" s="71">
        <f t="shared" si="259"/>
        <v>7</v>
      </c>
      <c r="O407" s="71" t="str">
        <f t="shared" si="260"/>
        <v>Intermediate Level of Service</v>
      </c>
      <c r="P407" s="71">
        <v>1</v>
      </c>
      <c r="Q407" s="71" t="str">
        <f t="shared" si="241"/>
        <v>Afridev Handpump</v>
      </c>
      <c r="R407" s="71" t="str">
        <f t="shared" si="242"/>
        <v/>
      </c>
      <c r="S407" s="71" t="str">
        <f t="shared" si="261"/>
        <v>Afridev Handpump</v>
      </c>
      <c r="T407" s="71">
        <f t="shared" si="243"/>
        <v>1</v>
      </c>
      <c r="U407" s="71">
        <f t="shared" si="244"/>
        <v>120</v>
      </c>
      <c r="V407" s="71">
        <f t="shared" si="245"/>
        <v>1</v>
      </c>
      <c r="W407" s="71">
        <f t="shared" si="246"/>
        <v>1</v>
      </c>
      <c r="X407" s="71" t="str">
        <f t="shared" si="247"/>
        <v/>
      </c>
      <c r="Y407" s="71" t="str">
        <f t="shared" si="248"/>
        <v/>
      </c>
      <c r="Z407" s="71">
        <f t="shared" si="262"/>
        <v>1</v>
      </c>
      <c r="AA407" s="71">
        <f t="shared" si="249"/>
        <v>1</v>
      </c>
      <c r="AB407" s="71">
        <f t="shared" si="250"/>
        <v>100</v>
      </c>
      <c r="AC407" s="71" t="str">
        <f t="shared" si="251"/>
        <v>Handpump</v>
      </c>
      <c r="AD407" s="71">
        <f t="shared" si="263"/>
        <v>100</v>
      </c>
      <c r="AE407" s="71" t="str">
        <f t="shared" si="264"/>
        <v/>
      </c>
      <c r="AF407" s="71">
        <f t="shared" si="252"/>
        <v>1</v>
      </c>
      <c r="AG407" s="71" t="str">
        <f t="shared" si="253"/>
        <v/>
      </c>
      <c r="AH407" s="71" t="str">
        <f t="shared" si="254"/>
        <v/>
      </c>
      <c r="AI407" s="71">
        <f t="shared" si="255"/>
        <v>1</v>
      </c>
      <c r="AJ407" s="71" t="str">
        <f t="shared" si="256"/>
        <v>Turbidity</v>
      </c>
      <c r="AK407" s="71">
        <f t="shared" si="257"/>
        <v>1</v>
      </c>
      <c r="AL407" s="71">
        <f t="shared" si="265"/>
        <v>1</v>
      </c>
      <c r="AM407" s="71">
        <f t="shared" si="258"/>
        <v>0</v>
      </c>
    </row>
    <row r="408" spans="1:39" x14ac:dyDescent="0.45">
      <c r="A408" s="71" t="str">
        <f t="shared" si="228"/>
        <v>2693820084</v>
      </c>
      <c r="B408" s="71" t="str">
        <f t="shared" si="229"/>
        <v>15-08-2019 07:12:31 UTC</v>
      </c>
      <c r="C408" s="71" t="str">
        <f t="shared" si="230"/>
        <v>g039-aqw5-70c2</v>
      </c>
      <c r="D408" s="71" t="str">
        <f t="shared" si="231"/>
        <v>-15.761388391256332</v>
      </c>
      <c r="E408" s="71" t="str">
        <f t="shared" si="232"/>
        <v>35.20083644427359</v>
      </c>
      <c r="F408" s="71" t="str">
        <f t="shared" si="233"/>
        <v>916.0</v>
      </c>
      <c r="G408" s="71" t="str">
        <f t="shared" si="234"/>
        <v>Malawi</v>
      </c>
      <c r="H408" s="71" t="str">
        <f t="shared" si="235"/>
        <v>Chiradzulu</v>
      </c>
      <c r="I408" s="71" t="str">
        <f t="shared" si="236"/>
        <v>Onga</v>
      </c>
      <c r="J408" s="71" t="str">
        <f t="shared" si="237"/>
        <v>kumitete</v>
      </c>
      <c r="K408" s="71" t="str">
        <f t="shared" si="238"/>
        <v>Chimpesa</v>
      </c>
      <c r="L408" s="71">
        <f t="shared" si="239"/>
        <v>0</v>
      </c>
      <c r="M408" s="71">
        <f t="shared" si="240"/>
        <v>0</v>
      </c>
      <c r="N408" s="71">
        <f t="shared" si="259"/>
        <v>6</v>
      </c>
      <c r="O408" s="71" t="str">
        <f t="shared" si="260"/>
        <v>Intermediate Level of Service</v>
      </c>
      <c r="P408" s="71">
        <v>1</v>
      </c>
      <c r="Q408" s="71" t="str">
        <f t="shared" si="241"/>
        <v>Afridev Handpump</v>
      </c>
      <c r="R408" s="71" t="str">
        <f t="shared" si="242"/>
        <v/>
      </c>
      <c r="S408" s="71" t="str">
        <f t="shared" si="261"/>
        <v>Afridev Handpump</v>
      </c>
      <c r="T408" s="71">
        <f t="shared" si="243"/>
        <v>1</v>
      </c>
      <c r="U408" s="71">
        <f t="shared" si="244"/>
        <v>1450</v>
      </c>
      <c r="V408" s="71">
        <f t="shared" si="245"/>
        <v>0</v>
      </c>
      <c r="W408" s="71">
        <f t="shared" si="246"/>
        <v>0</v>
      </c>
      <c r="X408" s="71">
        <f t="shared" si="247"/>
        <v>1</v>
      </c>
      <c r="Y408" s="71">
        <f t="shared" si="248"/>
        <v>1</v>
      </c>
      <c r="Z408" s="71">
        <f t="shared" si="262"/>
        <v>1</v>
      </c>
      <c r="AA408" s="71">
        <f t="shared" si="249"/>
        <v>1</v>
      </c>
      <c r="AB408" s="71">
        <f t="shared" si="250"/>
        <v>73</v>
      </c>
      <c r="AC408" s="71" t="str">
        <f t="shared" si="251"/>
        <v>Handpump</v>
      </c>
      <c r="AD408" s="71">
        <f t="shared" si="263"/>
        <v>73</v>
      </c>
      <c r="AE408" s="71" t="str">
        <f t="shared" si="264"/>
        <v/>
      </c>
      <c r="AF408" s="71">
        <f t="shared" si="252"/>
        <v>1</v>
      </c>
      <c r="AG408" s="71" t="str">
        <f t="shared" si="253"/>
        <v/>
      </c>
      <c r="AH408" s="71" t="str">
        <f t="shared" si="254"/>
        <v/>
      </c>
      <c r="AI408" s="71" t="str">
        <f t="shared" si="255"/>
        <v/>
      </c>
      <c r="AJ408" s="71" t="str">
        <f t="shared" si="256"/>
        <v>Turbidity</v>
      </c>
      <c r="AK408" s="71">
        <f t="shared" si="257"/>
        <v>1</v>
      </c>
      <c r="AL408" s="71" t="str">
        <f t="shared" si="265"/>
        <v>No Data</v>
      </c>
      <c r="AM408" s="71">
        <f t="shared" si="258"/>
        <v>1</v>
      </c>
    </row>
    <row r="409" spans="1:39" x14ac:dyDescent="0.45">
      <c r="A409" s="71" t="str">
        <f t="shared" si="228"/>
        <v>2685970188</v>
      </c>
      <c r="B409" s="71" t="str">
        <f t="shared" si="229"/>
        <v>15-08-2019 07:14:42 UTC</v>
      </c>
      <c r="C409" s="71" t="str">
        <f t="shared" si="230"/>
        <v>1dks-9b03-r9dm</v>
      </c>
      <c r="D409" s="71" t="str">
        <f t="shared" si="231"/>
        <v>-15.602423795498908</v>
      </c>
      <c r="E409" s="71" t="str">
        <f t="shared" si="232"/>
        <v>35.203080447390676</v>
      </c>
      <c r="F409" s="71" t="str">
        <f t="shared" si="233"/>
        <v>990.0</v>
      </c>
      <c r="G409" s="71" t="str">
        <f t="shared" si="234"/>
        <v>Malawi</v>
      </c>
      <c r="H409" s="71" t="str">
        <f t="shared" si="235"/>
        <v>Chiradzulu</v>
      </c>
      <c r="I409" s="71" t="str">
        <f t="shared" si="236"/>
        <v>Ntchema</v>
      </c>
      <c r="J409" s="71" t="str">
        <f t="shared" si="237"/>
        <v>Ntchema</v>
      </c>
      <c r="K409" s="71" t="str">
        <f t="shared" si="238"/>
        <v>Mlowa</v>
      </c>
      <c r="L409" s="71">
        <f t="shared" si="239"/>
        <v>0</v>
      </c>
      <c r="M409" s="71">
        <f t="shared" si="240"/>
        <v>0</v>
      </c>
      <c r="N409" s="71">
        <f t="shared" si="259"/>
        <v>6</v>
      </c>
      <c r="O409" s="71" t="str">
        <f t="shared" si="260"/>
        <v>Intermediate Level of Service</v>
      </c>
      <c r="P409" s="71">
        <v>1</v>
      </c>
      <c r="Q409" s="71" t="str">
        <f t="shared" si="241"/>
        <v>Afridev Handpump</v>
      </c>
      <c r="R409" s="71" t="str">
        <f t="shared" si="242"/>
        <v/>
      </c>
      <c r="S409" s="71" t="str">
        <f t="shared" si="261"/>
        <v>Afridev Handpump</v>
      </c>
      <c r="T409" s="71">
        <f t="shared" si="243"/>
        <v>1</v>
      </c>
      <c r="U409" s="71">
        <f t="shared" si="244"/>
        <v>500</v>
      </c>
      <c r="V409" s="71">
        <f t="shared" si="245"/>
        <v>0</v>
      </c>
      <c r="W409" s="71">
        <f t="shared" si="246"/>
        <v>0</v>
      </c>
      <c r="X409" s="71">
        <f t="shared" si="247"/>
        <v>1</v>
      </c>
      <c r="Y409" s="71">
        <f t="shared" si="248"/>
        <v>0</v>
      </c>
      <c r="Z409" s="71">
        <f t="shared" si="262"/>
        <v>0</v>
      </c>
      <c r="AA409" s="71">
        <f t="shared" si="249"/>
        <v>1</v>
      </c>
      <c r="AB409" s="71">
        <f t="shared" si="250"/>
        <v>75</v>
      </c>
      <c r="AC409" s="71" t="str">
        <f t="shared" si="251"/>
        <v>Handpump</v>
      </c>
      <c r="AD409" s="71">
        <f t="shared" si="263"/>
        <v>75</v>
      </c>
      <c r="AE409" s="71" t="str">
        <f t="shared" si="264"/>
        <v/>
      </c>
      <c r="AF409" s="71">
        <f t="shared" si="252"/>
        <v>1</v>
      </c>
      <c r="AG409" s="71" t="str">
        <f t="shared" si="253"/>
        <v/>
      </c>
      <c r="AH409" s="71" t="str">
        <f t="shared" si="254"/>
        <v/>
      </c>
      <c r="AI409" s="71">
        <f t="shared" si="255"/>
        <v>1</v>
      </c>
      <c r="AJ409" s="71" t="str">
        <f t="shared" si="256"/>
        <v>Turbidity</v>
      </c>
      <c r="AK409" s="71">
        <f t="shared" si="257"/>
        <v>1</v>
      </c>
      <c r="AL409" s="71">
        <f t="shared" si="265"/>
        <v>1</v>
      </c>
      <c r="AM409" s="71">
        <f t="shared" si="258"/>
        <v>1</v>
      </c>
    </row>
    <row r="410" spans="1:39" x14ac:dyDescent="0.45">
      <c r="A410" s="71" t="str">
        <f t="shared" si="228"/>
        <v>2689780315</v>
      </c>
      <c r="B410" s="71" t="str">
        <f t="shared" si="229"/>
        <v>15-08-2019 07:15:46 UTC</v>
      </c>
      <c r="C410" s="71" t="str">
        <f t="shared" si="230"/>
        <v>w6w9-k58e-mp10</v>
      </c>
      <c r="D410" s="71" t="str">
        <f t="shared" si="231"/>
        <v>-15.606062379665673</v>
      </c>
      <c r="E410" s="71" t="str">
        <f t="shared" si="232"/>
        <v>35.20213865675032</v>
      </c>
      <c r="F410" s="71" t="str">
        <f t="shared" si="233"/>
        <v>948.0</v>
      </c>
      <c r="G410" s="71" t="str">
        <f t="shared" si="234"/>
        <v>Malawi</v>
      </c>
      <c r="H410" s="71" t="str">
        <f t="shared" si="235"/>
        <v>Chiradzulu</v>
      </c>
      <c r="I410" s="71" t="str">
        <f t="shared" si="236"/>
        <v>Ntchema</v>
      </c>
      <c r="J410" s="71" t="str">
        <f t="shared" si="237"/>
        <v>Ntchema</v>
      </c>
      <c r="K410" s="71" t="str">
        <f t="shared" si="238"/>
        <v>Mavira</v>
      </c>
      <c r="L410" s="71">
        <f t="shared" si="239"/>
        <v>0</v>
      </c>
      <c r="M410" s="71">
        <f t="shared" si="240"/>
        <v>0</v>
      </c>
      <c r="N410" s="71">
        <f t="shared" si="259"/>
        <v>6</v>
      </c>
      <c r="O410" s="71" t="str">
        <f t="shared" si="260"/>
        <v>Intermediate Level of Service</v>
      </c>
      <c r="P410" s="71">
        <v>1</v>
      </c>
      <c r="Q410" s="71" t="str">
        <f t="shared" si="241"/>
        <v>Afridev Handpump</v>
      </c>
      <c r="R410" s="71" t="str">
        <f t="shared" si="242"/>
        <v/>
      </c>
      <c r="S410" s="71" t="str">
        <f t="shared" si="261"/>
        <v>Afridev Handpump</v>
      </c>
      <c r="T410" s="71">
        <f t="shared" si="243"/>
        <v>0</v>
      </c>
      <c r="U410" s="71">
        <f t="shared" si="244"/>
        <v>400</v>
      </c>
      <c r="V410" s="71">
        <f t="shared" si="245"/>
        <v>0</v>
      </c>
      <c r="W410" s="71">
        <f t="shared" si="246"/>
        <v>1</v>
      </c>
      <c r="X410" s="71" t="str">
        <f t="shared" si="247"/>
        <v/>
      </c>
      <c r="Y410" s="71" t="str">
        <f t="shared" si="248"/>
        <v/>
      </c>
      <c r="Z410" s="71">
        <f t="shared" si="262"/>
        <v>1</v>
      </c>
      <c r="AA410" s="71">
        <f t="shared" si="249"/>
        <v>1</v>
      </c>
      <c r="AB410" s="71">
        <f t="shared" si="250"/>
        <v>61</v>
      </c>
      <c r="AC410" s="71" t="str">
        <f t="shared" si="251"/>
        <v>Handpump</v>
      </c>
      <c r="AD410" s="71">
        <f t="shared" si="263"/>
        <v>61</v>
      </c>
      <c r="AE410" s="71" t="str">
        <f t="shared" si="264"/>
        <v/>
      </c>
      <c r="AF410" s="71">
        <f t="shared" si="252"/>
        <v>1</v>
      </c>
      <c r="AG410" s="71" t="str">
        <f t="shared" si="253"/>
        <v/>
      </c>
      <c r="AH410" s="71" t="str">
        <f t="shared" si="254"/>
        <v/>
      </c>
      <c r="AI410" s="71">
        <f t="shared" si="255"/>
        <v>1</v>
      </c>
      <c r="AJ410" s="71" t="str">
        <f t="shared" si="256"/>
        <v>Turbidity</v>
      </c>
      <c r="AK410" s="71">
        <f t="shared" si="257"/>
        <v>1</v>
      </c>
      <c r="AL410" s="71">
        <f t="shared" si="265"/>
        <v>1</v>
      </c>
      <c r="AM410" s="71">
        <f t="shared" si="258"/>
        <v>1</v>
      </c>
    </row>
    <row r="411" spans="1:39" x14ac:dyDescent="0.45">
      <c r="A411" s="71" t="str">
        <f t="shared" si="228"/>
        <v>2716260121</v>
      </c>
      <c r="B411" s="71" t="str">
        <f t="shared" si="229"/>
        <v>15-08-2019 07:40:44 UTC</v>
      </c>
      <c r="C411" s="71" t="str">
        <f t="shared" si="230"/>
        <v>4tbm-u3et-rqyr</v>
      </c>
      <c r="D411" s="71" t="str">
        <f t="shared" si="231"/>
        <v>-15.761519903317094</v>
      </c>
      <c r="E411" s="71" t="str">
        <f t="shared" si="232"/>
        <v>35.20187370479107</v>
      </c>
      <c r="F411" s="71" t="str">
        <f t="shared" si="233"/>
        <v>931.0</v>
      </c>
      <c r="G411" s="71" t="str">
        <f t="shared" si="234"/>
        <v>Malawi</v>
      </c>
      <c r="H411" s="71" t="str">
        <f t="shared" si="235"/>
        <v>Chiradzulu</v>
      </c>
      <c r="I411" s="71" t="str">
        <f t="shared" si="236"/>
        <v>Onga</v>
      </c>
      <c r="J411" s="71" t="str">
        <f t="shared" si="237"/>
        <v>kumitete</v>
      </c>
      <c r="K411" s="71" t="str">
        <f t="shared" si="238"/>
        <v>Chimpesa</v>
      </c>
      <c r="L411" s="71">
        <f t="shared" si="239"/>
        <v>0</v>
      </c>
      <c r="M411" s="71">
        <f t="shared" si="240"/>
        <v>0</v>
      </c>
      <c r="N411" s="71">
        <f t="shared" si="259"/>
        <v>7</v>
      </c>
      <c r="O411" s="71" t="str">
        <f t="shared" si="260"/>
        <v>Intermediate Level of Service</v>
      </c>
      <c r="P411" s="71">
        <v>1</v>
      </c>
      <c r="Q411" s="71" t="str">
        <f t="shared" si="241"/>
        <v>Afridev Handpump</v>
      </c>
      <c r="R411" s="71" t="str">
        <f t="shared" si="242"/>
        <v/>
      </c>
      <c r="S411" s="71" t="str">
        <f t="shared" si="261"/>
        <v>Afridev Handpump</v>
      </c>
      <c r="T411" s="71">
        <f t="shared" si="243"/>
        <v>1</v>
      </c>
      <c r="U411" s="71">
        <f t="shared" si="244"/>
        <v>1450</v>
      </c>
      <c r="V411" s="71">
        <f t="shared" si="245"/>
        <v>0</v>
      </c>
      <c r="W411" s="71">
        <f t="shared" si="246"/>
        <v>1</v>
      </c>
      <c r="X411" s="71" t="str">
        <f t="shared" si="247"/>
        <v/>
      </c>
      <c r="Y411" s="71" t="str">
        <f t="shared" si="248"/>
        <v/>
      </c>
      <c r="Z411" s="71">
        <f t="shared" si="262"/>
        <v>1</v>
      </c>
      <c r="AA411" s="71">
        <f t="shared" si="249"/>
        <v>1</v>
      </c>
      <c r="AB411" s="71">
        <f t="shared" si="250"/>
        <v>57</v>
      </c>
      <c r="AC411" s="71" t="str">
        <f t="shared" si="251"/>
        <v>Handpump</v>
      </c>
      <c r="AD411" s="71">
        <f t="shared" si="263"/>
        <v>57</v>
      </c>
      <c r="AE411" s="71" t="str">
        <f t="shared" si="264"/>
        <v/>
      </c>
      <c r="AF411" s="71">
        <f t="shared" si="252"/>
        <v>1</v>
      </c>
      <c r="AG411" s="71" t="str">
        <f t="shared" si="253"/>
        <v/>
      </c>
      <c r="AH411" s="71" t="str">
        <f t="shared" si="254"/>
        <v/>
      </c>
      <c r="AI411" s="71">
        <f t="shared" si="255"/>
        <v>1</v>
      </c>
      <c r="AJ411" s="71" t="str">
        <f t="shared" si="256"/>
        <v>Turbidity</v>
      </c>
      <c r="AK411" s="71">
        <f t="shared" si="257"/>
        <v>1</v>
      </c>
      <c r="AL411" s="71">
        <f t="shared" si="265"/>
        <v>1</v>
      </c>
      <c r="AM411" s="71">
        <f t="shared" si="258"/>
        <v>1</v>
      </c>
    </row>
    <row r="412" spans="1:39" x14ac:dyDescent="0.45">
      <c r="A412" s="71" t="str">
        <f t="shared" si="228"/>
        <v>2681860275</v>
      </c>
      <c r="B412" s="71" t="str">
        <f t="shared" si="229"/>
        <v>15-08-2019 07:42:43 UTC</v>
      </c>
      <c r="C412" s="71" t="str">
        <f t="shared" si="230"/>
        <v>ypeu-vswv-av56</v>
      </c>
      <c r="D412" s="71" t="str">
        <f t="shared" si="231"/>
        <v>-15.611726492643356</v>
      </c>
      <c r="E412" s="71" t="str">
        <f t="shared" si="232"/>
        <v>35.20186825655401</v>
      </c>
      <c r="F412" s="71" t="str">
        <f t="shared" si="233"/>
        <v>939.0</v>
      </c>
      <c r="G412" s="71" t="str">
        <f t="shared" si="234"/>
        <v>Malawi</v>
      </c>
      <c r="H412" s="71" t="str">
        <f t="shared" si="235"/>
        <v>Chiradzulu</v>
      </c>
      <c r="I412" s="71" t="str">
        <f t="shared" si="236"/>
        <v>Ntchema</v>
      </c>
      <c r="J412" s="71" t="str">
        <f t="shared" si="237"/>
        <v>Ntchema</v>
      </c>
      <c r="K412" s="71" t="str">
        <f t="shared" si="238"/>
        <v>Mwanduza</v>
      </c>
      <c r="L412" s="71">
        <f t="shared" si="239"/>
        <v>0</v>
      </c>
      <c r="M412" s="71">
        <f t="shared" si="240"/>
        <v>0</v>
      </c>
      <c r="N412" s="71">
        <f t="shared" si="259"/>
        <v>7</v>
      </c>
      <c r="O412" s="71" t="str">
        <f t="shared" si="260"/>
        <v>Intermediate Level of Service</v>
      </c>
      <c r="P412" s="71">
        <v>1</v>
      </c>
      <c r="Q412" s="71" t="str">
        <f t="shared" si="241"/>
        <v>Afridev Handpump</v>
      </c>
      <c r="R412" s="71" t="str">
        <f t="shared" si="242"/>
        <v/>
      </c>
      <c r="S412" s="71" t="str">
        <f t="shared" si="261"/>
        <v>Afridev Handpump</v>
      </c>
      <c r="T412" s="71">
        <f t="shared" si="243"/>
        <v>1</v>
      </c>
      <c r="U412" s="71">
        <f t="shared" si="244"/>
        <v>810</v>
      </c>
      <c r="V412" s="71">
        <f t="shared" si="245"/>
        <v>0</v>
      </c>
      <c r="W412" s="71">
        <f t="shared" si="246"/>
        <v>1</v>
      </c>
      <c r="X412" s="71" t="str">
        <f t="shared" si="247"/>
        <v/>
      </c>
      <c r="Y412" s="71" t="str">
        <f t="shared" si="248"/>
        <v/>
      </c>
      <c r="Z412" s="71">
        <f t="shared" si="262"/>
        <v>1</v>
      </c>
      <c r="AA412" s="71">
        <f t="shared" si="249"/>
        <v>1</v>
      </c>
      <c r="AB412" s="71">
        <f t="shared" si="250"/>
        <v>46</v>
      </c>
      <c r="AC412" s="71" t="str">
        <f t="shared" si="251"/>
        <v>Handpump</v>
      </c>
      <c r="AD412" s="71">
        <f t="shared" si="263"/>
        <v>46</v>
      </c>
      <c r="AE412" s="71" t="str">
        <f t="shared" si="264"/>
        <v/>
      </c>
      <c r="AF412" s="71">
        <f t="shared" si="252"/>
        <v>1</v>
      </c>
      <c r="AG412" s="71" t="str">
        <f t="shared" si="253"/>
        <v/>
      </c>
      <c r="AH412" s="71" t="str">
        <f t="shared" si="254"/>
        <v/>
      </c>
      <c r="AI412" s="71">
        <f t="shared" si="255"/>
        <v>1</v>
      </c>
      <c r="AJ412" s="71" t="str">
        <f t="shared" si="256"/>
        <v>Turbidity</v>
      </c>
      <c r="AK412" s="71">
        <f t="shared" si="257"/>
        <v>1</v>
      </c>
      <c r="AL412" s="71">
        <f t="shared" si="265"/>
        <v>1</v>
      </c>
      <c r="AM412" s="71">
        <f t="shared" si="258"/>
        <v>1</v>
      </c>
    </row>
    <row r="413" spans="1:39" x14ac:dyDescent="0.45">
      <c r="A413" s="71" t="str">
        <f t="shared" si="228"/>
        <v>2712460201</v>
      </c>
      <c r="B413" s="71" t="str">
        <f t="shared" si="229"/>
        <v>15-08-2019 08:08:01 UTC</v>
      </c>
      <c r="C413" s="71" t="str">
        <f t="shared" si="230"/>
        <v>xgj2-31hs-87uf</v>
      </c>
      <c r="D413" s="71" t="str">
        <f t="shared" si="231"/>
        <v>-15.662143053486943</v>
      </c>
      <c r="E413" s="71" t="str">
        <f t="shared" si="232"/>
        <v>35.20446689799428</v>
      </c>
      <c r="F413" s="71" t="str">
        <f t="shared" si="233"/>
        <v>898.0</v>
      </c>
      <c r="G413" s="71" t="str">
        <f t="shared" si="234"/>
        <v>Malawi</v>
      </c>
      <c r="H413" s="71" t="str">
        <f t="shared" si="235"/>
        <v>Chiradzulu</v>
      </c>
      <c r="I413" s="71" t="str">
        <f t="shared" si="236"/>
        <v>Kadewere</v>
      </c>
      <c r="J413" s="71" t="str">
        <f t="shared" si="237"/>
        <v>Chikoja</v>
      </c>
      <c r="K413" s="71" t="str">
        <f t="shared" si="238"/>
        <v>Chikoja</v>
      </c>
      <c r="L413" s="71">
        <f t="shared" si="239"/>
        <v>0</v>
      </c>
      <c r="M413" s="71">
        <f t="shared" si="240"/>
        <v>0</v>
      </c>
      <c r="N413" s="71">
        <f t="shared" si="259"/>
        <v>7</v>
      </c>
      <c r="O413" s="71" t="str">
        <f t="shared" si="260"/>
        <v>Intermediate Level of Service</v>
      </c>
      <c r="P413" s="71">
        <v>1</v>
      </c>
      <c r="Q413" s="71" t="str">
        <f t="shared" si="241"/>
        <v>Afridev Handpump</v>
      </c>
      <c r="R413" s="71" t="str">
        <f t="shared" si="242"/>
        <v/>
      </c>
      <c r="S413" s="71" t="str">
        <f t="shared" si="261"/>
        <v>Afridev Handpump</v>
      </c>
      <c r="T413" s="71">
        <f t="shared" si="243"/>
        <v>1</v>
      </c>
      <c r="U413" s="71">
        <f t="shared" si="244"/>
        <v>225</v>
      </c>
      <c r="V413" s="71">
        <f t="shared" si="245"/>
        <v>1</v>
      </c>
      <c r="W413" s="71">
        <f t="shared" si="246"/>
        <v>0</v>
      </c>
      <c r="X413" s="71">
        <f t="shared" si="247"/>
        <v>1</v>
      </c>
      <c r="Y413" s="71">
        <f t="shared" si="248"/>
        <v>0</v>
      </c>
      <c r="Z413" s="71">
        <f t="shared" si="262"/>
        <v>0</v>
      </c>
      <c r="AA413" s="71">
        <f t="shared" si="249"/>
        <v>1</v>
      </c>
      <c r="AB413" s="71">
        <f t="shared" si="250"/>
        <v>90</v>
      </c>
      <c r="AC413" s="71" t="str">
        <f t="shared" si="251"/>
        <v>Handpump</v>
      </c>
      <c r="AD413" s="71">
        <f t="shared" si="263"/>
        <v>90</v>
      </c>
      <c r="AE413" s="71" t="str">
        <f t="shared" si="264"/>
        <v/>
      </c>
      <c r="AF413" s="71">
        <f t="shared" si="252"/>
        <v>1</v>
      </c>
      <c r="AG413" s="71" t="str">
        <f t="shared" si="253"/>
        <v/>
      </c>
      <c r="AH413" s="71" t="str">
        <f t="shared" si="254"/>
        <v/>
      </c>
      <c r="AI413" s="71">
        <f t="shared" si="255"/>
        <v>1</v>
      </c>
      <c r="AJ413" s="71" t="str">
        <f t="shared" si="256"/>
        <v>Turbidity</v>
      </c>
      <c r="AK413" s="71">
        <f t="shared" si="257"/>
        <v>1</v>
      </c>
      <c r="AL413" s="71">
        <f t="shared" si="265"/>
        <v>1</v>
      </c>
      <c r="AM413" s="71">
        <f t="shared" si="258"/>
        <v>1</v>
      </c>
    </row>
    <row r="414" spans="1:39" x14ac:dyDescent="0.45">
      <c r="A414" s="71" t="str">
        <f t="shared" si="228"/>
        <v>2696070104</v>
      </c>
      <c r="B414" s="71" t="str">
        <f t="shared" si="229"/>
        <v>15-08-2019 08:27:52 UTC</v>
      </c>
      <c r="C414" s="71" t="str">
        <f t="shared" si="230"/>
        <v>veyk-bx7u-9jnx</v>
      </c>
      <c r="D414" s="71" t="str">
        <f t="shared" si="231"/>
        <v>-15.674940375611186</v>
      </c>
      <c r="E414" s="71" t="str">
        <f t="shared" si="232"/>
        <v>35.20170036703348</v>
      </c>
      <c r="F414" s="71" t="str">
        <f t="shared" si="233"/>
        <v>938.0</v>
      </c>
      <c r="G414" s="71" t="str">
        <f t="shared" si="234"/>
        <v>Malawi</v>
      </c>
      <c r="H414" s="71" t="str">
        <f t="shared" si="235"/>
        <v>Chiradzulu</v>
      </c>
      <c r="I414" s="71" t="str">
        <f t="shared" si="236"/>
        <v>Kadewere</v>
      </c>
      <c r="J414" s="71" t="str">
        <f t="shared" si="237"/>
        <v>Chikoja</v>
      </c>
      <c r="K414" s="71" t="str">
        <f t="shared" si="238"/>
        <v>Senjere</v>
      </c>
      <c r="L414" s="71">
        <f t="shared" si="239"/>
        <v>0</v>
      </c>
      <c r="M414" s="71">
        <f t="shared" si="240"/>
        <v>0</v>
      </c>
      <c r="N414" s="71">
        <f t="shared" si="259"/>
        <v>6</v>
      </c>
      <c r="O414" s="71" t="str">
        <f t="shared" si="260"/>
        <v>Intermediate Level of Service</v>
      </c>
      <c r="P414" s="71">
        <v>1</v>
      </c>
      <c r="Q414" s="71" t="str">
        <f t="shared" si="241"/>
        <v>Afridev Handpump</v>
      </c>
      <c r="R414" s="71" t="str">
        <f t="shared" si="242"/>
        <v/>
      </c>
      <c r="S414" s="71" t="str">
        <f t="shared" si="261"/>
        <v>Afridev Handpump</v>
      </c>
      <c r="T414" s="71">
        <f t="shared" si="243"/>
        <v>1</v>
      </c>
      <c r="U414" s="71">
        <f t="shared" si="244"/>
        <v>300</v>
      </c>
      <c r="V414" s="71">
        <f t="shared" si="245"/>
        <v>0</v>
      </c>
      <c r="W414" s="71">
        <f t="shared" si="246"/>
        <v>0</v>
      </c>
      <c r="X414" s="71">
        <f t="shared" si="247"/>
        <v>1</v>
      </c>
      <c r="Y414" s="71">
        <f t="shared" si="248"/>
        <v>0</v>
      </c>
      <c r="Z414" s="71">
        <f t="shared" si="262"/>
        <v>0</v>
      </c>
      <c r="AA414" s="71">
        <f t="shared" si="249"/>
        <v>1</v>
      </c>
      <c r="AB414" s="71">
        <f t="shared" si="250"/>
        <v>75</v>
      </c>
      <c r="AC414" s="71" t="str">
        <f t="shared" si="251"/>
        <v>Handpump</v>
      </c>
      <c r="AD414" s="71">
        <f t="shared" si="263"/>
        <v>75</v>
      </c>
      <c r="AE414" s="71" t="str">
        <f t="shared" si="264"/>
        <v/>
      </c>
      <c r="AF414" s="71">
        <f t="shared" si="252"/>
        <v>1</v>
      </c>
      <c r="AG414" s="71" t="str">
        <f t="shared" si="253"/>
        <v/>
      </c>
      <c r="AH414" s="71" t="str">
        <f t="shared" si="254"/>
        <v/>
      </c>
      <c r="AI414" s="71">
        <f t="shared" si="255"/>
        <v>1</v>
      </c>
      <c r="AJ414" s="71" t="str">
        <f t="shared" si="256"/>
        <v>Turbidity</v>
      </c>
      <c r="AK414" s="71">
        <f t="shared" si="257"/>
        <v>1</v>
      </c>
      <c r="AL414" s="71">
        <f t="shared" si="265"/>
        <v>1</v>
      </c>
      <c r="AM414" s="71">
        <f t="shared" si="258"/>
        <v>1</v>
      </c>
    </row>
    <row r="415" spans="1:39" x14ac:dyDescent="0.45">
      <c r="A415" s="71" t="str">
        <f t="shared" si="228"/>
        <v>2697900222</v>
      </c>
      <c r="B415" s="71" t="str">
        <f t="shared" si="229"/>
        <v>15-08-2019 08:45:48 UTC</v>
      </c>
      <c r="C415" s="71" t="str">
        <f t="shared" si="230"/>
        <v>qjr3-t8n6-dbhd</v>
      </c>
      <c r="D415" s="71" t="str">
        <f t="shared" si="231"/>
        <v>-15.661043683066964</v>
      </c>
      <c r="E415" s="71" t="str">
        <f t="shared" si="232"/>
        <v>35.19919593818486</v>
      </c>
      <c r="F415" s="71" t="str">
        <f t="shared" si="233"/>
        <v>906.0</v>
      </c>
      <c r="G415" s="71" t="str">
        <f t="shared" si="234"/>
        <v>Malawi</v>
      </c>
      <c r="H415" s="71" t="str">
        <f t="shared" si="235"/>
        <v>Chiradzulu</v>
      </c>
      <c r="I415" s="71" t="str">
        <f t="shared" si="236"/>
        <v>Kadewere</v>
      </c>
      <c r="J415" s="71" t="str">
        <f t="shared" si="237"/>
        <v>Chikoja</v>
      </c>
      <c r="K415" s="71" t="str">
        <f t="shared" si="238"/>
        <v>Chikoja</v>
      </c>
      <c r="L415" s="71">
        <f t="shared" si="239"/>
        <v>0</v>
      </c>
      <c r="M415" s="71">
        <f t="shared" si="240"/>
        <v>0</v>
      </c>
      <c r="N415" s="71">
        <f t="shared" si="259"/>
        <v>8</v>
      </c>
      <c r="O415" s="71" t="str">
        <f t="shared" si="260"/>
        <v>High Level of Service</v>
      </c>
      <c r="P415" s="71">
        <v>1</v>
      </c>
      <c r="Q415" s="71" t="str">
        <f t="shared" si="241"/>
        <v>Afridev Handpump</v>
      </c>
      <c r="R415" s="71" t="str">
        <f t="shared" si="242"/>
        <v/>
      </c>
      <c r="S415" s="71" t="str">
        <f t="shared" si="261"/>
        <v>Afridev Handpump</v>
      </c>
      <c r="T415" s="71">
        <f t="shared" si="243"/>
        <v>1</v>
      </c>
      <c r="U415" s="71">
        <f t="shared" si="244"/>
        <v>200</v>
      </c>
      <c r="V415" s="71">
        <f t="shared" si="245"/>
        <v>1</v>
      </c>
      <c r="W415" s="71">
        <f t="shared" si="246"/>
        <v>0</v>
      </c>
      <c r="X415" s="71">
        <f t="shared" si="247"/>
        <v>1</v>
      </c>
      <c r="Y415" s="71">
        <f t="shared" si="248"/>
        <v>1</v>
      </c>
      <c r="Z415" s="71">
        <f t="shared" si="262"/>
        <v>1</v>
      </c>
      <c r="AA415" s="71">
        <f t="shared" si="249"/>
        <v>1</v>
      </c>
      <c r="AB415" s="71">
        <f t="shared" si="250"/>
        <v>92</v>
      </c>
      <c r="AC415" s="71" t="str">
        <f t="shared" si="251"/>
        <v>Handpump</v>
      </c>
      <c r="AD415" s="71">
        <f t="shared" si="263"/>
        <v>92</v>
      </c>
      <c r="AE415" s="71" t="str">
        <f t="shared" si="264"/>
        <v/>
      </c>
      <c r="AF415" s="71">
        <f t="shared" si="252"/>
        <v>1</v>
      </c>
      <c r="AG415" s="71" t="str">
        <f t="shared" si="253"/>
        <v/>
      </c>
      <c r="AH415" s="71" t="str">
        <f t="shared" si="254"/>
        <v/>
      </c>
      <c r="AI415" s="71">
        <f t="shared" si="255"/>
        <v>1</v>
      </c>
      <c r="AJ415" s="71" t="str">
        <f t="shared" si="256"/>
        <v>Turbidity</v>
      </c>
      <c r="AK415" s="71">
        <f t="shared" si="257"/>
        <v>1</v>
      </c>
      <c r="AL415" s="71">
        <f t="shared" si="265"/>
        <v>1</v>
      </c>
      <c r="AM415" s="71">
        <f t="shared" si="258"/>
        <v>1</v>
      </c>
    </row>
    <row r="416" spans="1:39" x14ac:dyDescent="0.45">
      <c r="A416" s="71" t="str">
        <f t="shared" si="228"/>
        <v>2716350078</v>
      </c>
      <c r="B416" s="71" t="str">
        <f t="shared" si="229"/>
        <v>15-08-2019 08:51:35 UTC</v>
      </c>
      <c r="C416" s="71" t="str">
        <f t="shared" si="230"/>
        <v>euff-tw5k-kw7n</v>
      </c>
      <c r="D416" s="71" t="str">
        <f t="shared" si="231"/>
        <v>-15.617862800136209</v>
      </c>
      <c r="E416" s="71" t="str">
        <f t="shared" si="232"/>
        <v>35.20318362861872</v>
      </c>
      <c r="F416" s="71" t="str">
        <f t="shared" si="233"/>
        <v>922.0</v>
      </c>
      <c r="G416" s="71" t="str">
        <f t="shared" si="234"/>
        <v>Malawi</v>
      </c>
      <c r="H416" s="71" t="str">
        <f t="shared" si="235"/>
        <v>Chiradzulu</v>
      </c>
      <c r="I416" s="71" t="str">
        <f t="shared" si="236"/>
        <v>Ntchema</v>
      </c>
      <c r="J416" s="71" t="str">
        <f t="shared" si="237"/>
        <v>Ntchema</v>
      </c>
      <c r="K416" s="71" t="str">
        <f t="shared" si="238"/>
        <v>Mwanduza</v>
      </c>
      <c r="L416" s="71">
        <f t="shared" si="239"/>
        <v>0</v>
      </c>
      <c r="M416" s="71">
        <f t="shared" si="240"/>
        <v>0</v>
      </c>
      <c r="N416" s="71">
        <f t="shared" si="259"/>
        <v>0</v>
      </c>
      <c r="O416" s="71" t="str">
        <f t="shared" si="260"/>
        <v>No Improved System</v>
      </c>
      <c r="P416" s="71" t="s">
        <v>96</v>
      </c>
      <c r="Q416" s="71" t="str">
        <f t="shared" si="241"/>
        <v/>
      </c>
      <c r="R416" s="71" t="str">
        <f t="shared" si="242"/>
        <v>River</v>
      </c>
      <c r="S416" s="71" t="str">
        <f t="shared" si="261"/>
        <v>River</v>
      </c>
      <c r="T416" s="71" t="str">
        <f t="shared" si="243"/>
        <v>N/A</v>
      </c>
      <c r="U416" s="71">
        <f t="shared" si="244"/>
        <v>50</v>
      </c>
      <c r="V416" s="71" t="str">
        <f t="shared" si="245"/>
        <v>N/A</v>
      </c>
      <c r="W416" s="71" t="str">
        <f t="shared" si="246"/>
        <v/>
      </c>
      <c r="X416" s="71" t="str">
        <f t="shared" si="247"/>
        <v/>
      </c>
      <c r="Y416" s="71" t="str">
        <f t="shared" si="248"/>
        <v/>
      </c>
      <c r="Z416" s="71" t="str">
        <f t="shared" si="262"/>
        <v>N/A</v>
      </c>
      <c r="AA416" s="71" t="str">
        <f t="shared" si="249"/>
        <v>N/A</v>
      </c>
      <c r="AB416" s="71" t="str">
        <f t="shared" si="250"/>
        <v/>
      </c>
      <c r="AC416" s="71" t="str">
        <f t="shared" si="251"/>
        <v/>
      </c>
      <c r="AD416" s="71" t="str">
        <f t="shared" si="263"/>
        <v/>
      </c>
      <c r="AE416" s="71" t="str">
        <f t="shared" si="264"/>
        <v/>
      </c>
      <c r="AF416" s="71" t="str">
        <f t="shared" si="252"/>
        <v>N/A</v>
      </c>
      <c r="AG416" s="71" t="str">
        <f t="shared" si="253"/>
        <v/>
      </c>
      <c r="AH416" s="71" t="str">
        <f t="shared" si="254"/>
        <v/>
      </c>
      <c r="AI416" s="71" t="str">
        <f t="shared" si="255"/>
        <v/>
      </c>
      <c r="AJ416" s="71" t="str">
        <f t="shared" si="256"/>
        <v/>
      </c>
      <c r="AK416" s="71" t="str">
        <f t="shared" si="257"/>
        <v/>
      </c>
      <c r="AL416" s="71" t="str">
        <f t="shared" si="265"/>
        <v>N/A</v>
      </c>
      <c r="AM416" s="71" t="str">
        <f t="shared" si="258"/>
        <v>N/A</v>
      </c>
    </row>
    <row r="417" spans="1:39" x14ac:dyDescent="0.45">
      <c r="A417" s="71" t="str">
        <f t="shared" si="228"/>
        <v>2696160108</v>
      </c>
      <c r="B417" s="71" t="str">
        <f t="shared" si="229"/>
        <v>15-08-2019 09:13:55 UTC</v>
      </c>
      <c r="C417" s="71" t="str">
        <f t="shared" si="230"/>
        <v>gc1f-7ta7-7w6b</v>
      </c>
      <c r="D417" s="71" t="str">
        <f t="shared" si="231"/>
        <v>-15.62284785322845</v>
      </c>
      <c r="E417" s="71" t="str">
        <f t="shared" si="232"/>
        <v>35.21836342290044</v>
      </c>
      <c r="F417" s="71" t="str">
        <f t="shared" si="233"/>
        <v>903.0</v>
      </c>
      <c r="G417" s="71" t="str">
        <f t="shared" si="234"/>
        <v>Malawi</v>
      </c>
      <c r="H417" s="71" t="str">
        <f t="shared" si="235"/>
        <v>Chiradzulu</v>
      </c>
      <c r="I417" s="71" t="str">
        <f t="shared" si="236"/>
        <v>Ntchema</v>
      </c>
      <c r="J417" s="71" t="str">
        <f t="shared" si="237"/>
        <v>Nakatha</v>
      </c>
      <c r="K417" s="71" t="str">
        <f t="shared" si="238"/>
        <v>Putheya</v>
      </c>
      <c r="L417" s="71">
        <f t="shared" si="239"/>
        <v>0</v>
      </c>
      <c r="M417" s="71">
        <f t="shared" si="240"/>
        <v>0</v>
      </c>
      <c r="N417" s="71">
        <f t="shared" si="259"/>
        <v>7</v>
      </c>
      <c r="O417" s="71" t="str">
        <f t="shared" si="260"/>
        <v>Intermediate Level of Service</v>
      </c>
      <c r="P417" s="71">
        <v>1</v>
      </c>
      <c r="Q417" s="71" t="str">
        <f t="shared" si="241"/>
        <v>Afridev Handpump</v>
      </c>
      <c r="R417" s="71" t="str">
        <f t="shared" si="242"/>
        <v/>
      </c>
      <c r="S417" s="71" t="str">
        <f t="shared" si="261"/>
        <v>Afridev Handpump</v>
      </c>
      <c r="T417" s="71">
        <f t="shared" si="243"/>
        <v>1</v>
      </c>
      <c r="U417" s="71">
        <f t="shared" si="244"/>
        <v>7000</v>
      </c>
      <c r="V417" s="71">
        <f t="shared" si="245"/>
        <v>0</v>
      </c>
      <c r="W417" s="71">
        <f t="shared" si="246"/>
        <v>1</v>
      </c>
      <c r="X417" s="71" t="str">
        <f t="shared" si="247"/>
        <v/>
      </c>
      <c r="Y417" s="71" t="str">
        <f t="shared" si="248"/>
        <v/>
      </c>
      <c r="Z417" s="71">
        <f t="shared" si="262"/>
        <v>1</v>
      </c>
      <c r="AA417" s="71">
        <f t="shared" si="249"/>
        <v>1</v>
      </c>
      <c r="AB417" s="71">
        <f t="shared" si="250"/>
        <v>59</v>
      </c>
      <c r="AC417" s="71" t="str">
        <f t="shared" si="251"/>
        <v>Handpump</v>
      </c>
      <c r="AD417" s="71">
        <f t="shared" si="263"/>
        <v>59</v>
      </c>
      <c r="AE417" s="71" t="str">
        <f t="shared" si="264"/>
        <v/>
      </c>
      <c r="AF417" s="71">
        <f t="shared" si="252"/>
        <v>1</v>
      </c>
      <c r="AG417" s="71" t="str">
        <f t="shared" si="253"/>
        <v/>
      </c>
      <c r="AH417" s="71" t="str">
        <f t="shared" si="254"/>
        <v/>
      </c>
      <c r="AI417" s="71">
        <f t="shared" si="255"/>
        <v>1</v>
      </c>
      <c r="AJ417" s="71" t="str">
        <f t="shared" si="256"/>
        <v>Turbidity</v>
      </c>
      <c r="AK417" s="71">
        <f t="shared" si="257"/>
        <v>1</v>
      </c>
      <c r="AL417" s="71">
        <f t="shared" si="265"/>
        <v>1</v>
      </c>
      <c r="AM417" s="71">
        <f t="shared" si="258"/>
        <v>1</v>
      </c>
    </row>
    <row r="418" spans="1:39" x14ac:dyDescent="0.45">
      <c r="A418" s="71" t="str">
        <f t="shared" si="228"/>
        <v>2689800238</v>
      </c>
      <c r="B418" s="71" t="str">
        <f t="shared" si="229"/>
        <v>15-08-2019 09:31:19 UTC</v>
      </c>
      <c r="C418" s="71" t="str">
        <f t="shared" si="230"/>
        <v>31wj-kpp7-sjfs</v>
      </c>
      <c r="D418" s="71" t="str">
        <f t="shared" si="231"/>
        <v>-15.755211599171162</v>
      </c>
      <c r="E418" s="71" t="str">
        <f t="shared" si="232"/>
        <v>35.19757345318794</v>
      </c>
      <c r="F418" s="71" t="str">
        <f t="shared" si="233"/>
        <v>905.0</v>
      </c>
      <c r="G418" s="71" t="str">
        <f t="shared" si="234"/>
        <v>Malawi</v>
      </c>
      <c r="H418" s="71" t="str">
        <f t="shared" si="235"/>
        <v>Chiradzulu</v>
      </c>
      <c r="I418" s="71" t="str">
        <f t="shared" si="236"/>
        <v>Onga</v>
      </c>
      <c r="J418" s="71" t="str">
        <f t="shared" si="237"/>
        <v>kumitete</v>
      </c>
      <c r="K418" s="71" t="str">
        <f t="shared" si="238"/>
        <v>Kumitete</v>
      </c>
      <c r="L418" s="71">
        <f t="shared" si="239"/>
        <v>0</v>
      </c>
      <c r="M418" s="71">
        <f t="shared" si="240"/>
        <v>0</v>
      </c>
      <c r="N418" s="71">
        <f t="shared" si="259"/>
        <v>7</v>
      </c>
      <c r="O418" s="71" t="str">
        <f t="shared" si="260"/>
        <v>Intermediate Level of Service</v>
      </c>
      <c r="P418" s="71">
        <v>1</v>
      </c>
      <c r="Q418" s="71" t="str">
        <f t="shared" si="241"/>
        <v>Afridev Handpump</v>
      </c>
      <c r="R418" s="71" t="str">
        <f t="shared" si="242"/>
        <v/>
      </c>
      <c r="S418" s="71" t="str">
        <f t="shared" si="261"/>
        <v>Afridev Handpump</v>
      </c>
      <c r="T418" s="71">
        <f t="shared" si="243"/>
        <v>1</v>
      </c>
      <c r="U418" s="71">
        <f t="shared" si="244"/>
        <v>145</v>
      </c>
      <c r="V418" s="71">
        <f t="shared" si="245"/>
        <v>1</v>
      </c>
      <c r="W418" s="71">
        <f t="shared" si="246"/>
        <v>0</v>
      </c>
      <c r="X418" s="71">
        <f t="shared" si="247"/>
        <v>1</v>
      </c>
      <c r="Y418" s="71">
        <f t="shared" si="248"/>
        <v>0</v>
      </c>
      <c r="Z418" s="71">
        <f t="shared" si="262"/>
        <v>0</v>
      </c>
      <c r="AA418" s="71">
        <f t="shared" si="249"/>
        <v>1</v>
      </c>
      <c r="AB418" s="71">
        <f t="shared" si="250"/>
        <v>120</v>
      </c>
      <c r="AC418" s="71" t="str">
        <f t="shared" si="251"/>
        <v>Handpump</v>
      </c>
      <c r="AD418" s="71">
        <f t="shared" si="263"/>
        <v>120</v>
      </c>
      <c r="AE418" s="71" t="str">
        <f t="shared" si="264"/>
        <v/>
      </c>
      <c r="AF418" s="71">
        <f t="shared" si="252"/>
        <v>1</v>
      </c>
      <c r="AG418" s="71" t="str">
        <f t="shared" si="253"/>
        <v/>
      </c>
      <c r="AH418" s="71" t="str">
        <f t="shared" si="254"/>
        <v/>
      </c>
      <c r="AI418" s="71">
        <f t="shared" si="255"/>
        <v>1</v>
      </c>
      <c r="AJ418" s="71" t="str">
        <f t="shared" si="256"/>
        <v>Turbidity</v>
      </c>
      <c r="AK418" s="71">
        <f t="shared" si="257"/>
        <v>1</v>
      </c>
      <c r="AL418" s="71">
        <f t="shared" si="265"/>
        <v>1</v>
      </c>
      <c r="AM418" s="71">
        <f t="shared" si="258"/>
        <v>1</v>
      </c>
    </row>
    <row r="419" spans="1:39" x14ac:dyDescent="0.45">
      <c r="A419" s="71" t="str">
        <f t="shared" si="228"/>
        <v>2681860164</v>
      </c>
      <c r="B419" s="71" t="str">
        <f t="shared" si="229"/>
        <v>15-08-2019 09:45:58 UTC</v>
      </c>
      <c r="C419" s="71" t="str">
        <f t="shared" si="230"/>
        <v>mxue-v113-cy8</v>
      </c>
      <c r="D419" s="71" t="str">
        <f t="shared" si="231"/>
        <v>-15.715171289630234</v>
      </c>
      <c r="E419" s="71" t="str">
        <f t="shared" si="232"/>
        <v>35.25137688964605</v>
      </c>
      <c r="F419" s="71" t="str">
        <f t="shared" si="233"/>
        <v>832.0</v>
      </c>
      <c r="G419" s="71" t="str">
        <f t="shared" si="234"/>
        <v>Malawi</v>
      </c>
      <c r="H419" s="71" t="str">
        <f t="shared" si="235"/>
        <v>Chiradzulu</v>
      </c>
      <c r="I419" s="71" t="str">
        <f t="shared" si="236"/>
        <v>Kadewere</v>
      </c>
      <c r="J419" s="71" t="str">
        <f t="shared" si="237"/>
        <v>Masanjala</v>
      </c>
      <c r="K419" s="71" t="str">
        <f t="shared" si="238"/>
        <v>Masanjala</v>
      </c>
      <c r="L419" s="71">
        <f t="shared" si="239"/>
        <v>0</v>
      </c>
      <c r="M419" s="71">
        <f t="shared" si="240"/>
        <v>0</v>
      </c>
      <c r="N419" s="71">
        <f t="shared" si="259"/>
        <v>7</v>
      </c>
      <c r="O419" s="71" t="str">
        <f t="shared" si="260"/>
        <v>Intermediate Level of Service</v>
      </c>
      <c r="P419" s="71">
        <v>1</v>
      </c>
      <c r="Q419" s="71" t="str">
        <f t="shared" si="241"/>
        <v>Afridev Handpump</v>
      </c>
      <c r="R419" s="71" t="str">
        <f t="shared" si="242"/>
        <v/>
      </c>
      <c r="S419" s="71" t="str">
        <f t="shared" si="261"/>
        <v>Afridev Handpump</v>
      </c>
      <c r="T419" s="71">
        <f t="shared" si="243"/>
        <v>1</v>
      </c>
      <c r="U419" s="71">
        <f t="shared" si="244"/>
        <v>350</v>
      </c>
      <c r="V419" s="71">
        <f t="shared" si="245"/>
        <v>0</v>
      </c>
      <c r="W419" s="71">
        <f t="shared" si="246"/>
        <v>1</v>
      </c>
      <c r="X419" s="71" t="str">
        <f t="shared" si="247"/>
        <v/>
      </c>
      <c r="Y419" s="71" t="str">
        <f t="shared" si="248"/>
        <v/>
      </c>
      <c r="Z419" s="71">
        <f t="shared" si="262"/>
        <v>1</v>
      </c>
      <c r="AA419" s="71">
        <f t="shared" si="249"/>
        <v>1</v>
      </c>
      <c r="AB419" s="71">
        <f t="shared" si="250"/>
        <v>58</v>
      </c>
      <c r="AC419" s="71" t="str">
        <f t="shared" si="251"/>
        <v>Handpump</v>
      </c>
      <c r="AD419" s="71">
        <f t="shared" si="263"/>
        <v>58</v>
      </c>
      <c r="AE419" s="71" t="str">
        <f t="shared" si="264"/>
        <v/>
      </c>
      <c r="AF419" s="71">
        <f t="shared" si="252"/>
        <v>1</v>
      </c>
      <c r="AG419" s="71" t="str">
        <f t="shared" si="253"/>
        <v/>
      </c>
      <c r="AH419" s="71" t="str">
        <f t="shared" si="254"/>
        <v/>
      </c>
      <c r="AI419" s="71">
        <f t="shared" si="255"/>
        <v>1</v>
      </c>
      <c r="AJ419" s="71" t="str">
        <f t="shared" si="256"/>
        <v>Turbidity</v>
      </c>
      <c r="AK419" s="71">
        <f t="shared" si="257"/>
        <v>1</v>
      </c>
      <c r="AL419" s="71">
        <f t="shared" si="265"/>
        <v>1</v>
      </c>
      <c r="AM419" s="71">
        <f t="shared" si="258"/>
        <v>1</v>
      </c>
    </row>
    <row r="420" spans="1:39" x14ac:dyDescent="0.45">
      <c r="A420" s="71" t="str">
        <f t="shared" si="228"/>
        <v>2705710078</v>
      </c>
      <c r="B420" s="71" t="str">
        <f t="shared" si="229"/>
        <v>15-08-2019 09:50:04 UTC</v>
      </c>
      <c r="C420" s="71" t="str">
        <f t="shared" si="230"/>
        <v>rc09-g490-4qkm</v>
      </c>
      <c r="D420" s="71" t="str">
        <f t="shared" si="231"/>
        <v>-15.65378931351006</v>
      </c>
      <c r="E420" s="71" t="str">
        <f t="shared" si="232"/>
        <v>35.1930080819875</v>
      </c>
      <c r="F420" s="71" t="str">
        <f t="shared" si="233"/>
        <v>990.0</v>
      </c>
      <c r="G420" s="71" t="str">
        <f t="shared" si="234"/>
        <v>Malawi</v>
      </c>
      <c r="H420" s="71" t="str">
        <f t="shared" si="235"/>
        <v>Chiradzulu</v>
      </c>
      <c r="I420" s="71" t="str">
        <f t="shared" si="236"/>
        <v>Kadewere</v>
      </c>
      <c r="J420" s="71" t="str">
        <f t="shared" si="237"/>
        <v>Chikoja</v>
      </c>
      <c r="K420" s="71" t="str">
        <f t="shared" si="238"/>
        <v>Ching'ombe</v>
      </c>
      <c r="L420" s="71">
        <f t="shared" si="239"/>
        <v>0</v>
      </c>
      <c r="M420" s="71">
        <f t="shared" si="240"/>
        <v>0</v>
      </c>
      <c r="N420" s="71">
        <f t="shared" si="259"/>
        <v>5</v>
      </c>
      <c r="O420" s="71" t="str">
        <f t="shared" si="260"/>
        <v>Basic Level of Service</v>
      </c>
      <c r="P420" s="71">
        <v>1</v>
      </c>
      <c r="Q420" s="71" t="str">
        <f t="shared" si="241"/>
        <v>Afridev Handpump</v>
      </c>
      <c r="R420" s="71" t="str">
        <f t="shared" si="242"/>
        <v/>
      </c>
      <c r="S420" s="71" t="str">
        <f t="shared" si="261"/>
        <v>Afridev Handpump</v>
      </c>
      <c r="T420" s="71">
        <f t="shared" si="243"/>
        <v>1</v>
      </c>
      <c r="U420" s="71">
        <f t="shared" si="244"/>
        <v>2028</v>
      </c>
      <c r="V420" s="71">
        <f t="shared" si="245"/>
        <v>0</v>
      </c>
      <c r="W420" s="71">
        <f t="shared" si="246"/>
        <v>0</v>
      </c>
      <c r="X420" s="71">
        <f t="shared" si="247"/>
        <v>1</v>
      </c>
      <c r="Y420" s="71">
        <f t="shared" si="248"/>
        <v>0</v>
      </c>
      <c r="Z420" s="71">
        <f t="shared" si="262"/>
        <v>0</v>
      </c>
      <c r="AA420" s="71">
        <f t="shared" si="249"/>
        <v>1</v>
      </c>
      <c r="AB420" s="71">
        <f t="shared" si="250"/>
        <v>71</v>
      </c>
      <c r="AC420" s="71" t="str">
        <f t="shared" si="251"/>
        <v>Handpump</v>
      </c>
      <c r="AD420" s="71">
        <f t="shared" si="263"/>
        <v>71</v>
      </c>
      <c r="AE420" s="71" t="str">
        <f t="shared" si="264"/>
        <v/>
      </c>
      <c r="AF420" s="71">
        <f t="shared" si="252"/>
        <v>1</v>
      </c>
      <c r="AG420" s="71" t="str">
        <f t="shared" si="253"/>
        <v/>
      </c>
      <c r="AH420" s="71" t="str">
        <f t="shared" si="254"/>
        <v/>
      </c>
      <c r="AI420" s="71">
        <f t="shared" si="255"/>
        <v>0</v>
      </c>
      <c r="AJ420" s="71" t="str">
        <f t="shared" si="256"/>
        <v>Turbidity</v>
      </c>
      <c r="AK420" s="71">
        <f t="shared" si="257"/>
        <v>1</v>
      </c>
      <c r="AL420" s="71">
        <f t="shared" si="265"/>
        <v>0</v>
      </c>
      <c r="AM420" s="71">
        <f t="shared" si="258"/>
        <v>1</v>
      </c>
    </row>
    <row r="421" spans="1:39" x14ac:dyDescent="0.45">
      <c r="A421" s="71" t="str">
        <f t="shared" si="228"/>
        <v>2714320185</v>
      </c>
      <c r="B421" s="71" t="str">
        <f t="shared" si="229"/>
        <v>15-08-2019 09:51:49 UTC</v>
      </c>
      <c r="C421" s="71" t="str">
        <f t="shared" si="230"/>
        <v>h82u-jcu9-a8x9</v>
      </c>
      <c r="D421" s="71" t="str">
        <f t="shared" si="231"/>
        <v>-15.65445261541754</v>
      </c>
      <c r="E421" s="71" t="str">
        <f t="shared" si="232"/>
        <v>35.1903298124671</v>
      </c>
      <c r="F421" s="71" t="str">
        <f t="shared" si="233"/>
        <v>981.0</v>
      </c>
      <c r="G421" s="71" t="str">
        <f t="shared" si="234"/>
        <v>Malawi</v>
      </c>
      <c r="H421" s="71" t="str">
        <f t="shared" si="235"/>
        <v>Chiradzulu</v>
      </c>
      <c r="I421" s="71" t="str">
        <f t="shared" si="236"/>
        <v>Kadewere</v>
      </c>
      <c r="J421" s="71" t="str">
        <f t="shared" si="237"/>
        <v>Chikoja</v>
      </c>
      <c r="K421" s="71" t="str">
        <f t="shared" si="238"/>
        <v>Mjamba</v>
      </c>
      <c r="L421" s="71">
        <f t="shared" si="239"/>
        <v>0</v>
      </c>
      <c r="M421" s="71">
        <f t="shared" si="240"/>
        <v>0</v>
      </c>
      <c r="N421" s="71">
        <f t="shared" si="259"/>
        <v>6</v>
      </c>
      <c r="O421" s="71" t="str">
        <f t="shared" si="260"/>
        <v>Intermediate Level of Service</v>
      </c>
      <c r="P421" s="71">
        <v>1</v>
      </c>
      <c r="Q421" s="71" t="str">
        <f t="shared" si="241"/>
        <v>Afridev Handpump</v>
      </c>
      <c r="R421" s="71" t="str">
        <f t="shared" si="242"/>
        <v/>
      </c>
      <c r="S421" s="71" t="str">
        <f t="shared" si="261"/>
        <v>Afridev Handpump</v>
      </c>
      <c r="T421" s="71">
        <f t="shared" si="243"/>
        <v>1</v>
      </c>
      <c r="U421" s="71">
        <f t="shared" si="244"/>
        <v>450</v>
      </c>
      <c r="V421" s="71">
        <f t="shared" si="245"/>
        <v>0</v>
      </c>
      <c r="W421" s="71">
        <f t="shared" si="246"/>
        <v>0</v>
      </c>
      <c r="X421" s="71">
        <f t="shared" si="247"/>
        <v>1</v>
      </c>
      <c r="Y421" s="71">
        <f t="shared" si="248"/>
        <v>0</v>
      </c>
      <c r="Z421" s="71">
        <f t="shared" si="262"/>
        <v>0</v>
      </c>
      <c r="AA421" s="71">
        <f t="shared" si="249"/>
        <v>1</v>
      </c>
      <c r="AB421" s="71">
        <f t="shared" si="250"/>
        <v>110</v>
      </c>
      <c r="AC421" s="71" t="str">
        <f t="shared" si="251"/>
        <v>Handpump</v>
      </c>
      <c r="AD421" s="71">
        <f t="shared" si="263"/>
        <v>110</v>
      </c>
      <c r="AE421" s="71" t="str">
        <f t="shared" si="264"/>
        <v/>
      </c>
      <c r="AF421" s="71">
        <f t="shared" si="252"/>
        <v>1</v>
      </c>
      <c r="AG421" s="71" t="str">
        <f t="shared" si="253"/>
        <v/>
      </c>
      <c r="AH421" s="71" t="str">
        <f t="shared" si="254"/>
        <v/>
      </c>
      <c r="AI421" s="71">
        <f t="shared" si="255"/>
        <v>1</v>
      </c>
      <c r="AJ421" s="71" t="str">
        <f t="shared" si="256"/>
        <v>Turbidity</v>
      </c>
      <c r="AK421" s="71">
        <f t="shared" si="257"/>
        <v>1</v>
      </c>
      <c r="AL421" s="71">
        <f t="shared" si="265"/>
        <v>1</v>
      </c>
      <c r="AM421" s="71">
        <f t="shared" si="258"/>
        <v>1</v>
      </c>
    </row>
    <row r="422" spans="1:39" x14ac:dyDescent="0.45">
      <c r="A422" s="71" t="str">
        <f t="shared" si="228"/>
        <v>2681860142</v>
      </c>
      <c r="B422" s="71" t="str">
        <f t="shared" si="229"/>
        <v>15-08-2019 09:59:41 UTC</v>
      </c>
      <c r="C422" s="71" t="str">
        <f t="shared" si="230"/>
        <v>tr30-31nx-72wp</v>
      </c>
      <c r="D422" s="71" t="str">
        <f t="shared" si="231"/>
        <v>-15.680166785605252</v>
      </c>
      <c r="E422" s="71" t="str">
        <f t="shared" si="232"/>
        <v>35.198393454775214</v>
      </c>
      <c r="F422" s="71" t="str">
        <f t="shared" si="233"/>
        <v>962.0</v>
      </c>
      <c r="G422" s="71" t="str">
        <f t="shared" si="234"/>
        <v>Malawi</v>
      </c>
      <c r="H422" s="71" t="str">
        <f t="shared" si="235"/>
        <v>Chiradzulu</v>
      </c>
      <c r="I422" s="71" t="str">
        <f t="shared" si="236"/>
        <v>Kadewere</v>
      </c>
      <c r="J422" s="71" t="str">
        <f t="shared" si="237"/>
        <v>Chikoja</v>
      </c>
      <c r="K422" s="71" t="str">
        <f t="shared" si="238"/>
        <v>Nkupu</v>
      </c>
      <c r="L422" s="71">
        <f t="shared" si="239"/>
        <v>0</v>
      </c>
      <c r="M422" s="71">
        <f t="shared" si="240"/>
        <v>0</v>
      </c>
      <c r="N422" s="71">
        <f t="shared" si="259"/>
        <v>4</v>
      </c>
      <c r="O422" s="71" t="str">
        <f t="shared" si="260"/>
        <v>Basic Level of Service</v>
      </c>
      <c r="P422" s="71">
        <v>1</v>
      </c>
      <c r="Q422" s="71" t="str">
        <f t="shared" si="241"/>
        <v>Afridev Handpump</v>
      </c>
      <c r="R422" s="71" t="str">
        <f t="shared" si="242"/>
        <v/>
      </c>
      <c r="S422" s="71" t="str">
        <f t="shared" si="261"/>
        <v>Afridev Handpump</v>
      </c>
      <c r="T422" s="71">
        <f t="shared" si="243"/>
        <v>1</v>
      </c>
      <c r="U422" s="71">
        <f t="shared" si="244"/>
        <v>750</v>
      </c>
      <c r="V422" s="71">
        <f t="shared" si="245"/>
        <v>0</v>
      </c>
      <c r="W422" s="71">
        <f t="shared" si="246"/>
        <v>0</v>
      </c>
      <c r="X422" s="71">
        <f t="shared" si="247"/>
        <v>1</v>
      </c>
      <c r="Y422" s="71">
        <f t="shared" si="248"/>
        <v>0</v>
      </c>
      <c r="Z422" s="71">
        <f t="shared" si="262"/>
        <v>0</v>
      </c>
      <c r="AA422" s="71">
        <f t="shared" si="249"/>
        <v>1</v>
      </c>
      <c r="AB422" s="71">
        <f t="shared" si="250"/>
        <v>126</v>
      </c>
      <c r="AC422" s="71" t="str">
        <f t="shared" si="251"/>
        <v>Handpump</v>
      </c>
      <c r="AD422" s="71">
        <f t="shared" si="263"/>
        <v>126</v>
      </c>
      <c r="AE422" s="71" t="str">
        <f t="shared" si="264"/>
        <v/>
      </c>
      <c r="AF422" s="71">
        <f t="shared" si="252"/>
        <v>0</v>
      </c>
      <c r="AG422" s="71" t="str">
        <f t="shared" si="253"/>
        <v/>
      </c>
      <c r="AH422" s="71" t="str">
        <f t="shared" si="254"/>
        <v/>
      </c>
      <c r="AI422" s="71">
        <f t="shared" si="255"/>
        <v>1</v>
      </c>
      <c r="AJ422" s="71" t="str">
        <f t="shared" si="256"/>
        <v>Turbidity</v>
      </c>
      <c r="AK422" s="71">
        <f t="shared" si="257"/>
        <v>1</v>
      </c>
      <c r="AL422" s="71">
        <f t="shared" si="265"/>
        <v>1</v>
      </c>
      <c r="AM422" s="71">
        <f t="shared" si="258"/>
        <v>0</v>
      </c>
    </row>
    <row r="423" spans="1:39" x14ac:dyDescent="0.45">
      <c r="A423" s="71" t="str">
        <f t="shared" si="228"/>
        <v>2708590078</v>
      </c>
      <c r="B423" s="71" t="str">
        <f t="shared" si="229"/>
        <v>15-08-2019 10:10:17 UTC</v>
      </c>
      <c r="C423" s="71" t="str">
        <f t="shared" si="230"/>
        <v>ymfk-jtpr-r139</v>
      </c>
      <c r="D423" s="71" t="str">
        <f t="shared" si="231"/>
        <v>-15.65386701375246</v>
      </c>
      <c r="E423" s="71" t="str">
        <f t="shared" si="232"/>
        <v>35.193054685369134</v>
      </c>
      <c r="F423" s="71" t="str">
        <f t="shared" si="233"/>
        <v>971.0</v>
      </c>
      <c r="G423" s="71" t="str">
        <f t="shared" si="234"/>
        <v>Malawi</v>
      </c>
      <c r="H423" s="71" t="str">
        <f t="shared" si="235"/>
        <v>Chiradzulu</v>
      </c>
      <c r="I423" s="71" t="str">
        <f t="shared" si="236"/>
        <v>Kadewere</v>
      </c>
      <c r="J423" s="71" t="str">
        <f t="shared" si="237"/>
        <v>Chikoja</v>
      </c>
      <c r="K423" s="71" t="str">
        <f t="shared" si="238"/>
        <v>Ching'ombe</v>
      </c>
      <c r="L423" s="71">
        <f t="shared" si="239"/>
        <v>0</v>
      </c>
      <c r="M423" s="71">
        <f t="shared" si="240"/>
        <v>0</v>
      </c>
      <c r="N423" s="71">
        <f t="shared" si="259"/>
        <v>0</v>
      </c>
      <c r="O423" s="71" t="str">
        <f t="shared" si="260"/>
        <v>No Improved System</v>
      </c>
      <c r="P423" s="71" t="s">
        <v>96</v>
      </c>
      <c r="Q423" s="71" t="str">
        <f t="shared" si="241"/>
        <v/>
      </c>
      <c r="R423" s="71" t="str">
        <f t="shared" si="242"/>
        <v/>
      </c>
      <c r="S423" s="71" t="str">
        <f t="shared" si="261"/>
        <v/>
      </c>
      <c r="T423" s="71" t="str">
        <f t="shared" si="243"/>
        <v>N/A</v>
      </c>
      <c r="U423" s="71">
        <f t="shared" si="244"/>
        <v>2028</v>
      </c>
      <c r="V423" s="71" t="str">
        <f t="shared" si="245"/>
        <v>N/A</v>
      </c>
      <c r="W423" s="71">
        <f t="shared" si="246"/>
        <v>0</v>
      </c>
      <c r="X423" s="71">
        <f t="shared" si="247"/>
        <v>1</v>
      </c>
      <c r="Y423" s="71">
        <f t="shared" si="248"/>
        <v>0</v>
      </c>
      <c r="Z423" s="71" t="str">
        <f t="shared" si="262"/>
        <v>N/A</v>
      </c>
      <c r="AA423" s="71" t="str">
        <f t="shared" si="249"/>
        <v>N/A</v>
      </c>
      <c r="AB423" s="71">
        <f t="shared" si="250"/>
        <v>0</v>
      </c>
      <c r="AC423" s="71" t="str">
        <f t="shared" si="251"/>
        <v>Piped System</v>
      </c>
      <c r="AD423" s="71" t="str">
        <f t="shared" si="263"/>
        <v/>
      </c>
      <c r="AE423" s="71" t="str">
        <f t="shared" si="264"/>
        <v/>
      </c>
      <c r="AF423" s="71" t="str">
        <f t="shared" si="252"/>
        <v>N/A</v>
      </c>
      <c r="AG423" s="71" t="str">
        <f t="shared" si="253"/>
        <v/>
      </c>
      <c r="AH423" s="71" t="str">
        <f t="shared" si="254"/>
        <v/>
      </c>
      <c r="AI423" s="71" t="str">
        <f t="shared" si="255"/>
        <v/>
      </c>
      <c r="AJ423" s="71" t="str">
        <f t="shared" si="256"/>
        <v>Turbidity</v>
      </c>
      <c r="AK423" s="71" t="str">
        <f t="shared" si="257"/>
        <v/>
      </c>
      <c r="AL423" s="71" t="str">
        <f t="shared" si="265"/>
        <v>N/A</v>
      </c>
      <c r="AM423" s="71" t="str">
        <f t="shared" si="258"/>
        <v>N/A</v>
      </c>
    </row>
    <row r="424" spans="1:39" x14ac:dyDescent="0.45">
      <c r="A424" s="71" t="str">
        <f t="shared" si="228"/>
        <v>2710370275</v>
      </c>
      <c r="B424" s="71" t="str">
        <f t="shared" si="229"/>
        <v>15-08-2019 10:18:08 UTC</v>
      </c>
      <c r="C424" s="71" t="str">
        <f t="shared" si="230"/>
        <v>8p1p-w1ev-xtx5</v>
      </c>
      <c r="D424" s="71" t="str">
        <f t="shared" si="231"/>
        <v>-15.755480490624905</v>
      </c>
      <c r="E424" s="71" t="str">
        <f t="shared" si="232"/>
        <v>35.19623679108918</v>
      </c>
      <c r="F424" s="71" t="str">
        <f t="shared" si="233"/>
        <v>902.0</v>
      </c>
      <c r="G424" s="71" t="str">
        <f t="shared" si="234"/>
        <v>Malawi</v>
      </c>
      <c r="H424" s="71" t="str">
        <f t="shared" si="235"/>
        <v>Chiradzulu</v>
      </c>
      <c r="I424" s="71" t="str">
        <f t="shared" si="236"/>
        <v>Onga</v>
      </c>
      <c r="J424" s="71" t="str">
        <f t="shared" si="237"/>
        <v>kumitete</v>
      </c>
      <c r="K424" s="71" t="str">
        <f t="shared" si="238"/>
        <v>Kumitete</v>
      </c>
      <c r="L424" s="71">
        <f t="shared" si="239"/>
        <v>0</v>
      </c>
      <c r="M424" s="71">
        <f t="shared" si="240"/>
        <v>0</v>
      </c>
      <c r="N424" s="71">
        <f t="shared" si="259"/>
        <v>7</v>
      </c>
      <c r="O424" s="71" t="str">
        <f t="shared" si="260"/>
        <v>Intermediate Level of Service</v>
      </c>
      <c r="P424" s="71">
        <v>1</v>
      </c>
      <c r="Q424" s="71" t="str">
        <f t="shared" si="241"/>
        <v>Afridev Handpump</v>
      </c>
      <c r="R424" s="71" t="str">
        <f t="shared" si="242"/>
        <v/>
      </c>
      <c r="S424" s="71" t="str">
        <f t="shared" si="261"/>
        <v>Afridev Handpump</v>
      </c>
      <c r="T424" s="71">
        <f t="shared" si="243"/>
        <v>1</v>
      </c>
      <c r="U424" s="71">
        <f t="shared" si="244"/>
        <v>1495</v>
      </c>
      <c r="V424" s="71">
        <f t="shared" si="245"/>
        <v>0</v>
      </c>
      <c r="W424" s="71">
        <f t="shared" si="246"/>
        <v>1</v>
      </c>
      <c r="X424" s="71" t="str">
        <f t="shared" si="247"/>
        <v/>
      </c>
      <c r="Y424" s="71" t="str">
        <f t="shared" si="248"/>
        <v/>
      </c>
      <c r="Z424" s="71">
        <f t="shared" si="262"/>
        <v>1</v>
      </c>
      <c r="AA424" s="71">
        <f t="shared" si="249"/>
        <v>1</v>
      </c>
      <c r="AB424" s="71">
        <f t="shared" si="250"/>
        <v>44</v>
      </c>
      <c r="AC424" s="71" t="str">
        <f t="shared" si="251"/>
        <v>Handpump</v>
      </c>
      <c r="AD424" s="71">
        <f t="shared" si="263"/>
        <v>44</v>
      </c>
      <c r="AE424" s="71" t="str">
        <f t="shared" si="264"/>
        <v/>
      </c>
      <c r="AF424" s="71">
        <f t="shared" si="252"/>
        <v>1</v>
      </c>
      <c r="AG424" s="71" t="str">
        <f t="shared" si="253"/>
        <v/>
      </c>
      <c r="AH424" s="71" t="str">
        <f t="shared" si="254"/>
        <v/>
      </c>
      <c r="AI424" s="71">
        <f t="shared" si="255"/>
        <v>1</v>
      </c>
      <c r="AJ424" s="71" t="str">
        <f t="shared" si="256"/>
        <v>Turbidity</v>
      </c>
      <c r="AK424" s="71">
        <f t="shared" si="257"/>
        <v>1</v>
      </c>
      <c r="AL424" s="71">
        <f t="shared" si="265"/>
        <v>1</v>
      </c>
      <c r="AM424" s="71">
        <f t="shared" si="258"/>
        <v>1</v>
      </c>
    </row>
    <row r="425" spans="1:39" x14ac:dyDescent="0.45">
      <c r="A425" s="71" t="str">
        <f t="shared" si="228"/>
        <v>2701460225</v>
      </c>
      <c r="B425" s="71" t="str">
        <f t="shared" si="229"/>
        <v>15-08-2019 11:16:48 UTC</v>
      </c>
      <c r="C425" s="71" t="str">
        <f t="shared" si="230"/>
        <v>dq4n-n33f-q8t</v>
      </c>
      <c r="D425" s="71" t="str">
        <f t="shared" si="231"/>
        <v>-15.657302001491189</v>
      </c>
      <c r="E425" s="71" t="str">
        <f t="shared" si="232"/>
        <v>35.19967680796981</v>
      </c>
      <c r="F425" s="71" t="str">
        <f t="shared" si="233"/>
        <v>928.0</v>
      </c>
      <c r="G425" s="71" t="str">
        <f t="shared" si="234"/>
        <v>Malawi</v>
      </c>
      <c r="H425" s="71" t="str">
        <f t="shared" si="235"/>
        <v>Chiradzulu</v>
      </c>
      <c r="I425" s="71" t="str">
        <f t="shared" si="236"/>
        <v>Kadewere</v>
      </c>
      <c r="J425" s="71" t="str">
        <f t="shared" si="237"/>
        <v>Chikoja</v>
      </c>
      <c r="K425" s="71" t="str">
        <f t="shared" si="238"/>
        <v>Chikoja</v>
      </c>
      <c r="L425" s="71">
        <f t="shared" si="239"/>
        <v>0</v>
      </c>
      <c r="M425" s="71">
        <f t="shared" si="240"/>
        <v>0</v>
      </c>
      <c r="N425" s="71">
        <f t="shared" si="259"/>
        <v>7</v>
      </c>
      <c r="O425" s="71" t="str">
        <f t="shared" si="260"/>
        <v>Intermediate Level of Service</v>
      </c>
      <c r="P425" s="71">
        <v>1</v>
      </c>
      <c r="Q425" s="71" t="str">
        <f t="shared" si="241"/>
        <v>Afridev Handpump</v>
      </c>
      <c r="R425" s="71" t="str">
        <f t="shared" si="242"/>
        <v/>
      </c>
      <c r="S425" s="71" t="str">
        <f t="shared" si="261"/>
        <v>Afridev Handpump</v>
      </c>
      <c r="T425" s="71">
        <f t="shared" si="243"/>
        <v>1</v>
      </c>
      <c r="U425" s="71">
        <f t="shared" si="244"/>
        <v>750</v>
      </c>
      <c r="V425" s="71">
        <f t="shared" si="245"/>
        <v>0</v>
      </c>
      <c r="W425" s="71">
        <f t="shared" si="246"/>
        <v>1</v>
      </c>
      <c r="X425" s="71" t="str">
        <f t="shared" si="247"/>
        <v/>
      </c>
      <c r="Y425" s="71" t="str">
        <f t="shared" si="248"/>
        <v/>
      </c>
      <c r="Z425" s="71">
        <f t="shared" si="262"/>
        <v>1</v>
      </c>
      <c r="AA425" s="71">
        <f t="shared" si="249"/>
        <v>1</v>
      </c>
      <c r="AB425" s="71">
        <f t="shared" si="250"/>
        <v>68</v>
      </c>
      <c r="AC425" s="71" t="str">
        <f t="shared" si="251"/>
        <v>Handpump</v>
      </c>
      <c r="AD425" s="71">
        <f t="shared" si="263"/>
        <v>68</v>
      </c>
      <c r="AE425" s="71" t="str">
        <f t="shared" si="264"/>
        <v/>
      </c>
      <c r="AF425" s="71">
        <f t="shared" si="252"/>
        <v>1</v>
      </c>
      <c r="AG425" s="71" t="str">
        <f t="shared" si="253"/>
        <v/>
      </c>
      <c r="AH425" s="71" t="str">
        <f t="shared" si="254"/>
        <v/>
      </c>
      <c r="AI425" s="71">
        <f t="shared" si="255"/>
        <v>1</v>
      </c>
      <c r="AJ425" s="71" t="str">
        <f t="shared" si="256"/>
        <v>Turbidity</v>
      </c>
      <c r="AK425" s="71">
        <f t="shared" si="257"/>
        <v>1</v>
      </c>
      <c r="AL425" s="71">
        <f t="shared" si="265"/>
        <v>1</v>
      </c>
      <c r="AM425" s="71">
        <f t="shared" si="258"/>
        <v>1</v>
      </c>
    </row>
    <row r="426" spans="1:39" x14ac:dyDescent="0.45">
      <c r="A426" s="71" t="str">
        <f t="shared" si="228"/>
        <v>2686010063</v>
      </c>
      <c r="B426" s="71" t="str">
        <f t="shared" si="229"/>
        <v>15-08-2019 12:02:40 UTC</v>
      </c>
      <c r="C426" s="71" t="str">
        <f t="shared" si="230"/>
        <v>9t58-w5k6-xbhu</v>
      </c>
      <c r="D426" s="71" t="str">
        <f t="shared" si="231"/>
        <v>-15.640847948379815</v>
      </c>
      <c r="E426" s="71" t="str">
        <f t="shared" si="232"/>
        <v>35.17697626724839</v>
      </c>
      <c r="F426" s="71" t="str">
        <f t="shared" si="233"/>
        <v>1042.0</v>
      </c>
      <c r="G426" s="71" t="str">
        <f t="shared" si="234"/>
        <v>Malawi</v>
      </c>
      <c r="H426" s="71" t="str">
        <f t="shared" si="235"/>
        <v>Chiradzulu</v>
      </c>
      <c r="I426" s="71" t="str">
        <f t="shared" si="236"/>
        <v>Kadewere</v>
      </c>
      <c r="J426" s="71" t="str">
        <f t="shared" si="237"/>
        <v>Chikoja</v>
      </c>
      <c r="K426" s="71" t="str">
        <f t="shared" si="238"/>
        <v>James</v>
      </c>
      <c r="L426" s="71">
        <f t="shared" si="239"/>
        <v>0</v>
      </c>
      <c r="M426" s="71">
        <f t="shared" si="240"/>
        <v>0</v>
      </c>
      <c r="N426" s="71">
        <f t="shared" si="259"/>
        <v>0</v>
      </c>
      <c r="O426" s="71" t="str">
        <f t="shared" si="260"/>
        <v>No Improved System</v>
      </c>
      <c r="P426" s="71" t="s">
        <v>96</v>
      </c>
      <c r="Q426" s="71" t="str">
        <f t="shared" si="241"/>
        <v/>
      </c>
      <c r="R426" s="71" t="str">
        <f t="shared" si="242"/>
        <v>Unprotected Spring</v>
      </c>
      <c r="S426" s="71" t="str">
        <f t="shared" si="261"/>
        <v>Unprotected Spring</v>
      </c>
      <c r="T426" s="71" t="str">
        <f t="shared" si="243"/>
        <v>N/A</v>
      </c>
      <c r="U426" s="71">
        <f t="shared" si="244"/>
        <v>16</v>
      </c>
      <c r="V426" s="71" t="str">
        <f t="shared" si="245"/>
        <v>N/A</v>
      </c>
      <c r="W426" s="71" t="str">
        <f t="shared" si="246"/>
        <v/>
      </c>
      <c r="X426" s="71" t="str">
        <f t="shared" si="247"/>
        <v/>
      </c>
      <c r="Y426" s="71" t="str">
        <f t="shared" si="248"/>
        <v/>
      </c>
      <c r="Z426" s="71" t="str">
        <f t="shared" si="262"/>
        <v>N/A</v>
      </c>
      <c r="AA426" s="71" t="str">
        <f t="shared" si="249"/>
        <v>N/A</v>
      </c>
      <c r="AB426" s="71" t="str">
        <f t="shared" si="250"/>
        <v/>
      </c>
      <c r="AC426" s="71" t="str">
        <f t="shared" si="251"/>
        <v/>
      </c>
      <c r="AD426" s="71" t="str">
        <f t="shared" si="263"/>
        <v/>
      </c>
      <c r="AE426" s="71" t="str">
        <f t="shared" si="264"/>
        <v/>
      </c>
      <c r="AF426" s="71" t="str">
        <f t="shared" si="252"/>
        <v>N/A</v>
      </c>
      <c r="AG426" s="71" t="str">
        <f t="shared" si="253"/>
        <v/>
      </c>
      <c r="AH426" s="71" t="str">
        <f t="shared" si="254"/>
        <v/>
      </c>
      <c r="AI426" s="71" t="str">
        <f t="shared" si="255"/>
        <v/>
      </c>
      <c r="AJ426" s="71" t="str">
        <f t="shared" si="256"/>
        <v/>
      </c>
      <c r="AK426" s="71" t="str">
        <f t="shared" si="257"/>
        <v/>
      </c>
      <c r="AL426" s="71" t="str">
        <f t="shared" si="265"/>
        <v>N/A</v>
      </c>
      <c r="AM426" s="71" t="str">
        <f t="shared" si="258"/>
        <v>N/A</v>
      </c>
    </row>
    <row r="427" spans="1:39" x14ac:dyDescent="0.45">
      <c r="A427" s="71" t="str">
        <f t="shared" si="228"/>
        <v>2699830256</v>
      </c>
      <c r="B427" s="71" t="str">
        <f t="shared" si="229"/>
        <v>15-08-2019 12:09:27 UTC</v>
      </c>
      <c r="C427" s="71" t="str">
        <f t="shared" si="230"/>
        <v>jr5t-bs63-29v6</v>
      </c>
      <c r="D427" s="71" t="str">
        <f t="shared" si="231"/>
        <v>-15.655510076321661</v>
      </c>
      <c r="E427" s="71" t="str">
        <f t="shared" si="232"/>
        <v>35.20879137329757</v>
      </c>
      <c r="F427" s="71" t="str">
        <f t="shared" si="233"/>
        <v>914.0</v>
      </c>
      <c r="G427" s="71" t="str">
        <f t="shared" si="234"/>
        <v>Malawi</v>
      </c>
      <c r="H427" s="71" t="str">
        <f t="shared" si="235"/>
        <v>Chiradzulu</v>
      </c>
      <c r="I427" s="71" t="str">
        <f t="shared" si="236"/>
        <v>Kadewere</v>
      </c>
      <c r="J427" s="71" t="str">
        <f t="shared" si="237"/>
        <v>Chikoja</v>
      </c>
      <c r="K427" s="71" t="str">
        <f t="shared" si="238"/>
        <v>Napulu</v>
      </c>
      <c r="L427" s="71">
        <f t="shared" si="239"/>
        <v>0</v>
      </c>
      <c r="M427" s="71">
        <f t="shared" si="240"/>
        <v>0</v>
      </c>
      <c r="N427" s="71">
        <f t="shared" si="259"/>
        <v>7</v>
      </c>
      <c r="O427" s="71" t="str">
        <f t="shared" si="260"/>
        <v>Intermediate Level of Service</v>
      </c>
      <c r="P427" s="71">
        <v>1</v>
      </c>
      <c r="Q427" s="71" t="str">
        <f t="shared" si="241"/>
        <v>Afridev Handpump</v>
      </c>
      <c r="R427" s="71" t="str">
        <f t="shared" si="242"/>
        <v/>
      </c>
      <c r="S427" s="71" t="str">
        <f t="shared" si="261"/>
        <v>Afridev Handpump</v>
      </c>
      <c r="T427" s="71">
        <f t="shared" si="243"/>
        <v>1</v>
      </c>
      <c r="U427" s="71">
        <f t="shared" si="244"/>
        <v>549</v>
      </c>
      <c r="V427" s="71">
        <f t="shared" si="245"/>
        <v>0</v>
      </c>
      <c r="W427" s="71">
        <f t="shared" si="246"/>
        <v>1</v>
      </c>
      <c r="X427" s="71" t="str">
        <f t="shared" si="247"/>
        <v/>
      </c>
      <c r="Y427" s="71" t="str">
        <f t="shared" si="248"/>
        <v/>
      </c>
      <c r="Z427" s="71">
        <f t="shared" si="262"/>
        <v>1</v>
      </c>
      <c r="AA427" s="71">
        <f t="shared" si="249"/>
        <v>1</v>
      </c>
      <c r="AB427" s="71">
        <f t="shared" si="250"/>
        <v>68</v>
      </c>
      <c r="AC427" s="71" t="str">
        <f t="shared" si="251"/>
        <v>Handpump</v>
      </c>
      <c r="AD427" s="71">
        <f t="shared" si="263"/>
        <v>68</v>
      </c>
      <c r="AE427" s="71" t="str">
        <f t="shared" si="264"/>
        <v/>
      </c>
      <c r="AF427" s="71">
        <f t="shared" si="252"/>
        <v>1</v>
      </c>
      <c r="AG427" s="71" t="str">
        <f t="shared" si="253"/>
        <v/>
      </c>
      <c r="AH427" s="71" t="str">
        <f t="shared" si="254"/>
        <v/>
      </c>
      <c r="AI427" s="71">
        <f t="shared" si="255"/>
        <v>1</v>
      </c>
      <c r="AJ427" s="71" t="str">
        <f t="shared" si="256"/>
        <v>Turbidity</v>
      </c>
      <c r="AK427" s="71">
        <f t="shared" si="257"/>
        <v>1</v>
      </c>
      <c r="AL427" s="71">
        <f t="shared" si="265"/>
        <v>1</v>
      </c>
      <c r="AM427" s="71">
        <f t="shared" si="258"/>
        <v>1</v>
      </c>
    </row>
    <row r="428" spans="1:39" x14ac:dyDescent="0.45">
      <c r="A428" s="71" t="str">
        <f t="shared" si="228"/>
        <v>2703810279</v>
      </c>
      <c r="B428" s="71" t="str">
        <f t="shared" si="229"/>
        <v>15-08-2019 12:18:26 UTC</v>
      </c>
      <c r="C428" s="71" t="str">
        <f t="shared" si="230"/>
        <v>mj83-5v8c-faq1</v>
      </c>
      <c r="D428" s="71" t="str">
        <f t="shared" si="231"/>
        <v>-15.757558532059193</v>
      </c>
      <c r="E428" s="71" t="str">
        <f t="shared" si="232"/>
        <v>35.19099483266473</v>
      </c>
      <c r="F428" s="71" t="str">
        <f t="shared" si="233"/>
        <v>917.0</v>
      </c>
      <c r="G428" s="71" t="str">
        <f t="shared" si="234"/>
        <v>Malawi</v>
      </c>
      <c r="H428" s="71" t="str">
        <f t="shared" si="235"/>
        <v>Chiradzulu</v>
      </c>
      <c r="I428" s="71" t="str">
        <f t="shared" si="236"/>
        <v>Onga</v>
      </c>
      <c r="J428" s="71" t="str">
        <f t="shared" si="237"/>
        <v>Chingoli</v>
      </c>
      <c r="K428" s="71" t="str">
        <f t="shared" si="238"/>
        <v>Masanjala</v>
      </c>
      <c r="L428" s="71">
        <f t="shared" si="239"/>
        <v>0</v>
      </c>
      <c r="M428" s="71">
        <f t="shared" si="240"/>
        <v>0</v>
      </c>
      <c r="N428" s="71">
        <f t="shared" si="259"/>
        <v>5</v>
      </c>
      <c r="O428" s="71" t="str">
        <f t="shared" si="260"/>
        <v>Basic Level of Service</v>
      </c>
      <c r="P428" s="71">
        <v>1</v>
      </c>
      <c r="Q428" s="71" t="str">
        <f t="shared" si="241"/>
        <v>Afridev Handpump</v>
      </c>
      <c r="R428" s="71" t="str">
        <f t="shared" si="242"/>
        <v/>
      </c>
      <c r="S428" s="71" t="str">
        <f t="shared" si="261"/>
        <v>Afridev Handpump</v>
      </c>
      <c r="T428" s="71">
        <f t="shared" si="243"/>
        <v>1</v>
      </c>
      <c r="U428" s="71">
        <f t="shared" si="244"/>
        <v>425</v>
      </c>
      <c r="V428" s="71">
        <f t="shared" si="245"/>
        <v>0</v>
      </c>
      <c r="W428" s="71">
        <f t="shared" si="246"/>
        <v>0</v>
      </c>
      <c r="X428" s="71">
        <f t="shared" si="247"/>
        <v>1</v>
      </c>
      <c r="Y428" s="71">
        <f t="shared" si="248"/>
        <v>0</v>
      </c>
      <c r="Z428" s="71">
        <f t="shared" si="262"/>
        <v>0</v>
      </c>
      <c r="AA428" s="71">
        <f t="shared" si="249"/>
        <v>1</v>
      </c>
      <c r="AB428" s="71">
        <f t="shared" si="250"/>
        <v>80</v>
      </c>
      <c r="AC428" s="71" t="str">
        <f t="shared" si="251"/>
        <v>Handpump</v>
      </c>
      <c r="AD428" s="71">
        <f t="shared" si="263"/>
        <v>80</v>
      </c>
      <c r="AE428" s="71" t="str">
        <f t="shared" si="264"/>
        <v/>
      </c>
      <c r="AF428" s="71">
        <f t="shared" si="252"/>
        <v>1</v>
      </c>
      <c r="AG428" s="71" t="str">
        <f t="shared" si="253"/>
        <v/>
      </c>
      <c r="AH428" s="71" t="str">
        <f t="shared" si="254"/>
        <v/>
      </c>
      <c r="AI428" s="71">
        <f t="shared" si="255"/>
        <v>1</v>
      </c>
      <c r="AJ428" s="71" t="str">
        <f t="shared" si="256"/>
        <v>Turbidity</v>
      </c>
      <c r="AK428" s="71">
        <f t="shared" si="257"/>
        <v>1</v>
      </c>
      <c r="AL428" s="71">
        <f t="shared" si="265"/>
        <v>1</v>
      </c>
      <c r="AM428" s="71">
        <f t="shared" si="258"/>
        <v>0</v>
      </c>
    </row>
    <row r="429" spans="1:39" x14ac:dyDescent="0.45">
      <c r="A429" s="71" t="str">
        <f t="shared" si="228"/>
        <v>2705660190</v>
      </c>
      <c r="B429" s="71" t="str">
        <f t="shared" si="229"/>
        <v>15-08-2019 12:19:35 UTC</v>
      </c>
      <c r="C429" s="71" t="str">
        <f t="shared" si="230"/>
        <v>62um-9mrk-9bqa</v>
      </c>
      <c r="D429" s="71" t="str">
        <f t="shared" si="231"/>
        <v>-15.758439721539617</v>
      </c>
      <c r="E429" s="71" t="str">
        <f t="shared" si="232"/>
        <v>35.19404584541917</v>
      </c>
      <c r="F429" s="71" t="str">
        <f t="shared" si="233"/>
        <v>911.0</v>
      </c>
      <c r="G429" s="71" t="str">
        <f t="shared" si="234"/>
        <v>Malawi</v>
      </c>
      <c r="H429" s="71" t="str">
        <f t="shared" si="235"/>
        <v>Chiradzulu</v>
      </c>
      <c r="I429" s="71" t="str">
        <f t="shared" si="236"/>
        <v>Onga</v>
      </c>
      <c r="J429" s="71" t="str">
        <f t="shared" si="237"/>
        <v>Chingoli</v>
      </c>
      <c r="K429" s="71" t="str">
        <f t="shared" si="238"/>
        <v>Masanjala</v>
      </c>
      <c r="L429" s="71">
        <f t="shared" si="239"/>
        <v>0</v>
      </c>
      <c r="M429" s="71">
        <f t="shared" si="240"/>
        <v>0</v>
      </c>
      <c r="N429" s="71">
        <f t="shared" si="259"/>
        <v>6</v>
      </c>
      <c r="O429" s="71" t="str">
        <f t="shared" si="260"/>
        <v>Intermediate Level of Service</v>
      </c>
      <c r="P429" s="71">
        <v>1</v>
      </c>
      <c r="Q429" s="71" t="str">
        <f t="shared" si="241"/>
        <v>Afridev Handpump</v>
      </c>
      <c r="R429" s="71" t="str">
        <f t="shared" si="242"/>
        <v/>
      </c>
      <c r="S429" s="71" t="str">
        <f t="shared" si="261"/>
        <v>Afridev Handpump</v>
      </c>
      <c r="T429" s="71">
        <f t="shared" si="243"/>
        <v>1</v>
      </c>
      <c r="U429" s="71">
        <f t="shared" si="244"/>
        <v>1245</v>
      </c>
      <c r="V429" s="71">
        <f t="shared" si="245"/>
        <v>0</v>
      </c>
      <c r="W429" s="71">
        <f t="shared" si="246"/>
        <v>1</v>
      </c>
      <c r="X429" s="71" t="str">
        <f t="shared" si="247"/>
        <v/>
      </c>
      <c r="Y429" s="71" t="str">
        <f t="shared" si="248"/>
        <v/>
      </c>
      <c r="Z429" s="71">
        <f t="shared" si="262"/>
        <v>1</v>
      </c>
      <c r="AA429" s="71">
        <f t="shared" si="249"/>
        <v>1</v>
      </c>
      <c r="AB429" s="71">
        <f t="shared" si="250"/>
        <v>80</v>
      </c>
      <c r="AC429" s="71" t="str">
        <f t="shared" si="251"/>
        <v>Handpump</v>
      </c>
      <c r="AD429" s="71">
        <f t="shared" si="263"/>
        <v>80</v>
      </c>
      <c r="AE429" s="71" t="str">
        <f t="shared" si="264"/>
        <v/>
      </c>
      <c r="AF429" s="71">
        <f t="shared" si="252"/>
        <v>1</v>
      </c>
      <c r="AG429" s="71" t="str">
        <f t="shared" si="253"/>
        <v/>
      </c>
      <c r="AH429" s="71" t="str">
        <f t="shared" si="254"/>
        <v/>
      </c>
      <c r="AI429" s="71">
        <f t="shared" si="255"/>
        <v>1</v>
      </c>
      <c r="AJ429" s="71" t="str">
        <f t="shared" si="256"/>
        <v>Turbidity</v>
      </c>
      <c r="AK429" s="71">
        <f t="shared" si="257"/>
        <v>1</v>
      </c>
      <c r="AL429" s="71">
        <f t="shared" si="265"/>
        <v>1</v>
      </c>
      <c r="AM429" s="71">
        <f t="shared" si="258"/>
        <v>0</v>
      </c>
    </row>
    <row r="430" spans="1:39" x14ac:dyDescent="0.45">
      <c r="A430" s="71" t="str">
        <f t="shared" si="228"/>
        <v>2696050272</v>
      </c>
      <c r="B430" s="71" t="str">
        <f t="shared" si="229"/>
        <v>15-08-2019 12:40:23 UTC</v>
      </c>
      <c r="C430" s="71" t="str">
        <f t="shared" si="230"/>
        <v>jqje-kbc2-6uw9</v>
      </c>
      <c r="D430" s="71" t="str">
        <f t="shared" si="231"/>
        <v>-15.750212967395782</v>
      </c>
      <c r="E430" s="71" t="str">
        <f t="shared" si="232"/>
        <v>35.20506553351879</v>
      </c>
      <c r="F430" s="71" t="str">
        <f t="shared" si="233"/>
        <v>904.0</v>
      </c>
      <c r="G430" s="71" t="str">
        <f t="shared" si="234"/>
        <v>Malawi</v>
      </c>
      <c r="H430" s="71" t="str">
        <f t="shared" si="235"/>
        <v>Chiradzulu</v>
      </c>
      <c r="I430" s="71" t="str">
        <f t="shared" si="236"/>
        <v>Onga</v>
      </c>
      <c r="J430" s="71" t="str">
        <f t="shared" si="237"/>
        <v>kumitete</v>
      </c>
      <c r="K430" s="71" t="str">
        <f t="shared" si="238"/>
        <v>Chikagwire</v>
      </c>
      <c r="L430" s="71">
        <f t="shared" si="239"/>
        <v>0</v>
      </c>
      <c r="M430" s="71">
        <f t="shared" si="240"/>
        <v>0</v>
      </c>
      <c r="N430" s="71">
        <f t="shared" si="259"/>
        <v>5</v>
      </c>
      <c r="O430" s="71" t="str">
        <f t="shared" si="260"/>
        <v>Basic Level of Service</v>
      </c>
      <c r="P430" s="71">
        <v>1</v>
      </c>
      <c r="Q430" s="71" t="str">
        <f t="shared" si="241"/>
        <v>Mark II Handpump</v>
      </c>
      <c r="R430" s="71" t="str">
        <f t="shared" si="242"/>
        <v/>
      </c>
      <c r="S430" s="71" t="str">
        <f t="shared" si="261"/>
        <v>Mark II Handpump</v>
      </c>
      <c r="T430" s="71">
        <f t="shared" si="243"/>
        <v>1</v>
      </c>
      <c r="U430" s="71">
        <f t="shared" si="244"/>
        <v>650</v>
      </c>
      <c r="V430" s="71">
        <f t="shared" si="245"/>
        <v>0</v>
      </c>
      <c r="W430" s="71">
        <f t="shared" si="246"/>
        <v>0</v>
      </c>
      <c r="X430" s="71">
        <f t="shared" si="247"/>
        <v>1</v>
      </c>
      <c r="Y430" s="71">
        <f t="shared" si="248"/>
        <v>0</v>
      </c>
      <c r="Z430" s="71">
        <f t="shared" si="262"/>
        <v>0</v>
      </c>
      <c r="AA430" s="71">
        <f t="shared" si="249"/>
        <v>1</v>
      </c>
      <c r="AB430" s="71">
        <f t="shared" si="250"/>
        <v>103</v>
      </c>
      <c r="AC430" s="71" t="str">
        <f t="shared" si="251"/>
        <v>Handpump</v>
      </c>
      <c r="AD430" s="71">
        <f t="shared" si="263"/>
        <v>103</v>
      </c>
      <c r="AE430" s="71" t="str">
        <f t="shared" si="264"/>
        <v/>
      </c>
      <c r="AF430" s="71">
        <f t="shared" si="252"/>
        <v>1</v>
      </c>
      <c r="AG430" s="71" t="str">
        <f t="shared" si="253"/>
        <v/>
      </c>
      <c r="AH430" s="71" t="str">
        <f t="shared" si="254"/>
        <v/>
      </c>
      <c r="AI430" s="71">
        <f t="shared" si="255"/>
        <v>1</v>
      </c>
      <c r="AJ430" s="71" t="str">
        <f t="shared" si="256"/>
        <v>Turbidity</v>
      </c>
      <c r="AK430" s="71">
        <f t="shared" si="257"/>
        <v>1</v>
      </c>
      <c r="AL430" s="71">
        <f t="shared" si="265"/>
        <v>1</v>
      </c>
      <c r="AM430" s="71">
        <f t="shared" si="258"/>
        <v>0</v>
      </c>
    </row>
    <row r="431" spans="1:39" x14ac:dyDescent="0.45">
      <c r="A431" s="71" t="str">
        <f t="shared" si="228"/>
        <v>2705670345</v>
      </c>
      <c r="B431" s="71" t="str">
        <f t="shared" si="229"/>
        <v>15-08-2019 17:17:14 UTC</v>
      </c>
      <c r="C431" s="71" t="str">
        <f t="shared" si="230"/>
        <v>dr40-x787-k19</v>
      </c>
      <c r="D431" s="71" t="str">
        <f t="shared" si="231"/>
        <v>-15.678877187892795</v>
      </c>
      <c r="E431" s="71" t="str">
        <f t="shared" si="232"/>
        <v>35.199499195441604</v>
      </c>
      <c r="F431" s="71" t="str">
        <f t="shared" si="233"/>
        <v>970.0</v>
      </c>
      <c r="G431" s="71" t="str">
        <f t="shared" si="234"/>
        <v>Malawi</v>
      </c>
      <c r="H431" s="71" t="str">
        <f t="shared" si="235"/>
        <v>Chiradzulu</v>
      </c>
      <c r="I431" s="71" t="str">
        <f t="shared" si="236"/>
        <v>Kadewere</v>
      </c>
      <c r="J431" s="71" t="str">
        <f t="shared" si="237"/>
        <v>Chikoja</v>
      </c>
      <c r="K431" s="71" t="str">
        <f t="shared" si="238"/>
        <v>Nkupu</v>
      </c>
      <c r="L431" s="71">
        <f t="shared" si="239"/>
        <v>0</v>
      </c>
      <c r="M431" s="71">
        <f t="shared" si="240"/>
        <v>0</v>
      </c>
      <c r="N431" s="71">
        <f t="shared" si="259"/>
        <v>0</v>
      </c>
      <c r="O431" s="71" t="str">
        <f t="shared" si="260"/>
        <v>No Improved System</v>
      </c>
      <c r="P431" s="71" t="s">
        <v>96</v>
      </c>
      <c r="Q431" s="71" t="str">
        <f t="shared" si="241"/>
        <v/>
      </c>
      <c r="R431" s="71" t="str">
        <f t="shared" si="242"/>
        <v/>
      </c>
      <c r="S431" s="71" t="str">
        <f t="shared" si="261"/>
        <v/>
      </c>
      <c r="T431" s="71" t="str">
        <f t="shared" si="243"/>
        <v>N/A</v>
      </c>
      <c r="U431" s="71">
        <f t="shared" si="244"/>
        <v>200</v>
      </c>
      <c r="V431" s="71" t="str">
        <f t="shared" si="245"/>
        <v>N/A</v>
      </c>
      <c r="W431" s="71" t="str">
        <f t="shared" si="246"/>
        <v/>
      </c>
      <c r="X431" s="71" t="str">
        <f t="shared" si="247"/>
        <v/>
      </c>
      <c r="Y431" s="71" t="str">
        <f t="shared" si="248"/>
        <v/>
      </c>
      <c r="Z431" s="71" t="str">
        <f t="shared" si="262"/>
        <v>N/A</v>
      </c>
      <c r="AA431" s="71" t="str">
        <f t="shared" si="249"/>
        <v>N/A</v>
      </c>
      <c r="AB431" s="71" t="str">
        <f t="shared" si="250"/>
        <v/>
      </c>
      <c r="AC431" s="71" t="str">
        <f t="shared" si="251"/>
        <v/>
      </c>
      <c r="AD431" s="71" t="str">
        <f t="shared" si="263"/>
        <v/>
      </c>
      <c r="AE431" s="71" t="str">
        <f t="shared" si="264"/>
        <v/>
      </c>
      <c r="AF431" s="71" t="str">
        <f t="shared" si="252"/>
        <v>N/A</v>
      </c>
      <c r="AG431" s="71" t="str">
        <f t="shared" si="253"/>
        <v/>
      </c>
      <c r="AH431" s="71" t="str">
        <f t="shared" si="254"/>
        <v/>
      </c>
      <c r="AI431" s="71" t="str">
        <f t="shared" si="255"/>
        <v/>
      </c>
      <c r="AJ431" s="71" t="str">
        <f t="shared" si="256"/>
        <v/>
      </c>
      <c r="AK431" s="71" t="str">
        <f t="shared" si="257"/>
        <v/>
      </c>
      <c r="AL431" s="71" t="str">
        <f t="shared" si="265"/>
        <v>N/A</v>
      </c>
      <c r="AM431" s="71" t="str">
        <f t="shared" si="258"/>
        <v>N/A</v>
      </c>
    </row>
    <row r="432" spans="1:39" x14ac:dyDescent="0.45">
      <c r="A432" s="71" t="str">
        <f t="shared" si="228"/>
        <v>2699850345</v>
      </c>
      <c r="B432" s="71" t="str">
        <f t="shared" si="229"/>
        <v>15-08-2019 17:35:46 UTC</v>
      </c>
      <c r="C432" s="71" t="str">
        <f t="shared" si="230"/>
        <v>41w3-ktsy-ev6h</v>
      </c>
      <c r="D432" s="71" t="str">
        <f t="shared" si="231"/>
        <v>-15.667389957234263</v>
      </c>
      <c r="E432" s="71" t="str">
        <f t="shared" si="232"/>
        <v>35.19294463098049</v>
      </c>
      <c r="F432" s="71" t="str">
        <f t="shared" si="233"/>
        <v>940.0</v>
      </c>
      <c r="G432" s="71" t="str">
        <f t="shared" si="234"/>
        <v>Malawi</v>
      </c>
      <c r="H432" s="71" t="str">
        <f t="shared" si="235"/>
        <v>Chiradzulu</v>
      </c>
      <c r="I432" s="71" t="str">
        <f t="shared" si="236"/>
        <v>Kadewere</v>
      </c>
      <c r="J432" s="71" t="str">
        <f t="shared" si="237"/>
        <v>Chikoja</v>
      </c>
      <c r="K432" s="71" t="str">
        <f t="shared" si="238"/>
        <v>Sitimoya</v>
      </c>
      <c r="L432" s="71">
        <f t="shared" si="239"/>
        <v>0</v>
      </c>
      <c r="M432" s="71">
        <f t="shared" si="240"/>
        <v>0</v>
      </c>
      <c r="N432" s="71">
        <f t="shared" si="259"/>
        <v>0</v>
      </c>
      <c r="O432" s="71" t="str">
        <f t="shared" si="260"/>
        <v>No Improved System</v>
      </c>
      <c r="P432" s="71" t="s">
        <v>96</v>
      </c>
      <c r="Q432" s="71" t="str">
        <f t="shared" si="241"/>
        <v/>
      </c>
      <c r="R432" s="71" t="str">
        <f t="shared" si="242"/>
        <v/>
      </c>
      <c r="S432" s="71" t="str">
        <f t="shared" si="261"/>
        <v/>
      </c>
      <c r="T432" s="71" t="str">
        <f t="shared" si="243"/>
        <v>N/A</v>
      </c>
      <c r="U432" s="71">
        <f t="shared" si="244"/>
        <v>250</v>
      </c>
      <c r="V432" s="71" t="str">
        <f t="shared" si="245"/>
        <v>N/A</v>
      </c>
      <c r="W432" s="71" t="str">
        <f t="shared" si="246"/>
        <v/>
      </c>
      <c r="X432" s="71" t="str">
        <f t="shared" si="247"/>
        <v/>
      </c>
      <c r="Y432" s="71" t="str">
        <f t="shared" si="248"/>
        <v/>
      </c>
      <c r="Z432" s="71" t="str">
        <f t="shared" si="262"/>
        <v>N/A</v>
      </c>
      <c r="AA432" s="71" t="str">
        <f t="shared" si="249"/>
        <v>N/A</v>
      </c>
      <c r="AB432" s="71" t="str">
        <f t="shared" si="250"/>
        <v/>
      </c>
      <c r="AC432" s="71" t="str">
        <f t="shared" si="251"/>
        <v/>
      </c>
      <c r="AD432" s="71" t="str">
        <f t="shared" si="263"/>
        <v/>
      </c>
      <c r="AE432" s="71" t="str">
        <f t="shared" si="264"/>
        <v/>
      </c>
      <c r="AF432" s="71" t="str">
        <f t="shared" si="252"/>
        <v>N/A</v>
      </c>
      <c r="AG432" s="71" t="str">
        <f t="shared" si="253"/>
        <v/>
      </c>
      <c r="AH432" s="71" t="str">
        <f t="shared" si="254"/>
        <v/>
      </c>
      <c r="AI432" s="71" t="str">
        <f t="shared" si="255"/>
        <v/>
      </c>
      <c r="AJ432" s="71" t="str">
        <f t="shared" si="256"/>
        <v/>
      </c>
      <c r="AK432" s="71" t="str">
        <f t="shared" si="257"/>
        <v/>
      </c>
      <c r="AL432" s="71" t="str">
        <f t="shared" si="265"/>
        <v>N/A</v>
      </c>
      <c r="AM432" s="71" t="str">
        <f t="shared" si="258"/>
        <v>N/A</v>
      </c>
    </row>
    <row r="433" spans="1:39" x14ac:dyDescent="0.45">
      <c r="A433" s="71" t="str">
        <f t="shared" si="228"/>
        <v>2707200056</v>
      </c>
      <c r="B433" s="71" t="str">
        <f t="shared" si="229"/>
        <v>16-08-2019 07:12:03 UTC</v>
      </c>
      <c r="C433" s="71" t="str">
        <f t="shared" si="230"/>
        <v>jy23-ptrm-5u20</v>
      </c>
      <c r="D433" s="71" t="str">
        <f t="shared" si="231"/>
        <v>-15.752020021900535</v>
      </c>
      <c r="E433" s="71" t="str">
        <f t="shared" si="232"/>
        <v>35.19098108634353</v>
      </c>
      <c r="F433" s="71" t="str">
        <f t="shared" si="233"/>
        <v>893.0</v>
      </c>
      <c r="G433" s="71" t="str">
        <f t="shared" si="234"/>
        <v>Malawi</v>
      </c>
      <c r="H433" s="71" t="str">
        <f t="shared" si="235"/>
        <v>Chiradzulu</v>
      </c>
      <c r="I433" s="71" t="str">
        <f t="shared" si="236"/>
        <v>Onga</v>
      </c>
      <c r="J433" s="71" t="str">
        <f t="shared" si="237"/>
        <v>kumitete</v>
      </c>
      <c r="K433" s="71" t="str">
        <f t="shared" si="238"/>
        <v>Kumitete</v>
      </c>
      <c r="L433" s="71">
        <f t="shared" si="239"/>
        <v>0</v>
      </c>
      <c r="M433" s="71">
        <f t="shared" si="240"/>
        <v>0</v>
      </c>
      <c r="N433" s="71">
        <f t="shared" si="259"/>
        <v>6</v>
      </c>
      <c r="O433" s="71" t="str">
        <f t="shared" si="260"/>
        <v>Intermediate Level of Service</v>
      </c>
      <c r="P433" s="71">
        <v>1</v>
      </c>
      <c r="Q433" s="71" t="str">
        <f t="shared" si="241"/>
        <v>Afridev Handpump</v>
      </c>
      <c r="R433" s="71" t="str">
        <f t="shared" si="242"/>
        <v/>
      </c>
      <c r="S433" s="71" t="str">
        <f t="shared" si="261"/>
        <v>Afridev Handpump</v>
      </c>
      <c r="T433" s="71">
        <f t="shared" si="243"/>
        <v>1</v>
      </c>
      <c r="U433" s="71">
        <f t="shared" si="244"/>
        <v>348</v>
      </c>
      <c r="V433" s="71">
        <f t="shared" si="245"/>
        <v>0</v>
      </c>
      <c r="W433" s="71">
        <f t="shared" si="246"/>
        <v>0</v>
      </c>
      <c r="X433" s="71">
        <f t="shared" si="247"/>
        <v>1</v>
      </c>
      <c r="Y433" s="71">
        <f t="shared" si="248"/>
        <v>0</v>
      </c>
      <c r="Z433" s="71">
        <f t="shared" si="262"/>
        <v>0</v>
      </c>
      <c r="AA433" s="71">
        <f t="shared" si="249"/>
        <v>1</v>
      </c>
      <c r="AB433" s="71">
        <f t="shared" si="250"/>
        <v>114</v>
      </c>
      <c r="AC433" s="71" t="str">
        <f t="shared" si="251"/>
        <v>Handpump</v>
      </c>
      <c r="AD433" s="71">
        <f t="shared" si="263"/>
        <v>114</v>
      </c>
      <c r="AE433" s="71" t="str">
        <f t="shared" si="264"/>
        <v/>
      </c>
      <c r="AF433" s="71">
        <f t="shared" si="252"/>
        <v>1</v>
      </c>
      <c r="AG433" s="71" t="str">
        <f t="shared" si="253"/>
        <v/>
      </c>
      <c r="AH433" s="71" t="str">
        <f t="shared" si="254"/>
        <v/>
      </c>
      <c r="AI433" s="71">
        <f t="shared" si="255"/>
        <v>1</v>
      </c>
      <c r="AJ433" s="71" t="str">
        <f t="shared" si="256"/>
        <v>Turbidity</v>
      </c>
      <c r="AK433" s="71">
        <f t="shared" si="257"/>
        <v>1</v>
      </c>
      <c r="AL433" s="71">
        <f t="shared" si="265"/>
        <v>1</v>
      </c>
      <c r="AM433" s="71">
        <f t="shared" si="258"/>
        <v>1</v>
      </c>
    </row>
    <row r="434" spans="1:39" x14ac:dyDescent="0.45">
      <c r="A434" s="71" t="str">
        <f t="shared" si="228"/>
        <v>2708600077</v>
      </c>
      <c r="B434" s="71" t="str">
        <f t="shared" si="229"/>
        <v>16-08-2019 08:07:02 UTC</v>
      </c>
      <c r="C434" s="71" t="str">
        <f t="shared" si="230"/>
        <v>y0ve-hh65-aqwm</v>
      </c>
      <c r="D434" s="71" t="str">
        <f t="shared" si="231"/>
        <v>-15.753918900154531</v>
      </c>
      <c r="E434" s="71" t="str">
        <f t="shared" si="232"/>
        <v>35.19330664537847</v>
      </c>
      <c r="F434" s="71" t="str">
        <f t="shared" si="233"/>
        <v>908.0</v>
      </c>
      <c r="G434" s="71" t="str">
        <f t="shared" si="234"/>
        <v>Malawi</v>
      </c>
      <c r="H434" s="71" t="str">
        <f t="shared" si="235"/>
        <v>Chiradzulu</v>
      </c>
      <c r="I434" s="71" t="str">
        <f t="shared" si="236"/>
        <v>Onga</v>
      </c>
      <c r="J434" s="71" t="str">
        <f t="shared" si="237"/>
        <v>kumitete</v>
      </c>
      <c r="K434" s="71" t="str">
        <f t="shared" si="238"/>
        <v>Kumitete</v>
      </c>
      <c r="L434" s="71">
        <f t="shared" si="239"/>
        <v>0</v>
      </c>
      <c r="M434" s="71">
        <f t="shared" si="240"/>
        <v>0</v>
      </c>
      <c r="N434" s="71">
        <f t="shared" si="259"/>
        <v>7</v>
      </c>
      <c r="O434" s="71" t="str">
        <f t="shared" si="260"/>
        <v>Intermediate Level of Service</v>
      </c>
      <c r="P434" s="71">
        <v>1</v>
      </c>
      <c r="Q434" s="71" t="str">
        <f t="shared" si="241"/>
        <v>Afridev Handpump</v>
      </c>
      <c r="R434" s="71" t="str">
        <f t="shared" si="242"/>
        <v/>
      </c>
      <c r="S434" s="71" t="str">
        <f t="shared" si="261"/>
        <v>Afridev Handpump</v>
      </c>
      <c r="T434" s="71">
        <f t="shared" si="243"/>
        <v>1</v>
      </c>
      <c r="U434" s="71">
        <f t="shared" si="244"/>
        <v>125</v>
      </c>
      <c r="V434" s="71">
        <f t="shared" si="245"/>
        <v>1</v>
      </c>
      <c r="W434" s="71">
        <f t="shared" si="246"/>
        <v>0</v>
      </c>
      <c r="X434" s="71">
        <f t="shared" si="247"/>
        <v>1</v>
      </c>
      <c r="Y434" s="71">
        <f t="shared" si="248"/>
        <v>0</v>
      </c>
      <c r="Z434" s="71">
        <f t="shared" si="262"/>
        <v>0</v>
      </c>
      <c r="AA434" s="71">
        <f t="shared" si="249"/>
        <v>1</v>
      </c>
      <c r="AB434" s="71">
        <f t="shared" si="250"/>
        <v>70</v>
      </c>
      <c r="AC434" s="71" t="str">
        <f t="shared" si="251"/>
        <v>Handpump</v>
      </c>
      <c r="AD434" s="71">
        <f t="shared" si="263"/>
        <v>70</v>
      </c>
      <c r="AE434" s="71" t="str">
        <f t="shared" si="264"/>
        <v/>
      </c>
      <c r="AF434" s="71">
        <f t="shared" si="252"/>
        <v>1</v>
      </c>
      <c r="AG434" s="71" t="str">
        <f t="shared" si="253"/>
        <v/>
      </c>
      <c r="AH434" s="71" t="str">
        <f t="shared" si="254"/>
        <v/>
      </c>
      <c r="AI434" s="71">
        <f t="shared" si="255"/>
        <v>1</v>
      </c>
      <c r="AJ434" s="71" t="str">
        <f t="shared" si="256"/>
        <v>Turbidity</v>
      </c>
      <c r="AK434" s="71">
        <f t="shared" si="257"/>
        <v>1</v>
      </c>
      <c r="AL434" s="71">
        <f t="shared" si="265"/>
        <v>1</v>
      </c>
      <c r="AM434" s="71">
        <f t="shared" si="258"/>
        <v>1</v>
      </c>
    </row>
    <row r="435" spans="1:39" x14ac:dyDescent="0.45">
      <c r="A435" s="71" t="str">
        <f t="shared" si="228"/>
        <v>2710420141</v>
      </c>
      <c r="B435" s="71" t="str">
        <f t="shared" si="229"/>
        <v>16-08-2019 09:20:57 UTC</v>
      </c>
      <c r="C435" s="71" t="str">
        <f t="shared" si="230"/>
        <v>xvma-fdn9-s6x6</v>
      </c>
      <c r="D435" s="71" t="str">
        <f t="shared" si="231"/>
        <v>-15.649199676699936</v>
      </c>
      <c r="E435" s="71" t="str">
        <f t="shared" si="232"/>
        <v>35.20703469403088</v>
      </c>
      <c r="F435" s="71" t="str">
        <f t="shared" si="233"/>
        <v>917.0</v>
      </c>
      <c r="G435" s="71" t="str">
        <f t="shared" si="234"/>
        <v>Malawi</v>
      </c>
      <c r="H435" s="71" t="str">
        <f t="shared" si="235"/>
        <v>Chiradzulu</v>
      </c>
      <c r="I435" s="71" t="str">
        <f t="shared" si="236"/>
        <v>Kadewere</v>
      </c>
      <c r="J435" s="71" t="str">
        <f t="shared" si="237"/>
        <v>Chikoja</v>
      </c>
      <c r="K435" s="71" t="str">
        <f t="shared" si="238"/>
        <v>Lubaini</v>
      </c>
      <c r="L435" s="71">
        <f t="shared" si="239"/>
        <v>0</v>
      </c>
      <c r="M435" s="71">
        <f t="shared" si="240"/>
        <v>0</v>
      </c>
      <c r="N435" s="71">
        <f t="shared" si="259"/>
        <v>8</v>
      </c>
      <c r="O435" s="71" t="str">
        <f t="shared" si="260"/>
        <v>High Level of Service</v>
      </c>
      <c r="P435" s="71">
        <v>1</v>
      </c>
      <c r="Q435" s="71" t="str">
        <f t="shared" si="241"/>
        <v>Afridev Handpump</v>
      </c>
      <c r="R435" s="71" t="str">
        <f t="shared" si="242"/>
        <v/>
      </c>
      <c r="S435" s="71" t="str">
        <f t="shared" si="261"/>
        <v>Afridev Handpump</v>
      </c>
      <c r="T435" s="71">
        <f t="shared" si="243"/>
        <v>1</v>
      </c>
      <c r="U435" s="71">
        <f t="shared" si="244"/>
        <v>90</v>
      </c>
      <c r="V435" s="71">
        <f t="shared" si="245"/>
        <v>1</v>
      </c>
      <c r="W435" s="71">
        <f t="shared" si="246"/>
        <v>1</v>
      </c>
      <c r="X435" s="71" t="str">
        <f t="shared" si="247"/>
        <v/>
      </c>
      <c r="Y435" s="71" t="str">
        <f t="shared" si="248"/>
        <v/>
      </c>
      <c r="Z435" s="71">
        <f t="shared" si="262"/>
        <v>1</v>
      </c>
      <c r="AA435" s="71">
        <f t="shared" si="249"/>
        <v>1</v>
      </c>
      <c r="AB435" s="71">
        <f t="shared" si="250"/>
        <v>63</v>
      </c>
      <c r="AC435" s="71" t="str">
        <f t="shared" si="251"/>
        <v>Handpump</v>
      </c>
      <c r="AD435" s="71">
        <f t="shared" si="263"/>
        <v>63</v>
      </c>
      <c r="AE435" s="71" t="str">
        <f t="shared" si="264"/>
        <v/>
      </c>
      <c r="AF435" s="71">
        <f t="shared" si="252"/>
        <v>1</v>
      </c>
      <c r="AG435" s="71" t="str">
        <f t="shared" si="253"/>
        <v/>
      </c>
      <c r="AH435" s="71" t="str">
        <f t="shared" si="254"/>
        <v/>
      </c>
      <c r="AI435" s="71">
        <f t="shared" si="255"/>
        <v>1</v>
      </c>
      <c r="AJ435" s="71" t="str">
        <f t="shared" si="256"/>
        <v>Turbidity</v>
      </c>
      <c r="AK435" s="71">
        <f t="shared" si="257"/>
        <v>1</v>
      </c>
      <c r="AL435" s="71">
        <f t="shared" si="265"/>
        <v>1</v>
      </c>
      <c r="AM435" s="71">
        <f t="shared" si="258"/>
        <v>1</v>
      </c>
    </row>
    <row r="436" spans="1:39" x14ac:dyDescent="0.45">
      <c r="A436" s="71" t="str">
        <f t="shared" si="228"/>
        <v>2716330111</v>
      </c>
      <c r="B436" s="71" t="str">
        <f t="shared" si="229"/>
        <v>16-08-2019 09:30:08 UTC</v>
      </c>
      <c r="C436" s="71" t="str">
        <f t="shared" si="230"/>
        <v>6qjb-sv4d-mgtf</v>
      </c>
      <c r="D436" s="71" t="str">
        <f t="shared" si="231"/>
        <v>-15.755315702408552</v>
      </c>
      <c r="E436" s="71" t="str">
        <f t="shared" si="232"/>
        <v>35.1879433169961</v>
      </c>
      <c r="F436" s="71" t="str">
        <f t="shared" si="233"/>
        <v>926.0</v>
      </c>
      <c r="G436" s="71" t="str">
        <f t="shared" si="234"/>
        <v>Malawi</v>
      </c>
      <c r="H436" s="71" t="str">
        <f t="shared" si="235"/>
        <v>Chiradzulu</v>
      </c>
      <c r="I436" s="71" t="str">
        <f t="shared" si="236"/>
        <v>Onga</v>
      </c>
      <c r="J436" s="71" t="str">
        <f t="shared" si="237"/>
        <v>Chingoli</v>
      </c>
      <c r="K436" s="71" t="str">
        <f t="shared" si="238"/>
        <v>Chingoli</v>
      </c>
      <c r="L436" s="71">
        <f t="shared" si="239"/>
        <v>0</v>
      </c>
      <c r="M436" s="71">
        <f t="shared" si="240"/>
        <v>0</v>
      </c>
      <c r="N436" s="71">
        <f t="shared" si="259"/>
        <v>5</v>
      </c>
      <c r="O436" s="71" t="str">
        <f t="shared" si="260"/>
        <v>Basic Level of Service</v>
      </c>
      <c r="P436" s="71">
        <v>1</v>
      </c>
      <c r="Q436" s="71" t="str">
        <f t="shared" si="241"/>
        <v>Afridev Handpump</v>
      </c>
      <c r="R436" s="71" t="str">
        <f t="shared" si="242"/>
        <v/>
      </c>
      <c r="S436" s="71" t="str">
        <f t="shared" si="261"/>
        <v>Afridev Handpump</v>
      </c>
      <c r="T436" s="71">
        <f t="shared" si="243"/>
        <v>1</v>
      </c>
      <c r="U436" s="71">
        <f t="shared" si="244"/>
        <v>1750</v>
      </c>
      <c r="V436" s="71">
        <f t="shared" si="245"/>
        <v>0</v>
      </c>
      <c r="W436" s="71">
        <f t="shared" si="246"/>
        <v>0</v>
      </c>
      <c r="X436" s="71">
        <f t="shared" si="247"/>
        <v>1</v>
      </c>
      <c r="Y436" s="71">
        <f t="shared" si="248"/>
        <v>0</v>
      </c>
      <c r="Z436" s="71">
        <f t="shared" si="262"/>
        <v>0</v>
      </c>
      <c r="AA436" s="71">
        <f t="shared" si="249"/>
        <v>1</v>
      </c>
      <c r="AB436" s="71">
        <f t="shared" si="250"/>
        <v>48</v>
      </c>
      <c r="AC436" s="71" t="str">
        <f t="shared" si="251"/>
        <v>Handpump</v>
      </c>
      <c r="AD436" s="71">
        <f t="shared" si="263"/>
        <v>48</v>
      </c>
      <c r="AE436" s="71" t="str">
        <f t="shared" si="264"/>
        <v/>
      </c>
      <c r="AF436" s="71">
        <f t="shared" si="252"/>
        <v>1</v>
      </c>
      <c r="AG436" s="71" t="str">
        <f t="shared" si="253"/>
        <v/>
      </c>
      <c r="AH436" s="71" t="str">
        <f t="shared" si="254"/>
        <v/>
      </c>
      <c r="AI436" s="71">
        <f t="shared" si="255"/>
        <v>1</v>
      </c>
      <c r="AJ436" s="71" t="str">
        <f t="shared" si="256"/>
        <v>Turbidity</v>
      </c>
      <c r="AK436" s="71">
        <f t="shared" si="257"/>
        <v>1</v>
      </c>
      <c r="AL436" s="71">
        <f t="shared" si="265"/>
        <v>1</v>
      </c>
      <c r="AM436" s="71">
        <f t="shared" si="258"/>
        <v>0</v>
      </c>
    </row>
    <row r="437" spans="1:39" x14ac:dyDescent="0.45">
      <c r="A437" s="71" t="str">
        <f t="shared" si="228"/>
        <v>2716310138</v>
      </c>
      <c r="B437" s="71" t="str">
        <f t="shared" si="229"/>
        <v>16-08-2019 10:01:32 UTC</v>
      </c>
      <c r="C437" s="71" t="str">
        <f t="shared" si="230"/>
        <v>v793-ns2m-vk5q</v>
      </c>
      <c r="D437" s="71" t="str">
        <f t="shared" si="231"/>
        <v>-15.754381036385894</v>
      </c>
      <c r="E437" s="71" t="str">
        <f t="shared" si="232"/>
        <v>35.1875289157033</v>
      </c>
      <c r="F437" s="71" t="str">
        <f t="shared" si="233"/>
        <v>910.0</v>
      </c>
      <c r="G437" s="71" t="str">
        <f t="shared" si="234"/>
        <v>Malawi</v>
      </c>
      <c r="H437" s="71" t="str">
        <f t="shared" si="235"/>
        <v>Chiradzulu</v>
      </c>
      <c r="I437" s="71" t="str">
        <f t="shared" si="236"/>
        <v>Onga</v>
      </c>
      <c r="J437" s="71" t="str">
        <f t="shared" si="237"/>
        <v>Chingoli</v>
      </c>
      <c r="K437" s="71" t="str">
        <f t="shared" si="238"/>
        <v>Chingoli</v>
      </c>
      <c r="L437" s="71">
        <f t="shared" si="239"/>
        <v>0</v>
      </c>
      <c r="M437" s="71">
        <f t="shared" si="240"/>
        <v>0</v>
      </c>
      <c r="N437" s="71">
        <f t="shared" si="259"/>
        <v>6</v>
      </c>
      <c r="O437" s="71" t="str">
        <f t="shared" si="260"/>
        <v>Intermediate Level of Service</v>
      </c>
      <c r="P437" s="71">
        <v>1</v>
      </c>
      <c r="Q437" s="71" t="str">
        <f t="shared" si="241"/>
        <v>Afridev Handpump</v>
      </c>
      <c r="R437" s="71" t="str">
        <f t="shared" si="242"/>
        <v/>
      </c>
      <c r="S437" s="71" t="str">
        <f t="shared" si="261"/>
        <v>Afridev Handpump</v>
      </c>
      <c r="T437" s="71">
        <f t="shared" si="243"/>
        <v>1</v>
      </c>
      <c r="U437" s="71">
        <f t="shared" si="244"/>
        <v>600</v>
      </c>
      <c r="V437" s="71">
        <f t="shared" si="245"/>
        <v>0</v>
      </c>
      <c r="W437" s="71">
        <f t="shared" si="246"/>
        <v>0</v>
      </c>
      <c r="X437" s="71">
        <f t="shared" si="247"/>
        <v>1</v>
      </c>
      <c r="Y437" s="71">
        <f t="shared" si="248"/>
        <v>0</v>
      </c>
      <c r="Z437" s="71">
        <f t="shared" si="262"/>
        <v>0</v>
      </c>
      <c r="AA437" s="71">
        <f t="shared" si="249"/>
        <v>1</v>
      </c>
      <c r="AB437" s="71">
        <f t="shared" si="250"/>
        <v>80</v>
      </c>
      <c r="AC437" s="71" t="str">
        <f t="shared" si="251"/>
        <v>Handpump</v>
      </c>
      <c r="AD437" s="71">
        <f t="shared" si="263"/>
        <v>80</v>
      </c>
      <c r="AE437" s="71" t="str">
        <f t="shared" si="264"/>
        <v/>
      </c>
      <c r="AF437" s="71">
        <f t="shared" si="252"/>
        <v>1</v>
      </c>
      <c r="AG437" s="71" t="str">
        <f t="shared" si="253"/>
        <v/>
      </c>
      <c r="AH437" s="71" t="str">
        <f t="shared" si="254"/>
        <v/>
      </c>
      <c r="AI437" s="71">
        <f t="shared" si="255"/>
        <v>1</v>
      </c>
      <c r="AJ437" s="71" t="str">
        <f t="shared" si="256"/>
        <v>Turbidity</v>
      </c>
      <c r="AK437" s="71">
        <f t="shared" si="257"/>
        <v>1</v>
      </c>
      <c r="AL437" s="71">
        <f t="shared" si="265"/>
        <v>1</v>
      </c>
      <c r="AM437" s="71">
        <f t="shared" si="258"/>
        <v>1</v>
      </c>
    </row>
    <row r="438" spans="1:39" x14ac:dyDescent="0.45">
      <c r="A438" s="71" t="str">
        <f t="shared" si="228"/>
        <v>2697960132</v>
      </c>
      <c r="B438" s="71" t="str">
        <f t="shared" si="229"/>
        <v>16-08-2019 10:14:56 UTC</v>
      </c>
      <c r="C438" s="71" t="str">
        <f t="shared" si="230"/>
        <v>gc8t-y2w3-csn7</v>
      </c>
      <c r="D438" s="71" t="str">
        <f t="shared" si="231"/>
        <v>-15.649443631991744</v>
      </c>
      <c r="E438" s="71" t="str">
        <f t="shared" si="232"/>
        <v>35.213144766166806</v>
      </c>
      <c r="F438" s="71" t="str">
        <f t="shared" si="233"/>
        <v>898.0</v>
      </c>
      <c r="G438" s="71" t="str">
        <f t="shared" si="234"/>
        <v>Malawi</v>
      </c>
      <c r="H438" s="71" t="str">
        <f t="shared" si="235"/>
        <v>Chiradzulu</v>
      </c>
      <c r="I438" s="71" t="str">
        <f t="shared" si="236"/>
        <v>Kadewere</v>
      </c>
      <c r="J438" s="71" t="str">
        <f t="shared" si="237"/>
        <v>Chikoja</v>
      </c>
      <c r="K438" s="71" t="str">
        <f t="shared" si="238"/>
        <v>Lobini</v>
      </c>
      <c r="L438" s="71">
        <f t="shared" si="239"/>
        <v>0</v>
      </c>
      <c r="M438" s="71">
        <f t="shared" si="240"/>
        <v>0</v>
      </c>
      <c r="N438" s="71">
        <f t="shared" si="259"/>
        <v>8</v>
      </c>
      <c r="O438" s="71" t="str">
        <f t="shared" si="260"/>
        <v>High Level of Service</v>
      </c>
      <c r="P438" s="71">
        <v>1</v>
      </c>
      <c r="Q438" s="71" t="str">
        <f t="shared" si="241"/>
        <v>Afridev Handpump</v>
      </c>
      <c r="R438" s="71" t="str">
        <f t="shared" si="242"/>
        <v/>
      </c>
      <c r="S438" s="71" t="str">
        <f t="shared" si="261"/>
        <v>Afridev Handpump</v>
      </c>
      <c r="T438" s="71">
        <f t="shared" si="243"/>
        <v>1</v>
      </c>
      <c r="U438" s="71">
        <f t="shared" si="244"/>
        <v>190</v>
      </c>
      <c r="V438" s="71">
        <f t="shared" si="245"/>
        <v>1</v>
      </c>
      <c r="W438" s="71">
        <f t="shared" si="246"/>
        <v>1</v>
      </c>
      <c r="X438" s="71" t="str">
        <f t="shared" si="247"/>
        <v/>
      </c>
      <c r="Y438" s="71" t="str">
        <f t="shared" si="248"/>
        <v/>
      </c>
      <c r="Z438" s="71">
        <f t="shared" si="262"/>
        <v>1</v>
      </c>
      <c r="AA438" s="71">
        <f t="shared" si="249"/>
        <v>1</v>
      </c>
      <c r="AB438" s="71">
        <f t="shared" si="250"/>
        <v>69</v>
      </c>
      <c r="AC438" s="71" t="str">
        <f t="shared" si="251"/>
        <v>Handpump</v>
      </c>
      <c r="AD438" s="71">
        <f t="shared" si="263"/>
        <v>69</v>
      </c>
      <c r="AE438" s="71" t="str">
        <f t="shared" si="264"/>
        <v/>
      </c>
      <c r="AF438" s="71">
        <f t="shared" si="252"/>
        <v>1</v>
      </c>
      <c r="AG438" s="71" t="str">
        <f t="shared" si="253"/>
        <v/>
      </c>
      <c r="AH438" s="71" t="str">
        <f t="shared" si="254"/>
        <v/>
      </c>
      <c r="AI438" s="71">
        <f t="shared" si="255"/>
        <v>1</v>
      </c>
      <c r="AJ438" s="71" t="str">
        <f t="shared" si="256"/>
        <v>Turbidity</v>
      </c>
      <c r="AK438" s="71">
        <f t="shared" si="257"/>
        <v>1</v>
      </c>
      <c r="AL438" s="71">
        <f t="shared" si="265"/>
        <v>1</v>
      </c>
      <c r="AM438" s="71">
        <f t="shared" si="258"/>
        <v>1</v>
      </c>
    </row>
    <row r="439" spans="1:39" x14ac:dyDescent="0.45">
      <c r="A439" s="71" t="str">
        <f t="shared" si="228"/>
        <v>2686050113</v>
      </c>
      <c r="B439" s="71" t="str">
        <f t="shared" si="229"/>
        <v>16-08-2019 10:40:59 UTC</v>
      </c>
      <c r="C439" s="71" t="str">
        <f t="shared" si="230"/>
        <v>35m6-xu7c-uvpe</v>
      </c>
      <c r="D439" s="71" t="str">
        <f t="shared" si="231"/>
        <v>-15.64912486821413</v>
      </c>
      <c r="E439" s="71" t="str">
        <f t="shared" si="232"/>
        <v>35.21159067749977</v>
      </c>
      <c r="F439" s="71" t="str">
        <f t="shared" si="233"/>
        <v>897.0</v>
      </c>
      <c r="G439" s="71" t="str">
        <f t="shared" si="234"/>
        <v>Malawi</v>
      </c>
      <c r="H439" s="71" t="str">
        <f t="shared" si="235"/>
        <v>Chiradzulu</v>
      </c>
      <c r="I439" s="71" t="str">
        <f t="shared" si="236"/>
        <v>Kadewere</v>
      </c>
      <c r="J439" s="71" t="str">
        <f t="shared" si="237"/>
        <v>Chikoja</v>
      </c>
      <c r="K439" s="71" t="str">
        <f t="shared" si="238"/>
        <v>Lobini</v>
      </c>
      <c r="L439" s="71">
        <f t="shared" si="239"/>
        <v>0</v>
      </c>
      <c r="M439" s="71">
        <f t="shared" si="240"/>
        <v>0</v>
      </c>
      <c r="N439" s="71">
        <f t="shared" si="259"/>
        <v>6</v>
      </c>
      <c r="O439" s="71" t="str">
        <f t="shared" si="260"/>
        <v>Intermediate Level of Service</v>
      </c>
      <c r="P439" s="71">
        <v>1</v>
      </c>
      <c r="Q439" s="71" t="str">
        <f t="shared" si="241"/>
        <v>Afridev Handpump</v>
      </c>
      <c r="R439" s="71" t="str">
        <f t="shared" si="242"/>
        <v/>
      </c>
      <c r="S439" s="71" t="str">
        <f t="shared" si="261"/>
        <v>Afridev Handpump</v>
      </c>
      <c r="T439" s="71">
        <f t="shared" si="243"/>
        <v>1</v>
      </c>
      <c r="U439" s="71">
        <f t="shared" si="244"/>
        <v>240</v>
      </c>
      <c r="V439" s="71">
        <f t="shared" si="245"/>
        <v>1</v>
      </c>
      <c r="W439" s="71">
        <f t="shared" si="246"/>
        <v>0</v>
      </c>
      <c r="X439" s="71">
        <f t="shared" si="247"/>
        <v>1</v>
      </c>
      <c r="Y439" s="71">
        <f t="shared" si="248"/>
        <v>0</v>
      </c>
      <c r="Z439" s="71">
        <f t="shared" si="262"/>
        <v>0</v>
      </c>
      <c r="AA439" s="71">
        <f t="shared" si="249"/>
        <v>1</v>
      </c>
      <c r="AB439" s="71">
        <f t="shared" si="250"/>
        <v>59</v>
      </c>
      <c r="AC439" s="71" t="str">
        <f t="shared" si="251"/>
        <v>Handpump</v>
      </c>
      <c r="AD439" s="71">
        <f t="shared" si="263"/>
        <v>59</v>
      </c>
      <c r="AE439" s="71" t="str">
        <f t="shared" si="264"/>
        <v/>
      </c>
      <c r="AF439" s="71">
        <f t="shared" si="252"/>
        <v>1</v>
      </c>
      <c r="AG439" s="71" t="str">
        <f t="shared" si="253"/>
        <v/>
      </c>
      <c r="AH439" s="71" t="str">
        <f t="shared" si="254"/>
        <v/>
      </c>
      <c r="AI439" s="71">
        <f t="shared" si="255"/>
        <v>0</v>
      </c>
      <c r="AJ439" s="71" t="str">
        <f t="shared" si="256"/>
        <v>Turbidity</v>
      </c>
      <c r="AK439" s="71">
        <f t="shared" si="257"/>
        <v>1</v>
      </c>
      <c r="AL439" s="71">
        <f t="shared" si="265"/>
        <v>0</v>
      </c>
      <c r="AM439" s="71">
        <f t="shared" si="258"/>
        <v>1</v>
      </c>
    </row>
    <row r="440" spans="1:39" x14ac:dyDescent="0.45">
      <c r="A440" s="71" t="str">
        <f t="shared" si="228"/>
        <v>2693880102</v>
      </c>
      <c r="B440" s="71" t="str">
        <f t="shared" si="229"/>
        <v>16-08-2019 11:15:24 UTC</v>
      </c>
      <c r="C440" s="71" t="str">
        <f t="shared" si="230"/>
        <v>bp4b-7ap6-g96g</v>
      </c>
      <c r="D440" s="71" t="str">
        <f t="shared" si="231"/>
        <v>-15.746729071252048</v>
      </c>
      <c r="E440" s="71" t="str">
        <f t="shared" si="232"/>
        <v>35.19651984795928</v>
      </c>
      <c r="F440" s="71" t="str">
        <f t="shared" si="233"/>
        <v>883.0</v>
      </c>
      <c r="G440" s="71" t="str">
        <f t="shared" si="234"/>
        <v>Malawi</v>
      </c>
      <c r="H440" s="71" t="str">
        <f t="shared" si="235"/>
        <v>Chiradzulu</v>
      </c>
      <c r="I440" s="71" t="str">
        <f t="shared" si="236"/>
        <v>Onga</v>
      </c>
      <c r="J440" s="71" t="str">
        <f t="shared" si="237"/>
        <v>Chingoli</v>
      </c>
      <c r="K440" s="71" t="str">
        <f t="shared" si="238"/>
        <v>Chingoli</v>
      </c>
      <c r="L440" s="71">
        <f t="shared" si="239"/>
        <v>0</v>
      </c>
      <c r="M440" s="71">
        <f t="shared" si="240"/>
        <v>0</v>
      </c>
      <c r="N440" s="71">
        <f t="shared" si="259"/>
        <v>7</v>
      </c>
      <c r="O440" s="71" t="str">
        <f t="shared" si="260"/>
        <v>Intermediate Level of Service</v>
      </c>
      <c r="P440" s="71">
        <v>1</v>
      </c>
      <c r="Q440" s="71" t="str">
        <f t="shared" si="241"/>
        <v>Afridev Handpump</v>
      </c>
      <c r="R440" s="71" t="str">
        <f t="shared" si="242"/>
        <v/>
      </c>
      <c r="S440" s="71" t="str">
        <f t="shared" si="261"/>
        <v>Afridev Handpump</v>
      </c>
      <c r="T440" s="71">
        <f t="shared" si="243"/>
        <v>1</v>
      </c>
      <c r="U440" s="71">
        <f t="shared" si="244"/>
        <v>600</v>
      </c>
      <c r="V440" s="71">
        <f t="shared" si="245"/>
        <v>0</v>
      </c>
      <c r="W440" s="71">
        <f t="shared" si="246"/>
        <v>1</v>
      </c>
      <c r="X440" s="71" t="str">
        <f t="shared" si="247"/>
        <v/>
      </c>
      <c r="Y440" s="71" t="str">
        <f t="shared" si="248"/>
        <v/>
      </c>
      <c r="Z440" s="71">
        <f t="shared" si="262"/>
        <v>1</v>
      </c>
      <c r="AA440" s="71">
        <f t="shared" si="249"/>
        <v>1</v>
      </c>
      <c r="AB440" s="71">
        <f t="shared" si="250"/>
        <v>88</v>
      </c>
      <c r="AC440" s="71" t="str">
        <f t="shared" si="251"/>
        <v>Handpump</v>
      </c>
      <c r="AD440" s="71">
        <f t="shared" si="263"/>
        <v>88</v>
      </c>
      <c r="AE440" s="71" t="str">
        <f t="shared" si="264"/>
        <v/>
      </c>
      <c r="AF440" s="71">
        <f t="shared" si="252"/>
        <v>1</v>
      </c>
      <c r="AG440" s="71" t="str">
        <f t="shared" si="253"/>
        <v/>
      </c>
      <c r="AH440" s="71" t="str">
        <f t="shared" si="254"/>
        <v/>
      </c>
      <c r="AI440" s="71">
        <f t="shared" si="255"/>
        <v>1</v>
      </c>
      <c r="AJ440" s="71" t="str">
        <f t="shared" si="256"/>
        <v>Turbidity</v>
      </c>
      <c r="AK440" s="71">
        <f t="shared" si="257"/>
        <v>1</v>
      </c>
      <c r="AL440" s="71">
        <f t="shared" si="265"/>
        <v>1</v>
      </c>
      <c r="AM440" s="71">
        <f t="shared" si="258"/>
        <v>1</v>
      </c>
    </row>
    <row r="441" spans="1:39" x14ac:dyDescent="0.45">
      <c r="A441" s="71" t="str">
        <f t="shared" si="228"/>
        <v>2688050122</v>
      </c>
      <c r="B441" s="71" t="str">
        <f t="shared" si="229"/>
        <v>17-08-2019 06:16:21 UTC</v>
      </c>
      <c r="C441" s="71" t="str">
        <f t="shared" si="230"/>
        <v>t6nu-dwdn-3k8q</v>
      </c>
      <c r="D441" s="71" t="str">
        <f t="shared" si="231"/>
        <v>-15.765420002862811</v>
      </c>
      <c r="E441" s="71" t="str">
        <f t="shared" si="232"/>
        <v>35.20179910585284</v>
      </c>
      <c r="F441" s="71" t="str">
        <f t="shared" si="233"/>
        <v>959.0</v>
      </c>
      <c r="G441" s="71" t="str">
        <f t="shared" si="234"/>
        <v>Malawi</v>
      </c>
      <c r="H441" s="71" t="str">
        <f t="shared" si="235"/>
        <v>Chiradzulu</v>
      </c>
      <c r="I441" s="71" t="str">
        <f t="shared" si="236"/>
        <v>Onga</v>
      </c>
      <c r="J441" s="71" t="str">
        <f t="shared" si="237"/>
        <v>kumitete</v>
      </c>
      <c r="K441" s="71" t="str">
        <f t="shared" si="238"/>
        <v>Mpaso</v>
      </c>
      <c r="L441" s="71">
        <f t="shared" si="239"/>
        <v>0</v>
      </c>
      <c r="M441" s="71">
        <f t="shared" si="240"/>
        <v>0</v>
      </c>
      <c r="N441" s="71">
        <f t="shared" si="259"/>
        <v>6</v>
      </c>
      <c r="O441" s="71" t="str">
        <f t="shared" si="260"/>
        <v>Intermediate Level of Service</v>
      </c>
      <c r="P441" s="71">
        <v>1</v>
      </c>
      <c r="Q441" s="71" t="str">
        <f t="shared" si="241"/>
        <v>Afridev Handpump</v>
      </c>
      <c r="R441" s="71" t="str">
        <f t="shared" si="242"/>
        <v/>
      </c>
      <c r="S441" s="71" t="str">
        <f t="shared" si="261"/>
        <v>Afridev Handpump</v>
      </c>
      <c r="T441" s="71">
        <f t="shared" si="243"/>
        <v>1</v>
      </c>
      <c r="U441" s="71">
        <f t="shared" si="244"/>
        <v>500</v>
      </c>
      <c r="V441" s="71">
        <f t="shared" si="245"/>
        <v>0</v>
      </c>
      <c r="W441" s="71">
        <f t="shared" si="246"/>
        <v>1</v>
      </c>
      <c r="X441" s="71" t="str">
        <f t="shared" si="247"/>
        <v/>
      </c>
      <c r="Y441" s="71" t="str">
        <f t="shared" si="248"/>
        <v/>
      </c>
      <c r="Z441" s="71">
        <f t="shared" si="262"/>
        <v>1</v>
      </c>
      <c r="AA441" s="71">
        <f t="shared" si="249"/>
        <v>1</v>
      </c>
      <c r="AB441" s="71">
        <f t="shared" si="250"/>
        <v>60</v>
      </c>
      <c r="AC441" s="71" t="str">
        <f t="shared" si="251"/>
        <v>Handpump</v>
      </c>
      <c r="AD441" s="71">
        <f t="shared" si="263"/>
        <v>60</v>
      </c>
      <c r="AE441" s="71" t="str">
        <f t="shared" si="264"/>
        <v/>
      </c>
      <c r="AF441" s="71">
        <f t="shared" si="252"/>
        <v>1</v>
      </c>
      <c r="AG441" s="71" t="str">
        <f t="shared" si="253"/>
        <v/>
      </c>
      <c r="AH441" s="71" t="str">
        <f t="shared" si="254"/>
        <v/>
      </c>
      <c r="AI441" s="71">
        <f t="shared" si="255"/>
        <v>1</v>
      </c>
      <c r="AJ441" s="71" t="str">
        <f t="shared" si="256"/>
        <v>Turbidity</v>
      </c>
      <c r="AK441" s="71">
        <f t="shared" si="257"/>
        <v>1</v>
      </c>
      <c r="AL441" s="71">
        <f t="shared" si="265"/>
        <v>1</v>
      </c>
      <c r="AM441" s="71">
        <f t="shared" si="258"/>
        <v>0</v>
      </c>
    </row>
    <row r="442" spans="1:39" x14ac:dyDescent="0.45">
      <c r="A442" s="71" t="str">
        <f t="shared" si="228"/>
        <v>2708660124</v>
      </c>
      <c r="B442" s="71" t="str">
        <f t="shared" si="229"/>
        <v>17-08-2019 06:32:25 UTC</v>
      </c>
      <c r="C442" s="71" t="str">
        <f t="shared" si="230"/>
        <v>jj92-wfup-494y</v>
      </c>
      <c r="D442" s="71" t="str">
        <f t="shared" si="231"/>
        <v>-15.765362335368991</v>
      </c>
      <c r="E442" s="71" t="str">
        <f t="shared" si="232"/>
        <v>35.2063100785017</v>
      </c>
      <c r="F442" s="71" t="str">
        <f t="shared" si="233"/>
        <v>961.0</v>
      </c>
      <c r="G442" s="71" t="str">
        <f t="shared" si="234"/>
        <v>Malawi</v>
      </c>
      <c r="H442" s="71" t="str">
        <f t="shared" si="235"/>
        <v>Chiradzulu</v>
      </c>
      <c r="I442" s="71" t="str">
        <f t="shared" si="236"/>
        <v>Onga</v>
      </c>
      <c r="J442" s="71" t="str">
        <f t="shared" si="237"/>
        <v>kumitete</v>
      </c>
      <c r="K442" s="71" t="str">
        <f t="shared" si="238"/>
        <v>Mpaso</v>
      </c>
      <c r="L442" s="71">
        <f t="shared" si="239"/>
        <v>0</v>
      </c>
      <c r="M442" s="71">
        <f t="shared" si="240"/>
        <v>0</v>
      </c>
      <c r="N442" s="71">
        <f t="shared" si="259"/>
        <v>7</v>
      </c>
      <c r="O442" s="71" t="str">
        <f t="shared" si="260"/>
        <v>Intermediate Level of Service</v>
      </c>
      <c r="P442" s="71">
        <v>1</v>
      </c>
      <c r="Q442" s="71" t="str">
        <f t="shared" si="241"/>
        <v>Afridev Handpump</v>
      </c>
      <c r="R442" s="71" t="str">
        <f t="shared" si="242"/>
        <v/>
      </c>
      <c r="S442" s="71" t="str">
        <f t="shared" si="261"/>
        <v>Afridev Handpump</v>
      </c>
      <c r="T442" s="71">
        <f t="shared" si="243"/>
        <v>1</v>
      </c>
      <c r="U442" s="71">
        <f t="shared" si="244"/>
        <v>265</v>
      </c>
      <c r="V442" s="71">
        <f t="shared" si="245"/>
        <v>0</v>
      </c>
      <c r="W442" s="71">
        <f t="shared" si="246"/>
        <v>1</v>
      </c>
      <c r="X442" s="71" t="str">
        <f t="shared" si="247"/>
        <v/>
      </c>
      <c r="Y442" s="71" t="str">
        <f t="shared" si="248"/>
        <v/>
      </c>
      <c r="Z442" s="71">
        <f t="shared" si="262"/>
        <v>1</v>
      </c>
      <c r="AA442" s="71">
        <f t="shared" si="249"/>
        <v>1</v>
      </c>
      <c r="AB442" s="71">
        <f t="shared" si="250"/>
        <v>50</v>
      </c>
      <c r="AC442" s="71" t="str">
        <f t="shared" si="251"/>
        <v>Handpump</v>
      </c>
      <c r="AD442" s="71">
        <f t="shared" si="263"/>
        <v>50</v>
      </c>
      <c r="AE442" s="71" t="str">
        <f t="shared" si="264"/>
        <v/>
      </c>
      <c r="AF442" s="71">
        <f t="shared" si="252"/>
        <v>1</v>
      </c>
      <c r="AG442" s="71" t="str">
        <f t="shared" si="253"/>
        <v/>
      </c>
      <c r="AH442" s="71" t="str">
        <f t="shared" si="254"/>
        <v/>
      </c>
      <c r="AI442" s="71">
        <f t="shared" si="255"/>
        <v>1</v>
      </c>
      <c r="AJ442" s="71" t="str">
        <f t="shared" si="256"/>
        <v>Turbidity</v>
      </c>
      <c r="AK442" s="71">
        <f t="shared" si="257"/>
        <v>1</v>
      </c>
      <c r="AL442" s="71">
        <f t="shared" si="265"/>
        <v>1</v>
      </c>
      <c r="AM442" s="71">
        <f t="shared" si="258"/>
        <v>1</v>
      </c>
    </row>
    <row r="443" spans="1:39" x14ac:dyDescent="0.45">
      <c r="A443" s="71" t="str">
        <f t="shared" si="228"/>
        <v>2698050052</v>
      </c>
      <c r="B443" s="71" t="str">
        <f t="shared" si="229"/>
        <v>17-08-2019 09:06:39 UTC</v>
      </c>
      <c r="C443" s="71" t="str">
        <f t="shared" si="230"/>
        <v>932v-g450-n08e</v>
      </c>
      <c r="D443" s="71" t="str">
        <f t="shared" si="231"/>
        <v>-15.763589604757726</v>
      </c>
      <c r="E443" s="71" t="str">
        <f t="shared" si="232"/>
        <v>35.17509922385216</v>
      </c>
      <c r="F443" s="71" t="str">
        <f t="shared" si="233"/>
        <v>909.0</v>
      </c>
      <c r="G443" s="71" t="str">
        <f t="shared" si="234"/>
        <v>Malawi</v>
      </c>
      <c r="H443" s="71" t="str">
        <f t="shared" si="235"/>
        <v>Chiradzulu</v>
      </c>
      <c r="I443" s="71" t="str">
        <f t="shared" si="236"/>
        <v>Onga</v>
      </c>
      <c r="J443" s="71" t="str">
        <f t="shared" si="237"/>
        <v>Chingoli</v>
      </c>
      <c r="K443" s="71" t="str">
        <f t="shared" si="238"/>
        <v>John Lulanga</v>
      </c>
      <c r="L443" s="71">
        <f t="shared" si="239"/>
        <v>0</v>
      </c>
      <c r="M443" s="71">
        <f t="shared" si="240"/>
        <v>0</v>
      </c>
      <c r="N443" s="71">
        <f t="shared" si="259"/>
        <v>0</v>
      </c>
      <c r="O443" s="71" t="str">
        <f t="shared" si="260"/>
        <v>No Improved System</v>
      </c>
      <c r="P443" s="71" t="s">
        <v>96</v>
      </c>
      <c r="Q443" s="71" t="str">
        <f t="shared" si="241"/>
        <v/>
      </c>
      <c r="R443" s="71" t="str">
        <f t="shared" si="242"/>
        <v>Unprotected Spring</v>
      </c>
      <c r="S443" s="71" t="str">
        <f t="shared" si="261"/>
        <v>Unprotected Spring</v>
      </c>
      <c r="T443" s="71" t="str">
        <f t="shared" si="243"/>
        <v>N/A</v>
      </c>
      <c r="U443" s="71">
        <f t="shared" si="244"/>
        <v>75</v>
      </c>
      <c r="V443" s="71" t="str">
        <f t="shared" si="245"/>
        <v>N/A</v>
      </c>
      <c r="W443" s="71" t="str">
        <f t="shared" si="246"/>
        <v/>
      </c>
      <c r="X443" s="71" t="str">
        <f t="shared" si="247"/>
        <v/>
      </c>
      <c r="Y443" s="71" t="str">
        <f t="shared" si="248"/>
        <v/>
      </c>
      <c r="Z443" s="71" t="str">
        <f t="shared" si="262"/>
        <v>N/A</v>
      </c>
      <c r="AA443" s="71" t="str">
        <f t="shared" si="249"/>
        <v>N/A</v>
      </c>
      <c r="AB443" s="71" t="str">
        <f t="shared" si="250"/>
        <v/>
      </c>
      <c r="AC443" s="71" t="str">
        <f t="shared" si="251"/>
        <v/>
      </c>
      <c r="AD443" s="71" t="str">
        <f t="shared" si="263"/>
        <v/>
      </c>
      <c r="AE443" s="71" t="str">
        <f t="shared" si="264"/>
        <v/>
      </c>
      <c r="AF443" s="71" t="str">
        <f t="shared" si="252"/>
        <v>N/A</v>
      </c>
      <c r="AG443" s="71" t="str">
        <f t="shared" si="253"/>
        <v/>
      </c>
      <c r="AH443" s="71" t="str">
        <f t="shared" si="254"/>
        <v/>
      </c>
      <c r="AI443" s="71" t="str">
        <f t="shared" si="255"/>
        <v/>
      </c>
      <c r="AJ443" s="71" t="str">
        <f t="shared" si="256"/>
        <v/>
      </c>
      <c r="AK443" s="71" t="str">
        <f t="shared" si="257"/>
        <v/>
      </c>
      <c r="AL443" s="71" t="str">
        <f t="shared" si="265"/>
        <v>N/A</v>
      </c>
      <c r="AM443" s="71" t="str">
        <f t="shared" si="258"/>
        <v>N/A</v>
      </c>
    </row>
    <row r="444" spans="1:39" x14ac:dyDescent="0.45">
      <c r="A444" s="71" t="str">
        <f t="shared" si="228"/>
        <v>2691990072</v>
      </c>
      <c r="B444" s="71" t="str">
        <f t="shared" si="229"/>
        <v>17-08-2019 10:56:43 UTC</v>
      </c>
      <c r="C444" s="71" t="str">
        <f t="shared" si="230"/>
        <v>59tq-65r0-p5sp</v>
      </c>
      <c r="D444" s="71" t="str">
        <f t="shared" si="231"/>
        <v>-15.754115330055356</v>
      </c>
      <c r="E444" s="71" t="str">
        <f t="shared" si="232"/>
        <v>35.189566891640425</v>
      </c>
      <c r="F444" s="71" t="str">
        <f t="shared" si="233"/>
        <v>903.0</v>
      </c>
      <c r="G444" s="71" t="str">
        <f t="shared" si="234"/>
        <v>Malawi</v>
      </c>
      <c r="H444" s="71" t="str">
        <f t="shared" si="235"/>
        <v>Chiradzulu</v>
      </c>
      <c r="I444" s="71" t="str">
        <f t="shared" si="236"/>
        <v>Onga</v>
      </c>
      <c r="J444" s="71" t="str">
        <f t="shared" si="237"/>
        <v>Chingoli</v>
      </c>
      <c r="K444" s="71" t="str">
        <f t="shared" si="238"/>
        <v>Golden</v>
      </c>
      <c r="L444" s="71">
        <f t="shared" si="239"/>
        <v>0</v>
      </c>
      <c r="M444" s="71">
        <f t="shared" si="240"/>
        <v>0</v>
      </c>
      <c r="N444" s="71">
        <f t="shared" si="259"/>
        <v>6</v>
      </c>
      <c r="O444" s="71" t="str">
        <f t="shared" si="260"/>
        <v>Intermediate Level of Service</v>
      </c>
      <c r="P444" s="71">
        <v>1</v>
      </c>
      <c r="Q444" s="71" t="str">
        <f t="shared" si="241"/>
        <v>Afridev Handpump</v>
      </c>
      <c r="R444" s="71" t="str">
        <f t="shared" si="242"/>
        <v/>
      </c>
      <c r="S444" s="71" t="str">
        <f t="shared" si="261"/>
        <v>Afridev Handpump</v>
      </c>
      <c r="T444" s="71">
        <f t="shared" si="243"/>
        <v>1</v>
      </c>
      <c r="U444" s="71">
        <f t="shared" si="244"/>
        <v>830</v>
      </c>
      <c r="V444" s="71">
        <f t="shared" si="245"/>
        <v>0</v>
      </c>
      <c r="W444" s="71">
        <f t="shared" si="246"/>
        <v>1</v>
      </c>
      <c r="X444" s="71" t="str">
        <f t="shared" si="247"/>
        <v/>
      </c>
      <c r="Y444" s="71" t="str">
        <f t="shared" si="248"/>
        <v/>
      </c>
      <c r="Z444" s="71">
        <f t="shared" si="262"/>
        <v>1</v>
      </c>
      <c r="AA444" s="71">
        <f t="shared" si="249"/>
        <v>1</v>
      </c>
      <c r="AB444" s="71">
        <f t="shared" si="250"/>
        <v>60</v>
      </c>
      <c r="AC444" s="71" t="str">
        <f t="shared" si="251"/>
        <v>Handpump</v>
      </c>
      <c r="AD444" s="71">
        <f t="shared" si="263"/>
        <v>60</v>
      </c>
      <c r="AE444" s="71" t="str">
        <f t="shared" si="264"/>
        <v/>
      </c>
      <c r="AF444" s="71">
        <f t="shared" si="252"/>
        <v>1</v>
      </c>
      <c r="AG444" s="71" t="str">
        <f t="shared" si="253"/>
        <v/>
      </c>
      <c r="AH444" s="71" t="str">
        <f t="shared" si="254"/>
        <v/>
      </c>
      <c r="AI444" s="71">
        <f t="shared" si="255"/>
        <v>1</v>
      </c>
      <c r="AJ444" s="71" t="str">
        <f t="shared" si="256"/>
        <v>Turbidity</v>
      </c>
      <c r="AK444" s="71">
        <f t="shared" si="257"/>
        <v>1</v>
      </c>
      <c r="AL444" s="71">
        <f t="shared" si="265"/>
        <v>1</v>
      </c>
      <c r="AM444" s="71">
        <f t="shared" si="258"/>
        <v>0</v>
      </c>
    </row>
    <row r="445" spans="1:39" x14ac:dyDescent="0.45">
      <c r="A445" s="71" t="str">
        <f t="shared" si="228"/>
        <v>2699930115</v>
      </c>
      <c r="B445" s="71" t="str">
        <f t="shared" si="229"/>
        <v>17-08-2019 12:33:39 UTC</v>
      </c>
      <c r="C445" s="71" t="str">
        <f t="shared" si="230"/>
        <v>hkg4-764b-d6na</v>
      </c>
      <c r="D445" s="71" t="str">
        <f t="shared" si="231"/>
        <v>-15.72891233023256</v>
      </c>
      <c r="E445" s="71" t="str">
        <f t="shared" si="232"/>
        <v>35.154973436146975</v>
      </c>
      <c r="F445" s="71" t="str">
        <f t="shared" si="233"/>
        <v>1005.0</v>
      </c>
      <c r="G445" s="71" t="str">
        <f t="shared" si="234"/>
        <v>Malawi</v>
      </c>
      <c r="H445" s="71" t="str">
        <f t="shared" si="235"/>
        <v>Chiradzulu</v>
      </c>
      <c r="I445" s="71" t="str">
        <f t="shared" si="236"/>
        <v>Onga</v>
      </c>
      <c r="J445" s="71" t="str">
        <f t="shared" si="237"/>
        <v>Onga</v>
      </c>
      <c r="K445" s="71" t="str">
        <f t="shared" si="238"/>
        <v>Mponda</v>
      </c>
      <c r="L445" s="71">
        <f t="shared" si="239"/>
        <v>0</v>
      </c>
      <c r="M445" s="71">
        <f t="shared" si="240"/>
        <v>0</v>
      </c>
      <c r="N445" s="71">
        <f t="shared" si="259"/>
        <v>6</v>
      </c>
      <c r="O445" s="71" t="str">
        <f t="shared" si="260"/>
        <v>Intermediate Level of Service</v>
      </c>
      <c r="P445" s="71">
        <v>1</v>
      </c>
      <c r="Q445" s="71" t="str">
        <f t="shared" si="241"/>
        <v>Afridev Handpump</v>
      </c>
      <c r="R445" s="71" t="str">
        <f t="shared" si="242"/>
        <v/>
      </c>
      <c r="S445" s="71" t="str">
        <f t="shared" si="261"/>
        <v>Afridev Handpump</v>
      </c>
      <c r="T445" s="71">
        <f t="shared" si="243"/>
        <v>1</v>
      </c>
      <c r="U445" s="71">
        <f t="shared" si="244"/>
        <v>750</v>
      </c>
      <c r="V445" s="71">
        <f t="shared" si="245"/>
        <v>0</v>
      </c>
      <c r="W445" s="71">
        <f t="shared" si="246"/>
        <v>1</v>
      </c>
      <c r="X445" s="71" t="str">
        <f t="shared" si="247"/>
        <v/>
      </c>
      <c r="Y445" s="71" t="str">
        <f t="shared" si="248"/>
        <v/>
      </c>
      <c r="Z445" s="71">
        <f t="shared" si="262"/>
        <v>1</v>
      </c>
      <c r="AA445" s="71">
        <f t="shared" si="249"/>
        <v>1</v>
      </c>
      <c r="AB445" s="71">
        <f t="shared" si="250"/>
        <v>60</v>
      </c>
      <c r="AC445" s="71" t="str">
        <f t="shared" si="251"/>
        <v>Handpump</v>
      </c>
      <c r="AD445" s="71">
        <f t="shared" si="263"/>
        <v>60</v>
      </c>
      <c r="AE445" s="71" t="str">
        <f t="shared" si="264"/>
        <v/>
      </c>
      <c r="AF445" s="71">
        <f t="shared" si="252"/>
        <v>1</v>
      </c>
      <c r="AG445" s="71" t="str">
        <f t="shared" si="253"/>
        <v/>
      </c>
      <c r="AH445" s="71" t="str">
        <f t="shared" si="254"/>
        <v/>
      </c>
      <c r="AI445" s="71">
        <f t="shared" si="255"/>
        <v>1</v>
      </c>
      <c r="AJ445" s="71" t="str">
        <f t="shared" si="256"/>
        <v>Turbidity</v>
      </c>
      <c r="AK445" s="71">
        <f t="shared" si="257"/>
        <v>1</v>
      </c>
      <c r="AL445" s="71">
        <f t="shared" si="265"/>
        <v>1</v>
      </c>
      <c r="AM445" s="71">
        <f t="shared" si="258"/>
        <v>0</v>
      </c>
    </row>
    <row r="446" spans="1:39" x14ac:dyDescent="0.45">
      <c r="A446" s="71" t="str">
        <f t="shared" si="228"/>
        <v>2705740121</v>
      </c>
      <c r="B446" s="71" t="str">
        <f t="shared" si="229"/>
        <v>17-08-2019 12:47:48 UTC</v>
      </c>
      <c r="C446" s="71" t="str">
        <f t="shared" si="230"/>
        <v>pqv8-fagc-5k0m</v>
      </c>
      <c r="D446" s="71" t="str">
        <f t="shared" si="231"/>
        <v>-15.74566347990185</v>
      </c>
      <c r="E446" s="71" t="str">
        <f t="shared" si="232"/>
        <v>35.196417504921556</v>
      </c>
      <c r="F446" s="71" t="str">
        <f t="shared" si="233"/>
        <v>896.0</v>
      </c>
      <c r="G446" s="71" t="str">
        <f t="shared" si="234"/>
        <v>Malawi</v>
      </c>
      <c r="H446" s="71" t="str">
        <f t="shared" si="235"/>
        <v>Chiradzulu</v>
      </c>
      <c r="I446" s="71" t="str">
        <f t="shared" si="236"/>
        <v>Onga</v>
      </c>
      <c r="J446" s="71" t="str">
        <f t="shared" si="237"/>
        <v>Chingoli</v>
      </c>
      <c r="K446" s="71" t="str">
        <f t="shared" si="238"/>
        <v>Chingoli</v>
      </c>
      <c r="L446" s="71">
        <f t="shared" si="239"/>
        <v>0</v>
      </c>
      <c r="M446" s="71">
        <f t="shared" si="240"/>
        <v>0</v>
      </c>
      <c r="N446" s="71">
        <f t="shared" si="259"/>
        <v>5</v>
      </c>
      <c r="O446" s="71" t="str">
        <f t="shared" si="260"/>
        <v>Basic Level of Service</v>
      </c>
      <c r="P446" s="71">
        <v>1</v>
      </c>
      <c r="Q446" s="71" t="str">
        <f t="shared" si="241"/>
        <v>Afridev Handpump</v>
      </c>
      <c r="R446" s="71" t="str">
        <f t="shared" si="242"/>
        <v/>
      </c>
      <c r="S446" s="71" t="str">
        <f t="shared" si="261"/>
        <v>Afridev Handpump</v>
      </c>
      <c r="T446" s="71">
        <f t="shared" si="243"/>
        <v>1</v>
      </c>
      <c r="U446" s="71">
        <f t="shared" si="244"/>
        <v>0</v>
      </c>
      <c r="V446" s="71">
        <f t="shared" si="245"/>
        <v>1</v>
      </c>
      <c r="W446" s="71">
        <f t="shared" si="246"/>
        <v>1</v>
      </c>
      <c r="X446" s="71" t="str">
        <f t="shared" si="247"/>
        <v/>
      </c>
      <c r="Y446" s="71" t="str">
        <f t="shared" si="248"/>
        <v/>
      </c>
      <c r="Z446" s="71">
        <f t="shared" si="262"/>
        <v>1</v>
      </c>
      <c r="AA446" s="71">
        <f t="shared" si="249"/>
        <v>0</v>
      </c>
      <c r="AB446" s="71">
        <f t="shared" si="250"/>
        <v>0</v>
      </c>
      <c r="AC446" s="71" t="str">
        <f t="shared" si="251"/>
        <v>Handpump</v>
      </c>
      <c r="AD446" s="71">
        <f t="shared" si="263"/>
        <v>0</v>
      </c>
      <c r="AE446" s="71" t="str">
        <f t="shared" si="264"/>
        <v/>
      </c>
      <c r="AF446" s="71">
        <f t="shared" si="252"/>
        <v>1</v>
      </c>
      <c r="AG446" s="71" t="str">
        <f t="shared" si="253"/>
        <v/>
      </c>
      <c r="AH446" s="71" t="str">
        <f t="shared" si="254"/>
        <v/>
      </c>
      <c r="AI446" s="71" t="str">
        <f t="shared" si="255"/>
        <v/>
      </c>
      <c r="AJ446" s="71" t="str">
        <f t="shared" si="256"/>
        <v>Turbidity</v>
      </c>
      <c r="AK446" s="71" t="str">
        <f t="shared" si="257"/>
        <v/>
      </c>
      <c r="AL446" s="71" t="str">
        <f t="shared" si="265"/>
        <v>No Data</v>
      </c>
      <c r="AM446" s="71">
        <f t="shared" si="258"/>
        <v>0</v>
      </c>
    </row>
    <row r="447" spans="1:39" x14ac:dyDescent="0.45">
      <c r="A447" s="71" t="str">
        <f t="shared" si="228"/>
        <v>2686090169</v>
      </c>
      <c r="B447" s="71" t="str">
        <f t="shared" si="229"/>
        <v>17-08-2019 13:15:41 UTC</v>
      </c>
      <c r="C447" s="71" t="str">
        <f t="shared" si="230"/>
        <v>a7fb-amfd-sp7x</v>
      </c>
      <c r="D447" s="71" t="str">
        <f t="shared" si="231"/>
        <v>-15.729206786490977</v>
      </c>
      <c r="E447" s="71" t="str">
        <f t="shared" si="232"/>
        <v>35.15344658866525</v>
      </c>
      <c r="F447" s="71" t="str">
        <f t="shared" si="233"/>
        <v>1030.0</v>
      </c>
      <c r="G447" s="71" t="str">
        <f t="shared" si="234"/>
        <v>Malawi</v>
      </c>
      <c r="H447" s="71" t="str">
        <f t="shared" si="235"/>
        <v>Chiradzulu</v>
      </c>
      <c r="I447" s="71" t="str">
        <f t="shared" si="236"/>
        <v>Onga</v>
      </c>
      <c r="J447" s="71" t="str">
        <f t="shared" si="237"/>
        <v>Onga</v>
      </c>
      <c r="K447" s="71" t="str">
        <f t="shared" si="238"/>
        <v>Mponda</v>
      </c>
      <c r="L447" s="71">
        <f t="shared" si="239"/>
        <v>0</v>
      </c>
      <c r="M447" s="71">
        <f t="shared" si="240"/>
        <v>0</v>
      </c>
      <c r="N447" s="71">
        <f t="shared" si="259"/>
        <v>7</v>
      </c>
      <c r="O447" s="71" t="str">
        <f t="shared" si="260"/>
        <v>Intermediate Level of Service</v>
      </c>
      <c r="P447" s="71">
        <v>1</v>
      </c>
      <c r="Q447" s="71" t="str">
        <f t="shared" si="241"/>
        <v>Afridev Handpump</v>
      </c>
      <c r="R447" s="71" t="str">
        <f t="shared" si="242"/>
        <v/>
      </c>
      <c r="S447" s="71" t="str">
        <f t="shared" si="261"/>
        <v>Afridev Handpump</v>
      </c>
      <c r="T447" s="71">
        <f t="shared" si="243"/>
        <v>1</v>
      </c>
      <c r="U447" s="71">
        <f t="shared" si="244"/>
        <v>74</v>
      </c>
      <c r="V447" s="71">
        <f t="shared" si="245"/>
        <v>1</v>
      </c>
      <c r="W447" s="71">
        <f t="shared" si="246"/>
        <v>0</v>
      </c>
      <c r="X447" s="71">
        <f t="shared" si="247"/>
        <v>1</v>
      </c>
      <c r="Y447" s="71">
        <f t="shared" si="248"/>
        <v>0</v>
      </c>
      <c r="Z447" s="71">
        <f t="shared" si="262"/>
        <v>0</v>
      </c>
      <c r="AA447" s="71">
        <f t="shared" si="249"/>
        <v>1</v>
      </c>
      <c r="AB447" s="71">
        <f t="shared" si="250"/>
        <v>53</v>
      </c>
      <c r="AC447" s="71" t="str">
        <f t="shared" si="251"/>
        <v>Handpump</v>
      </c>
      <c r="AD447" s="71">
        <f t="shared" si="263"/>
        <v>53</v>
      </c>
      <c r="AE447" s="71" t="str">
        <f t="shared" si="264"/>
        <v/>
      </c>
      <c r="AF447" s="71">
        <f t="shared" si="252"/>
        <v>1</v>
      </c>
      <c r="AG447" s="71" t="str">
        <f t="shared" si="253"/>
        <v/>
      </c>
      <c r="AH447" s="71" t="str">
        <f t="shared" si="254"/>
        <v/>
      </c>
      <c r="AI447" s="71">
        <f t="shared" si="255"/>
        <v>1</v>
      </c>
      <c r="AJ447" s="71" t="str">
        <f t="shared" si="256"/>
        <v>Turbidity</v>
      </c>
      <c r="AK447" s="71">
        <f t="shared" si="257"/>
        <v>1</v>
      </c>
      <c r="AL447" s="71">
        <f t="shared" si="265"/>
        <v>1</v>
      </c>
      <c r="AM447" s="71">
        <f t="shared" si="258"/>
        <v>1</v>
      </c>
    </row>
    <row r="448" spans="1:39" x14ac:dyDescent="0.45">
      <c r="A448" s="71" t="str">
        <f t="shared" si="228"/>
        <v>2716370145</v>
      </c>
      <c r="B448" s="71" t="str">
        <f t="shared" si="229"/>
        <v>17-08-2019 14:22:21 UTC</v>
      </c>
      <c r="C448" s="71" t="str">
        <f t="shared" si="230"/>
        <v>yb4x-wg80-wxub</v>
      </c>
      <c r="D448" s="71" t="str">
        <f t="shared" si="231"/>
        <v>-15.754632116295397</v>
      </c>
      <c r="E448" s="71" t="str">
        <f t="shared" si="232"/>
        <v>35.19267783500254</v>
      </c>
      <c r="F448" s="71" t="str">
        <f t="shared" si="233"/>
        <v>931.0</v>
      </c>
      <c r="G448" s="71" t="str">
        <f t="shared" si="234"/>
        <v>Malawi</v>
      </c>
      <c r="H448" s="71" t="str">
        <f t="shared" si="235"/>
        <v>Chiradzulu</v>
      </c>
      <c r="I448" s="71" t="str">
        <f t="shared" si="236"/>
        <v>Onga</v>
      </c>
      <c r="J448" s="71" t="str">
        <f t="shared" si="237"/>
        <v>kumitete</v>
      </c>
      <c r="K448" s="71" t="str">
        <f t="shared" si="238"/>
        <v>Kumitete</v>
      </c>
      <c r="L448" s="71">
        <f t="shared" si="239"/>
        <v>0</v>
      </c>
      <c r="M448" s="71">
        <f t="shared" si="240"/>
        <v>0</v>
      </c>
      <c r="N448" s="71">
        <f t="shared" si="259"/>
        <v>5</v>
      </c>
      <c r="O448" s="71" t="str">
        <f t="shared" si="260"/>
        <v>Basic Level of Service</v>
      </c>
      <c r="P448" s="71">
        <v>1</v>
      </c>
      <c r="Q448" s="71" t="str">
        <f t="shared" si="241"/>
        <v>Afridev Handpump</v>
      </c>
      <c r="R448" s="71" t="str">
        <f t="shared" si="242"/>
        <v/>
      </c>
      <c r="S448" s="71" t="str">
        <f t="shared" si="261"/>
        <v>Afridev Handpump</v>
      </c>
      <c r="T448" s="71">
        <f t="shared" si="243"/>
        <v>1</v>
      </c>
      <c r="U448" s="71">
        <f t="shared" si="244"/>
        <v>0</v>
      </c>
      <c r="V448" s="71">
        <f t="shared" si="245"/>
        <v>1</v>
      </c>
      <c r="W448" s="71">
        <f t="shared" si="246"/>
        <v>1</v>
      </c>
      <c r="X448" s="71" t="str">
        <f t="shared" si="247"/>
        <v/>
      </c>
      <c r="Y448" s="71" t="str">
        <f t="shared" si="248"/>
        <v/>
      </c>
      <c r="Z448" s="71">
        <f t="shared" si="262"/>
        <v>1</v>
      </c>
      <c r="AA448" s="71">
        <f t="shared" si="249"/>
        <v>0</v>
      </c>
      <c r="AB448" s="71">
        <f t="shared" si="250"/>
        <v>0</v>
      </c>
      <c r="AC448" s="71" t="str">
        <f t="shared" si="251"/>
        <v>Handpump</v>
      </c>
      <c r="AD448" s="71">
        <f t="shared" si="263"/>
        <v>0</v>
      </c>
      <c r="AE448" s="71" t="str">
        <f t="shared" si="264"/>
        <v/>
      </c>
      <c r="AF448" s="71">
        <f t="shared" si="252"/>
        <v>1</v>
      </c>
      <c r="AG448" s="71" t="str">
        <f t="shared" si="253"/>
        <v/>
      </c>
      <c r="AH448" s="71" t="str">
        <f t="shared" si="254"/>
        <v/>
      </c>
      <c r="AI448" s="71" t="str">
        <f t="shared" si="255"/>
        <v/>
      </c>
      <c r="AJ448" s="71" t="str">
        <f t="shared" si="256"/>
        <v>Turbidity</v>
      </c>
      <c r="AK448" s="71" t="str">
        <f t="shared" si="257"/>
        <v/>
      </c>
      <c r="AL448" s="71" t="str">
        <f t="shared" si="265"/>
        <v>No Data</v>
      </c>
      <c r="AM448" s="71">
        <f t="shared" si="258"/>
        <v>0</v>
      </c>
    </row>
    <row r="449" spans="1:39" x14ac:dyDescent="0.45">
      <c r="A449" s="71" t="str">
        <f t="shared" si="228"/>
        <v>2686090185</v>
      </c>
      <c r="B449" s="71" t="str">
        <f t="shared" si="229"/>
        <v>17-08-2019 14:23:32 UTC</v>
      </c>
      <c r="C449" s="71" t="str">
        <f t="shared" si="230"/>
        <v>kqcw-4gq1-qd69</v>
      </c>
      <c r="D449" s="71" t="str">
        <f t="shared" si="231"/>
        <v>-15.766083430498838</v>
      </c>
      <c r="E449" s="71" t="str">
        <f t="shared" si="232"/>
        <v>35.1837055105716</v>
      </c>
      <c r="F449" s="71" t="str">
        <f t="shared" si="233"/>
        <v>941.0</v>
      </c>
      <c r="G449" s="71" t="str">
        <f t="shared" si="234"/>
        <v>Malawi</v>
      </c>
      <c r="H449" s="71" t="str">
        <f t="shared" si="235"/>
        <v>Chiradzulu</v>
      </c>
      <c r="I449" s="71" t="str">
        <f t="shared" si="236"/>
        <v>Onga</v>
      </c>
      <c r="J449" s="71" t="str">
        <f t="shared" si="237"/>
        <v>Chingoli</v>
      </c>
      <c r="K449" s="71" t="str">
        <f t="shared" si="238"/>
        <v>John Lulanga</v>
      </c>
      <c r="L449" s="71">
        <f t="shared" si="239"/>
        <v>0</v>
      </c>
      <c r="M449" s="71">
        <f t="shared" si="240"/>
        <v>0</v>
      </c>
      <c r="N449" s="71">
        <f t="shared" si="259"/>
        <v>6</v>
      </c>
      <c r="O449" s="71" t="str">
        <f t="shared" si="260"/>
        <v>Intermediate Level of Service</v>
      </c>
      <c r="P449" s="71">
        <v>1</v>
      </c>
      <c r="Q449" s="71" t="str">
        <f t="shared" si="241"/>
        <v>Afridev Handpump</v>
      </c>
      <c r="R449" s="71" t="str">
        <f t="shared" si="242"/>
        <v/>
      </c>
      <c r="S449" s="71" t="str">
        <f t="shared" si="261"/>
        <v>Afridev Handpump</v>
      </c>
      <c r="T449" s="71">
        <f t="shared" si="243"/>
        <v>1</v>
      </c>
      <c r="U449" s="71">
        <f t="shared" si="244"/>
        <v>515</v>
      </c>
      <c r="V449" s="71">
        <f t="shared" si="245"/>
        <v>0</v>
      </c>
      <c r="W449" s="71">
        <f t="shared" si="246"/>
        <v>1</v>
      </c>
      <c r="X449" s="71" t="str">
        <f t="shared" si="247"/>
        <v/>
      </c>
      <c r="Y449" s="71" t="str">
        <f t="shared" si="248"/>
        <v/>
      </c>
      <c r="Z449" s="71">
        <f t="shared" si="262"/>
        <v>1</v>
      </c>
      <c r="AA449" s="71">
        <f t="shared" si="249"/>
        <v>1</v>
      </c>
      <c r="AB449" s="71">
        <f t="shared" si="250"/>
        <v>120</v>
      </c>
      <c r="AC449" s="71" t="str">
        <f t="shared" si="251"/>
        <v>Handpump</v>
      </c>
      <c r="AD449" s="71">
        <f t="shared" si="263"/>
        <v>120</v>
      </c>
      <c r="AE449" s="71" t="str">
        <f t="shared" si="264"/>
        <v/>
      </c>
      <c r="AF449" s="71">
        <f t="shared" si="252"/>
        <v>1</v>
      </c>
      <c r="AG449" s="71" t="str">
        <f t="shared" si="253"/>
        <v/>
      </c>
      <c r="AH449" s="71" t="str">
        <f t="shared" si="254"/>
        <v/>
      </c>
      <c r="AI449" s="71">
        <f t="shared" si="255"/>
        <v>1</v>
      </c>
      <c r="AJ449" s="71" t="str">
        <f t="shared" si="256"/>
        <v>Turbidity</v>
      </c>
      <c r="AK449" s="71">
        <f t="shared" si="257"/>
        <v>1</v>
      </c>
      <c r="AL449" s="71">
        <f t="shared" si="265"/>
        <v>1</v>
      </c>
      <c r="AM449" s="71">
        <f t="shared" si="258"/>
        <v>0</v>
      </c>
    </row>
    <row r="450" spans="1:39" x14ac:dyDescent="0.45">
      <c r="A450" s="71" t="str">
        <f t="shared" ref="A450:A513" si="266">IF(Instance_ID="","",Instance_ID)</f>
        <v>2716400173</v>
      </c>
      <c r="B450" s="71" t="str">
        <f t="shared" ref="B450:B513" si="267">IF(Date="","",Date)</f>
        <v>17-08-2019 14:24:48 UTC</v>
      </c>
      <c r="C450" s="71" t="str">
        <f t="shared" ref="C450:C513" si="268">IF(Unique_ID="","",Unique_ID)</f>
        <v>te3j-bnf3-u2wj</v>
      </c>
      <c r="D450" s="71" t="str">
        <f t="shared" ref="D450:D513" si="269">IF(Latitude="","",Latitude)</f>
        <v>-15.761806522496045</v>
      </c>
      <c r="E450" s="71" t="str">
        <f t="shared" ref="E450:E513" si="270">IF(Longitude="","",Longitude)</f>
        <v>35.18585714511573</v>
      </c>
      <c r="F450" s="71" t="str">
        <f t="shared" ref="F450:F513" si="271">IF(Elevation="","",Elevation)</f>
        <v>931.0</v>
      </c>
      <c r="G450" s="71" t="str">
        <f t="shared" ref="G450:G513" si="272">IF(Geo_Level_1="","",Geo_Level_1)</f>
        <v>Malawi</v>
      </c>
      <c r="H450" s="71" t="str">
        <f t="shared" ref="H450:H513" si="273">IF(Geo_Level_2="","",Geo_Level_2)</f>
        <v>Chiradzulu</v>
      </c>
      <c r="I450" s="71" t="str">
        <f t="shared" ref="I450:I513" si="274">IF(Geo_Level_1="","",Geo_Level_3)</f>
        <v>Onga</v>
      </c>
      <c r="J450" s="71" t="str">
        <f t="shared" ref="J450:J513" si="275">IF(Geo_Level_1="","",Geo_Level_4)</f>
        <v>Chingoli</v>
      </c>
      <c r="K450" s="71" t="str">
        <f t="shared" ref="K450:K513" si="276">IF(Geo_Level_1="","",Geo_Level_5)</f>
        <v>John Lulanga</v>
      </c>
      <c r="L450" s="71">
        <f t="shared" ref="L450:L513" si="277">IF(Geo_Level_1="","",Geo_Level_6)</f>
        <v>0</v>
      </c>
      <c r="M450" s="71">
        <f t="shared" ref="M450:M513" si="278">IF(Geo_Level_1="","",Geo_Level_7)</f>
        <v>0</v>
      </c>
      <c r="N450" s="71">
        <f t="shared" si="259"/>
        <v>4</v>
      </c>
      <c r="O450" s="71" t="str">
        <f t="shared" si="260"/>
        <v>Basic Level of Service</v>
      </c>
      <c r="P450" s="71">
        <v>1</v>
      </c>
      <c r="Q450" s="71" t="str">
        <f t="shared" ref="Q450:Q513" si="279">IF(Type_Improved_Water_Point="","",Type_Improved_Water_Point)</f>
        <v>Afridev Handpump</v>
      </c>
      <c r="R450" s="71" t="str">
        <f t="shared" ref="R450:R513" si="280">IF(Type_Unimproved_Water="","",Type_Unimproved_Water)</f>
        <v/>
      </c>
      <c r="S450" s="71" t="str">
        <f t="shared" si="261"/>
        <v>Afridev Handpump</v>
      </c>
      <c r="T450" s="71">
        <f t="shared" ref="T450:T513" si="281">IF(P450="N/A",P450,IF(Waterpoint_Source_Protected="","No Data",IF(Waterpoint_Source_Protected="Yes",1,0)))</f>
        <v>1</v>
      </c>
      <c r="U450" s="71">
        <f t="shared" ref="U450:U513" si="282">IF(Number_Users="","",Number_Users)</f>
        <v>590</v>
      </c>
      <c r="V450" s="71">
        <f t="shared" ref="V450:V513" si="283">IFERROR(IF(P450="N/A",P450,IF(U450="","No Data",IF(U450&lt;=Gov_Standard_Number_Users,1,0))),1)</f>
        <v>0</v>
      </c>
      <c r="W450" s="71">
        <f t="shared" ref="W450:W513" si="284">IF(Waterpoint_Out_Of_Service_Broken="","",IF(Waterpoint_Out_Of_Service_Broken="No",1,0))</f>
        <v>0</v>
      </c>
      <c r="X450" s="71">
        <f t="shared" ref="X450:X513" si="285">IF(Waterpoint_Number_Times_Broken="","",IF(Waterpoint_Number_Times_Broken&lt;=12,1,0))</f>
        <v>1</v>
      </c>
      <c r="Y450" s="71">
        <f t="shared" ref="Y450:Y513" si="286">IF(Waterpoint_Days_Broken="","",IF(Waterpoint_Days_Broken&gt;1,0,1))</f>
        <v>0</v>
      </c>
      <c r="Z450" s="71">
        <f t="shared" si="262"/>
        <v>0</v>
      </c>
      <c r="AA450" s="71">
        <f t="shared" ref="AA450:AA513" si="287">IF(P450="N/A",P450,IF(Water_Available_Day_Of_Visit="","No Data",IF(Water_Available_Day_Of_Visit="Yes",1,0)))</f>
        <v>1</v>
      </c>
      <c r="AB450" s="71">
        <f t="shared" ref="AB450:AB513" si="288">IF(Seconds_20L="","",Seconds_20L)</f>
        <v>183</v>
      </c>
      <c r="AC450" s="71" t="str">
        <f t="shared" ref="AC450:AC513" si="289">IF(Piped_Or_Handpump="","",Piped_Or_Handpump)</f>
        <v>Handpump</v>
      </c>
      <c r="AD450" s="71">
        <f t="shared" si="263"/>
        <v>183</v>
      </c>
      <c r="AE450" s="71" t="str">
        <f t="shared" si="264"/>
        <v/>
      </c>
      <c r="AF450" s="71">
        <f t="shared" ref="AF450:AF513" si="290">IF(P450="N/A",P450,IF(AND(AD450="",AE450=""),"No Data",IF(AC450="Piped System",IF(AE450&gt;=Gov_Standards_Quantity,1,0),IF(AC450="Handpump",IF(AB450&lt;=Standard_Time_To_Fill_Bucket,1,0)))))</f>
        <v>0</v>
      </c>
      <c r="AG450" s="71" t="str">
        <f t="shared" ref="AG450:AG513" si="291">IF(Ecoli_Result="","",IF(Ecoli_Result=Standard_Ecoli,1,0))</f>
        <v/>
      </c>
      <c r="AH450" s="71" t="str">
        <f t="shared" ref="AH450:AH513" si="292">IF(Residual_Chlorine_Result="","",IF(AND(Residual_Chlorine_Result&lt;=Standard_Residual_Chlorine_Max,Residual_Chlorine_Result&gt;=Standard_Residual_Chlorine_Min),1,0))</f>
        <v/>
      </c>
      <c r="AI450" s="71">
        <f t="shared" ref="AI450:AI513" si="293">IF(Bacteria_Result="","",IF(Bacteria_Result=Standard_Bacteria,1,0))</f>
        <v>1</v>
      </c>
      <c r="AJ450" s="71" t="str">
        <f t="shared" ref="AJ450:AJ513" si="294">IF(Other_Contaminant="","",Other_Contaminant)</f>
        <v>Turbidity</v>
      </c>
      <c r="AK450" s="71">
        <f t="shared" ref="AK450:AK513" si="295">IF(Other_Contaminant_Result="","",IF(Other_Contaminant_Result&lt;=Standard_Other_Contaminant,1,0))</f>
        <v>1</v>
      </c>
      <c r="AL450" s="71">
        <f t="shared" si="265"/>
        <v>1</v>
      </c>
      <c r="AM450" s="71">
        <f t="shared" ref="AM450:AM513" si="296">IF(P450="N/A",P450,IF(Water_Point_Condition_Overall="","No Data",IF(Water_Point_Condition_Overall="Normal",1,0)))</f>
        <v>0</v>
      </c>
    </row>
    <row r="451" spans="1:39" x14ac:dyDescent="0.45">
      <c r="A451" s="71" t="str">
        <f t="shared" si="266"/>
        <v>2708710049</v>
      </c>
      <c r="B451" s="71" t="str">
        <f t="shared" si="267"/>
        <v>18-08-2019 08:43:00 UTC</v>
      </c>
      <c r="C451" s="71" t="str">
        <f t="shared" si="268"/>
        <v>75a5-vj2r-53sb</v>
      </c>
      <c r="D451" s="71" t="str">
        <f t="shared" si="269"/>
        <v>-15.733019378967583</v>
      </c>
      <c r="E451" s="71" t="str">
        <f t="shared" si="270"/>
        <v>35.1555300783366</v>
      </c>
      <c r="F451" s="71" t="str">
        <f t="shared" si="271"/>
        <v>1007.0</v>
      </c>
      <c r="G451" s="71" t="str">
        <f t="shared" si="272"/>
        <v>Malawi</v>
      </c>
      <c r="H451" s="71" t="str">
        <f t="shared" si="273"/>
        <v>Chiradzulu</v>
      </c>
      <c r="I451" s="71" t="str">
        <f t="shared" si="274"/>
        <v>Onga</v>
      </c>
      <c r="J451" s="71" t="str">
        <f t="shared" si="275"/>
        <v>Onga</v>
      </c>
      <c r="K451" s="71" t="str">
        <f t="shared" si="276"/>
        <v>Chombe</v>
      </c>
      <c r="L451" s="71">
        <f t="shared" si="277"/>
        <v>0</v>
      </c>
      <c r="M451" s="71">
        <f t="shared" si="278"/>
        <v>0</v>
      </c>
      <c r="N451" s="71">
        <f t="shared" ref="N451:N514" si="297">SUM(P451,T451,V451,Z451,AA451,AF451,AL451,AM451)</f>
        <v>6</v>
      </c>
      <c r="O451" s="71" t="str">
        <f t="shared" ref="O451:O514" si="298">IF(N451=0,"No Improved System",IF(N451=1,"Inadequate Level of Service",IF(N451=2,"Inadequate Level of Service",IF(N451=3,"Basic Level of Service",IF(N451=4,"Basic Level of Service",IF(N451=5,"Basic Level of Service",IF(N451=6,"Intermediate Level of Service",IF(N451=7,"Intermediate Level of Service",IF(N451=8,"High Level of Service")))))))))</f>
        <v>Intermediate Level of Service</v>
      </c>
      <c r="P451" s="71">
        <v>1</v>
      </c>
      <c r="Q451" s="71" t="str">
        <f t="shared" si="279"/>
        <v>Afridev Handpump</v>
      </c>
      <c r="R451" s="71" t="str">
        <f t="shared" si="280"/>
        <v/>
      </c>
      <c r="S451" s="71" t="str">
        <f t="shared" ref="S451:S514" si="299">CONCATENATE(Q451,R451)</f>
        <v>Afridev Handpump</v>
      </c>
      <c r="T451" s="71">
        <f t="shared" si="281"/>
        <v>1</v>
      </c>
      <c r="U451" s="71">
        <f t="shared" si="282"/>
        <v>865</v>
      </c>
      <c r="V451" s="71">
        <f t="shared" si="283"/>
        <v>0</v>
      </c>
      <c r="W451" s="71">
        <f t="shared" si="284"/>
        <v>0</v>
      </c>
      <c r="X451" s="71">
        <f t="shared" si="285"/>
        <v>1</v>
      </c>
      <c r="Y451" s="71">
        <f t="shared" si="286"/>
        <v>0</v>
      </c>
      <c r="Z451" s="71">
        <f t="shared" ref="Z451:Z514" si="300">IF(P451="N/A",P451,IF(OR(W451="",AND(W451=0,X451="",Y451="")),"No Data",IF(W451=1,1,IF(AND(X451=1,Y451=1),1,0))))</f>
        <v>0</v>
      </c>
      <c r="AA451" s="71">
        <f t="shared" si="287"/>
        <v>1</v>
      </c>
      <c r="AB451" s="71">
        <f t="shared" si="288"/>
        <v>90</v>
      </c>
      <c r="AC451" s="71" t="str">
        <f t="shared" si="289"/>
        <v>Handpump</v>
      </c>
      <c r="AD451" s="71">
        <f t="shared" ref="AD451:AD514" si="301">IF(AC451="Handpump",IF(AB451="","",AB451),"")</f>
        <v>90</v>
      </c>
      <c r="AE451" s="71" t="str">
        <f t="shared" ref="AE451:AE514" si="302">IF(AC451="piped system",IFERROR(20/AB451*86400/U451,""),"")</f>
        <v/>
      </c>
      <c r="AF451" s="71">
        <f t="shared" si="290"/>
        <v>1</v>
      </c>
      <c r="AG451" s="71" t="str">
        <f t="shared" si="291"/>
        <v/>
      </c>
      <c r="AH451" s="71" t="str">
        <f t="shared" si="292"/>
        <v/>
      </c>
      <c r="AI451" s="71">
        <f t="shared" si="293"/>
        <v>1</v>
      </c>
      <c r="AJ451" s="71" t="str">
        <f t="shared" si="294"/>
        <v>Turbidity</v>
      </c>
      <c r="AK451" s="71">
        <f t="shared" si="295"/>
        <v>1</v>
      </c>
      <c r="AL451" s="71">
        <f t="shared" ref="AL451:AL514" si="303">IF(P451="N/A",P451,IF(AJ451="",IF(OR(AG451=0,AND(AI451=0,AG451="")),0,IF(OR(AG451=1,AH451=1,AI451=1),1,"No Data")),IF(OR(AK451=0,AG451=0,AND(AI451=0,AG451="")),0,IF(AND(AK451=1,OR(AG451=1,AH451=1,AI451=1)),1,"No Data"))))</f>
        <v>1</v>
      </c>
      <c r="AM451" s="71">
        <f t="shared" si="296"/>
        <v>1</v>
      </c>
    </row>
    <row r="452" spans="1:39" x14ac:dyDescent="0.45">
      <c r="A452" s="71" t="str">
        <f t="shared" si="266"/>
        <v>2710510071</v>
      </c>
      <c r="B452" s="71" t="str">
        <f t="shared" si="267"/>
        <v>18-08-2019 11:04:45 UTC</v>
      </c>
      <c r="C452" s="71" t="str">
        <f t="shared" si="268"/>
        <v>8j80-ffud-nts0</v>
      </c>
      <c r="D452" s="71" t="str">
        <f t="shared" si="269"/>
        <v>-15.736190043389797</v>
      </c>
      <c r="E452" s="71" t="str">
        <f t="shared" si="270"/>
        <v>35.14912420883775</v>
      </c>
      <c r="F452" s="71" t="str">
        <f t="shared" si="271"/>
        <v>1036.0</v>
      </c>
      <c r="G452" s="71" t="str">
        <f t="shared" si="272"/>
        <v>Malawi</v>
      </c>
      <c r="H452" s="71" t="str">
        <f t="shared" si="273"/>
        <v>Chiradzulu</v>
      </c>
      <c r="I452" s="71" t="str">
        <f t="shared" si="274"/>
        <v>Onga</v>
      </c>
      <c r="J452" s="71" t="str">
        <f t="shared" si="275"/>
        <v>Nsaka</v>
      </c>
      <c r="K452" s="71" t="str">
        <f t="shared" si="276"/>
        <v>Chikankheni</v>
      </c>
      <c r="L452" s="71">
        <f t="shared" si="277"/>
        <v>0</v>
      </c>
      <c r="M452" s="71">
        <f t="shared" si="278"/>
        <v>0</v>
      </c>
      <c r="N452" s="71">
        <f t="shared" si="297"/>
        <v>5</v>
      </c>
      <c r="O452" s="71" t="str">
        <f t="shared" si="298"/>
        <v>Basic Level of Service</v>
      </c>
      <c r="P452" s="71">
        <v>1</v>
      </c>
      <c r="Q452" s="71" t="str">
        <f t="shared" si="279"/>
        <v>Afridev Handpump</v>
      </c>
      <c r="R452" s="71" t="str">
        <f t="shared" si="280"/>
        <v/>
      </c>
      <c r="S452" s="71" t="str">
        <f t="shared" si="299"/>
        <v>Afridev Handpump</v>
      </c>
      <c r="T452" s="71">
        <f t="shared" si="281"/>
        <v>1</v>
      </c>
      <c r="U452" s="71">
        <f t="shared" si="282"/>
        <v>100</v>
      </c>
      <c r="V452" s="71">
        <f t="shared" si="283"/>
        <v>1</v>
      </c>
      <c r="W452" s="71">
        <f t="shared" si="284"/>
        <v>0</v>
      </c>
      <c r="X452" s="71">
        <f t="shared" si="285"/>
        <v>1</v>
      </c>
      <c r="Y452" s="71">
        <f t="shared" si="286"/>
        <v>0</v>
      </c>
      <c r="Z452" s="71">
        <f t="shared" si="300"/>
        <v>0</v>
      </c>
      <c r="AA452" s="71">
        <f t="shared" si="287"/>
        <v>1</v>
      </c>
      <c r="AB452" s="71">
        <f t="shared" si="288"/>
        <v>540</v>
      </c>
      <c r="AC452" s="71" t="str">
        <f t="shared" si="289"/>
        <v>Handpump</v>
      </c>
      <c r="AD452" s="71">
        <f t="shared" si="301"/>
        <v>540</v>
      </c>
      <c r="AE452" s="71" t="str">
        <f t="shared" si="302"/>
        <v/>
      </c>
      <c r="AF452" s="71">
        <f t="shared" si="290"/>
        <v>0</v>
      </c>
      <c r="AG452" s="71" t="str">
        <f t="shared" si="291"/>
        <v/>
      </c>
      <c r="AH452" s="71" t="str">
        <f t="shared" si="292"/>
        <v/>
      </c>
      <c r="AI452" s="71">
        <f t="shared" si="293"/>
        <v>1</v>
      </c>
      <c r="AJ452" s="71" t="str">
        <f t="shared" si="294"/>
        <v>Turbidity</v>
      </c>
      <c r="AK452" s="71">
        <f t="shared" si="295"/>
        <v>1</v>
      </c>
      <c r="AL452" s="71">
        <f t="shared" si="303"/>
        <v>1</v>
      </c>
      <c r="AM452" s="71">
        <f t="shared" si="296"/>
        <v>0</v>
      </c>
    </row>
    <row r="453" spans="1:39" x14ac:dyDescent="0.45">
      <c r="A453" s="71" t="str">
        <f t="shared" si="266"/>
        <v>2693930064</v>
      </c>
      <c r="B453" s="71" t="str">
        <f t="shared" si="267"/>
        <v>18-08-2019 11:30:02 UTC</v>
      </c>
      <c r="C453" s="71" t="str">
        <f t="shared" si="268"/>
        <v>nxnw-9n9v-stu3</v>
      </c>
      <c r="D453" s="71" t="str">
        <f t="shared" si="269"/>
        <v>-15.731148663908243</v>
      </c>
      <c r="E453" s="71" t="str">
        <f t="shared" si="270"/>
        <v>35.14712629839778</v>
      </c>
      <c r="F453" s="71" t="str">
        <f t="shared" si="271"/>
        <v>1024.0</v>
      </c>
      <c r="G453" s="71" t="str">
        <f t="shared" si="272"/>
        <v>Malawi</v>
      </c>
      <c r="H453" s="71" t="str">
        <f t="shared" si="273"/>
        <v>Chiradzulu</v>
      </c>
      <c r="I453" s="71" t="str">
        <f t="shared" si="274"/>
        <v>Onga</v>
      </c>
      <c r="J453" s="71" t="str">
        <f t="shared" si="275"/>
        <v>Nsaka</v>
      </c>
      <c r="K453" s="71" t="str">
        <f t="shared" si="276"/>
        <v>Chikankheni</v>
      </c>
      <c r="L453" s="71">
        <f t="shared" si="277"/>
        <v>0</v>
      </c>
      <c r="M453" s="71">
        <f t="shared" si="278"/>
        <v>0</v>
      </c>
      <c r="N453" s="71">
        <f t="shared" si="297"/>
        <v>0</v>
      </c>
      <c r="O453" s="71" t="str">
        <f t="shared" si="298"/>
        <v>No Improved System</v>
      </c>
      <c r="P453" s="71" t="s">
        <v>96</v>
      </c>
      <c r="Q453" s="71" t="str">
        <f t="shared" si="279"/>
        <v/>
      </c>
      <c r="R453" s="71" t="str">
        <f t="shared" si="280"/>
        <v>Unprotected well</v>
      </c>
      <c r="S453" s="71" t="str">
        <f t="shared" si="299"/>
        <v>Unprotected well</v>
      </c>
      <c r="T453" s="71" t="str">
        <f t="shared" si="281"/>
        <v>N/A</v>
      </c>
      <c r="U453" s="71">
        <f t="shared" si="282"/>
        <v>650</v>
      </c>
      <c r="V453" s="71" t="str">
        <f t="shared" si="283"/>
        <v>N/A</v>
      </c>
      <c r="W453" s="71" t="str">
        <f t="shared" si="284"/>
        <v/>
      </c>
      <c r="X453" s="71" t="str">
        <f t="shared" si="285"/>
        <v/>
      </c>
      <c r="Y453" s="71" t="str">
        <f t="shared" si="286"/>
        <v/>
      </c>
      <c r="Z453" s="71" t="str">
        <f t="shared" si="300"/>
        <v>N/A</v>
      </c>
      <c r="AA453" s="71" t="str">
        <f t="shared" si="287"/>
        <v>N/A</v>
      </c>
      <c r="AB453" s="71" t="str">
        <f t="shared" si="288"/>
        <v/>
      </c>
      <c r="AC453" s="71" t="str">
        <f t="shared" si="289"/>
        <v/>
      </c>
      <c r="AD453" s="71" t="str">
        <f t="shared" si="301"/>
        <v/>
      </c>
      <c r="AE453" s="71" t="str">
        <f t="shared" si="302"/>
        <v/>
      </c>
      <c r="AF453" s="71" t="str">
        <f t="shared" si="290"/>
        <v>N/A</v>
      </c>
      <c r="AG453" s="71" t="str">
        <f t="shared" si="291"/>
        <v/>
      </c>
      <c r="AH453" s="71" t="str">
        <f t="shared" si="292"/>
        <v/>
      </c>
      <c r="AI453" s="71" t="str">
        <f t="shared" si="293"/>
        <v/>
      </c>
      <c r="AJ453" s="71" t="str">
        <f t="shared" si="294"/>
        <v/>
      </c>
      <c r="AK453" s="71" t="str">
        <f t="shared" si="295"/>
        <v/>
      </c>
      <c r="AL453" s="71" t="str">
        <f t="shared" si="303"/>
        <v>N/A</v>
      </c>
      <c r="AM453" s="71" t="str">
        <f t="shared" si="296"/>
        <v>N/A</v>
      </c>
    </row>
    <row r="454" spans="1:39" x14ac:dyDescent="0.45">
      <c r="A454" s="71" t="str">
        <f t="shared" si="266"/>
        <v>2686140065</v>
      </c>
      <c r="B454" s="71" t="str">
        <f t="shared" si="267"/>
        <v>18-08-2019 11:41:08 UTC</v>
      </c>
      <c r="C454" s="71" t="str">
        <f t="shared" si="268"/>
        <v>x7u5-3dcj-7pqj</v>
      </c>
      <c r="D454" s="71" t="str">
        <f t="shared" si="269"/>
        <v>-15.732070463709533</v>
      </c>
      <c r="E454" s="71" t="str">
        <f t="shared" si="270"/>
        <v>35.1479073241353</v>
      </c>
      <c r="F454" s="71" t="str">
        <f t="shared" si="271"/>
        <v>1022.0</v>
      </c>
      <c r="G454" s="71" t="str">
        <f t="shared" si="272"/>
        <v>Malawi</v>
      </c>
      <c r="H454" s="71" t="str">
        <f t="shared" si="273"/>
        <v>Chiradzulu</v>
      </c>
      <c r="I454" s="71" t="str">
        <f t="shared" si="274"/>
        <v>Onga</v>
      </c>
      <c r="J454" s="71" t="str">
        <f t="shared" si="275"/>
        <v>Nsaka</v>
      </c>
      <c r="K454" s="71" t="str">
        <f t="shared" si="276"/>
        <v>Chikankheni</v>
      </c>
      <c r="L454" s="71">
        <f t="shared" si="277"/>
        <v>0</v>
      </c>
      <c r="M454" s="71">
        <f t="shared" si="278"/>
        <v>0</v>
      </c>
      <c r="N454" s="71">
        <f t="shared" si="297"/>
        <v>5</v>
      </c>
      <c r="O454" s="71" t="str">
        <f t="shared" si="298"/>
        <v>Basic Level of Service</v>
      </c>
      <c r="P454" s="71">
        <v>1</v>
      </c>
      <c r="Q454" s="71" t="str">
        <f t="shared" si="279"/>
        <v>Afridev Handpump</v>
      </c>
      <c r="R454" s="71" t="str">
        <f t="shared" si="280"/>
        <v/>
      </c>
      <c r="S454" s="71" t="str">
        <f t="shared" si="299"/>
        <v>Afridev Handpump</v>
      </c>
      <c r="T454" s="71">
        <f t="shared" si="281"/>
        <v>1</v>
      </c>
      <c r="U454" s="71">
        <f t="shared" si="282"/>
        <v>0</v>
      </c>
      <c r="V454" s="71">
        <f t="shared" si="283"/>
        <v>1</v>
      </c>
      <c r="W454" s="71">
        <f t="shared" si="284"/>
        <v>0</v>
      </c>
      <c r="X454" s="71">
        <f t="shared" si="285"/>
        <v>1</v>
      </c>
      <c r="Y454" s="71">
        <f t="shared" si="286"/>
        <v>1</v>
      </c>
      <c r="Z454" s="71">
        <f t="shared" si="300"/>
        <v>1</v>
      </c>
      <c r="AA454" s="71">
        <f t="shared" si="287"/>
        <v>0</v>
      </c>
      <c r="AB454" s="71">
        <f t="shared" si="288"/>
        <v>0</v>
      </c>
      <c r="AC454" s="71" t="str">
        <f t="shared" si="289"/>
        <v>Handpump</v>
      </c>
      <c r="AD454" s="71">
        <f t="shared" si="301"/>
        <v>0</v>
      </c>
      <c r="AE454" s="71" t="str">
        <f t="shared" si="302"/>
        <v/>
      </c>
      <c r="AF454" s="71">
        <f t="shared" si="290"/>
        <v>1</v>
      </c>
      <c r="AG454" s="71" t="str">
        <f t="shared" si="291"/>
        <v/>
      </c>
      <c r="AH454" s="71" t="str">
        <f t="shared" si="292"/>
        <v/>
      </c>
      <c r="AI454" s="71" t="str">
        <f t="shared" si="293"/>
        <v/>
      </c>
      <c r="AJ454" s="71" t="str">
        <f t="shared" si="294"/>
        <v>Turbidity</v>
      </c>
      <c r="AK454" s="71" t="str">
        <f t="shared" si="295"/>
        <v/>
      </c>
      <c r="AL454" s="71" t="str">
        <f t="shared" si="303"/>
        <v>No Data</v>
      </c>
      <c r="AM454" s="71">
        <f t="shared" si="296"/>
        <v>0</v>
      </c>
    </row>
    <row r="455" spans="1:39" x14ac:dyDescent="0.45">
      <c r="A455" s="71" t="str">
        <f t="shared" si="266"/>
        <v>2716460138</v>
      </c>
      <c r="B455" s="71" t="str">
        <f t="shared" si="267"/>
        <v>18-08-2019 14:26:33 UTC</v>
      </c>
      <c r="C455" s="71" t="str">
        <f t="shared" si="268"/>
        <v>24kr-69uc-5gwh</v>
      </c>
      <c r="D455" s="71" t="str">
        <f t="shared" si="269"/>
        <v>-15.665527204982936</v>
      </c>
      <c r="E455" s="71" t="str">
        <f t="shared" si="270"/>
        <v>35.179967852309346</v>
      </c>
      <c r="F455" s="71" t="str">
        <f t="shared" si="271"/>
        <v>981.0</v>
      </c>
      <c r="G455" s="71" t="str">
        <f t="shared" si="272"/>
        <v>Malawi</v>
      </c>
      <c r="H455" s="71" t="str">
        <f t="shared" si="273"/>
        <v>Chiradzulu</v>
      </c>
      <c r="I455" s="71" t="str">
        <f t="shared" si="274"/>
        <v>Kadewere</v>
      </c>
      <c r="J455" s="71" t="str">
        <f t="shared" si="275"/>
        <v>Chikoja</v>
      </c>
      <c r="K455" s="71" t="str">
        <f t="shared" si="276"/>
        <v>Chikoja</v>
      </c>
      <c r="L455" s="71">
        <f t="shared" si="277"/>
        <v>0</v>
      </c>
      <c r="M455" s="71">
        <f t="shared" si="278"/>
        <v>0</v>
      </c>
      <c r="N455" s="71">
        <f t="shared" si="297"/>
        <v>3</v>
      </c>
      <c r="O455" s="71" t="str">
        <f t="shared" si="298"/>
        <v>Basic Level of Service</v>
      </c>
      <c r="P455" s="71">
        <v>1</v>
      </c>
      <c r="Q455" s="71" t="str">
        <f t="shared" si="279"/>
        <v>Afridev Handpump</v>
      </c>
      <c r="R455" s="71" t="str">
        <f t="shared" si="280"/>
        <v/>
      </c>
      <c r="S455" s="71" t="str">
        <f t="shared" si="299"/>
        <v>Afridev Handpump</v>
      </c>
      <c r="T455" s="71">
        <f t="shared" si="281"/>
        <v>0</v>
      </c>
      <c r="U455" s="71">
        <f t="shared" si="282"/>
        <v>0</v>
      </c>
      <c r="V455" s="71">
        <f t="shared" si="283"/>
        <v>1</v>
      </c>
      <c r="W455" s="71">
        <f t="shared" si="284"/>
        <v>0</v>
      </c>
      <c r="X455" s="71">
        <f t="shared" si="285"/>
        <v>1</v>
      </c>
      <c r="Y455" s="71">
        <f t="shared" si="286"/>
        <v>0</v>
      </c>
      <c r="Z455" s="71">
        <f t="shared" si="300"/>
        <v>0</v>
      </c>
      <c r="AA455" s="71">
        <f t="shared" si="287"/>
        <v>0</v>
      </c>
      <c r="AB455" s="71">
        <f t="shared" si="288"/>
        <v>0</v>
      </c>
      <c r="AC455" s="71" t="str">
        <f t="shared" si="289"/>
        <v>Handpump</v>
      </c>
      <c r="AD455" s="71">
        <f t="shared" si="301"/>
        <v>0</v>
      </c>
      <c r="AE455" s="71" t="str">
        <f t="shared" si="302"/>
        <v/>
      </c>
      <c r="AF455" s="71">
        <f t="shared" si="290"/>
        <v>1</v>
      </c>
      <c r="AG455" s="71" t="str">
        <f t="shared" si="291"/>
        <v/>
      </c>
      <c r="AH455" s="71" t="str">
        <f t="shared" si="292"/>
        <v/>
      </c>
      <c r="AI455" s="71" t="str">
        <f t="shared" si="293"/>
        <v/>
      </c>
      <c r="AJ455" s="71" t="str">
        <f t="shared" si="294"/>
        <v>Turbidity</v>
      </c>
      <c r="AK455" s="71" t="str">
        <f t="shared" si="295"/>
        <v/>
      </c>
      <c r="AL455" s="71" t="str">
        <f t="shared" si="303"/>
        <v>No Data</v>
      </c>
      <c r="AM455" s="71">
        <f t="shared" si="296"/>
        <v>0</v>
      </c>
    </row>
    <row r="456" spans="1:39" x14ac:dyDescent="0.45">
      <c r="A456" s="71" t="str">
        <f t="shared" si="266"/>
        <v>2693920119</v>
      </c>
      <c r="B456" s="71" t="str">
        <f t="shared" si="267"/>
        <v>18-08-2019 14:36:02 UTC</v>
      </c>
      <c r="C456" s="71" t="str">
        <f t="shared" si="268"/>
        <v>ck6f-vqk2-jtdj</v>
      </c>
      <c r="D456" s="71" t="str">
        <f t="shared" si="269"/>
        <v>-15.66396087873727</v>
      </c>
      <c r="E456" s="71" t="str">
        <f t="shared" si="270"/>
        <v>35.178471179679036</v>
      </c>
      <c r="F456" s="71" t="str">
        <f t="shared" si="271"/>
        <v>995.0</v>
      </c>
      <c r="G456" s="71" t="str">
        <f t="shared" si="272"/>
        <v>Malawi</v>
      </c>
      <c r="H456" s="71" t="str">
        <f t="shared" si="273"/>
        <v>Chiradzulu</v>
      </c>
      <c r="I456" s="71" t="str">
        <f t="shared" si="274"/>
        <v>Kadewere</v>
      </c>
      <c r="J456" s="71" t="str">
        <f t="shared" si="275"/>
        <v>Chikoja</v>
      </c>
      <c r="K456" s="71" t="str">
        <f t="shared" si="276"/>
        <v>Chikoja</v>
      </c>
      <c r="L456" s="71">
        <f t="shared" si="277"/>
        <v>0</v>
      </c>
      <c r="M456" s="71">
        <f t="shared" si="278"/>
        <v>0</v>
      </c>
      <c r="N456" s="71">
        <f t="shared" si="297"/>
        <v>0</v>
      </c>
      <c r="O456" s="71" t="str">
        <f t="shared" si="298"/>
        <v>No Improved System</v>
      </c>
      <c r="P456" s="71" t="s">
        <v>96</v>
      </c>
      <c r="Q456" s="71" t="str">
        <f t="shared" si="279"/>
        <v/>
      </c>
      <c r="R456" s="71" t="str">
        <f t="shared" si="280"/>
        <v>Unprotected Spring</v>
      </c>
      <c r="S456" s="71" t="str">
        <f t="shared" si="299"/>
        <v>Unprotected Spring</v>
      </c>
      <c r="T456" s="71" t="str">
        <f t="shared" si="281"/>
        <v>N/A</v>
      </c>
      <c r="U456" s="71">
        <f t="shared" si="282"/>
        <v>142</v>
      </c>
      <c r="V456" s="71" t="str">
        <f t="shared" si="283"/>
        <v>N/A</v>
      </c>
      <c r="W456" s="71" t="str">
        <f t="shared" si="284"/>
        <v/>
      </c>
      <c r="X456" s="71" t="str">
        <f t="shared" si="285"/>
        <v/>
      </c>
      <c r="Y456" s="71" t="str">
        <f t="shared" si="286"/>
        <v/>
      </c>
      <c r="Z456" s="71" t="str">
        <f t="shared" si="300"/>
        <v>N/A</v>
      </c>
      <c r="AA456" s="71" t="str">
        <f t="shared" si="287"/>
        <v>N/A</v>
      </c>
      <c r="AB456" s="71" t="str">
        <f t="shared" si="288"/>
        <v/>
      </c>
      <c r="AC456" s="71" t="str">
        <f t="shared" si="289"/>
        <v/>
      </c>
      <c r="AD456" s="71" t="str">
        <f t="shared" si="301"/>
        <v/>
      </c>
      <c r="AE456" s="71" t="str">
        <f t="shared" si="302"/>
        <v/>
      </c>
      <c r="AF456" s="71" t="str">
        <f t="shared" si="290"/>
        <v>N/A</v>
      </c>
      <c r="AG456" s="71" t="str">
        <f t="shared" si="291"/>
        <v/>
      </c>
      <c r="AH456" s="71" t="str">
        <f t="shared" si="292"/>
        <v/>
      </c>
      <c r="AI456" s="71" t="str">
        <f t="shared" si="293"/>
        <v/>
      </c>
      <c r="AJ456" s="71" t="str">
        <f t="shared" si="294"/>
        <v/>
      </c>
      <c r="AK456" s="71" t="str">
        <f t="shared" si="295"/>
        <v/>
      </c>
      <c r="AL456" s="71" t="str">
        <f t="shared" si="303"/>
        <v>N/A</v>
      </c>
      <c r="AM456" s="71" t="str">
        <f t="shared" si="296"/>
        <v>N/A</v>
      </c>
    </row>
    <row r="457" spans="1:39" x14ac:dyDescent="0.45">
      <c r="A457" s="71" t="str">
        <f t="shared" si="266"/>
        <v>2699940127</v>
      </c>
      <c r="B457" s="71" t="str">
        <f t="shared" si="267"/>
        <v>18-08-2019 14:45:11 UTC</v>
      </c>
      <c r="C457" s="71" t="str">
        <f t="shared" si="268"/>
        <v>sr4c-qjem-chj6</v>
      </c>
      <c r="D457" s="71" t="str">
        <f t="shared" si="269"/>
        <v>-15.666294945403934</v>
      </c>
      <c r="E457" s="71" t="str">
        <f t="shared" si="270"/>
        <v>35.17951942048967</v>
      </c>
      <c r="F457" s="71" t="str">
        <f t="shared" si="271"/>
        <v>1012.0</v>
      </c>
      <c r="G457" s="71" t="str">
        <f t="shared" si="272"/>
        <v>Malawi</v>
      </c>
      <c r="H457" s="71" t="str">
        <f t="shared" si="273"/>
        <v>Chiradzulu</v>
      </c>
      <c r="I457" s="71" t="str">
        <f t="shared" si="274"/>
        <v>Kadewere</v>
      </c>
      <c r="J457" s="71" t="str">
        <f t="shared" si="275"/>
        <v>Chikoja</v>
      </c>
      <c r="K457" s="71" t="str">
        <f t="shared" si="276"/>
        <v>Chikoja</v>
      </c>
      <c r="L457" s="71">
        <f t="shared" si="277"/>
        <v>0</v>
      </c>
      <c r="M457" s="71">
        <f t="shared" si="278"/>
        <v>0</v>
      </c>
      <c r="N457" s="71">
        <f t="shared" si="297"/>
        <v>0</v>
      </c>
      <c r="O457" s="71" t="str">
        <f t="shared" si="298"/>
        <v>No Improved System</v>
      </c>
      <c r="P457" s="71" t="s">
        <v>96</v>
      </c>
      <c r="Q457" s="71" t="str">
        <f t="shared" si="279"/>
        <v/>
      </c>
      <c r="R457" s="71" t="str">
        <f t="shared" si="280"/>
        <v>Unprotected Spring</v>
      </c>
      <c r="S457" s="71" t="str">
        <f t="shared" si="299"/>
        <v>Unprotected Spring</v>
      </c>
      <c r="T457" s="71" t="str">
        <f t="shared" si="281"/>
        <v>N/A</v>
      </c>
      <c r="U457" s="71">
        <f t="shared" si="282"/>
        <v>142</v>
      </c>
      <c r="V457" s="71" t="str">
        <f t="shared" si="283"/>
        <v>N/A</v>
      </c>
      <c r="W457" s="71" t="str">
        <f t="shared" si="284"/>
        <v/>
      </c>
      <c r="X457" s="71" t="str">
        <f t="shared" si="285"/>
        <v/>
      </c>
      <c r="Y457" s="71" t="str">
        <f t="shared" si="286"/>
        <v/>
      </c>
      <c r="Z457" s="71" t="str">
        <f t="shared" si="300"/>
        <v>N/A</v>
      </c>
      <c r="AA457" s="71" t="str">
        <f t="shared" si="287"/>
        <v>N/A</v>
      </c>
      <c r="AB457" s="71" t="str">
        <f t="shared" si="288"/>
        <v/>
      </c>
      <c r="AC457" s="71" t="str">
        <f t="shared" si="289"/>
        <v/>
      </c>
      <c r="AD457" s="71" t="str">
        <f t="shared" si="301"/>
        <v/>
      </c>
      <c r="AE457" s="71" t="str">
        <f t="shared" si="302"/>
        <v/>
      </c>
      <c r="AF457" s="71" t="str">
        <f t="shared" si="290"/>
        <v>N/A</v>
      </c>
      <c r="AG457" s="71" t="str">
        <f t="shared" si="291"/>
        <v/>
      </c>
      <c r="AH457" s="71" t="str">
        <f t="shared" si="292"/>
        <v/>
      </c>
      <c r="AI457" s="71" t="str">
        <f t="shared" si="293"/>
        <v/>
      </c>
      <c r="AJ457" s="71" t="str">
        <f t="shared" si="294"/>
        <v/>
      </c>
      <c r="AK457" s="71" t="str">
        <f t="shared" si="295"/>
        <v/>
      </c>
      <c r="AL457" s="71" t="str">
        <f t="shared" si="303"/>
        <v>N/A</v>
      </c>
      <c r="AM457" s="71" t="str">
        <f t="shared" si="296"/>
        <v>N/A</v>
      </c>
    </row>
    <row r="458" spans="1:39" x14ac:dyDescent="0.45">
      <c r="A458" s="71" t="str">
        <f t="shared" si="266"/>
        <v>2716450157</v>
      </c>
      <c r="B458" s="71" t="str">
        <f t="shared" si="267"/>
        <v>18-08-2019 14:54:56 UTC</v>
      </c>
      <c r="C458" s="71" t="str">
        <f t="shared" si="268"/>
        <v>m9va-0hxp-q419</v>
      </c>
      <c r="D458" s="71" t="str">
        <f t="shared" si="269"/>
        <v>-15.668080626055598</v>
      </c>
      <c r="E458" s="71" t="str">
        <f t="shared" si="270"/>
        <v>35.177938006818295</v>
      </c>
      <c r="F458" s="71" t="str">
        <f t="shared" si="271"/>
        <v>1052.0</v>
      </c>
      <c r="G458" s="71" t="str">
        <f t="shared" si="272"/>
        <v>Malawi</v>
      </c>
      <c r="H458" s="71" t="str">
        <f t="shared" si="273"/>
        <v>Chiradzulu</v>
      </c>
      <c r="I458" s="71" t="str">
        <f t="shared" si="274"/>
        <v>Kadewere</v>
      </c>
      <c r="J458" s="71" t="str">
        <f t="shared" si="275"/>
        <v>Chikoja</v>
      </c>
      <c r="K458" s="71" t="str">
        <f t="shared" si="276"/>
        <v>Chikoja</v>
      </c>
      <c r="L458" s="71">
        <f t="shared" si="277"/>
        <v>0</v>
      </c>
      <c r="M458" s="71">
        <f t="shared" si="278"/>
        <v>0</v>
      </c>
      <c r="N458" s="71">
        <f t="shared" si="297"/>
        <v>0</v>
      </c>
      <c r="O458" s="71" t="str">
        <f t="shared" si="298"/>
        <v>No Improved System</v>
      </c>
      <c r="P458" s="71" t="s">
        <v>96</v>
      </c>
      <c r="Q458" s="71" t="str">
        <f t="shared" si="279"/>
        <v/>
      </c>
      <c r="R458" s="71" t="str">
        <f t="shared" si="280"/>
        <v>Unprotected Spring</v>
      </c>
      <c r="S458" s="71" t="str">
        <f t="shared" si="299"/>
        <v>Unprotected Spring</v>
      </c>
      <c r="T458" s="71" t="str">
        <f t="shared" si="281"/>
        <v>N/A</v>
      </c>
      <c r="U458" s="71">
        <f t="shared" si="282"/>
        <v>142</v>
      </c>
      <c r="V458" s="71" t="str">
        <f t="shared" si="283"/>
        <v>N/A</v>
      </c>
      <c r="W458" s="71" t="str">
        <f t="shared" si="284"/>
        <v/>
      </c>
      <c r="X458" s="71" t="str">
        <f t="shared" si="285"/>
        <v/>
      </c>
      <c r="Y458" s="71" t="str">
        <f t="shared" si="286"/>
        <v/>
      </c>
      <c r="Z458" s="71" t="str">
        <f t="shared" si="300"/>
        <v>N/A</v>
      </c>
      <c r="AA458" s="71" t="str">
        <f t="shared" si="287"/>
        <v>N/A</v>
      </c>
      <c r="AB458" s="71" t="str">
        <f t="shared" si="288"/>
        <v/>
      </c>
      <c r="AC458" s="71" t="str">
        <f t="shared" si="289"/>
        <v/>
      </c>
      <c r="AD458" s="71" t="str">
        <f t="shared" si="301"/>
        <v/>
      </c>
      <c r="AE458" s="71" t="str">
        <f t="shared" si="302"/>
        <v/>
      </c>
      <c r="AF458" s="71" t="str">
        <f t="shared" si="290"/>
        <v>N/A</v>
      </c>
      <c r="AG458" s="71" t="str">
        <f t="shared" si="291"/>
        <v/>
      </c>
      <c r="AH458" s="71" t="str">
        <f t="shared" si="292"/>
        <v/>
      </c>
      <c r="AI458" s="71" t="str">
        <f t="shared" si="293"/>
        <v/>
      </c>
      <c r="AJ458" s="71" t="str">
        <f t="shared" si="294"/>
        <v/>
      </c>
      <c r="AK458" s="71" t="str">
        <f t="shared" si="295"/>
        <v/>
      </c>
      <c r="AL458" s="71" t="str">
        <f t="shared" si="303"/>
        <v>N/A</v>
      </c>
      <c r="AM458" s="71" t="str">
        <f t="shared" si="296"/>
        <v>N/A</v>
      </c>
    </row>
    <row r="459" spans="1:39" x14ac:dyDescent="0.45">
      <c r="A459" s="71" t="str">
        <f t="shared" si="266"/>
        <v>2686140067</v>
      </c>
      <c r="B459" s="71" t="str">
        <f t="shared" si="267"/>
        <v>18-08-2019 17:41:48 UTC</v>
      </c>
      <c r="C459" s="71" t="str">
        <f t="shared" si="268"/>
        <v>85dy-n7xf-fbvb</v>
      </c>
      <c r="D459" s="71" t="str">
        <f t="shared" si="269"/>
        <v>-15.93498217407614</v>
      </c>
      <c r="E459" s="71" t="str">
        <f t="shared" si="270"/>
        <v>35.2645555883646</v>
      </c>
      <c r="F459" s="71" t="str">
        <f t="shared" si="271"/>
        <v>749.0</v>
      </c>
      <c r="G459" s="71" t="str">
        <f t="shared" si="272"/>
        <v>Malawi</v>
      </c>
      <c r="H459" s="71" t="str">
        <f t="shared" si="273"/>
        <v>Chiradzulu</v>
      </c>
      <c r="I459" s="71" t="str">
        <f t="shared" si="274"/>
        <v>Maone</v>
      </c>
      <c r="J459" s="71" t="str">
        <f t="shared" si="275"/>
        <v>Mangulama</v>
      </c>
      <c r="K459" s="71" t="str">
        <f t="shared" si="276"/>
        <v>Somanje</v>
      </c>
      <c r="L459" s="71">
        <f t="shared" si="277"/>
        <v>0</v>
      </c>
      <c r="M459" s="71">
        <f t="shared" si="278"/>
        <v>0</v>
      </c>
      <c r="N459" s="71">
        <f t="shared" si="297"/>
        <v>8</v>
      </c>
      <c r="O459" s="71" t="str">
        <f t="shared" si="298"/>
        <v>High Level of Service</v>
      </c>
      <c r="P459" s="71">
        <v>1</v>
      </c>
      <c r="Q459" s="71" t="str">
        <f t="shared" si="279"/>
        <v>Afridev Handpump</v>
      </c>
      <c r="R459" s="71" t="str">
        <f t="shared" si="280"/>
        <v/>
      </c>
      <c r="S459" s="71" t="str">
        <f t="shared" si="299"/>
        <v>Afridev Handpump</v>
      </c>
      <c r="T459" s="71">
        <f t="shared" si="281"/>
        <v>1</v>
      </c>
      <c r="U459" s="71">
        <f t="shared" si="282"/>
        <v>150</v>
      </c>
      <c r="V459" s="71">
        <f t="shared" si="283"/>
        <v>1</v>
      </c>
      <c r="W459" s="71">
        <f t="shared" si="284"/>
        <v>1</v>
      </c>
      <c r="X459" s="71" t="str">
        <f t="shared" si="285"/>
        <v/>
      </c>
      <c r="Y459" s="71" t="str">
        <f t="shared" si="286"/>
        <v/>
      </c>
      <c r="Z459" s="71">
        <f t="shared" si="300"/>
        <v>1</v>
      </c>
      <c r="AA459" s="71">
        <f t="shared" si="287"/>
        <v>1</v>
      </c>
      <c r="AB459" s="71">
        <f t="shared" si="288"/>
        <v>45</v>
      </c>
      <c r="AC459" s="71" t="str">
        <f t="shared" si="289"/>
        <v>Handpump</v>
      </c>
      <c r="AD459" s="71">
        <f t="shared" si="301"/>
        <v>45</v>
      </c>
      <c r="AE459" s="71" t="str">
        <f t="shared" si="302"/>
        <v/>
      </c>
      <c r="AF459" s="71">
        <f t="shared" si="290"/>
        <v>1</v>
      </c>
      <c r="AG459" s="71" t="str">
        <f t="shared" si="291"/>
        <v/>
      </c>
      <c r="AH459" s="71" t="str">
        <f t="shared" si="292"/>
        <v/>
      </c>
      <c r="AI459" s="71">
        <f t="shared" si="293"/>
        <v>1</v>
      </c>
      <c r="AJ459" s="71" t="str">
        <f t="shared" si="294"/>
        <v>Turbidity</v>
      </c>
      <c r="AK459" s="71">
        <f t="shared" si="295"/>
        <v>1</v>
      </c>
      <c r="AL459" s="71">
        <f t="shared" si="303"/>
        <v>1</v>
      </c>
      <c r="AM459" s="71">
        <f t="shared" si="296"/>
        <v>1</v>
      </c>
    </row>
    <row r="460" spans="1:39" x14ac:dyDescent="0.45">
      <c r="A460" s="71" t="str">
        <f t="shared" si="266"/>
        <v>2708700085</v>
      </c>
      <c r="B460" s="71" t="str">
        <f t="shared" si="267"/>
        <v>18-08-2019 17:42:03 UTC</v>
      </c>
      <c r="C460" s="71" t="str">
        <f t="shared" si="268"/>
        <v>s3yc-63cn-tqe2</v>
      </c>
      <c r="D460" s="71" t="str">
        <f t="shared" si="269"/>
        <v>-15.927479742094874</v>
      </c>
      <c r="E460" s="71" t="str">
        <f t="shared" si="270"/>
        <v>35.262298844754696</v>
      </c>
      <c r="F460" s="71" t="str">
        <f t="shared" si="271"/>
        <v>750.0</v>
      </c>
      <c r="G460" s="71" t="str">
        <f t="shared" si="272"/>
        <v>Malawi</v>
      </c>
      <c r="H460" s="71" t="str">
        <f t="shared" si="273"/>
        <v>Chiradzulu</v>
      </c>
      <c r="I460" s="71" t="str">
        <f t="shared" si="274"/>
        <v>Maone</v>
      </c>
      <c r="J460" s="71" t="str">
        <f t="shared" si="275"/>
        <v>Mangulama</v>
      </c>
      <c r="K460" s="71" t="str">
        <f t="shared" si="276"/>
        <v>Saukira</v>
      </c>
      <c r="L460" s="71">
        <f t="shared" si="277"/>
        <v>0</v>
      </c>
      <c r="M460" s="71">
        <f t="shared" si="278"/>
        <v>0</v>
      </c>
      <c r="N460" s="71">
        <f t="shared" si="297"/>
        <v>6</v>
      </c>
      <c r="O460" s="71" t="str">
        <f t="shared" si="298"/>
        <v>Intermediate Level of Service</v>
      </c>
      <c r="P460" s="71">
        <v>1</v>
      </c>
      <c r="Q460" s="71" t="str">
        <f t="shared" si="279"/>
        <v>Afridev Handpump</v>
      </c>
      <c r="R460" s="71" t="str">
        <f t="shared" si="280"/>
        <v/>
      </c>
      <c r="S460" s="71" t="str">
        <f t="shared" si="299"/>
        <v>Afridev Handpump</v>
      </c>
      <c r="T460" s="71">
        <f t="shared" si="281"/>
        <v>1</v>
      </c>
      <c r="U460" s="71">
        <f t="shared" si="282"/>
        <v>250</v>
      </c>
      <c r="V460" s="71">
        <f t="shared" si="283"/>
        <v>1</v>
      </c>
      <c r="W460" s="71">
        <f t="shared" si="284"/>
        <v>1</v>
      </c>
      <c r="X460" s="71" t="str">
        <f t="shared" si="285"/>
        <v/>
      </c>
      <c r="Y460" s="71" t="str">
        <f t="shared" si="286"/>
        <v/>
      </c>
      <c r="Z460" s="71">
        <f t="shared" si="300"/>
        <v>1</v>
      </c>
      <c r="AA460" s="71">
        <f t="shared" si="287"/>
        <v>1</v>
      </c>
      <c r="AB460" s="71">
        <f t="shared" si="288"/>
        <v>600</v>
      </c>
      <c r="AC460" s="71" t="str">
        <f t="shared" si="289"/>
        <v>Handpump</v>
      </c>
      <c r="AD460" s="71">
        <f t="shared" si="301"/>
        <v>600</v>
      </c>
      <c r="AE460" s="71" t="str">
        <f t="shared" si="302"/>
        <v/>
      </c>
      <c r="AF460" s="71">
        <f t="shared" si="290"/>
        <v>0</v>
      </c>
      <c r="AG460" s="71" t="str">
        <f t="shared" si="291"/>
        <v/>
      </c>
      <c r="AH460" s="71" t="str">
        <f t="shared" si="292"/>
        <v/>
      </c>
      <c r="AI460" s="71">
        <f t="shared" si="293"/>
        <v>1</v>
      </c>
      <c r="AJ460" s="71" t="str">
        <f t="shared" si="294"/>
        <v>Turbidity</v>
      </c>
      <c r="AK460" s="71">
        <f t="shared" si="295"/>
        <v>1</v>
      </c>
      <c r="AL460" s="71">
        <f t="shared" si="303"/>
        <v>1</v>
      </c>
      <c r="AM460" s="71">
        <f t="shared" si="296"/>
        <v>0</v>
      </c>
    </row>
    <row r="461" spans="1:39" x14ac:dyDescent="0.45">
      <c r="A461" s="71" t="str">
        <f t="shared" si="266"/>
        <v>2699960090</v>
      </c>
      <c r="B461" s="71" t="str">
        <f t="shared" si="267"/>
        <v>18-08-2019 17:42:17 UTC</v>
      </c>
      <c r="C461" s="71" t="str">
        <f t="shared" si="268"/>
        <v>skyk-tg9t-vvb9</v>
      </c>
      <c r="D461" s="71" t="str">
        <f t="shared" si="269"/>
        <v>-15.931483986787498</v>
      </c>
      <c r="E461" s="71" t="str">
        <f t="shared" si="270"/>
        <v>35.258622877299786</v>
      </c>
      <c r="F461" s="71" t="str">
        <f t="shared" si="271"/>
        <v>762.0</v>
      </c>
      <c r="G461" s="71" t="str">
        <f t="shared" si="272"/>
        <v>Malawi</v>
      </c>
      <c r="H461" s="71" t="str">
        <f t="shared" si="273"/>
        <v>Chiradzulu</v>
      </c>
      <c r="I461" s="71" t="str">
        <f t="shared" si="274"/>
        <v>Maone</v>
      </c>
      <c r="J461" s="71" t="str">
        <f t="shared" si="275"/>
        <v>Mangulama</v>
      </c>
      <c r="K461" s="71" t="str">
        <f t="shared" si="276"/>
        <v xml:space="preserve"> Ngoniwa</v>
      </c>
      <c r="L461" s="71">
        <f t="shared" si="277"/>
        <v>0</v>
      </c>
      <c r="M461" s="71">
        <f t="shared" si="278"/>
        <v>0</v>
      </c>
      <c r="N461" s="71">
        <f t="shared" si="297"/>
        <v>8</v>
      </c>
      <c r="O461" s="71" t="str">
        <f t="shared" si="298"/>
        <v>High Level of Service</v>
      </c>
      <c r="P461" s="71">
        <v>1</v>
      </c>
      <c r="Q461" s="71" t="str">
        <f t="shared" si="279"/>
        <v>Afridev Handpump</v>
      </c>
      <c r="R461" s="71" t="str">
        <f t="shared" si="280"/>
        <v/>
      </c>
      <c r="S461" s="71" t="str">
        <f t="shared" si="299"/>
        <v>Afridev Handpump</v>
      </c>
      <c r="T461" s="71">
        <f t="shared" si="281"/>
        <v>1</v>
      </c>
      <c r="U461" s="71">
        <f t="shared" si="282"/>
        <v>225</v>
      </c>
      <c r="V461" s="71">
        <f t="shared" si="283"/>
        <v>1</v>
      </c>
      <c r="W461" s="71">
        <f t="shared" si="284"/>
        <v>1</v>
      </c>
      <c r="X461" s="71" t="str">
        <f t="shared" si="285"/>
        <v/>
      </c>
      <c r="Y461" s="71" t="str">
        <f t="shared" si="286"/>
        <v/>
      </c>
      <c r="Z461" s="71">
        <f t="shared" si="300"/>
        <v>1</v>
      </c>
      <c r="AA461" s="71">
        <f t="shared" si="287"/>
        <v>1</v>
      </c>
      <c r="AB461" s="71">
        <f t="shared" si="288"/>
        <v>40</v>
      </c>
      <c r="AC461" s="71" t="str">
        <f t="shared" si="289"/>
        <v>Handpump</v>
      </c>
      <c r="AD461" s="71">
        <f t="shared" si="301"/>
        <v>40</v>
      </c>
      <c r="AE461" s="71" t="str">
        <f t="shared" si="302"/>
        <v/>
      </c>
      <c r="AF461" s="71">
        <f t="shared" si="290"/>
        <v>1</v>
      </c>
      <c r="AG461" s="71" t="str">
        <f t="shared" si="291"/>
        <v/>
      </c>
      <c r="AH461" s="71" t="str">
        <f t="shared" si="292"/>
        <v/>
      </c>
      <c r="AI461" s="71">
        <f t="shared" si="293"/>
        <v>1</v>
      </c>
      <c r="AJ461" s="71" t="str">
        <f t="shared" si="294"/>
        <v>Turbidity</v>
      </c>
      <c r="AK461" s="71">
        <f t="shared" si="295"/>
        <v>1</v>
      </c>
      <c r="AL461" s="71">
        <f t="shared" si="303"/>
        <v>1</v>
      </c>
      <c r="AM461" s="71">
        <f t="shared" si="296"/>
        <v>1</v>
      </c>
    </row>
    <row r="462" spans="1:39" x14ac:dyDescent="0.45">
      <c r="A462" s="71" t="str">
        <f t="shared" si="266"/>
        <v>2707230077</v>
      </c>
      <c r="B462" s="71" t="str">
        <f t="shared" si="267"/>
        <v>18-08-2019 17:43:36 UTC</v>
      </c>
      <c r="C462" s="71" t="str">
        <f t="shared" si="268"/>
        <v>jjss-4sf8-an82</v>
      </c>
      <c r="D462" s="71" t="str">
        <f t="shared" si="269"/>
        <v>-15.923792878165841</v>
      </c>
      <c r="E462" s="71" t="str">
        <f t="shared" si="270"/>
        <v>35.26124247349799</v>
      </c>
      <c r="F462" s="71" t="str">
        <f t="shared" si="271"/>
        <v>740.0</v>
      </c>
      <c r="G462" s="71" t="str">
        <f t="shared" si="272"/>
        <v>Malawi</v>
      </c>
      <c r="H462" s="71" t="str">
        <f t="shared" si="273"/>
        <v>Chiradzulu</v>
      </c>
      <c r="I462" s="71" t="str">
        <f t="shared" si="274"/>
        <v>Maone</v>
      </c>
      <c r="J462" s="71" t="str">
        <f t="shared" si="275"/>
        <v>Mangulama</v>
      </c>
      <c r="K462" s="71" t="str">
        <f t="shared" si="276"/>
        <v xml:space="preserve"> Walasi</v>
      </c>
      <c r="L462" s="71">
        <f t="shared" si="277"/>
        <v>0</v>
      </c>
      <c r="M462" s="71">
        <f t="shared" si="278"/>
        <v>0</v>
      </c>
      <c r="N462" s="71">
        <f t="shared" si="297"/>
        <v>8</v>
      </c>
      <c r="O462" s="71" t="str">
        <f t="shared" si="298"/>
        <v>High Level of Service</v>
      </c>
      <c r="P462" s="71">
        <v>1</v>
      </c>
      <c r="Q462" s="71" t="str">
        <f t="shared" si="279"/>
        <v>Afridev Handpump</v>
      </c>
      <c r="R462" s="71" t="str">
        <f t="shared" si="280"/>
        <v/>
      </c>
      <c r="S462" s="71" t="str">
        <f t="shared" si="299"/>
        <v>Afridev Handpump</v>
      </c>
      <c r="T462" s="71">
        <f t="shared" si="281"/>
        <v>1</v>
      </c>
      <c r="U462" s="71">
        <f t="shared" si="282"/>
        <v>190</v>
      </c>
      <c r="V462" s="71">
        <f t="shared" si="283"/>
        <v>1</v>
      </c>
      <c r="W462" s="71">
        <f t="shared" si="284"/>
        <v>1</v>
      </c>
      <c r="X462" s="71" t="str">
        <f t="shared" si="285"/>
        <v/>
      </c>
      <c r="Y462" s="71" t="str">
        <f t="shared" si="286"/>
        <v/>
      </c>
      <c r="Z462" s="71">
        <f t="shared" si="300"/>
        <v>1</v>
      </c>
      <c r="AA462" s="71">
        <f t="shared" si="287"/>
        <v>1</v>
      </c>
      <c r="AB462" s="71">
        <f t="shared" si="288"/>
        <v>40</v>
      </c>
      <c r="AC462" s="71" t="str">
        <f t="shared" si="289"/>
        <v>Handpump</v>
      </c>
      <c r="AD462" s="71">
        <f t="shared" si="301"/>
        <v>40</v>
      </c>
      <c r="AE462" s="71" t="str">
        <f t="shared" si="302"/>
        <v/>
      </c>
      <c r="AF462" s="71">
        <f t="shared" si="290"/>
        <v>1</v>
      </c>
      <c r="AG462" s="71" t="str">
        <f t="shared" si="291"/>
        <v/>
      </c>
      <c r="AH462" s="71" t="str">
        <f t="shared" si="292"/>
        <v/>
      </c>
      <c r="AI462" s="71">
        <f t="shared" si="293"/>
        <v>1</v>
      </c>
      <c r="AJ462" s="71" t="str">
        <f t="shared" si="294"/>
        <v>Turbidity</v>
      </c>
      <c r="AK462" s="71">
        <f t="shared" si="295"/>
        <v>1</v>
      </c>
      <c r="AL462" s="71">
        <f t="shared" si="303"/>
        <v>1</v>
      </c>
      <c r="AM462" s="71">
        <f t="shared" si="296"/>
        <v>1</v>
      </c>
    </row>
    <row r="463" spans="1:39" x14ac:dyDescent="0.45">
      <c r="A463" s="71" t="str">
        <f t="shared" si="266"/>
        <v>2708740117</v>
      </c>
      <c r="B463" s="71" t="str">
        <f t="shared" si="267"/>
        <v>19-08-2019 03:53:57 UTC</v>
      </c>
      <c r="C463" s="71" t="str">
        <f t="shared" si="268"/>
        <v>82cv-aujr-f87v</v>
      </c>
      <c r="D463" s="71" t="str">
        <f t="shared" si="269"/>
        <v>-15.646332688629627</v>
      </c>
      <c r="E463" s="71" t="str">
        <f t="shared" si="270"/>
        <v>35.17837126739323</v>
      </c>
      <c r="F463" s="71" t="str">
        <f t="shared" si="271"/>
        <v>1008.0</v>
      </c>
      <c r="G463" s="71" t="str">
        <f t="shared" si="272"/>
        <v>Malawi</v>
      </c>
      <c r="H463" s="71" t="str">
        <f t="shared" si="273"/>
        <v>Chiradzulu</v>
      </c>
      <c r="I463" s="71" t="str">
        <f t="shared" si="274"/>
        <v>Kadewere</v>
      </c>
      <c r="J463" s="71" t="str">
        <f t="shared" si="275"/>
        <v>Chikoja</v>
      </c>
      <c r="K463" s="71" t="str">
        <f t="shared" si="276"/>
        <v>James</v>
      </c>
      <c r="L463" s="71">
        <f t="shared" si="277"/>
        <v>0</v>
      </c>
      <c r="M463" s="71">
        <f t="shared" si="278"/>
        <v>0</v>
      </c>
      <c r="N463" s="71">
        <f t="shared" si="297"/>
        <v>7</v>
      </c>
      <c r="O463" s="71" t="str">
        <f t="shared" si="298"/>
        <v>Intermediate Level of Service</v>
      </c>
      <c r="P463" s="71">
        <v>1</v>
      </c>
      <c r="Q463" s="71" t="str">
        <f t="shared" si="279"/>
        <v>Afridev Handpump</v>
      </c>
      <c r="R463" s="71" t="str">
        <f t="shared" si="280"/>
        <v/>
      </c>
      <c r="S463" s="71" t="str">
        <f t="shared" si="299"/>
        <v>Afridev Handpump</v>
      </c>
      <c r="T463" s="71">
        <f t="shared" si="281"/>
        <v>1</v>
      </c>
      <c r="U463" s="71">
        <f t="shared" si="282"/>
        <v>450</v>
      </c>
      <c r="V463" s="71">
        <f t="shared" si="283"/>
        <v>0</v>
      </c>
      <c r="W463" s="71">
        <f t="shared" si="284"/>
        <v>1</v>
      </c>
      <c r="X463" s="71" t="str">
        <f t="shared" si="285"/>
        <v/>
      </c>
      <c r="Y463" s="71" t="str">
        <f t="shared" si="286"/>
        <v/>
      </c>
      <c r="Z463" s="71">
        <f t="shared" si="300"/>
        <v>1</v>
      </c>
      <c r="AA463" s="71">
        <f t="shared" si="287"/>
        <v>1</v>
      </c>
      <c r="AB463" s="71">
        <f t="shared" si="288"/>
        <v>80</v>
      </c>
      <c r="AC463" s="71" t="str">
        <f t="shared" si="289"/>
        <v>Handpump</v>
      </c>
      <c r="AD463" s="71">
        <f t="shared" si="301"/>
        <v>80</v>
      </c>
      <c r="AE463" s="71" t="str">
        <f t="shared" si="302"/>
        <v/>
      </c>
      <c r="AF463" s="71">
        <f t="shared" si="290"/>
        <v>1</v>
      </c>
      <c r="AG463" s="71" t="str">
        <f t="shared" si="291"/>
        <v/>
      </c>
      <c r="AH463" s="71" t="str">
        <f t="shared" si="292"/>
        <v/>
      </c>
      <c r="AI463" s="71">
        <f t="shared" si="293"/>
        <v>1</v>
      </c>
      <c r="AJ463" s="71" t="str">
        <f t="shared" si="294"/>
        <v>Turbidity</v>
      </c>
      <c r="AK463" s="71">
        <f t="shared" si="295"/>
        <v>1</v>
      </c>
      <c r="AL463" s="71">
        <f t="shared" si="303"/>
        <v>1</v>
      </c>
      <c r="AM463" s="71">
        <f t="shared" si="296"/>
        <v>1</v>
      </c>
    </row>
    <row r="464" spans="1:39" x14ac:dyDescent="0.45">
      <c r="A464" s="71" t="str">
        <f t="shared" si="266"/>
        <v>2710490111</v>
      </c>
      <c r="B464" s="71" t="str">
        <f t="shared" si="267"/>
        <v>19-08-2019 03:57:22 UTC</v>
      </c>
      <c r="C464" s="71" t="str">
        <f t="shared" si="268"/>
        <v>64wj-yevw-7tpk</v>
      </c>
      <c r="D464" s="71" t="str">
        <f t="shared" si="269"/>
        <v>-15.64090293366462</v>
      </c>
      <c r="E464" s="71" t="str">
        <f t="shared" si="270"/>
        <v>35.18306597135961</v>
      </c>
      <c r="F464" s="71" t="str">
        <f t="shared" si="271"/>
        <v>992.0</v>
      </c>
      <c r="G464" s="71" t="str">
        <f t="shared" si="272"/>
        <v>Malawi</v>
      </c>
      <c r="H464" s="71" t="str">
        <f t="shared" si="273"/>
        <v>Chiradzulu</v>
      </c>
      <c r="I464" s="71" t="str">
        <f t="shared" si="274"/>
        <v>Kadewere</v>
      </c>
      <c r="J464" s="71" t="str">
        <f t="shared" si="275"/>
        <v>Chikoja</v>
      </c>
      <c r="K464" s="71" t="str">
        <f t="shared" si="276"/>
        <v>Chimenya</v>
      </c>
      <c r="L464" s="71">
        <f t="shared" si="277"/>
        <v>0</v>
      </c>
      <c r="M464" s="71">
        <f t="shared" si="278"/>
        <v>0</v>
      </c>
      <c r="N464" s="71">
        <f t="shared" si="297"/>
        <v>8</v>
      </c>
      <c r="O464" s="71" t="str">
        <f t="shared" si="298"/>
        <v>High Level of Service</v>
      </c>
      <c r="P464" s="71">
        <v>1</v>
      </c>
      <c r="Q464" s="71" t="str">
        <f t="shared" si="279"/>
        <v>Afridev Handpump</v>
      </c>
      <c r="R464" s="71" t="str">
        <f t="shared" si="280"/>
        <v/>
      </c>
      <c r="S464" s="71" t="str">
        <f t="shared" si="299"/>
        <v>Afridev Handpump</v>
      </c>
      <c r="T464" s="71">
        <f t="shared" si="281"/>
        <v>1</v>
      </c>
      <c r="U464" s="71">
        <f t="shared" si="282"/>
        <v>226</v>
      </c>
      <c r="V464" s="71">
        <f t="shared" si="283"/>
        <v>1</v>
      </c>
      <c r="W464" s="71">
        <f t="shared" si="284"/>
        <v>1</v>
      </c>
      <c r="X464" s="71" t="str">
        <f t="shared" si="285"/>
        <v/>
      </c>
      <c r="Y464" s="71" t="str">
        <f t="shared" si="286"/>
        <v/>
      </c>
      <c r="Z464" s="71">
        <f t="shared" si="300"/>
        <v>1</v>
      </c>
      <c r="AA464" s="71">
        <f t="shared" si="287"/>
        <v>1</v>
      </c>
      <c r="AB464" s="71">
        <f t="shared" si="288"/>
        <v>50</v>
      </c>
      <c r="AC464" s="71" t="str">
        <f t="shared" si="289"/>
        <v>Handpump</v>
      </c>
      <c r="AD464" s="71">
        <f t="shared" si="301"/>
        <v>50</v>
      </c>
      <c r="AE464" s="71" t="str">
        <f t="shared" si="302"/>
        <v/>
      </c>
      <c r="AF464" s="71">
        <f t="shared" si="290"/>
        <v>1</v>
      </c>
      <c r="AG464" s="71" t="str">
        <f t="shared" si="291"/>
        <v/>
      </c>
      <c r="AH464" s="71" t="str">
        <f t="shared" si="292"/>
        <v/>
      </c>
      <c r="AI464" s="71">
        <f t="shared" si="293"/>
        <v>1</v>
      </c>
      <c r="AJ464" s="71" t="str">
        <f t="shared" si="294"/>
        <v>Turbidity</v>
      </c>
      <c r="AK464" s="71">
        <f t="shared" si="295"/>
        <v>1</v>
      </c>
      <c r="AL464" s="71">
        <f t="shared" si="303"/>
        <v>1</v>
      </c>
      <c r="AM464" s="71">
        <f t="shared" si="296"/>
        <v>1</v>
      </c>
    </row>
    <row r="465" spans="1:39" x14ac:dyDescent="0.45">
      <c r="A465" s="71" t="str">
        <f t="shared" si="266"/>
        <v>2710500158</v>
      </c>
      <c r="B465" s="71" t="str">
        <f t="shared" si="267"/>
        <v>19-08-2019 03:58:01 UTC</v>
      </c>
      <c r="C465" s="71" t="str">
        <f t="shared" si="268"/>
        <v>65xu-xuw3-1g0k</v>
      </c>
      <c r="D465" s="71" t="str">
        <f t="shared" si="269"/>
        <v>-15.63443860039115</v>
      </c>
      <c r="E465" s="71" t="str">
        <f t="shared" si="270"/>
        <v>35.18505549989641</v>
      </c>
      <c r="F465" s="71" t="str">
        <f t="shared" si="271"/>
        <v>979.0</v>
      </c>
      <c r="G465" s="71" t="str">
        <f t="shared" si="272"/>
        <v>Malawi</v>
      </c>
      <c r="H465" s="71" t="str">
        <f t="shared" si="273"/>
        <v>Chiradzulu</v>
      </c>
      <c r="I465" s="71" t="str">
        <f t="shared" si="274"/>
        <v>Kadewere</v>
      </c>
      <c r="J465" s="71" t="str">
        <f t="shared" si="275"/>
        <v>Chikoja</v>
      </c>
      <c r="K465" s="71" t="str">
        <f t="shared" si="276"/>
        <v>Chimenya</v>
      </c>
      <c r="L465" s="71">
        <f t="shared" si="277"/>
        <v>0</v>
      </c>
      <c r="M465" s="71">
        <f t="shared" si="278"/>
        <v>0</v>
      </c>
      <c r="N465" s="71">
        <f t="shared" si="297"/>
        <v>7</v>
      </c>
      <c r="O465" s="71" t="str">
        <f t="shared" si="298"/>
        <v>Intermediate Level of Service</v>
      </c>
      <c r="P465" s="71">
        <v>1</v>
      </c>
      <c r="Q465" s="71" t="str">
        <f t="shared" si="279"/>
        <v>Afridev Handpump</v>
      </c>
      <c r="R465" s="71" t="str">
        <f t="shared" si="280"/>
        <v/>
      </c>
      <c r="S465" s="71" t="str">
        <f t="shared" si="299"/>
        <v>Afridev Handpump</v>
      </c>
      <c r="T465" s="71">
        <f t="shared" si="281"/>
        <v>1</v>
      </c>
      <c r="U465" s="71">
        <f t="shared" si="282"/>
        <v>45</v>
      </c>
      <c r="V465" s="71">
        <f t="shared" si="283"/>
        <v>1</v>
      </c>
      <c r="W465" s="71">
        <f t="shared" si="284"/>
        <v>1</v>
      </c>
      <c r="X465" s="71" t="str">
        <f t="shared" si="285"/>
        <v/>
      </c>
      <c r="Y465" s="71" t="str">
        <f t="shared" si="286"/>
        <v/>
      </c>
      <c r="Z465" s="71">
        <f t="shared" si="300"/>
        <v>1</v>
      </c>
      <c r="AA465" s="71">
        <f t="shared" si="287"/>
        <v>1</v>
      </c>
      <c r="AB465" s="71">
        <f t="shared" si="288"/>
        <v>60</v>
      </c>
      <c r="AC465" s="71" t="str">
        <f t="shared" si="289"/>
        <v>Handpump</v>
      </c>
      <c r="AD465" s="71">
        <f t="shared" si="301"/>
        <v>60</v>
      </c>
      <c r="AE465" s="71" t="str">
        <f t="shared" si="302"/>
        <v/>
      </c>
      <c r="AF465" s="71">
        <f t="shared" si="290"/>
        <v>1</v>
      </c>
      <c r="AG465" s="71" t="str">
        <f t="shared" si="291"/>
        <v/>
      </c>
      <c r="AH465" s="71" t="str">
        <f t="shared" si="292"/>
        <v/>
      </c>
      <c r="AI465" s="71">
        <f t="shared" si="293"/>
        <v>1</v>
      </c>
      <c r="AJ465" s="71" t="str">
        <f t="shared" si="294"/>
        <v>Turbidity</v>
      </c>
      <c r="AK465" s="71">
        <f t="shared" si="295"/>
        <v>1</v>
      </c>
      <c r="AL465" s="71">
        <f t="shared" si="303"/>
        <v>1</v>
      </c>
      <c r="AM465" s="71">
        <f t="shared" si="296"/>
        <v>0</v>
      </c>
    </row>
    <row r="466" spans="1:39" x14ac:dyDescent="0.45">
      <c r="A466" s="71" t="str">
        <f t="shared" si="266"/>
        <v>2716470112</v>
      </c>
      <c r="B466" s="71" t="str">
        <f t="shared" si="267"/>
        <v>19-08-2019 03:58:41 UTC</v>
      </c>
      <c r="C466" s="71" t="str">
        <f t="shared" si="268"/>
        <v>j61c-94qn-4agf</v>
      </c>
      <c r="D466" s="71" t="str">
        <f t="shared" si="269"/>
        <v>-15.630214540287852</v>
      </c>
      <c r="E466" s="71" t="str">
        <f t="shared" si="270"/>
        <v>35.18801900558174</v>
      </c>
      <c r="F466" s="71" t="str">
        <f t="shared" si="271"/>
        <v>978.0</v>
      </c>
      <c r="G466" s="71" t="str">
        <f t="shared" si="272"/>
        <v>Malawi</v>
      </c>
      <c r="H466" s="71" t="str">
        <f t="shared" si="273"/>
        <v>Chiradzulu</v>
      </c>
      <c r="I466" s="71" t="str">
        <f t="shared" si="274"/>
        <v>Kadewere</v>
      </c>
      <c r="J466" s="71" t="str">
        <f t="shared" si="275"/>
        <v>Chikoja</v>
      </c>
      <c r="K466" s="71" t="str">
        <f t="shared" si="276"/>
        <v>Lichonja</v>
      </c>
      <c r="L466" s="71">
        <f t="shared" si="277"/>
        <v>0</v>
      </c>
      <c r="M466" s="71">
        <f t="shared" si="278"/>
        <v>0</v>
      </c>
      <c r="N466" s="71">
        <f t="shared" si="297"/>
        <v>7</v>
      </c>
      <c r="O466" s="71" t="str">
        <f t="shared" si="298"/>
        <v>Intermediate Level of Service</v>
      </c>
      <c r="P466" s="71">
        <v>1</v>
      </c>
      <c r="Q466" s="71" t="str">
        <f t="shared" si="279"/>
        <v>Afridev Handpump</v>
      </c>
      <c r="R466" s="71" t="str">
        <f t="shared" si="280"/>
        <v/>
      </c>
      <c r="S466" s="71" t="str">
        <f t="shared" si="299"/>
        <v>Afridev Handpump</v>
      </c>
      <c r="T466" s="71">
        <f t="shared" si="281"/>
        <v>1</v>
      </c>
      <c r="U466" s="71">
        <f t="shared" si="282"/>
        <v>350</v>
      </c>
      <c r="V466" s="71">
        <f t="shared" si="283"/>
        <v>0</v>
      </c>
      <c r="W466" s="71">
        <f t="shared" si="284"/>
        <v>1</v>
      </c>
      <c r="X466" s="71" t="str">
        <f t="shared" si="285"/>
        <v/>
      </c>
      <c r="Y466" s="71" t="str">
        <f t="shared" si="286"/>
        <v/>
      </c>
      <c r="Z466" s="71">
        <f t="shared" si="300"/>
        <v>1</v>
      </c>
      <c r="AA466" s="71">
        <f t="shared" si="287"/>
        <v>1</v>
      </c>
      <c r="AB466" s="71">
        <f t="shared" si="288"/>
        <v>60</v>
      </c>
      <c r="AC466" s="71" t="str">
        <f t="shared" si="289"/>
        <v>Handpump</v>
      </c>
      <c r="AD466" s="71">
        <f t="shared" si="301"/>
        <v>60</v>
      </c>
      <c r="AE466" s="71" t="str">
        <f t="shared" si="302"/>
        <v/>
      </c>
      <c r="AF466" s="71">
        <f t="shared" si="290"/>
        <v>1</v>
      </c>
      <c r="AG466" s="71" t="str">
        <f t="shared" si="291"/>
        <v/>
      </c>
      <c r="AH466" s="71" t="str">
        <f t="shared" si="292"/>
        <v/>
      </c>
      <c r="AI466" s="71">
        <f t="shared" si="293"/>
        <v>1</v>
      </c>
      <c r="AJ466" s="71" t="str">
        <f t="shared" si="294"/>
        <v>Turbidity</v>
      </c>
      <c r="AK466" s="71">
        <f t="shared" si="295"/>
        <v>1</v>
      </c>
      <c r="AL466" s="71">
        <f t="shared" si="303"/>
        <v>1</v>
      </c>
      <c r="AM466" s="71">
        <f t="shared" si="296"/>
        <v>1</v>
      </c>
    </row>
    <row r="467" spans="1:39" x14ac:dyDescent="0.45">
      <c r="A467" s="71" t="str">
        <f t="shared" si="266"/>
        <v>2698110137</v>
      </c>
      <c r="B467" s="71" t="str">
        <f t="shared" si="267"/>
        <v>19-08-2019 04:00:24 UTC</v>
      </c>
      <c r="C467" s="71" t="str">
        <f t="shared" si="268"/>
        <v>uysp-mud0-9cxd</v>
      </c>
      <c r="D467" s="71" t="str">
        <f t="shared" si="269"/>
        <v>-15.625974261201918</v>
      </c>
      <c r="E467" s="71" t="str">
        <f t="shared" si="270"/>
        <v>35.193327348679304</v>
      </c>
      <c r="F467" s="71" t="str">
        <f t="shared" si="271"/>
        <v>964.0</v>
      </c>
      <c r="G467" s="71" t="str">
        <f t="shared" si="272"/>
        <v>Malawi</v>
      </c>
      <c r="H467" s="71" t="str">
        <f t="shared" si="273"/>
        <v>Chiradzulu</v>
      </c>
      <c r="I467" s="71" t="str">
        <f t="shared" si="274"/>
        <v>Kadewere</v>
      </c>
      <c r="J467" s="71" t="str">
        <f t="shared" si="275"/>
        <v>Chikoja</v>
      </c>
      <c r="K467" s="71" t="str">
        <f t="shared" si="276"/>
        <v>Namulepwese</v>
      </c>
      <c r="L467" s="71">
        <f t="shared" si="277"/>
        <v>0</v>
      </c>
      <c r="M467" s="71">
        <f t="shared" si="278"/>
        <v>0</v>
      </c>
      <c r="N467" s="71">
        <f t="shared" si="297"/>
        <v>7</v>
      </c>
      <c r="O467" s="71" t="str">
        <f t="shared" si="298"/>
        <v>Intermediate Level of Service</v>
      </c>
      <c r="P467" s="71">
        <v>1</v>
      </c>
      <c r="Q467" s="71" t="str">
        <f t="shared" si="279"/>
        <v>Afridev Handpump</v>
      </c>
      <c r="R467" s="71" t="str">
        <f t="shared" si="280"/>
        <v/>
      </c>
      <c r="S467" s="71" t="str">
        <f t="shared" si="299"/>
        <v>Afridev Handpump</v>
      </c>
      <c r="T467" s="71">
        <f t="shared" si="281"/>
        <v>1</v>
      </c>
      <c r="U467" s="71">
        <f t="shared" si="282"/>
        <v>500</v>
      </c>
      <c r="V467" s="71">
        <f t="shared" si="283"/>
        <v>0</v>
      </c>
      <c r="W467" s="71">
        <f t="shared" si="284"/>
        <v>1</v>
      </c>
      <c r="X467" s="71" t="str">
        <f t="shared" si="285"/>
        <v/>
      </c>
      <c r="Y467" s="71" t="str">
        <f t="shared" si="286"/>
        <v/>
      </c>
      <c r="Z467" s="71">
        <f t="shared" si="300"/>
        <v>1</v>
      </c>
      <c r="AA467" s="71">
        <f t="shared" si="287"/>
        <v>1</v>
      </c>
      <c r="AB467" s="71">
        <f t="shared" si="288"/>
        <v>50</v>
      </c>
      <c r="AC467" s="71" t="str">
        <f t="shared" si="289"/>
        <v>Handpump</v>
      </c>
      <c r="AD467" s="71">
        <f t="shared" si="301"/>
        <v>50</v>
      </c>
      <c r="AE467" s="71" t="str">
        <f t="shared" si="302"/>
        <v/>
      </c>
      <c r="AF467" s="71">
        <f t="shared" si="290"/>
        <v>1</v>
      </c>
      <c r="AG467" s="71" t="str">
        <f t="shared" si="291"/>
        <v/>
      </c>
      <c r="AH467" s="71" t="str">
        <f t="shared" si="292"/>
        <v/>
      </c>
      <c r="AI467" s="71">
        <f t="shared" si="293"/>
        <v>1</v>
      </c>
      <c r="AJ467" s="71" t="str">
        <f t="shared" si="294"/>
        <v>Turbidity</v>
      </c>
      <c r="AK467" s="71">
        <f t="shared" si="295"/>
        <v>1</v>
      </c>
      <c r="AL467" s="71">
        <f t="shared" si="303"/>
        <v>1</v>
      </c>
      <c r="AM467" s="71">
        <f t="shared" si="296"/>
        <v>1</v>
      </c>
    </row>
    <row r="468" spans="1:39" x14ac:dyDescent="0.45">
      <c r="A468" s="71" t="str">
        <f t="shared" si="266"/>
        <v>2686130135</v>
      </c>
      <c r="B468" s="71" t="str">
        <f t="shared" si="267"/>
        <v>19-08-2019 04:01:15 UTC</v>
      </c>
      <c r="C468" s="71" t="str">
        <f t="shared" si="268"/>
        <v>sex2-bts0-hfhy</v>
      </c>
      <c r="D468" s="71" t="str">
        <f t="shared" si="269"/>
        <v>-15.623010965064168</v>
      </c>
      <c r="E468" s="71" t="str">
        <f t="shared" si="270"/>
        <v>35.19049703143537</v>
      </c>
      <c r="F468" s="71" t="str">
        <f t="shared" si="271"/>
        <v>994.0</v>
      </c>
      <c r="G468" s="71" t="str">
        <f t="shared" si="272"/>
        <v>Malawi</v>
      </c>
      <c r="H468" s="71" t="str">
        <f t="shared" si="273"/>
        <v>Chiradzulu</v>
      </c>
      <c r="I468" s="71" t="str">
        <f t="shared" si="274"/>
        <v>Kadewere</v>
      </c>
      <c r="J468" s="71" t="str">
        <f t="shared" si="275"/>
        <v>Chikoja</v>
      </c>
      <c r="K468" s="71" t="str">
        <f t="shared" si="276"/>
        <v>Namulepwese</v>
      </c>
      <c r="L468" s="71">
        <f t="shared" si="277"/>
        <v>0</v>
      </c>
      <c r="M468" s="71">
        <f t="shared" si="278"/>
        <v>0</v>
      </c>
      <c r="N468" s="71">
        <f t="shared" si="297"/>
        <v>6</v>
      </c>
      <c r="O468" s="71" t="str">
        <f t="shared" si="298"/>
        <v>Intermediate Level of Service</v>
      </c>
      <c r="P468" s="71">
        <v>1</v>
      </c>
      <c r="Q468" s="71" t="str">
        <f t="shared" si="279"/>
        <v>Afridev Handpump</v>
      </c>
      <c r="R468" s="71" t="str">
        <f t="shared" si="280"/>
        <v/>
      </c>
      <c r="S468" s="71" t="str">
        <f t="shared" si="299"/>
        <v>Afridev Handpump</v>
      </c>
      <c r="T468" s="71">
        <f t="shared" si="281"/>
        <v>1</v>
      </c>
      <c r="U468" s="71">
        <f t="shared" si="282"/>
        <v>100</v>
      </c>
      <c r="V468" s="71">
        <f t="shared" si="283"/>
        <v>1</v>
      </c>
      <c r="W468" s="71">
        <f t="shared" si="284"/>
        <v>0</v>
      </c>
      <c r="X468" s="71">
        <f t="shared" si="285"/>
        <v>1</v>
      </c>
      <c r="Y468" s="71">
        <f t="shared" si="286"/>
        <v>0</v>
      </c>
      <c r="Z468" s="71">
        <f t="shared" si="300"/>
        <v>0</v>
      </c>
      <c r="AA468" s="71">
        <f t="shared" si="287"/>
        <v>1</v>
      </c>
      <c r="AB468" s="71">
        <f t="shared" si="288"/>
        <v>65</v>
      </c>
      <c r="AC468" s="71" t="str">
        <f t="shared" si="289"/>
        <v>Handpump</v>
      </c>
      <c r="AD468" s="71">
        <f t="shared" si="301"/>
        <v>65</v>
      </c>
      <c r="AE468" s="71" t="str">
        <f t="shared" si="302"/>
        <v/>
      </c>
      <c r="AF468" s="71">
        <f t="shared" si="290"/>
        <v>1</v>
      </c>
      <c r="AG468" s="71" t="str">
        <f t="shared" si="291"/>
        <v/>
      </c>
      <c r="AH468" s="71" t="str">
        <f t="shared" si="292"/>
        <v/>
      </c>
      <c r="AI468" s="71">
        <f t="shared" si="293"/>
        <v>1</v>
      </c>
      <c r="AJ468" s="71" t="str">
        <f t="shared" si="294"/>
        <v>Turbidity</v>
      </c>
      <c r="AK468" s="71">
        <f t="shared" si="295"/>
        <v>1</v>
      </c>
      <c r="AL468" s="71">
        <f t="shared" si="303"/>
        <v>1</v>
      </c>
      <c r="AM468" s="71">
        <f t="shared" si="296"/>
        <v>0</v>
      </c>
    </row>
    <row r="469" spans="1:39" x14ac:dyDescent="0.45">
      <c r="A469" s="71" t="str">
        <f t="shared" si="266"/>
        <v>2708730145</v>
      </c>
      <c r="B469" s="71" t="str">
        <f t="shared" si="267"/>
        <v>19-08-2019 04:05:34 UTC</v>
      </c>
      <c r="C469" s="71" t="str">
        <f t="shared" si="268"/>
        <v>ux9p-hgrn-7ubd</v>
      </c>
      <c r="D469" s="71" t="str">
        <f t="shared" si="269"/>
        <v>-15.633842060342431</v>
      </c>
      <c r="E469" s="71" t="str">
        <f t="shared" si="270"/>
        <v>35.195083022117615</v>
      </c>
      <c r="F469" s="71" t="str">
        <f t="shared" si="271"/>
        <v>972.0</v>
      </c>
      <c r="G469" s="71" t="str">
        <f t="shared" si="272"/>
        <v>Malawi</v>
      </c>
      <c r="H469" s="71" t="str">
        <f t="shared" si="273"/>
        <v>Chiradzulu</v>
      </c>
      <c r="I469" s="71" t="str">
        <f t="shared" si="274"/>
        <v>Kadewere</v>
      </c>
      <c r="J469" s="71" t="str">
        <f t="shared" si="275"/>
        <v>Chikoja</v>
      </c>
      <c r="K469" s="71" t="str">
        <f t="shared" si="276"/>
        <v>Kandeya</v>
      </c>
      <c r="L469" s="71">
        <f t="shared" si="277"/>
        <v>0</v>
      </c>
      <c r="M469" s="71">
        <f t="shared" si="278"/>
        <v>0</v>
      </c>
      <c r="N469" s="71">
        <f t="shared" si="297"/>
        <v>7</v>
      </c>
      <c r="O469" s="71" t="str">
        <f t="shared" si="298"/>
        <v>Intermediate Level of Service</v>
      </c>
      <c r="P469" s="71">
        <v>1</v>
      </c>
      <c r="Q469" s="71" t="str">
        <f t="shared" si="279"/>
        <v>Afridev Handpump</v>
      </c>
      <c r="R469" s="71" t="str">
        <f t="shared" si="280"/>
        <v/>
      </c>
      <c r="S469" s="71" t="str">
        <f t="shared" si="299"/>
        <v>Afridev Handpump</v>
      </c>
      <c r="T469" s="71">
        <f t="shared" si="281"/>
        <v>1</v>
      </c>
      <c r="U469" s="71">
        <f t="shared" si="282"/>
        <v>365</v>
      </c>
      <c r="V469" s="71">
        <f t="shared" si="283"/>
        <v>0</v>
      </c>
      <c r="W469" s="71">
        <f t="shared" si="284"/>
        <v>1</v>
      </c>
      <c r="X469" s="71" t="str">
        <f t="shared" si="285"/>
        <v/>
      </c>
      <c r="Y469" s="71" t="str">
        <f t="shared" si="286"/>
        <v/>
      </c>
      <c r="Z469" s="71">
        <f t="shared" si="300"/>
        <v>1</v>
      </c>
      <c r="AA469" s="71">
        <f t="shared" si="287"/>
        <v>1</v>
      </c>
      <c r="AB469" s="71">
        <f t="shared" si="288"/>
        <v>65</v>
      </c>
      <c r="AC469" s="71" t="str">
        <f t="shared" si="289"/>
        <v>Handpump</v>
      </c>
      <c r="AD469" s="71">
        <f t="shared" si="301"/>
        <v>65</v>
      </c>
      <c r="AE469" s="71" t="str">
        <f t="shared" si="302"/>
        <v/>
      </c>
      <c r="AF469" s="71">
        <f t="shared" si="290"/>
        <v>1</v>
      </c>
      <c r="AG469" s="71" t="str">
        <f t="shared" si="291"/>
        <v/>
      </c>
      <c r="AH469" s="71" t="str">
        <f t="shared" si="292"/>
        <v/>
      </c>
      <c r="AI469" s="71">
        <f t="shared" si="293"/>
        <v>1</v>
      </c>
      <c r="AJ469" s="71" t="str">
        <f t="shared" si="294"/>
        <v>Turbidity</v>
      </c>
      <c r="AK469" s="71">
        <f t="shared" si="295"/>
        <v>1</v>
      </c>
      <c r="AL469" s="71">
        <f t="shared" si="303"/>
        <v>1</v>
      </c>
      <c r="AM469" s="71">
        <f t="shared" si="296"/>
        <v>1</v>
      </c>
    </row>
    <row r="470" spans="1:39" x14ac:dyDescent="0.45">
      <c r="A470" s="71" t="str">
        <f t="shared" si="266"/>
        <v>2701520151</v>
      </c>
      <c r="B470" s="71" t="str">
        <f t="shared" si="267"/>
        <v>19-08-2019 04:06:04 UTC</v>
      </c>
      <c r="C470" s="71" t="str">
        <f t="shared" si="268"/>
        <v>um5t-sf6e-47x4</v>
      </c>
      <c r="D470" s="71" t="str">
        <f t="shared" si="269"/>
        <v>-15.645019244402647</v>
      </c>
      <c r="E470" s="71" t="str">
        <f t="shared" si="270"/>
        <v>35.18435586243868</v>
      </c>
      <c r="F470" s="71" t="str">
        <f t="shared" si="271"/>
        <v>993.0</v>
      </c>
      <c r="G470" s="71" t="str">
        <f t="shared" si="272"/>
        <v>Malawi</v>
      </c>
      <c r="H470" s="71" t="str">
        <f t="shared" si="273"/>
        <v>Chiradzulu</v>
      </c>
      <c r="I470" s="71" t="str">
        <f t="shared" si="274"/>
        <v>Kadewere</v>
      </c>
      <c r="J470" s="71" t="str">
        <f t="shared" si="275"/>
        <v>Chikoja</v>
      </c>
      <c r="K470" s="71" t="str">
        <f t="shared" si="276"/>
        <v>Mzazira</v>
      </c>
      <c r="L470" s="71">
        <f t="shared" si="277"/>
        <v>0</v>
      </c>
      <c r="M470" s="71">
        <f t="shared" si="278"/>
        <v>0</v>
      </c>
      <c r="N470" s="71">
        <f t="shared" si="297"/>
        <v>5</v>
      </c>
      <c r="O470" s="71" t="str">
        <f t="shared" si="298"/>
        <v>Basic Level of Service</v>
      </c>
      <c r="P470" s="71">
        <v>1</v>
      </c>
      <c r="Q470" s="71" t="str">
        <f t="shared" si="279"/>
        <v>Afridev Handpump</v>
      </c>
      <c r="R470" s="71" t="str">
        <f t="shared" si="280"/>
        <v/>
      </c>
      <c r="S470" s="71" t="str">
        <f t="shared" si="299"/>
        <v>Afridev Handpump</v>
      </c>
      <c r="T470" s="71">
        <f t="shared" si="281"/>
        <v>1</v>
      </c>
      <c r="U470" s="71">
        <f t="shared" si="282"/>
        <v>375</v>
      </c>
      <c r="V470" s="71">
        <f t="shared" si="283"/>
        <v>0</v>
      </c>
      <c r="W470" s="71">
        <f t="shared" si="284"/>
        <v>0</v>
      </c>
      <c r="X470" s="71">
        <f t="shared" si="285"/>
        <v>1</v>
      </c>
      <c r="Y470" s="71">
        <f t="shared" si="286"/>
        <v>0</v>
      </c>
      <c r="Z470" s="71">
        <f t="shared" si="300"/>
        <v>0</v>
      </c>
      <c r="AA470" s="71">
        <f t="shared" si="287"/>
        <v>1</v>
      </c>
      <c r="AB470" s="71">
        <f t="shared" si="288"/>
        <v>70</v>
      </c>
      <c r="AC470" s="71" t="str">
        <f t="shared" si="289"/>
        <v>Handpump</v>
      </c>
      <c r="AD470" s="71">
        <f t="shared" si="301"/>
        <v>70</v>
      </c>
      <c r="AE470" s="71" t="str">
        <f t="shared" si="302"/>
        <v/>
      </c>
      <c r="AF470" s="71">
        <f t="shared" si="290"/>
        <v>1</v>
      </c>
      <c r="AG470" s="71" t="str">
        <f t="shared" si="291"/>
        <v/>
      </c>
      <c r="AH470" s="71" t="str">
        <f t="shared" si="292"/>
        <v/>
      </c>
      <c r="AI470" s="71">
        <f t="shared" si="293"/>
        <v>1</v>
      </c>
      <c r="AJ470" s="71" t="str">
        <f t="shared" si="294"/>
        <v>Turbidity</v>
      </c>
      <c r="AK470" s="71">
        <f t="shared" si="295"/>
        <v>1</v>
      </c>
      <c r="AL470" s="71">
        <f t="shared" si="303"/>
        <v>1</v>
      </c>
      <c r="AM470" s="71">
        <f t="shared" si="296"/>
        <v>0</v>
      </c>
    </row>
    <row r="471" spans="1:39" x14ac:dyDescent="0.45">
      <c r="A471" s="71" t="str">
        <f t="shared" si="266"/>
        <v>2698100136</v>
      </c>
      <c r="B471" s="71" t="str">
        <f t="shared" si="267"/>
        <v>19-08-2019 04:06:52 UTC</v>
      </c>
      <c r="C471" s="71" t="str">
        <f t="shared" si="268"/>
        <v>19b8-hssp-cpxn</v>
      </c>
      <c r="D471" s="71" t="str">
        <f t="shared" si="269"/>
        <v>-15.64402163028717</v>
      </c>
      <c r="E471" s="71" t="str">
        <f t="shared" si="270"/>
        <v>35.197706054896116</v>
      </c>
      <c r="F471" s="71" t="str">
        <f t="shared" si="271"/>
        <v>945.0</v>
      </c>
      <c r="G471" s="71" t="str">
        <f t="shared" si="272"/>
        <v>Malawi</v>
      </c>
      <c r="H471" s="71" t="str">
        <f t="shared" si="273"/>
        <v>Chiradzulu</v>
      </c>
      <c r="I471" s="71" t="str">
        <f t="shared" si="274"/>
        <v>Kadewere</v>
      </c>
      <c r="J471" s="71" t="str">
        <f t="shared" si="275"/>
        <v>Chikoja</v>
      </c>
      <c r="K471" s="71" t="str">
        <f t="shared" si="276"/>
        <v>Malunga</v>
      </c>
      <c r="L471" s="71">
        <f t="shared" si="277"/>
        <v>0</v>
      </c>
      <c r="M471" s="71">
        <f t="shared" si="278"/>
        <v>0</v>
      </c>
      <c r="N471" s="71">
        <f t="shared" si="297"/>
        <v>8</v>
      </c>
      <c r="O471" s="71" t="str">
        <f t="shared" si="298"/>
        <v>High Level of Service</v>
      </c>
      <c r="P471" s="71">
        <v>1</v>
      </c>
      <c r="Q471" s="71" t="str">
        <f t="shared" si="279"/>
        <v>Afridev Handpump</v>
      </c>
      <c r="R471" s="71" t="str">
        <f t="shared" si="280"/>
        <v/>
      </c>
      <c r="S471" s="71" t="str">
        <f t="shared" si="299"/>
        <v>Afridev Handpump</v>
      </c>
      <c r="T471" s="71">
        <f t="shared" si="281"/>
        <v>1</v>
      </c>
      <c r="U471" s="71">
        <f t="shared" si="282"/>
        <v>175</v>
      </c>
      <c r="V471" s="71">
        <f t="shared" si="283"/>
        <v>1</v>
      </c>
      <c r="W471" s="71">
        <f t="shared" si="284"/>
        <v>1</v>
      </c>
      <c r="X471" s="71" t="str">
        <f t="shared" si="285"/>
        <v/>
      </c>
      <c r="Y471" s="71" t="str">
        <f t="shared" si="286"/>
        <v/>
      </c>
      <c r="Z471" s="71">
        <f t="shared" si="300"/>
        <v>1</v>
      </c>
      <c r="AA471" s="71">
        <f t="shared" si="287"/>
        <v>1</v>
      </c>
      <c r="AB471" s="71">
        <f t="shared" si="288"/>
        <v>35</v>
      </c>
      <c r="AC471" s="71" t="str">
        <f t="shared" si="289"/>
        <v>Handpump</v>
      </c>
      <c r="AD471" s="71">
        <f t="shared" si="301"/>
        <v>35</v>
      </c>
      <c r="AE471" s="71" t="str">
        <f t="shared" si="302"/>
        <v/>
      </c>
      <c r="AF471" s="71">
        <f t="shared" si="290"/>
        <v>1</v>
      </c>
      <c r="AG471" s="71" t="str">
        <f t="shared" si="291"/>
        <v/>
      </c>
      <c r="AH471" s="71" t="str">
        <f t="shared" si="292"/>
        <v/>
      </c>
      <c r="AI471" s="71">
        <f t="shared" si="293"/>
        <v>1</v>
      </c>
      <c r="AJ471" s="71" t="str">
        <f t="shared" si="294"/>
        <v>Turbidity</v>
      </c>
      <c r="AK471" s="71">
        <f t="shared" si="295"/>
        <v>1</v>
      </c>
      <c r="AL471" s="71">
        <f t="shared" si="303"/>
        <v>1</v>
      </c>
      <c r="AM471" s="71">
        <f t="shared" si="296"/>
        <v>1</v>
      </c>
    </row>
    <row r="472" spans="1:39" x14ac:dyDescent="0.45">
      <c r="A472" s="71" t="str">
        <f t="shared" si="266"/>
        <v>2710500167</v>
      </c>
      <c r="B472" s="71" t="str">
        <f t="shared" si="267"/>
        <v>19-08-2019 04:07:31 UTC</v>
      </c>
      <c r="C472" s="71" t="str">
        <f t="shared" si="268"/>
        <v>p5kp-9wvq-dqtx</v>
      </c>
      <c r="D472" s="71" t="str">
        <f t="shared" si="269"/>
        <v>-15.645845113322139</v>
      </c>
      <c r="E472" s="71" t="str">
        <f t="shared" si="270"/>
        <v>35.195639161393046</v>
      </c>
      <c r="F472" s="71" t="str">
        <f t="shared" si="271"/>
        <v>947.0</v>
      </c>
      <c r="G472" s="71" t="str">
        <f t="shared" si="272"/>
        <v>Malawi</v>
      </c>
      <c r="H472" s="71" t="str">
        <f t="shared" si="273"/>
        <v>Chiradzulu</v>
      </c>
      <c r="I472" s="71" t="str">
        <f t="shared" si="274"/>
        <v>Kadewere</v>
      </c>
      <c r="J472" s="71" t="str">
        <f t="shared" si="275"/>
        <v>Chikoja</v>
      </c>
      <c r="K472" s="71" t="str">
        <f t="shared" si="276"/>
        <v>Malunga</v>
      </c>
      <c r="L472" s="71">
        <f t="shared" si="277"/>
        <v>0</v>
      </c>
      <c r="M472" s="71">
        <f t="shared" si="278"/>
        <v>0</v>
      </c>
      <c r="N472" s="71">
        <f t="shared" si="297"/>
        <v>8</v>
      </c>
      <c r="O472" s="71" t="str">
        <f t="shared" si="298"/>
        <v>High Level of Service</v>
      </c>
      <c r="P472" s="71">
        <v>1</v>
      </c>
      <c r="Q472" s="71" t="str">
        <f t="shared" si="279"/>
        <v>Afridev Handpump</v>
      </c>
      <c r="R472" s="71" t="str">
        <f t="shared" si="280"/>
        <v/>
      </c>
      <c r="S472" s="71" t="str">
        <f t="shared" si="299"/>
        <v>Afridev Handpump</v>
      </c>
      <c r="T472" s="71">
        <f t="shared" si="281"/>
        <v>1</v>
      </c>
      <c r="U472" s="71">
        <f t="shared" si="282"/>
        <v>45</v>
      </c>
      <c r="V472" s="71">
        <f t="shared" si="283"/>
        <v>1</v>
      </c>
      <c r="W472" s="71">
        <f t="shared" si="284"/>
        <v>1</v>
      </c>
      <c r="X472" s="71" t="str">
        <f t="shared" si="285"/>
        <v/>
      </c>
      <c r="Y472" s="71" t="str">
        <f t="shared" si="286"/>
        <v/>
      </c>
      <c r="Z472" s="71">
        <f t="shared" si="300"/>
        <v>1</v>
      </c>
      <c r="AA472" s="71">
        <f t="shared" si="287"/>
        <v>1</v>
      </c>
      <c r="AB472" s="71">
        <f t="shared" si="288"/>
        <v>60</v>
      </c>
      <c r="AC472" s="71" t="str">
        <f t="shared" si="289"/>
        <v>Handpump</v>
      </c>
      <c r="AD472" s="71">
        <f t="shared" si="301"/>
        <v>60</v>
      </c>
      <c r="AE472" s="71" t="str">
        <f t="shared" si="302"/>
        <v/>
      </c>
      <c r="AF472" s="71">
        <f t="shared" si="290"/>
        <v>1</v>
      </c>
      <c r="AG472" s="71" t="str">
        <f t="shared" si="291"/>
        <v/>
      </c>
      <c r="AH472" s="71" t="str">
        <f t="shared" si="292"/>
        <v/>
      </c>
      <c r="AI472" s="71">
        <f t="shared" si="293"/>
        <v>1</v>
      </c>
      <c r="AJ472" s="71" t="str">
        <f t="shared" si="294"/>
        <v>Turbidity</v>
      </c>
      <c r="AK472" s="71">
        <f t="shared" si="295"/>
        <v>1</v>
      </c>
      <c r="AL472" s="71">
        <f t="shared" si="303"/>
        <v>1</v>
      </c>
      <c r="AM472" s="71">
        <f t="shared" si="296"/>
        <v>1</v>
      </c>
    </row>
    <row r="473" spans="1:39" x14ac:dyDescent="0.45">
      <c r="A473" s="71" t="str">
        <f t="shared" si="266"/>
        <v>2716460165</v>
      </c>
      <c r="B473" s="71" t="str">
        <f t="shared" si="267"/>
        <v>19-08-2019 04:08:43 UTC</v>
      </c>
      <c r="C473" s="71" t="str">
        <f t="shared" si="268"/>
        <v>jr01-kf56-sw2m</v>
      </c>
      <c r="D473" s="71" t="str">
        <f t="shared" si="269"/>
        <v>-15.639037415385246</v>
      </c>
      <c r="E473" s="71" t="str">
        <f t="shared" si="270"/>
        <v>35.198583137243986</v>
      </c>
      <c r="F473" s="71" t="str">
        <f t="shared" si="271"/>
        <v>952.0</v>
      </c>
      <c r="G473" s="71" t="str">
        <f t="shared" si="272"/>
        <v>Malawi</v>
      </c>
      <c r="H473" s="71" t="str">
        <f t="shared" si="273"/>
        <v>Chiradzulu</v>
      </c>
      <c r="I473" s="71" t="str">
        <f t="shared" si="274"/>
        <v>Kadewere</v>
      </c>
      <c r="J473" s="71" t="str">
        <f t="shared" si="275"/>
        <v>Chikoja</v>
      </c>
      <c r="K473" s="71" t="str">
        <f t="shared" si="276"/>
        <v>Mandota</v>
      </c>
      <c r="L473" s="71">
        <f t="shared" si="277"/>
        <v>0</v>
      </c>
      <c r="M473" s="71">
        <f t="shared" si="278"/>
        <v>0</v>
      </c>
      <c r="N473" s="71">
        <f t="shared" si="297"/>
        <v>5</v>
      </c>
      <c r="O473" s="71" t="str">
        <f t="shared" si="298"/>
        <v>Basic Level of Service</v>
      </c>
      <c r="P473" s="71">
        <v>1</v>
      </c>
      <c r="Q473" s="71" t="str">
        <f t="shared" si="279"/>
        <v>Afridev Handpump</v>
      </c>
      <c r="R473" s="71" t="str">
        <f t="shared" si="280"/>
        <v/>
      </c>
      <c r="S473" s="71" t="str">
        <f t="shared" si="299"/>
        <v>Afridev Handpump</v>
      </c>
      <c r="T473" s="71">
        <f t="shared" si="281"/>
        <v>1</v>
      </c>
      <c r="U473" s="71">
        <f t="shared" si="282"/>
        <v>350</v>
      </c>
      <c r="V473" s="71">
        <f t="shared" si="283"/>
        <v>0</v>
      </c>
      <c r="W473" s="71">
        <f t="shared" si="284"/>
        <v>0</v>
      </c>
      <c r="X473" s="71">
        <f t="shared" si="285"/>
        <v>1</v>
      </c>
      <c r="Y473" s="71">
        <f t="shared" si="286"/>
        <v>0</v>
      </c>
      <c r="Z473" s="71">
        <f t="shared" si="300"/>
        <v>0</v>
      </c>
      <c r="AA473" s="71">
        <f t="shared" si="287"/>
        <v>1</v>
      </c>
      <c r="AB473" s="71">
        <f t="shared" si="288"/>
        <v>80</v>
      </c>
      <c r="AC473" s="71" t="str">
        <f t="shared" si="289"/>
        <v>Handpump</v>
      </c>
      <c r="AD473" s="71">
        <f t="shared" si="301"/>
        <v>80</v>
      </c>
      <c r="AE473" s="71" t="str">
        <f t="shared" si="302"/>
        <v/>
      </c>
      <c r="AF473" s="71">
        <f t="shared" si="290"/>
        <v>1</v>
      </c>
      <c r="AG473" s="71" t="str">
        <f t="shared" si="291"/>
        <v/>
      </c>
      <c r="AH473" s="71" t="str">
        <f t="shared" si="292"/>
        <v/>
      </c>
      <c r="AI473" s="71">
        <f t="shared" si="293"/>
        <v>1</v>
      </c>
      <c r="AJ473" s="71" t="str">
        <f t="shared" si="294"/>
        <v>Turbidity</v>
      </c>
      <c r="AK473" s="71">
        <f t="shared" si="295"/>
        <v>1</v>
      </c>
      <c r="AL473" s="71">
        <f t="shared" si="303"/>
        <v>1</v>
      </c>
      <c r="AM473" s="71">
        <f t="shared" si="296"/>
        <v>0</v>
      </c>
    </row>
    <row r="474" spans="1:39" x14ac:dyDescent="0.45">
      <c r="A474" s="71" t="str">
        <f t="shared" si="266"/>
        <v>2716430194</v>
      </c>
      <c r="B474" s="71" t="str">
        <f t="shared" si="267"/>
        <v>19-08-2019 04:10:05 UTC</v>
      </c>
      <c r="C474" s="71" t="str">
        <f t="shared" si="268"/>
        <v>ag6n-8eph-r60d</v>
      </c>
      <c r="D474" s="71" t="str">
        <f t="shared" si="269"/>
        <v>-15.661143595352769</v>
      </c>
      <c r="E474" s="71" t="str">
        <f t="shared" si="270"/>
        <v>35.21861236542463</v>
      </c>
      <c r="F474" s="71" t="str">
        <f t="shared" si="271"/>
        <v>885.0</v>
      </c>
      <c r="G474" s="71" t="str">
        <f t="shared" si="272"/>
        <v>Malawi</v>
      </c>
      <c r="H474" s="71" t="str">
        <f t="shared" si="273"/>
        <v>Chiradzulu</v>
      </c>
      <c r="I474" s="71" t="str">
        <f t="shared" si="274"/>
        <v>Kadewere</v>
      </c>
      <c r="J474" s="71" t="str">
        <f t="shared" si="275"/>
        <v>Chikoja</v>
      </c>
      <c r="K474" s="71" t="str">
        <f t="shared" si="276"/>
        <v>Tweya</v>
      </c>
      <c r="L474" s="71">
        <f t="shared" si="277"/>
        <v>0</v>
      </c>
      <c r="M474" s="71">
        <f t="shared" si="278"/>
        <v>0</v>
      </c>
      <c r="N474" s="71">
        <f t="shared" si="297"/>
        <v>7</v>
      </c>
      <c r="O474" s="71" t="str">
        <f t="shared" si="298"/>
        <v>Intermediate Level of Service</v>
      </c>
      <c r="P474" s="71">
        <v>1</v>
      </c>
      <c r="Q474" s="71" t="str">
        <f t="shared" si="279"/>
        <v>Afridev Handpump</v>
      </c>
      <c r="R474" s="71" t="str">
        <f t="shared" si="280"/>
        <v/>
      </c>
      <c r="S474" s="71" t="str">
        <f t="shared" si="299"/>
        <v>Afridev Handpump</v>
      </c>
      <c r="T474" s="71">
        <f t="shared" si="281"/>
        <v>1</v>
      </c>
      <c r="U474" s="71">
        <f t="shared" si="282"/>
        <v>100</v>
      </c>
      <c r="V474" s="71">
        <f t="shared" si="283"/>
        <v>1</v>
      </c>
      <c r="W474" s="71">
        <f t="shared" si="284"/>
        <v>0</v>
      </c>
      <c r="X474" s="71">
        <f t="shared" si="285"/>
        <v>1</v>
      </c>
      <c r="Y474" s="71">
        <f t="shared" si="286"/>
        <v>0</v>
      </c>
      <c r="Z474" s="71">
        <f t="shared" si="300"/>
        <v>0</v>
      </c>
      <c r="AA474" s="71">
        <f t="shared" si="287"/>
        <v>1</v>
      </c>
      <c r="AB474" s="71">
        <f t="shared" si="288"/>
        <v>60</v>
      </c>
      <c r="AC474" s="71" t="str">
        <f t="shared" si="289"/>
        <v>Handpump</v>
      </c>
      <c r="AD474" s="71">
        <f t="shared" si="301"/>
        <v>60</v>
      </c>
      <c r="AE474" s="71" t="str">
        <f t="shared" si="302"/>
        <v/>
      </c>
      <c r="AF474" s="71">
        <f t="shared" si="290"/>
        <v>1</v>
      </c>
      <c r="AG474" s="71" t="str">
        <f t="shared" si="291"/>
        <v/>
      </c>
      <c r="AH474" s="71" t="str">
        <f t="shared" si="292"/>
        <v/>
      </c>
      <c r="AI474" s="71">
        <f t="shared" si="293"/>
        <v>1</v>
      </c>
      <c r="AJ474" s="71" t="str">
        <f t="shared" si="294"/>
        <v>Turbidity</v>
      </c>
      <c r="AK474" s="71">
        <f t="shared" si="295"/>
        <v>1</v>
      </c>
      <c r="AL474" s="71">
        <f t="shared" si="303"/>
        <v>1</v>
      </c>
      <c r="AM474" s="71">
        <f t="shared" si="296"/>
        <v>1</v>
      </c>
    </row>
    <row r="475" spans="1:39" x14ac:dyDescent="0.45">
      <c r="A475" s="71" t="str">
        <f t="shared" si="266"/>
        <v>2710510189</v>
      </c>
      <c r="B475" s="71" t="str">
        <f t="shared" si="267"/>
        <v>19-08-2019 04:10:33 UTC</v>
      </c>
      <c r="C475" s="71" t="str">
        <f t="shared" si="268"/>
        <v>bcgu-xs5h-87p4</v>
      </c>
      <c r="D475" s="71" t="str">
        <f t="shared" si="269"/>
        <v>-15.759688247926533</v>
      </c>
      <c r="E475" s="71" t="str">
        <f t="shared" si="270"/>
        <v>35.2660078369081</v>
      </c>
      <c r="F475" s="71" t="str">
        <f t="shared" si="271"/>
        <v>810.0</v>
      </c>
      <c r="G475" s="71" t="str">
        <f t="shared" si="272"/>
        <v>Malawi</v>
      </c>
      <c r="H475" s="71" t="str">
        <f t="shared" si="273"/>
        <v>Chiradzulu</v>
      </c>
      <c r="I475" s="71" t="str">
        <f t="shared" si="274"/>
        <v>Kadewere</v>
      </c>
      <c r="J475" s="71" t="str">
        <f t="shared" si="275"/>
        <v>Ndanga</v>
      </c>
      <c r="K475" s="71" t="str">
        <f t="shared" si="276"/>
        <v>Mtetemera</v>
      </c>
      <c r="L475" s="71">
        <f t="shared" si="277"/>
        <v>0</v>
      </c>
      <c r="M475" s="71">
        <f t="shared" si="278"/>
        <v>0</v>
      </c>
      <c r="N475" s="71">
        <f t="shared" si="297"/>
        <v>7</v>
      </c>
      <c r="O475" s="71" t="str">
        <f t="shared" si="298"/>
        <v>Intermediate Level of Service</v>
      </c>
      <c r="P475" s="71">
        <v>1</v>
      </c>
      <c r="Q475" s="71" t="str">
        <f t="shared" si="279"/>
        <v>Afridev Handpump</v>
      </c>
      <c r="R475" s="71" t="str">
        <f t="shared" si="280"/>
        <v/>
      </c>
      <c r="S475" s="71" t="str">
        <f t="shared" si="299"/>
        <v>Afridev Handpump</v>
      </c>
      <c r="T475" s="71">
        <f t="shared" si="281"/>
        <v>1</v>
      </c>
      <c r="U475" s="71">
        <f t="shared" si="282"/>
        <v>125</v>
      </c>
      <c r="V475" s="71">
        <f t="shared" si="283"/>
        <v>1</v>
      </c>
      <c r="W475" s="71">
        <f t="shared" si="284"/>
        <v>1</v>
      </c>
      <c r="X475" s="71" t="str">
        <f t="shared" si="285"/>
        <v/>
      </c>
      <c r="Y475" s="71" t="str">
        <f t="shared" si="286"/>
        <v/>
      </c>
      <c r="Z475" s="71">
        <f t="shared" si="300"/>
        <v>1</v>
      </c>
      <c r="AA475" s="71">
        <f t="shared" si="287"/>
        <v>1</v>
      </c>
      <c r="AB475" s="71">
        <f t="shared" si="288"/>
        <v>65</v>
      </c>
      <c r="AC475" s="71" t="str">
        <f t="shared" si="289"/>
        <v>Handpump</v>
      </c>
      <c r="AD475" s="71">
        <f t="shared" si="301"/>
        <v>65</v>
      </c>
      <c r="AE475" s="71" t="str">
        <f t="shared" si="302"/>
        <v/>
      </c>
      <c r="AF475" s="71">
        <f t="shared" si="290"/>
        <v>1</v>
      </c>
      <c r="AG475" s="71" t="str">
        <f t="shared" si="291"/>
        <v/>
      </c>
      <c r="AH475" s="71" t="str">
        <f t="shared" si="292"/>
        <v/>
      </c>
      <c r="AI475" s="71">
        <f t="shared" si="293"/>
        <v>1</v>
      </c>
      <c r="AJ475" s="71" t="str">
        <f t="shared" si="294"/>
        <v>Turbidity</v>
      </c>
      <c r="AK475" s="71">
        <f t="shared" si="295"/>
        <v>1</v>
      </c>
      <c r="AL475" s="71">
        <f t="shared" si="303"/>
        <v>1</v>
      </c>
      <c r="AM475" s="71">
        <f t="shared" si="296"/>
        <v>0</v>
      </c>
    </row>
    <row r="476" spans="1:39" x14ac:dyDescent="0.45">
      <c r="A476" s="71" t="str">
        <f t="shared" si="266"/>
        <v>2698130078</v>
      </c>
      <c r="B476" s="71" t="str">
        <f t="shared" si="267"/>
        <v>19-08-2019 05:28:51 UTC</v>
      </c>
      <c r="C476" s="71" t="str">
        <f t="shared" si="268"/>
        <v>fraa-kgy6-ne49</v>
      </c>
      <c r="D476" s="71" t="str">
        <f t="shared" si="269"/>
        <v>-15.841120155528188</v>
      </c>
      <c r="E476" s="71" t="str">
        <f t="shared" si="270"/>
        <v>35.266826413571835</v>
      </c>
      <c r="F476" s="71" t="str">
        <f t="shared" si="271"/>
        <v>823.0</v>
      </c>
      <c r="G476" s="71" t="str">
        <f t="shared" si="272"/>
        <v>Malawi</v>
      </c>
      <c r="H476" s="71" t="str">
        <f t="shared" si="273"/>
        <v>Chiradzulu</v>
      </c>
      <c r="I476" s="71" t="str">
        <f t="shared" si="274"/>
        <v>Mpunga</v>
      </c>
      <c r="J476" s="71" t="str">
        <f t="shared" si="275"/>
        <v>Tawakali</v>
      </c>
      <c r="K476" s="71" t="str">
        <f t="shared" si="276"/>
        <v>Kajawo</v>
      </c>
      <c r="L476" s="71">
        <f t="shared" si="277"/>
        <v>0</v>
      </c>
      <c r="M476" s="71">
        <f t="shared" si="278"/>
        <v>0</v>
      </c>
      <c r="N476" s="71">
        <f t="shared" si="297"/>
        <v>6</v>
      </c>
      <c r="O476" s="71" t="str">
        <f t="shared" si="298"/>
        <v>Intermediate Level of Service</v>
      </c>
      <c r="P476" s="71">
        <v>1</v>
      </c>
      <c r="Q476" s="71" t="str">
        <f t="shared" si="279"/>
        <v>Afridev Handpump</v>
      </c>
      <c r="R476" s="71" t="str">
        <f t="shared" si="280"/>
        <v/>
      </c>
      <c r="S476" s="71" t="str">
        <f t="shared" si="299"/>
        <v>Afridev Handpump</v>
      </c>
      <c r="T476" s="71">
        <f t="shared" si="281"/>
        <v>1</v>
      </c>
      <c r="U476" s="71">
        <f t="shared" si="282"/>
        <v>375</v>
      </c>
      <c r="V476" s="71">
        <f t="shared" si="283"/>
        <v>0</v>
      </c>
      <c r="W476" s="71">
        <f t="shared" si="284"/>
        <v>0</v>
      </c>
      <c r="X476" s="71">
        <f t="shared" si="285"/>
        <v>1</v>
      </c>
      <c r="Y476" s="71">
        <f t="shared" si="286"/>
        <v>1</v>
      </c>
      <c r="Z476" s="71">
        <f t="shared" si="300"/>
        <v>1</v>
      </c>
      <c r="AA476" s="71">
        <f t="shared" si="287"/>
        <v>1</v>
      </c>
      <c r="AB476" s="71">
        <f t="shared" si="288"/>
        <v>94</v>
      </c>
      <c r="AC476" s="71" t="str">
        <f t="shared" si="289"/>
        <v>Handpump</v>
      </c>
      <c r="AD476" s="71">
        <f t="shared" si="301"/>
        <v>94</v>
      </c>
      <c r="AE476" s="71" t="str">
        <f t="shared" si="302"/>
        <v/>
      </c>
      <c r="AF476" s="71">
        <f t="shared" si="290"/>
        <v>1</v>
      </c>
      <c r="AG476" s="71" t="str">
        <f t="shared" si="291"/>
        <v/>
      </c>
      <c r="AH476" s="71" t="str">
        <f t="shared" si="292"/>
        <v/>
      </c>
      <c r="AI476" s="71">
        <f t="shared" si="293"/>
        <v>1</v>
      </c>
      <c r="AJ476" s="71" t="str">
        <f t="shared" si="294"/>
        <v>Turbidity</v>
      </c>
      <c r="AK476" s="71">
        <f t="shared" si="295"/>
        <v>1</v>
      </c>
      <c r="AL476" s="71">
        <f t="shared" si="303"/>
        <v>1</v>
      </c>
      <c r="AM476" s="71">
        <f t="shared" si="296"/>
        <v>0</v>
      </c>
    </row>
    <row r="477" spans="1:39" x14ac:dyDescent="0.45">
      <c r="A477" s="71" t="str">
        <f t="shared" si="266"/>
        <v>2693950270</v>
      </c>
      <c r="B477" s="71" t="str">
        <f t="shared" si="267"/>
        <v>19-08-2019 08:01:54 UTC</v>
      </c>
      <c r="C477" s="71" t="str">
        <f t="shared" si="268"/>
        <v>53gb-w65u-uwj4</v>
      </c>
      <c r="D477" s="71" t="str">
        <f t="shared" si="269"/>
        <v>-15.533335916697979</v>
      </c>
      <c r="E477" s="71" t="str">
        <f t="shared" si="270"/>
        <v>35.12926362454891</v>
      </c>
      <c r="F477" s="71" t="str">
        <f t="shared" si="271"/>
        <v>768.0</v>
      </c>
      <c r="G477" s="71" t="str">
        <f t="shared" si="272"/>
        <v>Malawi</v>
      </c>
      <c r="H477" s="71" t="str">
        <f t="shared" si="273"/>
        <v>Chiradzulu</v>
      </c>
      <c r="I477" s="71" t="str">
        <f t="shared" si="274"/>
        <v>Chitera</v>
      </c>
      <c r="J477" s="71" t="str">
        <f t="shared" si="275"/>
        <v>Ben</v>
      </c>
      <c r="K477" s="71" t="str">
        <f t="shared" si="276"/>
        <v>Chilambe</v>
      </c>
      <c r="L477" s="71">
        <f t="shared" si="277"/>
        <v>0</v>
      </c>
      <c r="M477" s="71">
        <f t="shared" si="278"/>
        <v>0</v>
      </c>
      <c r="N477" s="71">
        <f t="shared" si="297"/>
        <v>0</v>
      </c>
      <c r="O477" s="71" t="str">
        <f t="shared" si="298"/>
        <v>No Improved System</v>
      </c>
      <c r="P477" s="71" t="s">
        <v>96</v>
      </c>
      <c r="Q477" s="71" t="str">
        <f t="shared" si="279"/>
        <v/>
      </c>
      <c r="R477" s="71" t="str">
        <f t="shared" si="280"/>
        <v>Unprotected well</v>
      </c>
      <c r="S477" s="71" t="str">
        <f t="shared" si="299"/>
        <v>Unprotected well</v>
      </c>
      <c r="T477" s="71" t="str">
        <f t="shared" si="281"/>
        <v>N/A</v>
      </c>
      <c r="U477" s="71">
        <f t="shared" si="282"/>
        <v>150</v>
      </c>
      <c r="V477" s="71" t="str">
        <f t="shared" si="283"/>
        <v>N/A</v>
      </c>
      <c r="W477" s="71" t="str">
        <f t="shared" si="284"/>
        <v/>
      </c>
      <c r="X477" s="71" t="str">
        <f t="shared" si="285"/>
        <v/>
      </c>
      <c r="Y477" s="71" t="str">
        <f t="shared" si="286"/>
        <v/>
      </c>
      <c r="Z477" s="71" t="str">
        <f t="shared" si="300"/>
        <v>N/A</v>
      </c>
      <c r="AA477" s="71" t="str">
        <f t="shared" si="287"/>
        <v>N/A</v>
      </c>
      <c r="AB477" s="71" t="str">
        <f t="shared" si="288"/>
        <v/>
      </c>
      <c r="AC477" s="71" t="str">
        <f t="shared" si="289"/>
        <v/>
      </c>
      <c r="AD477" s="71" t="str">
        <f t="shared" si="301"/>
        <v/>
      </c>
      <c r="AE477" s="71" t="str">
        <f t="shared" si="302"/>
        <v/>
      </c>
      <c r="AF477" s="71" t="str">
        <f t="shared" si="290"/>
        <v>N/A</v>
      </c>
      <c r="AG477" s="71" t="str">
        <f t="shared" si="291"/>
        <v/>
      </c>
      <c r="AH477" s="71" t="str">
        <f t="shared" si="292"/>
        <v/>
      </c>
      <c r="AI477" s="71" t="str">
        <f t="shared" si="293"/>
        <v/>
      </c>
      <c r="AJ477" s="71" t="str">
        <f t="shared" si="294"/>
        <v/>
      </c>
      <c r="AK477" s="71" t="str">
        <f t="shared" si="295"/>
        <v/>
      </c>
      <c r="AL477" s="71" t="str">
        <f t="shared" si="303"/>
        <v>N/A</v>
      </c>
      <c r="AM477" s="71" t="str">
        <f t="shared" si="296"/>
        <v>N/A</v>
      </c>
    </row>
    <row r="478" spans="1:39" x14ac:dyDescent="0.45">
      <c r="A478" s="71" t="str">
        <f t="shared" si="266"/>
        <v>2698120089</v>
      </c>
      <c r="B478" s="71" t="str">
        <f t="shared" si="267"/>
        <v>19-08-2019 08:04:46 UTC</v>
      </c>
      <c r="C478" s="71" t="str">
        <f t="shared" si="268"/>
        <v>bck3-7c9g-nped</v>
      </c>
      <c r="D478" s="71" t="str">
        <f t="shared" si="269"/>
        <v>-15.734938625246286</v>
      </c>
      <c r="E478" s="71" t="str">
        <f t="shared" si="270"/>
        <v>35.155665865167975</v>
      </c>
      <c r="F478" s="71" t="str">
        <f t="shared" si="271"/>
        <v>1015.0</v>
      </c>
      <c r="G478" s="71" t="str">
        <f t="shared" si="272"/>
        <v>Malawi</v>
      </c>
      <c r="H478" s="71" t="str">
        <f t="shared" si="273"/>
        <v>Chiradzulu</v>
      </c>
      <c r="I478" s="71" t="str">
        <f t="shared" si="274"/>
        <v>Onga</v>
      </c>
      <c r="J478" s="71" t="str">
        <f t="shared" si="275"/>
        <v>Onga</v>
      </c>
      <c r="K478" s="71" t="str">
        <f t="shared" si="276"/>
        <v>Chombe</v>
      </c>
      <c r="L478" s="71">
        <f t="shared" si="277"/>
        <v>0</v>
      </c>
      <c r="M478" s="71">
        <f t="shared" si="278"/>
        <v>0</v>
      </c>
      <c r="N478" s="71">
        <f t="shared" si="297"/>
        <v>5</v>
      </c>
      <c r="O478" s="71" t="str">
        <f t="shared" si="298"/>
        <v>Basic Level of Service</v>
      </c>
      <c r="P478" s="71">
        <v>1</v>
      </c>
      <c r="Q478" s="71" t="str">
        <f t="shared" si="279"/>
        <v>Afridev Handpump</v>
      </c>
      <c r="R478" s="71" t="str">
        <f t="shared" si="280"/>
        <v/>
      </c>
      <c r="S478" s="71" t="str">
        <f t="shared" si="299"/>
        <v>Afridev Handpump</v>
      </c>
      <c r="T478" s="71">
        <f t="shared" si="281"/>
        <v>1</v>
      </c>
      <c r="U478" s="71">
        <f t="shared" si="282"/>
        <v>0</v>
      </c>
      <c r="V478" s="71">
        <f t="shared" si="283"/>
        <v>1</v>
      </c>
      <c r="W478" s="71">
        <f t="shared" si="284"/>
        <v>0</v>
      </c>
      <c r="X478" s="71">
        <f t="shared" si="285"/>
        <v>1</v>
      </c>
      <c r="Y478" s="71">
        <f t="shared" si="286"/>
        <v>1</v>
      </c>
      <c r="Z478" s="71">
        <f t="shared" si="300"/>
        <v>1</v>
      </c>
      <c r="AA478" s="71">
        <f t="shared" si="287"/>
        <v>0</v>
      </c>
      <c r="AB478" s="71">
        <f t="shared" si="288"/>
        <v>0</v>
      </c>
      <c r="AC478" s="71" t="str">
        <f t="shared" si="289"/>
        <v>Handpump</v>
      </c>
      <c r="AD478" s="71">
        <f t="shared" si="301"/>
        <v>0</v>
      </c>
      <c r="AE478" s="71" t="str">
        <f t="shared" si="302"/>
        <v/>
      </c>
      <c r="AF478" s="71">
        <f t="shared" si="290"/>
        <v>1</v>
      </c>
      <c r="AG478" s="71" t="str">
        <f t="shared" si="291"/>
        <v/>
      </c>
      <c r="AH478" s="71" t="str">
        <f t="shared" si="292"/>
        <v/>
      </c>
      <c r="AI478" s="71" t="str">
        <f t="shared" si="293"/>
        <v/>
      </c>
      <c r="AJ478" s="71" t="str">
        <f t="shared" si="294"/>
        <v>Turbidity</v>
      </c>
      <c r="AK478" s="71" t="str">
        <f t="shared" si="295"/>
        <v/>
      </c>
      <c r="AL478" s="71" t="str">
        <f t="shared" si="303"/>
        <v>No Data</v>
      </c>
      <c r="AM478" s="71">
        <f t="shared" si="296"/>
        <v>0</v>
      </c>
    </row>
    <row r="479" spans="1:39" x14ac:dyDescent="0.45">
      <c r="A479" s="71" t="str">
        <f t="shared" si="266"/>
        <v>2698150082</v>
      </c>
      <c r="B479" s="71" t="str">
        <f t="shared" si="267"/>
        <v>19-08-2019 08:59:40 UTC</v>
      </c>
      <c r="C479" s="71" t="str">
        <f t="shared" si="268"/>
        <v>dr9s-r0eq-g8rq</v>
      </c>
      <c r="D479" s="71" t="str">
        <f t="shared" si="269"/>
        <v>-15.536329890601337</v>
      </c>
      <c r="E479" s="71" t="str">
        <f t="shared" si="270"/>
        <v>35.12318649329245</v>
      </c>
      <c r="F479" s="71" t="str">
        <f t="shared" si="271"/>
        <v>760.0</v>
      </c>
      <c r="G479" s="71" t="str">
        <f t="shared" si="272"/>
        <v>Malawi</v>
      </c>
      <c r="H479" s="71" t="str">
        <f t="shared" si="273"/>
        <v>Chiradzulu</v>
      </c>
      <c r="I479" s="71" t="str">
        <f t="shared" si="274"/>
        <v>Chitera</v>
      </c>
      <c r="J479" s="71" t="str">
        <f t="shared" si="275"/>
        <v>Ben</v>
      </c>
      <c r="K479" s="71" t="str">
        <f t="shared" si="276"/>
        <v>Ben 2</v>
      </c>
      <c r="L479" s="71">
        <f t="shared" si="277"/>
        <v>0</v>
      </c>
      <c r="M479" s="71">
        <f t="shared" si="278"/>
        <v>0</v>
      </c>
      <c r="N479" s="71">
        <f t="shared" si="297"/>
        <v>6</v>
      </c>
      <c r="O479" s="71" t="str">
        <f t="shared" si="298"/>
        <v>Intermediate Level of Service</v>
      </c>
      <c r="P479" s="71">
        <v>1</v>
      </c>
      <c r="Q479" s="71" t="str">
        <f t="shared" si="279"/>
        <v>Afridev Handpump</v>
      </c>
      <c r="R479" s="71" t="str">
        <f t="shared" si="280"/>
        <v/>
      </c>
      <c r="S479" s="71" t="str">
        <f t="shared" si="299"/>
        <v>Afridev Handpump</v>
      </c>
      <c r="T479" s="71">
        <f t="shared" si="281"/>
        <v>1</v>
      </c>
      <c r="U479" s="71">
        <f t="shared" si="282"/>
        <v>285</v>
      </c>
      <c r="V479" s="71">
        <f t="shared" si="283"/>
        <v>0</v>
      </c>
      <c r="W479" s="71">
        <f t="shared" si="284"/>
        <v>0</v>
      </c>
      <c r="X479" s="71">
        <f t="shared" si="285"/>
        <v>1</v>
      </c>
      <c r="Y479" s="71">
        <f t="shared" si="286"/>
        <v>0</v>
      </c>
      <c r="Z479" s="71">
        <f t="shared" si="300"/>
        <v>0</v>
      </c>
      <c r="AA479" s="71">
        <f t="shared" si="287"/>
        <v>1</v>
      </c>
      <c r="AB479" s="71">
        <f t="shared" si="288"/>
        <v>69</v>
      </c>
      <c r="AC479" s="71" t="str">
        <f t="shared" si="289"/>
        <v>Handpump</v>
      </c>
      <c r="AD479" s="71">
        <f t="shared" si="301"/>
        <v>69</v>
      </c>
      <c r="AE479" s="71" t="str">
        <f t="shared" si="302"/>
        <v/>
      </c>
      <c r="AF479" s="71">
        <f t="shared" si="290"/>
        <v>1</v>
      </c>
      <c r="AG479" s="71" t="str">
        <f t="shared" si="291"/>
        <v/>
      </c>
      <c r="AH479" s="71" t="str">
        <f t="shared" si="292"/>
        <v/>
      </c>
      <c r="AI479" s="71">
        <f t="shared" si="293"/>
        <v>1</v>
      </c>
      <c r="AJ479" s="71" t="str">
        <f t="shared" si="294"/>
        <v>Turbidity</v>
      </c>
      <c r="AK479" s="71">
        <f t="shared" si="295"/>
        <v>1</v>
      </c>
      <c r="AL479" s="71">
        <f t="shared" si="303"/>
        <v>1</v>
      </c>
      <c r="AM479" s="71">
        <f t="shared" si="296"/>
        <v>1</v>
      </c>
    </row>
    <row r="480" spans="1:39" x14ac:dyDescent="0.45">
      <c r="A480" s="71" t="str">
        <f t="shared" si="266"/>
        <v>2718420189</v>
      </c>
      <c r="B480" s="71" t="str">
        <f t="shared" si="267"/>
        <v>19-08-2019 09:01:33 UTC</v>
      </c>
      <c r="C480" s="71" t="str">
        <f t="shared" si="268"/>
        <v>ajh2-m7b7-d8ey</v>
      </c>
      <c r="D480" s="71" t="str">
        <f t="shared" si="269"/>
        <v>-15.544750057160854</v>
      </c>
      <c r="E480" s="71" t="str">
        <f t="shared" si="270"/>
        <v>35.1377088110894</v>
      </c>
      <c r="F480" s="71" t="str">
        <f t="shared" si="271"/>
        <v>885.0</v>
      </c>
      <c r="G480" s="71" t="str">
        <f t="shared" si="272"/>
        <v>Malawi</v>
      </c>
      <c r="H480" s="71" t="str">
        <f t="shared" si="273"/>
        <v>Chiradzulu</v>
      </c>
      <c r="I480" s="71" t="str">
        <f t="shared" si="274"/>
        <v>Chitera</v>
      </c>
      <c r="J480" s="71" t="str">
        <f t="shared" si="275"/>
        <v>Ben</v>
      </c>
      <c r="K480" s="71" t="str">
        <f t="shared" si="276"/>
        <v>Kaenda</v>
      </c>
      <c r="L480" s="71">
        <f t="shared" si="277"/>
        <v>0</v>
      </c>
      <c r="M480" s="71">
        <f t="shared" si="278"/>
        <v>0</v>
      </c>
      <c r="N480" s="71">
        <f t="shared" si="297"/>
        <v>7</v>
      </c>
      <c r="O480" s="71" t="str">
        <f t="shared" si="298"/>
        <v>Intermediate Level of Service</v>
      </c>
      <c r="P480" s="71">
        <v>1</v>
      </c>
      <c r="Q480" s="71" t="str">
        <f t="shared" si="279"/>
        <v>Afridev Handpump</v>
      </c>
      <c r="R480" s="71" t="str">
        <f t="shared" si="280"/>
        <v/>
      </c>
      <c r="S480" s="71" t="str">
        <f t="shared" si="299"/>
        <v>Afridev Handpump</v>
      </c>
      <c r="T480" s="71">
        <f t="shared" si="281"/>
        <v>1</v>
      </c>
      <c r="U480" s="71">
        <f t="shared" si="282"/>
        <v>440</v>
      </c>
      <c r="V480" s="71">
        <f t="shared" si="283"/>
        <v>0</v>
      </c>
      <c r="W480" s="71">
        <f t="shared" si="284"/>
        <v>1</v>
      </c>
      <c r="X480" s="71" t="str">
        <f t="shared" si="285"/>
        <v/>
      </c>
      <c r="Y480" s="71" t="str">
        <f t="shared" si="286"/>
        <v/>
      </c>
      <c r="Z480" s="71">
        <f t="shared" si="300"/>
        <v>1</v>
      </c>
      <c r="AA480" s="71">
        <f t="shared" si="287"/>
        <v>1</v>
      </c>
      <c r="AB480" s="71">
        <f t="shared" si="288"/>
        <v>48</v>
      </c>
      <c r="AC480" s="71" t="str">
        <f t="shared" si="289"/>
        <v>Handpump</v>
      </c>
      <c r="AD480" s="71">
        <f t="shared" si="301"/>
        <v>48</v>
      </c>
      <c r="AE480" s="71" t="str">
        <f t="shared" si="302"/>
        <v/>
      </c>
      <c r="AF480" s="71">
        <f t="shared" si="290"/>
        <v>1</v>
      </c>
      <c r="AG480" s="71" t="str">
        <f t="shared" si="291"/>
        <v/>
      </c>
      <c r="AH480" s="71" t="str">
        <f t="shared" si="292"/>
        <v/>
      </c>
      <c r="AI480" s="71">
        <f t="shared" si="293"/>
        <v>1</v>
      </c>
      <c r="AJ480" s="71" t="str">
        <f t="shared" si="294"/>
        <v>Turbidity</v>
      </c>
      <c r="AK480" s="71">
        <f t="shared" si="295"/>
        <v>1</v>
      </c>
      <c r="AL480" s="71">
        <f t="shared" si="303"/>
        <v>1</v>
      </c>
      <c r="AM480" s="71">
        <f t="shared" si="296"/>
        <v>1</v>
      </c>
    </row>
    <row r="481" spans="1:39" x14ac:dyDescent="0.45">
      <c r="A481" s="71" t="str">
        <f t="shared" si="266"/>
        <v>2720250179</v>
      </c>
      <c r="B481" s="71" t="str">
        <f t="shared" si="267"/>
        <v>19-08-2019 09:11:48 UTC</v>
      </c>
      <c r="C481" s="71" t="str">
        <f t="shared" si="268"/>
        <v>phf8-7v5m-8qba</v>
      </c>
      <c r="D481" s="71" t="str">
        <f t="shared" si="269"/>
        <v>-15.54997525177896</v>
      </c>
      <c r="E481" s="71" t="str">
        <f t="shared" si="270"/>
        <v>35.133616430684924</v>
      </c>
      <c r="F481" s="71" t="str">
        <f t="shared" si="271"/>
        <v>848.0</v>
      </c>
      <c r="G481" s="71" t="str">
        <f t="shared" si="272"/>
        <v>Malawi</v>
      </c>
      <c r="H481" s="71" t="str">
        <f t="shared" si="273"/>
        <v>Chiradzulu</v>
      </c>
      <c r="I481" s="71" t="str">
        <f t="shared" si="274"/>
        <v>Chitera</v>
      </c>
      <c r="J481" s="71" t="str">
        <f t="shared" si="275"/>
        <v>Ben</v>
      </c>
      <c r="K481" s="71" t="str">
        <f t="shared" si="276"/>
        <v>Kaenda</v>
      </c>
      <c r="L481" s="71">
        <f t="shared" si="277"/>
        <v>0</v>
      </c>
      <c r="M481" s="71">
        <f t="shared" si="278"/>
        <v>0</v>
      </c>
      <c r="N481" s="71">
        <f t="shared" si="297"/>
        <v>0</v>
      </c>
      <c r="O481" s="71" t="str">
        <f t="shared" si="298"/>
        <v>No Improved System</v>
      </c>
      <c r="P481" s="71" t="s">
        <v>96</v>
      </c>
      <c r="Q481" s="71" t="str">
        <f t="shared" si="279"/>
        <v/>
      </c>
      <c r="R481" s="71" t="str">
        <f t="shared" si="280"/>
        <v>Unprotected Spring</v>
      </c>
      <c r="S481" s="71" t="str">
        <f t="shared" si="299"/>
        <v>Unprotected Spring</v>
      </c>
      <c r="T481" s="71" t="str">
        <f t="shared" si="281"/>
        <v>N/A</v>
      </c>
      <c r="U481" s="71">
        <f t="shared" si="282"/>
        <v>95</v>
      </c>
      <c r="V481" s="71" t="str">
        <f t="shared" si="283"/>
        <v>N/A</v>
      </c>
      <c r="W481" s="71" t="str">
        <f t="shared" si="284"/>
        <v/>
      </c>
      <c r="X481" s="71" t="str">
        <f t="shared" si="285"/>
        <v/>
      </c>
      <c r="Y481" s="71" t="str">
        <f t="shared" si="286"/>
        <v/>
      </c>
      <c r="Z481" s="71" t="str">
        <f t="shared" si="300"/>
        <v>N/A</v>
      </c>
      <c r="AA481" s="71" t="str">
        <f t="shared" si="287"/>
        <v>N/A</v>
      </c>
      <c r="AB481" s="71" t="str">
        <f t="shared" si="288"/>
        <v/>
      </c>
      <c r="AC481" s="71" t="str">
        <f t="shared" si="289"/>
        <v/>
      </c>
      <c r="AD481" s="71" t="str">
        <f t="shared" si="301"/>
        <v/>
      </c>
      <c r="AE481" s="71" t="str">
        <f t="shared" si="302"/>
        <v/>
      </c>
      <c r="AF481" s="71" t="str">
        <f t="shared" si="290"/>
        <v>N/A</v>
      </c>
      <c r="AG481" s="71" t="str">
        <f t="shared" si="291"/>
        <v/>
      </c>
      <c r="AH481" s="71" t="str">
        <f t="shared" si="292"/>
        <v/>
      </c>
      <c r="AI481" s="71" t="str">
        <f t="shared" si="293"/>
        <v/>
      </c>
      <c r="AJ481" s="71" t="str">
        <f t="shared" si="294"/>
        <v/>
      </c>
      <c r="AK481" s="71" t="str">
        <f t="shared" si="295"/>
        <v/>
      </c>
      <c r="AL481" s="71" t="str">
        <f t="shared" si="303"/>
        <v>N/A</v>
      </c>
      <c r="AM481" s="71" t="str">
        <f t="shared" si="296"/>
        <v>N/A</v>
      </c>
    </row>
    <row r="482" spans="1:39" x14ac:dyDescent="0.45">
      <c r="A482" s="71" t="str">
        <f t="shared" si="266"/>
        <v>2716530173</v>
      </c>
      <c r="B482" s="71" t="str">
        <f t="shared" si="267"/>
        <v>19-08-2019 09:12:31 UTC</v>
      </c>
      <c r="C482" s="71" t="str">
        <f t="shared" si="268"/>
        <v>k9kw-2r7m-80k2</v>
      </c>
      <c r="D482" s="71" t="str">
        <f t="shared" si="269"/>
        <v>-15.547130685299635</v>
      </c>
      <c r="E482" s="71" t="str">
        <f t="shared" si="270"/>
        <v>35.1389226783067</v>
      </c>
      <c r="F482" s="71" t="str">
        <f t="shared" si="271"/>
        <v>900.0</v>
      </c>
      <c r="G482" s="71" t="str">
        <f t="shared" si="272"/>
        <v>Malawi</v>
      </c>
      <c r="H482" s="71" t="str">
        <f t="shared" si="273"/>
        <v>Chiradzulu</v>
      </c>
      <c r="I482" s="71" t="str">
        <f t="shared" si="274"/>
        <v>Chitera</v>
      </c>
      <c r="J482" s="71" t="str">
        <f t="shared" si="275"/>
        <v>Ben</v>
      </c>
      <c r="K482" s="71" t="str">
        <f t="shared" si="276"/>
        <v>Kaenda</v>
      </c>
      <c r="L482" s="71">
        <f t="shared" si="277"/>
        <v>0</v>
      </c>
      <c r="M482" s="71">
        <f t="shared" si="278"/>
        <v>0</v>
      </c>
      <c r="N482" s="71">
        <f t="shared" si="297"/>
        <v>7</v>
      </c>
      <c r="O482" s="71" t="str">
        <f t="shared" si="298"/>
        <v>Intermediate Level of Service</v>
      </c>
      <c r="P482" s="71">
        <v>1</v>
      </c>
      <c r="Q482" s="71" t="str">
        <f t="shared" si="279"/>
        <v>Afridev Handpump</v>
      </c>
      <c r="R482" s="71" t="str">
        <f t="shared" si="280"/>
        <v/>
      </c>
      <c r="S482" s="71" t="str">
        <f t="shared" si="299"/>
        <v>Afridev Handpump</v>
      </c>
      <c r="T482" s="71">
        <f t="shared" si="281"/>
        <v>1</v>
      </c>
      <c r="U482" s="71">
        <f t="shared" si="282"/>
        <v>480</v>
      </c>
      <c r="V482" s="71">
        <f t="shared" si="283"/>
        <v>0</v>
      </c>
      <c r="W482" s="71">
        <f t="shared" si="284"/>
        <v>1</v>
      </c>
      <c r="X482" s="71" t="str">
        <f t="shared" si="285"/>
        <v/>
      </c>
      <c r="Y482" s="71" t="str">
        <f t="shared" si="286"/>
        <v/>
      </c>
      <c r="Z482" s="71">
        <f t="shared" si="300"/>
        <v>1</v>
      </c>
      <c r="AA482" s="71">
        <f t="shared" si="287"/>
        <v>1</v>
      </c>
      <c r="AB482" s="71">
        <f t="shared" si="288"/>
        <v>55</v>
      </c>
      <c r="AC482" s="71" t="str">
        <f t="shared" si="289"/>
        <v>Handpump</v>
      </c>
      <c r="AD482" s="71">
        <f t="shared" si="301"/>
        <v>55</v>
      </c>
      <c r="AE482" s="71" t="str">
        <f t="shared" si="302"/>
        <v/>
      </c>
      <c r="AF482" s="71">
        <f t="shared" si="290"/>
        <v>1</v>
      </c>
      <c r="AG482" s="71" t="str">
        <f t="shared" si="291"/>
        <v/>
      </c>
      <c r="AH482" s="71" t="str">
        <f t="shared" si="292"/>
        <v/>
      </c>
      <c r="AI482" s="71">
        <f t="shared" si="293"/>
        <v>1</v>
      </c>
      <c r="AJ482" s="71" t="str">
        <f t="shared" si="294"/>
        <v>Turbidity</v>
      </c>
      <c r="AK482" s="71">
        <f t="shared" si="295"/>
        <v>1</v>
      </c>
      <c r="AL482" s="71">
        <f t="shared" si="303"/>
        <v>1</v>
      </c>
      <c r="AM482" s="71">
        <f t="shared" si="296"/>
        <v>1</v>
      </c>
    </row>
    <row r="483" spans="1:39" x14ac:dyDescent="0.45">
      <c r="A483" s="71" t="str">
        <f t="shared" si="266"/>
        <v>2718410270</v>
      </c>
      <c r="B483" s="71" t="str">
        <f t="shared" si="267"/>
        <v>19-08-2019 09:54:39 UTC</v>
      </c>
      <c r="C483" s="71" t="str">
        <f t="shared" si="268"/>
        <v>g967-1exr-b5e9</v>
      </c>
      <c r="D483" s="71" t="str">
        <f t="shared" si="269"/>
        <v>-15.539390752092004</v>
      </c>
      <c r="E483" s="71" t="str">
        <f t="shared" si="270"/>
        <v>35.124238170683384</v>
      </c>
      <c r="F483" s="71" t="str">
        <f t="shared" si="271"/>
        <v>760.0</v>
      </c>
      <c r="G483" s="71" t="str">
        <f t="shared" si="272"/>
        <v>Malawi</v>
      </c>
      <c r="H483" s="71" t="str">
        <f t="shared" si="273"/>
        <v>Chiradzulu</v>
      </c>
      <c r="I483" s="71" t="str">
        <f t="shared" si="274"/>
        <v>Chitera</v>
      </c>
      <c r="J483" s="71" t="str">
        <f t="shared" si="275"/>
        <v>Ben</v>
      </c>
      <c r="K483" s="71" t="str">
        <f t="shared" si="276"/>
        <v>Ben1</v>
      </c>
      <c r="L483" s="71">
        <f t="shared" si="277"/>
        <v>0</v>
      </c>
      <c r="M483" s="71">
        <f t="shared" si="278"/>
        <v>0</v>
      </c>
      <c r="N483" s="71">
        <f t="shared" si="297"/>
        <v>7</v>
      </c>
      <c r="O483" s="71" t="str">
        <f t="shared" si="298"/>
        <v>Intermediate Level of Service</v>
      </c>
      <c r="P483" s="71">
        <v>1</v>
      </c>
      <c r="Q483" s="71" t="str">
        <f t="shared" si="279"/>
        <v>Afridev Handpump</v>
      </c>
      <c r="R483" s="71" t="str">
        <f t="shared" si="280"/>
        <v/>
      </c>
      <c r="S483" s="71" t="str">
        <f t="shared" si="299"/>
        <v>Afridev Handpump</v>
      </c>
      <c r="T483" s="71">
        <f t="shared" si="281"/>
        <v>1</v>
      </c>
      <c r="U483" s="71">
        <f t="shared" si="282"/>
        <v>410</v>
      </c>
      <c r="V483" s="71">
        <f t="shared" si="283"/>
        <v>0</v>
      </c>
      <c r="W483" s="71">
        <f t="shared" si="284"/>
        <v>1</v>
      </c>
      <c r="X483" s="71" t="str">
        <f t="shared" si="285"/>
        <v/>
      </c>
      <c r="Y483" s="71" t="str">
        <f t="shared" si="286"/>
        <v/>
      </c>
      <c r="Z483" s="71">
        <f t="shared" si="300"/>
        <v>1</v>
      </c>
      <c r="AA483" s="71">
        <f t="shared" si="287"/>
        <v>1</v>
      </c>
      <c r="AB483" s="71">
        <f t="shared" si="288"/>
        <v>68</v>
      </c>
      <c r="AC483" s="71" t="str">
        <f t="shared" si="289"/>
        <v>Handpump</v>
      </c>
      <c r="AD483" s="71">
        <f t="shared" si="301"/>
        <v>68</v>
      </c>
      <c r="AE483" s="71" t="str">
        <f t="shared" si="302"/>
        <v/>
      </c>
      <c r="AF483" s="71">
        <f t="shared" si="290"/>
        <v>1</v>
      </c>
      <c r="AG483" s="71" t="str">
        <f t="shared" si="291"/>
        <v/>
      </c>
      <c r="AH483" s="71" t="str">
        <f t="shared" si="292"/>
        <v/>
      </c>
      <c r="AI483" s="71">
        <f t="shared" si="293"/>
        <v>1</v>
      </c>
      <c r="AJ483" s="71" t="str">
        <f t="shared" si="294"/>
        <v>Turbidity</v>
      </c>
      <c r="AK483" s="71">
        <f t="shared" si="295"/>
        <v>1</v>
      </c>
      <c r="AL483" s="71">
        <f t="shared" si="303"/>
        <v>1</v>
      </c>
      <c r="AM483" s="71">
        <f t="shared" si="296"/>
        <v>1</v>
      </c>
    </row>
    <row r="484" spans="1:39" x14ac:dyDescent="0.45">
      <c r="A484" s="71" t="str">
        <f t="shared" si="266"/>
        <v>2714390308</v>
      </c>
      <c r="B484" s="71" t="str">
        <f t="shared" si="267"/>
        <v>19-08-2019 10:08:23 UTC</v>
      </c>
      <c r="C484" s="71" t="str">
        <f t="shared" si="268"/>
        <v>q1ya-e13p-m4x4</v>
      </c>
      <c r="D484" s="71" t="str">
        <f t="shared" si="269"/>
        <v>-15.538788763806224</v>
      </c>
      <c r="E484" s="71" t="str">
        <f t="shared" si="270"/>
        <v>35.1397152710706</v>
      </c>
      <c r="F484" s="71" t="str">
        <f t="shared" si="271"/>
        <v>856.0</v>
      </c>
      <c r="G484" s="71" t="str">
        <f t="shared" si="272"/>
        <v>Malawi</v>
      </c>
      <c r="H484" s="71" t="str">
        <f t="shared" si="273"/>
        <v>Chiradzulu</v>
      </c>
      <c r="I484" s="71" t="str">
        <f t="shared" si="274"/>
        <v>Chitera</v>
      </c>
      <c r="J484" s="71" t="str">
        <f t="shared" si="275"/>
        <v>Ben</v>
      </c>
      <c r="K484" s="71" t="str">
        <f t="shared" si="276"/>
        <v>Kaenda</v>
      </c>
      <c r="L484" s="71">
        <f t="shared" si="277"/>
        <v>0</v>
      </c>
      <c r="M484" s="71">
        <f t="shared" si="278"/>
        <v>0</v>
      </c>
      <c r="N484" s="71">
        <f t="shared" si="297"/>
        <v>0</v>
      </c>
      <c r="O484" s="71" t="str">
        <f t="shared" si="298"/>
        <v>No Improved System</v>
      </c>
      <c r="P484" s="71" t="s">
        <v>96</v>
      </c>
      <c r="Q484" s="71" t="str">
        <f t="shared" si="279"/>
        <v/>
      </c>
      <c r="R484" s="71" t="str">
        <f t="shared" si="280"/>
        <v/>
      </c>
      <c r="S484" s="71" t="str">
        <f t="shared" si="299"/>
        <v/>
      </c>
      <c r="T484" s="71" t="str">
        <f t="shared" si="281"/>
        <v>N/A</v>
      </c>
      <c r="U484" s="71">
        <f t="shared" si="282"/>
        <v>470</v>
      </c>
      <c r="V484" s="71" t="str">
        <f t="shared" si="283"/>
        <v>N/A</v>
      </c>
      <c r="W484" s="71">
        <f t="shared" si="284"/>
        <v>1</v>
      </c>
      <c r="X484" s="71" t="str">
        <f t="shared" si="285"/>
        <v/>
      </c>
      <c r="Y484" s="71" t="str">
        <f t="shared" si="286"/>
        <v/>
      </c>
      <c r="Z484" s="71" t="str">
        <f t="shared" si="300"/>
        <v>N/A</v>
      </c>
      <c r="AA484" s="71" t="str">
        <f t="shared" si="287"/>
        <v>N/A</v>
      </c>
      <c r="AB484" s="71">
        <f t="shared" si="288"/>
        <v>45</v>
      </c>
      <c r="AC484" s="71" t="str">
        <f t="shared" si="289"/>
        <v>Handpump</v>
      </c>
      <c r="AD484" s="71">
        <f t="shared" si="301"/>
        <v>45</v>
      </c>
      <c r="AE484" s="71" t="str">
        <f t="shared" si="302"/>
        <v/>
      </c>
      <c r="AF484" s="71" t="str">
        <f t="shared" si="290"/>
        <v>N/A</v>
      </c>
      <c r="AG484" s="71" t="str">
        <f t="shared" si="291"/>
        <v/>
      </c>
      <c r="AH484" s="71" t="str">
        <f t="shared" si="292"/>
        <v/>
      </c>
      <c r="AI484" s="71">
        <f t="shared" si="293"/>
        <v>1</v>
      </c>
      <c r="AJ484" s="71" t="str">
        <f t="shared" si="294"/>
        <v>Turbidity</v>
      </c>
      <c r="AK484" s="71">
        <f t="shared" si="295"/>
        <v>1</v>
      </c>
      <c r="AL484" s="71" t="str">
        <f t="shared" si="303"/>
        <v>N/A</v>
      </c>
      <c r="AM484" s="71" t="str">
        <f t="shared" si="296"/>
        <v>N/A</v>
      </c>
    </row>
    <row r="485" spans="1:39" x14ac:dyDescent="0.45">
      <c r="A485" s="71" t="str">
        <f t="shared" si="266"/>
        <v>2693950201</v>
      </c>
      <c r="B485" s="71" t="str">
        <f t="shared" si="267"/>
        <v>19-08-2019 11:21:40 UTC</v>
      </c>
      <c r="C485" s="71" t="str">
        <f t="shared" si="268"/>
        <v>vj8n-56hs-fhwa</v>
      </c>
      <c r="D485" s="71" t="str">
        <f t="shared" si="269"/>
        <v>-15.555001040920615</v>
      </c>
      <c r="E485" s="71" t="str">
        <f t="shared" si="270"/>
        <v>35.13522248715162</v>
      </c>
      <c r="F485" s="71" t="str">
        <f t="shared" si="271"/>
        <v>890.0</v>
      </c>
      <c r="G485" s="71" t="str">
        <f t="shared" si="272"/>
        <v>Malawi</v>
      </c>
      <c r="H485" s="71" t="str">
        <f t="shared" si="273"/>
        <v>Chiradzulu</v>
      </c>
      <c r="I485" s="71" t="str">
        <f t="shared" si="274"/>
        <v>Chitera</v>
      </c>
      <c r="J485" s="71" t="str">
        <f t="shared" si="275"/>
        <v>Ben</v>
      </c>
      <c r="K485" s="71" t="str">
        <f t="shared" si="276"/>
        <v>Ntchiniwa</v>
      </c>
      <c r="L485" s="71">
        <f t="shared" si="277"/>
        <v>0</v>
      </c>
      <c r="M485" s="71">
        <f t="shared" si="278"/>
        <v>0</v>
      </c>
      <c r="N485" s="71">
        <f t="shared" si="297"/>
        <v>0</v>
      </c>
      <c r="O485" s="71" t="str">
        <f t="shared" si="298"/>
        <v>No Improved System</v>
      </c>
      <c r="P485" s="71" t="s">
        <v>96</v>
      </c>
      <c r="Q485" s="71" t="str">
        <f t="shared" si="279"/>
        <v/>
      </c>
      <c r="R485" s="71" t="str">
        <f t="shared" si="280"/>
        <v>Unprotected well</v>
      </c>
      <c r="S485" s="71" t="str">
        <f t="shared" si="299"/>
        <v>Unprotected well</v>
      </c>
      <c r="T485" s="71" t="str">
        <f t="shared" si="281"/>
        <v>N/A</v>
      </c>
      <c r="U485" s="71">
        <f t="shared" si="282"/>
        <v>380</v>
      </c>
      <c r="V485" s="71" t="str">
        <f t="shared" si="283"/>
        <v>N/A</v>
      </c>
      <c r="W485" s="71" t="str">
        <f t="shared" si="284"/>
        <v/>
      </c>
      <c r="X485" s="71" t="str">
        <f t="shared" si="285"/>
        <v/>
      </c>
      <c r="Y485" s="71" t="str">
        <f t="shared" si="286"/>
        <v/>
      </c>
      <c r="Z485" s="71" t="str">
        <f t="shared" si="300"/>
        <v>N/A</v>
      </c>
      <c r="AA485" s="71" t="str">
        <f t="shared" si="287"/>
        <v>N/A</v>
      </c>
      <c r="AB485" s="71" t="str">
        <f t="shared" si="288"/>
        <v/>
      </c>
      <c r="AC485" s="71" t="str">
        <f t="shared" si="289"/>
        <v/>
      </c>
      <c r="AD485" s="71" t="str">
        <f t="shared" si="301"/>
        <v/>
      </c>
      <c r="AE485" s="71" t="str">
        <f t="shared" si="302"/>
        <v/>
      </c>
      <c r="AF485" s="71" t="str">
        <f t="shared" si="290"/>
        <v>N/A</v>
      </c>
      <c r="AG485" s="71" t="str">
        <f t="shared" si="291"/>
        <v/>
      </c>
      <c r="AH485" s="71" t="str">
        <f t="shared" si="292"/>
        <v/>
      </c>
      <c r="AI485" s="71" t="str">
        <f t="shared" si="293"/>
        <v/>
      </c>
      <c r="AJ485" s="71" t="str">
        <f t="shared" si="294"/>
        <v/>
      </c>
      <c r="AK485" s="71" t="str">
        <f t="shared" si="295"/>
        <v/>
      </c>
      <c r="AL485" s="71" t="str">
        <f t="shared" si="303"/>
        <v>N/A</v>
      </c>
      <c r="AM485" s="71" t="str">
        <f t="shared" si="296"/>
        <v>N/A</v>
      </c>
    </row>
    <row r="486" spans="1:39" x14ac:dyDescent="0.45">
      <c r="A486" s="71" t="str">
        <f t="shared" si="266"/>
        <v>2681940163</v>
      </c>
      <c r="B486" s="71" t="str">
        <f t="shared" si="267"/>
        <v>19-08-2019 12:14:28 UTC</v>
      </c>
      <c r="C486" s="71" t="str">
        <f t="shared" si="268"/>
        <v>netp-c75c-ufh5</v>
      </c>
      <c r="D486" s="71" t="str">
        <f t="shared" si="269"/>
        <v>-15.554712619632483</v>
      </c>
      <c r="E486" s="71" t="str">
        <f t="shared" si="270"/>
        <v>35.131310569122434</v>
      </c>
      <c r="F486" s="71" t="str">
        <f t="shared" si="271"/>
        <v>859.0</v>
      </c>
      <c r="G486" s="71" t="str">
        <f t="shared" si="272"/>
        <v>Malawi</v>
      </c>
      <c r="H486" s="71" t="str">
        <f t="shared" si="273"/>
        <v>Chiradzulu</v>
      </c>
      <c r="I486" s="71" t="str">
        <f t="shared" si="274"/>
        <v>Chitera</v>
      </c>
      <c r="J486" s="71" t="str">
        <f t="shared" si="275"/>
        <v>Ben</v>
      </c>
      <c r="K486" s="71" t="str">
        <f t="shared" si="276"/>
        <v>Liwonde</v>
      </c>
      <c r="L486" s="71">
        <f t="shared" si="277"/>
        <v>0</v>
      </c>
      <c r="M486" s="71">
        <f t="shared" si="278"/>
        <v>0</v>
      </c>
      <c r="N486" s="71">
        <f t="shared" si="297"/>
        <v>0</v>
      </c>
      <c r="O486" s="71" t="str">
        <f t="shared" si="298"/>
        <v>No Improved System</v>
      </c>
      <c r="P486" s="71" t="s">
        <v>96</v>
      </c>
      <c r="Q486" s="71" t="str">
        <f t="shared" si="279"/>
        <v/>
      </c>
      <c r="R486" s="71" t="str">
        <f t="shared" si="280"/>
        <v/>
      </c>
      <c r="S486" s="71" t="str">
        <f t="shared" si="299"/>
        <v/>
      </c>
      <c r="T486" s="71" t="str">
        <f t="shared" si="281"/>
        <v>N/A</v>
      </c>
      <c r="U486" s="71">
        <f t="shared" si="282"/>
        <v>500</v>
      </c>
      <c r="V486" s="71" t="str">
        <f t="shared" si="283"/>
        <v>N/A</v>
      </c>
      <c r="W486" s="71">
        <f t="shared" si="284"/>
        <v>1</v>
      </c>
      <c r="X486" s="71" t="str">
        <f t="shared" si="285"/>
        <v/>
      </c>
      <c r="Y486" s="71" t="str">
        <f t="shared" si="286"/>
        <v/>
      </c>
      <c r="Z486" s="71" t="str">
        <f t="shared" si="300"/>
        <v>N/A</v>
      </c>
      <c r="AA486" s="71" t="str">
        <f t="shared" si="287"/>
        <v>N/A</v>
      </c>
      <c r="AB486" s="71">
        <f t="shared" si="288"/>
        <v>30</v>
      </c>
      <c r="AC486" s="71" t="str">
        <f t="shared" si="289"/>
        <v>Handpump</v>
      </c>
      <c r="AD486" s="71">
        <f t="shared" si="301"/>
        <v>30</v>
      </c>
      <c r="AE486" s="71" t="str">
        <f t="shared" si="302"/>
        <v/>
      </c>
      <c r="AF486" s="71" t="str">
        <f t="shared" si="290"/>
        <v>N/A</v>
      </c>
      <c r="AG486" s="71" t="str">
        <f t="shared" si="291"/>
        <v/>
      </c>
      <c r="AH486" s="71" t="str">
        <f t="shared" si="292"/>
        <v/>
      </c>
      <c r="AI486" s="71">
        <f t="shared" si="293"/>
        <v>1</v>
      </c>
      <c r="AJ486" s="71" t="str">
        <f t="shared" si="294"/>
        <v>Turbidity</v>
      </c>
      <c r="AK486" s="71">
        <f t="shared" si="295"/>
        <v>1</v>
      </c>
      <c r="AL486" s="71" t="str">
        <f t="shared" si="303"/>
        <v>N/A</v>
      </c>
      <c r="AM486" s="71" t="str">
        <f t="shared" si="296"/>
        <v>N/A</v>
      </c>
    </row>
    <row r="487" spans="1:39" x14ac:dyDescent="0.45">
      <c r="A487" s="71" t="str">
        <f t="shared" si="266"/>
        <v>2699980113</v>
      </c>
      <c r="B487" s="71" t="str">
        <f t="shared" si="267"/>
        <v>19-08-2019 13:09:55 UTC</v>
      </c>
      <c r="C487" s="71" t="str">
        <f t="shared" si="268"/>
        <v>51sb-3tw9-sbkt</v>
      </c>
      <c r="D487" s="71" t="str">
        <f t="shared" si="269"/>
        <v>-15.54861172568053</v>
      </c>
      <c r="E487" s="71" t="str">
        <f t="shared" si="270"/>
        <v>35.14281531795859</v>
      </c>
      <c r="F487" s="71" t="str">
        <f t="shared" si="271"/>
        <v>936.0</v>
      </c>
      <c r="G487" s="71" t="str">
        <f t="shared" si="272"/>
        <v>Malawi</v>
      </c>
      <c r="H487" s="71" t="str">
        <f t="shared" si="273"/>
        <v>Chiradzulu</v>
      </c>
      <c r="I487" s="71" t="str">
        <f t="shared" si="274"/>
        <v>Chitera</v>
      </c>
      <c r="J487" s="71" t="str">
        <f t="shared" si="275"/>
        <v>Mauwa</v>
      </c>
      <c r="K487" s="71" t="str">
        <f t="shared" si="276"/>
        <v>Nsomera</v>
      </c>
      <c r="L487" s="71">
        <f t="shared" si="277"/>
        <v>0</v>
      </c>
      <c r="M487" s="71">
        <f t="shared" si="278"/>
        <v>0</v>
      </c>
      <c r="N487" s="71">
        <f t="shared" si="297"/>
        <v>8</v>
      </c>
      <c r="O487" s="71" t="str">
        <f t="shared" si="298"/>
        <v>High Level of Service</v>
      </c>
      <c r="P487" s="71">
        <v>1</v>
      </c>
      <c r="Q487" s="71" t="str">
        <f t="shared" si="279"/>
        <v>Afridev Handpump</v>
      </c>
      <c r="R487" s="71" t="str">
        <f t="shared" si="280"/>
        <v/>
      </c>
      <c r="S487" s="71" t="str">
        <f t="shared" si="299"/>
        <v>Afridev Handpump</v>
      </c>
      <c r="T487" s="71">
        <f t="shared" si="281"/>
        <v>1</v>
      </c>
      <c r="U487" s="71">
        <f t="shared" si="282"/>
        <v>150</v>
      </c>
      <c r="V487" s="71">
        <f t="shared" si="283"/>
        <v>1</v>
      </c>
      <c r="W487" s="71">
        <f t="shared" si="284"/>
        <v>1</v>
      </c>
      <c r="X487" s="71" t="str">
        <f t="shared" si="285"/>
        <v/>
      </c>
      <c r="Y487" s="71" t="str">
        <f t="shared" si="286"/>
        <v/>
      </c>
      <c r="Z487" s="71">
        <f t="shared" si="300"/>
        <v>1</v>
      </c>
      <c r="AA487" s="71">
        <f t="shared" si="287"/>
        <v>1</v>
      </c>
      <c r="AB487" s="71">
        <f t="shared" si="288"/>
        <v>56</v>
      </c>
      <c r="AC487" s="71" t="str">
        <f t="shared" si="289"/>
        <v>Handpump</v>
      </c>
      <c r="AD487" s="71">
        <f t="shared" si="301"/>
        <v>56</v>
      </c>
      <c r="AE487" s="71" t="str">
        <f t="shared" si="302"/>
        <v/>
      </c>
      <c r="AF487" s="71">
        <f t="shared" si="290"/>
        <v>1</v>
      </c>
      <c r="AG487" s="71" t="str">
        <f t="shared" si="291"/>
        <v/>
      </c>
      <c r="AH487" s="71" t="str">
        <f t="shared" si="292"/>
        <v/>
      </c>
      <c r="AI487" s="71">
        <f t="shared" si="293"/>
        <v>1</v>
      </c>
      <c r="AJ487" s="71" t="str">
        <f t="shared" si="294"/>
        <v>Turbidity</v>
      </c>
      <c r="AK487" s="71">
        <f t="shared" si="295"/>
        <v>1</v>
      </c>
      <c r="AL487" s="71">
        <f t="shared" si="303"/>
        <v>1</v>
      </c>
      <c r="AM487" s="71">
        <f t="shared" si="296"/>
        <v>1</v>
      </c>
    </row>
    <row r="488" spans="1:39" x14ac:dyDescent="0.45">
      <c r="A488" s="71" t="str">
        <f t="shared" si="266"/>
        <v>2686160181</v>
      </c>
      <c r="B488" s="71" t="str">
        <f t="shared" si="267"/>
        <v>19-08-2019 13:18:24 UTC</v>
      </c>
      <c r="C488" s="71" t="str">
        <f t="shared" si="268"/>
        <v>9pgn-79qv-u5qp</v>
      </c>
      <c r="D488" s="71" t="str">
        <f t="shared" si="269"/>
        <v>-15.546734263189137</v>
      </c>
      <c r="E488" s="71" t="str">
        <f t="shared" si="270"/>
        <v>35.14774245209992</v>
      </c>
      <c r="F488" s="71" t="str">
        <f t="shared" si="271"/>
        <v>930.0</v>
      </c>
      <c r="G488" s="71" t="str">
        <f t="shared" si="272"/>
        <v>Malawi</v>
      </c>
      <c r="H488" s="71" t="str">
        <f t="shared" si="273"/>
        <v>Chiradzulu</v>
      </c>
      <c r="I488" s="71" t="str">
        <f t="shared" si="274"/>
        <v>Chitera</v>
      </c>
      <c r="J488" s="71" t="str">
        <f t="shared" si="275"/>
        <v>Mauwa</v>
      </c>
      <c r="K488" s="71" t="str">
        <f t="shared" si="276"/>
        <v>Ganiza</v>
      </c>
      <c r="L488" s="71">
        <f t="shared" si="277"/>
        <v>0</v>
      </c>
      <c r="M488" s="71">
        <f t="shared" si="278"/>
        <v>0</v>
      </c>
      <c r="N488" s="71">
        <f t="shared" si="297"/>
        <v>6</v>
      </c>
      <c r="O488" s="71" t="str">
        <f t="shared" si="298"/>
        <v>Intermediate Level of Service</v>
      </c>
      <c r="P488" s="71">
        <v>1</v>
      </c>
      <c r="Q488" s="71" t="str">
        <f t="shared" si="279"/>
        <v>Afridev Handpump</v>
      </c>
      <c r="R488" s="71" t="str">
        <f t="shared" si="280"/>
        <v/>
      </c>
      <c r="S488" s="71" t="str">
        <f t="shared" si="299"/>
        <v>Afridev Handpump</v>
      </c>
      <c r="T488" s="71">
        <f t="shared" si="281"/>
        <v>1</v>
      </c>
      <c r="U488" s="71">
        <f t="shared" si="282"/>
        <v>630</v>
      </c>
      <c r="V488" s="71">
        <f t="shared" si="283"/>
        <v>0</v>
      </c>
      <c r="W488" s="71">
        <f t="shared" si="284"/>
        <v>0</v>
      </c>
      <c r="X488" s="71">
        <f t="shared" si="285"/>
        <v>1</v>
      </c>
      <c r="Y488" s="71">
        <f t="shared" si="286"/>
        <v>0</v>
      </c>
      <c r="Z488" s="71">
        <f t="shared" si="300"/>
        <v>0</v>
      </c>
      <c r="AA488" s="71">
        <f t="shared" si="287"/>
        <v>1</v>
      </c>
      <c r="AB488" s="71">
        <f t="shared" si="288"/>
        <v>70</v>
      </c>
      <c r="AC488" s="71" t="str">
        <f t="shared" si="289"/>
        <v>Handpump</v>
      </c>
      <c r="AD488" s="71">
        <f t="shared" si="301"/>
        <v>70</v>
      </c>
      <c r="AE488" s="71" t="str">
        <f t="shared" si="302"/>
        <v/>
      </c>
      <c r="AF488" s="71">
        <f t="shared" si="290"/>
        <v>1</v>
      </c>
      <c r="AG488" s="71" t="str">
        <f t="shared" si="291"/>
        <v/>
      </c>
      <c r="AH488" s="71" t="str">
        <f t="shared" si="292"/>
        <v/>
      </c>
      <c r="AI488" s="71">
        <f t="shared" si="293"/>
        <v>1</v>
      </c>
      <c r="AJ488" s="71" t="str">
        <f t="shared" si="294"/>
        <v>Turbidity</v>
      </c>
      <c r="AK488" s="71">
        <f t="shared" si="295"/>
        <v>1</v>
      </c>
      <c r="AL488" s="71">
        <f t="shared" si="303"/>
        <v>1</v>
      </c>
      <c r="AM488" s="71">
        <f t="shared" si="296"/>
        <v>1</v>
      </c>
    </row>
    <row r="489" spans="1:39" x14ac:dyDescent="0.45">
      <c r="A489" s="71" t="str">
        <f t="shared" si="266"/>
        <v>2698170072</v>
      </c>
      <c r="B489" s="71" t="str">
        <f t="shared" si="267"/>
        <v>19-08-2019 13:29:16 UTC</v>
      </c>
      <c r="C489" s="71" t="str">
        <f t="shared" si="268"/>
        <v>1svf-1jwk-5rqy</v>
      </c>
      <c r="D489" s="71" t="str">
        <f t="shared" si="269"/>
        <v>-15.840277690440416</v>
      </c>
      <c r="E489" s="71" t="str">
        <f t="shared" si="270"/>
        <v>35.269291028380394</v>
      </c>
      <c r="F489" s="71" t="str">
        <f t="shared" si="271"/>
        <v>810.0</v>
      </c>
      <c r="G489" s="71" t="str">
        <f t="shared" si="272"/>
        <v>Malawi</v>
      </c>
      <c r="H489" s="71" t="str">
        <f t="shared" si="273"/>
        <v>Chiradzulu</v>
      </c>
      <c r="I489" s="71" t="str">
        <f t="shared" si="274"/>
        <v>Mpunga</v>
      </c>
      <c r="J489" s="71" t="str">
        <f t="shared" si="275"/>
        <v>Tawakali</v>
      </c>
      <c r="K489" s="71" t="str">
        <f t="shared" si="276"/>
        <v>Kajawo</v>
      </c>
      <c r="L489" s="71">
        <f t="shared" si="277"/>
        <v>0</v>
      </c>
      <c r="M489" s="71">
        <f t="shared" si="278"/>
        <v>0</v>
      </c>
      <c r="N489" s="71">
        <f t="shared" si="297"/>
        <v>8</v>
      </c>
      <c r="O489" s="71" t="str">
        <f t="shared" si="298"/>
        <v>High Level of Service</v>
      </c>
      <c r="P489" s="71">
        <v>1</v>
      </c>
      <c r="Q489" s="71" t="str">
        <f t="shared" si="279"/>
        <v>Afridev Handpump</v>
      </c>
      <c r="R489" s="71" t="str">
        <f t="shared" si="280"/>
        <v/>
      </c>
      <c r="S489" s="71" t="str">
        <f t="shared" si="299"/>
        <v>Afridev Handpump</v>
      </c>
      <c r="T489" s="71">
        <f t="shared" si="281"/>
        <v>1</v>
      </c>
      <c r="U489" s="71">
        <f t="shared" si="282"/>
        <v>250</v>
      </c>
      <c r="V489" s="71">
        <f t="shared" si="283"/>
        <v>1</v>
      </c>
      <c r="W489" s="71">
        <f t="shared" si="284"/>
        <v>1</v>
      </c>
      <c r="X489" s="71" t="str">
        <f t="shared" si="285"/>
        <v/>
      </c>
      <c r="Y489" s="71" t="str">
        <f t="shared" si="286"/>
        <v/>
      </c>
      <c r="Z489" s="71">
        <f t="shared" si="300"/>
        <v>1</v>
      </c>
      <c r="AA489" s="71">
        <f t="shared" si="287"/>
        <v>1</v>
      </c>
      <c r="AB489" s="71">
        <f t="shared" si="288"/>
        <v>83</v>
      </c>
      <c r="AC489" s="71" t="str">
        <f t="shared" si="289"/>
        <v>Handpump</v>
      </c>
      <c r="AD489" s="71">
        <f t="shared" si="301"/>
        <v>83</v>
      </c>
      <c r="AE489" s="71" t="str">
        <f t="shared" si="302"/>
        <v/>
      </c>
      <c r="AF489" s="71">
        <f t="shared" si="290"/>
        <v>1</v>
      </c>
      <c r="AG489" s="71" t="str">
        <f t="shared" si="291"/>
        <v/>
      </c>
      <c r="AH489" s="71" t="str">
        <f t="shared" si="292"/>
        <v/>
      </c>
      <c r="AI489" s="71">
        <f t="shared" si="293"/>
        <v>1</v>
      </c>
      <c r="AJ489" s="71" t="str">
        <f t="shared" si="294"/>
        <v>Turbidity</v>
      </c>
      <c r="AK489" s="71">
        <f t="shared" si="295"/>
        <v>1</v>
      </c>
      <c r="AL489" s="71">
        <f t="shared" si="303"/>
        <v>1</v>
      </c>
      <c r="AM489" s="71">
        <f t="shared" si="296"/>
        <v>1</v>
      </c>
    </row>
    <row r="490" spans="1:39" x14ac:dyDescent="0.45">
      <c r="A490" s="71" t="str">
        <f t="shared" si="266"/>
        <v>2716530194</v>
      </c>
      <c r="B490" s="71" t="str">
        <f t="shared" si="267"/>
        <v>19-08-2019 13:54:12 UTC</v>
      </c>
      <c r="C490" s="71" t="str">
        <f t="shared" si="268"/>
        <v>94bu-4gdv-nm8d</v>
      </c>
      <c r="D490" s="71" t="str">
        <f t="shared" si="269"/>
        <v>-15.549385752528906</v>
      </c>
      <c r="E490" s="71" t="str">
        <f t="shared" si="270"/>
        <v>35.1531832292676</v>
      </c>
      <c r="F490" s="71" t="str">
        <f t="shared" si="271"/>
        <v>951.0</v>
      </c>
      <c r="G490" s="71" t="str">
        <f t="shared" si="272"/>
        <v>Malawi</v>
      </c>
      <c r="H490" s="71" t="str">
        <f t="shared" si="273"/>
        <v>Chiradzulu</v>
      </c>
      <c r="I490" s="71" t="str">
        <f t="shared" si="274"/>
        <v>Chitera</v>
      </c>
      <c r="J490" s="71" t="str">
        <f t="shared" si="275"/>
        <v>Mauwa</v>
      </c>
      <c r="K490" s="71" t="str">
        <f t="shared" si="276"/>
        <v>Mathambo</v>
      </c>
      <c r="L490" s="71">
        <f t="shared" si="277"/>
        <v>0</v>
      </c>
      <c r="M490" s="71">
        <f t="shared" si="278"/>
        <v>0</v>
      </c>
      <c r="N490" s="71">
        <f t="shared" si="297"/>
        <v>7</v>
      </c>
      <c r="O490" s="71" t="str">
        <f t="shared" si="298"/>
        <v>Intermediate Level of Service</v>
      </c>
      <c r="P490" s="71">
        <v>1</v>
      </c>
      <c r="Q490" s="71" t="str">
        <f t="shared" si="279"/>
        <v>Afridev Handpump</v>
      </c>
      <c r="R490" s="71" t="str">
        <f t="shared" si="280"/>
        <v/>
      </c>
      <c r="S490" s="71" t="str">
        <f t="shared" si="299"/>
        <v>Afridev Handpump</v>
      </c>
      <c r="T490" s="71">
        <f t="shared" si="281"/>
        <v>1</v>
      </c>
      <c r="U490" s="71">
        <f t="shared" si="282"/>
        <v>550</v>
      </c>
      <c r="V490" s="71">
        <f t="shared" si="283"/>
        <v>0</v>
      </c>
      <c r="W490" s="71">
        <f t="shared" si="284"/>
        <v>1</v>
      </c>
      <c r="X490" s="71" t="str">
        <f t="shared" si="285"/>
        <v/>
      </c>
      <c r="Y490" s="71" t="str">
        <f t="shared" si="286"/>
        <v/>
      </c>
      <c r="Z490" s="71">
        <f t="shared" si="300"/>
        <v>1</v>
      </c>
      <c r="AA490" s="71">
        <f t="shared" si="287"/>
        <v>1</v>
      </c>
      <c r="AB490" s="71">
        <f t="shared" si="288"/>
        <v>55</v>
      </c>
      <c r="AC490" s="71" t="str">
        <f t="shared" si="289"/>
        <v>Handpump</v>
      </c>
      <c r="AD490" s="71">
        <f t="shared" si="301"/>
        <v>55</v>
      </c>
      <c r="AE490" s="71" t="str">
        <f t="shared" si="302"/>
        <v/>
      </c>
      <c r="AF490" s="71">
        <f t="shared" si="290"/>
        <v>1</v>
      </c>
      <c r="AG490" s="71" t="str">
        <f t="shared" si="291"/>
        <v/>
      </c>
      <c r="AH490" s="71" t="str">
        <f t="shared" si="292"/>
        <v/>
      </c>
      <c r="AI490" s="71">
        <f t="shared" si="293"/>
        <v>1</v>
      </c>
      <c r="AJ490" s="71" t="str">
        <f t="shared" si="294"/>
        <v>Turbidity</v>
      </c>
      <c r="AK490" s="71">
        <f t="shared" si="295"/>
        <v>1</v>
      </c>
      <c r="AL490" s="71">
        <f t="shared" si="303"/>
        <v>1</v>
      </c>
      <c r="AM490" s="71">
        <f t="shared" si="296"/>
        <v>1</v>
      </c>
    </row>
    <row r="491" spans="1:39" x14ac:dyDescent="0.45">
      <c r="A491" s="71" t="str">
        <f t="shared" si="266"/>
        <v>2708790107</v>
      </c>
      <c r="B491" s="71" t="str">
        <f t="shared" si="267"/>
        <v>19-08-2019 14:19:05 UTC</v>
      </c>
      <c r="C491" s="71" t="str">
        <f t="shared" si="268"/>
        <v>y1ke-epa7-q9dg</v>
      </c>
      <c r="D491" s="71" t="str">
        <f t="shared" si="269"/>
        <v>-15.845256792381406</v>
      </c>
      <c r="E491" s="71" t="str">
        <f t="shared" si="270"/>
        <v>35.26782922446728</v>
      </c>
      <c r="F491" s="71" t="str">
        <f t="shared" si="271"/>
        <v>806.0</v>
      </c>
      <c r="G491" s="71" t="str">
        <f t="shared" si="272"/>
        <v>Malawi</v>
      </c>
      <c r="H491" s="71" t="str">
        <f t="shared" si="273"/>
        <v>Chiradzulu</v>
      </c>
      <c r="I491" s="71" t="str">
        <f t="shared" si="274"/>
        <v>Mpunga</v>
      </c>
      <c r="J491" s="71" t="str">
        <f t="shared" si="275"/>
        <v>Tawakali</v>
      </c>
      <c r="K491" s="71" t="str">
        <f t="shared" si="276"/>
        <v>Kajawo</v>
      </c>
      <c r="L491" s="71">
        <f t="shared" si="277"/>
        <v>0</v>
      </c>
      <c r="M491" s="71">
        <f t="shared" si="278"/>
        <v>0</v>
      </c>
      <c r="N491" s="71">
        <f t="shared" si="297"/>
        <v>6</v>
      </c>
      <c r="O491" s="71" t="str">
        <f t="shared" si="298"/>
        <v>Intermediate Level of Service</v>
      </c>
      <c r="P491" s="71">
        <v>1</v>
      </c>
      <c r="Q491" s="71" t="str">
        <f t="shared" si="279"/>
        <v>Afridev Handpump</v>
      </c>
      <c r="R491" s="71" t="str">
        <f t="shared" si="280"/>
        <v/>
      </c>
      <c r="S491" s="71" t="str">
        <f t="shared" si="299"/>
        <v>Afridev Handpump</v>
      </c>
      <c r="T491" s="71">
        <f t="shared" si="281"/>
        <v>1</v>
      </c>
      <c r="U491" s="71">
        <f t="shared" si="282"/>
        <v>500</v>
      </c>
      <c r="V491" s="71">
        <f t="shared" si="283"/>
        <v>0</v>
      </c>
      <c r="W491" s="71">
        <f t="shared" si="284"/>
        <v>0</v>
      </c>
      <c r="X491" s="71">
        <f t="shared" si="285"/>
        <v>1</v>
      </c>
      <c r="Y491" s="71">
        <f t="shared" si="286"/>
        <v>0</v>
      </c>
      <c r="Z491" s="71">
        <f t="shared" si="300"/>
        <v>0</v>
      </c>
      <c r="AA491" s="71">
        <f t="shared" si="287"/>
        <v>1</v>
      </c>
      <c r="AB491" s="71">
        <f t="shared" si="288"/>
        <v>85</v>
      </c>
      <c r="AC491" s="71" t="str">
        <f t="shared" si="289"/>
        <v>Handpump</v>
      </c>
      <c r="AD491" s="71">
        <f t="shared" si="301"/>
        <v>85</v>
      </c>
      <c r="AE491" s="71" t="str">
        <f t="shared" si="302"/>
        <v/>
      </c>
      <c r="AF491" s="71">
        <f t="shared" si="290"/>
        <v>1</v>
      </c>
      <c r="AG491" s="71" t="str">
        <f t="shared" si="291"/>
        <v/>
      </c>
      <c r="AH491" s="71" t="str">
        <f t="shared" si="292"/>
        <v/>
      </c>
      <c r="AI491" s="71">
        <f t="shared" si="293"/>
        <v>1</v>
      </c>
      <c r="AJ491" s="71" t="str">
        <f t="shared" si="294"/>
        <v>Turbidity</v>
      </c>
      <c r="AK491" s="71">
        <f t="shared" si="295"/>
        <v>1</v>
      </c>
      <c r="AL491" s="71">
        <f t="shared" si="303"/>
        <v>1</v>
      </c>
      <c r="AM491" s="71">
        <f t="shared" si="296"/>
        <v>1</v>
      </c>
    </row>
    <row r="492" spans="1:39" x14ac:dyDescent="0.45">
      <c r="A492" s="71" t="str">
        <f t="shared" si="266"/>
        <v>2714400428</v>
      </c>
      <c r="B492" s="71" t="str">
        <f t="shared" si="267"/>
        <v>20-08-2019 07:09:15 UTC</v>
      </c>
      <c r="C492" s="71" t="str">
        <f t="shared" si="268"/>
        <v>ayck-furj-kgp3</v>
      </c>
      <c r="D492" s="71" t="str">
        <f t="shared" si="269"/>
        <v>-15.8983251</v>
      </c>
      <c r="E492" s="71" t="str">
        <f t="shared" si="270"/>
        <v>35.277208</v>
      </c>
      <c r="F492" s="71" t="str">
        <f t="shared" si="271"/>
        <v>763.0</v>
      </c>
      <c r="G492" s="71" t="str">
        <f t="shared" si="272"/>
        <v>Malawi</v>
      </c>
      <c r="H492" s="71" t="str">
        <f t="shared" si="273"/>
        <v>Chiradzulu</v>
      </c>
      <c r="I492" s="71" t="str">
        <f t="shared" si="274"/>
        <v>Nkalo</v>
      </c>
      <c r="J492" s="71" t="str">
        <f t="shared" si="275"/>
        <v>Kholomana</v>
      </c>
      <c r="K492" s="71" t="str">
        <f t="shared" si="276"/>
        <v>Malonda</v>
      </c>
      <c r="L492" s="71">
        <f t="shared" si="277"/>
        <v>0</v>
      </c>
      <c r="M492" s="71">
        <f t="shared" si="278"/>
        <v>0</v>
      </c>
      <c r="N492" s="71">
        <f t="shared" si="297"/>
        <v>5</v>
      </c>
      <c r="O492" s="71" t="str">
        <f t="shared" si="298"/>
        <v>Basic Level of Service</v>
      </c>
      <c r="P492" s="71">
        <v>1</v>
      </c>
      <c r="Q492" s="71" t="str">
        <f t="shared" si="279"/>
        <v>Afridev Handpump</v>
      </c>
      <c r="R492" s="71" t="str">
        <f t="shared" si="280"/>
        <v/>
      </c>
      <c r="S492" s="71" t="str">
        <f t="shared" si="299"/>
        <v>Afridev Handpump</v>
      </c>
      <c r="T492" s="71">
        <f t="shared" si="281"/>
        <v>1</v>
      </c>
      <c r="U492" s="71">
        <f t="shared" si="282"/>
        <v>2500</v>
      </c>
      <c r="V492" s="71">
        <f t="shared" si="283"/>
        <v>0</v>
      </c>
      <c r="W492" s="71">
        <f t="shared" si="284"/>
        <v>0</v>
      </c>
      <c r="X492" s="71">
        <f t="shared" si="285"/>
        <v>1</v>
      </c>
      <c r="Y492" s="71">
        <f t="shared" si="286"/>
        <v>0</v>
      </c>
      <c r="Z492" s="71">
        <f t="shared" si="300"/>
        <v>0</v>
      </c>
      <c r="AA492" s="71">
        <f t="shared" si="287"/>
        <v>1</v>
      </c>
      <c r="AB492" s="71">
        <f t="shared" si="288"/>
        <v>60</v>
      </c>
      <c r="AC492" s="71" t="str">
        <f t="shared" si="289"/>
        <v>Handpump</v>
      </c>
      <c r="AD492" s="71">
        <f t="shared" si="301"/>
        <v>60</v>
      </c>
      <c r="AE492" s="71" t="str">
        <f t="shared" si="302"/>
        <v/>
      </c>
      <c r="AF492" s="71">
        <f t="shared" si="290"/>
        <v>1</v>
      </c>
      <c r="AG492" s="71" t="str">
        <f t="shared" si="291"/>
        <v/>
      </c>
      <c r="AH492" s="71" t="str">
        <f t="shared" si="292"/>
        <v/>
      </c>
      <c r="AI492" s="71">
        <f t="shared" si="293"/>
        <v>1</v>
      </c>
      <c r="AJ492" s="71" t="str">
        <f t="shared" si="294"/>
        <v>Turbidity</v>
      </c>
      <c r="AK492" s="71">
        <f t="shared" si="295"/>
        <v>1</v>
      </c>
      <c r="AL492" s="71">
        <f t="shared" si="303"/>
        <v>1</v>
      </c>
      <c r="AM492" s="71">
        <f t="shared" si="296"/>
        <v>0</v>
      </c>
    </row>
    <row r="493" spans="1:39" x14ac:dyDescent="0.45">
      <c r="A493" s="71" t="str">
        <f t="shared" si="266"/>
        <v>2698170409</v>
      </c>
      <c r="B493" s="71" t="str">
        <f t="shared" si="267"/>
        <v>20-08-2019 07:09:30 UTC</v>
      </c>
      <c r="C493" s="71" t="str">
        <f t="shared" si="268"/>
        <v>3jgm-jygq-4u4y</v>
      </c>
      <c r="D493" s="71" t="str">
        <f t="shared" si="269"/>
        <v>-15.72097600903362</v>
      </c>
      <c r="E493" s="71" t="str">
        <f t="shared" si="270"/>
        <v>35.153740625828505</v>
      </c>
      <c r="F493" s="71" t="str">
        <f t="shared" si="271"/>
        <v>1038.0</v>
      </c>
      <c r="G493" s="71" t="str">
        <f t="shared" si="272"/>
        <v>Malawi</v>
      </c>
      <c r="H493" s="71" t="str">
        <f t="shared" si="273"/>
        <v>Chiradzulu</v>
      </c>
      <c r="I493" s="71" t="str">
        <f t="shared" si="274"/>
        <v>Onga</v>
      </c>
      <c r="J493" s="71" t="str">
        <f t="shared" si="275"/>
        <v>Kanjuchi</v>
      </c>
      <c r="K493" s="71" t="str">
        <f t="shared" si="276"/>
        <v>Ngumwiche</v>
      </c>
      <c r="L493" s="71">
        <f t="shared" si="277"/>
        <v>0</v>
      </c>
      <c r="M493" s="71">
        <f t="shared" si="278"/>
        <v>0</v>
      </c>
      <c r="N493" s="71">
        <f t="shared" si="297"/>
        <v>7</v>
      </c>
      <c r="O493" s="71" t="str">
        <f t="shared" si="298"/>
        <v>Intermediate Level of Service</v>
      </c>
      <c r="P493" s="71">
        <v>1</v>
      </c>
      <c r="Q493" s="71" t="str">
        <f t="shared" si="279"/>
        <v>Afridev Handpump</v>
      </c>
      <c r="R493" s="71" t="str">
        <f t="shared" si="280"/>
        <v/>
      </c>
      <c r="S493" s="71" t="str">
        <f t="shared" si="299"/>
        <v>Afridev Handpump</v>
      </c>
      <c r="T493" s="71">
        <f t="shared" si="281"/>
        <v>1</v>
      </c>
      <c r="U493" s="71">
        <f t="shared" si="282"/>
        <v>600</v>
      </c>
      <c r="V493" s="71">
        <f t="shared" si="283"/>
        <v>0</v>
      </c>
      <c r="W493" s="71">
        <f t="shared" si="284"/>
        <v>0</v>
      </c>
      <c r="X493" s="71">
        <f t="shared" si="285"/>
        <v>1</v>
      </c>
      <c r="Y493" s="71">
        <f t="shared" si="286"/>
        <v>1</v>
      </c>
      <c r="Z493" s="71">
        <f t="shared" si="300"/>
        <v>1</v>
      </c>
      <c r="AA493" s="71">
        <f t="shared" si="287"/>
        <v>1</v>
      </c>
      <c r="AB493" s="71">
        <f t="shared" si="288"/>
        <v>56</v>
      </c>
      <c r="AC493" s="71" t="str">
        <f t="shared" si="289"/>
        <v>Handpump</v>
      </c>
      <c r="AD493" s="71">
        <f t="shared" si="301"/>
        <v>56</v>
      </c>
      <c r="AE493" s="71" t="str">
        <f t="shared" si="302"/>
        <v/>
      </c>
      <c r="AF493" s="71">
        <f t="shared" si="290"/>
        <v>1</v>
      </c>
      <c r="AG493" s="71" t="str">
        <f t="shared" si="291"/>
        <v/>
      </c>
      <c r="AH493" s="71" t="str">
        <f t="shared" si="292"/>
        <v/>
      </c>
      <c r="AI493" s="71">
        <f t="shared" si="293"/>
        <v>1</v>
      </c>
      <c r="AJ493" s="71" t="str">
        <f t="shared" si="294"/>
        <v>Turbidity</v>
      </c>
      <c r="AK493" s="71">
        <f t="shared" si="295"/>
        <v>1</v>
      </c>
      <c r="AL493" s="71">
        <f t="shared" si="303"/>
        <v>1</v>
      </c>
      <c r="AM493" s="71">
        <f t="shared" si="296"/>
        <v>1</v>
      </c>
    </row>
    <row r="494" spans="1:39" x14ac:dyDescent="0.45">
      <c r="A494" s="71" t="str">
        <f t="shared" si="266"/>
        <v>2716480458</v>
      </c>
      <c r="B494" s="71" t="str">
        <f t="shared" si="267"/>
        <v>20-08-2019 07:50:36 UTC</v>
      </c>
      <c r="C494" s="71" t="str">
        <f t="shared" si="268"/>
        <v>q961-4ekt-gutb</v>
      </c>
      <c r="D494" s="71" t="str">
        <f t="shared" si="269"/>
        <v>-15.924845938570797</v>
      </c>
      <c r="E494" s="71" t="str">
        <f t="shared" si="270"/>
        <v>35.319171817973256</v>
      </c>
      <c r="F494" s="71" t="str">
        <f t="shared" si="271"/>
        <v>715.0</v>
      </c>
      <c r="G494" s="71" t="str">
        <f t="shared" si="272"/>
        <v>Malawi</v>
      </c>
      <c r="H494" s="71" t="str">
        <f t="shared" si="273"/>
        <v>Chiradzulu</v>
      </c>
      <c r="I494" s="71" t="str">
        <f t="shared" si="274"/>
        <v>Nkalo</v>
      </c>
      <c r="J494" s="71" t="str">
        <f t="shared" si="275"/>
        <v>Mtamba</v>
      </c>
      <c r="K494" s="71" t="str">
        <f t="shared" si="276"/>
        <v>Chiuta</v>
      </c>
      <c r="L494" s="71">
        <f t="shared" si="277"/>
        <v>0</v>
      </c>
      <c r="M494" s="71">
        <f t="shared" si="278"/>
        <v>0</v>
      </c>
      <c r="N494" s="71">
        <f t="shared" si="297"/>
        <v>4</v>
      </c>
      <c r="O494" s="71" t="str">
        <f t="shared" si="298"/>
        <v>Basic Level of Service</v>
      </c>
      <c r="P494" s="71">
        <v>1</v>
      </c>
      <c r="Q494" s="71" t="str">
        <f t="shared" si="279"/>
        <v>Afridev Handpump</v>
      </c>
      <c r="R494" s="71" t="str">
        <f t="shared" si="280"/>
        <v/>
      </c>
      <c r="S494" s="71" t="str">
        <f t="shared" si="299"/>
        <v>Afridev Handpump</v>
      </c>
      <c r="T494" s="71">
        <f t="shared" si="281"/>
        <v>0</v>
      </c>
      <c r="U494" s="71">
        <f t="shared" si="282"/>
        <v>0</v>
      </c>
      <c r="V494" s="71">
        <f t="shared" si="283"/>
        <v>1</v>
      </c>
      <c r="W494" s="71">
        <f t="shared" si="284"/>
        <v>1</v>
      </c>
      <c r="X494" s="71" t="str">
        <f t="shared" si="285"/>
        <v/>
      </c>
      <c r="Y494" s="71" t="str">
        <f t="shared" si="286"/>
        <v/>
      </c>
      <c r="Z494" s="71">
        <f t="shared" si="300"/>
        <v>1</v>
      </c>
      <c r="AA494" s="71">
        <f t="shared" si="287"/>
        <v>0</v>
      </c>
      <c r="AB494" s="71">
        <f t="shared" si="288"/>
        <v>0</v>
      </c>
      <c r="AC494" s="71" t="str">
        <f t="shared" si="289"/>
        <v>Handpump</v>
      </c>
      <c r="AD494" s="71">
        <f t="shared" si="301"/>
        <v>0</v>
      </c>
      <c r="AE494" s="71" t="str">
        <f t="shared" si="302"/>
        <v/>
      </c>
      <c r="AF494" s="71">
        <f t="shared" si="290"/>
        <v>1</v>
      </c>
      <c r="AG494" s="71" t="str">
        <f t="shared" si="291"/>
        <v/>
      </c>
      <c r="AH494" s="71" t="str">
        <f t="shared" si="292"/>
        <v/>
      </c>
      <c r="AI494" s="71" t="str">
        <f t="shared" si="293"/>
        <v/>
      </c>
      <c r="AJ494" s="71" t="str">
        <f t="shared" si="294"/>
        <v>Turbidity</v>
      </c>
      <c r="AK494" s="71" t="str">
        <f t="shared" si="295"/>
        <v/>
      </c>
      <c r="AL494" s="71" t="str">
        <f t="shared" si="303"/>
        <v>No Data</v>
      </c>
      <c r="AM494" s="71">
        <f t="shared" si="296"/>
        <v>0</v>
      </c>
    </row>
    <row r="495" spans="1:39" x14ac:dyDescent="0.45">
      <c r="A495" s="71" t="str">
        <f t="shared" si="266"/>
        <v>2720290586</v>
      </c>
      <c r="B495" s="71" t="str">
        <f t="shared" si="267"/>
        <v>20-08-2019 08:06:03 UTC</v>
      </c>
      <c r="C495" s="71" t="str">
        <f t="shared" si="268"/>
        <v>q613-9r41-h5d2</v>
      </c>
      <c r="D495" s="71" t="str">
        <f t="shared" si="269"/>
        <v>-15.71720888838172</v>
      </c>
      <c r="E495" s="71" t="str">
        <f t="shared" si="270"/>
        <v>35.27325809933245</v>
      </c>
      <c r="F495" s="71" t="str">
        <f t="shared" si="271"/>
        <v>803.0</v>
      </c>
      <c r="G495" s="71" t="str">
        <f t="shared" si="272"/>
        <v>Malawi</v>
      </c>
      <c r="H495" s="71" t="str">
        <f t="shared" si="273"/>
        <v>Chiradzulu</v>
      </c>
      <c r="I495" s="71" t="str">
        <f t="shared" si="274"/>
        <v>Kadewere</v>
      </c>
      <c r="J495" s="71" t="str">
        <f t="shared" si="275"/>
        <v>Kanyenda</v>
      </c>
      <c r="K495" s="71" t="str">
        <f t="shared" si="276"/>
        <v>Balala</v>
      </c>
      <c r="L495" s="71">
        <f t="shared" si="277"/>
        <v>0</v>
      </c>
      <c r="M495" s="71">
        <f t="shared" si="278"/>
        <v>0</v>
      </c>
      <c r="N495" s="71">
        <f t="shared" si="297"/>
        <v>7</v>
      </c>
      <c r="O495" s="71" t="str">
        <f t="shared" si="298"/>
        <v>Intermediate Level of Service</v>
      </c>
      <c r="P495" s="71">
        <v>1</v>
      </c>
      <c r="Q495" s="71" t="str">
        <f t="shared" si="279"/>
        <v>Afridev Handpump</v>
      </c>
      <c r="R495" s="71" t="str">
        <f t="shared" si="280"/>
        <v/>
      </c>
      <c r="S495" s="71" t="str">
        <f t="shared" si="299"/>
        <v>Afridev Handpump</v>
      </c>
      <c r="T495" s="71">
        <f t="shared" si="281"/>
        <v>1</v>
      </c>
      <c r="U495" s="71">
        <f t="shared" si="282"/>
        <v>250</v>
      </c>
      <c r="V495" s="71">
        <f t="shared" si="283"/>
        <v>1</v>
      </c>
      <c r="W495" s="71">
        <f t="shared" si="284"/>
        <v>0</v>
      </c>
      <c r="X495" s="71">
        <f t="shared" si="285"/>
        <v>1</v>
      </c>
      <c r="Y495" s="71">
        <f t="shared" si="286"/>
        <v>0</v>
      </c>
      <c r="Z495" s="71">
        <f t="shared" si="300"/>
        <v>0</v>
      </c>
      <c r="AA495" s="71">
        <f t="shared" si="287"/>
        <v>1</v>
      </c>
      <c r="AB495" s="71">
        <f t="shared" si="288"/>
        <v>53</v>
      </c>
      <c r="AC495" s="71" t="str">
        <f t="shared" si="289"/>
        <v>Handpump</v>
      </c>
      <c r="AD495" s="71">
        <f t="shared" si="301"/>
        <v>53</v>
      </c>
      <c r="AE495" s="71" t="str">
        <f t="shared" si="302"/>
        <v/>
      </c>
      <c r="AF495" s="71">
        <f t="shared" si="290"/>
        <v>1</v>
      </c>
      <c r="AG495" s="71" t="str">
        <f t="shared" si="291"/>
        <v/>
      </c>
      <c r="AH495" s="71" t="str">
        <f t="shared" si="292"/>
        <v/>
      </c>
      <c r="AI495" s="71">
        <f t="shared" si="293"/>
        <v>1</v>
      </c>
      <c r="AJ495" s="71" t="str">
        <f t="shared" si="294"/>
        <v>Turbidity</v>
      </c>
      <c r="AK495" s="71">
        <f t="shared" si="295"/>
        <v>1</v>
      </c>
      <c r="AL495" s="71">
        <f t="shared" si="303"/>
        <v>1</v>
      </c>
      <c r="AM495" s="71">
        <f t="shared" si="296"/>
        <v>1</v>
      </c>
    </row>
    <row r="496" spans="1:39" x14ac:dyDescent="0.45">
      <c r="A496" s="71" t="str">
        <f t="shared" si="266"/>
        <v>2722200448</v>
      </c>
      <c r="B496" s="71" t="str">
        <f t="shared" si="267"/>
        <v>20-08-2019 08:22:45 UTC</v>
      </c>
      <c r="C496" s="71" t="str">
        <f t="shared" si="268"/>
        <v>a86k-rej2-4uvw</v>
      </c>
      <c r="D496" s="71" t="str">
        <f t="shared" si="269"/>
        <v>-15.921653816476464</v>
      </c>
      <c r="E496" s="71" t="str">
        <f t="shared" si="270"/>
        <v>35.32016096636653</v>
      </c>
      <c r="F496" s="71" t="str">
        <f t="shared" si="271"/>
        <v>706.0</v>
      </c>
      <c r="G496" s="71" t="str">
        <f t="shared" si="272"/>
        <v>Malawi</v>
      </c>
      <c r="H496" s="71" t="str">
        <f t="shared" si="273"/>
        <v>Chiradzulu</v>
      </c>
      <c r="I496" s="71" t="str">
        <f t="shared" si="274"/>
        <v>Nkalo</v>
      </c>
      <c r="J496" s="71" t="str">
        <f t="shared" si="275"/>
        <v>Mtamba</v>
      </c>
      <c r="K496" s="71" t="str">
        <f t="shared" si="276"/>
        <v>Chiuta</v>
      </c>
      <c r="L496" s="71">
        <f t="shared" si="277"/>
        <v>0</v>
      </c>
      <c r="M496" s="71">
        <f t="shared" si="278"/>
        <v>0</v>
      </c>
      <c r="N496" s="71">
        <f t="shared" si="297"/>
        <v>7</v>
      </c>
      <c r="O496" s="71" t="str">
        <f t="shared" si="298"/>
        <v>Intermediate Level of Service</v>
      </c>
      <c r="P496" s="71">
        <v>1</v>
      </c>
      <c r="Q496" s="71" t="str">
        <f t="shared" si="279"/>
        <v>Afridev Handpump</v>
      </c>
      <c r="R496" s="71" t="str">
        <f t="shared" si="280"/>
        <v/>
      </c>
      <c r="S496" s="71" t="str">
        <f t="shared" si="299"/>
        <v>Afridev Handpump</v>
      </c>
      <c r="T496" s="71">
        <f t="shared" si="281"/>
        <v>1</v>
      </c>
      <c r="U496" s="71">
        <f t="shared" si="282"/>
        <v>465</v>
      </c>
      <c r="V496" s="71">
        <f t="shared" si="283"/>
        <v>0</v>
      </c>
      <c r="W496" s="71">
        <f t="shared" si="284"/>
        <v>1</v>
      </c>
      <c r="X496" s="71" t="str">
        <f t="shared" si="285"/>
        <v/>
      </c>
      <c r="Y496" s="71" t="str">
        <f t="shared" si="286"/>
        <v/>
      </c>
      <c r="Z496" s="71">
        <f t="shared" si="300"/>
        <v>1</v>
      </c>
      <c r="AA496" s="71">
        <f t="shared" si="287"/>
        <v>1</v>
      </c>
      <c r="AB496" s="71">
        <f t="shared" si="288"/>
        <v>59</v>
      </c>
      <c r="AC496" s="71" t="str">
        <f t="shared" si="289"/>
        <v>Handpump</v>
      </c>
      <c r="AD496" s="71">
        <f t="shared" si="301"/>
        <v>59</v>
      </c>
      <c r="AE496" s="71" t="str">
        <f t="shared" si="302"/>
        <v/>
      </c>
      <c r="AF496" s="71">
        <f t="shared" si="290"/>
        <v>1</v>
      </c>
      <c r="AG496" s="71" t="str">
        <f t="shared" si="291"/>
        <v/>
      </c>
      <c r="AH496" s="71" t="str">
        <f t="shared" si="292"/>
        <v/>
      </c>
      <c r="AI496" s="71">
        <f t="shared" si="293"/>
        <v>1</v>
      </c>
      <c r="AJ496" s="71" t="str">
        <f t="shared" si="294"/>
        <v>Turbidity</v>
      </c>
      <c r="AK496" s="71">
        <f t="shared" si="295"/>
        <v>1</v>
      </c>
      <c r="AL496" s="71">
        <f t="shared" si="303"/>
        <v>1</v>
      </c>
      <c r="AM496" s="71">
        <f t="shared" si="296"/>
        <v>1</v>
      </c>
    </row>
    <row r="497" spans="1:39" x14ac:dyDescent="0.45">
      <c r="A497" s="71" t="str">
        <f t="shared" si="266"/>
        <v>2720290377</v>
      </c>
      <c r="B497" s="71" t="str">
        <f t="shared" si="267"/>
        <v>20-08-2019 08:24:59 UTC</v>
      </c>
      <c r="C497" s="71" t="str">
        <f t="shared" si="268"/>
        <v>54f4-45es-xqc4</v>
      </c>
      <c r="D497" s="71" t="str">
        <f t="shared" si="269"/>
        <v>-15.71574620436877</v>
      </c>
      <c r="E497" s="71" t="str">
        <f t="shared" si="270"/>
        <v>35.153252044692636</v>
      </c>
      <c r="F497" s="71" t="str">
        <f t="shared" si="271"/>
        <v>1039.0</v>
      </c>
      <c r="G497" s="71" t="str">
        <f t="shared" si="272"/>
        <v>Malawi</v>
      </c>
      <c r="H497" s="71" t="str">
        <f t="shared" si="273"/>
        <v>Chiradzulu</v>
      </c>
      <c r="I497" s="71" t="str">
        <f t="shared" si="274"/>
        <v>Onga</v>
      </c>
      <c r="J497" s="71" t="str">
        <f t="shared" si="275"/>
        <v>Kanjuchi</v>
      </c>
      <c r="K497" s="71" t="str">
        <f t="shared" si="276"/>
        <v>Ngumwiche</v>
      </c>
      <c r="L497" s="71">
        <f t="shared" si="277"/>
        <v>0</v>
      </c>
      <c r="M497" s="71">
        <f t="shared" si="278"/>
        <v>0</v>
      </c>
      <c r="N497" s="71">
        <f t="shared" si="297"/>
        <v>0</v>
      </c>
      <c r="O497" s="71" t="str">
        <f t="shared" si="298"/>
        <v>No Improved System</v>
      </c>
      <c r="P497" s="71" t="s">
        <v>96</v>
      </c>
      <c r="Q497" s="71" t="str">
        <f t="shared" si="279"/>
        <v/>
      </c>
      <c r="R497" s="71" t="str">
        <f t="shared" si="280"/>
        <v>Unprotected well</v>
      </c>
      <c r="S497" s="71" t="str">
        <f t="shared" si="299"/>
        <v>Unprotected well</v>
      </c>
      <c r="T497" s="71" t="str">
        <f t="shared" si="281"/>
        <v>N/A</v>
      </c>
      <c r="U497" s="71">
        <f t="shared" si="282"/>
        <v>45</v>
      </c>
      <c r="V497" s="71" t="str">
        <f t="shared" si="283"/>
        <v>N/A</v>
      </c>
      <c r="W497" s="71" t="str">
        <f t="shared" si="284"/>
        <v/>
      </c>
      <c r="X497" s="71" t="str">
        <f t="shared" si="285"/>
        <v/>
      </c>
      <c r="Y497" s="71" t="str">
        <f t="shared" si="286"/>
        <v/>
      </c>
      <c r="Z497" s="71" t="str">
        <f t="shared" si="300"/>
        <v>N/A</v>
      </c>
      <c r="AA497" s="71" t="str">
        <f t="shared" si="287"/>
        <v>N/A</v>
      </c>
      <c r="AB497" s="71" t="str">
        <f t="shared" si="288"/>
        <v/>
      </c>
      <c r="AC497" s="71" t="str">
        <f t="shared" si="289"/>
        <v/>
      </c>
      <c r="AD497" s="71" t="str">
        <f t="shared" si="301"/>
        <v/>
      </c>
      <c r="AE497" s="71" t="str">
        <f t="shared" si="302"/>
        <v/>
      </c>
      <c r="AF497" s="71" t="str">
        <f t="shared" si="290"/>
        <v>N/A</v>
      </c>
      <c r="AG497" s="71" t="str">
        <f t="shared" si="291"/>
        <v/>
      </c>
      <c r="AH497" s="71" t="str">
        <f t="shared" si="292"/>
        <v/>
      </c>
      <c r="AI497" s="71" t="str">
        <f t="shared" si="293"/>
        <v/>
      </c>
      <c r="AJ497" s="71" t="str">
        <f t="shared" si="294"/>
        <v/>
      </c>
      <c r="AK497" s="71" t="str">
        <f t="shared" si="295"/>
        <v/>
      </c>
      <c r="AL497" s="71" t="str">
        <f t="shared" si="303"/>
        <v>N/A</v>
      </c>
      <c r="AM497" s="71" t="str">
        <f t="shared" si="296"/>
        <v>N/A</v>
      </c>
    </row>
    <row r="498" spans="1:39" x14ac:dyDescent="0.45">
      <c r="A498" s="71" t="str">
        <f t="shared" si="266"/>
        <v>2710550385</v>
      </c>
      <c r="B498" s="71" t="str">
        <f t="shared" si="267"/>
        <v>20-08-2019 08:30:49 UTC</v>
      </c>
      <c r="C498" s="71" t="str">
        <f t="shared" si="268"/>
        <v>b4g2-u4cc-ttyx</v>
      </c>
      <c r="D498" s="71" t="str">
        <f t="shared" si="269"/>
        <v>-15.84315708372742</v>
      </c>
      <c r="E498" s="71" t="str">
        <f t="shared" si="270"/>
        <v>35.28700467199087</v>
      </c>
      <c r="F498" s="71" t="str">
        <f t="shared" si="271"/>
        <v>781.0</v>
      </c>
      <c r="G498" s="71" t="str">
        <f t="shared" si="272"/>
        <v>Malawi</v>
      </c>
      <c r="H498" s="71" t="str">
        <f t="shared" si="273"/>
        <v>Chiradzulu</v>
      </c>
      <c r="I498" s="71" t="str">
        <f t="shared" si="274"/>
        <v>Mpunga</v>
      </c>
      <c r="J498" s="71" t="str">
        <f t="shared" si="275"/>
        <v>Chalamanda</v>
      </c>
      <c r="K498" s="71" t="str">
        <f t="shared" si="276"/>
        <v>Chalamanda</v>
      </c>
      <c r="L498" s="71">
        <f t="shared" si="277"/>
        <v>0</v>
      </c>
      <c r="M498" s="71">
        <f t="shared" si="278"/>
        <v>0</v>
      </c>
      <c r="N498" s="71">
        <f t="shared" si="297"/>
        <v>6</v>
      </c>
      <c r="O498" s="71" t="str">
        <f t="shared" si="298"/>
        <v>Intermediate Level of Service</v>
      </c>
      <c r="P498" s="71">
        <v>1</v>
      </c>
      <c r="Q498" s="71" t="str">
        <f t="shared" si="279"/>
        <v>Afridev Handpump</v>
      </c>
      <c r="R498" s="71" t="str">
        <f t="shared" si="280"/>
        <v/>
      </c>
      <c r="S498" s="71" t="str">
        <f t="shared" si="299"/>
        <v>Afridev Handpump</v>
      </c>
      <c r="T498" s="71">
        <f t="shared" si="281"/>
        <v>1</v>
      </c>
      <c r="U498" s="71">
        <f t="shared" si="282"/>
        <v>2000</v>
      </c>
      <c r="V498" s="71">
        <f t="shared" si="283"/>
        <v>0</v>
      </c>
      <c r="W498" s="71">
        <f t="shared" si="284"/>
        <v>0</v>
      </c>
      <c r="X498" s="71">
        <f t="shared" si="285"/>
        <v>1</v>
      </c>
      <c r="Y498" s="71">
        <f t="shared" si="286"/>
        <v>0</v>
      </c>
      <c r="Z498" s="71">
        <f t="shared" si="300"/>
        <v>0</v>
      </c>
      <c r="AA498" s="71">
        <f t="shared" si="287"/>
        <v>1</v>
      </c>
      <c r="AB498" s="71">
        <f t="shared" si="288"/>
        <v>69</v>
      </c>
      <c r="AC498" s="71" t="str">
        <f t="shared" si="289"/>
        <v>Handpump</v>
      </c>
      <c r="AD498" s="71">
        <f t="shared" si="301"/>
        <v>69</v>
      </c>
      <c r="AE498" s="71" t="str">
        <f t="shared" si="302"/>
        <v/>
      </c>
      <c r="AF498" s="71">
        <f t="shared" si="290"/>
        <v>1</v>
      </c>
      <c r="AG498" s="71" t="str">
        <f t="shared" si="291"/>
        <v/>
      </c>
      <c r="AH498" s="71" t="str">
        <f t="shared" si="292"/>
        <v/>
      </c>
      <c r="AI498" s="71">
        <f t="shared" si="293"/>
        <v>1</v>
      </c>
      <c r="AJ498" s="71" t="str">
        <f t="shared" si="294"/>
        <v>Turbidity</v>
      </c>
      <c r="AK498" s="71">
        <f t="shared" si="295"/>
        <v>1</v>
      </c>
      <c r="AL498" s="71">
        <f t="shared" si="303"/>
        <v>1</v>
      </c>
      <c r="AM498" s="71">
        <f t="shared" si="296"/>
        <v>1</v>
      </c>
    </row>
    <row r="499" spans="1:39" x14ac:dyDescent="0.45">
      <c r="A499" s="71" t="str">
        <f t="shared" si="266"/>
        <v>2722220355</v>
      </c>
      <c r="B499" s="71" t="str">
        <f t="shared" si="267"/>
        <v>20-08-2019 08:54:45 UTC</v>
      </c>
      <c r="C499" s="71" t="str">
        <f t="shared" si="268"/>
        <v>bts3-6hqg-h8uj</v>
      </c>
      <c r="D499" s="71" t="str">
        <f t="shared" si="269"/>
        <v>-15.716917533427477</v>
      </c>
      <c r="E499" s="71" t="str">
        <f t="shared" si="270"/>
        <v>35.15059162862599</v>
      </c>
      <c r="F499" s="71" t="str">
        <f t="shared" si="271"/>
        <v>1024.0</v>
      </c>
      <c r="G499" s="71" t="str">
        <f t="shared" si="272"/>
        <v>Malawi</v>
      </c>
      <c r="H499" s="71" t="str">
        <f t="shared" si="273"/>
        <v>Chiradzulu</v>
      </c>
      <c r="I499" s="71" t="str">
        <f t="shared" si="274"/>
        <v>Onga</v>
      </c>
      <c r="J499" s="71" t="str">
        <f t="shared" si="275"/>
        <v>Kanjuchi</v>
      </c>
      <c r="K499" s="71" t="str">
        <f t="shared" si="276"/>
        <v>Ngumwiche</v>
      </c>
      <c r="L499" s="71">
        <f t="shared" si="277"/>
        <v>0</v>
      </c>
      <c r="M499" s="71">
        <f t="shared" si="278"/>
        <v>0</v>
      </c>
      <c r="N499" s="71">
        <f t="shared" si="297"/>
        <v>8</v>
      </c>
      <c r="O499" s="71" t="str">
        <f t="shared" si="298"/>
        <v>High Level of Service</v>
      </c>
      <c r="P499" s="71">
        <v>1</v>
      </c>
      <c r="Q499" s="71" t="str">
        <f t="shared" si="279"/>
        <v>Afridev Handpump</v>
      </c>
      <c r="R499" s="71" t="str">
        <f t="shared" si="280"/>
        <v/>
      </c>
      <c r="S499" s="71" t="str">
        <f t="shared" si="299"/>
        <v>Afridev Handpump</v>
      </c>
      <c r="T499" s="71">
        <f t="shared" si="281"/>
        <v>1</v>
      </c>
      <c r="U499" s="71">
        <f t="shared" si="282"/>
        <v>225</v>
      </c>
      <c r="V499" s="71">
        <f t="shared" si="283"/>
        <v>1</v>
      </c>
      <c r="W499" s="71">
        <f t="shared" si="284"/>
        <v>1</v>
      </c>
      <c r="X499" s="71" t="str">
        <f t="shared" si="285"/>
        <v/>
      </c>
      <c r="Y499" s="71" t="str">
        <f t="shared" si="286"/>
        <v/>
      </c>
      <c r="Z499" s="71">
        <f t="shared" si="300"/>
        <v>1</v>
      </c>
      <c r="AA499" s="71">
        <f t="shared" si="287"/>
        <v>1</v>
      </c>
      <c r="AB499" s="71">
        <f t="shared" si="288"/>
        <v>76</v>
      </c>
      <c r="AC499" s="71" t="str">
        <f t="shared" si="289"/>
        <v>Handpump</v>
      </c>
      <c r="AD499" s="71">
        <f t="shared" si="301"/>
        <v>76</v>
      </c>
      <c r="AE499" s="71" t="str">
        <f t="shared" si="302"/>
        <v/>
      </c>
      <c r="AF499" s="71">
        <f t="shared" si="290"/>
        <v>1</v>
      </c>
      <c r="AG499" s="71" t="str">
        <f t="shared" si="291"/>
        <v/>
      </c>
      <c r="AH499" s="71" t="str">
        <f t="shared" si="292"/>
        <v/>
      </c>
      <c r="AI499" s="71">
        <f t="shared" si="293"/>
        <v>1</v>
      </c>
      <c r="AJ499" s="71" t="str">
        <f t="shared" si="294"/>
        <v>Turbidity</v>
      </c>
      <c r="AK499" s="71">
        <f t="shared" si="295"/>
        <v>1</v>
      </c>
      <c r="AL499" s="71">
        <f t="shared" si="303"/>
        <v>1</v>
      </c>
      <c r="AM499" s="71">
        <f t="shared" si="296"/>
        <v>1</v>
      </c>
    </row>
    <row r="500" spans="1:39" x14ac:dyDescent="0.45">
      <c r="A500" s="71" t="str">
        <f t="shared" si="266"/>
        <v>2714420051</v>
      </c>
      <c r="B500" s="71" t="str">
        <f t="shared" si="267"/>
        <v>20-08-2019 09:02:47 UTC</v>
      </c>
      <c r="C500" s="71" t="str">
        <f t="shared" si="268"/>
        <v>4u4u-m0rw-b3bt</v>
      </c>
      <c r="D500" s="71" t="str">
        <f t="shared" si="269"/>
        <v>-15.9020501</v>
      </c>
      <c r="E500" s="71" t="str">
        <f t="shared" si="270"/>
        <v>35.2805875</v>
      </c>
      <c r="F500" s="71" t="str">
        <f t="shared" si="271"/>
        <v>756.0</v>
      </c>
      <c r="G500" s="71" t="str">
        <f t="shared" si="272"/>
        <v>Malawi</v>
      </c>
      <c r="H500" s="71" t="str">
        <f t="shared" si="273"/>
        <v>Chiradzulu</v>
      </c>
      <c r="I500" s="71" t="str">
        <f t="shared" si="274"/>
        <v>Nkalo</v>
      </c>
      <c r="J500" s="71" t="str">
        <f t="shared" si="275"/>
        <v>Kholomana</v>
      </c>
      <c r="K500" s="71" t="str">
        <f t="shared" si="276"/>
        <v>Malonda</v>
      </c>
      <c r="L500" s="71">
        <f t="shared" si="277"/>
        <v>0</v>
      </c>
      <c r="M500" s="71">
        <f t="shared" si="278"/>
        <v>0</v>
      </c>
      <c r="N500" s="71">
        <f t="shared" si="297"/>
        <v>7</v>
      </c>
      <c r="O500" s="71" t="str">
        <f t="shared" si="298"/>
        <v>Intermediate Level of Service</v>
      </c>
      <c r="P500" s="71">
        <v>1</v>
      </c>
      <c r="Q500" s="71" t="str">
        <f t="shared" si="279"/>
        <v>Afridev Handpump</v>
      </c>
      <c r="R500" s="71" t="str">
        <f t="shared" si="280"/>
        <v/>
      </c>
      <c r="S500" s="71" t="str">
        <f t="shared" si="299"/>
        <v>Afridev Handpump</v>
      </c>
      <c r="T500" s="71">
        <f t="shared" si="281"/>
        <v>1</v>
      </c>
      <c r="U500" s="71">
        <f t="shared" si="282"/>
        <v>2500</v>
      </c>
      <c r="V500" s="71">
        <f t="shared" si="283"/>
        <v>0</v>
      </c>
      <c r="W500" s="71">
        <f t="shared" si="284"/>
        <v>1</v>
      </c>
      <c r="X500" s="71" t="str">
        <f t="shared" si="285"/>
        <v/>
      </c>
      <c r="Y500" s="71" t="str">
        <f t="shared" si="286"/>
        <v/>
      </c>
      <c r="Z500" s="71">
        <f t="shared" si="300"/>
        <v>1</v>
      </c>
      <c r="AA500" s="71">
        <f t="shared" si="287"/>
        <v>1</v>
      </c>
      <c r="AB500" s="71">
        <f t="shared" si="288"/>
        <v>50</v>
      </c>
      <c r="AC500" s="71" t="str">
        <f t="shared" si="289"/>
        <v>Handpump</v>
      </c>
      <c r="AD500" s="71">
        <f t="shared" si="301"/>
        <v>50</v>
      </c>
      <c r="AE500" s="71" t="str">
        <f t="shared" si="302"/>
        <v/>
      </c>
      <c r="AF500" s="71">
        <f t="shared" si="290"/>
        <v>1</v>
      </c>
      <c r="AG500" s="71" t="str">
        <f t="shared" si="291"/>
        <v/>
      </c>
      <c r="AH500" s="71" t="str">
        <f t="shared" si="292"/>
        <v/>
      </c>
      <c r="AI500" s="71">
        <f t="shared" si="293"/>
        <v>1</v>
      </c>
      <c r="AJ500" s="71" t="str">
        <f t="shared" si="294"/>
        <v>Turbidity</v>
      </c>
      <c r="AK500" s="71">
        <f t="shared" si="295"/>
        <v>1</v>
      </c>
      <c r="AL500" s="71">
        <f t="shared" si="303"/>
        <v>1</v>
      </c>
      <c r="AM500" s="71">
        <f t="shared" si="296"/>
        <v>1</v>
      </c>
    </row>
    <row r="501" spans="1:39" x14ac:dyDescent="0.45">
      <c r="A501" s="71" t="str">
        <f t="shared" si="266"/>
        <v>2722210054</v>
      </c>
      <c r="B501" s="71" t="str">
        <f t="shared" si="267"/>
        <v>20-08-2019 09:03:53 UTC</v>
      </c>
      <c r="C501" s="71" t="str">
        <f t="shared" si="268"/>
        <v>yr00-s87y-m31w</v>
      </c>
      <c r="D501" s="71" t="str">
        <f t="shared" si="269"/>
        <v>-15.844338010065258</v>
      </c>
      <c r="E501" s="71" t="str">
        <f t="shared" si="270"/>
        <v>35.286154579371214</v>
      </c>
      <c r="F501" s="71" t="str">
        <f t="shared" si="271"/>
        <v>778.0</v>
      </c>
      <c r="G501" s="71" t="str">
        <f t="shared" si="272"/>
        <v>Malawi</v>
      </c>
      <c r="H501" s="71" t="str">
        <f t="shared" si="273"/>
        <v>Chiradzulu</v>
      </c>
      <c r="I501" s="71" t="str">
        <f t="shared" si="274"/>
        <v>Mpunga</v>
      </c>
      <c r="J501" s="71" t="str">
        <f t="shared" si="275"/>
        <v>Chalamanda</v>
      </c>
      <c r="K501" s="71" t="str">
        <f t="shared" si="276"/>
        <v>Chalamanda</v>
      </c>
      <c r="L501" s="71">
        <f t="shared" si="277"/>
        <v>0</v>
      </c>
      <c r="M501" s="71">
        <f t="shared" si="278"/>
        <v>0</v>
      </c>
      <c r="N501" s="71">
        <f t="shared" si="297"/>
        <v>6</v>
      </c>
      <c r="O501" s="71" t="str">
        <f t="shared" si="298"/>
        <v>Intermediate Level of Service</v>
      </c>
      <c r="P501" s="71">
        <v>1</v>
      </c>
      <c r="Q501" s="71" t="str">
        <f t="shared" si="279"/>
        <v>Afridev Handpump</v>
      </c>
      <c r="R501" s="71" t="str">
        <f t="shared" si="280"/>
        <v/>
      </c>
      <c r="S501" s="71" t="str">
        <f t="shared" si="299"/>
        <v>Afridev Handpump</v>
      </c>
      <c r="T501" s="71">
        <f t="shared" si="281"/>
        <v>1</v>
      </c>
      <c r="U501" s="71">
        <f t="shared" si="282"/>
        <v>2000</v>
      </c>
      <c r="V501" s="71">
        <f t="shared" si="283"/>
        <v>0</v>
      </c>
      <c r="W501" s="71">
        <f t="shared" si="284"/>
        <v>0</v>
      </c>
      <c r="X501" s="71">
        <f t="shared" si="285"/>
        <v>1</v>
      </c>
      <c r="Y501" s="71">
        <f t="shared" si="286"/>
        <v>0</v>
      </c>
      <c r="Z501" s="71">
        <f t="shared" si="300"/>
        <v>0</v>
      </c>
      <c r="AA501" s="71">
        <f t="shared" si="287"/>
        <v>1</v>
      </c>
      <c r="AB501" s="71">
        <f t="shared" si="288"/>
        <v>71</v>
      </c>
      <c r="AC501" s="71" t="str">
        <f t="shared" si="289"/>
        <v>Handpump</v>
      </c>
      <c r="AD501" s="71">
        <f t="shared" si="301"/>
        <v>71</v>
      </c>
      <c r="AE501" s="71" t="str">
        <f t="shared" si="302"/>
        <v/>
      </c>
      <c r="AF501" s="71">
        <f t="shared" si="290"/>
        <v>1</v>
      </c>
      <c r="AG501" s="71" t="str">
        <f t="shared" si="291"/>
        <v/>
      </c>
      <c r="AH501" s="71" t="str">
        <f t="shared" si="292"/>
        <v/>
      </c>
      <c r="AI501" s="71">
        <f t="shared" si="293"/>
        <v>1</v>
      </c>
      <c r="AJ501" s="71" t="str">
        <f t="shared" si="294"/>
        <v>Turbidity</v>
      </c>
      <c r="AK501" s="71">
        <f t="shared" si="295"/>
        <v>1</v>
      </c>
      <c r="AL501" s="71">
        <f t="shared" si="303"/>
        <v>1</v>
      </c>
      <c r="AM501" s="71">
        <f t="shared" si="296"/>
        <v>1</v>
      </c>
    </row>
    <row r="502" spans="1:39" x14ac:dyDescent="0.45">
      <c r="A502" s="71" t="str">
        <f t="shared" si="266"/>
        <v>2716540055</v>
      </c>
      <c r="B502" s="71" t="str">
        <f t="shared" si="267"/>
        <v>20-08-2019 09:26:50 UTC</v>
      </c>
      <c r="C502" s="71" t="str">
        <f t="shared" si="268"/>
        <v>fn3w-dfax-5jym</v>
      </c>
      <c r="D502" s="71" t="str">
        <f t="shared" si="269"/>
        <v>-15.92093016486615</v>
      </c>
      <c r="E502" s="71" t="str">
        <f t="shared" si="270"/>
        <v>35.321235693991184</v>
      </c>
      <c r="F502" s="71" t="str">
        <f t="shared" si="271"/>
        <v>725.0</v>
      </c>
      <c r="G502" s="71" t="str">
        <f t="shared" si="272"/>
        <v>Malawi</v>
      </c>
      <c r="H502" s="71" t="str">
        <f t="shared" si="273"/>
        <v>Chiradzulu</v>
      </c>
      <c r="I502" s="71" t="str">
        <f t="shared" si="274"/>
        <v>Nkalo</v>
      </c>
      <c r="J502" s="71" t="str">
        <f t="shared" si="275"/>
        <v>Mtamba</v>
      </c>
      <c r="K502" s="71" t="str">
        <f t="shared" si="276"/>
        <v>Chiuta</v>
      </c>
      <c r="L502" s="71">
        <f t="shared" si="277"/>
        <v>0</v>
      </c>
      <c r="M502" s="71">
        <f t="shared" si="278"/>
        <v>0</v>
      </c>
      <c r="N502" s="71">
        <f t="shared" si="297"/>
        <v>5</v>
      </c>
      <c r="O502" s="71" t="str">
        <f t="shared" si="298"/>
        <v>Basic Level of Service</v>
      </c>
      <c r="P502" s="71">
        <v>1</v>
      </c>
      <c r="Q502" s="71" t="str">
        <f t="shared" si="279"/>
        <v>Afridev Handpump</v>
      </c>
      <c r="R502" s="71" t="str">
        <f t="shared" si="280"/>
        <v/>
      </c>
      <c r="S502" s="71" t="str">
        <f t="shared" si="299"/>
        <v>Afridev Handpump</v>
      </c>
      <c r="T502" s="71">
        <f t="shared" si="281"/>
        <v>1</v>
      </c>
      <c r="U502" s="71">
        <f t="shared" si="282"/>
        <v>41</v>
      </c>
      <c r="V502" s="71">
        <f t="shared" si="283"/>
        <v>1</v>
      </c>
      <c r="W502" s="71">
        <f t="shared" si="284"/>
        <v>1</v>
      </c>
      <c r="X502" s="71" t="str">
        <f t="shared" si="285"/>
        <v/>
      </c>
      <c r="Y502" s="71" t="str">
        <f t="shared" si="286"/>
        <v/>
      </c>
      <c r="Z502" s="71">
        <f t="shared" si="300"/>
        <v>1</v>
      </c>
      <c r="AA502" s="71">
        <f t="shared" si="287"/>
        <v>0</v>
      </c>
      <c r="AB502" s="71">
        <f t="shared" si="288"/>
        <v>0</v>
      </c>
      <c r="AC502" s="71" t="str">
        <f t="shared" si="289"/>
        <v>Handpump</v>
      </c>
      <c r="AD502" s="71">
        <f t="shared" si="301"/>
        <v>0</v>
      </c>
      <c r="AE502" s="71" t="str">
        <f t="shared" si="302"/>
        <v/>
      </c>
      <c r="AF502" s="71">
        <f t="shared" si="290"/>
        <v>1</v>
      </c>
      <c r="AG502" s="71" t="str">
        <f t="shared" si="291"/>
        <v/>
      </c>
      <c r="AH502" s="71" t="str">
        <f t="shared" si="292"/>
        <v/>
      </c>
      <c r="AI502" s="71" t="str">
        <f t="shared" si="293"/>
        <v/>
      </c>
      <c r="AJ502" s="71" t="str">
        <f t="shared" si="294"/>
        <v>Turbidity</v>
      </c>
      <c r="AK502" s="71" t="str">
        <f t="shared" si="295"/>
        <v/>
      </c>
      <c r="AL502" s="71" t="str">
        <f t="shared" si="303"/>
        <v>No Data</v>
      </c>
      <c r="AM502" s="71">
        <f t="shared" si="296"/>
        <v>0</v>
      </c>
    </row>
    <row r="503" spans="1:39" x14ac:dyDescent="0.45">
      <c r="A503" s="71" t="str">
        <f t="shared" si="266"/>
        <v>2724210124</v>
      </c>
      <c r="B503" s="71" t="str">
        <f t="shared" si="267"/>
        <v>20-08-2019 10:30:05 UTC</v>
      </c>
      <c r="C503" s="71" t="str">
        <f t="shared" si="268"/>
        <v>y57d-6r29-9nu4</v>
      </c>
      <c r="D503" s="71" t="str">
        <f t="shared" si="269"/>
        <v>-15.917427535168827</v>
      </c>
      <c r="E503" s="71" t="str">
        <f t="shared" si="270"/>
        <v>35.321967182680964</v>
      </c>
      <c r="F503" s="71" t="str">
        <f t="shared" si="271"/>
        <v>721.0</v>
      </c>
      <c r="G503" s="71" t="str">
        <f t="shared" si="272"/>
        <v>Malawi</v>
      </c>
      <c r="H503" s="71" t="str">
        <f t="shared" si="273"/>
        <v>Chiradzulu</v>
      </c>
      <c r="I503" s="71" t="str">
        <f t="shared" si="274"/>
        <v>Nkalo</v>
      </c>
      <c r="J503" s="71" t="str">
        <f t="shared" si="275"/>
        <v>Mtamba</v>
      </c>
      <c r="K503" s="71" t="str">
        <f t="shared" si="276"/>
        <v>Chiuta</v>
      </c>
      <c r="L503" s="71">
        <f t="shared" si="277"/>
        <v>0</v>
      </c>
      <c r="M503" s="71">
        <f t="shared" si="278"/>
        <v>0</v>
      </c>
      <c r="N503" s="71">
        <f t="shared" si="297"/>
        <v>4</v>
      </c>
      <c r="O503" s="71" t="str">
        <f t="shared" si="298"/>
        <v>Basic Level of Service</v>
      </c>
      <c r="P503" s="71">
        <v>1</v>
      </c>
      <c r="Q503" s="71" t="str">
        <f t="shared" si="279"/>
        <v>Afridev Handpump</v>
      </c>
      <c r="R503" s="71" t="str">
        <f t="shared" si="280"/>
        <v/>
      </c>
      <c r="S503" s="71" t="str">
        <f t="shared" si="299"/>
        <v>Afridev Handpump</v>
      </c>
      <c r="T503" s="71">
        <f t="shared" si="281"/>
        <v>1</v>
      </c>
      <c r="U503" s="71">
        <f t="shared" si="282"/>
        <v>345</v>
      </c>
      <c r="V503" s="71">
        <f t="shared" si="283"/>
        <v>0</v>
      </c>
      <c r="W503" s="71">
        <f t="shared" si="284"/>
        <v>0</v>
      </c>
      <c r="X503" s="71">
        <f t="shared" si="285"/>
        <v>1</v>
      </c>
      <c r="Y503" s="71">
        <f t="shared" si="286"/>
        <v>0</v>
      </c>
      <c r="Z503" s="71">
        <f t="shared" si="300"/>
        <v>0</v>
      </c>
      <c r="AA503" s="71">
        <f t="shared" si="287"/>
        <v>1</v>
      </c>
      <c r="AB503" s="71">
        <f t="shared" si="288"/>
        <v>240</v>
      </c>
      <c r="AC503" s="71" t="str">
        <f t="shared" si="289"/>
        <v>Handpump</v>
      </c>
      <c r="AD503" s="71">
        <f t="shared" si="301"/>
        <v>240</v>
      </c>
      <c r="AE503" s="71" t="str">
        <f t="shared" si="302"/>
        <v/>
      </c>
      <c r="AF503" s="71">
        <f t="shared" si="290"/>
        <v>0</v>
      </c>
      <c r="AG503" s="71" t="str">
        <f t="shared" si="291"/>
        <v/>
      </c>
      <c r="AH503" s="71" t="str">
        <f t="shared" si="292"/>
        <v/>
      </c>
      <c r="AI503" s="71">
        <f t="shared" si="293"/>
        <v>1</v>
      </c>
      <c r="AJ503" s="71" t="str">
        <f t="shared" si="294"/>
        <v>Turbidity</v>
      </c>
      <c r="AK503" s="71">
        <f t="shared" si="295"/>
        <v>1</v>
      </c>
      <c r="AL503" s="71">
        <f t="shared" si="303"/>
        <v>1</v>
      </c>
      <c r="AM503" s="71">
        <f t="shared" si="296"/>
        <v>0</v>
      </c>
    </row>
    <row r="504" spans="1:39" x14ac:dyDescent="0.45">
      <c r="A504" s="71" t="str">
        <f t="shared" si="266"/>
        <v>2716540077</v>
      </c>
      <c r="B504" s="71" t="str">
        <f t="shared" si="267"/>
        <v>20-08-2019 10:36:53 UTC</v>
      </c>
      <c r="C504" s="71" t="str">
        <f t="shared" si="268"/>
        <v>tqmj-gjmd-am3</v>
      </c>
      <c r="D504" s="71" t="str">
        <f t="shared" si="269"/>
        <v>-15.84003604017198</v>
      </c>
      <c r="E504" s="71" t="str">
        <f t="shared" si="270"/>
        <v>35.27343747206032</v>
      </c>
      <c r="F504" s="71" t="str">
        <f t="shared" si="271"/>
        <v>785.0</v>
      </c>
      <c r="G504" s="71" t="str">
        <f t="shared" si="272"/>
        <v>Malawi</v>
      </c>
      <c r="H504" s="71" t="str">
        <f t="shared" si="273"/>
        <v>Chiradzulu</v>
      </c>
      <c r="I504" s="71" t="str">
        <f t="shared" si="274"/>
        <v>Mpunga</v>
      </c>
      <c r="J504" s="71" t="str">
        <f t="shared" si="275"/>
        <v>Chalamanda</v>
      </c>
      <c r="K504" s="71" t="str">
        <f t="shared" si="276"/>
        <v>Nakhule</v>
      </c>
      <c r="L504" s="71">
        <f t="shared" si="277"/>
        <v>0</v>
      </c>
      <c r="M504" s="71">
        <f t="shared" si="278"/>
        <v>0</v>
      </c>
      <c r="N504" s="71">
        <f t="shared" si="297"/>
        <v>7</v>
      </c>
      <c r="O504" s="71" t="str">
        <f t="shared" si="298"/>
        <v>Intermediate Level of Service</v>
      </c>
      <c r="P504" s="71">
        <v>1</v>
      </c>
      <c r="Q504" s="71" t="str">
        <f t="shared" si="279"/>
        <v>Afridev Handpump</v>
      </c>
      <c r="R504" s="71" t="str">
        <f t="shared" si="280"/>
        <v/>
      </c>
      <c r="S504" s="71" t="str">
        <f t="shared" si="299"/>
        <v>Afridev Handpump</v>
      </c>
      <c r="T504" s="71">
        <f t="shared" si="281"/>
        <v>1</v>
      </c>
      <c r="U504" s="71">
        <f t="shared" si="282"/>
        <v>600</v>
      </c>
      <c r="V504" s="71">
        <f t="shared" si="283"/>
        <v>0</v>
      </c>
      <c r="W504" s="71">
        <f t="shared" si="284"/>
        <v>1</v>
      </c>
      <c r="X504" s="71" t="str">
        <f t="shared" si="285"/>
        <v/>
      </c>
      <c r="Y504" s="71" t="str">
        <f t="shared" si="286"/>
        <v/>
      </c>
      <c r="Z504" s="71">
        <f t="shared" si="300"/>
        <v>1</v>
      </c>
      <c r="AA504" s="71">
        <f t="shared" si="287"/>
        <v>1</v>
      </c>
      <c r="AB504" s="71">
        <f t="shared" si="288"/>
        <v>90</v>
      </c>
      <c r="AC504" s="71" t="str">
        <f t="shared" si="289"/>
        <v>Handpump</v>
      </c>
      <c r="AD504" s="71">
        <f t="shared" si="301"/>
        <v>90</v>
      </c>
      <c r="AE504" s="71" t="str">
        <f t="shared" si="302"/>
        <v/>
      </c>
      <c r="AF504" s="71">
        <f t="shared" si="290"/>
        <v>1</v>
      </c>
      <c r="AG504" s="71" t="str">
        <f t="shared" si="291"/>
        <v/>
      </c>
      <c r="AH504" s="71" t="str">
        <f t="shared" si="292"/>
        <v/>
      </c>
      <c r="AI504" s="71">
        <f t="shared" si="293"/>
        <v>1</v>
      </c>
      <c r="AJ504" s="71" t="str">
        <f t="shared" si="294"/>
        <v>Turbidity</v>
      </c>
      <c r="AK504" s="71">
        <f t="shared" si="295"/>
        <v>1</v>
      </c>
      <c r="AL504" s="71">
        <f t="shared" si="303"/>
        <v>1</v>
      </c>
      <c r="AM504" s="71">
        <f t="shared" si="296"/>
        <v>1</v>
      </c>
    </row>
    <row r="505" spans="1:39" x14ac:dyDescent="0.45">
      <c r="A505" s="71" t="str">
        <f t="shared" si="266"/>
        <v>2724210374</v>
      </c>
      <c r="B505" s="71" t="str">
        <f t="shared" si="267"/>
        <v>20-08-2019 10:53:42 UTC</v>
      </c>
      <c r="C505" s="71" t="str">
        <f t="shared" si="268"/>
        <v>jgk1-vgd3-vf0m</v>
      </c>
      <c r="D505" s="71" t="str">
        <f t="shared" si="269"/>
        <v>-15.724407308734953</v>
      </c>
      <c r="E505" s="71" t="str">
        <f t="shared" si="270"/>
        <v>35.15780668705702</v>
      </c>
      <c r="F505" s="71" t="str">
        <f t="shared" si="271"/>
        <v>1001.0</v>
      </c>
      <c r="G505" s="71" t="str">
        <f t="shared" si="272"/>
        <v>Malawi</v>
      </c>
      <c r="H505" s="71" t="str">
        <f t="shared" si="273"/>
        <v>Chiradzulu</v>
      </c>
      <c r="I505" s="71" t="str">
        <f t="shared" si="274"/>
        <v>Onga</v>
      </c>
      <c r="J505" s="71" t="str">
        <f t="shared" si="275"/>
        <v>Onga</v>
      </c>
      <c r="K505" s="71" t="str">
        <f t="shared" si="276"/>
        <v>Chiwala</v>
      </c>
      <c r="L505" s="71">
        <f t="shared" si="277"/>
        <v>0</v>
      </c>
      <c r="M505" s="71">
        <f t="shared" si="278"/>
        <v>0</v>
      </c>
      <c r="N505" s="71">
        <f t="shared" si="297"/>
        <v>8</v>
      </c>
      <c r="O505" s="71" t="str">
        <f t="shared" si="298"/>
        <v>High Level of Service</v>
      </c>
      <c r="P505" s="71">
        <v>1</v>
      </c>
      <c r="Q505" s="71" t="str">
        <f t="shared" si="279"/>
        <v>Afridev Handpump</v>
      </c>
      <c r="R505" s="71" t="str">
        <f t="shared" si="280"/>
        <v/>
      </c>
      <c r="S505" s="71" t="str">
        <f t="shared" si="299"/>
        <v>Afridev Handpump</v>
      </c>
      <c r="T505" s="71">
        <f t="shared" si="281"/>
        <v>1</v>
      </c>
      <c r="U505" s="71">
        <f t="shared" si="282"/>
        <v>60</v>
      </c>
      <c r="V505" s="71">
        <f t="shared" si="283"/>
        <v>1</v>
      </c>
      <c r="W505" s="71">
        <f t="shared" si="284"/>
        <v>1</v>
      </c>
      <c r="X505" s="71" t="str">
        <f t="shared" si="285"/>
        <v/>
      </c>
      <c r="Y505" s="71" t="str">
        <f t="shared" si="286"/>
        <v/>
      </c>
      <c r="Z505" s="71">
        <f t="shared" si="300"/>
        <v>1</v>
      </c>
      <c r="AA505" s="71">
        <f t="shared" si="287"/>
        <v>1</v>
      </c>
      <c r="AB505" s="71">
        <f t="shared" si="288"/>
        <v>54</v>
      </c>
      <c r="AC505" s="71" t="str">
        <f t="shared" si="289"/>
        <v>Handpump</v>
      </c>
      <c r="AD505" s="71">
        <f t="shared" si="301"/>
        <v>54</v>
      </c>
      <c r="AE505" s="71" t="str">
        <f t="shared" si="302"/>
        <v/>
      </c>
      <c r="AF505" s="71">
        <f t="shared" si="290"/>
        <v>1</v>
      </c>
      <c r="AG505" s="71" t="str">
        <f t="shared" si="291"/>
        <v/>
      </c>
      <c r="AH505" s="71" t="str">
        <f t="shared" si="292"/>
        <v/>
      </c>
      <c r="AI505" s="71">
        <f t="shared" si="293"/>
        <v>1</v>
      </c>
      <c r="AJ505" s="71" t="str">
        <f t="shared" si="294"/>
        <v>Turbidity</v>
      </c>
      <c r="AK505" s="71">
        <f t="shared" si="295"/>
        <v>1</v>
      </c>
      <c r="AL505" s="71">
        <f t="shared" si="303"/>
        <v>1</v>
      </c>
      <c r="AM505" s="71">
        <f t="shared" si="296"/>
        <v>1</v>
      </c>
    </row>
    <row r="506" spans="1:39" x14ac:dyDescent="0.45">
      <c r="A506" s="71" t="str">
        <f t="shared" si="266"/>
        <v>2694000096</v>
      </c>
      <c r="B506" s="71" t="str">
        <f t="shared" si="267"/>
        <v>20-08-2019 10:55:31 UTC</v>
      </c>
      <c r="C506" s="71" t="str">
        <f t="shared" si="268"/>
        <v>dw5t-gh1v-caf5</v>
      </c>
      <c r="D506" s="71" t="str">
        <f t="shared" si="269"/>
        <v>-15.842137215659022</v>
      </c>
      <c r="E506" s="71" t="str">
        <f t="shared" si="270"/>
        <v>35.279127610847354</v>
      </c>
      <c r="F506" s="71" t="str">
        <f t="shared" si="271"/>
        <v>785.0</v>
      </c>
      <c r="G506" s="71" t="str">
        <f t="shared" si="272"/>
        <v>Malawi</v>
      </c>
      <c r="H506" s="71" t="str">
        <f t="shared" si="273"/>
        <v>Chiradzulu</v>
      </c>
      <c r="I506" s="71" t="str">
        <f t="shared" si="274"/>
        <v>Mpunga</v>
      </c>
      <c r="J506" s="71" t="str">
        <f t="shared" si="275"/>
        <v>Chalamanda</v>
      </c>
      <c r="K506" s="71" t="str">
        <f t="shared" si="276"/>
        <v>Nakhule</v>
      </c>
      <c r="L506" s="71">
        <f t="shared" si="277"/>
        <v>0</v>
      </c>
      <c r="M506" s="71">
        <f t="shared" si="278"/>
        <v>0</v>
      </c>
      <c r="N506" s="71">
        <f t="shared" si="297"/>
        <v>6</v>
      </c>
      <c r="O506" s="71" t="str">
        <f t="shared" si="298"/>
        <v>Intermediate Level of Service</v>
      </c>
      <c r="P506" s="71">
        <v>1</v>
      </c>
      <c r="Q506" s="71" t="str">
        <f t="shared" si="279"/>
        <v>Afridev Handpump</v>
      </c>
      <c r="R506" s="71" t="str">
        <f t="shared" si="280"/>
        <v/>
      </c>
      <c r="S506" s="71" t="str">
        <f t="shared" si="299"/>
        <v>Afridev Handpump</v>
      </c>
      <c r="T506" s="71">
        <f t="shared" si="281"/>
        <v>1</v>
      </c>
      <c r="U506" s="71">
        <f t="shared" si="282"/>
        <v>570</v>
      </c>
      <c r="V506" s="71">
        <f t="shared" si="283"/>
        <v>0</v>
      </c>
      <c r="W506" s="71">
        <f t="shared" si="284"/>
        <v>0</v>
      </c>
      <c r="X506" s="71">
        <f t="shared" si="285"/>
        <v>1</v>
      </c>
      <c r="Y506" s="71">
        <f t="shared" si="286"/>
        <v>0</v>
      </c>
      <c r="Z506" s="71">
        <f t="shared" si="300"/>
        <v>0</v>
      </c>
      <c r="AA506" s="71">
        <f t="shared" si="287"/>
        <v>1</v>
      </c>
      <c r="AB506" s="71">
        <f t="shared" si="288"/>
        <v>54</v>
      </c>
      <c r="AC506" s="71" t="str">
        <f t="shared" si="289"/>
        <v>Handpump</v>
      </c>
      <c r="AD506" s="71">
        <f t="shared" si="301"/>
        <v>54</v>
      </c>
      <c r="AE506" s="71" t="str">
        <f t="shared" si="302"/>
        <v/>
      </c>
      <c r="AF506" s="71">
        <f t="shared" si="290"/>
        <v>1</v>
      </c>
      <c r="AG506" s="71" t="str">
        <f t="shared" si="291"/>
        <v/>
      </c>
      <c r="AH506" s="71" t="str">
        <f t="shared" si="292"/>
        <v/>
      </c>
      <c r="AI506" s="71">
        <f t="shared" si="293"/>
        <v>1</v>
      </c>
      <c r="AJ506" s="71" t="str">
        <f t="shared" si="294"/>
        <v>Turbidity</v>
      </c>
      <c r="AK506" s="71">
        <f t="shared" si="295"/>
        <v>1</v>
      </c>
      <c r="AL506" s="71">
        <f t="shared" si="303"/>
        <v>1</v>
      </c>
      <c r="AM506" s="71">
        <f t="shared" si="296"/>
        <v>1</v>
      </c>
    </row>
    <row r="507" spans="1:39" x14ac:dyDescent="0.45">
      <c r="A507" s="71" t="str">
        <f t="shared" si="266"/>
        <v>2705810120</v>
      </c>
      <c r="B507" s="71" t="str">
        <f t="shared" si="267"/>
        <v>20-08-2019 10:58:33 UTC</v>
      </c>
      <c r="C507" s="71" t="str">
        <f t="shared" si="268"/>
        <v>ntv4-gqjv-1b7w</v>
      </c>
      <c r="D507" s="71" t="str">
        <f t="shared" si="269"/>
        <v>-15.905999983660877</v>
      </c>
      <c r="E507" s="71" t="str">
        <f t="shared" si="270"/>
        <v>35.2930798754096</v>
      </c>
      <c r="F507" s="71" t="str">
        <f t="shared" si="271"/>
        <v>728.0</v>
      </c>
      <c r="G507" s="71" t="str">
        <f t="shared" si="272"/>
        <v>Malawi</v>
      </c>
      <c r="H507" s="71" t="str">
        <f t="shared" si="273"/>
        <v>Chiradzulu</v>
      </c>
      <c r="I507" s="71" t="str">
        <f t="shared" si="274"/>
        <v>Nkalo</v>
      </c>
      <c r="J507" s="71" t="str">
        <f t="shared" si="275"/>
        <v>Kholomana</v>
      </c>
      <c r="K507" s="71" t="str">
        <f t="shared" si="276"/>
        <v>Kholomana</v>
      </c>
      <c r="L507" s="71">
        <f t="shared" si="277"/>
        <v>0</v>
      </c>
      <c r="M507" s="71">
        <f t="shared" si="278"/>
        <v>0</v>
      </c>
      <c r="N507" s="71">
        <f t="shared" si="297"/>
        <v>8</v>
      </c>
      <c r="O507" s="71" t="str">
        <f t="shared" si="298"/>
        <v>High Level of Service</v>
      </c>
      <c r="P507" s="71">
        <v>1</v>
      </c>
      <c r="Q507" s="71" t="str">
        <f t="shared" si="279"/>
        <v>Afridev Handpump</v>
      </c>
      <c r="R507" s="71" t="str">
        <f t="shared" si="280"/>
        <v/>
      </c>
      <c r="S507" s="71" t="str">
        <f t="shared" si="299"/>
        <v>Afridev Handpump</v>
      </c>
      <c r="T507" s="71">
        <f t="shared" si="281"/>
        <v>1</v>
      </c>
      <c r="U507" s="71">
        <f t="shared" si="282"/>
        <v>250</v>
      </c>
      <c r="V507" s="71">
        <f t="shared" si="283"/>
        <v>1</v>
      </c>
      <c r="W507" s="71">
        <f t="shared" si="284"/>
        <v>1</v>
      </c>
      <c r="X507" s="71" t="str">
        <f t="shared" si="285"/>
        <v/>
      </c>
      <c r="Y507" s="71" t="str">
        <f t="shared" si="286"/>
        <v/>
      </c>
      <c r="Z507" s="71">
        <f t="shared" si="300"/>
        <v>1</v>
      </c>
      <c r="AA507" s="71">
        <f t="shared" si="287"/>
        <v>1</v>
      </c>
      <c r="AB507" s="71">
        <f t="shared" si="288"/>
        <v>58</v>
      </c>
      <c r="AC507" s="71" t="str">
        <f t="shared" si="289"/>
        <v>Handpump</v>
      </c>
      <c r="AD507" s="71">
        <f t="shared" si="301"/>
        <v>58</v>
      </c>
      <c r="AE507" s="71" t="str">
        <f t="shared" si="302"/>
        <v/>
      </c>
      <c r="AF507" s="71">
        <f t="shared" si="290"/>
        <v>1</v>
      </c>
      <c r="AG507" s="71" t="str">
        <f t="shared" si="291"/>
        <v/>
      </c>
      <c r="AH507" s="71" t="str">
        <f t="shared" si="292"/>
        <v/>
      </c>
      <c r="AI507" s="71">
        <f t="shared" si="293"/>
        <v>1</v>
      </c>
      <c r="AJ507" s="71" t="str">
        <f t="shared" si="294"/>
        <v>Turbidity</v>
      </c>
      <c r="AK507" s="71">
        <f t="shared" si="295"/>
        <v>1</v>
      </c>
      <c r="AL507" s="71">
        <f t="shared" si="303"/>
        <v>1</v>
      </c>
      <c r="AM507" s="71">
        <f t="shared" si="296"/>
        <v>1</v>
      </c>
    </row>
    <row r="508" spans="1:39" x14ac:dyDescent="0.45">
      <c r="A508" s="71" t="str">
        <f t="shared" si="266"/>
        <v>2722250107</v>
      </c>
      <c r="B508" s="71" t="str">
        <f t="shared" si="267"/>
        <v>20-08-2019 11:01:49 UTC</v>
      </c>
      <c r="C508" s="71" t="str">
        <f t="shared" si="268"/>
        <v>3ky4-b8rk-b5k2</v>
      </c>
      <c r="D508" s="71" t="str">
        <f t="shared" si="269"/>
        <v>-15.895423195324838</v>
      </c>
      <c r="E508" s="71" t="str">
        <f t="shared" si="270"/>
        <v>35.2848169952631</v>
      </c>
      <c r="F508" s="71" t="str">
        <f t="shared" si="271"/>
        <v>747.0</v>
      </c>
      <c r="G508" s="71" t="str">
        <f t="shared" si="272"/>
        <v>Malawi</v>
      </c>
      <c r="H508" s="71" t="str">
        <f t="shared" si="273"/>
        <v>Chiradzulu</v>
      </c>
      <c r="I508" s="71" t="str">
        <f t="shared" si="274"/>
        <v>Nkalo</v>
      </c>
      <c r="J508" s="71" t="str">
        <f t="shared" si="275"/>
        <v>Kholomana</v>
      </c>
      <c r="K508" s="71" t="str">
        <f t="shared" si="276"/>
        <v>Mtiyana</v>
      </c>
      <c r="L508" s="71">
        <f t="shared" si="277"/>
        <v>0</v>
      </c>
      <c r="M508" s="71">
        <f t="shared" si="278"/>
        <v>0</v>
      </c>
      <c r="N508" s="71">
        <f t="shared" si="297"/>
        <v>5</v>
      </c>
      <c r="O508" s="71" t="str">
        <f t="shared" si="298"/>
        <v>Basic Level of Service</v>
      </c>
      <c r="P508" s="71">
        <v>1</v>
      </c>
      <c r="Q508" s="71" t="str">
        <f t="shared" si="279"/>
        <v>Afridev Handpump</v>
      </c>
      <c r="R508" s="71" t="str">
        <f t="shared" si="280"/>
        <v/>
      </c>
      <c r="S508" s="71" t="str">
        <f t="shared" si="299"/>
        <v>Afridev Handpump</v>
      </c>
      <c r="T508" s="71">
        <f t="shared" si="281"/>
        <v>1</v>
      </c>
      <c r="U508" s="71">
        <f t="shared" si="282"/>
        <v>525</v>
      </c>
      <c r="V508" s="71">
        <f t="shared" si="283"/>
        <v>0</v>
      </c>
      <c r="W508" s="71">
        <f t="shared" si="284"/>
        <v>0</v>
      </c>
      <c r="X508" s="71">
        <f t="shared" si="285"/>
        <v>1</v>
      </c>
      <c r="Y508" s="71">
        <f t="shared" si="286"/>
        <v>0</v>
      </c>
      <c r="Z508" s="71">
        <f t="shared" si="300"/>
        <v>0</v>
      </c>
      <c r="AA508" s="71">
        <f t="shared" si="287"/>
        <v>1</v>
      </c>
      <c r="AB508" s="71">
        <f t="shared" si="288"/>
        <v>55</v>
      </c>
      <c r="AC508" s="71" t="str">
        <f t="shared" si="289"/>
        <v>Handpump</v>
      </c>
      <c r="AD508" s="71">
        <f t="shared" si="301"/>
        <v>55</v>
      </c>
      <c r="AE508" s="71" t="str">
        <f t="shared" si="302"/>
        <v/>
      </c>
      <c r="AF508" s="71">
        <f t="shared" si="290"/>
        <v>1</v>
      </c>
      <c r="AG508" s="71" t="str">
        <f t="shared" si="291"/>
        <v/>
      </c>
      <c r="AH508" s="71" t="str">
        <f t="shared" si="292"/>
        <v/>
      </c>
      <c r="AI508" s="71">
        <f t="shared" si="293"/>
        <v>1</v>
      </c>
      <c r="AJ508" s="71" t="str">
        <f t="shared" si="294"/>
        <v>Turbidity</v>
      </c>
      <c r="AK508" s="71">
        <f t="shared" si="295"/>
        <v>1</v>
      </c>
      <c r="AL508" s="71">
        <f t="shared" si="303"/>
        <v>1</v>
      </c>
      <c r="AM508" s="71">
        <f t="shared" si="296"/>
        <v>0</v>
      </c>
    </row>
    <row r="509" spans="1:39" x14ac:dyDescent="0.45">
      <c r="A509" s="71" t="str">
        <f t="shared" si="266"/>
        <v>2681950127</v>
      </c>
      <c r="B509" s="71" t="str">
        <f t="shared" si="267"/>
        <v>20-08-2019 11:15:16 UTC</v>
      </c>
      <c r="C509" s="71" t="str">
        <f t="shared" si="268"/>
        <v>akd6-0326-1g91</v>
      </c>
      <c r="D509" s="71" t="str">
        <f t="shared" si="269"/>
        <v>-15.91121356934309</v>
      </c>
      <c r="E509" s="71" t="str">
        <f t="shared" si="270"/>
        <v>35.321401404216886</v>
      </c>
      <c r="F509" s="71" t="str">
        <f t="shared" si="271"/>
        <v>723.0</v>
      </c>
      <c r="G509" s="71" t="str">
        <f t="shared" si="272"/>
        <v>Malawi</v>
      </c>
      <c r="H509" s="71" t="str">
        <f t="shared" si="273"/>
        <v>Chiradzulu</v>
      </c>
      <c r="I509" s="71" t="str">
        <f t="shared" si="274"/>
        <v>Nkalo</v>
      </c>
      <c r="J509" s="71" t="str">
        <f t="shared" si="275"/>
        <v>Mtamba</v>
      </c>
      <c r="K509" s="71" t="str">
        <f t="shared" si="276"/>
        <v>Chiuta</v>
      </c>
      <c r="L509" s="71">
        <f t="shared" si="277"/>
        <v>0</v>
      </c>
      <c r="M509" s="71">
        <f t="shared" si="278"/>
        <v>0</v>
      </c>
      <c r="N509" s="71">
        <f t="shared" si="297"/>
        <v>7</v>
      </c>
      <c r="O509" s="71" t="str">
        <f t="shared" si="298"/>
        <v>Intermediate Level of Service</v>
      </c>
      <c r="P509" s="71">
        <v>1</v>
      </c>
      <c r="Q509" s="71" t="str">
        <f t="shared" si="279"/>
        <v>Afridev Handpump</v>
      </c>
      <c r="R509" s="71" t="str">
        <f t="shared" si="280"/>
        <v/>
      </c>
      <c r="S509" s="71" t="str">
        <f t="shared" si="299"/>
        <v>Afridev Handpump</v>
      </c>
      <c r="T509" s="71">
        <f t="shared" si="281"/>
        <v>1</v>
      </c>
      <c r="U509" s="71">
        <f t="shared" si="282"/>
        <v>60</v>
      </c>
      <c r="V509" s="71">
        <f t="shared" si="283"/>
        <v>1</v>
      </c>
      <c r="W509" s="71">
        <f t="shared" si="284"/>
        <v>0</v>
      </c>
      <c r="X509" s="71">
        <f t="shared" si="285"/>
        <v>1</v>
      </c>
      <c r="Y509" s="71">
        <f t="shared" si="286"/>
        <v>0</v>
      </c>
      <c r="Z509" s="71">
        <f t="shared" si="300"/>
        <v>0</v>
      </c>
      <c r="AA509" s="71">
        <f t="shared" si="287"/>
        <v>1</v>
      </c>
      <c r="AB509" s="71">
        <f t="shared" si="288"/>
        <v>88</v>
      </c>
      <c r="AC509" s="71" t="str">
        <f t="shared" si="289"/>
        <v>Handpump</v>
      </c>
      <c r="AD509" s="71">
        <f t="shared" si="301"/>
        <v>88</v>
      </c>
      <c r="AE509" s="71" t="str">
        <f t="shared" si="302"/>
        <v/>
      </c>
      <c r="AF509" s="71">
        <f t="shared" si="290"/>
        <v>1</v>
      </c>
      <c r="AG509" s="71" t="str">
        <f t="shared" si="291"/>
        <v/>
      </c>
      <c r="AH509" s="71" t="str">
        <f t="shared" si="292"/>
        <v/>
      </c>
      <c r="AI509" s="71">
        <f t="shared" si="293"/>
        <v>1</v>
      </c>
      <c r="AJ509" s="71" t="str">
        <f t="shared" si="294"/>
        <v>Turbidity</v>
      </c>
      <c r="AK509" s="71">
        <f t="shared" si="295"/>
        <v>1</v>
      </c>
      <c r="AL509" s="71">
        <f t="shared" si="303"/>
        <v>1</v>
      </c>
      <c r="AM509" s="71">
        <f t="shared" si="296"/>
        <v>1</v>
      </c>
    </row>
    <row r="510" spans="1:39" x14ac:dyDescent="0.45">
      <c r="A510" s="71" t="str">
        <f t="shared" si="266"/>
        <v>2688080116</v>
      </c>
      <c r="B510" s="71" t="str">
        <f t="shared" si="267"/>
        <v>20-08-2019 11:17:05 UTC</v>
      </c>
      <c r="C510" s="71" t="str">
        <f t="shared" si="268"/>
        <v>1ey2-hejb-f81f</v>
      </c>
      <c r="D510" s="71" t="str">
        <f t="shared" si="269"/>
        <v>-15.83908046130091</v>
      </c>
      <c r="E510" s="71" t="str">
        <f t="shared" si="270"/>
        <v>35.272967079654336</v>
      </c>
      <c r="F510" s="71" t="str">
        <f t="shared" si="271"/>
        <v>796.0</v>
      </c>
      <c r="G510" s="71" t="str">
        <f t="shared" si="272"/>
        <v>Malawi</v>
      </c>
      <c r="H510" s="71" t="str">
        <f t="shared" si="273"/>
        <v>Chiradzulu</v>
      </c>
      <c r="I510" s="71" t="str">
        <f t="shared" si="274"/>
        <v>Mpunga</v>
      </c>
      <c r="J510" s="71" t="str">
        <f t="shared" si="275"/>
        <v>Chalamanda</v>
      </c>
      <c r="K510" s="71" t="str">
        <f t="shared" si="276"/>
        <v>Nakhule</v>
      </c>
      <c r="L510" s="71">
        <f t="shared" si="277"/>
        <v>0</v>
      </c>
      <c r="M510" s="71">
        <f t="shared" si="278"/>
        <v>0</v>
      </c>
      <c r="N510" s="71">
        <f t="shared" si="297"/>
        <v>7</v>
      </c>
      <c r="O510" s="71" t="str">
        <f t="shared" si="298"/>
        <v>Intermediate Level of Service</v>
      </c>
      <c r="P510" s="71">
        <v>1</v>
      </c>
      <c r="Q510" s="71" t="str">
        <f t="shared" si="279"/>
        <v>Afridev Handpump</v>
      </c>
      <c r="R510" s="71" t="str">
        <f t="shared" si="280"/>
        <v/>
      </c>
      <c r="S510" s="71" t="str">
        <f t="shared" si="299"/>
        <v>Afridev Handpump</v>
      </c>
      <c r="T510" s="71">
        <f t="shared" si="281"/>
        <v>1</v>
      </c>
      <c r="U510" s="71">
        <f t="shared" si="282"/>
        <v>1120</v>
      </c>
      <c r="V510" s="71">
        <f t="shared" si="283"/>
        <v>0</v>
      </c>
      <c r="W510" s="71">
        <f t="shared" si="284"/>
        <v>0</v>
      </c>
      <c r="X510" s="71">
        <f t="shared" si="285"/>
        <v>1</v>
      </c>
      <c r="Y510" s="71">
        <f t="shared" si="286"/>
        <v>1</v>
      </c>
      <c r="Z510" s="71">
        <f t="shared" si="300"/>
        <v>1</v>
      </c>
      <c r="AA510" s="71">
        <f t="shared" si="287"/>
        <v>1</v>
      </c>
      <c r="AB510" s="71">
        <f t="shared" si="288"/>
        <v>67</v>
      </c>
      <c r="AC510" s="71" t="str">
        <f t="shared" si="289"/>
        <v>Handpump</v>
      </c>
      <c r="AD510" s="71">
        <f t="shared" si="301"/>
        <v>67</v>
      </c>
      <c r="AE510" s="71" t="str">
        <f t="shared" si="302"/>
        <v/>
      </c>
      <c r="AF510" s="71">
        <f t="shared" si="290"/>
        <v>1</v>
      </c>
      <c r="AG510" s="71" t="str">
        <f t="shared" si="291"/>
        <v/>
      </c>
      <c r="AH510" s="71" t="str">
        <f t="shared" si="292"/>
        <v/>
      </c>
      <c r="AI510" s="71">
        <f t="shared" si="293"/>
        <v>1</v>
      </c>
      <c r="AJ510" s="71" t="str">
        <f t="shared" si="294"/>
        <v>Turbidity</v>
      </c>
      <c r="AK510" s="71">
        <f t="shared" si="295"/>
        <v>1</v>
      </c>
      <c r="AL510" s="71">
        <f t="shared" si="303"/>
        <v>1</v>
      </c>
      <c r="AM510" s="71">
        <f t="shared" si="296"/>
        <v>1</v>
      </c>
    </row>
    <row r="511" spans="1:39" x14ac:dyDescent="0.45">
      <c r="A511" s="71" t="str">
        <f t="shared" si="266"/>
        <v>2716550141</v>
      </c>
      <c r="B511" s="71" t="str">
        <f t="shared" si="267"/>
        <v>20-08-2019 11:18:12 UTC</v>
      </c>
      <c r="C511" s="71" t="str">
        <f t="shared" si="268"/>
        <v>hwub-hk4h-wp0m</v>
      </c>
      <c r="D511" s="71" t="str">
        <f t="shared" si="269"/>
        <v>-15.840233182534575</v>
      </c>
      <c r="E511" s="71" t="str">
        <f t="shared" si="270"/>
        <v>35.27558592148125</v>
      </c>
      <c r="F511" s="71" t="str">
        <f t="shared" si="271"/>
        <v>770.0</v>
      </c>
      <c r="G511" s="71" t="str">
        <f t="shared" si="272"/>
        <v>Malawi</v>
      </c>
      <c r="H511" s="71" t="str">
        <f t="shared" si="273"/>
        <v>Chiradzulu</v>
      </c>
      <c r="I511" s="71" t="str">
        <f t="shared" si="274"/>
        <v>Mpunga</v>
      </c>
      <c r="J511" s="71" t="str">
        <f t="shared" si="275"/>
        <v>Chalamanda</v>
      </c>
      <c r="K511" s="71" t="str">
        <f t="shared" si="276"/>
        <v>Nakhule</v>
      </c>
      <c r="L511" s="71">
        <f t="shared" si="277"/>
        <v>0</v>
      </c>
      <c r="M511" s="71">
        <f t="shared" si="278"/>
        <v>0</v>
      </c>
      <c r="N511" s="71">
        <f t="shared" si="297"/>
        <v>5</v>
      </c>
      <c r="O511" s="71" t="str">
        <f t="shared" si="298"/>
        <v>Basic Level of Service</v>
      </c>
      <c r="P511" s="71">
        <v>1</v>
      </c>
      <c r="Q511" s="71" t="str">
        <f t="shared" si="279"/>
        <v>Afridev Handpump</v>
      </c>
      <c r="R511" s="71" t="str">
        <f t="shared" si="280"/>
        <v/>
      </c>
      <c r="S511" s="71" t="str">
        <f t="shared" si="299"/>
        <v>Afridev Handpump</v>
      </c>
      <c r="T511" s="71">
        <f t="shared" si="281"/>
        <v>1</v>
      </c>
      <c r="U511" s="71">
        <f t="shared" si="282"/>
        <v>980</v>
      </c>
      <c r="V511" s="71">
        <f t="shared" si="283"/>
        <v>0</v>
      </c>
      <c r="W511" s="71">
        <f t="shared" si="284"/>
        <v>0</v>
      </c>
      <c r="X511" s="71">
        <f t="shared" si="285"/>
        <v>1</v>
      </c>
      <c r="Y511" s="71">
        <f t="shared" si="286"/>
        <v>0</v>
      </c>
      <c r="Z511" s="71">
        <f t="shared" si="300"/>
        <v>0</v>
      </c>
      <c r="AA511" s="71">
        <f t="shared" si="287"/>
        <v>1</v>
      </c>
      <c r="AB511" s="71">
        <f t="shared" si="288"/>
        <v>120</v>
      </c>
      <c r="AC511" s="71" t="str">
        <f t="shared" si="289"/>
        <v>Handpump</v>
      </c>
      <c r="AD511" s="71">
        <f t="shared" si="301"/>
        <v>120</v>
      </c>
      <c r="AE511" s="71" t="str">
        <f t="shared" si="302"/>
        <v/>
      </c>
      <c r="AF511" s="71">
        <f t="shared" si="290"/>
        <v>1</v>
      </c>
      <c r="AG511" s="71" t="str">
        <f t="shared" si="291"/>
        <v/>
      </c>
      <c r="AH511" s="71" t="str">
        <f t="shared" si="292"/>
        <v/>
      </c>
      <c r="AI511" s="71">
        <f t="shared" si="293"/>
        <v>1</v>
      </c>
      <c r="AJ511" s="71" t="str">
        <f t="shared" si="294"/>
        <v>Turbidity</v>
      </c>
      <c r="AK511" s="71">
        <f t="shared" si="295"/>
        <v>1</v>
      </c>
      <c r="AL511" s="71">
        <f t="shared" si="303"/>
        <v>1</v>
      </c>
      <c r="AM511" s="71">
        <f t="shared" si="296"/>
        <v>0</v>
      </c>
    </row>
    <row r="512" spans="1:39" x14ac:dyDescent="0.45">
      <c r="A512" s="71" t="str">
        <f t="shared" si="266"/>
        <v>2724180222</v>
      </c>
      <c r="B512" s="71" t="str">
        <f t="shared" si="267"/>
        <v>20-08-2019 11:19:26 UTC</v>
      </c>
      <c r="C512" s="71" t="str">
        <f t="shared" si="268"/>
        <v>qbg8-c73d-2rtb</v>
      </c>
      <c r="D512" s="71" t="str">
        <f t="shared" si="269"/>
        <v>-15.841630194336176</v>
      </c>
      <c r="E512" s="71" t="str">
        <f t="shared" si="270"/>
        <v>35.27324921451509</v>
      </c>
      <c r="F512" s="71" t="str">
        <f t="shared" si="271"/>
        <v>791.0</v>
      </c>
      <c r="G512" s="71" t="str">
        <f t="shared" si="272"/>
        <v>Malawi</v>
      </c>
      <c r="H512" s="71" t="str">
        <f t="shared" si="273"/>
        <v>Chiradzulu</v>
      </c>
      <c r="I512" s="71" t="str">
        <f t="shared" si="274"/>
        <v>Mpunga</v>
      </c>
      <c r="J512" s="71" t="str">
        <f t="shared" si="275"/>
        <v>Chalamanda</v>
      </c>
      <c r="K512" s="71" t="str">
        <f t="shared" si="276"/>
        <v>Nakhule</v>
      </c>
      <c r="L512" s="71">
        <f t="shared" si="277"/>
        <v>0</v>
      </c>
      <c r="M512" s="71">
        <f t="shared" si="278"/>
        <v>0</v>
      </c>
      <c r="N512" s="71">
        <f t="shared" si="297"/>
        <v>3</v>
      </c>
      <c r="O512" s="71" t="str">
        <f t="shared" si="298"/>
        <v>Basic Level of Service</v>
      </c>
      <c r="P512" s="71">
        <v>1</v>
      </c>
      <c r="Q512" s="71" t="str">
        <f t="shared" si="279"/>
        <v>Afridev Handpump</v>
      </c>
      <c r="R512" s="71" t="str">
        <f t="shared" si="280"/>
        <v/>
      </c>
      <c r="S512" s="71" t="str">
        <f t="shared" si="299"/>
        <v>Afridev Handpump</v>
      </c>
      <c r="T512" s="71">
        <f t="shared" si="281"/>
        <v>1</v>
      </c>
      <c r="U512" s="71">
        <f t="shared" si="282"/>
        <v>500</v>
      </c>
      <c r="V512" s="71">
        <f t="shared" si="283"/>
        <v>0</v>
      </c>
      <c r="W512" s="71">
        <f t="shared" si="284"/>
        <v>0</v>
      </c>
      <c r="X512" s="71">
        <f t="shared" si="285"/>
        <v>1</v>
      </c>
      <c r="Y512" s="71">
        <f t="shared" si="286"/>
        <v>0</v>
      </c>
      <c r="Z512" s="71">
        <f t="shared" si="300"/>
        <v>0</v>
      </c>
      <c r="AA512" s="71">
        <f t="shared" si="287"/>
        <v>0</v>
      </c>
      <c r="AB512" s="71">
        <f t="shared" si="288"/>
        <v>0</v>
      </c>
      <c r="AC512" s="71" t="str">
        <f t="shared" si="289"/>
        <v>Handpump</v>
      </c>
      <c r="AD512" s="71">
        <f t="shared" si="301"/>
        <v>0</v>
      </c>
      <c r="AE512" s="71" t="str">
        <f t="shared" si="302"/>
        <v/>
      </c>
      <c r="AF512" s="71">
        <f t="shared" si="290"/>
        <v>1</v>
      </c>
      <c r="AG512" s="71" t="str">
        <f t="shared" si="291"/>
        <v/>
      </c>
      <c r="AH512" s="71" t="str">
        <f t="shared" si="292"/>
        <v/>
      </c>
      <c r="AI512" s="71" t="str">
        <f t="shared" si="293"/>
        <v/>
      </c>
      <c r="AJ512" s="71" t="str">
        <f t="shared" si="294"/>
        <v>Turbidity</v>
      </c>
      <c r="AK512" s="71" t="str">
        <f t="shared" si="295"/>
        <v/>
      </c>
      <c r="AL512" s="71" t="str">
        <f t="shared" si="303"/>
        <v>No Data</v>
      </c>
      <c r="AM512" s="71">
        <f t="shared" si="296"/>
        <v>0</v>
      </c>
    </row>
    <row r="513" spans="1:39" x14ac:dyDescent="0.45">
      <c r="A513" s="71" t="str">
        <f t="shared" si="266"/>
        <v>2714410226</v>
      </c>
      <c r="B513" s="71" t="str">
        <f t="shared" si="267"/>
        <v>20-08-2019 11:20:01 UTC</v>
      </c>
      <c r="C513" s="71" t="str">
        <f t="shared" si="268"/>
        <v>btjp-n2qn-69kr</v>
      </c>
      <c r="D513" s="71" t="str">
        <f t="shared" si="269"/>
        <v>-15.53518345579505</v>
      </c>
      <c r="E513" s="71" t="str">
        <f t="shared" si="270"/>
        <v>35.14549006707966</v>
      </c>
      <c r="F513" s="71" t="str">
        <f t="shared" si="271"/>
        <v>891.0</v>
      </c>
      <c r="G513" s="71" t="str">
        <f t="shared" si="272"/>
        <v>Malawi</v>
      </c>
      <c r="H513" s="71" t="str">
        <f t="shared" si="273"/>
        <v>Chiradzulu</v>
      </c>
      <c r="I513" s="71" t="str">
        <f t="shared" si="274"/>
        <v>Chitera</v>
      </c>
      <c r="J513" s="71" t="str">
        <f t="shared" si="275"/>
        <v>Mauwa</v>
      </c>
      <c r="K513" s="71" t="str">
        <f t="shared" si="276"/>
        <v>Sumairi</v>
      </c>
      <c r="L513" s="71">
        <f t="shared" si="277"/>
        <v>0</v>
      </c>
      <c r="M513" s="71">
        <f t="shared" si="278"/>
        <v>0</v>
      </c>
      <c r="N513" s="71">
        <f t="shared" si="297"/>
        <v>4</v>
      </c>
      <c r="O513" s="71" t="str">
        <f t="shared" si="298"/>
        <v>Basic Level of Service</v>
      </c>
      <c r="P513" s="71">
        <v>1</v>
      </c>
      <c r="Q513" s="71" t="str">
        <f t="shared" si="279"/>
        <v>Afridev Handpump</v>
      </c>
      <c r="R513" s="71" t="str">
        <f t="shared" si="280"/>
        <v/>
      </c>
      <c r="S513" s="71" t="str">
        <f t="shared" si="299"/>
        <v>Afridev Handpump</v>
      </c>
      <c r="T513" s="71">
        <f t="shared" si="281"/>
        <v>1</v>
      </c>
      <c r="U513" s="71">
        <f t="shared" si="282"/>
        <v>1150</v>
      </c>
      <c r="V513" s="71">
        <f t="shared" si="283"/>
        <v>0</v>
      </c>
      <c r="W513" s="71">
        <f t="shared" si="284"/>
        <v>0</v>
      </c>
      <c r="X513" s="71">
        <f t="shared" si="285"/>
        <v>1</v>
      </c>
      <c r="Y513" s="71">
        <f t="shared" si="286"/>
        <v>0</v>
      </c>
      <c r="Z513" s="71">
        <f t="shared" si="300"/>
        <v>0</v>
      </c>
      <c r="AA513" s="71">
        <f t="shared" si="287"/>
        <v>1</v>
      </c>
      <c r="AB513" s="71">
        <f t="shared" si="288"/>
        <v>130</v>
      </c>
      <c r="AC513" s="71" t="str">
        <f t="shared" si="289"/>
        <v>Handpump</v>
      </c>
      <c r="AD513" s="71">
        <f t="shared" si="301"/>
        <v>130</v>
      </c>
      <c r="AE513" s="71" t="str">
        <f t="shared" si="302"/>
        <v/>
      </c>
      <c r="AF513" s="71">
        <f t="shared" si="290"/>
        <v>0</v>
      </c>
      <c r="AG513" s="71" t="str">
        <f t="shared" si="291"/>
        <v/>
      </c>
      <c r="AH513" s="71" t="str">
        <f t="shared" si="292"/>
        <v/>
      </c>
      <c r="AI513" s="71">
        <f t="shared" si="293"/>
        <v>1</v>
      </c>
      <c r="AJ513" s="71" t="str">
        <f t="shared" si="294"/>
        <v>Turbidity</v>
      </c>
      <c r="AK513" s="71">
        <f t="shared" si="295"/>
        <v>1</v>
      </c>
      <c r="AL513" s="71">
        <f t="shared" si="303"/>
        <v>1</v>
      </c>
      <c r="AM513" s="71">
        <f t="shared" si="296"/>
        <v>0</v>
      </c>
    </row>
    <row r="514" spans="1:39" x14ac:dyDescent="0.45">
      <c r="A514" s="71" t="str">
        <f t="shared" ref="A514:A577" si="304">IF(Instance_ID="","",Instance_ID)</f>
        <v>2716550599</v>
      </c>
      <c r="B514" s="71" t="str">
        <f t="shared" ref="B514:B577" si="305">IF(Date="","",Date)</f>
        <v>20-08-2019 11:27:48 UTC</v>
      </c>
      <c r="C514" s="71" t="str">
        <f t="shared" ref="C514:C577" si="306">IF(Unique_ID="","",Unique_ID)</f>
        <v>64cy-8hpp-u9wq</v>
      </c>
      <c r="D514" s="71" t="str">
        <f t="shared" ref="D514:D577" si="307">IF(Latitude="","",Latitude)</f>
        <v>-15.835262881591916</v>
      </c>
      <c r="E514" s="71" t="str">
        <f t="shared" ref="E514:E577" si="308">IF(Longitude="","",Longitude)</f>
        <v>35.28278740122914</v>
      </c>
      <c r="F514" s="71" t="str">
        <f t="shared" ref="F514:F577" si="309">IF(Elevation="","",Elevation)</f>
        <v>780.0</v>
      </c>
      <c r="G514" s="71" t="str">
        <f t="shared" ref="G514:G577" si="310">IF(Geo_Level_1="","",Geo_Level_1)</f>
        <v>Malawi</v>
      </c>
      <c r="H514" s="71" t="str">
        <f t="shared" ref="H514:H577" si="311">IF(Geo_Level_2="","",Geo_Level_2)</f>
        <v>Chiradzulu</v>
      </c>
      <c r="I514" s="71" t="str">
        <f t="shared" ref="I514:I577" si="312">IF(Geo_Level_1="","",Geo_Level_3)</f>
        <v>Mpunga</v>
      </c>
      <c r="J514" s="71" t="str">
        <f t="shared" ref="J514:J577" si="313">IF(Geo_Level_1="","",Geo_Level_4)</f>
        <v>Chalamanda</v>
      </c>
      <c r="K514" s="71" t="str">
        <f t="shared" ref="K514:K577" si="314">IF(Geo_Level_1="","",Geo_Level_5)</f>
        <v>Imedi</v>
      </c>
      <c r="L514" s="71">
        <f t="shared" ref="L514:L577" si="315">IF(Geo_Level_1="","",Geo_Level_6)</f>
        <v>0</v>
      </c>
      <c r="M514" s="71">
        <f t="shared" ref="M514:M577" si="316">IF(Geo_Level_1="","",Geo_Level_7)</f>
        <v>0</v>
      </c>
      <c r="N514" s="71">
        <f t="shared" si="297"/>
        <v>4</v>
      </c>
      <c r="O514" s="71" t="str">
        <f t="shared" si="298"/>
        <v>Basic Level of Service</v>
      </c>
      <c r="P514" s="71">
        <v>1</v>
      </c>
      <c r="Q514" s="71" t="str">
        <f t="shared" ref="Q514:Q577" si="317">IF(Type_Improved_Water_Point="","",Type_Improved_Water_Point)</f>
        <v>Afridev Handpump</v>
      </c>
      <c r="R514" s="71" t="str">
        <f t="shared" ref="R514:R577" si="318">IF(Type_Unimproved_Water="","",Type_Unimproved_Water)</f>
        <v/>
      </c>
      <c r="S514" s="71" t="str">
        <f t="shared" si="299"/>
        <v>Afridev Handpump</v>
      </c>
      <c r="T514" s="71">
        <f t="shared" ref="T514:T577" si="319">IF(P514="N/A",P514,IF(Waterpoint_Source_Protected="","No Data",IF(Waterpoint_Source_Protected="Yes",1,0)))</f>
        <v>1</v>
      </c>
      <c r="U514" s="71">
        <f t="shared" ref="U514:U577" si="320">IF(Number_Users="","",Number_Users)</f>
        <v>0</v>
      </c>
      <c r="V514" s="71">
        <f t="shared" ref="V514:V577" si="321">IFERROR(IF(P514="N/A",P514,IF(U514="","No Data",IF(U514&lt;=Gov_Standard_Number_Users,1,0))),1)</f>
        <v>1</v>
      </c>
      <c r="W514" s="71">
        <f t="shared" ref="W514:W577" si="322">IF(Waterpoint_Out_Of_Service_Broken="","",IF(Waterpoint_Out_Of_Service_Broken="No",1,0))</f>
        <v>0</v>
      </c>
      <c r="X514" s="71">
        <f t="shared" ref="X514:X577" si="323">IF(Waterpoint_Number_Times_Broken="","",IF(Waterpoint_Number_Times_Broken&lt;=12,1,0))</f>
        <v>1</v>
      </c>
      <c r="Y514" s="71">
        <f t="shared" ref="Y514:Y577" si="324">IF(Waterpoint_Days_Broken="","",IF(Waterpoint_Days_Broken&gt;1,0,1))</f>
        <v>0</v>
      </c>
      <c r="Z514" s="71">
        <f t="shared" si="300"/>
        <v>0</v>
      </c>
      <c r="AA514" s="71">
        <f t="shared" ref="AA514:AA577" si="325">IF(P514="N/A",P514,IF(Water_Available_Day_Of_Visit="","No Data",IF(Water_Available_Day_Of_Visit="Yes",1,0)))</f>
        <v>0</v>
      </c>
      <c r="AB514" s="71">
        <f t="shared" ref="AB514:AB577" si="326">IF(Seconds_20L="","",Seconds_20L)</f>
        <v>0</v>
      </c>
      <c r="AC514" s="71" t="str">
        <f t="shared" ref="AC514:AC577" si="327">IF(Piped_Or_Handpump="","",Piped_Or_Handpump)</f>
        <v>Handpump</v>
      </c>
      <c r="AD514" s="71">
        <f t="shared" si="301"/>
        <v>0</v>
      </c>
      <c r="AE514" s="71" t="str">
        <f t="shared" si="302"/>
        <v/>
      </c>
      <c r="AF514" s="71">
        <f t="shared" ref="AF514:AF577" si="328">IF(P514="N/A",P514,IF(AND(AD514="",AE514=""),"No Data",IF(AC514="Piped System",IF(AE514&gt;=Gov_Standards_Quantity,1,0),IF(AC514="Handpump",IF(AB514&lt;=Standard_Time_To_Fill_Bucket,1,0)))))</f>
        <v>1</v>
      </c>
      <c r="AG514" s="71" t="str">
        <f t="shared" ref="AG514:AG577" si="329">IF(Ecoli_Result="","",IF(Ecoli_Result=Standard_Ecoli,1,0))</f>
        <v/>
      </c>
      <c r="AH514" s="71" t="str">
        <f t="shared" ref="AH514:AH577" si="330">IF(Residual_Chlorine_Result="","",IF(AND(Residual_Chlorine_Result&lt;=Standard_Residual_Chlorine_Max,Residual_Chlorine_Result&gt;=Standard_Residual_Chlorine_Min),1,0))</f>
        <v/>
      </c>
      <c r="AI514" s="71" t="str">
        <f t="shared" ref="AI514:AI577" si="331">IF(Bacteria_Result="","",IF(Bacteria_Result=Standard_Bacteria,1,0))</f>
        <v/>
      </c>
      <c r="AJ514" s="71" t="str">
        <f t="shared" ref="AJ514:AJ577" si="332">IF(Other_Contaminant="","",Other_Contaminant)</f>
        <v>Turbidity</v>
      </c>
      <c r="AK514" s="71" t="str">
        <f t="shared" ref="AK514:AK577" si="333">IF(Other_Contaminant_Result="","",IF(Other_Contaminant_Result&lt;=Standard_Other_Contaminant,1,0))</f>
        <v/>
      </c>
      <c r="AL514" s="71" t="str">
        <f t="shared" si="303"/>
        <v>No Data</v>
      </c>
      <c r="AM514" s="71">
        <f t="shared" ref="AM514:AM577" si="334">IF(P514="N/A",P514,IF(Water_Point_Condition_Overall="","No Data",IF(Water_Point_Condition_Overall="Normal",1,0)))</f>
        <v>0</v>
      </c>
    </row>
    <row r="515" spans="1:39" x14ac:dyDescent="0.45">
      <c r="A515" s="71" t="str">
        <f t="shared" si="304"/>
        <v>2718430352</v>
      </c>
      <c r="B515" s="71" t="str">
        <f t="shared" si="305"/>
        <v>20-08-2019 11:28:17 UTC</v>
      </c>
      <c r="C515" s="71" t="str">
        <f t="shared" si="306"/>
        <v>452p-2p9e-jx1k</v>
      </c>
      <c r="D515" s="71" t="str">
        <f t="shared" si="307"/>
        <v>-15.535462321713567</v>
      </c>
      <c r="E515" s="71" t="str">
        <f t="shared" si="308"/>
        <v>35.14342887327075</v>
      </c>
      <c r="F515" s="71" t="str">
        <f t="shared" si="309"/>
        <v>862.0</v>
      </c>
      <c r="G515" s="71" t="str">
        <f t="shared" si="310"/>
        <v>Malawi</v>
      </c>
      <c r="H515" s="71" t="str">
        <f t="shared" si="311"/>
        <v>Chiradzulu</v>
      </c>
      <c r="I515" s="71" t="str">
        <f t="shared" si="312"/>
        <v>Chitera</v>
      </c>
      <c r="J515" s="71" t="str">
        <f t="shared" si="313"/>
        <v>Ben</v>
      </c>
      <c r="K515" s="71" t="str">
        <f t="shared" si="314"/>
        <v>Chilambe</v>
      </c>
      <c r="L515" s="71">
        <f t="shared" si="315"/>
        <v>0</v>
      </c>
      <c r="M515" s="71">
        <f t="shared" si="316"/>
        <v>0</v>
      </c>
      <c r="N515" s="71">
        <f t="shared" ref="N515:N578" si="335">SUM(P515,T515,V515,Z515,AA515,AF515,AL515,AM515)</f>
        <v>7</v>
      </c>
      <c r="O515" s="71" t="str">
        <f t="shared" ref="O515:O578" si="336">IF(N515=0,"No Improved System",IF(N515=1,"Inadequate Level of Service",IF(N515=2,"Inadequate Level of Service",IF(N515=3,"Basic Level of Service",IF(N515=4,"Basic Level of Service",IF(N515=5,"Basic Level of Service",IF(N515=6,"Intermediate Level of Service",IF(N515=7,"Intermediate Level of Service",IF(N515=8,"High Level of Service")))))))))</f>
        <v>Intermediate Level of Service</v>
      </c>
      <c r="P515" s="71">
        <v>1</v>
      </c>
      <c r="Q515" s="71" t="str">
        <f t="shared" si="317"/>
        <v>Afridev Handpump</v>
      </c>
      <c r="R515" s="71" t="str">
        <f t="shared" si="318"/>
        <v/>
      </c>
      <c r="S515" s="71" t="str">
        <f t="shared" ref="S515:S578" si="337">CONCATENATE(Q515,R515)</f>
        <v>Afridev Handpump</v>
      </c>
      <c r="T515" s="71">
        <f t="shared" si="319"/>
        <v>1</v>
      </c>
      <c r="U515" s="71">
        <f t="shared" si="320"/>
        <v>175</v>
      </c>
      <c r="V515" s="71">
        <f t="shared" si="321"/>
        <v>1</v>
      </c>
      <c r="W515" s="71">
        <f t="shared" si="322"/>
        <v>1</v>
      </c>
      <c r="X515" s="71" t="str">
        <f t="shared" si="323"/>
        <v/>
      </c>
      <c r="Y515" s="71" t="str">
        <f t="shared" si="324"/>
        <v/>
      </c>
      <c r="Z515" s="71">
        <f t="shared" ref="Z515:Z578" si="338">IF(P515="N/A",P515,IF(OR(W515="",AND(W515=0,X515="",Y515="")),"No Data",IF(W515=1,1,IF(AND(X515=1,Y515=1),1,0))))</f>
        <v>1</v>
      </c>
      <c r="AA515" s="71">
        <f t="shared" si="325"/>
        <v>1</v>
      </c>
      <c r="AB515" s="71">
        <f t="shared" si="326"/>
        <v>61</v>
      </c>
      <c r="AC515" s="71" t="str">
        <f t="shared" si="327"/>
        <v>Handpump</v>
      </c>
      <c r="AD515" s="71">
        <f t="shared" ref="AD515:AD578" si="339">IF(AC515="Handpump",IF(AB515="","",AB515),"")</f>
        <v>61</v>
      </c>
      <c r="AE515" s="71" t="str">
        <f t="shared" ref="AE515:AE578" si="340">IF(AC515="piped system",IFERROR(20/AB515*86400/U515,""),"")</f>
        <v/>
      </c>
      <c r="AF515" s="71">
        <f t="shared" si="328"/>
        <v>1</v>
      </c>
      <c r="AG515" s="71" t="str">
        <f t="shared" si="329"/>
        <v/>
      </c>
      <c r="AH515" s="71" t="str">
        <f t="shared" si="330"/>
        <v/>
      </c>
      <c r="AI515" s="71">
        <f t="shared" si="331"/>
        <v>1</v>
      </c>
      <c r="AJ515" s="71" t="str">
        <f t="shared" si="332"/>
        <v>Turbidity</v>
      </c>
      <c r="AK515" s="71">
        <f t="shared" si="333"/>
        <v>1</v>
      </c>
      <c r="AL515" s="71">
        <f t="shared" ref="AL515:AL578" si="341">IF(P515="N/A",P515,IF(AJ515="",IF(OR(AG515=0,AND(AI515=0,AG515="")),0,IF(OR(AG515=1,AH515=1,AI515=1),1,"No Data")),IF(OR(AK515=0,AG515=0,AND(AI515=0,AG515="")),0,IF(AND(AK515=1,OR(AG515=1,AH515=1,AI515=1)),1,"No Data"))))</f>
        <v>1</v>
      </c>
      <c r="AM515" s="71">
        <f t="shared" si="334"/>
        <v>0</v>
      </c>
    </row>
    <row r="516" spans="1:39" x14ac:dyDescent="0.45">
      <c r="A516" s="71" t="str">
        <f t="shared" si="304"/>
        <v>2692020347</v>
      </c>
      <c r="B516" s="71" t="str">
        <f t="shared" si="305"/>
        <v>20-08-2019 11:41:13 UTC</v>
      </c>
      <c r="C516" s="71" t="str">
        <f t="shared" si="306"/>
        <v>qgms-m8bh-0cu1</v>
      </c>
      <c r="D516" s="71" t="str">
        <f t="shared" si="307"/>
        <v>-15.8957068</v>
      </c>
      <c r="E516" s="71" t="str">
        <f t="shared" si="308"/>
        <v>35.2868584</v>
      </c>
      <c r="F516" s="71" t="str">
        <f t="shared" si="309"/>
        <v>740.0</v>
      </c>
      <c r="G516" s="71" t="str">
        <f t="shared" si="310"/>
        <v>Malawi</v>
      </c>
      <c r="H516" s="71" t="str">
        <f t="shared" si="311"/>
        <v>Chiradzulu</v>
      </c>
      <c r="I516" s="71" t="str">
        <f t="shared" si="312"/>
        <v>Nkalo</v>
      </c>
      <c r="J516" s="71" t="str">
        <f t="shared" si="313"/>
        <v>Kholomana</v>
      </c>
      <c r="K516" s="71" t="str">
        <f t="shared" si="314"/>
        <v>Mtiyana</v>
      </c>
      <c r="L516" s="71">
        <f t="shared" si="315"/>
        <v>0</v>
      </c>
      <c r="M516" s="71">
        <f t="shared" si="316"/>
        <v>0</v>
      </c>
      <c r="N516" s="71">
        <f t="shared" si="335"/>
        <v>6</v>
      </c>
      <c r="O516" s="71" t="str">
        <f t="shared" si="336"/>
        <v>Intermediate Level of Service</v>
      </c>
      <c r="P516" s="71">
        <v>1</v>
      </c>
      <c r="Q516" s="71" t="str">
        <f t="shared" si="317"/>
        <v>Afridev Handpump</v>
      </c>
      <c r="R516" s="71" t="str">
        <f t="shared" si="318"/>
        <v/>
      </c>
      <c r="S516" s="71" t="str">
        <f t="shared" si="337"/>
        <v>Afridev Handpump</v>
      </c>
      <c r="T516" s="71">
        <f t="shared" si="319"/>
        <v>1</v>
      </c>
      <c r="U516" s="71">
        <f t="shared" si="320"/>
        <v>750</v>
      </c>
      <c r="V516" s="71">
        <f t="shared" si="321"/>
        <v>0</v>
      </c>
      <c r="W516" s="71">
        <f t="shared" si="322"/>
        <v>1</v>
      </c>
      <c r="X516" s="71" t="str">
        <f t="shared" si="323"/>
        <v/>
      </c>
      <c r="Y516" s="71" t="str">
        <f t="shared" si="324"/>
        <v/>
      </c>
      <c r="Z516" s="71">
        <f t="shared" si="338"/>
        <v>1</v>
      </c>
      <c r="AA516" s="71">
        <f t="shared" si="325"/>
        <v>1</v>
      </c>
      <c r="AB516" s="71">
        <f t="shared" si="326"/>
        <v>1</v>
      </c>
      <c r="AC516" s="71" t="str">
        <f t="shared" si="327"/>
        <v>Handpump</v>
      </c>
      <c r="AD516" s="71">
        <f t="shared" si="339"/>
        <v>1</v>
      </c>
      <c r="AE516" s="71" t="str">
        <f t="shared" si="340"/>
        <v/>
      </c>
      <c r="AF516" s="71">
        <f t="shared" si="328"/>
        <v>1</v>
      </c>
      <c r="AG516" s="71" t="str">
        <f t="shared" si="329"/>
        <v/>
      </c>
      <c r="AH516" s="71" t="str">
        <f t="shared" si="330"/>
        <v/>
      </c>
      <c r="AI516" s="71">
        <f t="shared" si="331"/>
        <v>1</v>
      </c>
      <c r="AJ516" s="71" t="str">
        <f t="shared" si="332"/>
        <v>Turbidity</v>
      </c>
      <c r="AK516" s="71">
        <f t="shared" si="333"/>
        <v>1</v>
      </c>
      <c r="AL516" s="71">
        <f t="shared" si="341"/>
        <v>1</v>
      </c>
      <c r="AM516" s="71">
        <f t="shared" si="334"/>
        <v>0</v>
      </c>
    </row>
    <row r="517" spans="1:39" x14ac:dyDescent="0.45">
      <c r="A517" s="71" t="str">
        <f t="shared" si="304"/>
        <v>2700020181</v>
      </c>
      <c r="B517" s="71" t="str">
        <f t="shared" si="305"/>
        <v>20-08-2019 11:43:40 UTC</v>
      </c>
      <c r="C517" s="71" t="str">
        <f t="shared" si="306"/>
        <v>a9dk-6yxv-v2g0</v>
      </c>
      <c r="D517" s="71" t="str">
        <f t="shared" si="307"/>
        <v>-15.902031864970922</v>
      </c>
      <c r="E517" s="71" t="str">
        <f t="shared" si="308"/>
        <v>35.29026900418103</v>
      </c>
      <c r="F517" s="71" t="str">
        <f t="shared" si="309"/>
        <v>720.0</v>
      </c>
      <c r="G517" s="71" t="str">
        <f t="shared" si="310"/>
        <v>Malawi</v>
      </c>
      <c r="H517" s="71" t="str">
        <f t="shared" si="311"/>
        <v>Chiradzulu</v>
      </c>
      <c r="I517" s="71" t="str">
        <f t="shared" si="312"/>
        <v>Nkalo</v>
      </c>
      <c r="J517" s="71" t="str">
        <f t="shared" si="313"/>
        <v>Kholomana</v>
      </c>
      <c r="K517" s="71" t="str">
        <f t="shared" si="314"/>
        <v>Kholomana</v>
      </c>
      <c r="L517" s="71">
        <f t="shared" si="315"/>
        <v>0</v>
      </c>
      <c r="M517" s="71">
        <f t="shared" si="316"/>
        <v>0</v>
      </c>
      <c r="N517" s="71">
        <f t="shared" si="335"/>
        <v>5</v>
      </c>
      <c r="O517" s="71" t="str">
        <f t="shared" si="336"/>
        <v>Basic Level of Service</v>
      </c>
      <c r="P517" s="71">
        <v>1</v>
      </c>
      <c r="Q517" s="71" t="str">
        <f t="shared" si="317"/>
        <v>Afridev Handpump</v>
      </c>
      <c r="R517" s="71" t="str">
        <f t="shared" si="318"/>
        <v/>
      </c>
      <c r="S517" s="71" t="str">
        <f t="shared" si="337"/>
        <v>Afridev Handpump</v>
      </c>
      <c r="T517" s="71">
        <f t="shared" si="319"/>
        <v>0</v>
      </c>
      <c r="U517" s="71">
        <f t="shared" si="320"/>
        <v>200</v>
      </c>
      <c r="V517" s="71">
        <f t="shared" si="321"/>
        <v>1</v>
      </c>
      <c r="W517" s="71">
        <f t="shared" si="322"/>
        <v>0</v>
      </c>
      <c r="X517" s="71">
        <f t="shared" si="323"/>
        <v>1</v>
      </c>
      <c r="Y517" s="71">
        <f t="shared" si="324"/>
        <v>0</v>
      </c>
      <c r="Z517" s="71">
        <f t="shared" si="338"/>
        <v>0</v>
      </c>
      <c r="AA517" s="71">
        <f t="shared" si="325"/>
        <v>1</v>
      </c>
      <c r="AB517" s="71">
        <f t="shared" si="326"/>
        <v>56</v>
      </c>
      <c r="AC517" s="71" t="str">
        <f t="shared" si="327"/>
        <v>Handpump</v>
      </c>
      <c r="AD517" s="71">
        <f t="shared" si="339"/>
        <v>56</v>
      </c>
      <c r="AE517" s="71" t="str">
        <f t="shared" si="340"/>
        <v/>
      </c>
      <c r="AF517" s="71">
        <f t="shared" si="328"/>
        <v>1</v>
      </c>
      <c r="AG517" s="71" t="str">
        <f t="shared" si="329"/>
        <v/>
      </c>
      <c r="AH517" s="71" t="str">
        <f t="shared" si="330"/>
        <v/>
      </c>
      <c r="AI517" s="71">
        <f t="shared" si="331"/>
        <v>1</v>
      </c>
      <c r="AJ517" s="71" t="str">
        <f t="shared" si="332"/>
        <v>Turbidity</v>
      </c>
      <c r="AK517" s="71">
        <f t="shared" si="333"/>
        <v>1</v>
      </c>
      <c r="AL517" s="71">
        <f t="shared" si="341"/>
        <v>1</v>
      </c>
      <c r="AM517" s="71">
        <f t="shared" si="334"/>
        <v>0</v>
      </c>
    </row>
    <row r="518" spans="1:39" x14ac:dyDescent="0.45">
      <c r="A518" s="71" t="str">
        <f t="shared" si="304"/>
        <v>2694000147</v>
      </c>
      <c r="B518" s="71" t="str">
        <f t="shared" si="305"/>
        <v>20-08-2019 11:45:48 UTC</v>
      </c>
      <c r="C518" s="71" t="str">
        <f t="shared" si="306"/>
        <v>u6q5-dc01-ubm7</v>
      </c>
      <c r="D518" s="71" t="str">
        <f t="shared" si="307"/>
        <v>-15.90144467074424</v>
      </c>
      <c r="E518" s="71" t="str">
        <f t="shared" si="308"/>
        <v>35.28628776781261</v>
      </c>
      <c r="F518" s="71" t="str">
        <f t="shared" si="309"/>
        <v>727.0</v>
      </c>
      <c r="G518" s="71" t="str">
        <f t="shared" si="310"/>
        <v>Malawi</v>
      </c>
      <c r="H518" s="71" t="str">
        <f t="shared" si="311"/>
        <v>Chiradzulu</v>
      </c>
      <c r="I518" s="71" t="str">
        <f t="shared" si="312"/>
        <v>Nkalo</v>
      </c>
      <c r="J518" s="71" t="str">
        <f t="shared" si="313"/>
        <v>Kholomana</v>
      </c>
      <c r="K518" s="71" t="str">
        <f t="shared" si="314"/>
        <v>Kholomana</v>
      </c>
      <c r="L518" s="71">
        <f t="shared" si="315"/>
        <v>0</v>
      </c>
      <c r="M518" s="71">
        <f t="shared" si="316"/>
        <v>0</v>
      </c>
      <c r="N518" s="71">
        <f t="shared" si="335"/>
        <v>6</v>
      </c>
      <c r="O518" s="71" t="str">
        <f t="shared" si="336"/>
        <v>Intermediate Level of Service</v>
      </c>
      <c r="P518" s="71">
        <v>1</v>
      </c>
      <c r="Q518" s="71" t="str">
        <f t="shared" si="317"/>
        <v>Afridev Handpump</v>
      </c>
      <c r="R518" s="71" t="str">
        <f t="shared" si="318"/>
        <v/>
      </c>
      <c r="S518" s="71" t="str">
        <f t="shared" si="337"/>
        <v>Afridev Handpump</v>
      </c>
      <c r="T518" s="71">
        <f t="shared" si="319"/>
        <v>1</v>
      </c>
      <c r="U518" s="71">
        <f t="shared" si="320"/>
        <v>200</v>
      </c>
      <c r="V518" s="71">
        <f t="shared" si="321"/>
        <v>1</v>
      </c>
      <c r="W518" s="71">
        <f t="shared" si="322"/>
        <v>0</v>
      </c>
      <c r="X518" s="71">
        <f t="shared" si="323"/>
        <v>1</v>
      </c>
      <c r="Y518" s="71">
        <f t="shared" si="324"/>
        <v>0</v>
      </c>
      <c r="Z518" s="71">
        <f t="shared" si="338"/>
        <v>0</v>
      </c>
      <c r="AA518" s="71">
        <f t="shared" si="325"/>
        <v>1</v>
      </c>
      <c r="AB518" s="71">
        <f t="shared" si="326"/>
        <v>78</v>
      </c>
      <c r="AC518" s="71" t="str">
        <f t="shared" si="327"/>
        <v>Handpump</v>
      </c>
      <c r="AD518" s="71">
        <f t="shared" si="339"/>
        <v>78</v>
      </c>
      <c r="AE518" s="71" t="str">
        <f t="shared" si="340"/>
        <v/>
      </c>
      <c r="AF518" s="71">
        <f t="shared" si="328"/>
        <v>1</v>
      </c>
      <c r="AG518" s="71" t="str">
        <f t="shared" si="329"/>
        <v/>
      </c>
      <c r="AH518" s="71" t="str">
        <f t="shared" si="330"/>
        <v/>
      </c>
      <c r="AI518" s="71">
        <f t="shared" si="331"/>
        <v>1</v>
      </c>
      <c r="AJ518" s="71" t="str">
        <f t="shared" si="332"/>
        <v>Turbidity</v>
      </c>
      <c r="AK518" s="71">
        <f t="shared" si="333"/>
        <v>1</v>
      </c>
      <c r="AL518" s="71">
        <f t="shared" si="341"/>
        <v>1</v>
      </c>
      <c r="AM518" s="71">
        <f t="shared" si="334"/>
        <v>0</v>
      </c>
    </row>
    <row r="519" spans="1:39" x14ac:dyDescent="0.45">
      <c r="A519" s="71" t="str">
        <f t="shared" si="304"/>
        <v>2701540171</v>
      </c>
      <c r="B519" s="71" t="str">
        <f t="shared" si="305"/>
        <v>20-08-2019 11:46:12 UTC</v>
      </c>
      <c r="C519" s="71" t="str">
        <f t="shared" si="306"/>
        <v>ws3m-xu39-jc2u</v>
      </c>
      <c r="D519" s="71" t="str">
        <f t="shared" si="307"/>
        <v>-15.905389781109989</v>
      </c>
      <c r="E519" s="71" t="str">
        <f t="shared" si="308"/>
        <v>35.29172670096159</v>
      </c>
      <c r="F519" s="71" t="str">
        <f t="shared" si="309"/>
        <v>734.0</v>
      </c>
      <c r="G519" s="71" t="str">
        <f t="shared" si="310"/>
        <v>Malawi</v>
      </c>
      <c r="H519" s="71" t="str">
        <f t="shared" si="311"/>
        <v>Chiradzulu</v>
      </c>
      <c r="I519" s="71" t="str">
        <f t="shared" si="312"/>
        <v>Nkalo</v>
      </c>
      <c r="J519" s="71" t="str">
        <f t="shared" si="313"/>
        <v>Kholomana</v>
      </c>
      <c r="K519" s="71" t="str">
        <f t="shared" si="314"/>
        <v>Kholomana</v>
      </c>
      <c r="L519" s="71">
        <f t="shared" si="315"/>
        <v>0</v>
      </c>
      <c r="M519" s="71">
        <f t="shared" si="316"/>
        <v>0</v>
      </c>
      <c r="N519" s="71">
        <f t="shared" si="335"/>
        <v>7</v>
      </c>
      <c r="O519" s="71" t="str">
        <f t="shared" si="336"/>
        <v>Intermediate Level of Service</v>
      </c>
      <c r="P519" s="71">
        <v>1</v>
      </c>
      <c r="Q519" s="71" t="str">
        <f t="shared" si="317"/>
        <v>Afridev Handpump</v>
      </c>
      <c r="R519" s="71" t="str">
        <f t="shared" si="318"/>
        <v/>
      </c>
      <c r="S519" s="71" t="str">
        <f t="shared" si="337"/>
        <v>Afridev Handpump</v>
      </c>
      <c r="T519" s="71">
        <f t="shared" si="319"/>
        <v>1</v>
      </c>
      <c r="U519" s="71">
        <f t="shared" si="320"/>
        <v>1500</v>
      </c>
      <c r="V519" s="71">
        <f t="shared" si="321"/>
        <v>0</v>
      </c>
      <c r="W519" s="71">
        <f t="shared" si="322"/>
        <v>1</v>
      </c>
      <c r="X519" s="71" t="str">
        <f t="shared" si="323"/>
        <v/>
      </c>
      <c r="Y519" s="71" t="str">
        <f t="shared" si="324"/>
        <v/>
      </c>
      <c r="Z519" s="71">
        <f t="shared" si="338"/>
        <v>1</v>
      </c>
      <c r="AA519" s="71">
        <f t="shared" si="325"/>
        <v>1</v>
      </c>
      <c r="AB519" s="71">
        <f t="shared" si="326"/>
        <v>62</v>
      </c>
      <c r="AC519" s="71" t="str">
        <f t="shared" si="327"/>
        <v>Handpump</v>
      </c>
      <c r="AD519" s="71">
        <f t="shared" si="339"/>
        <v>62</v>
      </c>
      <c r="AE519" s="71" t="str">
        <f t="shared" si="340"/>
        <v/>
      </c>
      <c r="AF519" s="71">
        <f t="shared" si="328"/>
        <v>1</v>
      </c>
      <c r="AG519" s="71" t="str">
        <f t="shared" si="329"/>
        <v/>
      </c>
      <c r="AH519" s="71" t="str">
        <f t="shared" si="330"/>
        <v/>
      </c>
      <c r="AI519" s="71">
        <f t="shared" si="331"/>
        <v>1</v>
      </c>
      <c r="AJ519" s="71" t="str">
        <f t="shared" si="332"/>
        <v>Turbidity</v>
      </c>
      <c r="AK519" s="71">
        <f t="shared" si="333"/>
        <v>1</v>
      </c>
      <c r="AL519" s="71">
        <f t="shared" si="341"/>
        <v>1</v>
      </c>
      <c r="AM519" s="71">
        <f t="shared" si="334"/>
        <v>1</v>
      </c>
    </row>
    <row r="520" spans="1:39" x14ac:dyDescent="0.45">
      <c r="A520" s="71" t="str">
        <f t="shared" si="304"/>
        <v>2708830276</v>
      </c>
      <c r="B520" s="71" t="str">
        <f t="shared" si="305"/>
        <v>20-08-2019 11:59:57 UTC</v>
      </c>
      <c r="C520" s="71" t="str">
        <f t="shared" si="306"/>
        <v>wyph-6k1s-nc2m</v>
      </c>
      <c r="D520" s="71" t="str">
        <f t="shared" si="307"/>
        <v>-15.53209631703794</v>
      </c>
      <c r="E520" s="71" t="str">
        <f t="shared" si="308"/>
        <v>35.14285672456026</v>
      </c>
      <c r="F520" s="71" t="str">
        <f t="shared" si="309"/>
        <v>844.0</v>
      </c>
      <c r="G520" s="71" t="str">
        <f t="shared" si="310"/>
        <v>Malawi</v>
      </c>
      <c r="H520" s="71" t="str">
        <f t="shared" si="311"/>
        <v>Chiradzulu</v>
      </c>
      <c r="I520" s="71" t="str">
        <f t="shared" si="312"/>
        <v>Chitera</v>
      </c>
      <c r="J520" s="71" t="str">
        <f t="shared" si="313"/>
        <v>Mauwa</v>
      </c>
      <c r="K520" s="71" t="str">
        <f t="shared" si="314"/>
        <v>Sumairi</v>
      </c>
      <c r="L520" s="71">
        <f t="shared" si="315"/>
        <v>0</v>
      </c>
      <c r="M520" s="71">
        <f t="shared" si="316"/>
        <v>0</v>
      </c>
      <c r="N520" s="71">
        <f t="shared" si="335"/>
        <v>0</v>
      </c>
      <c r="O520" s="71" t="str">
        <f t="shared" si="336"/>
        <v>No Improved System</v>
      </c>
      <c r="P520" s="71" t="s">
        <v>96</v>
      </c>
      <c r="Q520" s="71" t="str">
        <f t="shared" si="317"/>
        <v/>
      </c>
      <c r="R520" s="71" t="str">
        <f t="shared" si="318"/>
        <v/>
      </c>
      <c r="S520" s="71" t="str">
        <f t="shared" si="337"/>
        <v/>
      </c>
      <c r="T520" s="71" t="str">
        <f t="shared" si="319"/>
        <v>N/A</v>
      </c>
      <c r="U520" s="71">
        <f t="shared" si="320"/>
        <v>75</v>
      </c>
      <c r="V520" s="71" t="str">
        <f t="shared" si="321"/>
        <v>N/A</v>
      </c>
      <c r="W520" s="71" t="str">
        <f t="shared" si="322"/>
        <v/>
      </c>
      <c r="X520" s="71" t="str">
        <f t="shared" si="323"/>
        <v/>
      </c>
      <c r="Y520" s="71" t="str">
        <f t="shared" si="324"/>
        <v/>
      </c>
      <c r="Z520" s="71" t="str">
        <f t="shared" si="338"/>
        <v>N/A</v>
      </c>
      <c r="AA520" s="71" t="str">
        <f t="shared" si="325"/>
        <v>N/A</v>
      </c>
      <c r="AB520" s="71" t="str">
        <f t="shared" si="326"/>
        <v/>
      </c>
      <c r="AC520" s="71" t="str">
        <f t="shared" si="327"/>
        <v/>
      </c>
      <c r="AD520" s="71" t="str">
        <f t="shared" si="339"/>
        <v/>
      </c>
      <c r="AE520" s="71" t="str">
        <f t="shared" si="340"/>
        <v/>
      </c>
      <c r="AF520" s="71" t="str">
        <f t="shared" si="328"/>
        <v>N/A</v>
      </c>
      <c r="AG520" s="71" t="str">
        <f t="shared" si="329"/>
        <v/>
      </c>
      <c r="AH520" s="71" t="str">
        <f t="shared" si="330"/>
        <v/>
      </c>
      <c r="AI520" s="71" t="str">
        <f t="shared" si="331"/>
        <v/>
      </c>
      <c r="AJ520" s="71" t="str">
        <f t="shared" si="332"/>
        <v/>
      </c>
      <c r="AK520" s="71" t="str">
        <f t="shared" si="333"/>
        <v/>
      </c>
      <c r="AL520" s="71" t="str">
        <f t="shared" si="341"/>
        <v>N/A</v>
      </c>
      <c r="AM520" s="71" t="str">
        <f t="shared" si="334"/>
        <v>N/A</v>
      </c>
    </row>
    <row r="521" spans="1:39" x14ac:dyDescent="0.45">
      <c r="A521" s="71" t="str">
        <f t="shared" si="304"/>
        <v>2716570428</v>
      </c>
      <c r="B521" s="71" t="str">
        <f t="shared" si="305"/>
        <v>20-08-2019 12:16:59 UTC</v>
      </c>
      <c r="C521" s="71" t="str">
        <f t="shared" si="306"/>
        <v>kbbq-6xj3-8tbd</v>
      </c>
      <c r="D521" s="71" t="str">
        <f t="shared" si="307"/>
        <v>-15.730177704244852</v>
      </c>
      <c r="E521" s="71" t="str">
        <f t="shared" si="308"/>
        <v>35.15902013517916</v>
      </c>
      <c r="F521" s="71" t="str">
        <f t="shared" si="309"/>
        <v>1014.0</v>
      </c>
      <c r="G521" s="71" t="str">
        <f t="shared" si="310"/>
        <v>Malawi</v>
      </c>
      <c r="H521" s="71" t="str">
        <f t="shared" si="311"/>
        <v>Chiradzulu</v>
      </c>
      <c r="I521" s="71" t="str">
        <f t="shared" si="312"/>
        <v>Onga</v>
      </c>
      <c r="J521" s="71" t="str">
        <f t="shared" si="313"/>
        <v>Onga</v>
      </c>
      <c r="K521" s="71" t="str">
        <f t="shared" si="314"/>
        <v>Chiwala</v>
      </c>
      <c r="L521" s="71">
        <f t="shared" si="315"/>
        <v>0</v>
      </c>
      <c r="M521" s="71">
        <f t="shared" si="316"/>
        <v>0</v>
      </c>
      <c r="N521" s="71">
        <f t="shared" si="335"/>
        <v>7</v>
      </c>
      <c r="O521" s="71" t="str">
        <f t="shared" si="336"/>
        <v>Intermediate Level of Service</v>
      </c>
      <c r="P521" s="71">
        <v>1</v>
      </c>
      <c r="Q521" s="71" t="str">
        <f t="shared" si="317"/>
        <v>Afridev Handpump</v>
      </c>
      <c r="R521" s="71" t="str">
        <f t="shared" si="318"/>
        <v/>
      </c>
      <c r="S521" s="71" t="str">
        <f t="shared" si="337"/>
        <v>Afridev Handpump</v>
      </c>
      <c r="T521" s="71">
        <f t="shared" si="319"/>
        <v>1</v>
      </c>
      <c r="U521" s="71">
        <f t="shared" si="320"/>
        <v>500</v>
      </c>
      <c r="V521" s="71">
        <f t="shared" si="321"/>
        <v>0</v>
      </c>
      <c r="W521" s="71">
        <f t="shared" si="322"/>
        <v>1</v>
      </c>
      <c r="X521" s="71" t="str">
        <f t="shared" si="323"/>
        <v/>
      </c>
      <c r="Y521" s="71" t="str">
        <f t="shared" si="324"/>
        <v/>
      </c>
      <c r="Z521" s="71">
        <f t="shared" si="338"/>
        <v>1</v>
      </c>
      <c r="AA521" s="71">
        <f t="shared" si="325"/>
        <v>1</v>
      </c>
      <c r="AB521" s="71">
        <f t="shared" si="326"/>
        <v>45</v>
      </c>
      <c r="AC521" s="71" t="str">
        <f t="shared" si="327"/>
        <v>Handpump</v>
      </c>
      <c r="AD521" s="71">
        <f t="shared" si="339"/>
        <v>45</v>
      </c>
      <c r="AE521" s="71" t="str">
        <f t="shared" si="340"/>
        <v/>
      </c>
      <c r="AF521" s="71">
        <f t="shared" si="328"/>
        <v>1</v>
      </c>
      <c r="AG521" s="71" t="str">
        <f t="shared" si="329"/>
        <v/>
      </c>
      <c r="AH521" s="71" t="str">
        <f t="shared" si="330"/>
        <v/>
      </c>
      <c r="AI521" s="71">
        <f t="shared" si="331"/>
        <v>1</v>
      </c>
      <c r="AJ521" s="71" t="str">
        <f t="shared" si="332"/>
        <v>Turbidity</v>
      </c>
      <c r="AK521" s="71">
        <f t="shared" si="333"/>
        <v>1</v>
      </c>
      <c r="AL521" s="71">
        <f t="shared" si="341"/>
        <v>1</v>
      </c>
      <c r="AM521" s="71">
        <f t="shared" si="334"/>
        <v>1</v>
      </c>
    </row>
    <row r="522" spans="1:39" x14ac:dyDescent="0.45">
      <c r="A522" s="71" t="str">
        <f t="shared" si="304"/>
        <v>2705810550</v>
      </c>
      <c r="B522" s="71" t="str">
        <f t="shared" si="305"/>
        <v>20-08-2019 12:29:55 UTC</v>
      </c>
      <c r="C522" s="71" t="str">
        <f t="shared" si="306"/>
        <v>ajuq-rhfq-mrw2</v>
      </c>
      <c r="D522" s="71" t="str">
        <f t="shared" si="307"/>
        <v>-15.815319400280714</v>
      </c>
      <c r="E522" s="71" t="str">
        <f t="shared" si="308"/>
        <v>35.27567418292165</v>
      </c>
      <c r="F522" s="71" t="str">
        <f t="shared" si="309"/>
        <v>811.0</v>
      </c>
      <c r="G522" s="71" t="str">
        <f t="shared" si="310"/>
        <v>Malawi</v>
      </c>
      <c r="H522" s="71" t="str">
        <f t="shared" si="311"/>
        <v>Chiradzulu</v>
      </c>
      <c r="I522" s="71" t="str">
        <f t="shared" si="312"/>
        <v>Mpunga</v>
      </c>
      <c r="J522" s="71" t="str">
        <f t="shared" si="313"/>
        <v>Chalamanda</v>
      </c>
      <c r="K522" s="71" t="str">
        <f t="shared" si="314"/>
        <v>Khumbunya</v>
      </c>
      <c r="L522" s="71">
        <f t="shared" si="315"/>
        <v>0</v>
      </c>
      <c r="M522" s="71">
        <f t="shared" si="316"/>
        <v>0</v>
      </c>
      <c r="N522" s="71">
        <f t="shared" si="335"/>
        <v>4</v>
      </c>
      <c r="O522" s="71" t="str">
        <f t="shared" si="336"/>
        <v>Basic Level of Service</v>
      </c>
      <c r="P522" s="71">
        <v>1</v>
      </c>
      <c r="Q522" s="71" t="str">
        <f t="shared" si="317"/>
        <v>Afridev Handpump</v>
      </c>
      <c r="R522" s="71" t="str">
        <f t="shared" si="318"/>
        <v/>
      </c>
      <c r="S522" s="71" t="str">
        <f t="shared" si="337"/>
        <v>Afridev Handpump</v>
      </c>
      <c r="T522" s="71">
        <f t="shared" si="319"/>
        <v>1</v>
      </c>
      <c r="U522" s="71">
        <f t="shared" si="320"/>
        <v>235</v>
      </c>
      <c r="V522" s="71">
        <f t="shared" si="321"/>
        <v>1</v>
      </c>
      <c r="W522" s="71">
        <f t="shared" si="322"/>
        <v>0</v>
      </c>
      <c r="X522" s="71">
        <f t="shared" si="323"/>
        <v>1</v>
      </c>
      <c r="Y522" s="71">
        <f t="shared" si="324"/>
        <v>0</v>
      </c>
      <c r="Z522" s="71">
        <f t="shared" si="338"/>
        <v>0</v>
      </c>
      <c r="AA522" s="71">
        <f t="shared" si="325"/>
        <v>0</v>
      </c>
      <c r="AB522" s="71">
        <f t="shared" si="326"/>
        <v>0</v>
      </c>
      <c r="AC522" s="71" t="str">
        <f t="shared" si="327"/>
        <v>Handpump</v>
      </c>
      <c r="AD522" s="71">
        <f t="shared" si="339"/>
        <v>0</v>
      </c>
      <c r="AE522" s="71" t="str">
        <f t="shared" si="340"/>
        <v/>
      </c>
      <c r="AF522" s="71">
        <f t="shared" si="328"/>
        <v>1</v>
      </c>
      <c r="AG522" s="71" t="str">
        <f t="shared" si="329"/>
        <v/>
      </c>
      <c r="AH522" s="71" t="str">
        <f t="shared" si="330"/>
        <v/>
      </c>
      <c r="AI522" s="71" t="str">
        <f t="shared" si="331"/>
        <v/>
      </c>
      <c r="AJ522" s="71" t="str">
        <f t="shared" si="332"/>
        <v>Turbidity</v>
      </c>
      <c r="AK522" s="71" t="str">
        <f t="shared" si="333"/>
        <v/>
      </c>
      <c r="AL522" s="71" t="str">
        <f t="shared" si="341"/>
        <v>No Data</v>
      </c>
      <c r="AM522" s="71">
        <f t="shared" si="334"/>
        <v>0</v>
      </c>
    </row>
    <row r="523" spans="1:39" x14ac:dyDescent="0.45">
      <c r="A523" s="71" t="str">
        <f t="shared" si="304"/>
        <v>2724220507</v>
      </c>
      <c r="B523" s="71" t="str">
        <f t="shared" si="305"/>
        <v>20-08-2019 12:30:25 UTC</v>
      </c>
      <c r="C523" s="71" t="str">
        <f t="shared" si="306"/>
        <v>c8gm-y46e-fpex</v>
      </c>
      <c r="D523" s="71" t="str">
        <f t="shared" si="307"/>
        <v>-15.83682061638683</v>
      </c>
      <c r="E523" s="71" t="str">
        <f t="shared" si="308"/>
        <v>35.28239445760846</v>
      </c>
      <c r="F523" s="71" t="str">
        <f t="shared" si="309"/>
        <v>778.0</v>
      </c>
      <c r="G523" s="71" t="str">
        <f t="shared" si="310"/>
        <v>Malawi</v>
      </c>
      <c r="H523" s="71" t="str">
        <f t="shared" si="311"/>
        <v>Chiradzulu</v>
      </c>
      <c r="I523" s="71" t="str">
        <f t="shared" si="312"/>
        <v>Mpunga</v>
      </c>
      <c r="J523" s="71" t="str">
        <f t="shared" si="313"/>
        <v>Chalamanda</v>
      </c>
      <c r="K523" s="71" t="str">
        <f t="shared" si="314"/>
        <v>Imedi</v>
      </c>
      <c r="L523" s="71">
        <f t="shared" si="315"/>
        <v>0</v>
      </c>
      <c r="M523" s="71">
        <f t="shared" si="316"/>
        <v>0</v>
      </c>
      <c r="N523" s="71">
        <f t="shared" si="335"/>
        <v>6</v>
      </c>
      <c r="O523" s="71" t="str">
        <f t="shared" si="336"/>
        <v>Intermediate Level of Service</v>
      </c>
      <c r="P523" s="71">
        <v>1</v>
      </c>
      <c r="Q523" s="71" t="str">
        <f t="shared" si="317"/>
        <v>Afridev Handpump</v>
      </c>
      <c r="R523" s="71" t="str">
        <f t="shared" si="318"/>
        <v/>
      </c>
      <c r="S523" s="71" t="str">
        <f t="shared" si="337"/>
        <v>Afridev Handpump</v>
      </c>
      <c r="T523" s="71">
        <f t="shared" si="319"/>
        <v>1</v>
      </c>
      <c r="U523" s="71">
        <f t="shared" si="320"/>
        <v>250</v>
      </c>
      <c r="V523" s="71">
        <f t="shared" si="321"/>
        <v>1</v>
      </c>
      <c r="W523" s="71">
        <f t="shared" si="322"/>
        <v>0</v>
      </c>
      <c r="X523" s="71">
        <f t="shared" si="323"/>
        <v>1</v>
      </c>
      <c r="Y523" s="71">
        <f t="shared" si="324"/>
        <v>0</v>
      </c>
      <c r="Z523" s="71">
        <f t="shared" si="338"/>
        <v>0</v>
      </c>
      <c r="AA523" s="71">
        <f t="shared" si="325"/>
        <v>1</v>
      </c>
      <c r="AB523" s="71">
        <f t="shared" si="326"/>
        <v>50</v>
      </c>
      <c r="AC523" s="71" t="str">
        <f t="shared" si="327"/>
        <v>Handpump</v>
      </c>
      <c r="AD523" s="71">
        <f t="shared" si="339"/>
        <v>50</v>
      </c>
      <c r="AE523" s="71" t="str">
        <f t="shared" si="340"/>
        <v/>
      </c>
      <c r="AF523" s="71">
        <f t="shared" si="328"/>
        <v>1</v>
      </c>
      <c r="AG523" s="71" t="str">
        <f t="shared" si="329"/>
        <v/>
      </c>
      <c r="AH523" s="71" t="str">
        <f t="shared" si="330"/>
        <v/>
      </c>
      <c r="AI523" s="71">
        <f t="shared" si="331"/>
        <v>1</v>
      </c>
      <c r="AJ523" s="71" t="str">
        <f t="shared" si="332"/>
        <v>Turbidity</v>
      </c>
      <c r="AK523" s="71" t="str">
        <f t="shared" si="333"/>
        <v/>
      </c>
      <c r="AL523" s="71" t="str">
        <f t="shared" si="341"/>
        <v>No Data</v>
      </c>
      <c r="AM523" s="71">
        <f t="shared" si="334"/>
        <v>1</v>
      </c>
    </row>
    <row r="524" spans="1:39" x14ac:dyDescent="0.45">
      <c r="A524" s="71" t="str">
        <f t="shared" si="304"/>
        <v>2722230529</v>
      </c>
      <c r="B524" s="71" t="str">
        <f t="shared" si="305"/>
        <v>20-08-2019 12:31:47 UTC</v>
      </c>
      <c r="C524" s="71" t="str">
        <f t="shared" si="306"/>
        <v>n2dw-acba-22qt</v>
      </c>
      <c r="D524" s="71" t="str">
        <f t="shared" si="307"/>
        <v>-15.838143532164395</v>
      </c>
      <c r="E524" s="71" t="str">
        <f t="shared" si="308"/>
        <v>35.279092993587255</v>
      </c>
      <c r="F524" s="71" t="str">
        <f t="shared" si="309"/>
        <v>800.0</v>
      </c>
      <c r="G524" s="71" t="str">
        <f t="shared" si="310"/>
        <v>Malawi</v>
      </c>
      <c r="H524" s="71" t="str">
        <f t="shared" si="311"/>
        <v>Chiradzulu</v>
      </c>
      <c r="I524" s="71" t="str">
        <f t="shared" si="312"/>
        <v>Mpunga</v>
      </c>
      <c r="J524" s="71" t="str">
        <f t="shared" si="313"/>
        <v>Chalamanda</v>
      </c>
      <c r="K524" s="71" t="str">
        <f t="shared" si="314"/>
        <v>Imedi</v>
      </c>
      <c r="L524" s="71">
        <f t="shared" si="315"/>
        <v>0</v>
      </c>
      <c r="M524" s="71">
        <f t="shared" si="316"/>
        <v>0</v>
      </c>
      <c r="N524" s="71">
        <f t="shared" si="335"/>
        <v>5</v>
      </c>
      <c r="O524" s="71" t="str">
        <f t="shared" si="336"/>
        <v>Basic Level of Service</v>
      </c>
      <c r="P524" s="71">
        <v>1</v>
      </c>
      <c r="Q524" s="71" t="str">
        <f t="shared" si="317"/>
        <v>Afridev Handpump</v>
      </c>
      <c r="R524" s="71" t="str">
        <f t="shared" si="318"/>
        <v/>
      </c>
      <c r="S524" s="71" t="str">
        <f t="shared" si="337"/>
        <v>Afridev Handpump</v>
      </c>
      <c r="T524" s="71">
        <f t="shared" si="319"/>
        <v>1</v>
      </c>
      <c r="U524" s="71">
        <f t="shared" si="320"/>
        <v>250</v>
      </c>
      <c r="V524" s="71">
        <f t="shared" si="321"/>
        <v>1</v>
      </c>
      <c r="W524" s="71">
        <f t="shared" si="322"/>
        <v>0</v>
      </c>
      <c r="X524" s="71">
        <f t="shared" si="323"/>
        <v>1</v>
      </c>
      <c r="Y524" s="71">
        <f t="shared" si="324"/>
        <v>0</v>
      </c>
      <c r="Z524" s="71">
        <f t="shared" si="338"/>
        <v>0</v>
      </c>
      <c r="AA524" s="71">
        <f t="shared" si="325"/>
        <v>1</v>
      </c>
      <c r="AB524" s="71">
        <f t="shared" si="326"/>
        <v>70</v>
      </c>
      <c r="AC524" s="71" t="str">
        <f t="shared" si="327"/>
        <v>Handpump</v>
      </c>
      <c r="AD524" s="71">
        <f t="shared" si="339"/>
        <v>70</v>
      </c>
      <c r="AE524" s="71" t="str">
        <f t="shared" si="340"/>
        <v/>
      </c>
      <c r="AF524" s="71">
        <f t="shared" si="328"/>
        <v>1</v>
      </c>
      <c r="AG524" s="71" t="str">
        <f t="shared" si="329"/>
        <v/>
      </c>
      <c r="AH524" s="71" t="str">
        <f t="shared" si="330"/>
        <v/>
      </c>
      <c r="AI524" s="71">
        <f t="shared" si="331"/>
        <v>1</v>
      </c>
      <c r="AJ524" s="71" t="str">
        <f t="shared" si="332"/>
        <v>Turbidity</v>
      </c>
      <c r="AK524" s="71" t="str">
        <f t="shared" si="333"/>
        <v/>
      </c>
      <c r="AL524" s="71" t="str">
        <f t="shared" si="341"/>
        <v>No Data</v>
      </c>
      <c r="AM524" s="71">
        <f t="shared" si="334"/>
        <v>0</v>
      </c>
    </row>
    <row r="525" spans="1:39" x14ac:dyDescent="0.45">
      <c r="A525" s="71" t="str">
        <f t="shared" si="304"/>
        <v>2688080489</v>
      </c>
      <c r="B525" s="71" t="str">
        <f t="shared" si="305"/>
        <v>20-08-2019 12:37:47 UTC</v>
      </c>
      <c r="C525" s="71" t="str">
        <f t="shared" si="306"/>
        <v>kwyd-6949-h01r</v>
      </c>
      <c r="D525" s="71" t="str">
        <f t="shared" si="307"/>
        <v>-15.816305363550782</v>
      </c>
      <c r="E525" s="71" t="str">
        <f t="shared" si="308"/>
        <v>35.28450049459934</v>
      </c>
      <c r="F525" s="71" t="str">
        <f t="shared" si="309"/>
        <v>802.0</v>
      </c>
      <c r="G525" s="71" t="str">
        <f t="shared" si="310"/>
        <v>Malawi</v>
      </c>
      <c r="H525" s="71" t="str">
        <f t="shared" si="311"/>
        <v>Chiradzulu</v>
      </c>
      <c r="I525" s="71" t="str">
        <f t="shared" si="312"/>
        <v>Mpunga</v>
      </c>
      <c r="J525" s="71" t="str">
        <f t="shared" si="313"/>
        <v>Chalamanda</v>
      </c>
      <c r="K525" s="71" t="str">
        <f t="shared" si="314"/>
        <v>Khumbunya</v>
      </c>
      <c r="L525" s="71">
        <f t="shared" si="315"/>
        <v>0</v>
      </c>
      <c r="M525" s="71">
        <f t="shared" si="316"/>
        <v>0</v>
      </c>
      <c r="N525" s="71">
        <f t="shared" si="335"/>
        <v>4</v>
      </c>
      <c r="O525" s="71" t="str">
        <f t="shared" si="336"/>
        <v>Basic Level of Service</v>
      </c>
      <c r="P525" s="71">
        <v>1</v>
      </c>
      <c r="Q525" s="71" t="str">
        <f t="shared" si="317"/>
        <v>Afridev Handpump</v>
      </c>
      <c r="R525" s="71" t="str">
        <f t="shared" si="318"/>
        <v/>
      </c>
      <c r="S525" s="71" t="str">
        <f t="shared" si="337"/>
        <v>Afridev Handpump</v>
      </c>
      <c r="T525" s="71">
        <f t="shared" si="319"/>
        <v>1</v>
      </c>
      <c r="U525" s="71">
        <f t="shared" si="320"/>
        <v>156</v>
      </c>
      <c r="V525" s="71">
        <f t="shared" si="321"/>
        <v>1</v>
      </c>
      <c r="W525" s="71">
        <f t="shared" si="322"/>
        <v>0</v>
      </c>
      <c r="X525" s="71">
        <f t="shared" si="323"/>
        <v>1</v>
      </c>
      <c r="Y525" s="71">
        <f t="shared" si="324"/>
        <v>0</v>
      </c>
      <c r="Z525" s="71">
        <f t="shared" si="338"/>
        <v>0</v>
      </c>
      <c r="AA525" s="71">
        <f t="shared" si="325"/>
        <v>0</v>
      </c>
      <c r="AB525" s="71">
        <f t="shared" si="326"/>
        <v>0</v>
      </c>
      <c r="AC525" s="71" t="str">
        <f t="shared" si="327"/>
        <v>Handpump</v>
      </c>
      <c r="AD525" s="71">
        <f t="shared" si="339"/>
        <v>0</v>
      </c>
      <c r="AE525" s="71" t="str">
        <f t="shared" si="340"/>
        <v/>
      </c>
      <c r="AF525" s="71">
        <f t="shared" si="328"/>
        <v>1</v>
      </c>
      <c r="AG525" s="71" t="str">
        <f t="shared" si="329"/>
        <v/>
      </c>
      <c r="AH525" s="71" t="str">
        <f t="shared" si="330"/>
        <v/>
      </c>
      <c r="AI525" s="71" t="str">
        <f t="shared" si="331"/>
        <v/>
      </c>
      <c r="AJ525" s="71" t="str">
        <f t="shared" si="332"/>
        <v>Turbidity</v>
      </c>
      <c r="AK525" s="71" t="str">
        <f t="shared" si="333"/>
        <v/>
      </c>
      <c r="AL525" s="71" t="str">
        <f t="shared" si="341"/>
        <v>No Data</v>
      </c>
      <c r="AM525" s="71">
        <f t="shared" si="334"/>
        <v>0</v>
      </c>
    </row>
    <row r="526" spans="1:39" x14ac:dyDescent="0.45">
      <c r="A526" s="71" t="str">
        <f t="shared" si="304"/>
        <v>2708840143</v>
      </c>
      <c r="B526" s="71" t="str">
        <f t="shared" si="305"/>
        <v>20-08-2019 12:41:18 UTC</v>
      </c>
      <c r="C526" s="71" t="str">
        <f t="shared" si="306"/>
        <v>qggm-t1q8-meeq</v>
      </c>
      <c r="D526" s="71" t="str">
        <f t="shared" si="307"/>
        <v>-15.8940589</v>
      </c>
      <c r="E526" s="71" t="str">
        <f t="shared" si="308"/>
        <v>35.2880776</v>
      </c>
      <c r="F526" s="71" t="str">
        <f t="shared" si="309"/>
        <v>722.0</v>
      </c>
      <c r="G526" s="71" t="str">
        <f t="shared" si="310"/>
        <v>Malawi</v>
      </c>
      <c r="H526" s="71" t="str">
        <f t="shared" si="311"/>
        <v>Chiradzulu</v>
      </c>
      <c r="I526" s="71" t="str">
        <f t="shared" si="312"/>
        <v>Nkalo</v>
      </c>
      <c r="J526" s="71" t="str">
        <f t="shared" si="313"/>
        <v>Kholomana</v>
      </c>
      <c r="K526" s="71" t="str">
        <f t="shared" si="314"/>
        <v>Mwapasa</v>
      </c>
      <c r="L526" s="71">
        <f t="shared" si="315"/>
        <v>0</v>
      </c>
      <c r="M526" s="71">
        <f t="shared" si="316"/>
        <v>0</v>
      </c>
      <c r="N526" s="71">
        <f t="shared" si="335"/>
        <v>7</v>
      </c>
      <c r="O526" s="71" t="str">
        <f t="shared" si="336"/>
        <v>Intermediate Level of Service</v>
      </c>
      <c r="P526" s="71">
        <v>1</v>
      </c>
      <c r="Q526" s="71" t="str">
        <f t="shared" si="317"/>
        <v>Afridev Handpump</v>
      </c>
      <c r="R526" s="71" t="str">
        <f t="shared" si="318"/>
        <v/>
      </c>
      <c r="S526" s="71" t="str">
        <f t="shared" si="337"/>
        <v>Afridev Handpump</v>
      </c>
      <c r="T526" s="71">
        <f t="shared" si="319"/>
        <v>1</v>
      </c>
      <c r="U526" s="71">
        <f t="shared" si="320"/>
        <v>755</v>
      </c>
      <c r="V526" s="71">
        <f t="shared" si="321"/>
        <v>0</v>
      </c>
      <c r="W526" s="71">
        <f t="shared" si="322"/>
        <v>1</v>
      </c>
      <c r="X526" s="71" t="str">
        <f t="shared" si="323"/>
        <v/>
      </c>
      <c r="Y526" s="71" t="str">
        <f t="shared" si="324"/>
        <v/>
      </c>
      <c r="Z526" s="71">
        <f t="shared" si="338"/>
        <v>1</v>
      </c>
      <c r="AA526" s="71">
        <f t="shared" si="325"/>
        <v>1</v>
      </c>
      <c r="AB526" s="71">
        <f t="shared" si="326"/>
        <v>45</v>
      </c>
      <c r="AC526" s="71" t="str">
        <f t="shared" si="327"/>
        <v>Handpump</v>
      </c>
      <c r="AD526" s="71">
        <f t="shared" si="339"/>
        <v>45</v>
      </c>
      <c r="AE526" s="71" t="str">
        <f t="shared" si="340"/>
        <v/>
      </c>
      <c r="AF526" s="71">
        <f t="shared" si="328"/>
        <v>1</v>
      </c>
      <c r="AG526" s="71" t="str">
        <f t="shared" si="329"/>
        <v/>
      </c>
      <c r="AH526" s="71" t="str">
        <f t="shared" si="330"/>
        <v/>
      </c>
      <c r="AI526" s="71">
        <f t="shared" si="331"/>
        <v>1</v>
      </c>
      <c r="AJ526" s="71" t="str">
        <f t="shared" si="332"/>
        <v>Turbidity</v>
      </c>
      <c r="AK526" s="71">
        <f t="shared" si="333"/>
        <v>1</v>
      </c>
      <c r="AL526" s="71">
        <f t="shared" si="341"/>
        <v>1</v>
      </c>
      <c r="AM526" s="71">
        <f t="shared" si="334"/>
        <v>1</v>
      </c>
    </row>
    <row r="527" spans="1:39" x14ac:dyDescent="0.45">
      <c r="A527" s="71" t="str">
        <f t="shared" si="304"/>
        <v>2681950549</v>
      </c>
      <c r="B527" s="71" t="str">
        <f t="shared" si="305"/>
        <v>20-08-2019 12:44:33 UTC</v>
      </c>
      <c r="C527" s="71" t="str">
        <f t="shared" si="306"/>
        <v>43cy-jq1t-hd6s</v>
      </c>
      <c r="D527" s="71" t="str">
        <f t="shared" si="307"/>
        <v>-15.727477013133466</v>
      </c>
      <c r="E527" s="71" t="str">
        <f t="shared" si="308"/>
        <v>35.23501683957875</v>
      </c>
      <c r="F527" s="71" t="str">
        <f t="shared" si="309"/>
        <v>855.0</v>
      </c>
      <c r="G527" s="71" t="str">
        <f t="shared" si="310"/>
        <v>Malawi</v>
      </c>
      <c r="H527" s="71" t="str">
        <f t="shared" si="311"/>
        <v>Chiradzulu</v>
      </c>
      <c r="I527" s="71" t="str">
        <f t="shared" si="312"/>
        <v>Kadewere</v>
      </c>
      <c r="J527" s="71" t="str">
        <f t="shared" si="313"/>
        <v>Malambo</v>
      </c>
      <c r="K527" s="71" t="str">
        <f t="shared" si="314"/>
        <v>Mpirangwe</v>
      </c>
      <c r="L527" s="71">
        <f t="shared" si="315"/>
        <v>0</v>
      </c>
      <c r="M527" s="71">
        <f t="shared" si="316"/>
        <v>0</v>
      </c>
      <c r="N527" s="71">
        <f t="shared" si="335"/>
        <v>7</v>
      </c>
      <c r="O527" s="71" t="str">
        <f t="shared" si="336"/>
        <v>Intermediate Level of Service</v>
      </c>
      <c r="P527" s="71">
        <v>1</v>
      </c>
      <c r="Q527" s="71" t="str">
        <f t="shared" si="317"/>
        <v>Afridev Handpump</v>
      </c>
      <c r="R527" s="71" t="str">
        <f t="shared" si="318"/>
        <v/>
      </c>
      <c r="S527" s="71" t="str">
        <f t="shared" si="337"/>
        <v>Afridev Handpump</v>
      </c>
      <c r="T527" s="71">
        <f t="shared" si="319"/>
        <v>1</v>
      </c>
      <c r="U527" s="71">
        <f t="shared" si="320"/>
        <v>500</v>
      </c>
      <c r="V527" s="71">
        <f t="shared" si="321"/>
        <v>0</v>
      </c>
      <c r="W527" s="71">
        <f t="shared" si="322"/>
        <v>1</v>
      </c>
      <c r="X527" s="71" t="str">
        <f t="shared" si="323"/>
        <v/>
      </c>
      <c r="Y527" s="71" t="str">
        <f t="shared" si="324"/>
        <v/>
      </c>
      <c r="Z527" s="71">
        <f t="shared" si="338"/>
        <v>1</v>
      </c>
      <c r="AA527" s="71">
        <f t="shared" si="325"/>
        <v>1</v>
      </c>
      <c r="AB527" s="71">
        <f t="shared" si="326"/>
        <v>63</v>
      </c>
      <c r="AC527" s="71" t="str">
        <f t="shared" si="327"/>
        <v>Handpump</v>
      </c>
      <c r="AD527" s="71">
        <f t="shared" si="339"/>
        <v>63</v>
      </c>
      <c r="AE527" s="71" t="str">
        <f t="shared" si="340"/>
        <v/>
      </c>
      <c r="AF527" s="71">
        <f t="shared" si="328"/>
        <v>1</v>
      </c>
      <c r="AG527" s="71" t="str">
        <f t="shared" si="329"/>
        <v/>
      </c>
      <c r="AH527" s="71" t="str">
        <f t="shared" si="330"/>
        <v/>
      </c>
      <c r="AI527" s="71">
        <f t="shared" si="331"/>
        <v>1</v>
      </c>
      <c r="AJ527" s="71" t="str">
        <f t="shared" si="332"/>
        <v>Turbidity</v>
      </c>
      <c r="AK527" s="71">
        <f t="shared" si="333"/>
        <v>1</v>
      </c>
      <c r="AL527" s="71">
        <f t="shared" si="341"/>
        <v>1</v>
      </c>
      <c r="AM527" s="71">
        <f t="shared" si="334"/>
        <v>1</v>
      </c>
    </row>
    <row r="528" spans="1:39" x14ac:dyDescent="0.45">
      <c r="A528" s="71" t="str">
        <f t="shared" si="304"/>
        <v>2710580178</v>
      </c>
      <c r="B528" s="71" t="str">
        <f t="shared" si="305"/>
        <v>20-08-2019 13:01:12 UTC</v>
      </c>
      <c r="C528" s="71" t="str">
        <f t="shared" si="306"/>
        <v>g45g-1rd1-2k7v</v>
      </c>
      <c r="D528" s="71" t="str">
        <f t="shared" si="307"/>
        <v>-15.896456390619278</v>
      </c>
      <c r="E528" s="71" t="str">
        <f t="shared" si="308"/>
        <v>35.29120191000402</v>
      </c>
      <c r="F528" s="71" t="str">
        <f t="shared" si="309"/>
        <v>748.0</v>
      </c>
      <c r="G528" s="71" t="str">
        <f t="shared" si="310"/>
        <v>Malawi</v>
      </c>
      <c r="H528" s="71" t="str">
        <f t="shared" si="311"/>
        <v>Chiradzulu</v>
      </c>
      <c r="I528" s="71" t="str">
        <f t="shared" si="312"/>
        <v>Nkalo</v>
      </c>
      <c r="J528" s="71" t="str">
        <f t="shared" si="313"/>
        <v>Kholomana</v>
      </c>
      <c r="K528" s="71" t="str">
        <f t="shared" si="314"/>
        <v>Mwapasa</v>
      </c>
      <c r="L528" s="71">
        <f t="shared" si="315"/>
        <v>0</v>
      </c>
      <c r="M528" s="71">
        <f t="shared" si="316"/>
        <v>0</v>
      </c>
      <c r="N528" s="71">
        <f t="shared" si="335"/>
        <v>7</v>
      </c>
      <c r="O528" s="71" t="str">
        <f t="shared" si="336"/>
        <v>Intermediate Level of Service</v>
      </c>
      <c r="P528" s="71">
        <v>1</v>
      </c>
      <c r="Q528" s="71" t="str">
        <f t="shared" si="317"/>
        <v>Afridev Handpump</v>
      </c>
      <c r="R528" s="71" t="str">
        <f t="shared" si="318"/>
        <v/>
      </c>
      <c r="S528" s="71" t="str">
        <f t="shared" si="337"/>
        <v>Afridev Handpump</v>
      </c>
      <c r="T528" s="71">
        <f t="shared" si="319"/>
        <v>1</v>
      </c>
      <c r="U528" s="71">
        <f t="shared" si="320"/>
        <v>190</v>
      </c>
      <c r="V528" s="71">
        <f t="shared" si="321"/>
        <v>1</v>
      </c>
      <c r="W528" s="71">
        <f t="shared" si="322"/>
        <v>0</v>
      </c>
      <c r="X528" s="71">
        <f t="shared" si="323"/>
        <v>1</v>
      </c>
      <c r="Y528" s="71">
        <f t="shared" si="324"/>
        <v>0</v>
      </c>
      <c r="Z528" s="71">
        <f t="shared" si="338"/>
        <v>0</v>
      </c>
      <c r="AA528" s="71">
        <f t="shared" si="325"/>
        <v>1</v>
      </c>
      <c r="AB528" s="71">
        <f t="shared" si="326"/>
        <v>68</v>
      </c>
      <c r="AC528" s="71" t="str">
        <f t="shared" si="327"/>
        <v>Handpump</v>
      </c>
      <c r="AD528" s="71">
        <f t="shared" si="339"/>
        <v>68</v>
      </c>
      <c r="AE528" s="71" t="str">
        <f t="shared" si="340"/>
        <v/>
      </c>
      <c r="AF528" s="71">
        <f t="shared" si="328"/>
        <v>1</v>
      </c>
      <c r="AG528" s="71" t="str">
        <f t="shared" si="329"/>
        <v/>
      </c>
      <c r="AH528" s="71" t="str">
        <f t="shared" si="330"/>
        <v/>
      </c>
      <c r="AI528" s="71">
        <f t="shared" si="331"/>
        <v>1</v>
      </c>
      <c r="AJ528" s="71" t="str">
        <f t="shared" si="332"/>
        <v>Turbidity</v>
      </c>
      <c r="AK528" s="71">
        <f t="shared" si="333"/>
        <v>1</v>
      </c>
      <c r="AL528" s="71">
        <f t="shared" si="341"/>
        <v>1</v>
      </c>
      <c r="AM528" s="71">
        <f t="shared" si="334"/>
        <v>1</v>
      </c>
    </row>
    <row r="529" spans="1:39" x14ac:dyDescent="0.45">
      <c r="A529" s="71" t="str">
        <f t="shared" si="304"/>
        <v>2708820537</v>
      </c>
      <c r="B529" s="71" t="str">
        <f t="shared" si="305"/>
        <v>20-08-2019 13:01:40 UTC</v>
      </c>
      <c r="C529" s="71" t="str">
        <f t="shared" si="306"/>
        <v>8f1j-dapq-kecx</v>
      </c>
      <c r="D529" s="71" t="str">
        <f t="shared" si="307"/>
        <v>-15.818591737188399</v>
      </c>
      <c r="E529" s="71" t="str">
        <f t="shared" si="308"/>
        <v>35.28694876469672</v>
      </c>
      <c r="F529" s="71" t="str">
        <f t="shared" si="309"/>
        <v>786.0</v>
      </c>
      <c r="G529" s="71" t="str">
        <f t="shared" si="310"/>
        <v>Malawi</v>
      </c>
      <c r="H529" s="71" t="str">
        <f t="shared" si="311"/>
        <v>Chiradzulu</v>
      </c>
      <c r="I529" s="71" t="str">
        <f t="shared" si="312"/>
        <v>Mpunga</v>
      </c>
      <c r="J529" s="71" t="str">
        <f t="shared" si="313"/>
        <v>Chalamanda</v>
      </c>
      <c r="K529" s="71" t="str">
        <f t="shared" si="314"/>
        <v>Khumbunya</v>
      </c>
      <c r="L529" s="71">
        <f t="shared" si="315"/>
        <v>0</v>
      </c>
      <c r="M529" s="71">
        <f t="shared" si="316"/>
        <v>0</v>
      </c>
      <c r="N529" s="71">
        <f t="shared" si="335"/>
        <v>7</v>
      </c>
      <c r="O529" s="71" t="str">
        <f t="shared" si="336"/>
        <v>Intermediate Level of Service</v>
      </c>
      <c r="P529" s="71">
        <v>1</v>
      </c>
      <c r="Q529" s="71" t="str">
        <f t="shared" si="317"/>
        <v>Afridev Handpump</v>
      </c>
      <c r="R529" s="71" t="str">
        <f t="shared" si="318"/>
        <v/>
      </c>
      <c r="S529" s="71" t="str">
        <f t="shared" si="337"/>
        <v>Afridev Handpump</v>
      </c>
      <c r="T529" s="71">
        <f t="shared" si="319"/>
        <v>1</v>
      </c>
      <c r="U529" s="71">
        <f t="shared" si="320"/>
        <v>156</v>
      </c>
      <c r="V529" s="71">
        <f t="shared" si="321"/>
        <v>1</v>
      </c>
      <c r="W529" s="71">
        <f t="shared" si="322"/>
        <v>1</v>
      </c>
      <c r="X529" s="71" t="str">
        <f t="shared" si="323"/>
        <v/>
      </c>
      <c r="Y529" s="71" t="str">
        <f t="shared" si="324"/>
        <v/>
      </c>
      <c r="Z529" s="71">
        <f t="shared" si="338"/>
        <v>1</v>
      </c>
      <c r="AA529" s="71">
        <f t="shared" si="325"/>
        <v>1</v>
      </c>
      <c r="AB529" s="71">
        <f t="shared" si="326"/>
        <v>50</v>
      </c>
      <c r="AC529" s="71" t="str">
        <f t="shared" si="327"/>
        <v>Handpump</v>
      </c>
      <c r="AD529" s="71">
        <f t="shared" si="339"/>
        <v>50</v>
      </c>
      <c r="AE529" s="71" t="str">
        <f t="shared" si="340"/>
        <v/>
      </c>
      <c r="AF529" s="71">
        <f t="shared" si="328"/>
        <v>1</v>
      </c>
      <c r="AG529" s="71" t="str">
        <f t="shared" si="329"/>
        <v/>
      </c>
      <c r="AH529" s="71" t="str">
        <f t="shared" si="330"/>
        <v/>
      </c>
      <c r="AI529" s="71">
        <f t="shared" si="331"/>
        <v>1</v>
      </c>
      <c r="AJ529" s="71" t="str">
        <f t="shared" si="332"/>
        <v>Turbidity</v>
      </c>
      <c r="AK529" s="71" t="str">
        <f t="shared" si="333"/>
        <v/>
      </c>
      <c r="AL529" s="71" t="str">
        <f t="shared" si="341"/>
        <v>No Data</v>
      </c>
      <c r="AM529" s="71">
        <f t="shared" si="334"/>
        <v>1</v>
      </c>
    </row>
    <row r="530" spans="1:39" x14ac:dyDescent="0.45">
      <c r="A530" s="71" t="str">
        <f t="shared" si="304"/>
        <v>2724220419</v>
      </c>
      <c r="B530" s="71" t="str">
        <f t="shared" si="305"/>
        <v>20-08-2019 13:09:25 UTC</v>
      </c>
      <c r="C530" s="71" t="str">
        <f t="shared" si="306"/>
        <v>ecpn-99bj-r68p</v>
      </c>
      <c r="D530" s="71" t="str">
        <f t="shared" si="307"/>
        <v>-15.733069125562906</v>
      </c>
      <c r="E530" s="71" t="str">
        <f t="shared" si="308"/>
        <v>35.15858167782426</v>
      </c>
      <c r="F530" s="71" t="str">
        <f t="shared" si="309"/>
        <v>1006.0</v>
      </c>
      <c r="G530" s="71" t="str">
        <f t="shared" si="310"/>
        <v>Malawi</v>
      </c>
      <c r="H530" s="71" t="str">
        <f t="shared" si="311"/>
        <v>Chiradzulu</v>
      </c>
      <c r="I530" s="71" t="str">
        <f t="shared" si="312"/>
        <v>Onga</v>
      </c>
      <c r="J530" s="71" t="str">
        <f t="shared" si="313"/>
        <v>Onga</v>
      </c>
      <c r="K530" s="71" t="str">
        <f t="shared" si="314"/>
        <v>Chiwala</v>
      </c>
      <c r="L530" s="71">
        <f t="shared" si="315"/>
        <v>0</v>
      </c>
      <c r="M530" s="71">
        <f t="shared" si="316"/>
        <v>0</v>
      </c>
      <c r="N530" s="71">
        <f t="shared" si="335"/>
        <v>6</v>
      </c>
      <c r="O530" s="71" t="str">
        <f t="shared" si="336"/>
        <v>Intermediate Level of Service</v>
      </c>
      <c r="P530" s="71">
        <v>1</v>
      </c>
      <c r="Q530" s="71" t="str">
        <f t="shared" si="317"/>
        <v>Afridev Handpump</v>
      </c>
      <c r="R530" s="71" t="str">
        <f t="shared" si="318"/>
        <v/>
      </c>
      <c r="S530" s="71" t="str">
        <f t="shared" si="337"/>
        <v>Afridev Handpump</v>
      </c>
      <c r="T530" s="71">
        <f t="shared" si="319"/>
        <v>1</v>
      </c>
      <c r="U530" s="71">
        <f t="shared" si="320"/>
        <v>153</v>
      </c>
      <c r="V530" s="71">
        <f t="shared" si="321"/>
        <v>1</v>
      </c>
      <c r="W530" s="71">
        <f t="shared" si="322"/>
        <v>0</v>
      </c>
      <c r="X530" s="71">
        <f t="shared" si="323"/>
        <v>1</v>
      </c>
      <c r="Y530" s="71">
        <f t="shared" si="324"/>
        <v>0</v>
      </c>
      <c r="Z530" s="71">
        <f t="shared" si="338"/>
        <v>0</v>
      </c>
      <c r="AA530" s="71">
        <f t="shared" si="325"/>
        <v>1</v>
      </c>
      <c r="AB530" s="71">
        <f t="shared" si="326"/>
        <v>86</v>
      </c>
      <c r="AC530" s="71" t="str">
        <f t="shared" si="327"/>
        <v>Handpump</v>
      </c>
      <c r="AD530" s="71">
        <f t="shared" si="339"/>
        <v>86</v>
      </c>
      <c r="AE530" s="71" t="str">
        <f t="shared" si="340"/>
        <v/>
      </c>
      <c r="AF530" s="71">
        <f t="shared" si="328"/>
        <v>1</v>
      </c>
      <c r="AG530" s="71" t="str">
        <f t="shared" si="329"/>
        <v/>
      </c>
      <c r="AH530" s="71" t="str">
        <f t="shared" si="330"/>
        <v/>
      </c>
      <c r="AI530" s="71">
        <f t="shared" si="331"/>
        <v>1</v>
      </c>
      <c r="AJ530" s="71" t="str">
        <f t="shared" si="332"/>
        <v>Turbidity</v>
      </c>
      <c r="AK530" s="71">
        <f t="shared" si="333"/>
        <v>1</v>
      </c>
      <c r="AL530" s="71">
        <f t="shared" si="341"/>
        <v>1</v>
      </c>
      <c r="AM530" s="71">
        <f t="shared" si="334"/>
        <v>0</v>
      </c>
    </row>
    <row r="531" spans="1:39" x14ac:dyDescent="0.45">
      <c r="A531" s="71" t="str">
        <f t="shared" si="304"/>
        <v>2720310218</v>
      </c>
      <c r="B531" s="71" t="str">
        <f t="shared" si="305"/>
        <v>20-08-2019 13:11:09 UTC</v>
      </c>
      <c r="C531" s="71" t="str">
        <f t="shared" si="306"/>
        <v>5gb2-vq0y-sp7c</v>
      </c>
      <c r="D531" s="71" t="str">
        <f t="shared" si="307"/>
        <v>-15.827014166861773</v>
      </c>
      <c r="E531" s="71" t="str">
        <f t="shared" si="308"/>
        <v>35.29418368823826</v>
      </c>
      <c r="F531" s="71" t="str">
        <f t="shared" si="309"/>
        <v>778.0</v>
      </c>
      <c r="G531" s="71" t="str">
        <f t="shared" si="310"/>
        <v>Malawi</v>
      </c>
      <c r="H531" s="71" t="str">
        <f t="shared" si="311"/>
        <v>Chiradzulu</v>
      </c>
      <c r="I531" s="71" t="str">
        <f t="shared" si="312"/>
        <v>Mpunga</v>
      </c>
      <c r="J531" s="71" t="str">
        <f t="shared" si="313"/>
        <v>Chalamanda</v>
      </c>
      <c r="K531" s="71" t="str">
        <f t="shared" si="314"/>
        <v>witika</v>
      </c>
      <c r="L531" s="71">
        <f t="shared" si="315"/>
        <v>0</v>
      </c>
      <c r="M531" s="71">
        <f t="shared" si="316"/>
        <v>0</v>
      </c>
      <c r="N531" s="71">
        <f t="shared" si="335"/>
        <v>7</v>
      </c>
      <c r="O531" s="71" t="str">
        <f t="shared" si="336"/>
        <v>Intermediate Level of Service</v>
      </c>
      <c r="P531" s="71">
        <v>1</v>
      </c>
      <c r="Q531" s="71" t="str">
        <f t="shared" si="317"/>
        <v>Afridev Handpump</v>
      </c>
      <c r="R531" s="71" t="str">
        <f t="shared" si="318"/>
        <v/>
      </c>
      <c r="S531" s="71" t="str">
        <f t="shared" si="337"/>
        <v>Afridev Handpump</v>
      </c>
      <c r="T531" s="71">
        <f t="shared" si="319"/>
        <v>1</v>
      </c>
      <c r="U531" s="71">
        <f t="shared" si="320"/>
        <v>750</v>
      </c>
      <c r="V531" s="71">
        <f t="shared" si="321"/>
        <v>0</v>
      </c>
      <c r="W531" s="71">
        <f t="shared" si="322"/>
        <v>1</v>
      </c>
      <c r="X531" s="71" t="str">
        <f t="shared" si="323"/>
        <v/>
      </c>
      <c r="Y531" s="71" t="str">
        <f t="shared" si="324"/>
        <v/>
      </c>
      <c r="Z531" s="71">
        <f t="shared" si="338"/>
        <v>1</v>
      </c>
      <c r="AA531" s="71">
        <f t="shared" si="325"/>
        <v>1</v>
      </c>
      <c r="AB531" s="71">
        <f t="shared" si="326"/>
        <v>61</v>
      </c>
      <c r="AC531" s="71" t="str">
        <f t="shared" si="327"/>
        <v>Handpump</v>
      </c>
      <c r="AD531" s="71">
        <f t="shared" si="339"/>
        <v>61</v>
      </c>
      <c r="AE531" s="71" t="str">
        <f t="shared" si="340"/>
        <v/>
      </c>
      <c r="AF531" s="71">
        <f t="shared" si="328"/>
        <v>1</v>
      </c>
      <c r="AG531" s="71" t="str">
        <f t="shared" si="329"/>
        <v/>
      </c>
      <c r="AH531" s="71" t="str">
        <f t="shared" si="330"/>
        <v/>
      </c>
      <c r="AI531" s="71">
        <f t="shared" si="331"/>
        <v>1</v>
      </c>
      <c r="AJ531" s="71" t="str">
        <f t="shared" si="332"/>
        <v>Turbidity</v>
      </c>
      <c r="AK531" s="71">
        <f t="shared" si="333"/>
        <v>1</v>
      </c>
      <c r="AL531" s="71">
        <f t="shared" si="341"/>
        <v>1</v>
      </c>
      <c r="AM531" s="71">
        <f t="shared" si="334"/>
        <v>1</v>
      </c>
    </row>
    <row r="532" spans="1:39" x14ac:dyDescent="0.45">
      <c r="A532" s="71" t="str">
        <f t="shared" si="304"/>
        <v>2708800221</v>
      </c>
      <c r="B532" s="71" t="str">
        <f t="shared" si="305"/>
        <v>20-08-2019 13:16:03 UTC</v>
      </c>
      <c r="C532" s="71" t="str">
        <f t="shared" si="306"/>
        <v>bwy9-6nh0-1eth</v>
      </c>
      <c r="D532" s="71" t="str">
        <f t="shared" si="307"/>
        <v>-15.825428268872201</v>
      </c>
      <c r="E532" s="71" t="str">
        <f t="shared" si="308"/>
        <v>35.2914603240788</v>
      </c>
      <c r="F532" s="71" t="str">
        <f t="shared" si="309"/>
        <v>777.0</v>
      </c>
      <c r="G532" s="71" t="str">
        <f t="shared" si="310"/>
        <v>Malawi</v>
      </c>
      <c r="H532" s="71" t="str">
        <f t="shared" si="311"/>
        <v>Chiradzulu</v>
      </c>
      <c r="I532" s="71" t="str">
        <f t="shared" si="312"/>
        <v>Mpunga</v>
      </c>
      <c r="J532" s="71" t="str">
        <f t="shared" si="313"/>
        <v>Chalamanda</v>
      </c>
      <c r="K532" s="71" t="str">
        <f t="shared" si="314"/>
        <v>witika</v>
      </c>
      <c r="L532" s="71">
        <f t="shared" si="315"/>
        <v>0</v>
      </c>
      <c r="M532" s="71">
        <f t="shared" si="316"/>
        <v>0</v>
      </c>
      <c r="N532" s="71">
        <f t="shared" si="335"/>
        <v>4</v>
      </c>
      <c r="O532" s="71" t="str">
        <f t="shared" si="336"/>
        <v>Basic Level of Service</v>
      </c>
      <c r="P532" s="71">
        <v>1</v>
      </c>
      <c r="Q532" s="71" t="str">
        <f t="shared" si="317"/>
        <v>Afridev Handpump</v>
      </c>
      <c r="R532" s="71" t="str">
        <f t="shared" si="318"/>
        <v/>
      </c>
      <c r="S532" s="71" t="str">
        <f t="shared" si="337"/>
        <v>Afridev Handpump</v>
      </c>
      <c r="T532" s="71">
        <f t="shared" si="319"/>
        <v>1</v>
      </c>
      <c r="U532" s="71">
        <f t="shared" si="320"/>
        <v>140</v>
      </c>
      <c r="V532" s="71">
        <f t="shared" si="321"/>
        <v>1</v>
      </c>
      <c r="W532" s="71">
        <f t="shared" si="322"/>
        <v>0</v>
      </c>
      <c r="X532" s="71">
        <f t="shared" si="323"/>
        <v>1</v>
      </c>
      <c r="Y532" s="71">
        <f t="shared" si="324"/>
        <v>0</v>
      </c>
      <c r="Z532" s="71">
        <f t="shared" si="338"/>
        <v>0</v>
      </c>
      <c r="AA532" s="71">
        <f t="shared" si="325"/>
        <v>0</v>
      </c>
      <c r="AB532" s="71">
        <f t="shared" si="326"/>
        <v>0</v>
      </c>
      <c r="AC532" s="71" t="str">
        <f t="shared" si="327"/>
        <v>Handpump</v>
      </c>
      <c r="AD532" s="71">
        <f t="shared" si="339"/>
        <v>0</v>
      </c>
      <c r="AE532" s="71" t="str">
        <f t="shared" si="340"/>
        <v/>
      </c>
      <c r="AF532" s="71">
        <f t="shared" si="328"/>
        <v>1</v>
      </c>
      <c r="AG532" s="71" t="str">
        <f t="shared" si="329"/>
        <v/>
      </c>
      <c r="AH532" s="71" t="str">
        <f t="shared" si="330"/>
        <v/>
      </c>
      <c r="AI532" s="71" t="str">
        <f t="shared" si="331"/>
        <v/>
      </c>
      <c r="AJ532" s="71" t="str">
        <f t="shared" si="332"/>
        <v>Turbidity</v>
      </c>
      <c r="AK532" s="71" t="str">
        <f t="shared" si="333"/>
        <v/>
      </c>
      <c r="AL532" s="71" t="str">
        <f t="shared" si="341"/>
        <v>No Data</v>
      </c>
      <c r="AM532" s="71">
        <f t="shared" si="334"/>
        <v>0</v>
      </c>
    </row>
    <row r="533" spans="1:39" x14ac:dyDescent="0.45">
      <c r="A533" s="71" t="str">
        <f t="shared" si="304"/>
        <v>2716590257</v>
      </c>
      <c r="B533" s="71" t="str">
        <f t="shared" si="305"/>
        <v>20-08-2019 13:35:28 UTC</v>
      </c>
      <c r="C533" s="71" t="str">
        <f t="shared" si="306"/>
        <v>8wks-xu8c-yvpx</v>
      </c>
      <c r="D533" s="71" t="str">
        <f t="shared" si="307"/>
        <v>-15.896361</v>
      </c>
      <c r="E533" s="71" t="str">
        <f t="shared" si="308"/>
        <v>35.2939183</v>
      </c>
      <c r="F533" s="71" t="str">
        <f t="shared" si="309"/>
        <v>725.0</v>
      </c>
      <c r="G533" s="71" t="str">
        <f t="shared" si="310"/>
        <v>Malawi</v>
      </c>
      <c r="H533" s="71" t="str">
        <f t="shared" si="311"/>
        <v>Chiradzulu</v>
      </c>
      <c r="I533" s="71" t="str">
        <f t="shared" si="312"/>
        <v>Nkalo</v>
      </c>
      <c r="J533" s="71" t="str">
        <f t="shared" si="313"/>
        <v>Kholomana</v>
      </c>
      <c r="K533" s="71" t="str">
        <f t="shared" si="314"/>
        <v>Mtiyana</v>
      </c>
      <c r="L533" s="71">
        <f t="shared" si="315"/>
        <v>0</v>
      </c>
      <c r="M533" s="71">
        <f t="shared" si="316"/>
        <v>0</v>
      </c>
      <c r="N533" s="71">
        <f t="shared" si="335"/>
        <v>8</v>
      </c>
      <c r="O533" s="71" t="str">
        <f t="shared" si="336"/>
        <v>High Level of Service</v>
      </c>
      <c r="P533" s="71">
        <v>1</v>
      </c>
      <c r="Q533" s="71" t="str">
        <f t="shared" si="317"/>
        <v>Afridev Handpump</v>
      </c>
      <c r="R533" s="71" t="str">
        <f t="shared" si="318"/>
        <v/>
      </c>
      <c r="S533" s="71" t="str">
        <f t="shared" si="337"/>
        <v>Afridev Handpump</v>
      </c>
      <c r="T533" s="71">
        <f t="shared" si="319"/>
        <v>1</v>
      </c>
      <c r="U533" s="71">
        <f t="shared" si="320"/>
        <v>100</v>
      </c>
      <c r="V533" s="71">
        <f t="shared" si="321"/>
        <v>1</v>
      </c>
      <c r="W533" s="71">
        <f t="shared" si="322"/>
        <v>1</v>
      </c>
      <c r="X533" s="71" t="str">
        <f t="shared" si="323"/>
        <v/>
      </c>
      <c r="Y533" s="71" t="str">
        <f t="shared" si="324"/>
        <v/>
      </c>
      <c r="Z533" s="71">
        <f t="shared" si="338"/>
        <v>1</v>
      </c>
      <c r="AA533" s="71">
        <f t="shared" si="325"/>
        <v>1</v>
      </c>
      <c r="AB533" s="71">
        <f t="shared" si="326"/>
        <v>55</v>
      </c>
      <c r="AC533" s="71" t="str">
        <f t="shared" si="327"/>
        <v>Handpump</v>
      </c>
      <c r="AD533" s="71">
        <f t="shared" si="339"/>
        <v>55</v>
      </c>
      <c r="AE533" s="71" t="str">
        <f t="shared" si="340"/>
        <v/>
      </c>
      <c r="AF533" s="71">
        <f t="shared" si="328"/>
        <v>1</v>
      </c>
      <c r="AG533" s="71" t="str">
        <f t="shared" si="329"/>
        <v/>
      </c>
      <c r="AH533" s="71" t="str">
        <f t="shared" si="330"/>
        <v/>
      </c>
      <c r="AI533" s="71">
        <f t="shared" si="331"/>
        <v>1</v>
      </c>
      <c r="AJ533" s="71" t="str">
        <f t="shared" si="332"/>
        <v>Turbidity</v>
      </c>
      <c r="AK533" s="71">
        <f t="shared" si="333"/>
        <v>1</v>
      </c>
      <c r="AL533" s="71">
        <f t="shared" si="341"/>
        <v>1</v>
      </c>
      <c r="AM533" s="71">
        <f t="shared" si="334"/>
        <v>1</v>
      </c>
    </row>
    <row r="534" spans="1:39" x14ac:dyDescent="0.45">
      <c r="A534" s="71" t="str">
        <f t="shared" si="304"/>
        <v>2700020275</v>
      </c>
      <c r="B534" s="71" t="str">
        <f t="shared" si="305"/>
        <v>20-08-2019 13:54:29 UTC</v>
      </c>
      <c r="C534" s="71" t="str">
        <f t="shared" si="306"/>
        <v>u56g-vymj-9hjr</v>
      </c>
      <c r="D534" s="71" t="str">
        <f t="shared" si="307"/>
        <v>-15.825529438443482</v>
      </c>
      <c r="E534" s="71" t="str">
        <f t="shared" si="308"/>
        <v>35.28329098597169</v>
      </c>
      <c r="F534" s="71" t="str">
        <f t="shared" si="309"/>
        <v>789.0</v>
      </c>
      <c r="G534" s="71" t="str">
        <f t="shared" si="310"/>
        <v>Malawi</v>
      </c>
      <c r="H534" s="71" t="str">
        <f t="shared" si="311"/>
        <v>Chiradzulu</v>
      </c>
      <c r="I534" s="71" t="str">
        <f t="shared" si="312"/>
        <v>Mpunga</v>
      </c>
      <c r="J534" s="71" t="str">
        <f t="shared" si="313"/>
        <v>Chalamanda</v>
      </c>
      <c r="K534" s="71" t="str">
        <f t="shared" si="314"/>
        <v>Lwala</v>
      </c>
      <c r="L534" s="71">
        <f t="shared" si="315"/>
        <v>0</v>
      </c>
      <c r="M534" s="71">
        <f t="shared" si="316"/>
        <v>0</v>
      </c>
      <c r="N534" s="71">
        <f t="shared" si="335"/>
        <v>6</v>
      </c>
      <c r="O534" s="71" t="str">
        <f t="shared" si="336"/>
        <v>Intermediate Level of Service</v>
      </c>
      <c r="P534" s="71">
        <v>1</v>
      </c>
      <c r="Q534" s="71" t="str">
        <f t="shared" si="317"/>
        <v>Afridev Handpump</v>
      </c>
      <c r="R534" s="71" t="str">
        <f t="shared" si="318"/>
        <v/>
      </c>
      <c r="S534" s="71" t="str">
        <f t="shared" si="337"/>
        <v>Afridev Handpump</v>
      </c>
      <c r="T534" s="71">
        <f t="shared" si="319"/>
        <v>1</v>
      </c>
      <c r="U534" s="71">
        <f t="shared" si="320"/>
        <v>380</v>
      </c>
      <c r="V534" s="71">
        <f t="shared" si="321"/>
        <v>0</v>
      </c>
      <c r="W534" s="71">
        <f t="shared" si="322"/>
        <v>0</v>
      </c>
      <c r="X534" s="71">
        <f t="shared" si="323"/>
        <v>1</v>
      </c>
      <c r="Y534" s="71">
        <f t="shared" si="324"/>
        <v>0</v>
      </c>
      <c r="Z534" s="71">
        <f t="shared" si="338"/>
        <v>0</v>
      </c>
      <c r="AA534" s="71">
        <f t="shared" si="325"/>
        <v>1</v>
      </c>
      <c r="AB534" s="71">
        <f t="shared" si="326"/>
        <v>69</v>
      </c>
      <c r="AC534" s="71" t="str">
        <f t="shared" si="327"/>
        <v>Handpump</v>
      </c>
      <c r="AD534" s="71">
        <f t="shared" si="339"/>
        <v>69</v>
      </c>
      <c r="AE534" s="71" t="str">
        <f t="shared" si="340"/>
        <v/>
      </c>
      <c r="AF534" s="71">
        <f t="shared" si="328"/>
        <v>1</v>
      </c>
      <c r="AG534" s="71" t="str">
        <f t="shared" si="329"/>
        <v/>
      </c>
      <c r="AH534" s="71" t="str">
        <f t="shared" si="330"/>
        <v/>
      </c>
      <c r="AI534" s="71">
        <f t="shared" si="331"/>
        <v>1</v>
      </c>
      <c r="AJ534" s="71" t="str">
        <f t="shared" si="332"/>
        <v>Turbidity</v>
      </c>
      <c r="AK534" s="71">
        <f t="shared" si="333"/>
        <v>1</v>
      </c>
      <c r="AL534" s="71">
        <f t="shared" si="341"/>
        <v>1</v>
      </c>
      <c r="AM534" s="71">
        <f t="shared" si="334"/>
        <v>1</v>
      </c>
    </row>
    <row r="535" spans="1:39" x14ac:dyDescent="0.45">
      <c r="A535" s="71" t="str">
        <f t="shared" si="304"/>
        <v>2708820234</v>
      </c>
      <c r="B535" s="71" t="str">
        <f t="shared" si="305"/>
        <v>20-08-2019 13:55:38 UTC</v>
      </c>
      <c r="C535" s="71" t="str">
        <f t="shared" si="306"/>
        <v>gh6b-6n30-e09u</v>
      </c>
      <c r="D535" s="71" t="str">
        <f t="shared" si="307"/>
        <v>-15.917554143816233</v>
      </c>
      <c r="E535" s="71" t="str">
        <f t="shared" si="308"/>
        <v>35.3236819524318</v>
      </c>
      <c r="F535" s="71" t="str">
        <f t="shared" si="309"/>
        <v>708.0</v>
      </c>
      <c r="G535" s="71" t="str">
        <f t="shared" si="310"/>
        <v>Malawi</v>
      </c>
      <c r="H535" s="71" t="str">
        <f t="shared" si="311"/>
        <v>Chiradzulu</v>
      </c>
      <c r="I535" s="71" t="str">
        <f t="shared" si="312"/>
        <v>Nkalo</v>
      </c>
      <c r="J535" s="71" t="str">
        <f t="shared" si="313"/>
        <v>Mtamba</v>
      </c>
      <c r="K535" s="71" t="str">
        <f t="shared" si="314"/>
        <v>Chiuta</v>
      </c>
      <c r="L535" s="71">
        <f t="shared" si="315"/>
        <v>0</v>
      </c>
      <c r="M535" s="71">
        <f t="shared" si="316"/>
        <v>0</v>
      </c>
      <c r="N535" s="71">
        <f t="shared" si="335"/>
        <v>0</v>
      </c>
      <c r="O535" s="71" t="str">
        <f t="shared" si="336"/>
        <v>No Improved System</v>
      </c>
      <c r="P535" s="71" t="s">
        <v>96</v>
      </c>
      <c r="Q535" s="71" t="str">
        <f t="shared" si="317"/>
        <v/>
      </c>
      <c r="R535" s="71" t="str">
        <f t="shared" si="318"/>
        <v>Unprotected well</v>
      </c>
      <c r="S535" s="71" t="str">
        <f t="shared" si="337"/>
        <v>Unprotected well</v>
      </c>
      <c r="T535" s="71" t="str">
        <f t="shared" si="319"/>
        <v>N/A</v>
      </c>
      <c r="U535" s="71">
        <f t="shared" si="320"/>
        <v>190</v>
      </c>
      <c r="V535" s="71" t="str">
        <f t="shared" si="321"/>
        <v>N/A</v>
      </c>
      <c r="W535" s="71" t="str">
        <f t="shared" si="322"/>
        <v/>
      </c>
      <c r="X535" s="71" t="str">
        <f t="shared" si="323"/>
        <v/>
      </c>
      <c r="Y535" s="71" t="str">
        <f t="shared" si="324"/>
        <v/>
      </c>
      <c r="Z535" s="71" t="str">
        <f t="shared" si="338"/>
        <v>N/A</v>
      </c>
      <c r="AA535" s="71" t="str">
        <f t="shared" si="325"/>
        <v>N/A</v>
      </c>
      <c r="AB535" s="71" t="str">
        <f t="shared" si="326"/>
        <v/>
      </c>
      <c r="AC535" s="71" t="str">
        <f t="shared" si="327"/>
        <v/>
      </c>
      <c r="AD535" s="71" t="str">
        <f t="shared" si="339"/>
        <v/>
      </c>
      <c r="AE535" s="71" t="str">
        <f t="shared" si="340"/>
        <v/>
      </c>
      <c r="AF535" s="71" t="str">
        <f t="shared" si="328"/>
        <v>N/A</v>
      </c>
      <c r="AG535" s="71" t="str">
        <f t="shared" si="329"/>
        <v/>
      </c>
      <c r="AH535" s="71" t="str">
        <f t="shared" si="330"/>
        <v/>
      </c>
      <c r="AI535" s="71" t="str">
        <f t="shared" si="331"/>
        <v/>
      </c>
      <c r="AJ535" s="71" t="str">
        <f t="shared" si="332"/>
        <v/>
      </c>
      <c r="AK535" s="71" t="str">
        <f t="shared" si="333"/>
        <v/>
      </c>
      <c r="AL535" s="71" t="str">
        <f t="shared" si="341"/>
        <v>N/A</v>
      </c>
      <c r="AM535" s="71" t="str">
        <f t="shared" si="334"/>
        <v>N/A</v>
      </c>
    </row>
    <row r="536" spans="1:39" x14ac:dyDescent="0.45">
      <c r="A536" s="71" t="str">
        <f t="shared" si="304"/>
        <v>2722220214</v>
      </c>
      <c r="B536" s="71" t="str">
        <f t="shared" si="305"/>
        <v>20-08-2019 14:21:29 UTC</v>
      </c>
      <c r="C536" s="71" t="str">
        <f t="shared" si="306"/>
        <v>6fxb-r9ns-b7u1</v>
      </c>
      <c r="D536" s="71" t="str">
        <f t="shared" si="307"/>
        <v>-15.831859074532986</v>
      </c>
      <c r="E536" s="71" t="str">
        <f t="shared" si="308"/>
        <v>35.286443838849664</v>
      </c>
      <c r="F536" s="71" t="str">
        <f t="shared" si="309"/>
        <v>771.0</v>
      </c>
      <c r="G536" s="71" t="str">
        <f t="shared" si="310"/>
        <v>Malawi</v>
      </c>
      <c r="H536" s="71" t="str">
        <f t="shared" si="311"/>
        <v>Chiradzulu</v>
      </c>
      <c r="I536" s="71" t="str">
        <f t="shared" si="312"/>
        <v>Mpunga</v>
      </c>
      <c r="J536" s="71" t="str">
        <f t="shared" si="313"/>
        <v>Chalamanda</v>
      </c>
      <c r="K536" s="71" t="str">
        <f t="shared" si="314"/>
        <v>Liwawanya</v>
      </c>
      <c r="L536" s="71">
        <f t="shared" si="315"/>
        <v>0</v>
      </c>
      <c r="M536" s="71">
        <f t="shared" si="316"/>
        <v>0</v>
      </c>
      <c r="N536" s="71">
        <f t="shared" si="335"/>
        <v>7</v>
      </c>
      <c r="O536" s="71" t="str">
        <f t="shared" si="336"/>
        <v>Intermediate Level of Service</v>
      </c>
      <c r="P536" s="71">
        <v>1</v>
      </c>
      <c r="Q536" s="71" t="str">
        <f t="shared" si="317"/>
        <v>Afridev Handpump</v>
      </c>
      <c r="R536" s="71" t="str">
        <f t="shared" si="318"/>
        <v/>
      </c>
      <c r="S536" s="71" t="str">
        <f t="shared" si="337"/>
        <v>Afridev Handpump</v>
      </c>
      <c r="T536" s="71">
        <f t="shared" si="319"/>
        <v>1</v>
      </c>
      <c r="U536" s="71">
        <f t="shared" si="320"/>
        <v>500</v>
      </c>
      <c r="V536" s="71">
        <f t="shared" si="321"/>
        <v>0</v>
      </c>
      <c r="W536" s="71">
        <f t="shared" si="322"/>
        <v>1</v>
      </c>
      <c r="X536" s="71" t="str">
        <f t="shared" si="323"/>
        <v/>
      </c>
      <c r="Y536" s="71" t="str">
        <f t="shared" si="324"/>
        <v/>
      </c>
      <c r="Z536" s="71">
        <f t="shared" si="338"/>
        <v>1</v>
      </c>
      <c r="AA536" s="71">
        <f t="shared" si="325"/>
        <v>1</v>
      </c>
      <c r="AB536" s="71">
        <f t="shared" si="326"/>
        <v>71</v>
      </c>
      <c r="AC536" s="71" t="str">
        <f t="shared" si="327"/>
        <v>Handpump</v>
      </c>
      <c r="AD536" s="71">
        <f t="shared" si="339"/>
        <v>71</v>
      </c>
      <c r="AE536" s="71" t="str">
        <f t="shared" si="340"/>
        <v/>
      </c>
      <c r="AF536" s="71">
        <f t="shared" si="328"/>
        <v>1</v>
      </c>
      <c r="AG536" s="71" t="str">
        <f t="shared" si="329"/>
        <v/>
      </c>
      <c r="AH536" s="71" t="str">
        <f t="shared" si="330"/>
        <v/>
      </c>
      <c r="AI536" s="71">
        <f t="shared" si="331"/>
        <v>1</v>
      </c>
      <c r="AJ536" s="71" t="str">
        <f t="shared" si="332"/>
        <v>Turbidity</v>
      </c>
      <c r="AK536" s="71">
        <f t="shared" si="333"/>
        <v>1</v>
      </c>
      <c r="AL536" s="71">
        <f t="shared" si="341"/>
        <v>1</v>
      </c>
      <c r="AM536" s="71">
        <f t="shared" si="334"/>
        <v>1</v>
      </c>
    </row>
    <row r="537" spans="1:39" x14ac:dyDescent="0.45">
      <c r="A537" s="71" t="str">
        <f t="shared" si="304"/>
        <v>2722210578</v>
      </c>
      <c r="B537" s="71" t="str">
        <f t="shared" si="305"/>
        <v>20-08-2019 15:00:49 UTC</v>
      </c>
      <c r="C537" s="71" t="str">
        <f t="shared" si="306"/>
        <v>dn9h-01ty-ftj6</v>
      </c>
      <c r="D537" s="71" t="str">
        <f t="shared" si="307"/>
        <v>-15.86478088516742</v>
      </c>
      <c r="E537" s="71" t="str">
        <f t="shared" si="308"/>
        <v>35.31165836378932</v>
      </c>
      <c r="F537" s="71" t="str">
        <f t="shared" si="309"/>
        <v>727.0</v>
      </c>
      <c r="G537" s="71" t="str">
        <f t="shared" si="310"/>
        <v>Malawi</v>
      </c>
      <c r="H537" s="71" t="str">
        <f t="shared" si="311"/>
        <v>Chiradzulu</v>
      </c>
      <c r="I537" s="71" t="str">
        <f t="shared" si="312"/>
        <v>Mpunga</v>
      </c>
      <c r="J537" s="71" t="str">
        <f t="shared" si="313"/>
        <v>Majikita</v>
      </c>
      <c r="K537" s="71" t="str">
        <f t="shared" si="314"/>
        <v>Majikuta</v>
      </c>
      <c r="L537" s="71">
        <f t="shared" si="315"/>
        <v>0</v>
      </c>
      <c r="M537" s="71">
        <f t="shared" si="316"/>
        <v>0</v>
      </c>
      <c r="N537" s="71">
        <f t="shared" si="335"/>
        <v>7</v>
      </c>
      <c r="O537" s="71" t="str">
        <f t="shared" si="336"/>
        <v>Intermediate Level of Service</v>
      </c>
      <c r="P537" s="71">
        <v>1</v>
      </c>
      <c r="Q537" s="71" t="str">
        <f t="shared" si="317"/>
        <v>Afridev Handpump</v>
      </c>
      <c r="R537" s="71" t="str">
        <f t="shared" si="318"/>
        <v/>
      </c>
      <c r="S537" s="71" t="str">
        <f t="shared" si="337"/>
        <v>Afridev Handpump</v>
      </c>
      <c r="T537" s="71">
        <f t="shared" si="319"/>
        <v>1</v>
      </c>
      <c r="U537" s="71">
        <f t="shared" si="320"/>
        <v>350</v>
      </c>
      <c r="V537" s="71">
        <f t="shared" si="321"/>
        <v>0</v>
      </c>
      <c r="W537" s="71">
        <f t="shared" si="322"/>
        <v>1</v>
      </c>
      <c r="X537" s="71" t="str">
        <f t="shared" si="323"/>
        <v/>
      </c>
      <c r="Y537" s="71" t="str">
        <f t="shared" si="324"/>
        <v/>
      </c>
      <c r="Z537" s="71">
        <f t="shared" si="338"/>
        <v>1</v>
      </c>
      <c r="AA537" s="71">
        <f t="shared" si="325"/>
        <v>1</v>
      </c>
      <c r="AB537" s="71">
        <f t="shared" si="326"/>
        <v>48</v>
      </c>
      <c r="AC537" s="71" t="str">
        <f t="shared" si="327"/>
        <v>Handpump</v>
      </c>
      <c r="AD537" s="71">
        <f t="shared" si="339"/>
        <v>48</v>
      </c>
      <c r="AE537" s="71" t="str">
        <f t="shared" si="340"/>
        <v/>
      </c>
      <c r="AF537" s="71">
        <f t="shared" si="328"/>
        <v>1</v>
      </c>
      <c r="AG537" s="71" t="str">
        <f t="shared" si="329"/>
        <v/>
      </c>
      <c r="AH537" s="71" t="str">
        <f t="shared" si="330"/>
        <v/>
      </c>
      <c r="AI537" s="71">
        <f t="shared" si="331"/>
        <v>1</v>
      </c>
      <c r="AJ537" s="71" t="str">
        <f t="shared" si="332"/>
        <v>Turbidity</v>
      </c>
      <c r="AK537" s="71">
        <f t="shared" si="333"/>
        <v>1</v>
      </c>
      <c r="AL537" s="71">
        <f t="shared" si="341"/>
        <v>1</v>
      </c>
      <c r="AM537" s="71">
        <f t="shared" si="334"/>
        <v>1</v>
      </c>
    </row>
    <row r="538" spans="1:39" x14ac:dyDescent="0.45">
      <c r="A538" s="71" t="str">
        <f t="shared" si="304"/>
        <v>2714410313</v>
      </c>
      <c r="B538" s="71" t="str">
        <f t="shared" si="305"/>
        <v>20-08-2019 15:06:30 UTC</v>
      </c>
      <c r="C538" s="71" t="str">
        <f t="shared" si="306"/>
        <v>f943-ugx8-7sw7</v>
      </c>
      <c r="D538" s="71" t="str">
        <f t="shared" si="307"/>
        <v>-15.812011817470193</v>
      </c>
      <c r="E538" s="71" t="str">
        <f t="shared" si="308"/>
        <v>35.26967735029757</v>
      </c>
      <c r="F538" s="71" t="str">
        <f t="shared" si="309"/>
        <v>828.0</v>
      </c>
      <c r="G538" s="71" t="str">
        <f t="shared" si="310"/>
        <v>Malawi</v>
      </c>
      <c r="H538" s="71" t="str">
        <f t="shared" si="311"/>
        <v>Chiradzulu</v>
      </c>
      <c r="I538" s="71" t="str">
        <f t="shared" si="312"/>
        <v>Mpunga</v>
      </c>
      <c r="J538" s="71" t="str">
        <f t="shared" si="313"/>
        <v>Chalamanda</v>
      </c>
      <c r="K538" s="71" t="str">
        <f t="shared" si="314"/>
        <v>Magombo</v>
      </c>
      <c r="L538" s="71">
        <f t="shared" si="315"/>
        <v>0</v>
      </c>
      <c r="M538" s="71">
        <f t="shared" si="316"/>
        <v>0</v>
      </c>
      <c r="N538" s="71">
        <f t="shared" si="335"/>
        <v>6</v>
      </c>
      <c r="O538" s="71" t="str">
        <f t="shared" si="336"/>
        <v>Intermediate Level of Service</v>
      </c>
      <c r="P538" s="71">
        <v>1</v>
      </c>
      <c r="Q538" s="71" t="str">
        <f t="shared" si="317"/>
        <v>Afridev Handpump</v>
      </c>
      <c r="R538" s="71" t="str">
        <f t="shared" si="318"/>
        <v/>
      </c>
      <c r="S538" s="71" t="str">
        <f t="shared" si="337"/>
        <v>Afridev Handpump</v>
      </c>
      <c r="T538" s="71">
        <f t="shared" si="319"/>
        <v>1</v>
      </c>
      <c r="U538" s="71">
        <f t="shared" si="320"/>
        <v>400</v>
      </c>
      <c r="V538" s="71">
        <f t="shared" si="321"/>
        <v>0</v>
      </c>
      <c r="W538" s="71">
        <f t="shared" si="322"/>
        <v>0</v>
      </c>
      <c r="X538" s="71">
        <f t="shared" si="323"/>
        <v>1</v>
      </c>
      <c r="Y538" s="71">
        <f t="shared" si="324"/>
        <v>0</v>
      </c>
      <c r="Z538" s="71">
        <f t="shared" si="338"/>
        <v>0</v>
      </c>
      <c r="AA538" s="71">
        <f t="shared" si="325"/>
        <v>1</v>
      </c>
      <c r="AB538" s="71">
        <f t="shared" si="326"/>
        <v>76</v>
      </c>
      <c r="AC538" s="71" t="str">
        <f t="shared" si="327"/>
        <v>Handpump</v>
      </c>
      <c r="AD538" s="71">
        <f t="shared" si="339"/>
        <v>76</v>
      </c>
      <c r="AE538" s="71" t="str">
        <f t="shared" si="340"/>
        <v/>
      </c>
      <c r="AF538" s="71">
        <f t="shared" si="328"/>
        <v>1</v>
      </c>
      <c r="AG538" s="71" t="str">
        <f t="shared" si="329"/>
        <v/>
      </c>
      <c r="AH538" s="71" t="str">
        <f t="shared" si="330"/>
        <v/>
      </c>
      <c r="AI538" s="71">
        <f t="shared" si="331"/>
        <v>1</v>
      </c>
      <c r="AJ538" s="71" t="str">
        <f t="shared" si="332"/>
        <v>Turbidity</v>
      </c>
      <c r="AK538" s="71">
        <f t="shared" si="333"/>
        <v>1</v>
      </c>
      <c r="AL538" s="71">
        <f t="shared" si="341"/>
        <v>1</v>
      </c>
      <c r="AM538" s="71">
        <f t="shared" si="334"/>
        <v>1</v>
      </c>
    </row>
    <row r="539" spans="1:39" x14ac:dyDescent="0.45">
      <c r="A539" s="71" t="str">
        <f t="shared" si="304"/>
        <v>2714440301</v>
      </c>
      <c r="B539" s="71" t="str">
        <f t="shared" si="305"/>
        <v>21-08-2019 05:33:24 UTC</v>
      </c>
      <c r="C539" s="71" t="str">
        <f t="shared" si="306"/>
        <v>ma4j-524w-pccg</v>
      </c>
      <c r="D539" s="71" t="str">
        <f t="shared" si="307"/>
        <v>-15.539629678241909</v>
      </c>
      <c r="E539" s="71" t="str">
        <f t="shared" si="308"/>
        <v>35.14534237794578</v>
      </c>
      <c r="F539" s="71" t="str">
        <f t="shared" si="309"/>
        <v>906.0</v>
      </c>
      <c r="G539" s="71" t="str">
        <f t="shared" si="310"/>
        <v>Malawi</v>
      </c>
      <c r="H539" s="71" t="str">
        <f t="shared" si="311"/>
        <v>Chiradzulu</v>
      </c>
      <c r="I539" s="71" t="str">
        <f t="shared" si="312"/>
        <v>Chitera</v>
      </c>
      <c r="J539" s="71" t="str">
        <f t="shared" si="313"/>
        <v>Mauwa</v>
      </c>
      <c r="K539" s="71" t="str">
        <f t="shared" si="314"/>
        <v>Sumairi</v>
      </c>
      <c r="L539" s="71">
        <f t="shared" si="315"/>
        <v>0</v>
      </c>
      <c r="M539" s="71">
        <f t="shared" si="316"/>
        <v>0</v>
      </c>
      <c r="N539" s="71">
        <f t="shared" si="335"/>
        <v>0</v>
      </c>
      <c r="O539" s="71" t="str">
        <f t="shared" si="336"/>
        <v>No Improved System</v>
      </c>
      <c r="P539" s="71" t="s">
        <v>96</v>
      </c>
      <c r="Q539" s="71" t="str">
        <f t="shared" si="317"/>
        <v/>
      </c>
      <c r="R539" s="71" t="str">
        <f t="shared" si="318"/>
        <v>River</v>
      </c>
      <c r="S539" s="71" t="str">
        <f t="shared" si="337"/>
        <v>River</v>
      </c>
      <c r="T539" s="71" t="str">
        <f t="shared" si="319"/>
        <v>N/A</v>
      </c>
      <c r="U539" s="71">
        <f t="shared" si="320"/>
        <v>30</v>
      </c>
      <c r="V539" s="71" t="str">
        <f t="shared" si="321"/>
        <v>N/A</v>
      </c>
      <c r="W539" s="71" t="str">
        <f t="shared" si="322"/>
        <v/>
      </c>
      <c r="X539" s="71" t="str">
        <f t="shared" si="323"/>
        <v/>
      </c>
      <c r="Y539" s="71" t="str">
        <f t="shared" si="324"/>
        <v/>
      </c>
      <c r="Z539" s="71" t="str">
        <f t="shared" si="338"/>
        <v>N/A</v>
      </c>
      <c r="AA539" s="71" t="str">
        <f t="shared" si="325"/>
        <v>N/A</v>
      </c>
      <c r="AB539" s="71" t="str">
        <f t="shared" si="326"/>
        <v/>
      </c>
      <c r="AC539" s="71" t="str">
        <f t="shared" si="327"/>
        <v/>
      </c>
      <c r="AD539" s="71" t="str">
        <f t="shared" si="339"/>
        <v/>
      </c>
      <c r="AE539" s="71" t="str">
        <f t="shared" si="340"/>
        <v/>
      </c>
      <c r="AF539" s="71" t="str">
        <f t="shared" si="328"/>
        <v>N/A</v>
      </c>
      <c r="AG539" s="71" t="str">
        <f t="shared" si="329"/>
        <v/>
      </c>
      <c r="AH539" s="71" t="str">
        <f t="shared" si="330"/>
        <v/>
      </c>
      <c r="AI539" s="71" t="str">
        <f t="shared" si="331"/>
        <v/>
      </c>
      <c r="AJ539" s="71" t="str">
        <f t="shared" si="332"/>
        <v/>
      </c>
      <c r="AK539" s="71" t="str">
        <f t="shared" si="333"/>
        <v/>
      </c>
      <c r="AL539" s="71" t="str">
        <f t="shared" si="341"/>
        <v>N/A</v>
      </c>
      <c r="AM539" s="71" t="str">
        <f t="shared" si="334"/>
        <v>N/A</v>
      </c>
    </row>
    <row r="540" spans="1:39" x14ac:dyDescent="0.45">
      <c r="A540" s="71" t="str">
        <f t="shared" si="304"/>
        <v>2714450056</v>
      </c>
      <c r="B540" s="71" t="str">
        <f t="shared" si="305"/>
        <v>21-08-2019 05:58:15 UTC</v>
      </c>
      <c r="C540" s="71" t="str">
        <f t="shared" si="306"/>
        <v>w3ks-97qr-0j30</v>
      </c>
      <c r="D540" s="71" t="str">
        <f t="shared" si="307"/>
        <v>-15.540541210211813</v>
      </c>
      <c r="E540" s="71" t="str">
        <f t="shared" si="308"/>
        <v>35.15052080154419</v>
      </c>
      <c r="F540" s="71" t="str">
        <f t="shared" si="309"/>
        <v>921.0</v>
      </c>
      <c r="G540" s="71" t="str">
        <f t="shared" si="310"/>
        <v>Malawi</v>
      </c>
      <c r="H540" s="71" t="str">
        <f t="shared" si="311"/>
        <v>Chiradzulu</v>
      </c>
      <c r="I540" s="71" t="str">
        <f t="shared" si="312"/>
        <v>Chitera</v>
      </c>
      <c r="J540" s="71" t="str">
        <f t="shared" si="313"/>
        <v>Mauwa</v>
      </c>
      <c r="K540" s="71" t="str">
        <f t="shared" si="314"/>
        <v>Mauwa</v>
      </c>
      <c r="L540" s="71">
        <f t="shared" si="315"/>
        <v>0</v>
      </c>
      <c r="M540" s="71">
        <f t="shared" si="316"/>
        <v>0</v>
      </c>
      <c r="N540" s="71">
        <f t="shared" si="335"/>
        <v>0</v>
      </c>
      <c r="O540" s="71" t="str">
        <f t="shared" si="336"/>
        <v>No Improved System</v>
      </c>
      <c r="P540" s="71" t="s">
        <v>96</v>
      </c>
      <c r="Q540" s="71" t="str">
        <f t="shared" si="317"/>
        <v/>
      </c>
      <c r="R540" s="71" t="str">
        <f t="shared" si="318"/>
        <v>Unprotected well</v>
      </c>
      <c r="S540" s="71" t="str">
        <f t="shared" si="337"/>
        <v>Unprotected well</v>
      </c>
      <c r="T540" s="71" t="str">
        <f t="shared" si="319"/>
        <v>N/A</v>
      </c>
      <c r="U540" s="71">
        <f t="shared" si="320"/>
        <v>190</v>
      </c>
      <c r="V540" s="71" t="str">
        <f t="shared" si="321"/>
        <v>N/A</v>
      </c>
      <c r="W540" s="71" t="str">
        <f t="shared" si="322"/>
        <v/>
      </c>
      <c r="X540" s="71" t="str">
        <f t="shared" si="323"/>
        <v/>
      </c>
      <c r="Y540" s="71" t="str">
        <f t="shared" si="324"/>
        <v/>
      </c>
      <c r="Z540" s="71" t="str">
        <f t="shared" si="338"/>
        <v>N/A</v>
      </c>
      <c r="AA540" s="71" t="str">
        <f t="shared" si="325"/>
        <v>N/A</v>
      </c>
      <c r="AB540" s="71" t="str">
        <f t="shared" si="326"/>
        <v/>
      </c>
      <c r="AC540" s="71" t="str">
        <f t="shared" si="327"/>
        <v/>
      </c>
      <c r="AD540" s="71" t="str">
        <f t="shared" si="339"/>
        <v/>
      </c>
      <c r="AE540" s="71" t="str">
        <f t="shared" si="340"/>
        <v/>
      </c>
      <c r="AF540" s="71" t="str">
        <f t="shared" si="328"/>
        <v>N/A</v>
      </c>
      <c r="AG540" s="71" t="str">
        <f t="shared" si="329"/>
        <v/>
      </c>
      <c r="AH540" s="71" t="str">
        <f t="shared" si="330"/>
        <v/>
      </c>
      <c r="AI540" s="71" t="str">
        <f t="shared" si="331"/>
        <v/>
      </c>
      <c r="AJ540" s="71" t="str">
        <f t="shared" si="332"/>
        <v/>
      </c>
      <c r="AK540" s="71" t="str">
        <f t="shared" si="333"/>
        <v/>
      </c>
      <c r="AL540" s="71" t="str">
        <f t="shared" si="341"/>
        <v>N/A</v>
      </c>
      <c r="AM540" s="71" t="str">
        <f t="shared" si="334"/>
        <v>N/A</v>
      </c>
    </row>
    <row r="541" spans="1:39" x14ac:dyDescent="0.45">
      <c r="A541" s="71" t="str">
        <f t="shared" si="304"/>
        <v>2708890703</v>
      </c>
      <c r="B541" s="71" t="str">
        <f t="shared" si="305"/>
        <v>21-08-2019 06:00:44 UTC</v>
      </c>
      <c r="C541" s="71" t="str">
        <f t="shared" si="306"/>
        <v>kmnx-6cx9-n3y</v>
      </c>
      <c r="D541" s="71" t="str">
        <f t="shared" si="307"/>
        <v>-15.53962117061019</v>
      </c>
      <c r="E541" s="71" t="str">
        <f t="shared" si="308"/>
        <v>35.148893874138594</v>
      </c>
      <c r="F541" s="71" t="str">
        <f t="shared" si="309"/>
        <v>945.0</v>
      </c>
      <c r="G541" s="71" t="str">
        <f t="shared" si="310"/>
        <v>Malawi</v>
      </c>
      <c r="H541" s="71" t="str">
        <f t="shared" si="311"/>
        <v>Chiradzulu</v>
      </c>
      <c r="I541" s="71" t="str">
        <f t="shared" si="312"/>
        <v>Chitera</v>
      </c>
      <c r="J541" s="71" t="str">
        <f t="shared" si="313"/>
        <v>Mauwa</v>
      </c>
      <c r="K541" s="71" t="str">
        <f t="shared" si="314"/>
        <v>Mauwa</v>
      </c>
      <c r="L541" s="71">
        <f t="shared" si="315"/>
        <v>0</v>
      </c>
      <c r="M541" s="71">
        <f t="shared" si="316"/>
        <v>0</v>
      </c>
      <c r="N541" s="71">
        <f t="shared" si="335"/>
        <v>8</v>
      </c>
      <c r="O541" s="71" t="str">
        <f t="shared" si="336"/>
        <v>High Level of Service</v>
      </c>
      <c r="P541" s="71">
        <v>1</v>
      </c>
      <c r="Q541" s="71" t="str">
        <f t="shared" si="317"/>
        <v>Afridev Handpump</v>
      </c>
      <c r="R541" s="71" t="str">
        <f t="shared" si="318"/>
        <v/>
      </c>
      <c r="S541" s="71" t="str">
        <f t="shared" si="337"/>
        <v>Afridev Handpump</v>
      </c>
      <c r="T541" s="71">
        <f t="shared" si="319"/>
        <v>1</v>
      </c>
      <c r="U541" s="71">
        <f t="shared" si="320"/>
        <v>187</v>
      </c>
      <c r="V541" s="71">
        <f t="shared" si="321"/>
        <v>1</v>
      </c>
      <c r="W541" s="71">
        <f t="shared" si="322"/>
        <v>1</v>
      </c>
      <c r="X541" s="71" t="str">
        <f t="shared" si="323"/>
        <v/>
      </c>
      <c r="Y541" s="71" t="str">
        <f t="shared" si="324"/>
        <v/>
      </c>
      <c r="Z541" s="71">
        <f t="shared" si="338"/>
        <v>1</v>
      </c>
      <c r="AA541" s="71">
        <f t="shared" si="325"/>
        <v>1</v>
      </c>
      <c r="AB541" s="71">
        <f t="shared" si="326"/>
        <v>58</v>
      </c>
      <c r="AC541" s="71" t="str">
        <f t="shared" si="327"/>
        <v>Handpump</v>
      </c>
      <c r="AD541" s="71">
        <f t="shared" si="339"/>
        <v>58</v>
      </c>
      <c r="AE541" s="71" t="str">
        <f t="shared" si="340"/>
        <v/>
      </c>
      <c r="AF541" s="71">
        <f t="shared" si="328"/>
        <v>1</v>
      </c>
      <c r="AG541" s="71" t="str">
        <f t="shared" si="329"/>
        <v/>
      </c>
      <c r="AH541" s="71" t="str">
        <f t="shared" si="330"/>
        <v/>
      </c>
      <c r="AI541" s="71">
        <f t="shared" si="331"/>
        <v>1</v>
      </c>
      <c r="AJ541" s="71" t="str">
        <f t="shared" si="332"/>
        <v>Turbidity</v>
      </c>
      <c r="AK541" s="71">
        <f t="shared" si="333"/>
        <v>1</v>
      </c>
      <c r="AL541" s="71">
        <f t="shared" si="341"/>
        <v>1</v>
      </c>
      <c r="AM541" s="71">
        <f t="shared" si="334"/>
        <v>1</v>
      </c>
    </row>
    <row r="542" spans="1:39" x14ac:dyDescent="0.45">
      <c r="A542" s="71" t="str">
        <f t="shared" si="304"/>
        <v>2716640888</v>
      </c>
      <c r="B542" s="71" t="str">
        <f t="shared" si="305"/>
        <v>21-08-2019 06:29:11 UTC</v>
      </c>
      <c r="C542" s="71" t="str">
        <f t="shared" si="306"/>
        <v>nh4k-vsh3-usuy</v>
      </c>
      <c r="D542" s="71" t="str">
        <f t="shared" si="307"/>
        <v>-15.536185051314533</v>
      </c>
      <c r="E542" s="71" t="str">
        <f t="shared" si="308"/>
        <v>35.15211671590805</v>
      </c>
      <c r="F542" s="71" t="str">
        <f t="shared" si="309"/>
        <v>919.0</v>
      </c>
      <c r="G542" s="71" t="str">
        <f t="shared" si="310"/>
        <v>Malawi</v>
      </c>
      <c r="H542" s="71" t="str">
        <f t="shared" si="311"/>
        <v>Chiradzulu</v>
      </c>
      <c r="I542" s="71" t="str">
        <f t="shared" si="312"/>
        <v>Chitera</v>
      </c>
      <c r="J542" s="71" t="str">
        <f t="shared" si="313"/>
        <v>Mauwa</v>
      </c>
      <c r="K542" s="71" t="str">
        <f t="shared" si="314"/>
        <v>Mauwa</v>
      </c>
      <c r="L542" s="71">
        <f t="shared" si="315"/>
        <v>0</v>
      </c>
      <c r="M542" s="71">
        <f t="shared" si="316"/>
        <v>0</v>
      </c>
      <c r="N542" s="71">
        <f t="shared" si="335"/>
        <v>7</v>
      </c>
      <c r="O542" s="71" t="str">
        <f t="shared" si="336"/>
        <v>Intermediate Level of Service</v>
      </c>
      <c r="P542" s="71">
        <v>1</v>
      </c>
      <c r="Q542" s="71" t="str">
        <f t="shared" si="317"/>
        <v>Afridev Handpump</v>
      </c>
      <c r="R542" s="71" t="str">
        <f t="shared" si="318"/>
        <v/>
      </c>
      <c r="S542" s="71" t="str">
        <f t="shared" si="337"/>
        <v>Afridev Handpump</v>
      </c>
      <c r="T542" s="71">
        <f t="shared" si="319"/>
        <v>1</v>
      </c>
      <c r="U542" s="71">
        <f t="shared" si="320"/>
        <v>190</v>
      </c>
      <c r="V542" s="71">
        <f t="shared" si="321"/>
        <v>1</v>
      </c>
      <c r="W542" s="71">
        <f t="shared" si="322"/>
        <v>0</v>
      </c>
      <c r="X542" s="71">
        <f t="shared" si="323"/>
        <v>1</v>
      </c>
      <c r="Y542" s="71">
        <f t="shared" si="324"/>
        <v>0</v>
      </c>
      <c r="Z542" s="71">
        <f t="shared" si="338"/>
        <v>0</v>
      </c>
      <c r="AA542" s="71">
        <f t="shared" si="325"/>
        <v>1</v>
      </c>
      <c r="AB542" s="71">
        <f t="shared" si="326"/>
        <v>59</v>
      </c>
      <c r="AC542" s="71" t="str">
        <f t="shared" si="327"/>
        <v>Handpump</v>
      </c>
      <c r="AD542" s="71">
        <f t="shared" si="339"/>
        <v>59</v>
      </c>
      <c r="AE542" s="71" t="str">
        <f t="shared" si="340"/>
        <v/>
      </c>
      <c r="AF542" s="71">
        <f t="shared" si="328"/>
        <v>1</v>
      </c>
      <c r="AG542" s="71" t="str">
        <f t="shared" si="329"/>
        <v/>
      </c>
      <c r="AH542" s="71" t="str">
        <f t="shared" si="330"/>
        <v/>
      </c>
      <c r="AI542" s="71">
        <f t="shared" si="331"/>
        <v>1</v>
      </c>
      <c r="AJ542" s="71" t="str">
        <f t="shared" si="332"/>
        <v>Turbidity</v>
      </c>
      <c r="AK542" s="71">
        <f t="shared" si="333"/>
        <v>1</v>
      </c>
      <c r="AL542" s="71">
        <f t="shared" si="341"/>
        <v>1</v>
      </c>
      <c r="AM542" s="71">
        <f t="shared" si="334"/>
        <v>1</v>
      </c>
    </row>
    <row r="543" spans="1:39" x14ac:dyDescent="0.45">
      <c r="A543" s="71" t="str">
        <f t="shared" si="304"/>
        <v>2708850295</v>
      </c>
      <c r="B543" s="71" t="str">
        <f t="shared" si="305"/>
        <v>21-08-2019 06:53:59 UTC</v>
      </c>
      <c r="C543" s="71" t="str">
        <f t="shared" si="306"/>
        <v>ee38-ebcv-u8nf</v>
      </c>
      <c r="D543" s="71" t="str">
        <f t="shared" si="307"/>
        <v>-15.541781857609749</v>
      </c>
      <c r="E543" s="71" t="str">
        <f t="shared" si="308"/>
        <v>35.146314511075616</v>
      </c>
      <c r="F543" s="71" t="str">
        <f t="shared" si="309"/>
        <v>929.0</v>
      </c>
      <c r="G543" s="71" t="str">
        <f t="shared" si="310"/>
        <v>Malawi</v>
      </c>
      <c r="H543" s="71" t="str">
        <f t="shared" si="311"/>
        <v>Chiradzulu</v>
      </c>
      <c r="I543" s="71" t="str">
        <f t="shared" si="312"/>
        <v>Chitera</v>
      </c>
      <c r="J543" s="71" t="str">
        <f t="shared" si="313"/>
        <v>Mauwa</v>
      </c>
      <c r="K543" s="71" t="str">
        <f t="shared" si="314"/>
        <v>Nsomera</v>
      </c>
      <c r="L543" s="71">
        <f t="shared" si="315"/>
        <v>0</v>
      </c>
      <c r="M543" s="71">
        <f t="shared" si="316"/>
        <v>0</v>
      </c>
      <c r="N543" s="71">
        <f t="shared" si="335"/>
        <v>8</v>
      </c>
      <c r="O543" s="71" t="str">
        <f t="shared" si="336"/>
        <v>High Level of Service</v>
      </c>
      <c r="P543" s="71">
        <v>1</v>
      </c>
      <c r="Q543" s="71" t="str">
        <f t="shared" si="317"/>
        <v>Afridev Handpump</v>
      </c>
      <c r="R543" s="71" t="str">
        <f t="shared" si="318"/>
        <v/>
      </c>
      <c r="S543" s="71" t="str">
        <f t="shared" si="337"/>
        <v>Afridev Handpump</v>
      </c>
      <c r="T543" s="71">
        <f t="shared" si="319"/>
        <v>1</v>
      </c>
      <c r="U543" s="71">
        <f t="shared" si="320"/>
        <v>44</v>
      </c>
      <c r="V543" s="71">
        <f t="shared" si="321"/>
        <v>1</v>
      </c>
      <c r="W543" s="71">
        <f t="shared" si="322"/>
        <v>1</v>
      </c>
      <c r="X543" s="71" t="str">
        <f t="shared" si="323"/>
        <v/>
      </c>
      <c r="Y543" s="71" t="str">
        <f t="shared" si="324"/>
        <v/>
      </c>
      <c r="Z543" s="71">
        <f t="shared" si="338"/>
        <v>1</v>
      </c>
      <c r="AA543" s="71">
        <f t="shared" si="325"/>
        <v>1</v>
      </c>
      <c r="AB543" s="71">
        <f t="shared" si="326"/>
        <v>53</v>
      </c>
      <c r="AC543" s="71" t="str">
        <f t="shared" si="327"/>
        <v>Handpump</v>
      </c>
      <c r="AD543" s="71">
        <f t="shared" si="339"/>
        <v>53</v>
      </c>
      <c r="AE543" s="71" t="str">
        <f t="shared" si="340"/>
        <v/>
      </c>
      <c r="AF543" s="71">
        <f t="shared" si="328"/>
        <v>1</v>
      </c>
      <c r="AG543" s="71" t="str">
        <f t="shared" si="329"/>
        <v/>
      </c>
      <c r="AH543" s="71" t="str">
        <f t="shared" si="330"/>
        <v/>
      </c>
      <c r="AI543" s="71">
        <f t="shared" si="331"/>
        <v>1</v>
      </c>
      <c r="AJ543" s="71" t="str">
        <f t="shared" si="332"/>
        <v>Turbidity</v>
      </c>
      <c r="AK543" s="71">
        <f t="shared" si="333"/>
        <v>1</v>
      </c>
      <c r="AL543" s="71">
        <f t="shared" si="341"/>
        <v>1</v>
      </c>
      <c r="AM543" s="71">
        <f t="shared" si="334"/>
        <v>1</v>
      </c>
    </row>
    <row r="544" spans="1:39" x14ac:dyDescent="0.45">
      <c r="A544" s="71" t="str">
        <f t="shared" si="304"/>
        <v>2708880052</v>
      </c>
      <c r="B544" s="71" t="str">
        <f t="shared" si="305"/>
        <v>21-08-2019 07:01:07 UTC</v>
      </c>
      <c r="C544" s="71" t="str">
        <f t="shared" si="306"/>
        <v>8cy5-5pm2-mpy8</v>
      </c>
      <c r="D544" s="71" t="str">
        <f t="shared" si="307"/>
        <v>-15.812555383890867</v>
      </c>
      <c r="E544" s="71" t="str">
        <f t="shared" si="308"/>
        <v>35.26451108045876</v>
      </c>
      <c r="F544" s="71" t="str">
        <f t="shared" si="309"/>
        <v>837.0</v>
      </c>
      <c r="G544" s="71" t="str">
        <f t="shared" si="310"/>
        <v>Malawi</v>
      </c>
      <c r="H544" s="71" t="str">
        <f t="shared" si="311"/>
        <v>Chiradzulu</v>
      </c>
      <c r="I544" s="71" t="str">
        <f t="shared" si="312"/>
        <v>Mpunga</v>
      </c>
      <c r="J544" s="71" t="str">
        <f t="shared" si="313"/>
        <v>Chalamanda</v>
      </c>
      <c r="K544" s="71" t="str">
        <f t="shared" si="314"/>
        <v>Magombo</v>
      </c>
      <c r="L544" s="71">
        <f t="shared" si="315"/>
        <v>0</v>
      </c>
      <c r="M544" s="71">
        <f t="shared" si="316"/>
        <v>0</v>
      </c>
      <c r="N544" s="71">
        <f t="shared" si="335"/>
        <v>3</v>
      </c>
      <c r="O544" s="71" t="str">
        <f t="shared" si="336"/>
        <v>Basic Level of Service</v>
      </c>
      <c r="P544" s="71">
        <v>1</v>
      </c>
      <c r="Q544" s="71" t="str">
        <f t="shared" si="317"/>
        <v>Afridev Handpump</v>
      </c>
      <c r="R544" s="71" t="str">
        <f t="shared" si="318"/>
        <v/>
      </c>
      <c r="S544" s="71" t="str">
        <f t="shared" si="337"/>
        <v>Afridev Handpump</v>
      </c>
      <c r="T544" s="71">
        <f t="shared" si="319"/>
        <v>1</v>
      </c>
      <c r="U544" s="71">
        <f t="shared" si="320"/>
        <v>300</v>
      </c>
      <c r="V544" s="71">
        <f t="shared" si="321"/>
        <v>0</v>
      </c>
      <c r="W544" s="71">
        <f t="shared" si="322"/>
        <v>0</v>
      </c>
      <c r="X544" s="71">
        <f t="shared" si="323"/>
        <v>1</v>
      </c>
      <c r="Y544" s="71">
        <f t="shared" si="324"/>
        <v>0</v>
      </c>
      <c r="Z544" s="71">
        <f t="shared" si="338"/>
        <v>0</v>
      </c>
      <c r="AA544" s="71">
        <f t="shared" si="325"/>
        <v>0</v>
      </c>
      <c r="AB544" s="71">
        <f t="shared" si="326"/>
        <v>0</v>
      </c>
      <c r="AC544" s="71" t="str">
        <f t="shared" si="327"/>
        <v>Handpump</v>
      </c>
      <c r="AD544" s="71">
        <f t="shared" si="339"/>
        <v>0</v>
      </c>
      <c r="AE544" s="71" t="str">
        <f t="shared" si="340"/>
        <v/>
      </c>
      <c r="AF544" s="71">
        <f t="shared" si="328"/>
        <v>1</v>
      </c>
      <c r="AG544" s="71" t="str">
        <f t="shared" si="329"/>
        <v/>
      </c>
      <c r="AH544" s="71" t="str">
        <f t="shared" si="330"/>
        <v/>
      </c>
      <c r="AI544" s="71" t="str">
        <f t="shared" si="331"/>
        <v/>
      </c>
      <c r="AJ544" s="71" t="str">
        <f t="shared" si="332"/>
        <v>Turbidity</v>
      </c>
      <c r="AK544" s="71" t="str">
        <f t="shared" si="333"/>
        <v/>
      </c>
      <c r="AL544" s="71" t="str">
        <f t="shared" si="341"/>
        <v>No Data</v>
      </c>
      <c r="AM544" s="71">
        <f t="shared" si="334"/>
        <v>0</v>
      </c>
    </row>
    <row r="545" spans="1:39" x14ac:dyDescent="0.45">
      <c r="A545" s="71" t="str">
        <f t="shared" si="304"/>
        <v>2710590680</v>
      </c>
      <c r="B545" s="71" t="str">
        <f t="shared" si="305"/>
        <v>21-08-2019 07:13:05 UTC</v>
      </c>
      <c r="C545" s="71" t="str">
        <f t="shared" si="306"/>
        <v>qcqh-yasp-hn0j</v>
      </c>
      <c r="D545" s="71" t="str">
        <f t="shared" si="307"/>
        <v>-15.883473576977849</v>
      </c>
      <c r="E545" s="71" t="str">
        <f t="shared" si="308"/>
        <v>35.28059184551239</v>
      </c>
      <c r="F545" s="71" t="str">
        <f t="shared" si="309"/>
        <v>756.0</v>
      </c>
      <c r="G545" s="71" t="str">
        <f t="shared" si="310"/>
        <v>Malawi</v>
      </c>
      <c r="H545" s="71" t="str">
        <f t="shared" si="311"/>
        <v>Chiradzulu</v>
      </c>
      <c r="I545" s="71" t="str">
        <f t="shared" si="312"/>
        <v>Nkalo</v>
      </c>
      <c r="J545" s="71" t="str">
        <f t="shared" si="313"/>
        <v>Malaya</v>
      </c>
      <c r="K545" s="71" t="str">
        <f t="shared" si="314"/>
        <v>Kengere</v>
      </c>
      <c r="L545" s="71">
        <f t="shared" si="315"/>
        <v>0</v>
      </c>
      <c r="M545" s="71">
        <f t="shared" si="316"/>
        <v>0</v>
      </c>
      <c r="N545" s="71">
        <f t="shared" si="335"/>
        <v>5</v>
      </c>
      <c r="O545" s="71" t="str">
        <f t="shared" si="336"/>
        <v>Basic Level of Service</v>
      </c>
      <c r="P545" s="71">
        <v>1</v>
      </c>
      <c r="Q545" s="71" t="str">
        <f t="shared" si="317"/>
        <v>Afridev Handpump</v>
      </c>
      <c r="R545" s="71" t="str">
        <f t="shared" si="318"/>
        <v/>
      </c>
      <c r="S545" s="71" t="str">
        <f t="shared" si="337"/>
        <v>Afridev Handpump</v>
      </c>
      <c r="T545" s="71">
        <f t="shared" si="319"/>
        <v>1</v>
      </c>
      <c r="U545" s="71">
        <f t="shared" si="320"/>
        <v>345</v>
      </c>
      <c r="V545" s="71">
        <f t="shared" si="321"/>
        <v>0</v>
      </c>
      <c r="W545" s="71">
        <f t="shared" si="322"/>
        <v>0</v>
      </c>
      <c r="X545" s="71">
        <f t="shared" si="323"/>
        <v>1</v>
      </c>
      <c r="Y545" s="71">
        <f t="shared" si="324"/>
        <v>0</v>
      </c>
      <c r="Z545" s="71">
        <f t="shared" si="338"/>
        <v>0</v>
      </c>
      <c r="AA545" s="71">
        <f t="shared" si="325"/>
        <v>1</v>
      </c>
      <c r="AB545" s="71">
        <f t="shared" si="326"/>
        <v>120</v>
      </c>
      <c r="AC545" s="71" t="str">
        <f t="shared" si="327"/>
        <v>Handpump</v>
      </c>
      <c r="AD545" s="71">
        <f t="shared" si="339"/>
        <v>120</v>
      </c>
      <c r="AE545" s="71" t="str">
        <f t="shared" si="340"/>
        <v/>
      </c>
      <c r="AF545" s="71">
        <f t="shared" si="328"/>
        <v>1</v>
      </c>
      <c r="AG545" s="71" t="str">
        <f t="shared" si="329"/>
        <v/>
      </c>
      <c r="AH545" s="71" t="str">
        <f t="shared" si="330"/>
        <v/>
      </c>
      <c r="AI545" s="71">
        <f t="shared" si="331"/>
        <v>1</v>
      </c>
      <c r="AJ545" s="71" t="str">
        <f t="shared" si="332"/>
        <v>Turbidity</v>
      </c>
      <c r="AK545" s="71">
        <f t="shared" si="333"/>
        <v>1</v>
      </c>
      <c r="AL545" s="71">
        <f t="shared" si="341"/>
        <v>1</v>
      </c>
      <c r="AM545" s="71">
        <f t="shared" si="334"/>
        <v>0</v>
      </c>
    </row>
    <row r="546" spans="1:39" x14ac:dyDescent="0.45">
      <c r="A546" s="71" t="str">
        <f t="shared" si="304"/>
        <v>2707250765</v>
      </c>
      <c r="B546" s="71" t="str">
        <f t="shared" si="305"/>
        <v>21-08-2019 07:21:28 UTC</v>
      </c>
      <c r="C546" s="71" t="str">
        <f t="shared" si="306"/>
        <v>nnmq-93g5-mcpr</v>
      </c>
      <c r="D546" s="71" t="str">
        <f t="shared" si="307"/>
        <v>-15.812689159065485</v>
      </c>
      <c r="E546" s="71" t="str">
        <f t="shared" si="308"/>
        <v>35.26342771947384</v>
      </c>
      <c r="F546" s="71" t="str">
        <f t="shared" si="309"/>
        <v>827.0</v>
      </c>
      <c r="G546" s="71" t="str">
        <f t="shared" si="310"/>
        <v>Malawi</v>
      </c>
      <c r="H546" s="71" t="str">
        <f t="shared" si="311"/>
        <v>Chiradzulu</v>
      </c>
      <c r="I546" s="71" t="str">
        <f t="shared" si="312"/>
        <v>Mpunga</v>
      </c>
      <c r="J546" s="71" t="str">
        <f t="shared" si="313"/>
        <v>Chalamanda</v>
      </c>
      <c r="K546" s="71" t="str">
        <f t="shared" si="314"/>
        <v>Magombo</v>
      </c>
      <c r="L546" s="71">
        <f t="shared" si="315"/>
        <v>0</v>
      </c>
      <c r="M546" s="71">
        <f t="shared" si="316"/>
        <v>0</v>
      </c>
      <c r="N546" s="71">
        <f t="shared" si="335"/>
        <v>0</v>
      </c>
      <c r="O546" s="71" t="str">
        <f t="shared" si="336"/>
        <v>No Improved System</v>
      </c>
      <c r="P546" s="71" t="s">
        <v>96</v>
      </c>
      <c r="Q546" s="71" t="str">
        <f t="shared" si="317"/>
        <v/>
      </c>
      <c r="R546" s="71" t="str">
        <f t="shared" si="318"/>
        <v>Unprotected well</v>
      </c>
      <c r="S546" s="71" t="str">
        <f t="shared" si="337"/>
        <v>Unprotected well</v>
      </c>
      <c r="T546" s="71" t="str">
        <f t="shared" si="319"/>
        <v>N/A</v>
      </c>
      <c r="U546" s="71">
        <f t="shared" si="320"/>
        <v>300</v>
      </c>
      <c r="V546" s="71" t="str">
        <f t="shared" si="321"/>
        <v>N/A</v>
      </c>
      <c r="W546" s="71" t="str">
        <f t="shared" si="322"/>
        <v/>
      </c>
      <c r="X546" s="71" t="str">
        <f t="shared" si="323"/>
        <v/>
      </c>
      <c r="Y546" s="71" t="str">
        <f t="shared" si="324"/>
        <v/>
      </c>
      <c r="Z546" s="71" t="str">
        <f t="shared" si="338"/>
        <v>N/A</v>
      </c>
      <c r="AA546" s="71" t="str">
        <f t="shared" si="325"/>
        <v>N/A</v>
      </c>
      <c r="AB546" s="71" t="str">
        <f t="shared" si="326"/>
        <v/>
      </c>
      <c r="AC546" s="71" t="str">
        <f t="shared" si="327"/>
        <v/>
      </c>
      <c r="AD546" s="71" t="str">
        <f t="shared" si="339"/>
        <v/>
      </c>
      <c r="AE546" s="71" t="str">
        <f t="shared" si="340"/>
        <v/>
      </c>
      <c r="AF546" s="71" t="str">
        <f t="shared" si="328"/>
        <v>N/A</v>
      </c>
      <c r="AG546" s="71" t="str">
        <f t="shared" si="329"/>
        <v/>
      </c>
      <c r="AH546" s="71" t="str">
        <f t="shared" si="330"/>
        <v/>
      </c>
      <c r="AI546" s="71" t="str">
        <f t="shared" si="331"/>
        <v/>
      </c>
      <c r="AJ546" s="71" t="str">
        <f t="shared" si="332"/>
        <v/>
      </c>
      <c r="AK546" s="71" t="str">
        <f t="shared" si="333"/>
        <v/>
      </c>
      <c r="AL546" s="71" t="str">
        <f t="shared" si="341"/>
        <v>N/A</v>
      </c>
      <c r="AM546" s="71" t="str">
        <f t="shared" si="334"/>
        <v>N/A</v>
      </c>
    </row>
    <row r="547" spans="1:39" x14ac:dyDescent="0.45">
      <c r="A547" s="71" t="str">
        <f t="shared" si="304"/>
        <v>2722300264</v>
      </c>
      <c r="B547" s="71" t="str">
        <f t="shared" si="305"/>
        <v>21-08-2019 07:44:19 UTC</v>
      </c>
      <c r="C547" s="71" t="str">
        <f t="shared" si="306"/>
        <v>9ckv-fe8c-gckm</v>
      </c>
      <c r="D547" s="71" t="str">
        <f t="shared" si="307"/>
        <v>-15.550242466852069</v>
      </c>
      <c r="E547" s="71" t="str">
        <f t="shared" si="308"/>
        <v>35.15549663454294</v>
      </c>
      <c r="F547" s="71" t="str">
        <f t="shared" si="309"/>
        <v>944.0</v>
      </c>
      <c r="G547" s="71" t="str">
        <f t="shared" si="310"/>
        <v>Malawi</v>
      </c>
      <c r="H547" s="71" t="str">
        <f t="shared" si="311"/>
        <v>Chiradzulu</v>
      </c>
      <c r="I547" s="71" t="str">
        <f t="shared" si="312"/>
        <v>Chitera</v>
      </c>
      <c r="J547" s="71" t="str">
        <f t="shared" si="313"/>
        <v>Chelewani</v>
      </c>
      <c r="K547" s="71" t="str">
        <f t="shared" si="314"/>
        <v>Maravi</v>
      </c>
      <c r="L547" s="71">
        <f t="shared" si="315"/>
        <v>0</v>
      </c>
      <c r="M547" s="71">
        <f t="shared" si="316"/>
        <v>0</v>
      </c>
      <c r="N547" s="71">
        <f t="shared" si="335"/>
        <v>6</v>
      </c>
      <c r="O547" s="71" t="str">
        <f t="shared" si="336"/>
        <v>Intermediate Level of Service</v>
      </c>
      <c r="P547" s="71">
        <v>1</v>
      </c>
      <c r="Q547" s="71" t="str">
        <f t="shared" si="317"/>
        <v>Afridev Handpump</v>
      </c>
      <c r="R547" s="71" t="str">
        <f t="shared" si="318"/>
        <v/>
      </c>
      <c r="S547" s="71" t="str">
        <f t="shared" si="337"/>
        <v>Afridev Handpump</v>
      </c>
      <c r="T547" s="71">
        <f t="shared" si="319"/>
        <v>1</v>
      </c>
      <c r="U547" s="71">
        <f t="shared" si="320"/>
        <v>500</v>
      </c>
      <c r="V547" s="71">
        <f t="shared" si="321"/>
        <v>0</v>
      </c>
      <c r="W547" s="71">
        <f t="shared" si="322"/>
        <v>0</v>
      </c>
      <c r="X547" s="71">
        <f t="shared" si="323"/>
        <v>1</v>
      </c>
      <c r="Y547" s="71">
        <f t="shared" si="324"/>
        <v>0</v>
      </c>
      <c r="Z547" s="71">
        <f t="shared" si="338"/>
        <v>0</v>
      </c>
      <c r="AA547" s="71">
        <f t="shared" si="325"/>
        <v>1</v>
      </c>
      <c r="AB547" s="71">
        <f t="shared" si="326"/>
        <v>50</v>
      </c>
      <c r="AC547" s="71" t="str">
        <f t="shared" si="327"/>
        <v>Handpump</v>
      </c>
      <c r="AD547" s="71">
        <f t="shared" si="339"/>
        <v>50</v>
      </c>
      <c r="AE547" s="71" t="str">
        <f t="shared" si="340"/>
        <v/>
      </c>
      <c r="AF547" s="71">
        <f t="shared" si="328"/>
        <v>1</v>
      </c>
      <c r="AG547" s="71" t="str">
        <f t="shared" si="329"/>
        <v/>
      </c>
      <c r="AH547" s="71" t="str">
        <f t="shared" si="330"/>
        <v/>
      </c>
      <c r="AI547" s="71">
        <f t="shared" si="331"/>
        <v>1</v>
      </c>
      <c r="AJ547" s="71" t="str">
        <f t="shared" si="332"/>
        <v>Turbidity</v>
      </c>
      <c r="AK547" s="71">
        <f t="shared" si="333"/>
        <v>1</v>
      </c>
      <c r="AL547" s="71">
        <f t="shared" si="341"/>
        <v>1</v>
      </c>
      <c r="AM547" s="71">
        <f t="shared" si="334"/>
        <v>1</v>
      </c>
    </row>
    <row r="548" spans="1:39" x14ac:dyDescent="0.45">
      <c r="A548" s="71" t="str">
        <f t="shared" si="304"/>
        <v>2716540750</v>
      </c>
      <c r="B548" s="71" t="str">
        <f t="shared" si="305"/>
        <v>21-08-2019 07:47:38 UTC</v>
      </c>
      <c r="C548" s="71" t="str">
        <f t="shared" si="306"/>
        <v>3tw3-p5ue-x0gx</v>
      </c>
      <c r="D548" s="71" t="str">
        <f t="shared" si="307"/>
        <v>-15.8815627</v>
      </c>
      <c r="E548" s="71" t="str">
        <f t="shared" si="308"/>
        <v>35.2802836</v>
      </c>
      <c r="F548" s="71" t="str">
        <f t="shared" si="309"/>
        <v>756.0</v>
      </c>
      <c r="G548" s="71" t="str">
        <f t="shared" si="310"/>
        <v>Malawi</v>
      </c>
      <c r="H548" s="71" t="str">
        <f t="shared" si="311"/>
        <v>Chiradzulu</v>
      </c>
      <c r="I548" s="71" t="str">
        <f t="shared" si="312"/>
        <v>Nkalo</v>
      </c>
      <c r="J548" s="71" t="str">
        <f t="shared" si="313"/>
        <v>Malaya</v>
      </c>
      <c r="K548" s="71" t="str">
        <f t="shared" si="314"/>
        <v>Kengere</v>
      </c>
      <c r="L548" s="71">
        <f t="shared" si="315"/>
        <v>0</v>
      </c>
      <c r="M548" s="71">
        <f t="shared" si="316"/>
        <v>0</v>
      </c>
      <c r="N548" s="71">
        <f t="shared" si="335"/>
        <v>7</v>
      </c>
      <c r="O548" s="71" t="str">
        <f t="shared" si="336"/>
        <v>Intermediate Level of Service</v>
      </c>
      <c r="P548" s="71">
        <v>1</v>
      </c>
      <c r="Q548" s="71" t="str">
        <f t="shared" si="317"/>
        <v>Afridev Handpump</v>
      </c>
      <c r="R548" s="71" t="str">
        <f t="shared" si="318"/>
        <v/>
      </c>
      <c r="S548" s="71" t="str">
        <f t="shared" si="337"/>
        <v>Afridev Handpump</v>
      </c>
      <c r="T548" s="71">
        <f t="shared" si="319"/>
        <v>1</v>
      </c>
      <c r="U548" s="71">
        <f t="shared" si="320"/>
        <v>300</v>
      </c>
      <c r="V548" s="71">
        <f t="shared" si="321"/>
        <v>0</v>
      </c>
      <c r="W548" s="71">
        <f t="shared" si="322"/>
        <v>1</v>
      </c>
      <c r="X548" s="71" t="str">
        <f t="shared" si="323"/>
        <v/>
      </c>
      <c r="Y548" s="71" t="str">
        <f t="shared" si="324"/>
        <v/>
      </c>
      <c r="Z548" s="71">
        <f t="shared" si="338"/>
        <v>1</v>
      </c>
      <c r="AA548" s="71">
        <f t="shared" si="325"/>
        <v>1</v>
      </c>
      <c r="AB548" s="71">
        <f t="shared" si="326"/>
        <v>50</v>
      </c>
      <c r="AC548" s="71" t="str">
        <f t="shared" si="327"/>
        <v>Handpump</v>
      </c>
      <c r="AD548" s="71">
        <f t="shared" si="339"/>
        <v>50</v>
      </c>
      <c r="AE548" s="71" t="str">
        <f t="shared" si="340"/>
        <v/>
      </c>
      <c r="AF548" s="71">
        <f t="shared" si="328"/>
        <v>1</v>
      </c>
      <c r="AG548" s="71" t="str">
        <f t="shared" si="329"/>
        <v/>
      </c>
      <c r="AH548" s="71" t="str">
        <f t="shared" si="330"/>
        <v/>
      </c>
      <c r="AI548" s="71">
        <f t="shared" si="331"/>
        <v>1</v>
      </c>
      <c r="AJ548" s="71" t="str">
        <f t="shared" si="332"/>
        <v>Turbidity</v>
      </c>
      <c r="AK548" s="71">
        <f t="shared" si="333"/>
        <v>1</v>
      </c>
      <c r="AL548" s="71">
        <f t="shared" si="341"/>
        <v>1</v>
      </c>
      <c r="AM548" s="71">
        <f t="shared" si="334"/>
        <v>1</v>
      </c>
    </row>
    <row r="549" spans="1:39" x14ac:dyDescent="0.45">
      <c r="A549" s="71" t="str">
        <f t="shared" si="304"/>
        <v>2722300292</v>
      </c>
      <c r="B549" s="71" t="str">
        <f t="shared" si="305"/>
        <v>21-08-2019 07:58:03 UTC</v>
      </c>
      <c r="C549" s="71" t="str">
        <f t="shared" si="306"/>
        <v>9125-s56y-8b6w</v>
      </c>
      <c r="D549" s="71" t="str">
        <f t="shared" si="307"/>
        <v>-15.550226457417011</v>
      </c>
      <c r="E549" s="71" t="str">
        <f t="shared" si="308"/>
        <v>35.15731072984636</v>
      </c>
      <c r="F549" s="71" t="str">
        <f t="shared" si="309"/>
        <v>946.0</v>
      </c>
      <c r="G549" s="71" t="str">
        <f t="shared" si="310"/>
        <v>Malawi</v>
      </c>
      <c r="H549" s="71" t="str">
        <f t="shared" si="311"/>
        <v>Chiradzulu</v>
      </c>
      <c r="I549" s="71" t="str">
        <f t="shared" si="312"/>
        <v>Chitera</v>
      </c>
      <c r="J549" s="71" t="str">
        <f t="shared" si="313"/>
        <v>Chelewani</v>
      </c>
      <c r="K549" s="71" t="str">
        <f t="shared" si="314"/>
        <v>Maravi</v>
      </c>
      <c r="L549" s="71">
        <f t="shared" si="315"/>
        <v>0</v>
      </c>
      <c r="M549" s="71">
        <f t="shared" si="316"/>
        <v>0</v>
      </c>
      <c r="N549" s="71">
        <f t="shared" si="335"/>
        <v>0</v>
      </c>
      <c r="O549" s="71" t="str">
        <f t="shared" si="336"/>
        <v>No Improved System</v>
      </c>
      <c r="P549" s="71" t="s">
        <v>96</v>
      </c>
      <c r="Q549" s="71" t="str">
        <f t="shared" si="317"/>
        <v/>
      </c>
      <c r="R549" s="71" t="str">
        <f t="shared" si="318"/>
        <v>Unprotected well</v>
      </c>
      <c r="S549" s="71" t="str">
        <f t="shared" si="337"/>
        <v>Unprotected well</v>
      </c>
      <c r="T549" s="71" t="str">
        <f t="shared" si="319"/>
        <v>N/A</v>
      </c>
      <c r="U549" s="71">
        <f t="shared" si="320"/>
        <v>235</v>
      </c>
      <c r="V549" s="71" t="str">
        <f t="shared" si="321"/>
        <v>N/A</v>
      </c>
      <c r="W549" s="71" t="str">
        <f t="shared" si="322"/>
        <v/>
      </c>
      <c r="X549" s="71" t="str">
        <f t="shared" si="323"/>
        <v/>
      </c>
      <c r="Y549" s="71" t="str">
        <f t="shared" si="324"/>
        <v/>
      </c>
      <c r="Z549" s="71" t="str">
        <f t="shared" si="338"/>
        <v>N/A</v>
      </c>
      <c r="AA549" s="71" t="str">
        <f t="shared" si="325"/>
        <v>N/A</v>
      </c>
      <c r="AB549" s="71" t="str">
        <f t="shared" si="326"/>
        <v/>
      </c>
      <c r="AC549" s="71" t="str">
        <f t="shared" si="327"/>
        <v/>
      </c>
      <c r="AD549" s="71" t="str">
        <f t="shared" si="339"/>
        <v/>
      </c>
      <c r="AE549" s="71" t="str">
        <f t="shared" si="340"/>
        <v/>
      </c>
      <c r="AF549" s="71" t="str">
        <f t="shared" si="328"/>
        <v>N/A</v>
      </c>
      <c r="AG549" s="71" t="str">
        <f t="shared" si="329"/>
        <v/>
      </c>
      <c r="AH549" s="71" t="str">
        <f t="shared" si="330"/>
        <v/>
      </c>
      <c r="AI549" s="71" t="str">
        <f t="shared" si="331"/>
        <v/>
      </c>
      <c r="AJ549" s="71" t="str">
        <f t="shared" si="332"/>
        <v/>
      </c>
      <c r="AK549" s="71" t="str">
        <f t="shared" si="333"/>
        <v/>
      </c>
      <c r="AL549" s="71" t="str">
        <f t="shared" si="341"/>
        <v>N/A</v>
      </c>
      <c r="AM549" s="71" t="str">
        <f t="shared" si="334"/>
        <v>N/A</v>
      </c>
    </row>
    <row r="550" spans="1:39" x14ac:dyDescent="0.45">
      <c r="A550" s="71" t="str">
        <f t="shared" si="304"/>
        <v>2694020912</v>
      </c>
      <c r="B550" s="71" t="str">
        <f t="shared" si="305"/>
        <v>21-08-2019 08:10:00 UTC</v>
      </c>
      <c r="C550" s="71" t="str">
        <f t="shared" si="306"/>
        <v>kn00-s6r0-511a</v>
      </c>
      <c r="D550" s="71" t="str">
        <f t="shared" si="307"/>
        <v>-15.56092910002917</v>
      </c>
      <c r="E550" s="71" t="str">
        <f t="shared" si="308"/>
        <v>35.16446535475552</v>
      </c>
      <c r="F550" s="71" t="str">
        <f t="shared" si="309"/>
        <v>1044.0</v>
      </c>
      <c r="G550" s="71" t="str">
        <f t="shared" si="310"/>
        <v>Malawi</v>
      </c>
      <c r="H550" s="71" t="str">
        <f t="shared" si="311"/>
        <v>Chiradzulu</v>
      </c>
      <c r="I550" s="71" t="str">
        <f t="shared" si="312"/>
        <v>Chitera</v>
      </c>
      <c r="J550" s="71" t="str">
        <f t="shared" si="313"/>
        <v>Chelewani</v>
      </c>
      <c r="K550" s="71" t="str">
        <f t="shared" si="314"/>
        <v>Chilewani</v>
      </c>
      <c r="L550" s="71">
        <f t="shared" si="315"/>
        <v>0</v>
      </c>
      <c r="M550" s="71">
        <f t="shared" si="316"/>
        <v>0</v>
      </c>
      <c r="N550" s="71">
        <f t="shared" si="335"/>
        <v>0</v>
      </c>
      <c r="O550" s="71" t="str">
        <f t="shared" si="336"/>
        <v>No Improved System</v>
      </c>
      <c r="P550" s="71" t="s">
        <v>96</v>
      </c>
      <c r="Q550" s="71" t="str">
        <f t="shared" si="317"/>
        <v/>
      </c>
      <c r="R550" s="71" t="str">
        <f t="shared" si="318"/>
        <v>Unprotected well</v>
      </c>
      <c r="S550" s="71" t="str">
        <f t="shared" si="337"/>
        <v>Unprotected well</v>
      </c>
      <c r="T550" s="71" t="str">
        <f t="shared" si="319"/>
        <v>N/A</v>
      </c>
      <c r="U550" s="71">
        <f t="shared" si="320"/>
        <v>1595</v>
      </c>
      <c r="V550" s="71" t="str">
        <f t="shared" si="321"/>
        <v>N/A</v>
      </c>
      <c r="W550" s="71" t="str">
        <f t="shared" si="322"/>
        <v/>
      </c>
      <c r="X550" s="71" t="str">
        <f t="shared" si="323"/>
        <v/>
      </c>
      <c r="Y550" s="71" t="str">
        <f t="shared" si="324"/>
        <v/>
      </c>
      <c r="Z550" s="71" t="str">
        <f t="shared" si="338"/>
        <v>N/A</v>
      </c>
      <c r="AA550" s="71" t="str">
        <f t="shared" si="325"/>
        <v>N/A</v>
      </c>
      <c r="AB550" s="71" t="str">
        <f t="shared" si="326"/>
        <v/>
      </c>
      <c r="AC550" s="71" t="str">
        <f t="shared" si="327"/>
        <v/>
      </c>
      <c r="AD550" s="71" t="str">
        <f t="shared" si="339"/>
        <v/>
      </c>
      <c r="AE550" s="71" t="str">
        <f t="shared" si="340"/>
        <v/>
      </c>
      <c r="AF550" s="71" t="str">
        <f t="shared" si="328"/>
        <v>N/A</v>
      </c>
      <c r="AG550" s="71" t="str">
        <f t="shared" si="329"/>
        <v/>
      </c>
      <c r="AH550" s="71" t="str">
        <f t="shared" si="330"/>
        <v/>
      </c>
      <c r="AI550" s="71" t="str">
        <f t="shared" si="331"/>
        <v/>
      </c>
      <c r="AJ550" s="71" t="str">
        <f t="shared" si="332"/>
        <v/>
      </c>
      <c r="AK550" s="71" t="str">
        <f t="shared" si="333"/>
        <v/>
      </c>
      <c r="AL550" s="71" t="str">
        <f t="shared" si="341"/>
        <v>N/A</v>
      </c>
      <c r="AM550" s="71" t="str">
        <f t="shared" si="334"/>
        <v>N/A</v>
      </c>
    </row>
    <row r="551" spans="1:39" x14ac:dyDescent="0.45">
      <c r="A551" s="71" t="str">
        <f t="shared" si="304"/>
        <v>2720310737</v>
      </c>
      <c r="B551" s="71" t="str">
        <f t="shared" si="305"/>
        <v>21-08-2019 08:26:45 UTC</v>
      </c>
      <c r="C551" s="71" t="str">
        <f t="shared" si="306"/>
        <v>7sx5-vm60-u1wh</v>
      </c>
      <c r="D551" s="71" t="str">
        <f t="shared" si="307"/>
        <v>-15.8781142</v>
      </c>
      <c r="E551" s="71" t="str">
        <f t="shared" si="308"/>
        <v>35.2722941</v>
      </c>
      <c r="F551" s="71" t="str">
        <f t="shared" si="309"/>
        <v>777.0</v>
      </c>
      <c r="G551" s="71" t="str">
        <f t="shared" si="310"/>
        <v>Malawi</v>
      </c>
      <c r="H551" s="71" t="str">
        <f t="shared" si="311"/>
        <v>Chiradzulu</v>
      </c>
      <c r="I551" s="71" t="str">
        <f t="shared" si="312"/>
        <v>Nkalo</v>
      </c>
      <c r="J551" s="71" t="str">
        <f t="shared" si="313"/>
        <v>Malaya</v>
      </c>
      <c r="K551" s="71" t="str">
        <f t="shared" si="314"/>
        <v>Malaya</v>
      </c>
      <c r="L551" s="71">
        <f t="shared" si="315"/>
        <v>0</v>
      </c>
      <c r="M551" s="71">
        <f t="shared" si="316"/>
        <v>0</v>
      </c>
      <c r="N551" s="71">
        <f t="shared" si="335"/>
        <v>5</v>
      </c>
      <c r="O551" s="71" t="str">
        <f t="shared" si="336"/>
        <v>Basic Level of Service</v>
      </c>
      <c r="P551" s="71">
        <v>1</v>
      </c>
      <c r="Q551" s="71" t="str">
        <f t="shared" si="317"/>
        <v>Afridev Handpump</v>
      </c>
      <c r="R551" s="71" t="str">
        <f t="shared" si="318"/>
        <v/>
      </c>
      <c r="S551" s="71" t="str">
        <f t="shared" si="337"/>
        <v>Afridev Handpump</v>
      </c>
      <c r="T551" s="71">
        <f t="shared" si="319"/>
        <v>1</v>
      </c>
      <c r="U551" s="71">
        <f t="shared" si="320"/>
        <v>275</v>
      </c>
      <c r="V551" s="71">
        <f t="shared" si="321"/>
        <v>0</v>
      </c>
      <c r="W551" s="71">
        <f t="shared" si="322"/>
        <v>0</v>
      </c>
      <c r="X551" s="71">
        <f t="shared" si="323"/>
        <v>1</v>
      </c>
      <c r="Y551" s="71">
        <f t="shared" si="324"/>
        <v>0</v>
      </c>
      <c r="Z551" s="71">
        <f t="shared" si="338"/>
        <v>0</v>
      </c>
      <c r="AA551" s="71">
        <f t="shared" si="325"/>
        <v>1</v>
      </c>
      <c r="AB551" s="71">
        <f t="shared" si="326"/>
        <v>45</v>
      </c>
      <c r="AC551" s="71" t="str">
        <f t="shared" si="327"/>
        <v>Handpump</v>
      </c>
      <c r="AD551" s="71">
        <f t="shared" si="339"/>
        <v>45</v>
      </c>
      <c r="AE551" s="71" t="str">
        <f t="shared" si="340"/>
        <v/>
      </c>
      <c r="AF551" s="71">
        <f t="shared" si="328"/>
        <v>1</v>
      </c>
      <c r="AG551" s="71" t="str">
        <f t="shared" si="329"/>
        <v/>
      </c>
      <c r="AH551" s="71" t="str">
        <f t="shared" si="330"/>
        <v/>
      </c>
      <c r="AI551" s="71">
        <f t="shared" si="331"/>
        <v>1</v>
      </c>
      <c r="AJ551" s="71" t="str">
        <f t="shared" si="332"/>
        <v>Turbidity</v>
      </c>
      <c r="AK551" s="71">
        <f t="shared" si="333"/>
        <v>1</v>
      </c>
      <c r="AL551" s="71">
        <f t="shared" si="341"/>
        <v>1</v>
      </c>
      <c r="AM551" s="71">
        <f t="shared" si="334"/>
        <v>0</v>
      </c>
    </row>
    <row r="552" spans="1:39" x14ac:dyDescent="0.45">
      <c r="A552" s="71" t="str">
        <f t="shared" si="304"/>
        <v>2724290545</v>
      </c>
      <c r="B552" s="71" t="str">
        <f t="shared" si="305"/>
        <v>21-08-2019 08:39:09 UTC</v>
      </c>
      <c r="C552" s="71" t="str">
        <f t="shared" si="306"/>
        <v>1dbs-g2k0-9cxc</v>
      </c>
      <c r="D552" s="71" t="str">
        <f t="shared" si="307"/>
        <v>-15.823785499669611</v>
      </c>
      <c r="E552" s="71" t="str">
        <f t="shared" si="308"/>
        <v>35.29993769712746</v>
      </c>
      <c r="F552" s="71" t="str">
        <f t="shared" si="309"/>
        <v>771.0</v>
      </c>
      <c r="G552" s="71" t="str">
        <f t="shared" si="310"/>
        <v>Malawi</v>
      </c>
      <c r="H552" s="71" t="str">
        <f t="shared" si="311"/>
        <v>Chiradzulu</v>
      </c>
      <c r="I552" s="71" t="str">
        <f t="shared" si="312"/>
        <v>Mpunga</v>
      </c>
      <c r="J552" s="71" t="str">
        <f t="shared" si="313"/>
        <v>Majikita</v>
      </c>
      <c r="K552" s="71" t="str">
        <f t="shared" si="314"/>
        <v>Nkhota</v>
      </c>
      <c r="L552" s="71">
        <f t="shared" si="315"/>
        <v>0</v>
      </c>
      <c r="M552" s="71">
        <f t="shared" si="316"/>
        <v>0</v>
      </c>
      <c r="N552" s="71">
        <f t="shared" si="335"/>
        <v>0</v>
      </c>
      <c r="O552" s="71" t="str">
        <f t="shared" si="336"/>
        <v>No Improved System</v>
      </c>
      <c r="P552" s="71" t="s">
        <v>96</v>
      </c>
      <c r="Q552" s="71" t="str">
        <f t="shared" si="317"/>
        <v/>
      </c>
      <c r="R552" s="71" t="str">
        <f t="shared" si="318"/>
        <v>Unprotected well</v>
      </c>
      <c r="S552" s="71" t="str">
        <f t="shared" si="337"/>
        <v>Unprotected well</v>
      </c>
      <c r="T552" s="71" t="str">
        <f t="shared" si="319"/>
        <v>N/A</v>
      </c>
      <c r="U552" s="71">
        <f t="shared" si="320"/>
        <v>50</v>
      </c>
      <c r="V552" s="71" t="str">
        <f t="shared" si="321"/>
        <v>N/A</v>
      </c>
      <c r="W552" s="71" t="str">
        <f t="shared" si="322"/>
        <v/>
      </c>
      <c r="X552" s="71" t="str">
        <f t="shared" si="323"/>
        <v/>
      </c>
      <c r="Y552" s="71" t="str">
        <f t="shared" si="324"/>
        <v/>
      </c>
      <c r="Z552" s="71" t="str">
        <f t="shared" si="338"/>
        <v>N/A</v>
      </c>
      <c r="AA552" s="71" t="str">
        <f t="shared" si="325"/>
        <v>N/A</v>
      </c>
      <c r="AB552" s="71" t="str">
        <f t="shared" si="326"/>
        <v/>
      </c>
      <c r="AC552" s="71" t="str">
        <f t="shared" si="327"/>
        <v/>
      </c>
      <c r="AD552" s="71" t="str">
        <f t="shared" si="339"/>
        <v/>
      </c>
      <c r="AE552" s="71" t="str">
        <f t="shared" si="340"/>
        <v/>
      </c>
      <c r="AF552" s="71" t="str">
        <f t="shared" si="328"/>
        <v>N/A</v>
      </c>
      <c r="AG552" s="71" t="str">
        <f t="shared" si="329"/>
        <v/>
      </c>
      <c r="AH552" s="71" t="str">
        <f t="shared" si="330"/>
        <v/>
      </c>
      <c r="AI552" s="71" t="str">
        <f t="shared" si="331"/>
        <v/>
      </c>
      <c r="AJ552" s="71" t="str">
        <f t="shared" si="332"/>
        <v/>
      </c>
      <c r="AK552" s="71" t="str">
        <f t="shared" si="333"/>
        <v/>
      </c>
      <c r="AL552" s="71" t="str">
        <f t="shared" si="341"/>
        <v>N/A</v>
      </c>
      <c r="AM552" s="71" t="str">
        <f t="shared" si="334"/>
        <v>N/A</v>
      </c>
    </row>
    <row r="553" spans="1:39" x14ac:dyDescent="0.45">
      <c r="A553" s="71" t="str">
        <f t="shared" si="304"/>
        <v>2714440910</v>
      </c>
      <c r="B553" s="71" t="str">
        <f t="shared" si="305"/>
        <v>21-08-2019 08:46:33 UTC</v>
      </c>
      <c r="C553" s="71" t="str">
        <f t="shared" si="306"/>
        <v>be6v-2ea7-2td1</v>
      </c>
      <c r="D553" s="71" t="str">
        <f t="shared" si="307"/>
        <v>-15.565239158459008</v>
      </c>
      <c r="E553" s="71" t="str">
        <f t="shared" si="308"/>
        <v>35.158345475792885</v>
      </c>
      <c r="F553" s="71" t="str">
        <f t="shared" si="309"/>
        <v>996.0</v>
      </c>
      <c r="G553" s="71" t="str">
        <f t="shared" si="310"/>
        <v>Malawi</v>
      </c>
      <c r="H553" s="71" t="str">
        <f t="shared" si="311"/>
        <v>Chiradzulu</v>
      </c>
      <c r="I553" s="71" t="str">
        <f t="shared" si="312"/>
        <v>Chitera</v>
      </c>
      <c r="J553" s="71" t="str">
        <f t="shared" si="313"/>
        <v>Chelewani</v>
      </c>
      <c r="K553" s="71" t="str">
        <f t="shared" si="314"/>
        <v>Tepula</v>
      </c>
      <c r="L553" s="71">
        <f t="shared" si="315"/>
        <v>0</v>
      </c>
      <c r="M553" s="71">
        <f t="shared" si="316"/>
        <v>0</v>
      </c>
      <c r="N553" s="71">
        <f t="shared" si="335"/>
        <v>7</v>
      </c>
      <c r="O553" s="71" t="str">
        <f t="shared" si="336"/>
        <v>Intermediate Level of Service</v>
      </c>
      <c r="P553" s="71">
        <v>1</v>
      </c>
      <c r="Q553" s="71" t="str">
        <f t="shared" si="317"/>
        <v>Afridev Handpump</v>
      </c>
      <c r="R553" s="71" t="str">
        <f t="shared" si="318"/>
        <v/>
      </c>
      <c r="S553" s="71" t="str">
        <f t="shared" si="337"/>
        <v>Afridev Handpump</v>
      </c>
      <c r="T553" s="71">
        <f t="shared" si="319"/>
        <v>1</v>
      </c>
      <c r="U553" s="71">
        <f t="shared" si="320"/>
        <v>750</v>
      </c>
      <c r="V553" s="71">
        <f t="shared" si="321"/>
        <v>0</v>
      </c>
      <c r="W553" s="71">
        <f t="shared" si="322"/>
        <v>1</v>
      </c>
      <c r="X553" s="71" t="str">
        <f t="shared" si="323"/>
        <v/>
      </c>
      <c r="Y553" s="71" t="str">
        <f t="shared" si="324"/>
        <v/>
      </c>
      <c r="Z553" s="71">
        <f t="shared" si="338"/>
        <v>1</v>
      </c>
      <c r="AA553" s="71">
        <f t="shared" si="325"/>
        <v>1</v>
      </c>
      <c r="AB553" s="71">
        <f t="shared" si="326"/>
        <v>46</v>
      </c>
      <c r="AC553" s="71" t="str">
        <f t="shared" si="327"/>
        <v>Handpump</v>
      </c>
      <c r="AD553" s="71">
        <f t="shared" si="339"/>
        <v>46</v>
      </c>
      <c r="AE553" s="71" t="str">
        <f t="shared" si="340"/>
        <v/>
      </c>
      <c r="AF553" s="71">
        <f t="shared" si="328"/>
        <v>1</v>
      </c>
      <c r="AG553" s="71" t="str">
        <f t="shared" si="329"/>
        <v/>
      </c>
      <c r="AH553" s="71" t="str">
        <f t="shared" si="330"/>
        <v/>
      </c>
      <c r="AI553" s="71">
        <f t="shared" si="331"/>
        <v>1</v>
      </c>
      <c r="AJ553" s="71" t="str">
        <f t="shared" si="332"/>
        <v>Turbidity</v>
      </c>
      <c r="AK553" s="71">
        <f t="shared" si="333"/>
        <v>1</v>
      </c>
      <c r="AL553" s="71">
        <f t="shared" si="341"/>
        <v>1</v>
      </c>
      <c r="AM553" s="71">
        <f t="shared" si="334"/>
        <v>1</v>
      </c>
    </row>
    <row r="554" spans="1:39" x14ac:dyDescent="0.45">
      <c r="A554" s="71" t="str">
        <f t="shared" si="304"/>
        <v>2705810757</v>
      </c>
      <c r="B554" s="71" t="str">
        <f t="shared" si="305"/>
        <v>21-08-2019 08:58:19 UTC</v>
      </c>
      <c r="C554" s="71" t="str">
        <f t="shared" si="306"/>
        <v>uk9n-w105-v915</v>
      </c>
      <c r="D554" s="71" t="str">
        <f t="shared" si="307"/>
        <v>-15.728386491537094</v>
      </c>
      <c r="E554" s="71" t="str">
        <f t="shared" si="308"/>
        <v>35.16066927462816</v>
      </c>
      <c r="F554" s="71" t="str">
        <f t="shared" si="309"/>
        <v>1000.0</v>
      </c>
      <c r="G554" s="71" t="str">
        <f t="shared" si="310"/>
        <v>Malawi</v>
      </c>
      <c r="H554" s="71" t="str">
        <f t="shared" si="311"/>
        <v>Chiradzulu</v>
      </c>
      <c r="I554" s="71" t="str">
        <f t="shared" si="312"/>
        <v>Onga</v>
      </c>
      <c r="J554" s="71" t="str">
        <f t="shared" si="313"/>
        <v>Onga</v>
      </c>
      <c r="K554" s="71" t="str">
        <f t="shared" si="314"/>
        <v>Potani</v>
      </c>
      <c r="L554" s="71">
        <f t="shared" si="315"/>
        <v>0</v>
      </c>
      <c r="M554" s="71">
        <f t="shared" si="316"/>
        <v>0</v>
      </c>
      <c r="N554" s="71">
        <f t="shared" si="335"/>
        <v>4</v>
      </c>
      <c r="O554" s="71" t="str">
        <f t="shared" si="336"/>
        <v>Basic Level of Service</v>
      </c>
      <c r="P554" s="71">
        <v>1</v>
      </c>
      <c r="Q554" s="71" t="str">
        <f t="shared" si="317"/>
        <v>Afridev Handpump</v>
      </c>
      <c r="R554" s="71" t="str">
        <f t="shared" si="318"/>
        <v/>
      </c>
      <c r="S554" s="71" t="str">
        <f t="shared" si="337"/>
        <v>Afridev Handpump</v>
      </c>
      <c r="T554" s="71">
        <f t="shared" si="319"/>
        <v>1</v>
      </c>
      <c r="U554" s="71">
        <f t="shared" si="320"/>
        <v>185</v>
      </c>
      <c r="V554" s="71">
        <f t="shared" si="321"/>
        <v>1</v>
      </c>
      <c r="W554" s="71">
        <f t="shared" si="322"/>
        <v>0</v>
      </c>
      <c r="X554" s="71">
        <f t="shared" si="323"/>
        <v>1</v>
      </c>
      <c r="Y554" s="71">
        <f t="shared" si="324"/>
        <v>0</v>
      </c>
      <c r="Z554" s="71">
        <f t="shared" si="338"/>
        <v>0</v>
      </c>
      <c r="AA554" s="71">
        <f t="shared" si="325"/>
        <v>0</v>
      </c>
      <c r="AB554" s="71">
        <f t="shared" si="326"/>
        <v>0</v>
      </c>
      <c r="AC554" s="71" t="str">
        <f t="shared" si="327"/>
        <v>Handpump</v>
      </c>
      <c r="AD554" s="71">
        <f t="shared" si="339"/>
        <v>0</v>
      </c>
      <c r="AE554" s="71" t="str">
        <f t="shared" si="340"/>
        <v/>
      </c>
      <c r="AF554" s="71">
        <f t="shared" si="328"/>
        <v>1</v>
      </c>
      <c r="AG554" s="71" t="str">
        <f t="shared" si="329"/>
        <v/>
      </c>
      <c r="AH554" s="71" t="str">
        <f t="shared" si="330"/>
        <v/>
      </c>
      <c r="AI554" s="71" t="str">
        <f t="shared" si="331"/>
        <v/>
      </c>
      <c r="AJ554" s="71" t="str">
        <f t="shared" si="332"/>
        <v>Turbidity</v>
      </c>
      <c r="AK554" s="71" t="str">
        <f t="shared" si="333"/>
        <v/>
      </c>
      <c r="AL554" s="71" t="str">
        <f t="shared" si="341"/>
        <v>No Data</v>
      </c>
      <c r="AM554" s="71">
        <f t="shared" si="334"/>
        <v>0</v>
      </c>
    </row>
    <row r="555" spans="1:39" x14ac:dyDescent="0.45">
      <c r="A555" s="71" t="str">
        <f t="shared" si="304"/>
        <v>2708870065</v>
      </c>
      <c r="B555" s="71" t="str">
        <f t="shared" si="305"/>
        <v>21-08-2019 08:58:35 UTC</v>
      </c>
      <c r="C555" s="71" t="str">
        <f t="shared" si="306"/>
        <v>c9ty-8d1v-s3qj</v>
      </c>
      <c r="D555" s="71" t="str">
        <f t="shared" si="307"/>
        <v>-15.843170410953462</v>
      </c>
      <c r="E555" s="71" t="str">
        <f t="shared" si="308"/>
        <v>35.296367928385735</v>
      </c>
      <c r="F555" s="71" t="str">
        <f t="shared" si="309"/>
        <v>766.0</v>
      </c>
      <c r="G555" s="71" t="str">
        <f t="shared" si="310"/>
        <v>Malawi</v>
      </c>
      <c r="H555" s="71" t="str">
        <f t="shared" si="311"/>
        <v>Chiradzulu</v>
      </c>
      <c r="I555" s="71" t="str">
        <f t="shared" si="312"/>
        <v>Mpunga</v>
      </c>
      <c r="J555" s="71" t="str">
        <f t="shared" si="313"/>
        <v>Chalamanda</v>
      </c>
      <c r="K555" s="71" t="str">
        <f t="shared" si="314"/>
        <v>Chiwalo</v>
      </c>
      <c r="L555" s="71">
        <f t="shared" si="315"/>
        <v>0</v>
      </c>
      <c r="M555" s="71">
        <f t="shared" si="316"/>
        <v>0</v>
      </c>
      <c r="N555" s="71">
        <f t="shared" si="335"/>
        <v>6</v>
      </c>
      <c r="O555" s="71" t="str">
        <f t="shared" si="336"/>
        <v>Intermediate Level of Service</v>
      </c>
      <c r="P555" s="71">
        <v>1</v>
      </c>
      <c r="Q555" s="71" t="str">
        <f t="shared" si="317"/>
        <v>Afridev Handpump</v>
      </c>
      <c r="R555" s="71" t="str">
        <f t="shared" si="318"/>
        <v/>
      </c>
      <c r="S555" s="71" t="str">
        <f t="shared" si="337"/>
        <v>Afridev Handpump</v>
      </c>
      <c r="T555" s="71">
        <f t="shared" si="319"/>
        <v>1</v>
      </c>
      <c r="U555" s="71">
        <f t="shared" si="320"/>
        <v>1000</v>
      </c>
      <c r="V555" s="71">
        <f t="shared" si="321"/>
        <v>0</v>
      </c>
      <c r="W555" s="71">
        <f t="shared" si="322"/>
        <v>0</v>
      </c>
      <c r="X555" s="71">
        <f t="shared" si="323"/>
        <v>1</v>
      </c>
      <c r="Y555" s="71">
        <f t="shared" si="324"/>
        <v>0</v>
      </c>
      <c r="Z555" s="71">
        <f t="shared" si="338"/>
        <v>0</v>
      </c>
      <c r="AA555" s="71">
        <f t="shared" si="325"/>
        <v>1</v>
      </c>
      <c r="AB555" s="71">
        <f t="shared" si="326"/>
        <v>72</v>
      </c>
      <c r="AC555" s="71" t="str">
        <f t="shared" si="327"/>
        <v>Handpump</v>
      </c>
      <c r="AD555" s="71">
        <f t="shared" si="339"/>
        <v>72</v>
      </c>
      <c r="AE555" s="71" t="str">
        <f t="shared" si="340"/>
        <v/>
      </c>
      <c r="AF555" s="71">
        <f t="shared" si="328"/>
        <v>1</v>
      </c>
      <c r="AG555" s="71" t="str">
        <f t="shared" si="329"/>
        <v/>
      </c>
      <c r="AH555" s="71" t="str">
        <f t="shared" si="330"/>
        <v/>
      </c>
      <c r="AI555" s="71">
        <f t="shared" si="331"/>
        <v>1</v>
      </c>
      <c r="AJ555" s="71" t="str">
        <f t="shared" si="332"/>
        <v>Turbidity</v>
      </c>
      <c r="AK555" s="71">
        <f t="shared" si="333"/>
        <v>1</v>
      </c>
      <c r="AL555" s="71">
        <f t="shared" si="341"/>
        <v>1</v>
      </c>
      <c r="AM555" s="71">
        <f t="shared" si="334"/>
        <v>1</v>
      </c>
    </row>
    <row r="556" spans="1:39" x14ac:dyDescent="0.45">
      <c r="A556" s="71" t="str">
        <f t="shared" si="304"/>
        <v>2708850049</v>
      </c>
      <c r="B556" s="71" t="str">
        <f t="shared" si="305"/>
        <v>21-08-2019 09:03:28 UTC</v>
      </c>
      <c r="C556" s="71" t="str">
        <f t="shared" si="306"/>
        <v>70x9-x2yk-e338</v>
      </c>
      <c r="D556" s="71" t="str">
        <f t="shared" si="307"/>
        <v>-15.8818346</v>
      </c>
      <c r="E556" s="71" t="str">
        <f t="shared" si="308"/>
        <v>35.2737626</v>
      </c>
      <c r="F556" s="71" t="str">
        <f t="shared" si="309"/>
        <v>776.0</v>
      </c>
      <c r="G556" s="71" t="str">
        <f t="shared" si="310"/>
        <v>Malawi</v>
      </c>
      <c r="H556" s="71" t="str">
        <f t="shared" si="311"/>
        <v>Chiradzulu</v>
      </c>
      <c r="I556" s="71" t="str">
        <f t="shared" si="312"/>
        <v>Nkalo</v>
      </c>
      <c r="J556" s="71" t="str">
        <f t="shared" si="313"/>
        <v>Malaya</v>
      </c>
      <c r="K556" s="71" t="str">
        <f t="shared" si="314"/>
        <v>Malaya</v>
      </c>
      <c r="L556" s="71">
        <f t="shared" si="315"/>
        <v>0</v>
      </c>
      <c r="M556" s="71">
        <f t="shared" si="316"/>
        <v>0</v>
      </c>
      <c r="N556" s="71">
        <f t="shared" si="335"/>
        <v>6</v>
      </c>
      <c r="O556" s="71" t="str">
        <f t="shared" si="336"/>
        <v>Intermediate Level of Service</v>
      </c>
      <c r="P556" s="71">
        <v>1</v>
      </c>
      <c r="Q556" s="71" t="str">
        <f t="shared" si="317"/>
        <v>Afridev Handpump</v>
      </c>
      <c r="R556" s="71" t="str">
        <f t="shared" si="318"/>
        <v/>
      </c>
      <c r="S556" s="71" t="str">
        <f t="shared" si="337"/>
        <v>Afridev Handpump</v>
      </c>
      <c r="T556" s="71">
        <f t="shared" si="319"/>
        <v>1</v>
      </c>
      <c r="U556" s="71">
        <f t="shared" si="320"/>
        <v>420</v>
      </c>
      <c r="V556" s="71">
        <f t="shared" si="321"/>
        <v>0</v>
      </c>
      <c r="W556" s="71">
        <f t="shared" si="322"/>
        <v>1</v>
      </c>
      <c r="X556" s="71" t="str">
        <f t="shared" si="323"/>
        <v/>
      </c>
      <c r="Y556" s="71" t="str">
        <f t="shared" si="324"/>
        <v/>
      </c>
      <c r="Z556" s="71">
        <f t="shared" si="338"/>
        <v>1</v>
      </c>
      <c r="AA556" s="71">
        <f t="shared" si="325"/>
        <v>1</v>
      </c>
      <c r="AB556" s="71">
        <f t="shared" si="326"/>
        <v>60</v>
      </c>
      <c r="AC556" s="71" t="str">
        <f t="shared" si="327"/>
        <v>Handpump</v>
      </c>
      <c r="AD556" s="71">
        <f t="shared" si="339"/>
        <v>60</v>
      </c>
      <c r="AE556" s="71" t="str">
        <f t="shared" si="340"/>
        <v/>
      </c>
      <c r="AF556" s="71">
        <f t="shared" si="328"/>
        <v>1</v>
      </c>
      <c r="AG556" s="71" t="str">
        <f t="shared" si="329"/>
        <v/>
      </c>
      <c r="AH556" s="71" t="str">
        <f t="shared" si="330"/>
        <v/>
      </c>
      <c r="AI556" s="71">
        <f t="shared" si="331"/>
        <v>1</v>
      </c>
      <c r="AJ556" s="71" t="str">
        <f t="shared" si="332"/>
        <v>Turbidity</v>
      </c>
      <c r="AK556" s="71">
        <f t="shared" si="333"/>
        <v>1</v>
      </c>
      <c r="AL556" s="71">
        <f t="shared" si="341"/>
        <v>1</v>
      </c>
      <c r="AM556" s="71">
        <f t="shared" si="334"/>
        <v>0</v>
      </c>
    </row>
    <row r="557" spans="1:39" x14ac:dyDescent="0.45">
      <c r="A557" s="71" t="str">
        <f t="shared" si="304"/>
        <v>2722280720</v>
      </c>
      <c r="B557" s="71" t="str">
        <f t="shared" si="305"/>
        <v>21-08-2019 09:13:14 UTC</v>
      </c>
      <c r="C557" s="71" t="str">
        <f t="shared" si="306"/>
        <v>qxdh-f1dy-kc80</v>
      </c>
      <c r="D557" s="71" t="str">
        <f t="shared" si="307"/>
        <v>-15.554842371493578</v>
      </c>
      <c r="E557" s="71" t="str">
        <f t="shared" si="308"/>
        <v>35.16790428198874</v>
      </c>
      <c r="F557" s="71" t="str">
        <f t="shared" si="309"/>
        <v>1075.0</v>
      </c>
      <c r="G557" s="71" t="str">
        <f t="shared" si="310"/>
        <v>Malawi</v>
      </c>
      <c r="H557" s="71" t="str">
        <f t="shared" si="311"/>
        <v>Chiradzulu</v>
      </c>
      <c r="I557" s="71" t="str">
        <f t="shared" si="312"/>
        <v>Chitera</v>
      </c>
      <c r="J557" s="71" t="str">
        <f t="shared" si="313"/>
        <v>Chelewani</v>
      </c>
      <c r="K557" s="71" t="str">
        <f t="shared" si="314"/>
        <v>Chilewani</v>
      </c>
      <c r="L557" s="71">
        <f t="shared" si="315"/>
        <v>0</v>
      </c>
      <c r="M557" s="71">
        <f t="shared" si="316"/>
        <v>0</v>
      </c>
      <c r="N557" s="71">
        <f t="shared" si="335"/>
        <v>6</v>
      </c>
      <c r="O557" s="71" t="str">
        <f t="shared" si="336"/>
        <v>Intermediate Level of Service</v>
      </c>
      <c r="P557" s="71">
        <v>1</v>
      </c>
      <c r="Q557" s="71" t="str">
        <f t="shared" si="317"/>
        <v>Afridev Handpump</v>
      </c>
      <c r="R557" s="71" t="str">
        <f t="shared" si="318"/>
        <v/>
      </c>
      <c r="S557" s="71" t="str">
        <f t="shared" si="337"/>
        <v>Afridev Handpump</v>
      </c>
      <c r="T557" s="71">
        <f t="shared" si="319"/>
        <v>1</v>
      </c>
      <c r="U557" s="71">
        <f t="shared" si="320"/>
        <v>795</v>
      </c>
      <c r="V557" s="71">
        <f t="shared" si="321"/>
        <v>0</v>
      </c>
      <c r="W557" s="71">
        <f t="shared" si="322"/>
        <v>0</v>
      </c>
      <c r="X557" s="71">
        <f t="shared" si="323"/>
        <v>1</v>
      </c>
      <c r="Y557" s="71">
        <f t="shared" si="324"/>
        <v>0</v>
      </c>
      <c r="Z557" s="71">
        <f t="shared" si="338"/>
        <v>0</v>
      </c>
      <c r="AA557" s="71">
        <f t="shared" si="325"/>
        <v>1</v>
      </c>
      <c r="AB557" s="71">
        <f t="shared" si="326"/>
        <v>61</v>
      </c>
      <c r="AC557" s="71" t="str">
        <f t="shared" si="327"/>
        <v>Handpump</v>
      </c>
      <c r="AD557" s="71">
        <f t="shared" si="339"/>
        <v>61</v>
      </c>
      <c r="AE557" s="71" t="str">
        <f t="shared" si="340"/>
        <v/>
      </c>
      <c r="AF557" s="71">
        <f t="shared" si="328"/>
        <v>1</v>
      </c>
      <c r="AG557" s="71" t="str">
        <f t="shared" si="329"/>
        <v/>
      </c>
      <c r="AH557" s="71" t="str">
        <f t="shared" si="330"/>
        <v/>
      </c>
      <c r="AI557" s="71">
        <f t="shared" si="331"/>
        <v>1</v>
      </c>
      <c r="AJ557" s="71" t="str">
        <f t="shared" si="332"/>
        <v>Turbidity</v>
      </c>
      <c r="AK557" s="71">
        <f t="shared" si="333"/>
        <v>1</v>
      </c>
      <c r="AL557" s="71">
        <f t="shared" si="341"/>
        <v>1</v>
      </c>
      <c r="AM557" s="71">
        <f t="shared" si="334"/>
        <v>1</v>
      </c>
    </row>
    <row r="558" spans="1:39" x14ac:dyDescent="0.45">
      <c r="A558" s="71" t="str">
        <f t="shared" si="304"/>
        <v>2718460174</v>
      </c>
      <c r="B558" s="71" t="str">
        <f t="shared" si="305"/>
        <v>21-08-2019 09:20:48 UTC</v>
      </c>
      <c r="C558" s="71" t="str">
        <f t="shared" si="306"/>
        <v>51fs-f306-axcq</v>
      </c>
      <c r="D558" s="71" t="str">
        <f t="shared" si="307"/>
        <v>-15.913973646238446</v>
      </c>
      <c r="E558" s="71" t="str">
        <f t="shared" si="308"/>
        <v>35.322612673044205</v>
      </c>
      <c r="F558" s="71" t="str">
        <f t="shared" si="309"/>
        <v>700.0</v>
      </c>
      <c r="G558" s="71" t="str">
        <f t="shared" si="310"/>
        <v>Malawi</v>
      </c>
      <c r="H558" s="71" t="str">
        <f t="shared" si="311"/>
        <v>Chiradzulu</v>
      </c>
      <c r="I558" s="71" t="str">
        <f t="shared" si="312"/>
        <v>Nkalo</v>
      </c>
      <c r="J558" s="71" t="str">
        <f t="shared" si="313"/>
        <v>Mtamba</v>
      </c>
      <c r="K558" s="71" t="str">
        <f t="shared" si="314"/>
        <v>Chiuta</v>
      </c>
      <c r="L558" s="71">
        <f t="shared" si="315"/>
        <v>0</v>
      </c>
      <c r="M558" s="71">
        <f t="shared" si="316"/>
        <v>0</v>
      </c>
      <c r="N558" s="71">
        <f t="shared" si="335"/>
        <v>0</v>
      </c>
      <c r="O558" s="71" t="str">
        <f t="shared" si="336"/>
        <v>No Improved System</v>
      </c>
      <c r="P558" s="71" t="s">
        <v>96</v>
      </c>
      <c r="Q558" s="71" t="str">
        <f t="shared" si="317"/>
        <v/>
      </c>
      <c r="R558" s="71" t="str">
        <f t="shared" si="318"/>
        <v>Unprotected well</v>
      </c>
      <c r="S558" s="71" t="str">
        <f t="shared" si="337"/>
        <v>Unprotected well</v>
      </c>
      <c r="T558" s="71" t="str">
        <f t="shared" si="319"/>
        <v>N/A</v>
      </c>
      <c r="U558" s="71">
        <f t="shared" si="320"/>
        <v>210</v>
      </c>
      <c r="V558" s="71" t="str">
        <f t="shared" si="321"/>
        <v>N/A</v>
      </c>
      <c r="W558" s="71" t="str">
        <f t="shared" si="322"/>
        <v/>
      </c>
      <c r="X558" s="71" t="str">
        <f t="shared" si="323"/>
        <v/>
      </c>
      <c r="Y558" s="71" t="str">
        <f t="shared" si="324"/>
        <v/>
      </c>
      <c r="Z558" s="71" t="str">
        <f t="shared" si="338"/>
        <v>N/A</v>
      </c>
      <c r="AA558" s="71" t="str">
        <f t="shared" si="325"/>
        <v>N/A</v>
      </c>
      <c r="AB558" s="71" t="str">
        <f t="shared" si="326"/>
        <v/>
      </c>
      <c r="AC558" s="71" t="str">
        <f t="shared" si="327"/>
        <v/>
      </c>
      <c r="AD558" s="71" t="str">
        <f t="shared" si="339"/>
        <v/>
      </c>
      <c r="AE558" s="71" t="str">
        <f t="shared" si="340"/>
        <v/>
      </c>
      <c r="AF558" s="71" t="str">
        <f t="shared" si="328"/>
        <v>N/A</v>
      </c>
      <c r="AG558" s="71" t="str">
        <f t="shared" si="329"/>
        <v/>
      </c>
      <c r="AH558" s="71" t="str">
        <f t="shared" si="330"/>
        <v/>
      </c>
      <c r="AI558" s="71" t="str">
        <f t="shared" si="331"/>
        <v/>
      </c>
      <c r="AJ558" s="71" t="str">
        <f t="shared" si="332"/>
        <v/>
      </c>
      <c r="AK558" s="71" t="str">
        <f t="shared" si="333"/>
        <v/>
      </c>
      <c r="AL558" s="71" t="str">
        <f t="shared" si="341"/>
        <v>N/A</v>
      </c>
      <c r="AM558" s="71" t="str">
        <f t="shared" si="334"/>
        <v>N/A</v>
      </c>
    </row>
    <row r="559" spans="1:39" x14ac:dyDescent="0.45">
      <c r="A559" s="71" t="str">
        <f t="shared" si="304"/>
        <v>2716600371</v>
      </c>
      <c r="B559" s="71" t="str">
        <f t="shared" si="305"/>
        <v>21-08-2019 09:28:23 UTC</v>
      </c>
      <c r="C559" s="71" t="str">
        <f t="shared" si="306"/>
        <v>5cuf-ymdm-0xud</v>
      </c>
      <c r="D559" s="71" t="str">
        <f t="shared" si="307"/>
        <v>-15.549185341224074</v>
      </c>
      <c r="E559" s="71" t="str">
        <f t="shared" si="308"/>
        <v>35.16172346659005</v>
      </c>
      <c r="F559" s="71" t="str">
        <f t="shared" si="309"/>
        <v>971.0</v>
      </c>
      <c r="G559" s="71" t="str">
        <f t="shared" si="310"/>
        <v>Malawi</v>
      </c>
      <c r="H559" s="71" t="str">
        <f t="shared" si="311"/>
        <v>Chiradzulu</v>
      </c>
      <c r="I559" s="71" t="str">
        <f t="shared" si="312"/>
        <v>Chitera</v>
      </c>
      <c r="J559" s="71" t="str">
        <f t="shared" si="313"/>
        <v>Chelewani</v>
      </c>
      <c r="K559" s="71" t="str">
        <f t="shared" si="314"/>
        <v>Chilewani</v>
      </c>
      <c r="L559" s="71">
        <f t="shared" si="315"/>
        <v>0</v>
      </c>
      <c r="M559" s="71">
        <f t="shared" si="316"/>
        <v>0</v>
      </c>
      <c r="N559" s="71">
        <f t="shared" si="335"/>
        <v>7</v>
      </c>
      <c r="O559" s="71" t="str">
        <f t="shared" si="336"/>
        <v>Intermediate Level of Service</v>
      </c>
      <c r="P559" s="71">
        <v>1</v>
      </c>
      <c r="Q559" s="71" t="str">
        <f t="shared" si="317"/>
        <v>Afridev Handpump</v>
      </c>
      <c r="R559" s="71" t="str">
        <f t="shared" si="318"/>
        <v/>
      </c>
      <c r="S559" s="71" t="str">
        <f t="shared" si="337"/>
        <v>Afridev Handpump</v>
      </c>
      <c r="T559" s="71">
        <f t="shared" si="319"/>
        <v>1</v>
      </c>
      <c r="U559" s="71">
        <f t="shared" si="320"/>
        <v>600</v>
      </c>
      <c r="V559" s="71">
        <f t="shared" si="321"/>
        <v>0</v>
      </c>
      <c r="W559" s="71">
        <f t="shared" si="322"/>
        <v>1</v>
      </c>
      <c r="X559" s="71" t="str">
        <f t="shared" si="323"/>
        <v/>
      </c>
      <c r="Y559" s="71" t="str">
        <f t="shared" si="324"/>
        <v/>
      </c>
      <c r="Z559" s="71">
        <f t="shared" si="338"/>
        <v>1</v>
      </c>
      <c r="AA559" s="71">
        <f t="shared" si="325"/>
        <v>1</v>
      </c>
      <c r="AB559" s="71">
        <f t="shared" si="326"/>
        <v>65</v>
      </c>
      <c r="AC559" s="71" t="str">
        <f t="shared" si="327"/>
        <v>Handpump</v>
      </c>
      <c r="AD559" s="71">
        <f t="shared" si="339"/>
        <v>65</v>
      </c>
      <c r="AE559" s="71" t="str">
        <f t="shared" si="340"/>
        <v/>
      </c>
      <c r="AF559" s="71">
        <f t="shared" si="328"/>
        <v>1</v>
      </c>
      <c r="AG559" s="71" t="str">
        <f t="shared" si="329"/>
        <v/>
      </c>
      <c r="AH559" s="71" t="str">
        <f t="shared" si="330"/>
        <v/>
      </c>
      <c r="AI559" s="71">
        <f t="shared" si="331"/>
        <v>1</v>
      </c>
      <c r="AJ559" s="71" t="str">
        <f t="shared" si="332"/>
        <v>Turbidity</v>
      </c>
      <c r="AK559" s="71">
        <f t="shared" si="333"/>
        <v>1</v>
      </c>
      <c r="AL559" s="71">
        <f t="shared" si="341"/>
        <v>1</v>
      </c>
      <c r="AM559" s="71">
        <f t="shared" si="334"/>
        <v>1</v>
      </c>
    </row>
    <row r="560" spans="1:39" x14ac:dyDescent="0.45">
      <c r="A560" s="71" t="str">
        <f t="shared" si="304"/>
        <v>2724290059</v>
      </c>
      <c r="B560" s="71" t="str">
        <f t="shared" si="305"/>
        <v>21-08-2019 09:46:24 UTC</v>
      </c>
      <c r="C560" s="71" t="str">
        <f t="shared" si="306"/>
        <v>nsw2-1nwq-seya</v>
      </c>
      <c r="D560" s="71" t="str">
        <f t="shared" si="307"/>
        <v>-15.8352015260607</v>
      </c>
      <c r="E560" s="71" t="str">
        <f t="shared" si="308"/>
        <v>35.295270066708326</v>
      </c>
      <c r="F560" s="71" t="str">
        <f t="shared" si="309"/>
        <v>765.0</v>
      </c>
      <c r="G560" s="71" t="str">
        <f t="shared" si="310"/>
        <v>Malawi</v>
      </c>
      <c r="H560" s="71" t="str">
        <f t="shared" si="311"/>
        <v>Chiradzulu</v>
      </c>
      <c r="I560" s="71" t="str">
        <f t="shared" si="312"/>
        <v>Mpunga</v>
      </c>
      <c r="J560" s="71" t="str">
        <f t="shared" si="313"/>
        <v>Chalamanda</v>
      </c>
      <c r="K560" s="71" t="str">
        <f t="shared" si="314"/>
        <v>Chalamanda</v>
      </c>
      <c r="L560" s="71">
        <f t="shared" si="315"/>
        <v>0</v>
      </c>
      <c r="M560" s="71">
        <f t="shared" si="316"/>
        <v>0</v>
      </c>
      <c r="N560" s="71">
        <f t="shared" si="335"/>
        <v>8</v>
      </c>
      <c r="O560" s="71" t="str">
        <f t="shared" si="336"/>
        <v>High Level of Service</v>
      </c>
      <c r="P560" s="71">
        <v>1</v>
      </c>
      <c r="Q560" s="71" t="str">
        <f t="shared" si="317"/>
        <v>Afridev Handpump</v>
      </c>
      <c r="R560" s="71" t="str">
        <f t="shared" si="318"/>
        <v/>
      </c>
      <c r="S560" s="71" t="str">
        <f t="shared" si="337"/>
        <v>Afridev Handpump</v>
      </c>
      <c r="T560" s="71">
        <f t="shared" si="319"/>
        <v>1</v>
      </c>
      <c r="U560" s="71">
        <f t="shared" si="320"/>
        <v>235</v>
      </c>
      <c r="V560" s="71">
        <f t="shared" si="321"/>
        <v>1</v>
      </c>
      <c r="W560" s="71">
        <f t="shared" si="322"/>
        <v>1</v>
      </c>
      <c r="X560" s="71" t="str">
        <f t="shared" si="323"/>
        <v/>
      </c>
      <c r="Y560" s="71" t="str">
        <f t="shared" si="324"/>
        <v/>
      </c>
      <c r="Z560" s="71">
        <f t="shared" si="338"/>
        <v>1</v>
      </c>
      <c r="AA560" s="71">
        <f t="shared" si="325"/>
        <v>1</v>
      </c>
      <c r="AB560" s="71">
        <f t="shared" si="326"/>
        <v>59</v>
      </c>
      <c r="AC560" s="71" t="str">
        <f t="shared" si="327"/>
        <v>Handpump</v>
      </c>
      <c r="AD560" s="71">
        <f t="shared" si="339"/>
        <v>59</v>
      </c>
      <c r="AE560" s="71" t="str">
        <f t="shared" si="340"/>
        <v/>
      </c>
      <c r="AF560" s="71">
        <f t="shared" si="328"/>
        <v>1</v>
      </c>
      <c r="AG560" s="71" t="str">
        <f t="shared" si="329"/>
        <v/>
      </c>
      <c r="AH560" s="71" t="str">
        <f t="shared" si="330"/>
        <v/>
      </c>
      <c r="AI560" s="71">
        <f t="shared" si="331"/>
        <v>1</v>
      </c>
      <c r="AJ560" s="71" t="str">
        <f t="shared" si="332"/>
        <v>Turbidity</v>
      </c>
      <c r="AK560" s="71">
        <f t="shared" si="333"/>
        <v>1</v>
      </c>
      <c r="AL560" s="71">
        <f t="shared" si="341"/>
        <v>1</v>
      </c>
      <c r="AM560" s="71">
        <f t="shared" si="334"/>
        <v>1</v>
      </c>
    </row>
    <row r="561" spans="1:39" x14ac:dyDescent="0.45">
      <c r="A561" s="71" t="str">
        <f t="shared" si="304"/>
        <v>2705850388</v>
      </c>
      <c r="B561" s="71" t="str">
        <f t="shared" si="305"/>
        <v>21-08-2019 09:51:08 UTC</v>
      </c>
      <c r="C561" s="71" t="str">
        <f t="shared" si="306"/>
        <v>k685-y8b7-ercs</v>
      </c>
      <c r="D561" s="71" t="str">
        <f t="shared" si="307"/>
        <v>-15.710283424705267</v>
      </c>
      <c r="E561" s="71" t="str">
        <f t="shared" si="308"/>
        <v>35.278247175738215</v>
      </c>
      <c r="F561" s="71" t="str">
        <f t="shared" si="309"/>
        <v>803.0</v>
      </c>
      <c r="G561" s="71" t="str">
        <f t="shared" si="310"/>
        <v>Malawi</v>
      </c>
      <c r="H561" s="71" t="str">
        <f t="shared" si="311"/>
        <v>Chiradzulu</v>
      </c>
      <c r="I561" s="71" t="str">
        <f t="shared" si="312"/>
        <v>Kadewere</v>
      </c>
      <c r="J561" s="71" t="str">
        <f t="shared" si="313"/>
        <v>Kanyenda</v>
      </c>
      <c r="K561" s="71" t="str">
        <f t="shared" si="314"/>
        <v>Chikumba</v>
      </c>
      <c r="L561" s="71">
        <f t="shared" si="315"/>
        <v>0</v>
      </c>
      <c r="M561" s="71">
        <f t="shared" si="316"/>
        <v>0</v>
      </c>
      <c r="N561" s="71">
        <f t="shared" si="335"/>
        <v>7</v>
      </c>
      <c r="O561" s="71" t="str">
        <f t="shared" si="336"/>
        <v>Intermediate Level of Service</v>
      </c>
      <c r="P561" s="71">
        <v>1</v>
      </c>
      <c r="Q561" s="71" t="str">
        <f t="shared" si="317"/>
        <v>Afridev Handpump</v>
      </c>
      <c r="R561" s="71" t="str">
        <f t="shared" si="318"/>
        <v/>
      </c>
      <c r="S561" s="71" t="str">
        <f t="shared" si="337"/>
        <v>Afridev Handpump</v>
      </c>
      <c r="T561" s="71">
        <f t="shared" si="319"/>
        <v>1</v>
      </c>
      <c r="U561" s="71">
        <f t="shared" si="320"/>
        <v>375</v>
      </c>
      <c r="V561" s="71">
        <f t="shared" si="321"/>
        <v>0</v>
      </c>
      <c r="W561" s="71">
        <f t="shared" si="322"/>
        <v>1</v>
      </c>
      <c r="X561" s="71" t="str">
        <f t="shared" si="323"/>
        <v/>
      </c>
      <c r="Y561" s="71" t="str">
        <f t="shared" si="324"/>
        <v/>
      </c>
      <c r="Z561" s="71">
        <f t="shared" si="338"/>
        <v>1</v>
      </c>
      <c r="AA561" s="71">
        <f t="shared" si="325"/>
        <v>1</v>
      </c>
      <c r="AB561" s="71">
        <f t="shared" si="326"/>
        <v>49</v>
      </c>
      <c r="AC561" s="71" t="str">
        <f t="shared" si="327"/>
        <v>Handpump</v>
      </c>
      <c r="AD561" s="71">
        <f t="shared" si="339"/>
        <v>49</v>
      </c>
      <c r="AE561" s="71" t="str">
        <f t="shared" si="340"/>
        <v/>
      </c>
      <c r="AF561" s="71">
        <f t="shared" si="328"/>
        <v>1</v>
      </c>
      <c r="AG561" s="71" t="str">
        <f t="shared" si="329"/>
        <v/>
      </c>
      <c r="AH561" s="71" t="str">
        <f t="shared" si="330"/>
        <v/>
      </c>
      <c r="AI561" s="71">
        <f t="shared" si="331"/>
        <v>1</v>
      </c>
      <c r="AJ561" s="71" t="str">
        <f t="shared" si="332"/>
        <v>Turbidity</v>
      </c>
      <c r="AK561" s="71">
        <f t="shared" si="333"/>
        <v>1</v>
      </c>
      <c r="AL561" s="71">
        <f t="shared" si="341"/>
        <v>1</v>
      </c>
      <c r="AM561" s="71">
        <f t="shared" si="334"/>
        <v>1</v>
      </c>
    </row>
    <row r="562" spans="1:39" x14ac:dyDescent="0.45">
      <c r="A562" s="71" t="str">
        <f t="shared" si="304"/>
        <v>2710610105</v>
      </c>
      <c r="B562" s="71" t="str">
        <f t="shared" si="305"/>
        <v>21-08-2019 09:59:54 UTC</v>
      </c>
      <c r="C562" s="71" t="str">
        <f t="shared" si="306"/>
        <v>19g7-gqkb-bxsu</v>
      </c>
      <c r="D562" s="71" t="str">
        <f t="shared" si="307"/>
        <v>-15.8897931</v>
      </c>
      <c r="E562" s="71" t="str">
        <f t="shared" si="308"/>
        <v>35.2728717</v>
      </c>
      <c r="F562" s="71" t="str">
        <f t="shared" si="309"/>
        <v>755.0</v>
      </c>
      <c r="G562" s="71" t="str">
        <f t="shared" si="310"/>
        <v>Malawi</v>
      </c>
      <c r="H562" s="71" t="str">
        <f t="shared" si="311"/>
        <v>Chiradzulu</v>
      </c>
      <c r="I562" s="71" t="str">
        <f t="shared" si="312"/>
        <v>Nkalo</v>
      </c>
      <c r="J562" s="71" t="str">
        <f t="shared" si="313"/>
        <v>Malaya</v>
      </c>
      <c r="K562" s="71" t="str">
        <f t="shared" si="314"/>
        <v>Malaya</v>
      </c>
      <c r="L562" s="71">
        <f t="shared" si="315"/>
        <v>0</v>
      </c>
      <c r="M562" s="71">
        <f t="shared" si="316"/>
        <v>0</v>
      </c>
      <c r="N562" s="71">
        <f t="shared" si="335"/>
        <v>8</v>
      </c>
      <c r="O562" s="71" t="str">
        <f t="shared" si="336"/>
        <v>High Level of Service</v>
      </c>
      <c r="P562" s="71">
        <v>1</v>
      </c>
      <c r="Q562" s="71" t="str">
        <f t="shared" si="317"/>
        <v>Afridev Handpump</v>
      </c>
      <c r="R562" s="71" t="str">
        <f t="shared" si="318"/>
        <v/>
      </c>
      <c r="S562" s="71" t="str">
        <f t="shared" si="337"/>
        <v>Afridev Handpump</v>
      </c>
      <c r="T562" s="71">
        <f t="shared" si="319"/>
        <v>1</v>
      </c>
      <c r="U562" s="71">
        <f t="shared" si="320"/>
        <v>200</v>
      </c>
      <c r="V562" s="71">
        <f t="shared" si="321"/>
        <v>1</v>
      </c>
      <c r="W562" s="71">
        <f t="shared" si="322"/>
        <v>1</v>
      </c>
      <c r="X562" s="71" t="str">
        <f t="shared" si="323"/>
        <v/>
      </c>
      <c r="Y562" s="71" t="str">
        <f t="shared" si="324"/>
        <v/>
      </c>
      <c r="Z562" s="71">
        <f t="shared" si="338"/>
        <v>1</v>
      </c>
      <c r="AA562" s="71">
        <f t="shared" si="325"/>
        <v>1</v>
      </c>
      <c r="AB562" s="71">
        <f t="shared" si="326"/>
        <v>55</v>
      </c>
      <c r="AC562" s="71" t="str">
        <f t="shared" si="327"/>
        <v>Handpump</v>
      </c>
      <c r="AD562" s="71">
        <f t="shared" si="339"/>
        <v>55</v>
      </c>
      <c r="AE562" s="71" t="str">
        <f t="shared" si="340"/>
        <v/>
      </c>
      <c r="AF562" s="71">
        <f t="shared" si="328"/>
        <v>1</v>
      </c>
      <c r="AG562" s="71" t="str">
        <f t="shared" si="329"/>
        <v/>
      </c>
      <c r="AH562" s="71" t="str">
        <f t="shared" si="330"/>
        <v/>
      </c>
      <c r="AI562" s="71">
        <f t="shared" si="331"/>
        <v>1</v>
      </c>
      <c r="AJ562" s="71" t="str">
        <f t="shared" si="332"/>
        <v>Turbidity</v>
      </c>
      <c r="AK562" s="71">
        <f t="shared" si="333"/>
        <v>1</v>
      </c>
      <c r="AL562" s="71">
        <f t="shared" si="341"/>
        <v>1</v>
      </c>
      <c r="AM562" s="71">
        <f t="shared" si="334"/>
        <v>1</v>
      </c>
    </row>
    <row r="563" spans="1:39" x14ac:dyDescent="0.45">
      <c r="A563" s="71" t="str">
        <f t="shared" si="304"/>
        <v>2716600378</v>
      </c>
      <c r="B563" s="71" t="str">
        <f t="shared" si="305"/>
        <v>21-08-2019 10:09:50 UTC</v>
      </c>
      <c r="C563" s="71" t="str">
        <f t="shared" si="306"/>
        <v>n4b4-ejd0-44y</v>
      </c>
      <c r="D563" s="71" t="str">
        <f t="shared" si="307"/>
        <v>-15.544680026359856</v>
      </c>
      <c r="E563" s="71" t="str">
        <f t="shared" si="308"/>
        <v>35.17141445539892</v>
      </c>
      <c r="F563" s="71" t="str">
        <f t="shared" si="309"/>
        <v>1026.0</v>
      </c>
      <c r="G563" s="71" t="str">
        <f t="shared" si="310"/>
        <v>Malawi</v>
      </c>
      <c r="H563" s="71" t="str">
        <f t="shared" si="311"/>
        <v>Chiradzulu</v>
      </c>
      <c r="I563" s="71" t="str">
        <f t="shared" si="312"/>
        <v>Chitera</v>
      </c>
      <c r="J563" s="71" t="str">
        <f t="shared" si="313"/>
        <v>Chelewani</v>
      </c>
      <c r="K563" s="71" t="str">
        <f t="shared" si="314"/>
        <v>Chilewani</v>
      </c>
      <c r="L563" s="71">
        <f t="shared" si="315"/>
        <v>0</v>
      </c>
      <c r="M563" s="71">
        <f t="shared" si="316"/>
        <v>0</v>
      </c>
      <c r="N563" s="71">
        <f t="shared" si="335"/>
        <v>0</v>
      </c>
      <c r="O563" s="71" t="str">
        <f t="shared" si="336"/>
        <v>No Improved System</v>
      </c>
      <c r="P563" s="71" t="s">
        <v>96</v>
      </c>
      <c r="Q563" s="71" t="str">
        <f t="shared" si="317"/>
        <v/>
      </c>
      <c r="R563" s="71" t="str">
        <f t="shared" si="318"/>
        <v/>
      </c>
      <c r="S563" s="71" t="str">
        <f t="shared" si="337"/>
        <v/>
      </c>
      <c r="T563" s="71" t="str">
        <f t="shared" si="319"/>
        <v>N/A</v>
      </c>
      <c r="U563" s="71">
        <f t="shared" si="320"/>
        <v>795</v>
      </c>
      <c r="V563" s="71" t="str">
        <f t="shared" si="321"/>
        <v>N/A</v>
      </c>
      <c r="W563" s="71" t="str">
        <f t="shared" si="322"/>
        <v/>
      </c>
      <c r="X563" s="71" t="str">
        <f t="shared" si="323"/>
        <v/>
      </c>
      <c r="Y563" s="71" t="str">
        <f t="shared" si="324"/>
        <v/>
      </c>
      <c r="Z563" s="71" t="str">
        <f t="shared" si="338"/>
        <v>N/A</v>
      </c>
      <c r="AA563" s="71" t="str">
        <f t="shared" si="325"/>
        <v>N/A</v>
      </c>
      <c r="AB563" s="71" t="str">
        <f t="shared" si="326"/>
        <v/>
      </c>
      <c r="AC563" s="71" t="str">
        <f t="shared" si="327"/>
        <v/>
      </c>
      <c r="AD563" s="71" t="str">
        <f t="shared" si="339"/>
        <v/>
      </c>
      <c r="AE563" s="71" t="str">
        <f t="shared" si="340"/>
        <v/>
      </c>
      <c r="AF563" s="71" t="str">
        <f t="shared" si="328"/>
        <v>N/A</v>
      </c>
      <c r="AG563" s="71" t="str">
        <f t="shared" si="329"/>
        <v/>
      </c>
      <c r="AH563" s="71" t="str">
        <f t="shared" si="330"/>
        <v/>
      </c>
      <c r="AI563" s="71" t="str">
        <f t="shared" si="331"/>
        <v/>
      </c>
      <c r="AJ563" s="71" t="str">
        <f t="shared" si="332"/>
        <v/>
      </c>
      <c r="AK563" s="71" t="str">
        <f t="shared" si="333"/>
        <v/>
      </c>
      <c r="AL563" s="71" t="str">
        <f t="shared" si="341"/>
        <v>N/A</v>
      </c>
      <c r="AM563" s="71" t="str">
        <f t="shared" si="334"/>
        <v>N/A</v>
      </c>
    </row>
    <row r="564" spans="1:39" x14ac:dyDescent="0.45">
      <c r="A564" s="71" t="str">
        <f t="shared" si="304"/>
        <v>2710610487</v>
      </c>
      <c r="B564" s="71" t="str">
        <f t="shared" si="305"/>
        <v>21-08-2019 10:27:08 UTC</v>
      </c>
      <c r="C564" s="71" t="str">
        <f t="shared" si="306"/>
        <v>c8w1-j8jg-64df</v>
      </c>
      <c r="D564" s="71" t="str">
        <f t="shared" si="307"/>
        <v>-15.823630560189486</v>
      </c>
      <c r="E564" s="71" t="str">
        <f t="shared" si="308"/>
        <v>35.271481135860085</v>
      </c>
      <c r="F564" s="71" t="str">
        <f t="shared" si="309"/>
        <v>821.0</v>
      </c>
      <c r="G564" s="71" t="str">
        <f t="shared" si="310"/>
        <v>Malawi</v>
      </c>
      <c r="H564" s="71" t="str">
        <f t="shared" si="311"/>
        <v>Chiradzulu</v>
      </c>
      <c r="I564" s="71" t="str">
        <f t="shared" si="312"/>
        <v>Mpunga</v>
      </c>
      <c r="J564" s="71" t="str">
        <f t="shared" si="313"/>
        <v>Chalamanda</v>
      </c>
      <c r="K564" s="71" t="str">
        <f t="shared" si="314"/>
        <v>Malombo</v>
      </c>
      <c r="L564" s="71">
        <f t="shared" si="315"/>
        <v>0</v>
      </c>
      <c r="M564" s="71">
        <f t="shared" si="316"/>
        <v>0</v>
      </c>
      <c r="N564" s="71">
        <f t="shared" si="335"/>
        <v>4</v>
      </c>
      <c r="O564" s="71" t="str">
        <f t="shared" si="336"/>
        <v>Basic Level of Service</v>
      </c>
      <c r="P564" s="71">
        <v>1</v>
      </c>
      <c r="Q564" s="71" t="str">
        <f t="shared" si="317"/>
        <v>Afridev Handpump</v>
      </c>
      <c r="R564" s="71" t="str">
        <f t="shared" si="318"/>
        <v/>
      </c>
      <c r="S564" s="71" t="str">
        <f t="shared" si="337"/>
        <v>Afridev Handpump</v>
      </c>
      <c r="T564" s="71">
        <f t="shared" si="319"/>
        <v>1</v>
      </c>
      <c r="U564" s="71">
        <f t="shared" si="320"/>
        <v>790</v>
      </c>
      <c r="V564" s="71">
        <f t="shared" si="321"/>
        <v>0</v>
      </c>
      <c r="W564" s="71">
        <f t="shared" si="322"/>
        <v>1</v>
      </c>
      <c r="X564" s="71" t="str">
        <f t="shared" si="323"/>
        <v/>
      </c>
      <c r="Y564" s="71" t="str">
        <f t="shared" si="324"/>
        <v/>
      </c>
      <c r="Z564" s="71">
        <f t="shared" si="338"/>
        <v>1</v>
      </c>
      <c r="AA564" s="71">
        <f t="shared" si="325"/>
        <v>0</v>
      </c>
      <c r="AB564" s="71">
        <f t="shared" si="326"/>
        <v>0</v>
      </c>
      <c r="AC564" s="71" t="str">
        <f t="shared" si="327"/>
        <v>Handpump</v>
      </c>
      <c r="AD564" s="71">
        <f t="shared" si="339"/>
        <v>0</v>
      </c>
      <c r="AE564" s="71" t="str">
        <f t="shared" si="340"/>
        <v/>
      </c>
      <c r="AF564" s="71">
        <f t="shared" si="328"/>
        <v>1</v>
      </c>
      <c r="AG564" s="71" t="str">
        <f t="shared" si="329"/>
        <v/>
      </c>
      <c r="AH564" s="71" t="str">
        <f t="shared" si="330"/>
        <v/>
      </c>
      <c r="AI564" s="71" t="str">
        <f t="shared" si="331"/>
        <v/>
      </c>
      <c r="AJ564" s="71" t="str">
        <f t="shared" si="332"/>
        <v>Turbidity</v>
      </c>
      <c r="AK564" s="71" t="str">
        <f t="shared" si="333"/>
        <v/>
      </c>
      <c r="AL564" s="71" t="str">
        <f t="shared" si="341"/>
        <v>No Data</v>
      </c>
      <c r="AM564" s="71">
        <f t="shared" si="334"/>
        <v>0</v>
      </c>
    </row>
    <row r="565" spans="1:39" x14ac:dyDescent="0.45">
      <c r="A565" s="71" t="str">
        <f t="shared" si="304"/>
        <v>2708850151</v>
      </c>
      <c r="B565" s="71" t="str">
        <f t="shared" si="305"/>
        <v>21-08-2019 10:27:43 UTC</v>
      </c>
      <c r="C565" s="71" t="str">
        <f t="shared" si="306"/>
        <v>ts15-wmm8-dev7</v>
      </c>
      <c r="D565" s="71" t="str">
        <f t="shared" si="307"/>
        <v>-15.830930233933032</v>
      </c>
      <c r="E565" s="71" t="str">
        <f t="shared" si="308"/>
        <v>35.298149921000004</v>
      </c>
      <c r="F565" s="71" t="str">
        <f t="shared" si="309"/>
        <v>770.0</v>
      </c>
      <c r="G565" s="71" t="str">
        <f t="shared" si="310"/>
        <v>Malawi</v>
      </c>
      <c r="H565" s="71" t="str">
        <f t="shared" si="311"/>
        <v>Chiradzulu</v>
      </c>
      <c r="I565" s="71" t="str">
        <f t="shared" si="312"/>
        <v>Mpunga</v>
      </c>
      <c r="J565" s="71" t="str">
        <f t="shared" si="313"/>
        <v>Chalamanda</v>
      </c>
      <c r="K565" s="71" t="str">
        <f t="shared" si="314"/>
        <v>Chalamanda</v>
      </c>
      <c r="L565" s="71">
        <f t="shared" si="315"/>
        <v>0</v>
      </c>
      <c r="M565" s="71">
        <f t="shared" si="316"/>
        <v>0</v>
      </c>
      <c r="N565" s="71">
        <f t="shared" si="335"/>
        <v>7</v>
      </c>
      <c r="O565" s="71" t="str">
        <f t="shared" si="336"/>
        <v>Intermediate Level of Service</v>
      </c>
      <c r="P565" s="71">
        <v>1</v>
      </c>
      <c r="Q565" s="71" t="str">
        <f t="shared" si="317"/>
        <v>Afridev Handpump</v>
      </c>
      <c r="R565" s="71" t="str">
        <f t="shared" si="318"/>
        <v/>
      </c>
      <c r="S565" s="71" t="str">
        <f t="shared" si="337"/>
        <v>Afridev Handpump</v>
      </c>
      <c r="T565" s="71">
        <f t="shared" si="319"/>
        <v>1</v>
      </c>
      <c r="U565" s="71">
        <f t="shared" si="320"/>
        <v>250</v>
      </c>
      <c r="V565" s="71">
        <f t="shared" si="321"/>
        <v>1</v>
      </c>
      <c r="W565" s="71">
        <f t="shared" si="322"/>
        <v>0</v>
      </c>
      <c r="X565" s="71">
        <f t="shared" si="323"/>
        <v>1</v>
      </c>
      <c r="Y565" s="71">
        <f t="shared" si="324"/>
        <v>0</v>
      </c>
      <c r="Z565" s="71">
        <f t="shared" si="338"/>
        <v>0</v>
      </c>
      <c r="AA565" s="71">
        <f t="shared" si="325"/>
        <v>1</v>
      </c>
      <c r="AB565" s="71">
        <f t="shared" si="326"/>
        <v>74</v>
      </c>
      <c r="AC565" s="71" t="str">
        <f t="shared" si="327"/>
        <v>Handpump</v>
      </c>
      <c r="AD565" s="71">
        <f t="shared" si="339"/>
        <v>74</v>
      </c>
      <c r="AE565" s="71" t="str">
        <f t="shared" si="340"/>
        <v/>
      </c>
      <c r="AF565" s="71">
        <f t="shared" si="328"/>
        <v>1</v>
      </c>
      <c r="AG565" s="71" t="str">
        <f t="shared" si="329"/>
        <v/>
      </c>
      <c r="AH565" s="71" t="str">
        <f t="shared" si="330"/>
        <v/>
      </c>
      <c r="AI565" s="71">
        <f t="shared" si="331"/>
        <v>1</v>
      </c>
      <c r="AJ565" s="71" t="str">
        <f t="shared" si="332"/>
        <v>Turbidity</v>
      </c>
      <c r="AK565" s="71">
        <f t="shared" si="333"/>
        <v>1</v>
      </c>
      <c r="AL565" s="71">
        <f t="shared" si="341"/>
        <v>1</v>
      </c>
      <c r="AM565" s="71">
        <f t="shared" si="334"/>
        <v>1</v>
      </c>
    </row>
    <row r="566" spans="1:39" x14ac:dyDescent="0.45">
      <c r="A566" s="71" t="str">
        <f t="shared" si="304"/>
        <v>2700040605</v>
      </c>
      <c r="B566" s="71" t="str">
        <f t="shared" si="305"/>
        <v>21-08-2019 10:53:02 UTC</v>
      </c>
      <c r="C566" s="71" t="str">
        <f t="shared" si="306"/>
        <v>vgyr-36kp-teau</v>
      </c>
      <c r="D566" s="71" t="str">
        <f t="shared" si="307"/>
        <v>-15.824947734363377</v>
      </c>
      <c r="E566" s="71" t="str">
        <f t="shared" si="308"/>
        <v>35.27138952165842</v>
      </c>
      <c r="F566" s="71" t="str">
        <f t="shared" si="309"/>
        <v>804.0</v>
      </c>
      <c r="G566" s="71" t="str">
        <f t="shared" si="310"/>
        <v>Malawi</v>
      </c>
      <c r="H566" s="71" t="str">
        <f t="shared" si="311"/>
        <v>Chiradzulu</v>
      </c>
      <c r="I566" s="71" t="str">
        <f t="shared" si="312"/>
        <v>Mpunga</v>
      </c>
      <c r="J566" s="71" t="str">
        <f t="shared" si="313"/>
        <v>Chalamanda</v>
      </c>
      <c r="K566" s="71" t="str">
        <f t="shared" si="314"/>
        <v>Malombo</v>
      </c>
      <c r="L566" s="71">
        <f t="shared" si="315"/>
        <v>0</v>
      </c>
      <c r="M566" s="71">
        <f t="shared" si="316"/>
        <v>0</v>
      </c>
      <c r="N566" s="71">
        <f t="shared" si="335"/>
        <v>2</v>
      </c>
      <c r="O566" s="71" t="str">
        <f t="shared" si="336"/>
        <v>Inadequate Level of Service</v>
      </c>
      <c r="P566" s="71">
        <v>1</v>
      </c>
      <c r="Q566" s="71" t="str">
        <f t="shared" si="317"/>
        <v>Afridev Handpump</v>
      </c>
      <c r="R566" s="71" t="str">
        <f t="shared" si="318"/>
        <v/>
      </c>
      <c r="S566" s="71" t="str">
        <f t="shared" si="337"/>
        <v>Afridev Handpump</v>
      </c>
      <c r="T566" s="71">
        <f t="shared" si="319"/>
        <v>0</v>
      </c>
      <c r="U566" s="71">
        <f t="shared" si="320"/>
        <v>790</v>
      </c>
      <c r="V566" s="71">
        <f t="shared" si="321"/>
        <v>0</v>
      </c>
      <c r="W566" s="71">
        <f t="shared" si="322"/>
        <v>0</v>
      </c>
      <c r="X566" s="71">
        <f t="shared" si="323"/>
        <v>1</v>
      </c>
      <c r="Y566" s="71">
        <f t="shared" si="324"/>
        <v>0</v>
      </c>
      <c r="Z566" s="71">
        <f t="shared" si="338"/>
        <v>0</v>
      </c>
      <c r="AA566" s="71">
        <f t="shared" si="325"/>
        <v>0</v>
      </c>
      <c r="AB566" s="71">
        <f t="shared" si="326"/>
        <v>0</v>
      </c>
      <c r="AC566" s="71" t="str">
        <f t="shared" si="327"/>
        <v>Handpump</v>
      </c>
      <c r="AD566" s="71">
        <f t="shared" si="339"/>
        <v>0</v>
      </c>
      <c r="AE566" s="71" t="str">
        <f t="shared" si="340"/>
        <v/>
      </c>
      <c r="AF566" s="71">
        <f t="shared" si="328"/>
        <v>1</v>
      </c>
      <c r="AG566" s="71" t="str">
        <f t="shared" si="329"/>
        <v/>
      </c>
      <c r="AH566" s="71" t="str">
        <f t="shared" si="330"/>
        <v/>
      </c>
      <c r="AI566" s="71" t="str">
        <f t="shared" si="331"/>
        <v/>
      </c>
      <c r="AJ566" s="71" t="str">
        <f t="shared" si="332"/>
        <v>Turbidity</v>
      </c>
      <c r="AK566" s="71" t="str">
        <f t="shared" si="333"/>
        <v/>
      </c>
      <c r="AL566" s="71" t="str">
        <f t="shared" si="341"/>
        <v>No Data</v>
      </c>
      <c r="AM566" s="71">
        <f t="shared" si="334"/>
        <v>0</v>
      </c>
    </row>
    <row r="567" spans="1:39" x14ac:dyDescent="0.45">
      <c r="A567" s="71" t="str">
        <f t="shared" si="304"/>
        <v>2722340421</v>
      </c>
      <c r="B567" s="71" t="str">
        <f t="shared" si="305"/>
        <v>21-08-2019 11:01:05 UTC</v>
      </c>
      <c r="C567" s="71" t="str">
        <f t="shared" si="306"/>
        <v>3pr1-ynq0-twjt</v>
      </c>
      <c r="D567" s="71" t="str">
        <f t="shared" si="307"/>
        <v>-15.72486990597099</v>
      </c>
      <c r="E567" s="71" t="str">
        <f t="shared" si="308"/>
        <v>35.28713199310005</v>
      </c>
      <c r="F567" s="71" t="str">
        <f t="shared" si="309"/>
        <v>804.0</v>
      </c>
      <c r="G567" s="71" t="str">
        <f t="shared" si="310"/>
        <v>Malawi</v>
      </c>
      <c r="H567" s="71" t="str">
        <f t="shared" si="311"/>
        <v>Chiradzulu</v>
      </c>
      <c r="I567" s="71" t="str">
        <f t="shared" si="312"/>
        <v>Kadewere</v>
      </c>
      <c r="J567" s="71" t="str">
        <f t="shared" si="313"/>
        <v>Kanyenda</v>
      </c>
      <c r="K567" s="71" t="str">
        <f t="shared" si="314"/>
        <v>Kwacha</v>
      </c>
      <c r="L567" s="71">
        <f t="shared" si="315"/>
        <v>0</v>
      </c>
      <c r="M567" s="71">
        <f t="shared" si="316"/>
        <v>0</v>
      </c>
      <c r="N567" s="71">
        <f t="shared" si="335"/>
        <v>7</v>
      </c>
      <c r="O567" s="71" t="str">
        <f t="shared" si="336"/>
        <v>Intermediate Level of Service</v>
      </c>
      <c r="P567" s="71">
        <v>1</v>
      </c>
      <c r="Q567" s="71" t="str">
        <f t="shared" si="317"/>
        <v>Afridev Handpump</v>
      </c>
      <c r="R567" s="71" t="str">
        <f t="shared" si="318"/>
        <v/>
      </c>
      <c r="S567" s="71" t="str">
        <f t="shared" si="337"/>
        <v>Afridev Handpump</v>
      </c>
      <c r="T567" s="71">
        <f t="shared" si="319"/>
        <v>1</v>
      </c>
      <c r="U567" s="71">
        <f t="shared" si="320"/>
        <v>245</v>
      </c>
      <c r="V567" s="71">
        <f t="shared" si="321"/>
        <v>1</v>
      </c>
      <c r="W567" s="71">
        <f t="shared" si="322"/>
        <v>1</v>
      </c>
      <c r="X567" s="71" t="str">
        <f t="shared" si="323"/>
        <v/>
      </c>
      <c r="Y567" s="71" t="str">
        <f t="shared" si="324"/>
        <v/>
      </c>
      <c r="Z567" s="71">
        <f t="shared" si="338"/>
        <v>1</v>
      </c>
      <c r="AA567" s="71">
        <f t="shared" si="325"/>
        <v>1</v>
      </c>
      <c r="AB567" s="71">
        <f t="shared" si="326"/>
        <v>56</v>
      </c>
      <c r="AC567" s="71" t="str">
        <f t="shared" si="327"/>
        <v>Handpump</v>
      </c>
      <c r="AD567" s="71">
        <f t="shared" si="339"/>
        <v>56</v>
      </c>
      <c r="AE567" s="71" t="str">
        <f t="shared" si="340"/>
        <v/>
      </c>
      <c r="AF567" s="71">
        <f t="shared" si="328"/>
        <v>1</v>
      </c>
      <c r="AG567" s="71" t="str">
        <f t="shared" si="329"/>
        <v/>
      </c>
      <c r="AH567" s="71" t="str">
        <f t="shared" si="330"/>
        <v/>
      </c>
      <c r="AI567" s="71">
        <f t="shared" si="331"/>
        <v>1</v>
      </c>
      <c r="AJ567" s="71" t="str">
        <f t="shared" si="332"/>
        <v>Turbidity</v>
      </c>
      <c r="AK567" s="71">
        <f t="shared" si="333"/>
        <v>1</v>
      </c>
      <c r="AL567" s="71">
        <f t="shared" si="341"/>
        <v>1</v>
      </c>
      <c r="AM567" s="71">
        <f t="shared" si="334"/>
        <v>0</v>
      </c>
    </row>
    <row r="568" spans="1:39" x14ac:dyDescent="0.45">
      <c r="A568" s="71" t="str">
        <f t="shared" si="304"/>
        <v>2720320344</v>
      </c>
      <c r="B568" s="71" t="str">
        <f t="shared" si="305"/>
        <v>21-08-2019 11:03:29 UTC</v>
      </c>
      <c r="C568" s="71" t="str">
        <f t="shared" si="306"/>
        <v>28uh-x1gr-r3dg</v>
      </c>
      <c r="D568" s="71" t="str">
        <f t="shared" si="307"/>
        <v>-15.562005839310586</v>
      </c>
      <c r="E568" s="71" t="str">
        <f t="shared" si="308"/>
        <v>35.17045045271516</v>
      </c>
      <c r="F568" s="71" t="str">
        <f t="shared" si="309"/>
        <v>1012.0</v>
      </c>
      <c r="G568" s="71" t="str">
        <f t="shared" si="310"/>
        <v>Malawi</v>
      </c>
      <c r="H568" s="71" t="str">
        <f t="shared" si="311"/>
        <v>Chiradzulu</v>
      </c>
      <c r="I568" s="71" t="str">
        <f t="shared" si="312"/>
        <v>Chitera</v>
      </c>
      <c r="J568" s="71" t="str">
        <f t="shared" si="313"/>
        <v>Chelewani</v>
      </c>
      <c r="K568" s="71" t="str">
        <f t="shared" si="314"/>
        <v>Makalani</v>
      </c>
      <c r="L568" s="71">
        <f t="shared" si="315"/>
        <v>0</v>
      </c>
      <c r="M568" s="71">
        <f t="shared" si="316"/>
        <v>0</v>
      </c>
      <c r="N568" s="71">
        <f t="shared" si="335"/>
        <v>0</v>
      </c>
      <c r="O568" s="71" t="str">
        <f t="shared" si="336"/>
        <v>No Improved System</v>
      </c>
      <c r="P568" s="71" t="s">
        <v>96</v>
      </c>
      <c r="Q568" s="71" t="str">
        <f t="shared" si="317"/>
        <v/>
      </c>
      <c r="R568" s="71" t="str">
        <f t="shared" si="318"/>
        <v>Unprotected Spring</v>
      </c>
      <c r="S568" s="71" t="str">
        <f t="shared" si="337"/>
        <v>Unprotected Spring</v>
      </c>
      <c r="T568" s="71" t="str">
        <f t="shared" si="319"/>
        <v>N/A</v>
      </c>
      <c r="U568" s="71">
        <f t="shared" si="320"/>
        <v>450</v>
      </c>
      <c r="V568" s="71" t="str">
        <f t="shared" si="321"/>
        <v>N/A</v>
      </c>
      <c r="W568" s="71" t="str">
        <f t="shared" si="322"/>
        <v/>
      </c>
      <c r="X568" s="71" t="str">
        <f t="shared" si="323"/>
        <v/>
      </c>
      <c r="Y568" s="71" t="str">
        <f t="shared" si="324"/>
        <v/>
      </c>
      <c r="Z568" s="71" t="str">
        <f t="shared" si="338"/>
        <v>N/A</v>
      </c>
      <c r="AA568" s="71" t="str">
        <f t="shared" si="325"/>
        <v>N/A</v>
      </c>
      <c r="AB568" s="71" t="str">
        <f t="shared" si="326"/>
        <v/>
      </c>
      <c r="AC568" s="71" t="str">
        <f t="shared" si="327"/>
        <v/>
      </c>
      <c r="AD568" s="71" t="str">
        <f t="shared" si="339"/>
        <v/>
      </c>
      <c r="AE568" s="71" t="str">
        <f t="shared" si="340"/>
        <v/>
      </c>
      <c r="AF568" s="71" t="str">
        <f t="shared" si="328"/>
        <v>N/A</v>
      </c>
      <c r="AG568" s="71" t="str">
        <f t="shared" si="329"/>
        <v/>
      </c>
      <c r="AH568" s="71" t="str">
        <f t="shared" si="330"/>
        <v/>
      </c>
      <c r="AI568" s="71" t="str">
        <f t="shared" si="331"/>
        <v/>
      </c>
      <c r="AJ568" s="71" t="str">
        <f t="shared" si="332"/>
        <v/>
      </c>
      <c r="AK568" s="71" t="str">
        <f t="shared" si="333"/>
        <v/>
      </c>
      <c r="AL568" s="71" t="str">
        <f t="shared" si="341"/>
        <v>N/A</v>
      </c>
      <c r="AM568" s="71" t="str">
        <f t="shared" si="334"/>
        <v>N/A</v>
      </c>
    </row>
    <row r="569" spans="1:39" x14ac:dyDescent="0.45">
      <c r="A569" s="71" t="str">
        <f t="shared" si="304"/>
        <v>2722290505</v>
      </c>
      <c r="B569" s="71" t="str">
        <f t="shared" si="305"/>
        <v>21-08-2019 11:03:53 UTC</v>
      </c>
      <c r="C569" s="71" t="str">
        <f t="shared" si="306"/>
        <v>aevf-xfj8-eddr</v>
      </c>
      <c r="D569" s="71" t="str">
        <f t="shared" si="307"/>
        <v>-15.826801266521215</v>
      </c>
      <c r="E569" s="71" t="str">
        <f t="shared" si="308"/>
        <v>35.271525643765926</v>
      </c>
      <c r="F569" s="71" t="str">
        <f t="shared" si="309"/>
        <v>799.0</v>
      </c>
      <c r="G569" s="71" t="str">
        <f t="shared" si="310"/>
        <v>Malawi</v>
      </c>
      <c r="H569" s="71" t="str">
        <f t="shared" si="311"/>
        <v>Chiradzulu</v>
      </c>
      <c r="I569" s="71" t="str">
        <f t="shared" si="312"/>
        <v>Mpunga</v>
      </c>
      <c r="J569" s="71" t="str">
        <f t="shared" si="313"/>
        <v>Chalamanda</v>
      </c>
      <c r="K569" s="71" t="str">
        <f t="shared" si="314"/>
        <v>Malombo</v>
      </c>
      <c r="L569" s="71">
        <f t="shared" si="315"/>
        <v>0</v>
      </c>
      <c r="M569" s="71">
        <f t="shared" si="316"/>
        <v>0</v>
      </c>
      <c r="N569" s="71">
        <f t="shared" si="335"/>
        <v>0</v>
      </c>
      <c r="O569" s="71" t="str">
        <f t="shared" si="336"/>
        <v>No Improved System</v>
      </c>
      <c r="P569" s="71" t="s">
        <v>96</v>
      </c>
      <c r="Q569" s="71" t="str">
        <f t="shared" si="317"/>
        <v/>
      </c>
      <c r="R569" s="71" t="str">
        <f t="shared" si="318"/>
        <v>Unprotected well</v>
      </c>
      <c r="S569" s="71" t="str">
        <f t="shared" si="337"/>
        <v>Unprotected well</v>
      </c>
      <c r="T569" s="71" t="str">
        <f t="shared" si="319"/>
        <v>N/A</v>
      </c>
      <c r="U569" s="71">
        <f t="shared" si="320"/>
        <v>790</v>
      </c>
      <c r="V569" s="71" t="str">
        <f t="shared" si="321"/>
        <v>N/A</v>
      </c>
      <c r="W569" s="71" t="str">
        <f t="shared" si="322"/>
        <v/>
      </c>
      <c r="X569" s="71" t="str">
        <f t="shared" si="323"/>
        <v/>
      </c>
      <c r="Y569" s="71" t="str">
        <f t="shared" si="324"/>
        <v/>
      </c>
      <c r="Z569" s="71" t="str">
        <f t="shared" si="338"/>
        <v>N/A</v>
      </c>
      <c r="AA569" s="71" t="str">
        <f t="shared" si="325"/>
        <v>N/A</v>
      </c>
      <c r="AB569" s="71" t="str">
        <f t="shared" si="326"/>
        <v/>
      </c>
      <c r="AC569" s="71" t="str">
        <f t="shared" si="327"/>
        <v/>
      </c>
      <c r="AD569" s="71" t="str">
        <f t="shared" si="339"/>
        <v/>
      </c>
      <c r="AE569" s="71" t="str">
        <f t="shared" si="340"/>
        <v/>
      </c>
      <c r="AF569" s="71" t="str">
        <f t="shared" si="328"/>
        <v>N/A</v>
      </c>
      <c r="AG569" s="71" t="str">
        <f t="shared" si="329"/>
        <v/>
      </c>
      <c r="AH569" s="71" t="str">
        <f t="shared" si="330"/>
        <v/>
      </c>
      <c r="AI569" s="71" t="str">
        <f t="shared" si="331"/>
        <v/>
      </c>
      <c r="AJ569" s="71" t="str">
        <f t="shared" si="332"/>
        <v/>
      </c>
      <c r="AK569" s="71" t="str">
        <f t="shared" si="333"/>
        <v/>
      </c>
      <c r="AL569" s="71" t="str">
        <f t="shared" si="341"/>
        <v>N/A</v>
      </c>
      <c r="AM569" s="71" t="str">
        <f t="shared" si="334"/>
        <v>N/A</v>
      </c>
    </row>
    <row r="570" spans="1:39" x14ac:dyDescent="0.45">
      <c r="A570" s="71" t="str">
        <f t="shared" si="304"/>
        <v>2722300300</v>
      </c>
      <c r="B570" s="71" t="str">
        <f t="shared" si="305"/>
        <v>21-08-2019 11:04:05 UTC</v>
      </c>
      <c r="C570" s="71" t="str">
        <f t="shared" si="306"/>
        <v>uq6g-5ebn-uh7a</v>
      </c>
      <c r="D570" s="71" t="str">
        <f t="shared" si="307"/>
        <v>-15.565196829847991</v>
      </c>
      <c r="E570" s="71" t="str">
        <f t="shared" si="308"/>
        <v>35.15832879580557</v>
      </c>
      <c r="F570" s="71" t="str">
        <f t="shared" si="309"/>
        <v>990.0</v>
      </c>
      <c r="G570" s="71" t="str">
        <f t="shared" si="310"/>
        <v>Malawi</v>
      </c>
      <c r="H570" s="71" t="str">
        <f t="shared" si="311"/>
        <v>Chiradzulu</v>
      </c>
      <c r="I570" s="71" t="str">
        <f t="shared" si="312"/>
        <v>Chitera</v>
      </c>
      <c r="J570" s="71" t="str">
        <f t="shared" si="313"/>
        <v>Chelewani</v>
      </c>
      <c r="K570" s="71" t="str">
        <f t="shared" si="314"/>
        <v>Tepula</v>
      </c>
      <c r="L570" s="71">
        <f t="shared" si="315"/>
        <v>0</v>
      </c>
      <c r="M570" s="71">
        <f t="shared" si="316"/>
        <v>0</v>
      </c>
      <c r="N570" s="71">
        <f t="shared" si="335"/>
        <v>7</v>
      </c>
      <c r="O570" s="71" t="str">
        <f t="shared" si="336"/>
        <v>Intermediate Level of Service</v>
      </c>
      <c r="P570" s="71">
        <v>1</v>
      </c>
      <c r="Q570" s="71" t="str">
        <f t="shared" si="317"/>
        <v>Afridev Handpump</v>
      </c>
      <c r="R570" s="71" t="str">
        <f t="shared" si="318"/>
        <v/>
      </c>
      <c r="S570" s="71" t="str">
        <f t="shared" si="337"/>
        <v>Afridev Handpump</v>
      </c>
      <c r="T570" s="71">
        <f t="shared" si="319"/>
        <v>1</v>
      </c>
      <c r="U570" s="71">
        <f t="shared" si="320"/>
        <v>600</v>
      </c>
      <c r="V570" s="71">
        <f t="shared" si="321"/>
        <v>0</v>
      </c>
      <c r="W570" s="71">
        <f t="shared" si="322"/>
        <v>1</v>
      </c>
      <c r="X570" s="71" t="str">
        <f t="shared" si="323"/>
        <v/>
      </c>
      <c r="Y570" s="71" t="str">
        <f t="shared" si="324"/>
        <v/>
      </c>
      <c r="Z570" s="71">
        <f t="shared" si="338"/>
        <v>1</v>
      </c>
      <c r="AA570" s="71">
        <f t="shared" si="325"/>
        <v>1</v>
      </c>
      <c r="AB570" s="71">
        <f t="shared" si="326"/>
        <v>55</v>
      </c>
      <c r="AC570" s="71" t="str">
        <f t="shared" si="327"/>
        <v>Handpump</v>
      </c>
      <c r="AD570" s="71">
        <f t="shared" si="339"/>
        <v>55</v>
      </c>
      <c r="AE570" s="71" t="str">
        <f t="shared" si="340"/>
        <v/>
      </c>
      <c r="AF570" s="71">
        <f t="shared" si="328"/>
        <v>1</v>
      </c>
      <c r="AG570" s="71" t="str">
        <f t="shared" si="329"/>
        <v/>
      </c>
      <c r="AH570" s="71" t="str">
        <f t="shared" si="330"/>
        <v/>
      </c>
      <c r="AI570" s="71">
        <f t="shared" si="331"/>
        <v>1</v>
      </c>
      <c r="AJ570" s="71" t="str">
        <f t="shared" si="332"/>
        <v>Turbidity</v>
      </c>
      <c r="AK570" s="71">
        <f t="shared" si="333"/>
        <v>1</v>
      </c>
      <c r="AL570" s="71">
        <f t="shared" si="341"/>
        <v>1</v>
      </c>
      <c r="AM570" s="71">
        <f t="shared" si="334"/>
        <v>1</v>
      </c>
    </row>
    <row r="571" spans="1:39" x14ac:dyDescent="0.45">
      <c r="A571" s="71" t="str">
        <f t="shared" si="304"/>
        <v>2710640113</v>
      </c>
      <c r="B571" s="71" t="str">
        <f t="shared" si="305"/>
        <v>21-08-2019 11:12:06 UTC</v>
      </c>
      <c r="C571" s="71" t="str">
        <f t="shared" si="306"/>
        <v>qd48-vack-a36y</v>
      </c>
      <c r="D571" s="71" t="str">
        <f t="shared" si="307"/>
        <v>-15.8767495</v>
      </c>
      <c r="E571" s="71" t="str">
        <f t="shared" si="308"/>
        <v>35.2776679</v>
      </c>
      <c r="F571" s="71" t="str">
        <f t="shared" si="309"/>
        <v>780.0</v>
      </c>
      <c r="G571" s="71" t="str">
        <f t="shared" si="310"/>
        <v>Malawi</v>
      </c>
      <c r="H571" s="71" t="str">
        <f t="shared" si="311"/>
        <v>Chiradzulu</v>
      </c>
      <c r="I571" s="71" t="str">
        <f t="shared" si="312"/>
        <v>Nkalo</v>
      </c>
      <c r="J571" s="71" t="str">
        <f t="shared" si="313"/>
        <v>Sekeya</v>
      </c>
      <c r="K571" s="71" t="str">
        <f t="shared" si="314"/>
        <v>Perenje</v>
      </c>
      <c r="L571" s="71">
        <f t="shared" si="315"/>
        <v>0</v>
      </c>
      <c r="M571" s="71">
        <f t="shared" si="316"/>
        <v>0</v>
      </c>
      <c r="N571" s="71">
        <f t="shared" si="335"/>
        <v>2</v>
      </c>
      <c r="O571" s="71" t="str">
        <f t="shared" si="336"/>
        <v>Inadequate Level of Service</v>
      </c>
      <c r="P571" s="71">
        <v>1</v>
      </c>
      <c r="Q571" s="71" t="str">
        <f t="shared" si="317"/>
        <v>Afridev Handpump</v>
      </c>
      <c r="R571" s="71" t="str">
        <f t="shared" si="318"/>
        <v/>
      </c>
      <c r="S571" s="71" t="str">
        <f t="shared" si="337"/>
        <v>Afridev Handpump</v>
      </c>
      <c r="T571" s="71" t="str">
        <f t="shared" si="319"/>
        <v>No Data</v>
      </c>
      <c r="U571" s="71">
        <f t="shared" si="320"/>
        <v>0</v>
      </c>
      <c r="V571" s="71">
        <f t="shared" si="321"/>
        <v>1</v>
      </c>
      <c r="W571" s="71" t="str">
        <f t="shared" si="322"/>
        <v/>
      </c>
      <c r="X571" s="71" t="str">
        <f t="shared" si="323"/>
        <v/>
      </c>
      <c r="Y571" s="71" t="str">
        <f t="shared" si="324"/>
        <v/>
      </c>
      <c r="Z571" s="71" t="str">
        <f t="shared" si="338"/>
        <v>No Data</v>
      </c>
      <c r="AA571" s="71" t="str">
        <f t="shared" si="325"/>
        <v>No Data</v>
      </c>
      <c r="AB571" s="71" t="str">
        <f t="shared" si="326"/>
        <v/>
      </c>
      <c r="AC571" s="71" t="str">
        <f t="shared" si="327"/>
        <v>Handpump</v>
      </c>
      <c r="AD571" s="71" t="str">
        <f t="shared" si="339"/>
        <v/>
      </c>
      <c r="AE571" s="71" t="str">
        <f t="shared" si="340"/>
        <v/>
      </c>
      <c r="AF571" s="71" t="str">
        <f t="shared" si="328"/>
        <v>No Data</v>
      </c>
      <c r="AG571" s="71" t="str">
        <f t="shared" si="329"/>
        <v/>
      </c>
      <c r="AH571" s="71" t="str">
        <f t="shared" si="330"/>
        <v/>
      </c>
      <c r="AI571" s="71" t="str">
        <f t="shared" si="331"/>
        <v/>
      </c>
      <c r="AJ571" s="71" t="str">
        <f t="shared" si="332"/>
        <v/>
      </c>
      <c r="AK571" s="71" t="str">
        <f t="shared" si="333"/>
        <v/>
      </c>
      <c r="AL571" s="71" t="str">
        <f t="shared" si="341"/>
        <v>No Data</v>
      </c>
      <c r="AM571" s="71" t="str">
        <f t="shared" si="334"/>
        <v>No Data</v>
      </c>
    </row>
    <row r="572" spans="1:39" x14ac:dyDescent="0.45">
      <c r="A572" s="71" t="str">
        <f t="shared" si="304"/>
        <v>2705830148</v>
      </c>
      <c r="B572" s="71" t="str">
        <f t="shared" si="305"/>
        <v>21-08-2019 11:18:00 UTC</v>
      </c>
      <c r="C572" s="71" t="str">
        <f t="shared" si="306"/>
        <v>xvf7-xhuk-s9nb</v>
      </c>
      <c r="D572" s="71" t="str">
        <f t="shared" si="307"/>
        <v>-15.92635371722281</v>
      </c>
      <c r="E572" s="71" t="str">
        <f t="shared" si="308"/>
        <v>35.32407506369054</v>
      </c>
      <c r="F572" s="71" t="str">
        <f t="shared" si="309"/>
        <v>699.0</v>
      </c>
      <c r="G572" s="71" t="str">
        <f t="shared" si="310"/>
        <v>Malawi</v>
      </c>
      <c r="H572" s="71" t="str">
        <f t="shared" si="311"/>
        <v>Chiradzulu</v>
      </c>
      <c r="I572" s="71" t="str">
        <f t="shared" si="312"/>
        <v>Nkalo</v>
      </c>
      <c r="J572" s="71" t="str">
        <f t="shared" si="313"/>
        <v>Mtamba</v>
      </c>
      <c r="K572" s="71" t="str">
        <f t="shared" si="314"/>
        <v>Chiuta</v>
      </c>
      <c r="L572" s="71">
        <f t="shared" si="315"/>
        <v>0</v>
      </c>
      <c r="M572" s="71">
        <f t="shared" si="316"/>
        <v>0</v>
      </c>
      <c r="N572" s="71">
        <f t="shared" si="335"/>
        <v>0</v>
      </c>
      <c r="O572" s="71" t="str">
        <f t="shared" si="336"/>
        <v>No Improved System</v>
      </c>
      <c r="P572" s="71" t="s">
        <v>96</v>
      </c>
      <c r="Q572" s="71" t="str">
        <f t="shared" si="317"/>
        <v/>
      </c>
      <c r="R572" s="71" t="str">
        <f t="shared" si="318"/>
        <v>Unprotected well</v>
      </c>
      <c r="S572" s="71" t="str">
        <f t="shared" si="337"/>
        <v>Unprotected well</v>
      </c>
      <c r="T572" s="71" t="str">
        <f t="shared" si="319"/>
        <v>N/A</v>
      </c>
      <c r="U572" s="71">
        <f t="shared" si="320"/>
        <v>580</v>
      </c>
      <c r="V572" s="71" t="str">
        <f t="shared" si="321"/>
        <v>N/A</v>
      </c>
      <c r="W572" s="71" t="str">
        <f t="shared" si="322"/>
        <v/>
      </c>
      <c r="X572" s="71" t="str">
        <f t="shared" si="323"/>
        <v/>
      </c>
      <c r="Y572" s="71" t="str">
        <f t="shared" si="324"/>
        <v/>
      </c>
      <c r="Z572" s="71" t="str">
        <f t="shared" si="338"/>
        <v>N/A</v>
      </c>
      <c r="AA572" s="71" t="str">
        <f t="shared" si="325"/>
        <v>N/A</v>
      </c>
      <c r="AB572" s="71" t="str">
        <f t="shared" si="326"/>
        <v/>
      </c>
      <c r="AC572" s="71" t="str">
        <f t="shared" si="327"/>
        <v/>
      </c>
      <c r="AD572" s="71" t="str">
        <f t="shared" si="339"/>
        <v/>
      </c>
      <c r="AE572" s="71" t="str">
        <f t="shared" si="340"/>
        <v/>
      </c>
      <c r="AF572" s="71" t="str">
        <f t="shared" si="328"/>
        <v>N/A</v>
      </c>
      <c r="AG572" s="71" t="str">
        <f t="shared" si="329"/>
        <v/>
      </c>
      <c r="AH572" s="71" t="str">
        <f t="shared" si="330"/>
        <v/>
      </c>
      <c r="AI572" s="71" t="str">
        <f t="shared" si="331"/>
        <v/>
      </c>
      <c r="AJ572" s="71" t="str">
        <f t="shared" si="332"/>
        <v/>
      </c>
      <c r="AK572" s="71" t="str">
        <f t="shared" si="333"/>
        <v/>
      </c>
      <c r="AL572" s="71" t="str">
        <f t="shared" si="341"/>
        <v>N/A</v>
      </c>
      <c r="AM572" s="71" t="str">
        <f t="shared" si="334"/>
        <v>N/A</v>
      </c>
    </row>
    <row r="573" spans="1:39" x14ac:dyDescent="0.45">
      <c r="A573" s="71" t="str">
        <f t="shared" si="304"/>
        <v>2716660373</v>
      </c>
      <c r="B573" s="71" t="str">
        <f t="shared" si="305"/>
        <v>21-08-2019 11:26:06 UTC</v>
      </c>
      <c r="C573" s="71" t="str">
        <f t="shared" si="306"/>
        <v>sm0v-a1bn-px5v</v>
      </c>
      <c r="D573" s="71" t="str">
        <f t="shared" si="307"/>
        <v>-15.717950602993369</v>
      </c>
      <c r="E573" s="71" t="str">
        <f t="shared" si="308"/>
        <v>35.29252457432449</v>
      </c>
      <c r="F573" s="71" t="str">
        <f t="shared" si="309"/>
        <v>790.0</v>
      </c>
      <c r="G573" s="71" t="str">
        <f t="shared" si="310"/>
        <v>Malawi</v>
      </c>
      <c r="H573" s="71" t="str">
        <f t="shared" si="311"/>
        <v>Chiradzulu</v>
      </c>
      <c r="I573" s="71" t="str">
        <f t="shared" si="312"/>
        <v>Kadewere</v>
      </c>
      <c r="J573" s="71" t="str">
        <f t="shared" si="313"/>
        <v>Kanyenda</v>
      </c>
      <c r="K573" s="71" t="str">
        <f t="shared" si="314"/>
        <v>Kwacha</v>
      </c>
      <c r="L573" s="71">
        <f t="shared" si="315"/>
        <v>0</v>
      </c>
      <c r="M573" s="71">
        <f t="shared" si="316"/>
        <v>0</v>
      </c>
      <c r="N573" s="71">
        <f t="shared" si="335"/>
        <v>8</v>
      </c>
      <c r="O573" s="71" t="str">
        <f t="shared" si="336"/>
        <v>High Level of Service</v>
      </c>
      <c r="P573" s="71">
        <v>1</v>
      </c>
      <c r="Q573" s="71" t="str">
        <f t="shared" si="317"/>
        <v>Afridev Handpump</v>
      </c>
      <c r="R573" s="71" t="str">
        <f t="shared" si="318"/>
        <v/>
      </c>
      <c r="S573" s="71" t="str">
        <f t="shared" si="337"/>
        <v>Afridev Handpump</v>
      </c>
      <c r="T573" s="71">
        <f t="shared" si="319"/>
        <v>1</v>
      </c>
      <c r="U573" s="71">
        <f t="shared" si="320"/>
        <v>140</v>
      </c>
      <c r="V573" s="71">
        <f t="shared" si="321"/>
        <v>1</v>
      </c>
      <c r="W573" s="71">
        <f t="shared" si="322"/>
        <v>1</v>
      </c>
      <c r="X573" s="71" t="str">
        <f t="shared" si="323"/>
        <v/>
      </c>
      <c r="Y573" s="71" t="str">
        <f t="shared" si="324"/>
        <v/>
      </c>
      <c r="Z573" s="71">
        <f t="shared" si="338"/>
        <v>1</v>
      </c>
      <c r="AA573" s="71">
        <f t="shared" si="325"/>
        <v>1</v>
      </c>
      <c r="AB573" s="71">
        <f t="shared" si="326"/>
        <v>60</v>
      </c>
      <c r="AC573" s="71" t="str">
        <f t="shared" si="327"/>
        <v>Handpump</v>
      </c>
      <c r="AD573" s="71">
        <f t="shared" si="339"/>
        <v>60</v>
      </c>
      <c r="AE573" s="71" t="str">
        <f t="shared" si="340"/>
        <v/>
      </c>
      <c r="AF573" s="71">
        <f t="shared" si="328"/>
        <v>1</v>
      </c>
      <c r="AG573" s="71" t="str">
        <f t="shared" si="329"/>
        <v/>
      </c>
      <c r="AH573" s="71" t="str">
        <f t="shared" si="330"/>
        <v/>
      </c>
      <c r="AI573" s="71">
        <f t="shared" si="331"/>
        <v>1</v>
      </c>
      <c r="AJ573" s="71" t="str">
        <f t="shared" si="332"/>
        <v>Turbidity</v>
      </c>
      <c r="AK573" s="71">
        <f t="shared" si="333"/>
        <v>1</v>
      </c>
      <c r="AL573" s="71">
        <f t="shared" si="341"/>
        <v>1</v>
      </c>
      <c r="AM573" s="71">
        <f t="shared" si="334"/>
        <v>1</v>
      </c>
    </row>
    <row r="574" spans="1:39" x14ac:dyDescent="0.45">
      <c r="A574" s="71" t="str">
        <f t="shared" si="304"/>
        <v>2701550149</v>
      </c>
      <c r="B574" s="71" t="str">
        <f t="shared" si="305"/>
        <v>21-08-2019 12:07:21 UTC</v>
      </c>
      <c r="C574" s="71" t="str">
        <f t="shared" si="306"/>
        <v>1se7-wxjv-kmf4</v>
      </c>
      <c r="D574" s="71" t="str">
        <f t="shared" si="307"/>
        <v>-15.8754502</v>
      </c>
      <c r="E574" s="71" t="str">
        <f t="shared" si="308"/>
        <v>35.2785662</v>
      </c>
      <c r="F574" s="71" t="str">
        <f t="shared" si="309"/>
        <v>756.0</v>
      </c>
      <c r="G574" s="71" t="str">
        <f t="shared" si="310"/>
        <v>Malawi</v>
      </c>
      <c r="H574" s="71" t="str">
        <f t="shared" si="311"/>
        <v>Chiradzulu</v>
      </c>
      <c r="I574" s="71" t="str">
        <f t="shared" si="312"/>
        <v>Nkalo</v>
      </c>
      <c r="J574" s="71" t="str">
        <f t="shared" si="313"/>
        <v>Sekeya</v>
      </c>
      <c r="K574" s="71" t="str">
        <f t="shared" si="314"/>
        <v>Perenje</v>
      </c>
      <c r="L574" s="71">
        <f t="shared" si="315"/>
        <v>0</v>
      </c>
      <c r="M574" s="71">
        <f t="shared" si="316"/>
        <v>0</v>
      </c>
      <c r="N574" s="71">
        <f t="shared" si="335"/>
        <v>6</v>
      </c>
      <c r="O574" s="71" t="str">
        <f t="shared" si="336"/>
        <v>Intermediate Level of Service</v>
      </c>
      <c r="P574" s="71">
        <v>1</v>
      </c>
      <c r="Q574" s="71" t="str">
        <f t="shared" si="317"/>
        <v>Afridev Handpump</v>
      </c>
      <c r="R574" s="71" t="str">
        <f t="shared" si="318"/>
        <v/>
      </c>
      <c r="S574" s="71" t="str">
        <f t="shared" si="337"/>
        <v>Afridev Handpump</v>
      </c>
      <c r="T574" s="71">
        <f t="shared" si="319"/>
        <v>1</v>
      </c>
      <c r="U574" s="71">
        <f t="shared" si="320"/>
        <v>1550</v>
      </c>
      <c r="V574" s="71">
        <f t="shared" si="321"/>
        <v>0</v>
      </c>
      <c r="W574" s="71">
        <f t="shared" si="322"/>
        <v>1</v>
      </c>
      <c r="X574" s="71" t="str">
        <f t="shared" si="323"/>
        <v/>
      </c>
      <c r="Y574" s="71" t="str">
        <f t="shared" si="324"/>
        <v/>
      </c>
      <c r="Z574" s="71">
        <f t="shared" si="338"/>
        <v>1</v>
      </c>
      <c r="AA574" s="71">
        <f t="shared" si="325"/>
        <v>1</v>
      </c>
      <c r="AB574" s="71">
        <f t="shared" si="326"/>
        <v>60</v>
      </c>
      <c r="AC574" s="71" t="str">
        <f t="shared" si="327"/>
        <v>Handpump</v>
      </c>
      <c r="AD574" s="71">
        <f t="shared" si="339"/>
        <v>60</v>
      </c>
      <c r="AE574" s="71" t="str">
        <f t="shared" si="340"/>
        <v/>
      </c>
      <c r="AF574" s="71">
        <f t="shared" si="328"/>
        <v>1</v>
      </c>
      <c r="AG574" s="71" t="str">
        <f t="shared" si="329"/>
        <v/>
      </c>
      <c r="AH574" s="71" t="str">
        <f t="shared" si="330"/>
        <v/>
      </c>
      <c r="AI574" s="71">
        <f t="shared" si="331"/>
        <v>1</v>
      </c>
      <c r="AJ574" s="71" t="str">
        <f t="shared" si="332"/>
        <v>Turbidity</v>
      </c>
      <c r="AK574" s="71">
        <f t="shared" si="333"/>
        <v>1</v>
      </c>
      <c r="AL574" s="71">
        <f t="shared" si="341"/>
        <v>1</v>
      </c>
      <c r="AM574" s="71">
        <f t="shared" si="334"/>
        <v>0</v>
      </c>
    </row>
    <row r="575" spans="1:39" x14ac:dyDescent="0.45">
      <c r="A575" s="71" t="str">
        <f t="shared" si="304"/>
        <v>2716670363</v>
      </c>
      <c r="B575" s="71" t="str">
        <f t="shared" si="305"/>
        <v>21-08-2019 12:12:13 UTC</v>
      </c>
      <c r="C575" s="71" t="str">
        <f t="shared" si="306"/>
        <v>5ygc-5rkk-kg0k</v>
      </c>
      <c r="D575" s="71" t="str">
        <f t="shared" si="307"/>
        <v>-15.716837905347347</v>
      </c>
      <c r="E575" s="71" t="str">
        <f t="shared" si="308"/>
        <v>35.28216320089996</v>
      </c>
      <c r="F575" s="71" t="str">
        <f t="shared" si="309"/>
        <v>802.0</v>
      </c>
      <c r="G575" s="71" t="str">
        <f t="shared" si="310"/>
        <v>Malawi</v>
      </c>
      <c r="H575" s="71" t="str">
        <f t="shared" si="311"/>
        <v>Chiradzulu</v>
      </c>
      <c r="I575" s="71" t="str">
        <f t="shared" si="312"/>
        <v>Kadewere</v>
      </c>
      <c r="J575" s="71" t="str">
        <f t="shared" si="313"/>
        <v>Kanyenda</v>
      </c>
      <c r="K575" s="71" t="str">
        <f t="shared" si="314"/>
        <v>Kwacha</v>
      </c>
      <c r="L575" s="71">
        <f t="shared" si="315"/>
        <v>0</v>
      </c>
      <c r="M575" s="71">
        <f t="shared" si="316"/>
        <v>0</v>
      </c>
      <c r="N575" s="71">
        <f t="shared" si="335"/>
        <v>7</v>
      </c>
      <c r="O575" s="71" t="str">
        <f t="shared" si="336"/>
        <v>Intermediate Level of Service</v>
      </c>
      <c r="P575" s="71">
        <v>1</v>
      </c>
      <c r="Q575" s="71" t="str">
        <f t="shared" si="317"/>
        <v>Afridev Handpump</v>
      </c>
      <c r="R575" s="71" t="str">
        <f t="shared" si="318"/>
        <v/>
      </c>
      <c r="S575" s="71" t="str">
        <f t="shared" si="337"/>
        <v>Afridev Handpump</v>
      </c>
      <c r="T575" s="71">
        <f t="shared" si="319"/>
        <v>1</v>
      </c>
      <c r="U575" s="71">
        <f t="shared" si="320"/>
        <v>150</v>
      </c>
      <c r="V575" s="71">
        <f t="shared" si="321"/>
        <v>1</v>
      </c>
      <c r="W575" s="71">
        <f t="shared" si="322"/>
        <v>1</v>
      </c>
      <c r="X575" s="71" t="str">
        <f t="shared" si="323"/>
        <v/>
      </c>
      <c r="Y575" s="71" t="str">
        <f t="shared" si="324"/>
        <v/>
      </c>
      <c r="Z575" s="71">
        <f t="shared" si="338"/>
        <v>1</v>
      </c>
      <c r="AA575" s="71">
        <f t="shared" si="325"/>
        <v>1</v>
      </c>
      <c r="AB575" s="71">
        <f t="shared" si="326"/>
        <v>120</v>
      </c>
      <c r="AC575" s="71" t="str">
        <f t="shared" si="327"/>
        <v>Handpump</v>
      </c>
      <c r="AD575" s="71">
        <f t="shared" si="339"/>
        <v>120</v>
      </c>
      <c r="AE575" s="71" t="str">
        <f t="shared" si="340"/>
        <v/>
      </c>
      <c r="AF575" s="71">
        <f t="shared" si="328"/>
        <v>1</v>
      </c>
      <c r="AG575" s="71" t="str">
        <f t="shared" si="329"/>
        <v/>
      </c>
      <c r="AH575" s="71" t="str">
        <f t="shared" si="330"/>
        <v/>
      </c>
      <c r="AI575" s="71">
        <f t="shared" si="331"/>
        <v>1</v>
      </c>
      <c r="AJ575" s="71" t="str">
        <f t="shared" si="332"/>
        <v>Turbidity</v>
      </c>
      <c r="AK575" s="71">
        <f t="shared" si="333"/>
        <v>1</v>
      </c>
      <c r="AL575" s="71">
        <f t="shared" si="341"/>
        <v>1</v>
      </c>
      <c r="AM575" s="71">
        <f t="shared" si="334"/>
        <v>0</v>
      </c>
    </row>
    <row r="576" spans="1:39" x14ac:dyDescent="0.45">
      <c r="A576" s="71" t="str">
        <f t="shared" si="304"/>
        <v>2722300523</v>
      </c>
      <c r="B576" s="71" t="str">
        <f t="shared" si="305"/>
        <v>21-08-2019 12:28:22 UTC</v>
      </c>
      <c r="C576" s="71" t="str">
        <f t="shared" si="306"/>
        <v>gqjc-41yd-96nq</v>
      </c>
      <c r="D576" s="71" t="str">
        <f t="shared" si="307"/>
        <v>-15.853283260948956</v>
      </c>
      <c r="E576" s="71" t="str">
        <f t="shared" si="308"/>
        <v>35.29867990873754</v>
      </c>
      <c r="F576" s="71" t="str">
        <f t="shared" si="309"/>
        <v>762.0</v>
      </c>
      <c r="G576" s="71" t="str">
        <f t="shared" si="310"/>
        <v>Malawi</v>
      </c>
      <c r="H576" s="71" t="str">
        <f t="shared" si="311"/>
        <v>Chiradzulu</v>
      </c>
      <c r="I576" s="71" t="str">
        <f t="shared" si="312"/>
        <v>Mpunga</v>
      </c>
      <c r="J576" s="71" t="str">
        <f t="shared" si="313"/>
        <v>Chalamanda</v>
      </c>
      <c r="K576" s="71" t="str">
        <f t="shared" si="314"/>
        <v>Halala</v>
      </c>
      <c r="L576" s="71">
        <f t="shared" si="315"/>
        <v>0</v>
      </c>
      <c r="M576" s="71">
        <f t="shared" si="316"/>
        <v>0</v>
      </c>
      <c r="N576" s="71">
        <f t="shared" si="335"/>
        <v>5</v>
      </c>
      <c r="O576" s="71" t="str">
        <f t="shared" si="336"/>
        <v>Basic Level of Service</v>
      </c>
      <c r="P576" s="71">
        <v>1</v>
      </c>
      <c r="Q576" s="71" t="str">
        <f t="shared" si="317"/>
        <v>Afridev Handpump</v>
      </c>
      <c r="R576" s="71" t="str">
        <f t="shared" si="318"/>
        <v/>
      </c>
      <c r="S576" s="71" t="str">
        <f t="shared" si="337"/>
        <v>Afridev Handpump</v>
      </c>
      <c r="T576" s="71">
        <f t="shared" si="319"/>
        <v>1</v>
      </c>
      <c r="U576" s="71">
        <f t="shared" si="320"/>
        <v>370</v>
      </c>
      <c r="V576" s="71">
        <f t="shared" si="321"/>
        <v>0</v>
      </c>
      <c r="W576" s="71">
        <f t="shared" si="322"/>
        <v>0</v>
      </c>
      <c r="X576" s="71">
        <f t="shared" si="323"/>
        <v>1</v>
      </c>
      <c r="Y576" s="71">
        <f t="shared" si="324"/>
        <v>0</v>
      </c>
      <c r="Z576" s="71">
        <f t="shared" si="338"/>
        <v>0</v>
      </c>
      <c r="AA576" s="71">
        <f t="shared" si="325"/>
        <v>1</v>
      </c>
      <c r="AB576" s="71">
        <f t="shared" si="326"/>
        <v>80</v>
      </c>
      <c r="AC576" s="71" t="str">
        <f t="shared" si="327"/>
        <v>Handpump</v>
      </c>
      <c r="AD576" s="71">
        <f t="shared" si="339"/>
        <v>80</v>
      </c>
      <c r="AE576" s="71" t="str">
        <f t="shared" si="340"/>
        <v/>
      </c>
      <c r="AF576" s="71">
        <f t="shared" si="328"/>
        <v>1</v>
      </c>
      <c r="AG576" s="71" t="str">
        <f t="shared" si="329"/>
        <v/>
      </c>
      <c r="AH576" s="71" t="str">
        <f t="shared" si="330"/>
        <v/>
      </c>
      <c r="AI576" s="71">
        <f t="shared" si="331"/>
        <v>1</v>
      </c>
      <c r="AJ576" s="71" t="str">
        <f t="shared" si="332"/>
        <v>Turbidity</v>
      </c>
      <c r="AK576" s="71">
        <f t="shared" si="333"/>
        <v>1</v>
      </c>
      <c r="AL576" s="71">
        <f t="shared" si="341"/>
        <v>1</v>
      </c>
      <c r="AM576" s="71">
        <f t="shared" si="334"/>
        <v>0</v>
      </c>
    </row>
    <row r="577" spans="1:39" x14ac:dyDescent="0.45">
      <c r="A577" s="71" t="str">
        <f t="shared" si="304"/>
        <v>2683920471</v>
      </c>
      <c r="B577" s="71" t="str">
        <f t="shared" si="305"/>
        <v>21-08-2019 12:32:18 UTC</v>
      </c>
      <c r="C577" s="71" t="str">
        <f t="shared" si="306"/>
        <v>tk10-cwnv-71yh</v>
      </c>
      <c r="D577" s="71" t="str">
        <f t="shared" si="307"/>
        <v>-15.937110423110425</v>
      </c>
      <c r="E577" s="71" t="str">
        <f t="shared" si="308"/>
        <v>35.32152679748833</v>
      </c>
      <c r="F577" s="71" t="str">
        <f t="shared" si="309"/>
        <v>726.0</v>
      </c>
      <c r="G577" s="71" t="str">
        <f t="shared" si="310"/>
        <v>Malawi</v>
      </c>
      <c r="H577" s="71" t="str">
        <f t="shared" si="311"/>
        <v>Chiradzulu</v>
      </c>
      <c r="I577" s="71" t="str">
        <f t="shared" si="312"/>
        <v>Nkalo</v>
      </c>
      <c r="J577" s="71" t="str">
        <f t="shared" si="313"/>
        <v>Mtamba</v>
      </c>
      <c r="K577" s="71" t="str">
        <f t="shared" si="314"/>
        <v>Khumunye</v>
      </c>
      <c r="L577" s="71">
        <f t="shared" si="315"/>
        <v>0</v>
      </c>
      <c r="M577" s="71">
        <f t="shared" si="316"/>
        <v>0</v>
      </c>
      <c r="N577" s="71">
        <f t="shared" si="335"/>
        <v>7</v>
      </c>
      <c r="O577" s="71" t="str">
        <f t="shared" si="336"/>
        <v>Intermediate Level of Service</v>
      </c>
      <c r="P577" s="71">
        <v>1</v>
      </c>
      <c r="Q577" s="71" t="str">
        <f t="shared" si="317"/>
        <v>Afridev Handpump</v>
      </c>
      <c r="R577" s="71" t="str">
        <f t="shared" si="318"/>
        <v/>
      </c>
      <c r="S577" s="71" t="str">
        <f t="shared" si="337"/>
        <v>Afridev Handpump</v>
      </c>
      <c r="T577" s="71">
        <f t="shared" si="319"/>
        <v>1</v>
      </c>
      <c r="U577" s="71">
        <f t="shared" si="320"/>
        <v>360</v>
      </c>
      <c r="V577" s="71">
        <f t="shared" si="321"/>
        <v>0</v>
      </c>
      <c r="W577" s="71">
        <f t="shared" si="322"/>
        <v>1</v>
      </c>
      <c r="X577" s="71" t="str">
        <f t="shared" si="323"/>
        <v/>
      </c>
      <c r="Y577" s="71" t="str">
        <f t="shared" si="324"/>
        <v/>
      </c>
      <c r="Z577" s="71">
        <f t="shared" si="338"/>
        <v>1</v>
      </c>
      <c r="AA577" s="71">
        <f t="shared" si="325"/>
        <v>1</v>
      </c>
      <c r="AB577" s="71">
        <f t="shared" si="326"/>
        <v>58</v>
      </c>
      <c r="AC577" s="71" t="str">
        <f t="shared" si="327"/>
        <v>Handpump</v>
      </c>
      <c r="AD577" s="71">
        <f t="shared" si="339"/>
        <v>58</v>
      </c>
      <c r="AE577" s="71" t="str">
        <f t="shared" si="340"/>
        <v/>
      </c>
      <c r="AF577" s="71">
        <f t="shared" si="328"/>
        <v>1</v>
      </c>
      <c r="AG577" s="71" t="str">
        <f t="shared" si="329"/>
        <v/>
      </c>
      <c r="AH577" s="71" t="str">
        <f t="shared" si="330"/>
        <v/>
      </c>
      <c r="AI577" s="71">
        <f t="shared" si="331"/>
        <v>1</v>
      </c>
      <c r="AJ577" s="71" t="str">
        <f t="shared" si="332"/>
        <v>Turbidity</v>
      </c>
      <c r="AK577" s="71">
        <f t="shared" si="333"/>
        <v>1</v>
      </c>
      <c r="AL577" s="71">
        <f t="shared" si="341"/>
        <v>1</v>
      </c>
      <c r="AM577" s="71">
        <f t="shared" si="334"/>
        <v>1</v>
      </c>
    </row>
    <row r="578" spans="1:39" x14ac:dyDescent="0.45">
      <c r="A578" s="71" t="str">
        <f t="shared" ref="A578:A641" si="342">IF(Instance_ID="","",Instance_ID)</f>
        <v>2716670365</v>
      </c>
      <c r="B578" s="71" t="str">
        <f t="shared" ref="B578:B641" si="343">IF(Date="","",Date)</f>
        <v>21-08-2019 12:36:14 UTC</v>
      </c>
      <c r="C578" s="71" t="str">
        <f t="shared" ref="C578:C641" si="344">IF(Unique_ID="","",Unique_ID)</f>
        <v>ysmv-xuq1-he4q</v>
      </c>
      <c r="D578" s="71" t="str">
        <f t="shared" ref="D578:D641" si="345">IF(Latitude="","",Latitude)</f>
        <v>-15.717172552831471</v>
      </c>
      <c r="E578" s="71" t="str">
        <f t="shared" ref="E578:E641" si="346">IF(Longitude="","",Longitude)</f>
        <v>35.28412322513759</v>
      </c>
      <c r="F578" s="71" t="str">
        <f t="shared" ref="F578:F641" si="347">IF(Elevation="","",Elevation)</f>
        <v>790.0</v>
      </c>
      <c r="G578" s="71" t="str">
        <f t="shared" ref="G578:G641" si="348">IF(Geo_Level_1="","",Geo_Level_1)</f>
        <v>Malawi</v>
      </c>
      <c r="H578" s="71" t="str">
        <f t="shared" ref="H578:H641" si="349">IF(Geo_Level_2="","",Geo_Level_2)</f>
        <v>Chiradzulu</v>
      </c>
      <c r="I578" s="71" t="str">
        <f t="shared" ref="I578:I641" si="350">IF(Geo_Level_1="","",Geo_Level_3)</f>
        <v>Kadewere</v>
      </c>
      <c r="J578" s="71" t="str">
        <f t="shared" ref="J578:J641" si="351">IF(Geo_Level_1="","",Geo_Level_4)</f>
        <v>Kanyenda</v>
      </c>
      <c r="K578" s="71" t="str">
        <f t="shared" ref="K578:K641" si="352">IF(Geo_Level_1="","",Geo_Level_5)</f>
        <v>Kwacha</v>
      </c>
      <c r="L578" s="71">
        <f t="shared" ref="L578:L641" si="353">IF(Geo_Level_1="","",Geo_Level_6)</f>
        <v>0</v>
      </c>
      <c r="M578" s="71">
        <f t="shared" ref="M578:M641" si="354">IF(Geo_Level_1="","",Geo_Level_7)</f>
        <v>0</v>
      </c>
      <c r="N578" s="71">
        <f t="shared" si="335"/>
        <v>6</v>
      </c>
      <c r="O578" s="71" t="str">
        <f t="shared" si="336"/>
        <v>Intermediate Level of Service</v>
      </c>
      <c r="P578" s="71">
        <v>1</v>
      </c>
      <c r="Q578" s="71" t="str">
        <f t="shared" ref="Q578:Q641" si="355">IF(Type_Improved_Water_Point="","",Type_Improved_Water_Point)</f>
        <v>Afridev Handpump</v>
      </c>
      <c r="R578" s="71" t="str">
        <f t="shared" ref="R578:R641" si="356">IF(Type_Unimproved_Water="","",Type_Unimproved_Water)</f>
        <v/>
      </c>
      <c r="S578" s="71" t="str">
        <f t="shared" si="337"/>
        <v>Afridev Handpump</v>
      </c>
      <c r="T578" s="71">
        <f t="shared" ref="T578:T641" si="357">IF(P578="N/A",P578,IF(Waterpoint_Source_Protected="","No Data",IF(Waterpoint_Source_Protected="Yes",1,0)))</f>
        <v>1</v>
      </c>
      <c r="U578" s="71">
        <f t="shared" ref="U578:U641" si="358">IF(Number_Users="","",Number_Users)</f>
        <v>300</v>
      </c>
      <c r="V578" s="71">
        <f t="shared" ref="V578:V641" si="359">IFERROR(IF(P578="N/A",P578,IF(U578="","No Data",IF(U578&lt;=Gov_Standard_Number_Users,1,0))),1)</f>
        <v>0</v>
      </c>
      <c r="W578" s="71">
        <f t="shared" ref="W578:W641" si="360">IF(Waterpoint_Out_Of_Service_Broken="","",IF(Waterpoint_Out_Of_Service_Broken="No",1,0))</f>
        <v>1</v>
      </c>
      <c r="X578" s="71" t="str">
        <f t="shared" ref="X578:X641" si="361">IF(Waterpoint_Number_Times_Broken="","",IF(Waterpoint_Number_Times_Broken&lt;=12,1,0))</f>
        <v/>
      </c>
      <c r="Y578" s="71" t="str">
        <f t="shared" ref="Y578:Y641" si="362">IF(Waterpoint_Days_Broken="","",IF(Waterpoint_Days_Broken&gt;1,0,1))</f>
        <v/>
      </c>
      <c r="Z578" s="71">
        <f t="shared" si="338"/>
        <v>1</v>
      </c>
      <c r="AA578" s="71">
        <f t="shared" ref="AA578:AA641" si="363">IF(P578="N/A",P578,IF(Water_Available_Day_Of_Visit="","No Data",IF(Water_Available_Day_Of_Visit="Yes",1,0)))</f>
        <v>1</v>
      </c>
      <c r="AB578" s="71">
        <f t="shared" ref="AB578:AB641" si="364">IF(Seconds_20L="","",Seconds_20L)</f>
        <v>50</v>
      </c>
      <c r="AC578" s="71" t="str">
        <f t="shared" ref="AC578:AC641" si="365">IF(Piped_Or_Handpump="","",Piped_Or_Handpump)</f>
        <v>Handpump</v>
      </c>
      <c r="AD578" s="71">
        <f t="shared" si="339"/>
        <v>50</v>
      </c>
      <c r="AE578" s="71" t="str">
        <f t="shared" si="340"/>
        <v/>
      </c>
      <c r="AF578" s="71">
        <f t="shared" ref="AF578:AF641" si="366">IF(P578="N/A",P578,IF(AND(AD578="",AE578=""),"No Data",IF(AC578="Piped System",IF(AE578&gt;=Gov_Standards_Quantity,1,0),IF(AC578="Handpump",IF(AB578&lt;=Standard_Time_To_Fill_Bucket,1,0)))))</f>
        <v>1</v>
      </c>
      <c r="AG578" s="71" t="str">
        <f t="shared" ref="AG578:AG641" si="367">IF(Ecoli_Result="","",IF(Ecoli_Result=Standard_Ecoli,1,0))</f>
        <v/>
      </c>
      <c r="AH578" s="71" t="str">
        <f t="shared" ref="AH578:AH641" si="368">IF(Residual_Chlorine_Result="","",IF(AND(Residual_Chlorine_Result&lt;=Standard_Residual_Chlorine_Max,Residual_Chlorine_Result&gt;=Standard_Residual_Chlorine_Min),1,0))</f>
        <v/>
      </c>
      <c r="AI578" s="71">
        <f t="shared" ref="AI578:AI641" si="369">IF(Bacteria_Result="","",IF(Bacteria_Result=Standard_Bacteria,1,0))</f>
        <v>1</v>
      </c>
      <c r="AJ578" s="71" t="str">
        <f t="shared" ref="AJ578:AJ641" si="370">IF(Other_Contaminant="","",Other_Contaminant)</f>
        <v>Turbidity</v>
      </c>
      <c r="AK578" s="71">
        <f t="shared" ref="AK578:AK641" si="371">IF(Other_Contaminant_Result="","",IF(Other_Contaminant_Result&lt;=Standard_Other_Contaminant,1,0))</f>
        <v>1</v>
      </c>
      <c r="AL578" s="71">
        <f t="shared" si="341"/>
        <v>1</v>
      </c>
      <c r="AM578" s="71">
        <f t="shared" ref="AM578:AM641" si="372">IF(P578="N/A",P578,IF(Water_Point_Condition_Overall="","No Data",IF(Water_Point_Condition_Overall="Normal",1,0)))</f>
        <v>0</v>
      </c>
    </row>
    <row r="579" spans="1:39" x14ac:dyDescent="0.45">
      <c r="A579" s="71" t="str">
        <f t="shared" si="342"/>
        <v>2720320742</v>
      </c>
      <c r="B579" s="71" t="str">
        <f t="shared" si="343"/>
        <v>21-08-2019 12:38:21 UTC</v>
      </c>
      <c r="C579" s="71" t="str">
        <f t="shared" si="344"/>
        <v>n66a-vkaw-pcm7</v>
      </c>
      <c r="D579" s="71" t="str">
        <f t="shared" si="345"/>
        <v>-15.555879003368318</v>
      </c>
      <c r="E579" s="71" t="str">
        <f t="shared" si="346"/>
        <v>35.17818502150476</v>
      </c>
      <c r="F579" s="71" t="str">
        <f t="shared" si="347"/>
        <v>1012.0</v>
      </c>
      <c r="G579" s="71" t="str">
        <f t="shared" si="348"/>
        <v>Malawi</v>
      </c>
      <c r="H579" s="71" t="str">
        <f t="shared" si="349"/>
        <v>Chiradzulu</v>
      </c>
      <c r="I579" s="71" t="str">
        <f t="shared" si="350"/>
        <v>Chitera</v>
      </c>
      <c r="J579" s="71" t="str">
        <f t="shared" si="351"/>
        <v>Chelewani</v>
      </c>
      <c r="K579" s="71" t="str">
        <f t="shared" si="352"/>
        <v>Makalani</v>
      </c>
      <c r="L579" s="71">
        <f t="shared" si="353"/>
        <v>0</v>
      </c>
      <c r="M579" s="71">
        <f t="shared" si="354"/>
        <v>0</v>
      </c>
      <c r="N579" s="71">
        <f t="shared" ref="N579:N642" si="373">SUM(P579,T579,V579,Z579,AA579,AF579,AL579,AM579)</f>
        <v>6</v>
      </c>
      <c r="O579" s="71" t="str">
        <f t="shared" ref="O579:O642" si="374">IF(N579=0,"No Improved System",IF(N579=1,"Inadequate Level of Service",IF(N579=2,"Inadequate Level of Service",IF(N579=3,"Basic Level of Service",IF(N579=4,"Basic Level of Service",IF(N579=5,"Basic Level of Service",IF(N579=6,"Intermediate Level of Service",IF(N579=7,"Intermediate Level of Service",IF(N579=8,"High Level of Service")))))))))</f>
        <v>Intermediate Level of Service</v>
      </c>
      <c r="P579" s="71">
        <v>1</v>
      </c>
      <c r="Q579" s="71" t="str">
        <f t="shared" si="355"/>
        <v>Afridev Handpump</v>
      </c>
      <c r="R579" s="71" t="str">
        <f t="shared" si="356"/>
        <v/>
      </c>
      <c r="S579" s="71" t="str">
        <f t="shared" ref="S579:S642" si="375">CONCATENATE(Q579,R579)</f>
        <v>Afridev Handpump</v>
      </c>
      <c r="T579" s="71">
        <f t="shared" si="357"/>
        <v>1</v>
      </c>
      <c r="U579" s="71">
        <f t="shared" si="358"/>
        <v>500</v>
      </c>
      <c r="V579" s="71">
        <f t="shared" si="359"/>
        <v>0</v>
      </c>
      <c r="W579" s="71">
        <f t="shared" si="360"/>
        <v>1</v>
      </c>
      <c r="X579" s="71" t="str">
        <f t="shared" si="361"/>
        <v/>
      </c>
      <c r="Y579" s="71" t="str">
        <f t="shared" si="362"/>
        <v/>
      </c>
      <c r="Z579" s="71">
        <f t="shared" ref="Z579:Z642" si="376">IF(P579="N/A",P579,IF(OR(W579="",AND(W579=0,X579="",Y579="")),"No Data",IF(W579=1,1,IF(AND(X579=1,Y579=1),1,0))))</f>
        <v>1</v>
      </c>
      <c r="AA579" s="71">
        <f t="shared" si="363"/>
        <v>1</v>
      </c>
      <c r="AB579" s="71">
        <f t="shared" si="364"/>
        <v>65</v>
      </c>
      <c r="AC579" s="71" t="str">
        <f t="shared" si="365"/>
        <v>Handpump</v>
      </c>
      <c r="AD579" s="71">
        <f t="shared" ref="AD579:AD642" si="377">IF(AC579="Handpump",IF(AB579="","",AB579),"")</f>
        <v>65</v>
      </c>
      <c r="AE579" s="71" t="str">
        <f t="shared" ref="AE579:AE642" si="378">IF(AC579="piped system",IFERROR(20/AB579*86400/U579,""),"")</f>
        <v/>
      </c>
      <c r="AF579" s="71">
        <f t="shared" si="366"/>
        <v>1</v>
      </c>
      <c r="AG579" s="71" t="str">
        <f t="shared" si="367"/>
        <v/>
      </c>
      <c r="AH579" s="71" t="str">
        <f t="shared" si="368"/>
        <v/>
      </c>
      <c r="AI579" s="71">
        <f t="shared" si="369"/>
        <v>1</v>
      </c>
      <c r="AJ579" s="71" t="str">
        <f t="shared" si="370"/>
        <v>Turbidity</v>
      </c>
      <c r="AK579" s="71">
        <f t="shared" si="371"/>
        <v>0</v>
      </c>
      <c r="AL579" s="71">
        <f t="shared" ref="AL579:AL642" si="379">IF(P579="N/A",P579,IF(AJ579="",IF(OR(AG579=0,AND(AI579=0,AG579="")),0,IF(OR(AG579=1,AH579=1,AI579=1),1,"No Data")),IF(OR(AK579=0,AG579=0,AND(AI579=0,AG579="")),0,IF(AND(AK579=1,OR(AG579=1,AH579=1,AI579=1)),1,"No Data"))))</f>
        <v>0</v>
      </c>
      <c r="AM579" s="71">
        <f t="shared" si="372"/>
        <v>1</v>
      </c>
    </row>
    <row r="580" spans="1:39" x14ac:dyDescent="0.45">
      <c r="A580" s="71" t="str">
        <f t="shared" si="342"/>
        <v>2708850559</v>
      </c>
      <c r="B580" s="71" t="str">
        <f t="shared" si="343"/>
        <v>21-08-2019 12:47:05 UTC</v>
      </c>
      <c r="C580" s="71" t="str">
        <f t="shared" si="344"/>
        <v>2x3w-ry5v-2bxm</v>
      </c>
      <c r="D580" s="71" t="str">
        <f t="shared" si="345"/>
        <v>-15.851516062393785</v>
      </c>
      <c r="E580" s="71" t="str">
        <f t="shared" si="346"/>
        <v>35.29637438245118</v>
      </c>
      <c r="F580" s="71" t="str">
        <f t="shared" si="347"/>
        <v>753.0</v>
      </c>
      <c r="G580" s="71" t="str">
        <f t="shared" si="348"/>
        <v>Malawi</v>
      </c>
      <c r="H580" s="71" t="str">
        <f t="shared" si="349"/>
        <v>Chiradzulu</v>
      </c>
      <c r="I580" s="71" t="str">
        <f t="shared" si="350"/>
        <v>Mpunga</v>
      </c>
      <c r="J580" s="71" t="str">
        <f t="shared" si="351"/>
        <v>Chalamanda</v>
      </c>
      <c r="K580" s="71" t="str">
        <f t="shared" si="352"/>
        <v>Halala</v>
      </c>
      <c r="L580" s="71">
        <f t="shared" si="353"/>
        <v>0</v>
      </c>
      <c r="M580" s="71">
        <f t="shared" si="354"/>
        <v>0</v>
      </c>
      <c r="N580" s="71">
        <f t="shared" si="373"/>
        <v>2</v>
      </c>
      <c r="O580" s="71" t="str">
        <f t="shared" si="374"/>
        <v>Inadequate Level of Service</v>
      </c>
      <c r="P580" s="71">
        <v>1</v>
      </c>
      <c r="Q580" s="71" t="str">
        <f t="shared" si="355"/>
        <v>Afridev Handpump</v>
      </c>
      <c r="R580" s="71" t="str">
        <f t="shared" si="356"/>
        <v/>
      </c>
      <c r="S580" s="71" t="str">
        <f t="shared" si="375"/>
        <v>Afridev Handpump</v>
      </c>
      <c r="T580" s="71">
        <f t="shared" si="357"/>
        <v>0</v>
      </c>
      <c r="U580" s="71">
        <f t="shared" si="358"/>
        <v>370</v>
      </c>
      <c r="V580" s="71">
        <f t="shared" si="359"/>
        <v>0</v>
      </c>
      <c r="W580" s="71">
        <f t="shared" si="360"/>
        <v>0</v>
      </c>
      <c r="X580" s="71">
        <f t="shared" si="361"/>
        <v>1</v>
      </c>
      <c r="Y580" s="71">
        <f t="shared" si="362"/>
        <v>0</v>
      </c>
      <c r="Z580" s="71">
        <f t="shared" si="376"/>
        <v>0</v>
      </c>
      <c r="AA580" s="71">
        <f t="shared" si="363"/>
        <v>0</v>
      </c>
      <c r="AB580" s="71">
        <f t="shared" si="364"/>
        <v>0</v>
      </c>
      <c r="AC580" s="71" t="str">
        <f t="shared" si="365"/>
        <v>Handpump</v>
      </c>
      <c r="AD580" s="71">
        <f t="shared" si="377"/>
        <v>0</v>
      </c>
      <c r="AE580" s="71" t="str">
        <f t="shared" si="378"/>
        <v/>
      </c>
      <c r="AF580" s="71">
        <f t="shared" si="366"/>
        <v>1</v>
      </c>
      <c r="AG580" s="71" t="str">
        <f t="shared" si="367"/>
        <v/>
      </c>
      <c r="AH580" s="71" t="str">
        <f t="shared" si="368"/>
        <v/>
      </c>
      <c r="AI580" s="71" t="str">
        <f t="shared" si="369"/>
        <v/>
      </c>
      <c r="AJ580" s="71" t="str">
        <f t="shared" si="370"/>
        <v>Turbidity</v>
      </c>
      <c r="AK580" s="71" t="str">
        <f t="shared" si="371"/>
        <v/>
      </c>
      <c r="AL580" s="71" t="str">
        <f t="shared" si="379"/>
        <v>No Data</v>
      </c>
      <c r="AM580" s="71">
        <f t="shared" si="372"/>
        <v>0</v>
      </c>
    </row>
    <row r="581" spans="1:39" x14ac:dyDescent="0.45">
      <c r="A581" s="71" t="str">
        <f t="shared" si="342"/>
        <v>2692030488</v>
      </c>
      <c r="B581" s="71" t="str">
        <f t="shared" si="343"/>
        <v>21-08-2019 12:53:01 UTC</v>
      </c>
      <c r="C581" s="71" t="str">
        <f t="shared" si="344"/>
        <v>hkdj-c6jx-gwe2</v>
      </c>
      <c r="D581" s="71" t="str">
        <f t="shared" si="345"/>
        <v>-15.925603117793798</v>
      </c>
      <c r="E581" s="71" t="str">
        <f t="shared" si="346"/>
        <v>35.29699933715165</v>
      </c>
      <c r="F581" s="71" t="str">
        <f t="shared" si="347"/>
        <v>705.0</v>
      </c>
      <c r="G581" s="71" t="str">
        <f t="shared" si="348"/>
        <v>Malawi</v>
      </c>
      <c r="H581" s="71" t="str">
        <f t="shared" si="349"/>
        <v>Chiradzulu</v>
      </c>
      <c r="I581" s="71" t="str">
        <f t="shared" si="350"/>
        <v>Nkalo</v>
      </c>
      <c r="J581" s="71" t="str">
        <f t="shared" si="351"/>
        <v>Mtamba</v>
      </c>
      <c r="K581" s="71" t="str">
        <f t="shared" si="352"/>
        <v>Chiotcha</v>
      </c>
      <c r="L581" s="71">
        <f t="shared" si="353"/>
        <v>0</v>
      </c>
      <c r="M581" s="71">
        <f t="shared" si="354"/>
        <v>0</v>
      </c>
      <c r="N581" s="71">
        <f t="shared" si="373"/>
        <v>7</v>
      </c>
      <c r="O581" s="71" t="str">
        <f t="shared" si="374"/>
        <v>Intermediate Level of Service</v>
      </c>
      <c r="P581" s="71">
        <v>1</v>
      </c>
      <c r="Q581" s="71" t="str">
        <f t="shared" si="355"/>
        <v>Afridev Handpump</v>
      </c>
      <c r="R581" s="71" t="str">
        <f t="shared" si="356"/>
        <v/>
      </c>
      <c r="S581" s="71" t="str">
        <f t="shared" si="375"/>
        <v>Afridev Handpump</v>
      </c>
      <c r="T581" s="71">
        <f t="shared" si="357"/>
        <v>1</v>
      </c>
      <c r="U581" s="71">
        <f t="shared" si="358"/>
        <v>2500</v>
      </c>
      <c r="V581" s="71">
        <f t="shared" si="359"/>
        <v>0</v>
      </c>
      <c r="W581" s="71">
        <f t="shared" si="360"/>
        <v>1</v>
      </c>
      <c r="X581" s="71" t="str">
        <f t="shared" si="361"/>
        <v/>
      </c>
      <c r="Y581" s="71" t="str">
        <f t="shared" si="362"/>
        <v/>
      </c>
      <c r="Z581" s="71">
        <f t="shared" si="376"/>
        <v>1</v>
      </c>
      <c r="AA581" s="71">
        <f t="shared" si="363"/>
        <v>1</v>
      </c>
      <c r="AB581" s="71">
        <f t="shared" si="364"/>
        <v>60</v>
      </c>
      <c r="AC581" s="71" t="str">
        <f t="shared" si="365"/>
        <v>Handpump</v>
      </c>
      <c r="AD581" s="71">
        <f t="shared" si="377"/>
        <v>60</v>
      </c>
      <c r="AE581" s="71" t="str">
        <f t="shared" si="378"/>
        <v/>
      </c>
      <c r="AF581" s="71">
        <f t="shared" si="366"/>
        <v>1</v>
      </c>
      <c r="AG581" s="71" t="str">
        <f t="shared" si="367"/>
        <v/>
      </c>
      <c r="AH581" s="71" t="str">
        <f t="shared" si="368"/>
        <v/>
      </c>
      <c r="AI581" s="71">
        <f t="shared" si="369"/>
        <v>1</v>
      </c>
      <c r="AJ581" s="71" t="str">
        <f t="shared" si="370"/>
        <v>Turbidity</v>
      </c>
      <c r="AK581" s="71">
        <f t="shared" si="371"/>
        <v>1</v>
      </c>
      <c r="AL581" s="71">
        <f t="shared" si="379"/>
        <v>1</v>
      </c>
      <c r="AM581" s="71">
        <f t="shared" si="372"/>
        <v>1</v>
      </c>
    </row>
    <row r="582" spans="1:39" x14ac:dyDescent="0.45">
      <c r="A582" s="71" t="str">
        <f t="shared" si="342"/>
        <v>2722280397</v>
      </c>
      <c r="B582" s="71" t="str">
        <f t="shared" si="343"/>
        <v>21-08-2019 12:54:20 UTC</v>
      </c>
      <c r="C582" s="71" t="str">
        <f t="shared" si="344"/>
        <v>8354-tmt7-3esj</v>
      </c>
      <c r="D582" s="71" t="str">
        <f t="shared" si="345"/>
        <v>-15.550213968381286</v>
      </c>
      <c r="E582" s="71" t="str">
        <f t="shared" si="346"/>
        <v>35.175772961229086</v>
      </c>
      <c r="F582" s="71" t="str">
        <f t="shared" si="347"/>
        <v>990.0</v>
      </c>
      <c r="G582" s="71" t="str">
        <f t="shared" si="348"/>
        <v>Malawi</v>
      </c>
      <c r="H582" s="71" t="str">
        <f t="shared" si="349"/>
        <v>Chiradzulu</v>
      </c>
      <c r="I582" s="71" t="str">
        <f t="shared" si="350"/>
        <v>Chitera</v>
      </c>
      <c r="J582" s="71" t="str">
        <f t="shared" si="351"/>
        <v>Luna</v>
      </c>
      <c r="K582" s="71" t="str">
        <f t="shared" si="352"/>
        <v>Lumeta</v>
      </c>
      <c r="L582" s="71">
        <f t="shared" si="353"/>
        <v>0</v>
      </c>
      <c r="M582" s="71">
        <f t="shared" si="354"/>
        <v>0</v>
      </c>
      <c r="N582" s="71">
        <f t="shared" si="373"/>
        <v>0</v>
      </c>
      <c r="O582" s="71" t="str">
        <f t="shared" si="374"/>
        <v>No Improved System</v>
      </c>
      <c r="P582" s="71" t="s">
        <v>96</v>
      </c>
      <c r="Q582" s="71" t="str">
        <f t="shared" si="355"/>
        <v/>
      </c>
      <c r="R582" s="71" t="str">
        <f t="shared" si="356"/>
        <v>Unprotected well</v>
      </c>
      <c r="S582" s="71" t="str">
        <f t="shared" si="375"/>
        <v>Unprotected well</v>
      </c>
      <c r="T582" s="71" t="str">
        <f t="shared" si="357"/>
        <v>N/A</v>
      </c>
      <c r="U582" s="71">
        <f t="shared" si="358"/>
        <v>215</v>
      </c>
      <c r="V582" s="71" t="str">
        <f t="shared" si="359"/>
        <v>N/A</v>
      </c>
      <c r="W582" s="71" t="str">
        <f t="shared" si="360"/>
        <v/>
      </c>
      <c r="X582" s="71" t="str">
        <f t="shared" si="361"/>
        <v/>
      </c>
      <c r="Y582" s="71" t="str">
        <f t="shared" si="362"/>
        <v/>
      </c>
      <c r="Z582" s="71" t="str">
        <f t="shared" si="376"/>
        <v>N/A</v>
      </c>
      <c r="AA582" s="71" t="str">
        <f t="shared" si="363"/>
        <v>N/A</v>
      </c>
      <c r="AB582" s="71" t="str">
        <f t="shared" si="364"/>
        <v/>
      </c>
      <c r="AC582" s="71" t="str">
        <f t="shared" si="365"/>
        <v/>
      </c>
      <c r="AD582" s="71" t="str">
        <f t="shared" si="377"/>
        <v/>
      </c>
      <c r="AE582" s="71" t="str">
        <f t="shared" si="378"/>
        <v/>
      </c>
      <c r="AF582" s="71" t="str">
        <f t="shared" si="366"/>
        <v>N/A</v>
      </c>
      <c r="AG582" s="71" t="str">
        <f t="shared" si="367"/>
        <v/>
      </c>
      <c r="AH582" s="71" t="str">
        <f t="shared" si="368"/>
        <v/>
      </c>
      <c r="AI582" s="71" t="str">
        <f t="shared" si="369"/>
        <v/>
      </c>
      <c r="AJ582" s="71" t="str">
        <f t="shared" si="370"/>
        <v/>
      </c>
      <c r="AK582" s="71" t="str">
        <f t="shared" si="371"/>
        <v/>
      </c>
      <c r="AL582" s="71" t="str">
        <f t="shared" si="379"/>
        <v>N/A</v>
      </c>
      <c r="AM582" s="71" t="str">
        <f t="shared" si="372"/>
        <v>N/A</v>
      </c>
    </row>
    <row r="583" spans="1:39" x14ac:dyDescent="0.45">
      <c r="A583" s="71" t="str">
        <f t="shared" si="342"/>
        <v>2716650949</v>
      </c>
      <c r="B583" s="71" t="str">
        <f t="shared" si="343"/>
        <v>21-08-2019 13:10:39 UTC</v>
      </c>
      <c r="C583" s="71" t="str">
        <f t="shared" si="344"/>
        <v>34jv-6p88-1112</v>
      </c>
      <c r="D583" s="71" t="str">
        <f t="shared" si="345"/>
        <v>-15.552740693092346</v>
      </c>
      <c r="E583" s="71" t="str">
        <f t="shared" si="346"/>
        <v>35.17274131067097</v>
      </c>
      <c r="F583" s="71" t="str">
        <f t="shared" si="347"/>
        <v>1032.0</v>
      </c>
      <c r="G583" s="71" t="str">
        <f t="shared" si="348"/>
        <v>Malawi</v>
      </c>
      <c r="H583" s="71" t="str">
        <f t="shared" si="349"/>
        <v>Chiradzulu</v>
      </c>
      <c r="I583" s="71" t="str">
        <f t="shared" si="350"/>
        <v>Chitera</v>
      </c>
      <c r="J583" s="71" t="str">
        <f t="shared" si="351"/>
        <v>Luna</v>
      </c>
      <c r="K583" s="71" t="str">
        <f t="shared" si="352"/>
        <v>Lumeta</v>
      </c>
      <c r="L583" s="71">
        <f t="shared" si="353"/>
        <v>0</v>
      </c>
      <c r="M583" s="71">
        <f t="shared" si="354"/>
        <v>0</v>
      </c>
      <c r="N583" s="71">
        <f t="shared" si="373"/>
        <v>7</v>
      </c>
      <c r="O583" s="71" t="str">
        <f t="shared" si="374"/>
        <v>Intermediate Level of Service</v>
      </c>
      <c r="P583" s="71">
        <v>1</v>
      </c>
      <c r="Q583" s="71" t="str">
        <f t="shared" si="355"/>
        <v>Afridev Handpump</v>
      </c>
      <c r="R583" s="71" t="str">
        <f t="shared" si="356"/>
        <v/>
      </c>
      <c r="S583" s="71" t="str">
        <f t="shared" si="375"/>
        <v>Afridev Handpump</v>
      </c>
      <c r="T583" s="71">
        <f t="shared" si="357"/>
        <v>1</v>
      </c>
      <c r="U583" s="71">
        <f t="shared" si="358"/>
        <v>220</v>
      </c>
      <c r="V583" s="71">
        <f t="shared" si="359"/>
        <v>1</v>
      </c>
      <c r="W583" s="71">
        <f t="shared" si="360"/>
        <v>0</v>
      </c>
      <c r="X583" s="71">
        <f t="shared" si="361"/>
        <v>1</v>
      </c>
      <c r="Y583" s="71">
        <f t="shared" si="362"/>
        <v>0</v>
      </c>
      <c r="Z583" s="71">
        <f t="shared" si="376"/>
        <v>0</v>
      </c>
      <c r="AA583" s="71">
        <f t="shared" si="363"/>
        <v>1</v>
      </c>
      <c r="AB583" s="71">
        <f t="shared" si="364"/>
        <v>65</v>
      </c>
      <c r="AC583" s="71" t="str">
        <f t="shared" si="365"/>
        <v>Handpump</v>
      </c>
      <c r="AD583" s="71">
        <f t="shared" si="377"/>
        <v>65</v>
      </c>
      <c r="AE583" s="71" t="str">
        <f t="shared" si="378"/>
        <v/>
      </c>
      <c r="AF583" s="71">
        <f t="shared" si="366"/>
        <v>1</v>
      </c>
      <c r="AG583" s="71" t="str">
        <f t="shared" si="367"/>
        <v/>
      </c>
      <c r="AH583" s="71" t="str">
        <f t="shared" si="368"/>
        <v/>
      </c>
      <c r="AI583" s="71">
        <f t="shared" si="369"/>
        <v>1</v>
      </c>
      <c r="AJ583" s="71" t="str">
        <f t="shared" si="370"/>
        <v>Turbidity</v>
      </c>
      <c r="AK583" s="71">
        <f t="shared" si="371"/>
        <v>1</v>
      </c>
      <c r="AL583" s="71">
        <f t="shared" si="379"/>
        <v>1</v>
      </c>
      <c r="AM583" s="71">
        <f t="shared" si="372"/>
        <v>1</v>
      </c>
    </row>
    <row r="584" spans="1:39" x14ac:dyDescent="0.45">
      <c r="A584" s="71" t="str">
        <f t="shared" si="342"/>
        <v>2705840144</v>
      </c>
      <c r="B584" s="71" t="str">
        <f t="shared" si="343"/>
        <v>21-08-2019 13:20:42 UTC</v>
      </c>
      <c r="C584" s="71" t="str">
        <f t="shared" si="344"/>
        <v>9nk0-yvdd-8fgw</v>
      </c>
      <c r="D584" s="71" t="str">
        <f t="shared" si="345"/>
        <v>-15.940260929055512</v>
      </c>
      <c r="E584" s="71" t="str">
        <f t="shared" si="346"/>
        <v>35.31564898788929</v>
      </c>
      <c r="F584" s="71" t="str">
        <f t="shared" si="347"/>
        <v>714.0</v>
      </c>
      <c r="G584" s="71" t="str">
        <f t="shared" si="348"/>
        <v>Malawi</v>
      </c>
      <c r="H584" s="71" t="str">
        <f t="shared" si="349"/>
        <v>Chiradzulu</v>
      </c>
      <c r="I584" s="71" t="str">
        <f t="shared" si="350"/>
        <v>Nkalo</v>
      </c>
      <c r="J584" s="71" t="str">
        <f t="shared" si="351"/>
        <v>Mtamba</v>
      </c>
      <c r="K584" s="71" t="str">
        <f t="shared" si="352"/>
        <v>Golosi</v>
      </c>
      <c r="L584" s="71">
        <f t="shared" si="353"/>
        <v>0</v>
      </c>
      <c r="M584" s="71">
        <f t="shared" si="354"/>
        <v>0</v>
      </c>
      <c r="N584" s="71">
        <f t="shared" si="373"/>
        <v>6</v>
      </c>
      <c r="O584" s="71" t="str">
        <f t="shared" si="374"/>
        <v>Intermediate Level of Service</v>
      </c>
      <c r="P584" s="71">
        <v>1</v>
      </c>
      <c r="Q584" s="71" t="str">
        <f t="shared" si="355"/>
        <v>Afridev Handpump</v>
      </c>
      <c r="R584" s="71" t="str">
        <f t="shared" si="356"/>
        <v/>
      </c>
      <c r="S584" s="71" t="str">
        <f t="shared" si="375"/>
        <v>Afridev Handpump</v>
      </c>
      <c r="T584" s="71">
        <f t="shared" si="357"/>
        <v>1</v>
      </c>
      <c r="U584" s="71">
        <f t="shared" si="358"/>
        <v>710</v>
      </c>
      <c r="V584" s="71">
        <f t="shared" si="359"/>
        <v>0</v>
      </c>
      <c r="W584" s="71">
        <f t="shared" si="360"/>
        <v>0</v>
      </c>
      <c r="X584" s="71">
        <f t="shared" si="361"/>
        <v>1</v>
      </c>
      <c r="Y584" s="71">
        <f t="shared" si="362"/>
        <v>0</v>
      </c>
      <c r="Z584" s="71">
        <f t="shared" si="376"/>
        <v>0</v>
      </c>
      <c r="AA584" s="71">
        <f t="shared" si="363"/>
        <v>1</v>
      </c>
      <c r="AB584" s="71">
        <f t="shared" si="364"/>
        <v>44</v>
      </c>
      <c r="AC584" s="71" t="str">
        <f t="shared" si="365"/>
        <v>Handpump</v>
      </c>
      <c r="AD584" s="71">
        <f t="shared" si="377"/>
        <v>44</v>
      </c>
      <c r="AE584" s="71" t="str">
        <f t="shared" si="378"/>
        <v/>
      </c>
      <c r="AF584" s="71">
        <f t="shared" si="366"/>
        <v>1</v>
      </c>
      <c r="AG584" s="71" t="str">
        <f t="shared" si="367"/>
        <v/>
      </c>
      <c r="AH584" s="71" t="str">
        <f t="shared" si="368"/>
        <v/>
      </c>
      <c r="AI584" s="71">
        <f t="shared" si="369"/>
        <v>1</v>
      </c>
      <c r="AJ584" s="71" t="str">
        <f t="shared" si="370"/>
        <v>Turbidity</v>
      </c>
      <c r="AK584" s="71">
        <f t="shared" si="371"/>
        <v>1</v>
      </c>
      <c r="AL584" s="71">
        <f t="shared" si="379"/>
        <v>1</v>
      </c>
      <c r="AM584" s="71">
        <f t="shared" si="372"/>
        <v>1</v>
      </c>
    </row>
    <row r="585" spans="1:39" x14ac:dyDescent="0.45">
      <c r="A585" s="71" t="str">
        <f t="shared" si="342"/>
        <v>2714460403</v>
      </c>
      <c r="B585" s="71" t="str">
        <f t="shared" si="343"/>
        <v>21-08-2019 13:23:43 UTC</v>
      </c>
      <c r="C585" s="71" t="str">
        <f t="shared" si="344"/>
        <v>fsrq-6974-1kew</v>
      </c>
      <c r="D585" s="71" t="str">
        <f t="shared" si="345"/>
        <v>-15.721036568284035</v>
      </c>
      <c r="E585" s="71" t="str">
        <f t="shared" si="346"/>
        <v>35.284974658861756</v>
      </c>
      <c r="F585" s="71" t="str">
        <f t="shared" si="347"/>
        <v>791.0</v>
      </c>
      <c r="G585" s="71" t="str">
        <f t="shared" si="348"/>
        <v>Malawi</v>
      </c>
      <c r="H585" s="71" t="str">
        <f t="shared" si="349"/>
        <v>Chiradzulu</v>
      </c>
      <c r="I585" s="71" t="str">
        <f t="shared" si="350"/>
        <v>Kadewere</v>
      </c>
      <c r="J585" s="71" t="str">
        <f t="shared" si="351"/>
        <v>Kanyenda</v>
      </c>
      <c r="K585" s="71" t="str">
        <f t="shared" si="352"/>
        <v>Kwacha</v>
      </c>
      <c r="L585" s="71">
        <f t="shared" si="353"/>
        <v>0</v>
      </c>
      <c r="M585" s="71">
        <f t="shared" si="354"/>
        <v>0</v>
      </c>
      <c r="N585" s="71">
        <f t="shared" si="373"/>
        <v>8</v>
      </c>
      <c r="O585" s="71" t="str">
        <f t="shared" si="374"/>
        <v>High Level of Service</v>
      </c>
      <c r="P585" s="71">
        <v>1</v>
      </c>
      <c r="Q585" s="71" t="str">
        <f t="shared" si="355"/>
        <v>Afridev Handpump</v>
      </c>
      <c r="R585" s="71" t="str">
        <f t="shared" si="356"/>
        <v/>
      </c>
      <c r="S585" s="71" t="str">
        <f t="shared" si="375"/>
        <v>Afridev Handpump</v>
      </c>
      <c r="T585" s="71">
        <f t="shared" si="357"/>
        <v>1</v>
      </c>
      <c r="U585" s="71">
        <f t="shared" si="358"/>
        <v>250</v>
      </c>
      <c r="V585" s="71">
        <f t="shared" si="359"/>
        <v>1</v>
      </c>
      <c r="W585" s="71">
        <f t="shared" si="360"/>
        <v>1</v>
      </c>
      <c r="X585" s="71" t="str">
        <f t="shared" si="361"/>
        <v/>
      </c>
      <c r="Y585" s="71" t="str">
        <f t="shared" si="362"/>
        <v/>
      </c>
      <c r="Z585" s="71">
        <f t="shared" si="376"/>
        <v>1</v>
      </c>
      <c r="AA585" s="71">
        <f t="shared" si="363"/>
        <v>1</v>
      </c>
      <c r="AB585" s="71">
        <f t="shared" si="364"/>
        <v>80</v>
      </c>
      <c r="AC585" s="71" t="str">
        <f t="shared" si="365"/>
        <v>Handpump</v>
      </c>
      <c r="AD585" s="71">
        <f t="shared" si="377"/>
        <v>80</v>
      </c>
      <c r="AE585" s="71" t="str">
        <f t="shared" si="378"/>
        <v/>
      </c>
      <c r="AF585" s="71">
        <f t="shared" si="366"/>
        <v>1</v>
      </c>
      <c r="AG585" s="71" t="str">
        <f t="shared" si="367"/>
        <v/>
      </c>
      <c r="AH585" s="71" t="str">
        <f t="shared" si="368"/>
        <v/>
      </c>
      <c r="AI585" s="71">
        <f t="shared" si="369"/>
        <v>1</v>
      </c>
      <c r="AJ585" s="71" t="str">
        <f t="shared" si="370"/>
        <v>Turbidity</v>
      </c>
      <c r="AK585" s="71">
        <f t="shared" si="371"/>
        <v>1</v>
      </c>
      <c r="AL585" s="71">
        <f t="shared" si="379"/>
        <v>1</v>
      </c>
      <c r="AM585" s="71">
        <f t="shared" si="372"/>
        <v>1</v>
      </c>
    </row>
    <row r="586" spans="1:39" x14ac:dyDescent="0.45">
      <c r="A586" s="71" t="str">
        <f t="shared" si="342"/>
        <v>2724260896</v>
      </c>
      <c r="B586" s="71" t="str">
        <f t="shared" si="343"/>
        <v>21-08-2019 13:27:37 UTC</v>
      </c>
      <c r="C586" s="71" t="str">
        <f t="shared" si="344"/>
        <v>8gjf-scw3-qvse</v>
      </c>
      <c r="D586" s="71" t="str">
        <f t="shared" si="345"/>
        <v>-15.552034098654985</v>
      </c>
      <c r="E586" s="71" t="str">
        <f t="shared" si="346"/>
        <v>35.1732112839818</v>
      </c>
      <c r="F586" s="71" t="str">
        <f t="shared" si="347"/>
        <v>1038.0</v>
      </c>
      <c r="G586" s="71" t="str">
        <f t="shared" si="348"/>
        <v>Malawi</v>
      </c>
      <c r="H586" s="71" t="str">
        <f t="shared" si="349"/>
        <v>Chiradzulu</v>
      </c>
      <c r="I586" s="71" t="str">
        <f t="shared" si="350"/>
        <v>Chitera</v>
      </c>
      <c r="J586" s="71" t="str">
        <f t="shared" si="351"/>
        <v>Luna</v>
      </c>
      <c r="K586" s="71" t="str">
        <f t="shared" si="352"/>
        <v>Lumeta</v>
      </c>
      <c r="L586" s="71">
        <f t="shared" si="353"/>
        <v>0</v>
      </c>
      <c r="M586" s="71">
        <f t="shared" si="354"/>
        <v>0</v>
      </c>
      <c r="N586" s="71">
        <f t="shared" si="373"/>
        <v>0</v>
      </c>
      <c r="O586" s="71" t="str">
        <f t="shared" si="374"/>
        <v>No Improved System</v>
      </c>
      <c r="P586" s="71" t="s">
        <v>96</v>
      </c>
      <c r="Q586" s="71" t="str">
        <f t="shared" si="355"/>
        <v/>
      </c>
      <c r="R586" s="71" t="str">
        <f t="shared" si="356"/>
        <v>Unprotected well</v>
      </c>
      <c r="S586" s="71" t="str">
        <f t="shared" si="375"/>
        <v>Unprotected well</v>
      </c>
      <c r="T586" s="71" t="str">
        <f t="shared" si="357"/>
        <v>N/A</v>
      </c>
      <c r="U586" s="71">
        <f t="shared" si="358"/>
        <v>220</v>
      </c>
      <c r="V586" s="71" t="str">
        <f t="shared" si="359"/>
        <v>N/A</v>
      </c>
      <c r="W586" s="71" t="str">
        <f t="shared" si="360"/>
        <v/>
      </c>
      <c r="X586" s="71" t="str">
        <f t="shared" si="361"/>
        <v/>
      </c>
      <c r="Y586" s="71" t="str">
        <f t="shared" si="362"/>
        <v/>
      </c>
      <c r="Z586" s="71" t="str">
        <f t="shared" si="376"/>
        <v>N/A</v>
      </c>
      <c r="AA586" s="71" t="str">
        <f t="shared" si="363"/>
        <v>N/A</v>
      </c>
      <c r="AB586" s="71" t="str">
        <f t="shared" si="364"/>
        <v/>
      </c>
      <c r="AC586" s="71" t="str">
        <f t="shared" si="365"/>
        <v/>
      </c>
      <c r="AD586" s="71" t="str">
        <f t="shared" si="377"/>
        <v/>
      </c>
      <c r="AE586" s="71" t="str">
        <f t="shared" si="378"/>
        <v/>
      </c>
      <c r="AF586" s="71" t="str">
        <f t="shared" si="366"/>
        <v>N/A</v>
      </c>
      <c r="AG586" s="71" t="str">
        <f t="shared" si="367"/>
        <v/>
      </c>
      <c r="AH586" s="71" t="str">
        <f t="shared" si="368"/>
        <v/>
      </c>
      <c r="AI586" s="71" t="str">
        <f t="shared" si="369"/>
        <v/>
      </c>
      <c r="AJ586" s="71" t="str">
        <f t="shared" si="370"/>
        <v/>
      </c>
      <c r="AK586" s="71" t="str">
        <f t="shared" si="371"/>
        <v/>
      </c>
      <c r="AL586" s="71" t="str">
        <f t="shared" si="379"/>
        <v>N/A</v>
      </c>
      <c r="AM586" s="71" t="str">
        <f t="shared" si="372"/>
        <v>N/A</v>
      </c>
    </row>
    <row r="587" spans="1:39" x14ac:dyDescent="0.45">
      <c r="A587" s="71" t="str">
        <f t="shared" si="342"/>
        <v>2724240688</v>
      </c>
      <c r="B587" s="71" t="str">
        <f t="shared" si="343"/>
        <v>21-08-2019 13:47:48 UTC</v>
      </c>
      <c r="C587" s="71" t="str">
        <f t="shared" si="344"/>
        <v>p0vp-qfe3-x9c4</v>
      </c>
      <c r="D587" s="71" t="str">
        <f t="shared" si="345"/>
        <v>-15.820262837223709</v>
      </c>
      <c r="E587" s="71" t="str">
        <f t="shared" si="346"/>
        <v>35.277741830796</v>
      </c>
      <c r="F587" s="71" t="str">
        <f t="shared" si="347"/>
        <v>801.0</v>
      </c>
      <c r="G587" s="71" t="str">
        <f t="shared" si="348"/>
        <v>Malawi</v>
      </c>
      <c r="H587" s="71" t="str">
        <f t="shared" si="349"/>
        <v>Chiradzulu</v>
      </c>
      <c r="I587" s="71" t="str">
        <f t="shared" si="350"/>
        <v>Mpunga</v>
      </c>
      <c r="J587" s="71" t="str">
        <f t="shared" si="351"/>
        <v>Chalamanda</v>
      </c>
      <c r="K587" s="71" t="str">
        <f t="shared" si="352"/>
        <v>Malombo</v>
      </c>
      <c r="L587" s="71">
        <f t="shared" si="353"/>
        <v>0</v>
      </c>
      <c r="M587" s="71">
        <f t="shared" si="354"/>
        <v>0</v>
      </c>
      <c r="N587" s="71">
        <f t="shared" si="373"/>
        <v>4</v>
      </c>
      <c r="O587" s="71" t="str">
        <f t="shared" si="374"/>
        <v>Basic Level of Service</v>
      </c>
      <c r="P587" s="71">
        <v>1</v>
      </c>
      <c r="Q587" s="71" t="str">
        <f t="shared" si="355"/>
        <v>Afridev Handpump</v>
      </c>
      <c r="R587" s="71" t="str">
        <f t="shared" si="356"/>
        <v/>
      </c>
      <c r="S587" s="71" t="str">
        <f t="shared" si="375"/>
        <v>Afridev Handpump</v>
      </c>
      <c r="T587" s="71">
        <f t="shared" si="357"/>
        <v>1</v>
      </c>
      <c r="U587" s="71">
        <f t="shared" si="358"/>
        <v>0</v>
      </c>
      <c r="V587" s="71">
        <f t="shared" si="359"/>
        <v>1</v>
      </c>
      <c r="W587" s="71">
        <f t="shared" si="360"/>
        <v>0</v>
      </c>
      <c r="X587" s="71">
        <f t="shared" si="361"/>
        <v>1</v>
      </c>
      <c r="Y587" s="71">
        <f t="shared" si="362"/>
        <v>0</v>
      </c>
      <c r="Z587" s="71">
        <f t="shared" si="376"/>
        <v>0</v>
      </c>
      <c r="AA587" s="71">
        <f t="shared" si="363"/>
        <v>0</v>
      </c>
      <c r="AB587" s="71">
        <f t="shared" si="364"/>
        <v>0</v>
      </c>
      <c r="AC587" s="71" t="str">
        <f t="shared" si="365"/>
        <v>Handpump</v>
      </c>
      <c r="AD587" s="71">
        <f t="shared" si="377"/>
        <v>0</v>
      </c>
      <c r="AE587" s="71" t="str">
        <f t="shared" si="378"/>
        <v/>
      </c>
      <c r="AF587" s="71">
        <f t="shared" si="366"/>
        <v>1</v>
      </c>
      <c r="AG587" s="71" t="str">
        <f t="shared" si="367"/>
        <v/>
      </c>
      <c r="AH587" s="71" t="str">
        <f t="shared" si="368"/>
        <v/>
      </c>
      <c r="AI587" s="71" t="str">
        <f t="shared" si="369"/>
        <v/>
      </c>
      <c r="AJ587" s="71" t="str">
        <f t="shared" si="370"/>
        <v>Turbidity</v>
      </c>
      <c r="AK587" s="71" t="str">
        <f t="shared" si="371"/>
        <v/>
      </c>
      <c r="AL587" s="71" t="str">
        <f t="shared" si="379"/>
        <v>No Data</v>
      </c>
      <c r="AM587" s="71">
        <f t="shared" si="372"/>
        <v>0</v>
      </c>
    </row>
    <row r="588" spans="1:39" x14ac:dyDescent="0.45">
      <c r="A588" s="71" t="str">
        <f t="shared" si="342"/>
        <v>2710660379</v>
      </c>
      <c r="B588" s="71" t="str">
        <f t="shared" si="343"/>
        <v>21-08-2019 13:52:05 UTC</v>
      </c>
      <c r="C588" s="71" t="str">
        <f t="shared" si="344"/>
        <v>v77y-j4gy-jxxp</v>
      </c>
      <c r="D588" s="71" t="str">
        <f t="shared" si="345"/>
        <v>-15.716887819580734</v>
      </c>
      <c r="E588" s="71" t="str">
        <f t="shared" si="346"/>
        <v>35.28646563179791</v>
      </c>
      <c r="F588" s="71" t="str">
        <f t="shared" si="347"/>
        <v>795.0</v>
      </c>
      <c r="G588" s="71" t="str">
        <f t="shared" si="348"/>
        <v>Malawi</v>
      </c>
      <c r="H588" s="71" t="str">
        <f t="shared" si="349"/>
        <v>Chiradzulu</v>
      </c>
      <c r="I588" s="71" t="str">
        <f t="shared" si="350"/>
        <v>Kadewere</v>
      </c>
      <c r="J588" s="71" t="str">
        <f t="shared" si="351"/>
        <v>Kanyenda</v>
      </c>
      <c r="K588" s="71" t="str">
        <f t="shared" si="352"/>
        <v>Kwacha</v>
      </c>
      <c r="L588" s="71">
        <f t="shared" si="353"/>
        <v>0</v>
      </c>
      <c r="M588" s="71">
        <f t="shared" si="354"/>
        <v>0</v>
      </c>
      <c r="N588" s="71">
        <f t="shared" si="373"/>
        <v>7</v>
      </c>
      <c r="O588" s="71" t="str">
        <f t="shared" si="374"/>
        <v>Intermediate Level of Service</v>
      </c>
      <c r="P588" s="71">
        <v>1</v>
      </c>
      <c r="Q588" s="71" t="str">
        <f t="shared" si="355"/>
        <v>Afridev Handpump</v>
      </c>
      <c r="R588" s="71" t="str">
        <f t="shared" si="356"/>
        <v/>
      </c>
      <c r="S588" s="71" t="str">
        <f t="shared" si="375"/>
        <v>Afridev Handpump</v>
      </c>
      <c r="T588" s="71">
        <f t="shared" si="357"/>
        <v>1</v>
      </c>
      <c r="U588" s="71">
        <f t="shared" si="358"/>
        <v>300</v>
      </c>
      <c r="V588" s="71">
        <f t="shared" si="359"/>
        <v>0</v>
      </c>
      <c r="W588" s="71">
        <f t="shared" si="360"/>
        <v>1</v>
      </c>
      <c r="X588" s="71" t="str">
        <f t="shared" si="361"/>
        <v/>
      </c>
      <c r="Y588" s="71" t="str">
        <f t="shared" si="362"/>
        <v/>
      </c>
      <c r="Z588" s="71">
        <f t="shared" si="376"/>
        <v>1</v>
      </c>
      <c r="AA588" s="71">
        <f t="shared" si="363"/>
        <v>1</v>
      </c>
      <c r="AB588" s="71">
        <f t="shared" si="364"/>
        <v>76</v>
      </c>
      <c r="AC588" s="71" t="str">
        <f t="shared" si="365"/>
        <v>Handpump</v>
      </c>
      <c r="AD588" s="71">
        <f t="shared" si="377"/>
        <v>76</v>
      </c>
      <c r="AE588" s="71" t="str">
        <f t="shared" si="378"/>
        <v/>
      </c>
      <c r="AF588" s="71">
        <f t="shared" si="366"/>
        <v>1</v>
      </c>
      <c r="AG588" s="71" t="str">
        <f t="shared" si="367"/>
        <v/>
      </c>
      <c r="AH588" s="71" t="str">
        <f t="shared" si="368"/>
        <v/>
      </c>
      <c r="AI588" s="71">
        <f t="shared" si="369"/>
        <v>1</v>
      </c>
      <c r="AJ588" s="71" t="str">
        <f t="shared" si="370"/>
        <v>Turbidity</v>
      </c>
      <c r="AK588" s="71">
        <f t="shared" si="371"/>
        <v>1</v>
      </c>
      <c r="AL588" s="71">
        <f t="shared" si="379"/>
        <v>1</v>
      </c>
      <c r="AM588" s="71">
        <f t="shared" si="372"/>
        <v>1</v>
      </c>
    </row>
    <row r="589" spans="1:39" x14ac:dyDescent="0.45">
      <c r="A589" s="71" t="str">
        <f t="shared" si="342"/>
        <v>2683920581</v>
      </c>
      <c r="B589" s="71" t="str">
        <f t="shared" si="343"/>
        <v>21-08-2019 14:12:07 UTC</v>
      </c>
      <c r="C589" s="71" t="str">
        <f t="shared" si="344"/>
        <v>p673-0mv5-qe1x</v>
      </c>
      <c r="D589" s="71" t="str">
        <f t="shared" si="345"/>
        <v>-15.553838764317334</v>
      </c>
      <c r="E589" s="71" t="str">
        <f t="shared" si="346"/>
        <v>35.1723235566169</v>
      </c>
      <c r="F589" s="71" t="str">
        <f t="shared" si="347"/>
        <v>1048.0</v>
      </c>
      <c r="G589" s="71" t="str">
        <f t="shared" si="348"/>
        <v>Malawi</v>
      </c>
      <c r="H589" s="71" t="str">
        <f t="shared" si="349"/>
        <v>Chiradzulu</v>
      </c>
      <c r="I589" s="71" t="str">
        <f t="shared" si="350"/>
        <v>Chitera</v>
      </c>
      <c r="J589" s="71" t="str">
        <f t="shared" si="351"/>
        <v>Chelewani</v>
      </c>
      <c r="K589" s="71" t="str">
        <f t="shared" si="352"/>
        <v>Makalani</v>
      </c>
      <c r="L589" s="71">
        <f t="shared" si="353"/>
        <v>0</v>
      </c>
      <c r="M589" s="71">
        <f t="shared" si="354"/>
        <v>0</v>
      </c>
      <c r="N589" s="71">
        <f t="shared" si="373"/>
        <v>6</v>
      </c>
      <c r="O589" s="71" t="str">
        <f t="shared" si="374"/>
        <v>Intermediate Level of Service</v>
      </c>
      <c r="P589" s="71">
        <v>1</v>
      </c>
      <c r="Q589" s="71" t="str">
        <f t="shared" si="355"/>
        <v>Afridev Handpump</v>
      </c>
      <c r="R589" s="71" t="str">
        <f t="shared" si="356"/>
        <v/>
      </c>
      <c r="S589" s="71" t="str">
        <f t="shared" si="375"/>
        <v>Afridev Handpump</v>
      </c>
      <c r="T589" s="71">
        <f t="shared" si="357"/>
        <v>1</v>
      </c>
      <c r="U589" s="71">
        <f t="shared" si="358"/>
        <v>500</v>
      </c>
      <c r="V589" s="71">
        <f t="shared" si="359"/>
        <v>0</v>
      </c>
      <c r="W589" s="71">
        <f t="shared" si="360"/>
        <v>0</v>
      </c>
      <c r="X589" s="71">
        <f t="shared" si="361"/>
        <v>1</v>
      </c>
      <c r="Y589" s="71">
        <f t="shared" si="362"/>
        <v>0</v>
      </c>
      <c r="Z589" s="71">
        <f t="shared" si="376"/>
        <v>0</v>
      </c>
      <c r="AA589" s="71">
        <f t="shared" si="363"/>
        <v>1</v>
      </c>
      <c r="AB589" s="71">
        <f t="shared" si="364"/>
        <v>52</v>
      </c>
      <c r="AC589" s="71" t="str">
        <f t="shared" si="365"/>
        <v>Handpump</v>
      </c>
      <c r="AD589" s="71">
        <f t="shared" si="377"/>
        <v>52</v>
      </c>
      <c r="AE589" s="71" t="str">
        <f t="shared" si="378"/>
        <v/>
      </c>
      <c r="AF589" s="71">
        <f t="shared" si="366"/>
        <v>1</v>
      </c>
      <c r="AG589" s="71" t="str">
        <f t="shared" si="367"/>
        <v/>
      </c>
      <c r="AH589" s="71" t="str">
        <f t="shared" si="368"/>
        <v/>
      </c>
      <c r="AI589" s="71">
        <f t="shared" si="369"/>
        <v>1</v>
      </c>
      <c r="AJ589" s="71" t="str">
        <f t="shared" si="370"/>
        <v>Turbidity</v>
      </c>
      <c r="AK589" s="71">
        <f t="shared" si="371"/>
        <v>1</v>
      </c>
      <c r="AL589" s="71">
        <f t="shared" si="379"/>
        <v>1</v>
      </c>
      <c r="AM589" s="71">
        <f t="shared" si="372"/>
        <v>1</v>
      </c>
    </row>
    <row r="590" spans="1:39" x14ac:dyDescent="0.45">
      <c r="A590" s="71" t="str">
        <f t="shared" si="342"/>
        <v>2710620351</v>
      </c>
      <c r="B590" s="71" t="str">
        <f t="shared" si="343"/>
        <v>21-08-2019 14:27:13 UTC</v>
      </c>
      <c r="C590" s="71" t="str">
        <f t="shared" si="344"/>
        <v>88w8-711k-s5uq</v>
      </c>
      <c r="D590" s="71" t="str">
        <f t="shared" si="345"/>
        <v>-15.560919502750039</v>
      </c>
      <c r="E590" s="71" t="str">
        <f t="shared" si="346"/>
        <v>35.16087572090328</v>
      </c>
      <c r="F590" s="71" t="str">
        <f t="shared" si="347"/>
        <v>990.0</v>
      </c>
      <c r="G590" s="71" t="str">
        <f t="shared" si="348"/>
        <v>Malawi</v>
      </c>
      <c r="H590" s="71" t="str">
        <f t="shared" si="349"/>
        <v>Chiradzulu</v>
      </c>
      <c r="I590" s="71" t="str">
        <f t="shared" si="350"/>
        <v>Chitera</v>
      </c>
      <c r="J590" s="71" t="str">
        <f t="shared" si="351"/>
        <v>Chelewani</v>
      </c>
      <c r="K590" s="71" t="str">
        <f t="shared" si="352"/>
        <v>Chilewani</v>
      </c>
      <c r="L590" s="71">
        <f t="shared" si="353"/>
        <v>0</v>
      </c>
      <c r="M590" s="71">
        <f t="shared" si="354"/>
        <v>0</v>
      </c>
      <c r="N590" s="71">
        <f t="shared" si="373"/>
        <v>5</v>
      </c>
      <c r="O590" s="71" t="str">
        <f t="shared" si="374"/>
        <v>Basic Level of Service</v>
      </c>
      <c r="P590" s="71">
        <v>1</v>
      </c>
      <c r="Q590" s="71" t="str">
        <f t="shared" si="355"/>
        <v>Afridev Handpump</v>
      </c>
      <c r="R590" s="71" t="str">
        <f t="shared" si="356"/>
        <v/>
      </c>
      <c r="S590" s="71" t="str">
        <f t="shared" si="375"/>
        <v>Afridev Handpump</v>
      </c>
      <c r="T590" s="71">
        <f t="shared" si="357"/>
        <v>1</v>
      </c>
      <c r="U590" s="71">
        <f t="shared" si="358"/>
        <v>370</v>
      </c>
      <c r="V590" s="71">
        <f t="shared" si="359"/>
        <v>0</v>
      </c>
      <c r="W590" s="71">
        <f t="shared" si="360"/>
        <v>1</v>
      </c>
      <c r="X590" s="71" t="str">
        <f t="shared" si="361"/>
        <v/>
      </c>
      <c r="Y590" s="71" t="str">
        <f t="shared" si="362"/>
        <v/>
      </c>
      <c r="Z590" s="71">
        <f t="shared" si="376"/>
        <v>1</v>
      </c>
      <c r="AA590" s="71">
        <f t="shared" si="363"/>
        <v>0</v>
      </c>
      <c r="AB590" s="71">
        <f t="shared" si="364"/>
        <v>0</v>
      </c>
      <c r="AC590" s="71" t="str">
        <f t="shared" si="365"/>
        <v>Handpump</v>
      </c>
      <c r="AD590" s="71">
        <f t="shared" si="377"/>
        <v>0</v>
      </c>
      <c r="AE590" s="71" t="str">
        <f t="shared" si="378"/>
        <v/>
      </c>
      <c r="AF590" s="71">
        <f t="shared" si="366"/>
        <v>1</v>
      </c>
      <c r="AG590" s="71" t="str">
        <f t="shared" si="367"/>
        <v/>
      </c>
      <c r="AH590" s="71" t="str">
        <f t="shared" si="368"/>
        <v/>
      </c>
      <c r="AI590" s="71" t="str">
        <f t="shared" si="369"/>
        <v/>
      </c>
      <c r="AJ590" s="71" t="str">
        <f t="shared" si="370"/>
        <v>Turbidity</v>
      </c>
      <c r="AK590" s="71" t="str">
        <f t="shared" si="371"/>
        <v/>
      </c>
      <c r="AL590" s="71" t="str">
        <f t="shared" si="379"/>
        <v>No Data</v>
      </c>
      <c r="AM590" s="71">
        <f t="shared" si="372"/>
        <v>1</v>
      </c>
    </row>
    <row r="591" spans="1:39" x14ac:dyDescent="0.45">
      <c r="A591" s="71" t="str">
        <f t="shared" si="342"/>
        <v>2722320442</v>
      </c>
      <c r="B591" s="71" t="str">
        <f t="shared" si="343"/>
        <v>21-08-2019 14:31:38 UTC</v>
      </c>
      <c r="C591" s="71" t="str">
        <f t="shared" si="344"/>
        <v>sext-atju-6c7m</v>
      </c>
      <c r="D591" s="71" t="str">
        <f t="shared" si="345"/>
        <v>-15.722556919790804</v>
      </c>
      <c r="E591" s="71" t="str">
        <f t="shared" si="346"/>
        <v>35.296493992209435</v>
      </c>
      <c r="F591" s="71" t="str">
        <f t="shared" si="347"/>
        <v>787.0</v>
      </c>
      <c r="G591" s="71" t="str">
        <f t="shared" si="348"/>
        <v>Malawi</v>
      </c>
      <c r="H591" s="71" t="str">
        <f t="shared" si="349"/>
        <v>Chiradzulu</v>
      </c>
      <c r="I591" s="71" t="str">
        <f t="shared" si="350"/>
        <v>Kadewere</v>
      </c>
      <c r="J591" s="71" t="str">
        <f t="shared" si="351"/>
        <v>Kanyenda</v>
      </c>
      <c r="K591" s="71" t="str">
        <f t="shared" si="352"/>
        <v>Nkhwerepa</v>
      </c>
      <c r="L591" s="71">
        <f t="shared" si="353"/>
        <v>0</v>
      </c>
      <c r="M591" s="71">
        <f t="shared" si="354"/>
        <v>0</v>
      </c>
      <c r="N591" s="71">
        <f t="shared" si="373"/>
        <v>6</v>
      </c>
      <c r="O591" s="71" t="str">
        <f t="shared" si="374"/>
        <v>Intermediate Level of Service</v>
      </c>
      <c r="P591" s="71">
        <v>1</v>
      </c>
      <c r="Q591" s="71" t="str">
        <f t="shared" si="355"/>
        <v>Afridev Handpump</v>
      </c>
      <c r="R591" s="71" t="str">
        <f t="shared" si="356"/>
        <v/>
      </c>
      <c r="S591" s="71" t="str">
        <f t="shared" si="375"/>
        <v>Afridev Handpump</v>
      </c>
      <c r="T591" s="71">
        <f t="shared" si="357"/>
        <v>1</v>
      </c>
      <c r="U591" s="71">
        <f t="shared" si="358"/>
        <v>650</v>
      </c>
      <c r="V591" s="71">
        <f t="shared" si="359"/>
        <v>0</v>
      </c>
      <c r="W591" s="71">
        <f t="shared" si="360"/>
        <v>0</v>
      </c>
      <c r="X591" s="71">
        <f t="shared" si="361"/>
        <v>1</v>
      </c>
      <c r="Y591" s="71">
        <f t="shared" si="362"/>
        <v>0</v>
      </c>
      <c r="Z591" s="71">
        <f t="shared" si="376"/>
        <v>0</v>
      </c>
      <c r="AA591" s="71">
        <f t="shared" si="363"/>
        <v>1</v>
      </c>
      <c r="AB591" s="71">
        <f t="shared" si="364"/>
        <v>68</v>
      </c>
      <c r="AC591" s="71" t="str">
        <f t="shared" si="365"/>
        <v>Handpump</v>
      </c>
      <c r="AD591" s="71">
        <f t="shared" si="377"/>
        <v>68</v>
      </c>
      <c r="AE591" s="71" t="str">
        <f t="shared" si="378"/>
        <v/>
      </c>
      <c r="AF591" s="71">
        <f t="shared" si="366"/>
        <v>1</v>
      </c>
      <c r="AG591" s="71" t="str">
        <f t="shared" si="367"/>
        <v/>
      </c>
      <c r="AH591" s="71" t="str">
        <f t="shared" si="368"/>
        <v/>
      </c>
      <c r="AI591" s="71">
        <f t="shared" si="369"/>
        <v>1</v>
      </c>
      <c r="AJ591" s="71" t="str">
        <f t="shared" si="370"/>
        <v>Turbidity</v>
      </c>
      <c r="AK591" s="71">
        <f t="shared" si="371"/>
        <v>1</v>
      </c>
      <c r="AL591" s="71">
        <f t="shared" si="379"/>
        <v>1</v>
      </c>
      <c r="AM591" s="71">
        <f t="shared" si="372"/>
        <v>1</v>
      </c>
    </row>
    <row r="592" spans="1:39" x14ac:dyDescent="0.45">
      <c r="A592" s="71" t="str">
        <f t="shared" si="342"/>
        <v>2689930649</v>
      </c>
      <c r="B592" s="71" t="str">
        <f t="shared" si="343"/>
        <v>21-08-2019 14:32:28 UTC</v>
      </c>
      <c r="C592" s="71" t="str">
        <f t="shared" si="344"/>
        <v>n3w6-d2pp-3c98</v>
      </c>
      <c r="D592" s="71" t="str">
        <f t="shared" si="345"/>
        <v>-15.945104495622218</v>
      </c>
      <c r="E592" s="71" t="str">
        <f t="shared" si="346"/>
        <v>35.32537308521569</v>
      </c>
      <c r="F592" s="71" t="str">
        <f t="shared" si="347"/>
        <v>705.0</v>
      </c>
      <c r="G592" s="71" t="str">
        <f t="shared" si="348"/>
        <v>Malawi</v>
      </c>
      <c r="H592" s="71" t="str">
        <f t="shared" si="349"/>
        <v>Chiradzulu</v>
      </c>
      <c r="I592" s="71" t="str">
        <f t="shared" si="350"/>
        <v>Nkalo</v>
      </c>
      <c r="J592" s="71" t="str">
        <f t="shared" si="351"/>
        <v>Mtamba</v>
      </c>
      <c r="K592" s="71" t="str">
        <f t="shared" si="352"/>
        <v>Kachingwe</v>
      </c>
      <c r="L592" s="71">
        <f t="shared" si="353"/>
        <v>0</v>
      </c>
      <c r="M592" s="71">
        <f t="shared" si="354"/>
        <v>0</v>
      </c>
      <c r="N592" s="71">
        <f t="shared" si="373"/>
        <v>7</v>
      </c>
      <c r="O592" s="71" t="str">
        <f t="shared" si="374"/>
        <v>Intermediate Level of Service</v>
      </c>
      <c r="P592" s="71">
        <v>1</v>
      </c>
      <c r="Q592" s="71" t="str">
        <f t="shared" si="355"/>
        <v>Afridev Handpump</v>
      </c>
      <c r="R592" s="71" t="str">
        <f t="shared" si="356"/>
        <v/>
      </c>
      <c r="S592" s="71" t="str">
        <f t="shared" si="375"/>
        <v>Afridev Handpump</v>
      </c>
      <c r="T592" s="71">
        <f t="shared" si="357"/>
        <v>1</v>
      </c>
      <c r="U592" s="71">
        <f t="shared" si="358"/>
        <v>855</v>
      </c>
      <c r="V592" s="71">
        <f t="shared" si="359"/>
        <v>0</v>
      </c>
      <c r="W592" s="71">
        <f t="shared" si="360"/>
        <v>1</v>
      </c>
      <c r="X592" s="71" t="str">
        <f t="shared" si="361"/>
        <v/>
      </c>
      <c r="Y592" s="71" t="str">
        <f t="shared" si="362"/>
        <v/>
      </c>
      <c r="Z592" s="71">
        <f t="shared" si="376"/>
        <v>1</v>
      </c>
      <c r="AA592" s="71">
        <f t="shared" si="363"/>
        <v>1</v>
      </c>
      <c r="AB592" s="71">
        <f t="shared" si="364"/>
        <v>66</v>
      </c>
      <c r="AC592" s="71" t="str">
        <f t="shared" si="365"/>
        <v>Handpump</v>
      </c>
      <c r="AD592" s="71">
        <f t="shared" si="377"/>
        <v>66</v>
      </c>
      <c r="AE592" s="71" t="str">
        <f t="shared" si="378"/>
        <v/>
      </c>
      <c r="AF592" s="71">
        <f t="shared" si="366"/>
        <v>1</v>
      </c>
      <c r="AG592" s="71" t="str">
        <f t="shared" si="367"/>
        <v/>
      </c>
      <c r="AH592" s="71" t="str">
        <f t="shared" si="368"/>
        <v/>
      </c>
      <c r="AI592" s="71">
        <f t="shared" si="369"/>
        <v>1</v>
      </c>
      <c r="AJ592" s="71" t="str">
        <f t="shared" si="370"/>
        <v>Turbidity</v>
      </c>
      <c r="AK592" s="71">
        <f t="shared" si="371"/>
        <v>1</v>
      </c>
      <c r="AL592" s="71">
        <f t="shared" si="379"/>
        <v>1</v>
      </c>
      <c r="AM592" s="71">
        <f t="shared" si="372"/>
        <v>1</v>
      </c>
    </row>
    <row r="593" spans="1:39" x14ac:dyDescent="0.45">
      <c r="A593" s="71" t="str">
        <f t="shared" si="342"/>
        <v>2722280573</v>
      </c>
      <c r="B593" s="71" t="str">
        <f t="shared" si="343"/>
        <v>21-08-2019 14:35:22 UTC</v>
      </c>
      <c r="C593" s="71" t="str">
        <f t="shared" si="344"/>
        <v>rm0p-dybd-tk5c</v>
      </c>
      <c r="D593" s="71" t="str">
        <f t="shared" si="345"/>
        <v>-15.779706160537899</v>
      </c>
      <c r="E593" s="71" t="str">
        <f t="shared" si="346"/>
        <v>35.2013246063143</v>
      </c>
      <c r="F593" s="71" t="str">
        <f t="shared" si="347"/>
        <v>917.0</v>
      </c>
      <c r="G593" s="71" t="str">
        <f t="shared" si="348"/>
        <v>Malawi</v>
      </c>
      <c r="H593" s="71" t="str">
        <f t="shared" si="349"/>
        <v>Chiradzulu</v>
      </c>
      <c r="I593" s="71" t="str">
        <f t="shared" si="350"/>
        <v>Kadewere</v>
      </c>
      <c r="J593" s="71" t="str">
        <f t="shared" si="351"/>
        <v>Pemba</v>
      </c>
      <c r="K593" s="71" t="str">
        <f t="shared" si="352"/>
        <v>Kazembe II</v>
      </c>
      <c r="L593" s="71">
        <f t="shared" si="353"/>
        <v>0</v>
      </c>
      <c r="M593" s="71">
        <f t="shared" si="354"/>
        <v>0</v>
      </c>
      <c r="N593" s="71">
        <f t="shared" si="373"/>
        <v>4</v>
      </c>
      <c r="O593" s="71" t="str">
        <f t="shared" si="374"/>
        <v>Basic Level of Service</v>
      </c>
      <c r="P593" s="71">
        <v>1</v>
      </c>
      <c r="Q593" s="71" t="str">
        <f t="shared" si="355"/>
        <v>Afridev Handpump</v>
      </c>
      <c r="R593" s="71" t="str">
        <f t="shared" si="356"/>
        <v/>
      </c>
      <c r="S593" s="71" t="str">
        <f t="shared" si="375"/>
        <v>Afridev Handpump</v>
      </c>
      <c r="T593" s="71">
        <f t="shared" si="357"/>
        <v>1</v>
      </c>
      <c r="U593" s="71">
        <f t="shared" si="358"/>
        <v>0</v>
      </c>
      <c r="V593" s="71">
        <f t="shared" si="359"/>
        <v>1</v>
      </c>
      <c r="W593" s="71">
        <f t="shared" si="360"/>
        <v>0</v>
      </c>
      <c r="X593" s="71">
        <f t="shared" si="361"/>
        <v>1</v>
      </c>
      <c r="Y593" s="71">
        <f t="shared" si="362"/>
        <v>0</v>
      </c>
      <c r="Z593" s="71">
        <f t="shared" si="376"/>
        <v>0</v>
      </c>
      <c r="AA593" s="71">
        <f t="shared" si="363"/>
        <v>0</v>
      </c>
      <c r="AB593" s="71">
        <f t="shared" si="364"/>
        <v>0</v>
      </c>
      <c r="AC593" s="71" t="str">
        <f t="shared" si="365"/>
        <v>Handpump</v>
      </c>
      <c r="AD593" s="71">
        <f t="shared" si="377"/>
        <v>0</v>
      </c>
      <c r="AE593" s="71" t="str">
        <f t="shared" si="378"/>
        <v/>
      </c>
      <c r="AF593" s="71">
        <f t="shared" si="366"/>
        <v>1</v>
      </c>
      <c r="AG593" s="71" t="str">
        <f t="shared" si="367"/>
        <v/>
      </c>
      <c r="AH593" s="71" t="str">
        <f t="shared" si="368"/>
        <v/>
      </c>
      <c r="AI593" s="71" t="str">
        <f t="shared" si="369"/>
        <v/>
      </c>
      <c r="AJ593" s="71" t="str">
        <f t="shared" si="370"/>
        <v>Turbidity</v>
      </c>
      <c r="AK593" s="71" t="str">
        <f t="shared" si="371"/>
        <v/>
      </c>
      <c r="AL593" s="71" t="str">
        <f t="shared" si="379"/>
        <v>No Data</v>
      </c>
      <c r="AM593" s="71">
        <f t="shared" si="372"/>
        <v>0</v>
      </c>
    </row>
    <row r="594" spans="1:39" x14ac:dyDescent="0.45">
      <c r="A594" s="71" t="str">
        <f t="shared" si="342"/>
        <v>2700030908</v>
      </c>
      <c r="B594" s="71" t="str">
        <f t="shared" si="343"/>
        <v>21-08-2019 14:43:26 UTC</v>
      </c>
      <c r="C594" s="71" t="str">
        <f t="shared" si="344"/>
        <v>hpye-fwy3-30k7</v>
      </c>
      <c r="D594" s="71" t="str">
        <f t="shared" si="345"/>
        <v>-15.8745373</v>
      </c>
      <c r="E594" s="71" t="str">
        <f t="shared" si="346"/>
        <v>35.2588238</v>
      </c>
      <c r="F594" s="71" t="str">
        <f t="shared" si="347"/>
        <v>787.0</v>
      </c>
      <c r="G594" s="71" t="str">
        <f t="shared" si="348"/>
        <v>Malawi</v>
      </c>
      <c r="H594" s="71" t="str">
        <f t="shared" si="349"/>
        <v>Chiradzulu</v>
      </c>
      <c r="I594" s="71" t="str">
        <f t="shared" si="350"/>
        <v>Maone</v>
      </c>
      <c r="J594" s="71" t="str">
        <f t="shared" si="351"/>
        <v>Sakwata</v>
      </c>
      <c r="K594" s="71" t="str">
        <f t="shared" si="352"/>
        <v>Sakwata</v>
      </c>
      <c r="L594" s="71">
        <f t="shared" si="353"/>
        <v>0</v>
      </c>
      <c r="M594" s="71">
        <f t="shared" si="354"/>
        <v>0</v>
      </c>
      <c r="N594" s="71">
        <f t="shared" si="373"/>
        <v>6</v>
      </c>
      <c r="O594" s="71" t="str">
        <f t="shared" si="374"/>
        <v>Intermediate Level of Service</v>
      </c>
      <c r="P594" s="71">
        <v>1</v>
      </c>
      <c r="Q594" s="71" t="str">
        <f t="shared" si="355"/>
        <v>Afridev Handpump</v>
      </c>
      <c r="R594" s="71" t="str">
        <f t="shared" si="356"/>
        <v/>
      </c>
      <c r="S594" s="71" t="str">
        <f t="shared" si="375"/>
        <v>Afridev Handpump</v>
      </c>
      <c r="T594" s="71">
        <f t="shared" si="357"/>
        <v>1</v>
      </c>
      <c r="U594" s="71">
        <f t="shared" si="358"/>
        <v>350</v>
      </c>
      <c r="V594" s="71">
        <f t="shared" si="359"/>
        <v>0</v>
      </c>
      <c r="W594" s="71">
        <f t="shared" si="360"/>
        <v>0</v>
      </c>
      <c r="X594" s="71">
        <f t="shared" si="361"/>
        <v>1</v>
      </c>
      <c r="Y594" s="71">
        <f t="shared" si="362"/>
        <v>0</v>
      </c>
      <c r="Z594" s="71">
        <f t="shared" si="376"/>
        <v>0</v>
      </c>
      <c r="AA594" s="71">
        <f t="shared" si="363"/>
        <v>1</v>
      </c>
      <c r="AB594" s="71">
        <f t="shared" si="364"/>
        <v>60</v>
      </c>
      <c r="AC594" s="71" t="str">
        <f t="shared" si="365"/>
        <v>Handpump</v>
      </c>
      <c r="AD594" s="71">
        <f t="shared" si="377"/>
        <v>60</v>
      </c>
      <c r="AE594" s="71" t="str">
        <f t="shared" si="378"/>
        <v/>
      </c>
      <c r="AF594" s="71">
        <f t="shared" si="366"/>
        <v>1</v>
      </c>
      <c r="AG594" s="71" t="str">
        <f t="shared" si="367"/>
        <v/>
      </c>
      <c r="AH594" s="71" t="str">
        <f t="shared" si="368"/>
        <v/>
      </c>
      <c r="AI594" s="71">
        <f t="shared" si="369"/>
        <v>1</v>
      </c>
      <c r="AJ594" s="71" t="str">
        <f t="shared" si="370"/>
        <v>Turbidity</v>
      </c>
      <c r="AK594" s="71">
        <f t="shared" si="371"/>
        <v>1</v>
      </c>
      <c r="AL594" s="71">
        <f t="shared" si="379"/>
        <v>1</v>
      </c>
      <c r="AM594" s="71">
        <f t="shared" si="372"/>
        <v>1</v>
      </c>
    </row>
    <row r="595" spans="1:39" x14ac:dyDescent="0.45">
      <c r="A595" s="71" t="str">
        <f t="shared" si="342"/>
        <v>2708870437</v>
      </c>
      <c r="B595" s="71" t="str">
        <f t="shared" si="343"/>
        <v>21-08-2019 15:03:15 UTC</v>
      </c>
      <c r="C595" s="71" t="str">
        <f t="shared" si="344"/>
        <v>x912-mu7y-y1sc</v>
      </c>
      <c r="D595" s="71" t="str">
        <f t="shared" si="345"/>
        <v>-15.675212033092976</v>
      </c>
      <c r="E595" s="71" t="str">
        <f t="shared" si="346"/>
        <v>35.19525250419974</v>
      </c>
      <c r="F595" s="71" t="str">
        <f t="shared" si="347"/>
        <v>960.0</v>
      </c>
      <c r="G595" s="71" t="str">
        <f t="shared" si="348"/>
        <v>Malawi</v>
      </c>
      <c r="H595" s="71" t="str">
        <f t="shared" si="349"/>
        <v>Chiradzulu</v>
      </c>
      <c r="I595" s="71" t="str">
        <f t="shared" si="350"/>
        <v>Kadewere</v>
      </c>
      <c r="J595" s="71" t="str">
        <f t="shared" si="351"/>
        <v>Chikoja</v>
      </c>
      <c r="K595" s="71" t="str">
        <f t="shared" si="352"/>
        <v>Nkupu</v>
      </c>
      <c r="L595" s="71">
        <f t="shared" si="353"/>
        <v>0</v>
      </c>
      <c r="M595" s="71">
        <f t="shared" si="354"/>
        <v>0</v>
      </c>
      <c r="N595" s="71">
        <f t="shared" si="373"/>
        <v>3</v>
      </c>
      <c r="O595" s="71" t="str">
        <f t="shared" si="374"/>
        <v>Basic Level of Service</v>
      </c>
      <c r="P595" s="71">
        <v>1</v>
      </c>
      <c r="Q595" s="71" t="str">
        <f t="shared" si="355"/>
        <v>Afridev Handpump</v>
      </c>
      <c r="R595" s="71" t="str">
        <f t="shared" si="356"/>
        <v/>
      </c>
      <c r="S595" s="71" t="str">
        <f t="shared" si="375"/>
        <v>Afridev Handpump</v>
      </c>
      <c r="T595" s="71">
        <f t="shared" si="357"/>
        <v>1</v>
      </c>
      <c r="U595" s="71">
        <f t="shared" si="358"/>
        <v>450</v>
      </c>
      <c r="V595" s="71">
        <f t="shared" si="359"/>
        <v>0</v>
      </c>
      <c r="W595" s="71">
        <f t="shared" si="360"/>
        <v>0</v>
      </c>
      <c r="X595" s="71">
        <f t="shared" si="361"/>
        <v>1</v>
      </c>
      <c r="Y595" s="71">
        <f t="shared" si="362"/>
        <v>0</v>
      </c>
      <c r="Z595" s="71">
        <f t="shared" si="376"/>
        <v>0</v>
      </c>
      <c r="AA595" s="71">
        <f t="shared" si="363"/>
        <v>0</v>
      </c>
      <c r="AB595" s="71">
        <f t="shared" si="364"/>
        <v>0</v>
      </c>
      <c r="AC595" s="71" t="str">
        <f t="shared" si="365"/>
        <v>Handpump</v>
      </c>
      <c r="AD595" s="71">
        <f t="shared" si="377"/>
        <v>0</v>
      </c>
      <c r="AE595" s="71" t="str">
        <f t="shared" si="378"/>
        <v/>
      </c>
      <c r="AF595" s="71">
        <f t="shared" si="366"/>
        <v>1</v>
      </c>
      <c r="AG595" s="71" t="str">
        <f t="shared" si="367"/>
        <v/>
      </c>
      <c r="AH595" s="71" t="str">
        <f t="shared" si="368"/>
        <v/>
      </c>
      <c r="AI595" s="71" t="str">
        <f t="shared" si="369"/>
        <v/>
      </c>
      <c r="AJ595" s="71" t="str">
        <f t="shared" si="370"/>
        <v>Turbidity</v>
      </c>
      <c r="AK595" s="71" t="str">
        <f t="shared" si="371"/>
        <v/>
      </c>
      <c r="AL595" s="71" t="str">
        <f t="shared" si="379"/>
        <v>No Data</v>
      </c>
      <c r="AM595" s="71">
        <f t="shared" si="372"/>
        <v>0</v>
      </c>
    </row>
    <row r="596" spans="1:39" x14ac:dyDescent="0.45">
      <c r="A596" s="71" t="str">
        <f t="shared" si="342"/>
        <v>2724260467</v>
      </c>
      <c r="B596" s="71" t="str">
        <f t="shared" si="343"/>
        <v>21-08-2019 15:14:57 UTC</v>
      </c>
      <c r="C596" s="71" t="str">
        <f t="shared" si="344"/>
        <v>tytg-8k19-p3n4</v>
      </c>
      <c r="D596" s="71" t="str">
        <f t="shared" si="345"/>
        <v>-15.693903174251318</v>
      </c>
      <c r="E596" s="71" t="str">
        <f t="shared" si="346"/>
        <v>35.20035892724991</v>
      </c>
      <c r="F596" s="71" t="str">
        <f t="shared" si="347"/>
        <v>961.0</v>
      </c>
      <c r="G596" s="71" t="str">
        <f t="shared" si="348"/>
        <v>Malawi</v>
      </c>
      <c r="H596" s="71" t="str">
        <f t="shared" si="349"/>
        <v>Chiradzulu</v>
      </c>
      <c r="I596" s="71" t="str">
        <f t="shared" si="350"/>
        <v>Kadewere</v>
      </c>
      <c r="J596" s="71" t="str">
        <f t="shared" si="351"/>
        <v>Chilanga</v>
      </c>
      <c r="K596" s="71" t="str">
        <f t="shared" si="352"/>
        <v>Labana</v>
      </c>
      <c r="L596" s="71">
        <f t="shared" si="353"/>
        <v>0</v>
      </c>
      <c r="M596" s="71">
        <f t="shared" si="354"/>
        <v>0</v>
      </c>
      <c r="N596" s="71">
        <f t="shared" si="373"/>
        <v>2</v>
      </c>
      <c r="O596" s="71" t="str">
        <f t="shared" si="374"/>
        <v>Inadequate Level of Service</v>
      </c>
      <c r="P596" s="71">
        <v>1</v>
      </c>
      <c r="Q596" s="71" t="str">
        <f t="shared" si="355"/>
        <v>Afridev Handpump</v>
      </c>
      <c r="R596" s="71" t="str">
        <f t="shared" si="356"/>
        <v/>
      </c>
      <c r="S596" s="71" t="str">
        <f t="shared" si="375"/>
        <v>Afridev Handpump</v>
      </c>
      <c r="T596" s="71">
        <f t="shared" si="357"/>
        <v>0</v>
      </c>
      <c r="U596" s="71">
        <f t="shared" si="358"/>
        <v>500</v>
      </c>
      <c r="V596" s="71">
        <f t="shared" si="359"/>
        <v>0</v>
      </c>
      <c r="W596" s="71">
        <f t="shared" si="360"/>
        <v>0</v>
      </c>
      <c r="X596" s="71">
        <f t="shared" si="361"/>
        <v>1</v>
      </c>
      <c r="Y596" s="71">
        <f t="shared" si="362"/>
        <v>0</v>
      </c>
      <c r="Z596" s="71">
        <f t="shared" si="376"/>
        <v>0</v>
      </c>
      <c r="AA596" s="71">
        <f t="shared" si="363"/>
        <v>0</v>
      </c>
      <c r="AB596" s="71">
        <f t="shared" si="364"/>
        <v>0</v>
      </c>
      <c r="AC596" s="71" t="str">
        <f t="shared" si="365"/>
        <v>Handpump</v>
      </c>
      <c r="AD596" s="71">
        <f t="shared" si="377"/>
        <v>0</v>
      </c>
      <c r="AE596" s="71" t="str">
        <f t="shared" si="378"/>
        <v/>
      </c>
      <c r="AF596" s="71">
        <f t="shared" si="366"/>
        <v>1</v>
      </c>
      <c r="AG596" s="71" t="str">
        <f t="shared" si="367"/>
        <v/>
      </c>
      <c r="AH596" s="71" t="str">
        <f t="shared" si="368"/>
        <v/>
      </c>
      <c r="AI596" s="71" t="str">
        <f t="shared" si="369"/>
        <v/>
      </c>
      <c r="AJ596" s="71" t="str">
        <f t="shared" si="370"/>
        <v>Turbidity</v>
      </c>
      <c r="AK596" s="71" t="str">
        <f t="shared" si="371"/>
        <v/>
      </c>
      <c r="AL596" s="71" t="str">
        <f t="shared" si="379"/>
        <v>No Data</v>
      </c>
      <c r="AM596" s="71">
        <f t="shared" si="372"/>
        <v>0</v>
      </c>
    </row>
    <row r="597" spans="1:39" x14ac:dyDescent="0.45">
      <c r="A597" s="71" t="str">
        <f t="shared" si="342"/>
        <v>2708880474</v>
      </c>
      <c r="B597" s="71" t="str">
        <f t="shared" si="343"/>
        <v>21-08-2019 15:17:08 UTC</v>
      </c>
      <c r="C597" s="71" t="str">
        <f t="shared" si="344"/>
        <v>jqrk-5tx3-j5kg</v>
      </c>
      <c r="D597" s="71" t="str">
        <f t="shared" si="345"/>
        <v>-15.67353774793446</v>
      </c>
      <c r="E597" s="71" t="str">
        <f t="shared" si="346"/>
        <v>35.194377014413476</v>
      </c>
      <c r="F597" s="71" t="str">
        <f t="shared" si="347"/>
        <v>970.0</v>
      </c>
      <c r="G597" s="71" t="str">
        <f t="shared" si="348"/>
        <v>Malawi</v>
      </c>
      <c r="H597" s="71" t="str">
        <f t="shared" si="349"/>
        <v>Chiradzulu</v>
      </c>
      <c r="I597" s="71" t="str">
        <f t="shared" si="350"/>
        <v>Kadewere</v>
      </c>
      <c r="J597" s="71" t="str">
        <f t="shared" si="351"/>
        <v>Chikoja</v>
      </c>
      <c r="K597" s="71" t="str">
        <f t="shared" si="352"/>
        <v>Nkupu</v>
      </c>
      <c r="L597" s="71">
        <f t="shared" si="353"/>
        <v>0</v>
      </c>
      <c r="M597" s="71">
        <f t="shared" si="354"/>
        <v>0</v>
      </c>
      <c r="N597" s="71">
        <f t="shared" si="373"/>
        <v>3</v>
      </c>
      <c r="O597" s="71" t="str">
        <f t="shared" si="374"/>
        <v>Basic Level of Service</v>
      </c>
      <c r="P597" s="71">
        <v>1</v>
      </c>
      <c r="Q597" s="71" t="str">
        <f t="shared" si="355"/>
        <v>Afridev Handpump</v>
      </c>
      <c r="R597" s="71" t="str">
        <f t="shared" si="356"/>
        <v/>
      </c>
      <c r="S597" s="71" t="str">
        <f t="shared" si="375"/>
        <v>Afridev Handpump</v>
      </c>
      <c r="T597" s="71">
        <f t="shared" si="357"/>
        <v>1</v>
      </c>
      <c r="U597" s="71">
        <f t="shared" si="358"/>
        <v>520</v>
      </c>
      <c r="V597" s="71">
        <f t="shared" si="359"/>
        <v>0</v>
      </c>
      <c r="W597" s="71">
        <f t="shared" si="360"/>
        <v>0</v>
      </c>
      <c r="X597" s="71">
        <f t="shared" si="361"/>
        <v>1</v>
      </c>
      <c r="Y597" s="71">
        <f t="shared" si="362"/>
        <v>0</v>
      </c>
      <c r="Z597" s="71">
        <f t="shared" si="376"/>
        <v>0</v>
      </c>
      <c r="AA597" s="71">
        <f t="shared" si="363"/>
        <v>0</v>
      </c>
      <c r="AB597" s="71">
        <f t="shared" si="364"/>
        <v>0</v>
      </c>
      <c r="AC597" s="71" t="str">
        <f t="shared" si="365"/>
        <v>Handpump</v>
      </c>
      <c r="AD597" s="71">
        <f t="shared" si="377"/>
        <v>0</v>
      </c>
      <c r="AE597" s="71" t="str">
        <f t="shared" si="378"/>
        <v/>
      </c>
      <c r="AF597" s="71">
        <f t="shared" si="366"/>
        <v>1</v>
      </c>
      <c r="AG597" s="71" t="str">
        <f t="shared" si="367"/>
        <v/>
      </c>
      <c r="AH597" s="71" t="str">
        <f t="shared" si="368"/>
        <v/>
      </c>
      <c r="AI597" s="71" t="str">
        <f t="shared" si="369"/>
        <v/>
      </c>
      <c r="AJ597" s="71" t="str">
        <f t="shared" si="370"/>
        <v>Turbidity</v>
      </c>
      <c r="AK597" s="71" t="str">
        <f t="shared" si="371"/>
        <v/>
      </c>
      <c r="AL597" s="71" t="str">
        <f t="shared" si="379"/>
        <v>No Data</v>
      </c>
      <c r="AM597" s="71">
        <f t="shared" si="372"/>
        <v>0</v>
      </c>
    </row>
    <row r="598" spans="1:39" x14ac:dyDescent="0.45">
      <c r="A598" s="71" t="str">
        <f t="shared" si="342"/>
        <v>2708880479</v>
      </c>
      <c r="B598" s="71" t="str">
        <f t="shared" si="343"/>
        <v>21-08-2019 15:34:20 UTC</v>
      </c>
      <c r="C598" s="71" t="str">
        <f t="shared" si="344"/>
        <v>3g8w-3gdr-57fb</v>
      </c>
      <c r="D598" s="71" t="str">
        <f t="shared" si="345"/>
        <v>-15.912125939503312</v>
      </c>
      <c r="E598" s="71" t="str">
        <f t="shared" si="346"/>
        <v>35.29608713462949</v>
      </c>
      <c r="F598" s="71" t="str">
        <f t="shared" si="347"/>
        <v>753.0</v>
      </c>
      <c r="G598" s="71" t="str">
        <f t="shared" si="348"/>
        <v>Malawi</v>
      </c>
      <c r="H598" s="71" t="str">
        <f t="shared" si="349"/>
        <v>Chiradzulu</v>
      </c>
      <c r="I598" s="71" t="str">
        <f t="shared" si="350"/>
        <v>Maone</v>
      </c>
      <c r="J598" s="71" t="str">
        <f t="shared" si="351"/>
        <v>Katiwa</v>
      </c>
      <c r="K598" s="71" t="str">
        <f t="shared" si="352"/>
        <v>Namalusa</v>
      </c>
      <c r="L598" s="71">
        <f t="shared" si="353"/>
        <v>0</v>
      </c>
      <c r="M598" s="71">
        <f t="shared" si="354"/>
        <v>0</v>
      </c>
      <c r="N598" s="71">
        <f t="shared" si="373"/>
        <v>6</v>
      </c>
      <c r="O598" s="71" t="str">
        <f t="shared" si="374"/>
        <v>Intermediate Level of Service</v>
      </c>
      <c r="P598" s="71">
        <v>1</v>
      </c>
      <c r="Q598" s="71" t="str">
        <f t="shared" si="355"/>
        <v>Afridev Handpump</v>
      </c>
      <c r="R598" s="71" t="str">
        <f t="shared" si="356"/>
        <v/>
      </c>
      <c r="S598" s="71" t="str">
        <f t="shared" si="375"/>
        <v>Afridev Handpump</v>
      </c>
      <c r="T598" s="71">
        <f t="shared" si="357"/>
        <v>1</v>
      </c>
      <c r="U598" s="71">
        <f t="shared" si="358"/>
        <v>500</v>
      </c>
      <c r="V598" s="71">
        <f t="shared" si="359"/>
        <v>0</v>
      </c>
      <c r="W598" s="71">
        <f t="shared" si="360"/>
        <v>1</v>
      </c>
      <c r="X598" s="71" t="str">
        <f t="shared" si="361"/>
        <v/>
      </c>
      <c r="Y598" s="71" t="str">
        <f t="shared" si="362"/>
        <v/>
      </c>
      <c r="Z598" s="71">
        <f t="shared" si="376"/>
        <v>1</v>
      </c>
      <c r="AA598" s="71">
        <f t="shared" si="363"/>
        <v>1</v>
      </c>
      <c r="AB598" s="71">
        <f t="shared" si="364"/>
        <v>120</v>
      </c>
      <c r="AC598" s="71" t="str">
        <f t="shared" si="365"/>
        <v>Handpump</v>
      </c>
      <c r="AD598" s="71">
        <f t="shared" si="377"/>
        <v>120</v>
      </c>
      <c r="AE598" s="71" t="str">
        <f t="shared" si="378"/>
        <v/>
      </c>
      <c r="AF598" s="71">
        <f t="shared" si="366"/>
        <v>1</v>
      </c>
      <c r="AG598" s="71" t="str">
        <f t="shared" si="367"/>
        <v/>
      </c>
      <c r="AH598" s="71" t="str">
        <f t="shared" si="368"/>
        <v/>
      </c>
      <c r="AI598" s="71">
        <f t="shared" si="369"/>
        <v>1</v>
      </c>
      <c r="AJ598" s="71" t="str">
        <f t="shared" si="370"/>
        <v>Turbidity</v>
      </c>
      <c r="AK598" s="71">
        <f t="shared" si="371"/>
        <v>1</v>
      </c>
      <c r="AL598" s="71">
        <f t="shared" si="379"/>
        <v>1</v>
      </c>
      <c r="AM598" s="71">
        <f t="shared" si="372"/>
        <v>0</v>
      </c>
    </row>
    <row r="599" spans="1:39" x14ac:dyDescent="0.45">
      <c r="A599" s="71" t="str">
        <f t="shared" si="342"/>
        <v>2701550403</v>
      </c>
      <c r="B599" s="71" t="str">
        <f t="shared" si="343"/>
        <v>21-08-2019 15:34:33 UTC</v>
      </c>
      <c r="C599" s="71" t="str">
        <f t="shared" si="344"/>
        <v>38wt-yqcy-pp4s</v>
      </c>
      <c r="D599" s="71" t="str">
        <f t="shared" si="345"/>
        <v>-15.931004583835602</v>
      </c>
      <c r="E599" s="71" t="str">
        <f t="shared" si="346"/>
        <v>35.31393547542393</v>
      </c>
      <c r="F599" s="71" t="str">
        <f t="shared" si="347"/>
        <v>704.0</v>
      </c>
      <c r="G599" s="71" t="str">
        <f t="shared" si="348"/>
        <v>Malawi</v>
      </c>
      <c r="H599" s="71" t="str">
        <f t="shared" si="349"/>
        <v>Chiradzulu</v>
      </c>
      <c r="I599" s="71" t="str">
        <f t="shared" si="350"/>
        <v>Nkalo</v>
      </c>
      <c r="J599" s="71" t="str">
        <f t="shared" si="351"/>
        <v>Mtamba</v>
      </c>
      <c r="K599" s="71" t="str">
        <f t="shared" si="352"/>
        <v>Kazembe</v>
      </c>
      <c r="L599" s="71">
        <f t="shared" si="353"/>
        <v>0</v>
      </c>
      <c r="M599" s="71">
        <f t="shared" si="354"/>
        <v>0</v>
      </c>
      <c r="N599" s="71">
        <f t="shared" si="373"/>
        <v>6</v>
      </c>
      <c r="O599" s="71" t="str">
        <f t="shared" si="374"/>
        <v>Intermediate Level of Service</v>
      </c>
      <c r="P599" s="71">
        <v>1</v>
      </c>
      <c r="Q599" s="71" t="str">
        <f t="shared" si="355"/>
        <v>Afridev Handpump</v>
      </c>
      <c r="R599" s="71" t="str">
        <f t="shared" si="356"/>
        <v/>
      </c>
      <c r="S599" s="71" t="str">
        <f t="shared" si="375"/>
        <v>Afridev Handpump</v>
      </c>
      <c r="T599" s="71">
        <f t="shared" si="357"/>
        <v>1</v>
      </c>
      <c r="U599" s="71">
        <f t="shared" si="358"/>
        <v>300</v>
      </c>
      <c r="V599" s="71">
        <f t="shared" si="359"/>
        <v>0</v>
      </c>
      <c r="W599" s="71">
        <f t="shared" si="360"/>
        <v>1</v>
      </c>
      <c r="X599" s="71" t="str">
        <f t="shared" si="361"/>
        <v/>
      </c>
      <c r="Y599" s="71" t="str">
        <f t="shared" si="362"/>
        <v/>
      </c>
      <c r="Z599" s="71">
        <f t="shared" si="376"/>
        <v>1</v>
      </c>
      <c r="AA599" s="71">
        <f t="shared" si="363"/>
        <v>1</v>
      </c>
      <c r="AB599" s="71">
        <f t="shared" si="364"/>
        <v>60</v>
      </c>
      <c r="AC599" s="71" t="str">
        <f t="shared" si="365"/>
        <v>Handpump</v>
      </c>
      <c r="AD599" s="71">
        <f t="shared" si="377"/>
        <v>60</v>
      </c>
      <c r="AE599" s="71" t="str">
        <f t="shared" si="378"/>
        <v/>
      </c>
      <c r="AF599" s="71">
        <f t="shared" si="366"/>
        <v>1</v>
      </c>
      <c r="AG599" s="71" t="str">
        <f t="shared" si="367"/>
        <v/>
      </c>
      <c r="AH599" s="71" t="str">
        <f t="shared" si="368"/>
        <v/>
      </c>
      <c r="AI599" s="71">
        <f t="shared" si="369"/>
        <v>1</v>
      </c>
      <c r="AJ599" s="71" t="str">
        <f t="shared" si="370"/>
        <v>Turbidity</v>
      </c>
      <c r="AK599" s="71">
        <f t="shared" si="371"/>
        <v>1</v>
      </c>
      <c r="AL599" s="71">
        <f t="shared" si="379"/>
        <v>1</v>
      </c>
      <c r="AM599" s="71">
        <f t="shared" si="372"/>
        <v>0</v>
      </c>
    </row>
    <row r="600" spans="1:39" x14ac:dyDescent="0.45">
      <c r="A600" s="71" t="str">
        <f t="shared" si="342"/>
        <v>2681960510</v>
      </c>
      <c r="B600" s="71" t="str">
        <f t="shared" si="343"/>
        <v>21-08-2019 15:34:44 UTC</v>
      </c>
      <c r="C600" s="71" t="str">
        <f t="shared" si="344"/>
        <v>ca77-nynx-t7jc</v>
      </c>
      <c r="D600" s="71" t="str">
        <f t="shared" si="345"/>
        <v>-15.932073905132711</v>
      </c>
      <c r="E600" s="71" t="str">
        <f t="shared" si="346"/>
        <v>35.31547397375107</v>
      </c>
      <c r="F600" s="71" t="str">
        <f t="shared" si="347"/>
        <v>706.0</v>
      </c>
      <c r="G600" s="71" t="str">
        <f t="shared" si="348"/>
        <v>Malawi</v>
      </c>
      <c r="H600" s="71" t="str">
        <f t="shared" si="349"/>
        <v>Chiradzulu</v>
      </c>
      <c r="I600" s="71" t="str">
        <f t="shared" si="350"/>
        <v>Nkalo</v>
      </c>
      <c r="J600" s="71" t="str">
        <f t="shared" si="351"/>
        <v>Mtamba</v>
      </c>
      <c r="K600" s="71" t="str">
        <f t="shared" si="352"/>
        <v>Kazembe</v>
      </c>
      <c r="L600" s="71">
        <f t="shared" si="353"/>
        <v>0</v>
      </c>
      <c r="M600" s="71">
        <f t="shared" si="354"/>
        <v>0</v>
      </c>
      <c r="N600" s="71">
        <f t="shared" si="373"/>
        <v>7</v>
      </c>
      <c r="O600" s="71" t="str">
        <f t="shared" si="374"/>
        <v>Intermediate Level of Service</v>
      </c>
      <c r="P600" s="71">
        <v>1</v>
      </c>
      <c r="Q600" s="71" t="str">
        <f t="shared" si="355"/>
        <v>Afridev Handpump</v>
      </c>
      <c r="R600" s="71" t="str">
        <f t="shared" si="356"/>
        <v/>
      </c>
      <c r="S600" s="71" t="str">
        <f t="shared" si="375"/>
        <v>Afridev Handpump</v>
      </c>
      <c r="T600" s="71">
        <f t="shared" si="357"/>
        <v>1</v>
      </c>
      <c r="U600" s="71">
        <f t="shared" si="358"/>
        <v>800</v>
      </c>
      <c r="V600" s="71">
        <f t="shared" si="359"/>
        <v>0</v>
      </c>
      <c r="W600" s="71">
        <f t="shared" si="360"/>
        <v>1</v>
      </c>
      <c r="X600" s="71" t="str">
        <f t="shared" si="361"/>
        <v/>
      </c>
      <c r="Y600" s="71" t="str">
        <f t="shared" si="362"/>
        <v/>
      </c>
      <c r="Z600" s="71">
        <f t="shared" si="376"/>
        <v>1</v>
      </c>
      <c r="AA600" s="71">
        <f t="shared" si="363"/>
        <v>1</v>
      </c>
      <c r="AB600" s="71">
        <f t="shared" si="364"/>
        <v>52</v>
      </c>
      <c r="AC600" s="71" t="str">
        <f t="shared" si="365"/>
        <v>Handpump</v>
      </c>
      <c r="AD600" s="71">
        <f t="shared" si="377"/>
        <v>52</v>
      </c>
      <c r="AE600" s="71" t="str">
        <f t="shared" si="378"/>
        <v/>
      </c>
      <c r="AF600" s="71">
        <f t="shared" si="366"/>
        <v>1</v>
      </c>
      <c r="AG600" s="71" t="str">
        <f t="shared" si="367"/>
        <v/>
      </c>
      <c r="AH600" s="71" t="str">
        <f t="shared" si="368"/>
        <v/>
      </c>
      <c r="AI600" s="71">
        <f t="shared" si="369"/>
        <v>1</v>
      </c>
      <c r="AJ600" s="71" t="str">
        <f t="shared" si="370"/>
        <v>Turbidity</v>
      </c>
      <c r="AK600" s="71">
        <f t="shared" si="371"/>
        <v>1</v>
      </c>
      <c r="AL600" s="71">
        <f t="shared" si="379"/>
        <v>1</v>
      </c>
      <c r="AM600" s="71">
        <f t="shared" si="372"/>
        <v>1</v>
      </c>
    </row>
    <row r="601" spans="1:39" x14ac:dyDescent="0.45">
      <c r="A601" s="71" t="str">
        <f t="shared" si="342"/>
        <v>2716640504</v>
      </c>
      <c r="B601" s="71" t="str">
        <f t="shared" si="343"/>
        <v>21-08-2019 15:34:58 UTC</v>
      </c>
      <c r="C601" s="71" t="str">
        <f t="shared" si="344"/>
        <v>prff-csu7-x69f</v>
      </c>
      <c r="D601" s="71" t="str">
        <f t="shared" si="345"/>
        <v>-15.921867555007339</v>
      </c>
      <c r="E601" s="71" t="str">
        <f t="shared" si="346"/>
        <v>35.31531346030533</v>
      </c>
      <c r="F601" s="71" t="str">
        <f t="shared" si="347"/>
        <v>708.0</v>
      </c>
      <c r="G601" s="71" t="str">
        <f t="shared" si="348"/>
        <v>Malawi</v>
      </c>
      <c r="H601" s="71" t="str">
        <f t="shared" si="349"/>
        <v>Chiradzulu</v>
      </c>
      <c r="I601" s="71" t="str">
        <f t="shared" si="350"/>
        <v>Nkalo</v>
      </c>
      <c r="J601" s="71" t="str">
        <f t="shared" si="351"/>
        <v>Mtamba</v>
      </c>
      <c r="K601" s="71" t="str">
        <f t="shared" si="352"/>
        <v>Khaoreya</v>
      </c>
      <c r="L601" s="71">
        <f t="shared" si="353"/>
        <v>0</v>
      </c>
      <c r="M601" s="71">
        <f t="shared" si="354"/>
        <v>0</v>
      </c>
      <c r="N601" s="71">
        <f t="shared" si="373"/>
        <v>8</v>
      </c>
      <c r="O601" s="71" t="str">
        <f t="shared" si="374"/>
        <v>High Level of Service</v>
      </c>
      <c r="P601" s="71">
        <v>1</v>
      </c>
      <c r="Q601" s="71" t="str">
        <f t="shared" si="355"/>
        <v>Afridev Handpump</v>
      </c>
      <c r="R601" s="71" t="str">
        <f t="shared" si="356"/>
        <v/>
      </c>
      <c r="S601" s="71" t="str">
        <f t="shared" si="375"/>
        <v>Afridev Handpump</v>
      </c>
      <c r="T601" s="71">
        <f t="shared" si="357"/>
        <v>1</v>
      </c>
      <c r="U601" s="71">
        <f t="shared" si="358"/>
        <v>150</v>
      </c>
      <c r="V601" s="71">
        <f t="shared" si="359"/>
        <v>1</v>
      </c>
      <c r="W601" s="71">
        <f t="shared" si="360"/>
        <v>1</v>
      </c>
      <c r="X601" s="71" t="str">
        <f t="shared" si="361"/>
        <v/>
      </c>
      <c r="Y601" s="71" t="str">
        <f t="shared" si="362"/>
        <v/>
      </c>
      <c r="Z601" s="71">
        <f t="shared" si="376"/>
        <v>1</v>
      </c>
      <c r="AA601" s="71">
        <f t="shared" si="363"/>
        <v>1</v>
      </c>
      <c r="AB601" s="71">
        <f t="shared" si="364"/>
        <v>40</v>
      </c>
      <c r="AC601" s="71" t="str">
        <f t="shared" si="365"/>
        <v>Handpump</v>
      </c>
      <c r="AD601" s="71">
        <f t="shared" si="377"/>
        <v>40</v>
      </c>
      <c r="AE601" s="71" t="str">
        <f t="shared" si="378"/>
        <v/>
      </c>
      <c r="AF601" s="71">
        <f t="shared" si="366"/>
        <v>1</v>
      </c>
      <c r="AG601" s="71" t="str">
        <f t="shared" si="367"/>
        <v/>
      </c>
      <c r="AH601" s="71" t="str">
        <f t="shared" si="368"/>
        <v/>
      </c>
      <c r="AI601" s="71">
        <f t="shared" si="369"/>
        <v>1</v>
      </c>
      <c r="AJ601" s="71" t="str">
        <f t="shared" si="370"/>
        <v>Turbidity</v>
      </c>
      <c r="AK601" s="71">
        <f t="shared" si="371"/>
        <v>1</v>
      </c>
      <c r="AL601" s="71">
        <f t="shared" si="379"/>
        <v>1</v>
      </c>
      <c r="AM601" s="71">
        <f t="shared" si="372"/>
        <v>1</v>
      </c>
    </row>
    <row r="602" spans="1:39" x14ac:dyDescent="0.45">
      <c r="A602" s="71" t="str">
        <f t="shared" si="342"/>
        <v>2716640508</v>
      </c>
      <c r="B602" s="71" t="str">
        <f t="shared" si="343"/>
        <v>21-08-2019 15:39:06 UTC</v>
      </c>
      <c r="C602" s="71" t="str">
        <f t="shared" si="344"/>
        <v>j12d-rmr7-yxu1</v>
      </c>
      <c r="D602" s="71" t="str">
        <f t="shared" si="345"/>
        <v>-15.917967245914042</v>
      </c>
      <c r="E602" s="71" t="str">
        <f t="shared" si="346"/>
        <v>35.31316350214183</v>
      </c>
      <c r="F602" s="71" t="str">
        <f t="shared" si="347"/>
        <v>721.0</v>
      </c>
      <c r="G602" s="71" t="str">
        <f t="shared" si="348"/>
        <v>Malawi</v>
      </c>
      <c r="H602" s="71" t="str">
        <f t="shared" si="349"/>
        <v>Chiradzulu</v>
      </c>
      <c r="I602" s="71" t="str">
        <f t="shared" si="350"/>
        <v>Nkalo</v>
      </c>
      <c r="J602" s="71" t="str">
        <f t="shared" si="351"/>
        <v>Mtamba</v>
      </c>
      <c r="K602" s="71" t="str">
        <f t="shared" si="352"/>
        <v>Khaoreya</v>
      </c>
      <c r="L602" s="71">
        <f t="shared" si="353"/>
        <v>0</v>
      </c>
      <c r="M602" s="71">
        <f t="shared" si="354"/>
        <v>0</v>
      </c>
      <c r="N602" s="71">
        <f t="shared" si="373"/>
        <v>8</v>
      </c>
      <c r="O602" s="71" t="str">
        <f t="shared" si="374"/>
        <v>High Level of Service</v>
      </c>
      <c r="P602" s="71">
        <v>1</v>
      </c>
      <c r="Q602" s="71" t="str">
        <f t="shared" si="355"/>
        <v>Afridev Handpump</v>
      </c>
      <c r="R602" s="71" t="str">
        <f t="shared" si="356"/>
        <v/>
      </c>
      <c r="S602" s="71" t="str">
        <f t="shared" si="375"/>
        <v>Afridev Handpump</v>
      </c>
      <c r="T602" s="71">
        <f t="shared" si="357"/>
        <v>1</v>
      </c>
      <c r="U602" s="71">
        <f t="shared" si="358"/>
        <v>200</v>
      </c>
      <c r="V602" s="71">
        <f t="shared" si="359"/>
        <v>1</v>
      </c>
      <c r="W602" s="71">
        <f t="shared" si="360"/>
        <v>1</v>
      </c>
      <c r="X602" s="71" t="str">
        <f t="shared" si="361"/>
        <v/>
      </c>
      <c r="Y602" s="71" t="str">
        <f t="shared" si="362"/>
        <v/>
      </c>
      <c r="Z602" s="71">
        <f t="shared" si="376"/>
        <v>1</v>
      </c>
      <c r="AA602" s="71">
        <f t="shared" si="363"/>
        <v>1</v>
      </c>
      <c r="AB602" s="71">
        <f t="shared" si="364"/>
        <v>30</v>
      </c>
      <c r="AC602" s="71" t="str">
        <f t="shared" si="365"/>
        <v>Handpump</v>
      </c>
      <c r="AD602" s="71">
        <f t="shared" si="377"/>
        <v>30</v>
      </c>
      <c r="AE602" s="71" t="str">
        <f t="shared" si="378"/>
        <v/>
      </c>
      <c r="AF602" s="71">
        <f t="shared" si="366"/>
        <v>1</v>
      </c>
      <c r="AG602" s="71" t="str">
        <f t="shared" si="367"/>
        <v/>
      </c>
      <c r="AH602" s="71" t="str">
        <f t="shared" si="368"/>
        <v/>
      </c>
      <c r="AI602" s="71">
        <f t="shared" si="369"/>
        <v>1</v>
      </c>
      <c r="AJ602" s="71" t="str">
        <f t="shared" si="370"/>
        <v>Turbidity</v>
      </c>
      <c r="AK602" s="71">
        <f t="shared" si="371"/>
        <v>1</v>
      </c>
      <c r="AL602" s="71">
        <f t="shared" si="379"/>
        <v>1</v>
      </c>
      <c r="AM602" s="71">
        <f t="shared" si="372"/>
        <v>1</v>
      </c>
    </row>
    <row r="603" spans="1:39" x14ac:dyDescent="0.45">
      <c r="A603" s="71" t="str">
        <f t="shared" si="342"/>
        <v>2722280518</v>
      </c>
      <c r="B603" s="71" t="str">
        <f t="shared" si="343"/>
        <v>21-08-2019 15:39:33 UTC</v>
      </c>
      <c r="C603" s="71" t="str">
        <f t="shared" si="344"/>
        <v>7ug5-xyvn-t7n3</v>
      </c>
      <c r="D603" s="71" t="str">
        <f t="shared" si="345"/>
        <v>-15.923173371702433</v>
      </c>
      <c r="E603" s="71" t="str">
        <f t="shared" si="346"/>
        <v>35.29742698185146</v>
      </c>
      <c r="F603" s="71" t="str">
        <f t="shared" si="347"/>
        <v>715.0</v>
      </c>
      <c r="G603" s="71" t="str">
        <f t="shared" si="348"/>
        <v>Malawi</v>
      </c>
      <c r="H603" s="71" t="str">
        <f t="shared" si="349"/>
        <v>Chiradzulu</v>
      </c>
      <c r="I603" s="71" t="str">
        <f t="shared" si="350"/>
        <v>Nkalo</v>
      </c>
      <c r="J603" s="71" t="str">
        <f t="shared" si="351"/>
        <v>Mtamba</v>
      </c>
      <c r="K603" s="71" t="str">
        <f t="shared" si="352"/>
        <v>Chiotcha</v>
      </c>
      <c r="L603" s="71">
        <f t="shared" si="353"/>
        <v>0</v>
      </c>
      <c r="M603" s="71">
        <f t="shared" si="354"/>
        <v>0</v>
      </c>
      <c r="N603" s="71">
        <f t="shared" si="373"/>
        <v>8</v>
      </c>
      <c r="O603" s="71" t="str">
        <f t="shared" si="374"/>
        <v>High Level of Service</v>
      </c>
      <c r="P603" s="71">
        <v>1</v>
      </c>
      <c r="Q603" s="71" t="str">
        <f t="shared" si="355"/>
        <v>Afridev Handpump</v>
      </c>
      <c r="R603" s="71" t="str">
        <f t="shared" si="356"/>
        <v/>
      </c>
      <c r="S603" s="71" t="str">
        <f t="shared" si="375"/>
        <v>Afridev Handpump</v>
      </c>
      <c r="T603" s="71">
        <f t="shared" si="357"/>
        <v>1</v>
      </c>
      <c r="U603" s="71">
        <f t="shared" si="358"/>
        <v>100</v>
      </c>
      <c r="V603" s="71">
        <f t="shared" si="359"/>
        <v>1</v>
      </c>
      <c r="W603" s="71">
        <f t="shared" si="360"/>
        <v>1</v>
      </c>
      <c r="X603" s="71" t="str">
        <f t="shared" si="361"/>
        <v/>
      </c>
      <c r="Y603" s="71" t="str">
        <f t="shared" si="362"/>
        <v/>
      </c>
      <c r="Z603" s="71">
        <f t="shared" si="376"/>
        <v>1</v>
      </c>
      <c r="AA603" s="71">
        <f t="shared" si="363"/>
        <v>1</v>
      </c>
      <c r="AB603" s="71">
        <f t="shared" si="364"/>
        <v>45</v>
      </c>
      <c r="AC603" s="71" t="str">
        <f t="shared" si="365"/>
        <v>Handpump</v>
      </c>
      <c r="AD603" s="71">
        <f t="shared" si="377"/>
        <v>45</v>
      </c>
      <c r="AE603" s="71" t="str">
        <f t="shared" si="378"/>
        <v/>
      </c>
      <c r="AF603" s="71">
        <f t="shared" si="366"/>
        <v>1</v>
      </c>
      <c r="AG603" s="71" t="str">
        <f t="shared" si="367"/>
        <v/>
      </c>
      <c r="AH603" s="71" t="str">
        <f t="shared" si="368"/>
        <v/>
      </c>
      <c r="AI603" s="71">
        <f t="shared" si="369"/>
        <v>1</v>
      </c>
      <c r="AJ603" s="71" t="str">
        <f t="shared" si="370"/>
        <v>Turbidity</v>
      </c>
      <c r="AK603" s="71">
        <f t="shared" si="371"/>
        <v>1</v>
      </c>
      <c r="AL603" s="71">
        <f t="shared" si="379"/>
        <v>1</v>
      </c>
      <c r="AM603" s="71">
        <f t="shared" si="372"/>
        <v>1</v>
      </c>
    </row>
    <row r="604" spans="1:39" x14ac:dyDescent="0.45">
      <c r="A604" s="71" t="str">
        <f t="shared" si="342"/>
        <v>2683930462</v>
      </c>
      <c r="B604" s="71" t="str">
        <f t="shared" si="343"/>
        <v>21-08-2019 15:39:55 UTC</v>
      </c>
      <c r="C604" s="71" t="str">
        <f t="shared" si="344"/>
        <v>sem9-h1me-8f45</v>
      </c>
      <c r="D604" s="71" t="str">
        <f t="shared" si="345"/>
        <v>-15.923249227926135</v>
      </c>
      <c r="E604" s="71" t="str">
        <f t="shared" si="346"/>
        <v>35.29812469147146</v>
      </c>
      <c r="F604" s="71" t="str">
        <f t="shared" si="347"/>
        <v>720.0</v>
      </c>
      <c r="G604" s="71" t="str">
        <f t="shared" si="348"/>
        <v>Malawi</v>
      </c>
      <c r="H604" s="71" t="str">
        <f t="shared" si="349"/>
        <v>Chiradzulu</v>
      </c>
      <c r="I604" s="71" t="str">
        <f t="shared" si="350"/>
        <v>Nkalo</v>
      </c>
      <c r="J604" s="71" t="str">
        <f t="shared" si="351"/>
        <v>Mtamba</v>
      </c>
      <c r="K604" s="71" t="str">
        <f t="shared" si="352"/>
        <v>Chiotcha</v>
      </c>
      <c r="L604" s="71">
        <f t="shared" si="353"/>
        <v>0</v>
      </c>
      <c r="M604" s="71">
        <f t="shared" si="354"/>
        <v>0</v>
      </c>
      <c r="N604" s="71">
        <f t="shared" si="373"/>
        <v>8</v>
      </c>
      <c r="O604" s="71" t="str">
        <f t="shared" si="374"/>
        <v>High Level of Service</v>
      </c>
      <c r="P604" s="71">
        <v>1</v>
      </c>
      <c r="Q604" s="71" t="str">
        <f t="shared" si="355"/>
        <v>Afridev Handpump</v>
      </c>
      <c r="R604" s="71" t="str">
        <f t="shared" si="356"/>
        <v/>
      </c>
      <c r="S604" s="71" t="str">
        <f t="shared" si="375"/>
        <v>Afridev Handpump</v>
      </c>
      <c r="T604" s="71">
        <f t="shared" si="357"/>
        <v>1</v>
      </c>
      <c r="U604" s="71">
        <f t="shared" si="358"/>
        <v>150</v>
      </c>
      <c r="V604" s="71">
        <f t="shared" si="359"/>
        <v>1</v>
      </c>
      <c r="W604" s="71">
        <f t="shared" si="360"/>
        <v>1</v>
      </c>
      <c r="X604" s="71" t="str">
        <f t="shared" si="361"/>
        <v/>
      </c>
      <c r="Y604" s="71" t="str">
        <f t="shared" si="362"/>
        <v/>
      </c>
      <c r="Z604" s="71">
        <f t="shared" si="376"/>
        <v>1</v>
      </c>
      <c r="AA604" s="71">
        <f t="shared" si="363"/>
        <v>1</v>
      </c>
      <c r="AB604" s="71">
        <f t="shared" si="364"/>
        <v>60</v>
      </c>
      <c r="AC604" s="71" t="str">
        <f t="shared" si="365"/>
        <v>Handpump</v>
      </c>
      <c r="AD604" s="71">
        <f t="shared" si="377"/>
        <v>60</v>
      </c>
      <c r="AE604" s="71" t="str">
        <f t="shared" si="378"/>
        <v/>
      </c>
      <c r="AF604" s="71">
        <f t="shared" si="366"/>
        <v>1</v>
      </c>
      <c r="AG604" s="71" t="str">
        <f t="shared" si="367"/>
        <v/>
      </c>
      <c r="AH604" s="71" t="str">
        <f t="shared" si="368"/>
        <v/>
      </c>
      <c r="AI604" s="71">
        <f t="shared" si="369"/>
        <v>1</v>
      </c>
      <c r="AJ604" s="71" t="str">
        <f t="shared" si="370"/>
        <v>Turbidity</v>
      </c>
      <c r="AK604" s="71">
        <f t="shared" si="371"/>
        <v>1</v>
      </c>
      <c r="AL604" s="71">
        <f t="shared" si="379"/>
        <v>1</v>
      </c>
      <c r="AM604" s="71">
        <f t="shared" si="372"/>
        <v>1</v>
      </c>
    </row>
    <row r="605" spans="1:39" x14ac:dyDescent="0.45">
      <c r="A605" s="71" t="str">
        <f t="shared" si="342"/>
        <v>2683920755</v>
      </c>
      <c r="B605" s="71" t="str">
        <f t="shared" si="343"/>
        <v>21-08-2019 15:40:58 UTC</v>
      </c>
      <c r="C605" s="71" t="str">
        <f t="shared" si="344"/>
        <v>38vb-s1nc-455w</v>
      </c>
      <c r="D605" s="71" t="str">
        <f t="shared" si="345"/>
        <v>-15.918394052423537</v>
      </c>
      <c r="E605" s="71" t="str">
        <f t="shared" si="346"/>
        <v>35.31558050774038</v>
      </c>
      <c r="F605" s="71" t="str">
        <f t="shared" si="347"/>
        <v>736.0</v>
      </c>
      <c r="G605" s="71" t="str">
        <f t="shared" si="348"/>
        <v>Malawi</v>
      </c>
      <c r="H605" s="71" t="str">
        <f t="shared" si="349"/>
        <v>Chiradzulu</v>
      </c>
      <c r="I605" s="71" t="str">
        <f t="shared" si="350"/>
        <v>Nkalo</v>
      </c>
      <c r="J605" s="71" t="str">
        <f t="shared" si="351"/>
        <v>Mtamba</v>
      </c>
      <c r="K605" s="71" t="str">
        <f t="shared" si="352"/>
        <v>Khaoreya</v>
      </c>
      <c r="L605" s="71">
        <f t="shared" si="353"/>
        <v>0</v>
      </c>
      <c r="M605" s="71">
        <f t="shared" si="354"/>
        <v>0</v>
      </c>
      <c r="N605" s="71">
        <f t="shared" si="373"/>
        <v>5</v>
      </c>
      <c r="O605" s="71" t="str">
        <f t="shared" si="374"/>
        <v>Basic Level of Service</v>
      </c>
      <c r="P605" s="71">
        <v>1</v>
      </c>
      <c r="Q605" s="71" t="str">
        <f t="shared" si="355"/>
        <v>Afridev Handpump</v>
      </c>
      <c r="R605" s="71" t="str">
        <f t="shared" si="356"/>
        <v/>
      </c>
      <c r="S605" s="71" t="str">
        <f t="shared" si="375"/>
        <v>Afridev Handpump</v>
      </c>
      <c r="T605" s="71">
        <f t="shared" si="357"/>
        <v>1</v>
      </c>
      <c r="U605" s="71">
        <f t="shared" si="358"/>
        <v>100</v>
      </c>
      <c r="V605" s="71">
        <f t="shared" si="359"/>
        <v>1</v>
      </c>
      <c r="W605" s="71">
        <f t="shared" si="360"/>
        <v>1</v>
      </c>
      <c r="X605" s="71" t="str">
        <f t="shared" si="361"/>
        <v/>
      </c>
      <c r="Y605" s="71" t="str">
        <f t="shared" si="362"/>
        <v/>
      </c>
      <c r="Z605" s="71">
        <f t="shared" si="376"/>
        <v>1</v>
      </c>
      <c r="AA605" s="71">
        <f t="shared" si="363"/>
        <v>0</v>
      </c>
      <c r="AB605" s="71">
        <f t="shared" si="364"/>
        <v>300</v>
      </c>
      <c r="AC605" s="71" t="str">
        <f t="shared" si="365"/>
        <v>Handpump</v>
      </c>
      <c r="AD605" s="71">
        <f t="shared" si="377"/>
        <v>300</v>
      </c>
      <c r="AE605" s="71" t="str">
        <f t="shared" si="378"/>
        <v/>
      </c>
      <c r="AF605" s="71">
        <f t="shared" si="366"/>
        <v>0</v>
      </c>
      <c r="AG605" s="71" t="str">
        <f t="shared" si="367"/>
        <v/>
      </c>
      <c r="AH605" s="71" t="str">
        <f t="shared" si="368"/>
        <v/>
      </c>
      <c r="AI605" s="71">
        <f t="shared" si="369"/>
        <v>1</v>
      </c>
      <c r="AJ605" s="71" t="str">
        <f t="shared" si="370"/>
        <v>Turbidity</v>
      </c>
      <c r="AK605" s="71">
        <f t="shared" si="371"/>
        <v>1</v>
      </c>
      <c r="AL605" s="71">
        <f t="shared" si="379"/>
        <v>1</v>
      </c>
      <c r="AM605" s="71">
        <f t="shared" si="372"/>
        <v>0</v>
      </c>
    </row>
    <row r="606" spans="1:39" x14ac:dyDescent="0.45">
      <c r="A606" s="71" t="str">
        <f t="shared" si="342"/>
        <v>2708870470</v>
      </c>
      <c r="B606" s="71" t="str">
        <f t="shared" si="343"/>
        <v>21-08-2019 15:42:57 UTC</v>
      </c>
      <c r="C606" s="71" t="str">
        <f t="shared" si="344"/>
        <v>9vu0-vrk9-ss6p</v>
      </c>
      <c r="D606" s="71" t="str">
        <f t="shared" si="345"/>
        <v>-15.922020860016346</v>
      </c>
      <c r="E606" s="71" t="str">
        <f t="shared" si="346"/>
        <v>35.312973987311125</v>
      </c>
      <c r="F606" s="71" t="str">
        <f t="shared" si="347"/>
        <v>707.0</v>
      </c>
      <c r="G606" s="71" t="str">
        <f t="shared" si="348"/>
        <v>Malawi</v>
      </c>
      <c r="H606" s="71" t="str">
        <f t="shared" si="349"/>
        <v>Chiradzulu</v>
      </c>
      <c r="I606" s="71" t="str">
        <f t="shared" si="350"/>
        <v>Nkalo</v>
      </c>
      <c r="J606" s="71" t="str">
        <f t="shared" si="351"/>
        <v>Mtamba</v>
      </c>
      <c r="K606" s="71" t="str">
        <f t="shared" si="352"/>
        <v>Khaoreya</v>
      </c>
      <c r="L606" s="71">
        <f t="shared" si="353"/>
        <v>0</v>
      </c>
      <c r="M606" s="71">
        <f t="shared" si="354"/>
        <v>0</v>
      </c>
      <c r="N606" s="71">
        <f t="shared" si="373"/>
        <v>7</v>
      </c>
      <c r="O606" s="71" t="str">
        <f t="shared" si="374"/>
        <v>Intermediate Level of Service</v>
      </c>
      <c r="P606" s="71">
        <v>1</v>
      </c>
      <c r="Q606" s="71" t="str">
        <f t="shared" si="355"/>
        <v>Afridev Handpump</v>
      </c>
      <c r="R606" s="71" t="str">
        <f t="shared" si="356"/>
        <v/>
      </c>
      <c r="S606" s="71" t="str">
        <f t="shared" si="375"/>
        <v>Afridev Handpump</v>
      </c>
      <c r="T606" s="71">
        <f t="shared" si="357"/>
        <v>1</v>
      </c>
      <c r="U606" s="71">
        <f t="shared" si="358"/>
        <v>275</v>
      </c>
      <c r="V606" s="71">
        <f t="shared" si="359"/>
        <v>0</v>
      </c>
      <c r="W606" s="71">
        <f t="shared" si="360"/>
        <v>1</v>
      </c>
      <c r="X606" s="71" t="str">
        <f t="shared" si="361"/>
        <v/>
      </c>
      <c r="Y606" s="71" t="str">
        <f t="shared" si="362"/>
        <v/>
      </c>
      <c r="Z606" s="71">
        <f t="shared" si="376"/>
        <v>1</v>
      </c>
      <c r="AA606" s="71">
        <f t="shared" si="363"/>
        <v>1</v>
      </c>
      <c r="AB606" s="71">
        <f t="shared" si="364"/>
        <v>50</v>
      </c>
      <c r="AC606" s="71" t="str">
        <f t="shared" si="365"/>
        <v>Handpump</v>
      </c>
      <c r="AD606" s="71">
        <f t="shared" si="377"/>
        <v>50</v>
      </c>
      <c r="AE606" s="71" t="str">
        <f t="shared" si="378"/>
        <v/>
      </c>
      <c r="AF606" s="71">
        <f t="shared" si="366"/>
        <v>1</v>
      </c>
      <c r="AG606" s="71" t="str">
        <f t="shared" si="367"/>
        <v/>
      </c>
      <c r="AH606" s="71" t="str">
        <f t="shared" si="368"/>
        <v/>
      </c>
      <c r="AI606" s="71">
        <f t="shared" si="369"/>
        <v>1</v>
      </c>
      <c r="AJ606" s="71" t="str">
        <f t="shared" si="370"/>
        <v>Turbidity</v>
      </c>
      <c r="AK606" s="71">
        <f t="shared" si="371"/>
        <v>1</v>
      </c>
      <c r="AL606" s="71">
        <f t="shared" si="379"/>
        <v>1</v>
      </c>
      <c r="AM606" s="71">
        <f t="shared" si="372"/>
        <v>1</v>
      </c>
    </row>
    <row r="607" spans="1:39" x14ac:dyDescent="0.45">
      <c r="A607" s="71" t="str">
        <f t="shared" si="342"/>
        <v>2694020617</v>
      </c>
      <c r="B607" s="71" t="str">
        <f t="shared" si="343"/>
        <v>21-08-2019 15:48:52 UTC</v>
      </c>
      <c r="C607" s="71" t="str">
        <f t="shared" si="344"/>
        <v>gjpf-ctud-sy88</v>
      </c>
      <c r="D607" s="71" t="str">
        <f t="shared" si="345"/>
        <v>-15.850470587611198</v>
      </c>
      <c r="E607" s="71" t="str">
        <f t="shared" si="346"/>
        <v>35.29495063237846</v>
      </c>
      <c r="F607" s="71" t="str">
        <f t="shared" si="347"/>
        <v>767.0</v>
      </c>
      <c r="G607" s="71" t="str">
        <f t="shared" si="348"/>
        <v>Malawi</v>
      </c>
      <c r="H607" s="71" t="str">
        <f t="shared" si="349"/>
        <v>Chiradzulu</v>
      </c>
      <c r="I607" s="71" t="str">
        <f t="shared" si="350"/>
        <v>Mpunga</v>
      </c>
      <c r="J607" s="71" t="str">
        <f t="shared" si="351"/>
        <v>Chalamanda</v>
      </c>
      <c r="K607" s="71" t="str">
        <f t="shared" si="352"/>
        <v>Malombo</v>
      </c>
      <c r="L607" s="71">
        <f t="shared" si="353"/>
        <v>0</v>
      </c>
      <c r="M607" s="71">
        <f t="shared" si="354"/>
        <v>0</v>
      </c>
      <c r="N607" s="71">
        <f t="shared" si="373"/>
        <v>7</v>
      </c>
      <c r="O607" s="71" t="str">
        <f t="shared" si="374"/>
        <v>Intermediate Level of Service</v>
      </c>
      <c r="P607" s="71">
        <v>1</v>
      </c>
      <c r="Q607" s="71" t="str">
        <f t="shared" si="355"/>
        <v>Afridev Handpump</v>
      </c>
      <c r="R607" s="71" t="str">
        <f t="shared" si="356"/>
        <v/>
      </c>
      <c r="S607" s="71" t="str">
        <f t="shared" si="375"/>
        <v>Afridev Handpump</v>
      </c>
      <c r="T607" s="71">
        <f t="shared" si="357"/>
        <v>1</v>
      </c>
      <c r="U607" s="71">
        <f t="shared" si="358"/>
        <v>370</v>
      </c>
      <c r="V607" s="71">
        <f t="shared" si="359"/>
        <v>0</v>
      </c>
      <c r="W607" s="71">
        <f t="shared" si="360"/>
        <v>1</v>
      </c>
      <c r="X607" s="71" t="str">
        <f t="shared" si="361"/>
        <v/>
      </c>
      <c r="Y607" s="71" t="str">
        <f t="shared" si="362"/>
        <v/>
      </c>
      <c r="Z607" s="71">
        <f t="shared" si="376"/>
        <v>1</v>
      </c>
      <c r="AA607" s="71">
        <f t="shared" si="363"/>
        <v>1</v>
      </c>
      <c r="AB607" s="71">
        <f t="shared" si="364"/>
        <v>50</v>
      </c>
      <c r="AC607" s="71" t="str">
        <f t="shared" si="365"/>
        <v>Handpump</v>
      </c>
      <c r="AD607" s="71">
        <f t="shared" si="377"/>
        <v>50</v>
      </c>
      <c r="AE607" s="71" t="str">
        <f t="shared" si="378"/>
        <v/>
      </c>
      <c r="AF607" s="71">
        <f t="shared" si="366"/>
        <v>1</v>
      </c>
      <c r="AG607" s="71" t="str">
        <f t="shared" si="367"/>
        <v/>
      </c>
      <c r="AH607" s="71" t="str">
        <f t="shared" si="368"/>
        <v/>
      </c>
      <c r="AI607" s="71">
        <f t="shared" si="369"/>
        <v>1</v>
      </c>
      <c r="AJ607" s="71" t="str">
        <f t="shared" si="370"/>
        <v>Turbidity</v>
      </c>
      <c r="AK607" s="71">
        <f t="shared" si="371"/>
        <v>1</v>
      </c>
      <c r="AL607" s="71">
        <f t="shared" si="379"/>
        <v>1</v>
      </c>
      <c r="AM607" s="71">
        <f t="shared" si="372"/>
        <v>1</v>
      </c>
    </row>
    <row r="608" spans="1:39" x14ac:dyDescent="0.45">
      <c r="A608" s="71" t="str">
        <f t="shared" si="342"/>
        <v>2724290614</v>
      </c>
      <c r="B608" s="71" t="str">
        <f t="shared" si="343"/>
        <v>21-08-2019 15:50:49 UTC</v>
      </c>
      <c r="C608" s="71" t="str">
        <f t="shared" si="344"/>
        <v>sc27-srkq-wyf3</v>
      </c>
      <c r="D608" s="71" t="str">
        <f t="shared" si="345"/>
        <v>-15.814988859929144</v>
      </c>
      <c r="E608" s="71" t="str">
        <f t="shared" si="346"/>
        <v>35.27320680208504</v>
      </c>
      <c r="F608" s="71" t="str">
        <f t="shared" si="347"/>
        <v>812.0</v>
      </c>
      <c r="G608" s="71" t="str">
        <f t="shared" si="348"/>
        <v>Malawi</v>
      </c>
      <c r="H608" s="71" t="str">
        <f t="shared" si="349"/>
        <v>Chiradzulu</v>
      </c>
      <c r="I608" s="71" t="str">
        <f t="shared" si="350"/>
        <v>Mpunga</v>
      </c>
      <c r="J608" s="71" t="str">
        <f t="shared" si="351"/>
        <v>Chalamanda</v>
      </c>
      <c r="K608" s="71" t="str">
        <f t="shared" si="352"/>
        <v>Khumbunya</v>
      </c>
      <c r="L608" s="71">
        <f t="shared" si="353"/>
        <v>0</v>
      </c>
      <c r="M608" s="71">
        <f t="shared" si="354"/>
        <v>0</v>
      </c>
      <c r="N608" s="71">
        <f t="shared" si="373"/>
        <v>6</v>
      </c>
      <c r="O608" s="71" t="str">
        <f t="shared" si="374"/>
        <v>Intermediate Level of Service</v>
      </c>
      <c r="P608" s="71">
        <v>1</v>
      </c>
      <c r="Q608" s="71" t="str">
        <f t="shared" si="355"/>
        <v>Afridev Handpump</v>
      </c>
      <c r="R608" s="71" t="str">
        <f t="shared" si="356"/>
        <v/>
      </c>
      <c r="S608" s="71" t="str">
        <f t="shared" si="375"/>
        <v>Afridev Handpump</v>
      </c>
      <c r="T608" s="71">
        <f t="shared" si="357"/>
        <v>1</v>
      </c>
      <c r="U608" s="71">
        <f t="shared" si="358"/>
        <v>156</v>
      </c>
      <c r="V608" s="71">
        <f t="shared" si="359"/>
        <v>1</v>
      </c>
      <c r="W608" s="71">
        <f t="shared" si="360"/>
        <v>1</v>
      </c>
      <c r="X608" s="71" t="str">
        <f t="shared" si="361"/>
        <v/>
      </c>
      <c r="Y608" s="71" t="str">
        <f t="shared" si="362"/>
        <v/>
      </c>
      <c r="Z608" s="71">
        <f t="shared" si="376"/>
        <v>1</v>
      </c>
      <c r="AA608" s="71">
        <f t="shared" si="363"/>
        <v>1</v>
      </c>
      <c r="AB608" s="71">
        <f t="shared" si="364"/>
        <v>50</v>
      </c>
      <c r="AC608" s="71" t="str">
        <f t="shared" si="365"/>
        <v>Handpump</v>
      </c>
      <c r="AD608" s="71">
        <f t="shared" si="377"/>
        <v>50</v>
      </c>
      <c r="AE608" s="71" t="str">
        <f t="shared" si="378"/>
        <v/>
      </c>
      <c r="AF608" s="71">
        <f t="shared" si="366"/>
        <v>1</v>
      </c>
      <c r="AG608" s="71" t="str">
        <f t="shared" si="367"/>
        <v/>
      </c>
      <c r="AH608" s="71" t="str">
        <f t="shared" si="368"/>
        <v/>
      </c>
      <c r="AI608" s="71">
        <f t="shared" si="369"/>
        <v>1</v>
      </c>
      <c r="AJ608" s="71" t="str">
        <f t="shared" si="370"/>
        <v>Turbidity</v>
      </c>
      <c r="AK608" s="71" t="str">
        <f t="shared" si="371"/>
        <v/>
      </c>
      <c r="AL608" s="71" t="str">
        <f t="shared" si="379"/>
        <v>No Data</v>
      </c>
      <c r="AM608" s="71">
        <f t="shared" si="372"/>
        <v>0</v>
      </c>
    </row>
    <row r="609" spans="1:39" x14ac:dyDescent="0.45">
      <c r="A609" s="71" t="str">
        <f t="shared" si="342"/>
        <v>2720330507</v>
      </c>
      <c r="B609" s="71" t="str">
        <f t="shared" si="343"/>
        <v>21-08-2019 15:51:36 UTC</v>
      </c>
      <c r="C609" s="71" t="str">
        <f t="shared" si="344"/>
        <v>9wpp-s3my-62jx</v>
      </c>
      <c r="D609" s="71" t="str">
        <f t="shared" si="345"/>
        <v>-15.81970292609185</v>
      </c>
      <c r="E609" s="71" t="str">
        <f t="shared" si="346"/>
        <v>35.28326751664281</v>
      </c>
      <c r="F609" s="71" t="str">
        <f t="shared" si="347"/>
        <v>773.0</v>
      </c>
      <c r="G609" s="71" t="str">
        <f t="shared" si="348"/>
        <v>Malawi</v>
      </c>
      <c r="H609" s="71" t="str">
        <f t="shared" si="349"/>
        <v>Chiradzulu</v>
      </c>
      <c r="I609" s="71" t="str">
        <f t="shared" si="350"/>
        <v>Mpunga</v>
      </c>
      <c r="J609" s="71" t="str">
        <f t="shared" si="351"/>
        <v>Majikita</v>
      </c>
      <c r="K609" s="71" t="str">
        <f t="shared" si="352"/>
        <v>Kholomana</v>
      </c>
      <c r="L609" s="71">
        <f t="shared" si="353"/>
        <v>0</v>
      </c>
      <c r="M609" s="71">
        <f t="shared" si="354"/>
        <v>0</v>
      </c>
      <c r="N609" s="71">
        <f t="shared" si="373"/>
        <v>6</v>
      </c>
      <c r="O609" s="71" t="str">
        <f t="shared" si="374"/>
        <v>Intermediate Level of Service</v>
      </c>
      <c r="P609" s="71">
        <v>1</v>
      </c>
      <c r="Q609" s="71" t="str">
        <f t="shared" si="355"/>
        <v>Afridev Handpump</v>
      </c>
      <c r="R609" s="71" t="str">
        <f t="shared" si="356"/>
        <v/>
      </c>
      <c r="S609" s="71" t="str">
        <f t="shared" si="375"/>
        <v>Afridev Handpump</v>
      </c>
      <c r="T609" s="71">
        <f t="shared" si="357"/>
        <v>1</v>
      </c>
      <c r="U609" s="71">
        <f t="shared" si="358"/>
        <v>750</v>
      </c>
      <c r="V609" s="71">
        <f t="shared" si="359"/>
        <v>0</v>
      </c>
      <c r="W609" s="71">
        <f t="shared" si="360"/>
        <v>1</v>
      </c>
      <c r="X609" s="71" t="str">
        <f t="shared" si="361"/>
        <v/>
      </c>
      <c r="Y609" s="71" t="str">
        <f t="shared" si="362"/>
        <v/>
      </c>
      <c r="Z609" s="71">
        <f t="shared" si="376"/>
        <v>1</v>
      </c>
      <c r="AA609" s="71">
        <f t="shared" si="363"/>
        <v>1</v>
      </c>
      <c r="AB609" s="71">
        <f t="shared" si="364"/>
        <v>50</v>
      </c>
      <c r="AC609" s="71" t="str">
        <f t="shared" si="365"/>
        <v>Handpump</v>
      </c>
      <c r="AD609" s="71">
        <f t="shared" si="377"/>
        <v>50</v>
      </c>
      <c r="AE609" s="71" t="str">
        <f t="shared" si="378"/>
        <v/>
      </c>
      <c r="AF609" s="71">
        <f t="shared" si="366"/>
        <v>1</v>
      </c>
      <c r="AG609" s="71" t="str">
        <f t="shared" si="367"/>
        <v/>
      </c>
      <c r="AH609" s="71" t="str">
        <f t="shared" si="368"/>
        <v/>
      </c>
      <c r="AI609" s="71">
        <f t="shared" si="369"/>
        <v>1</v>
      </c>
      <c r="AJ609" s="71" t="str">
        <f t="shared" si="370"/>
        <v>Turbidity</v>
      </c>
      <c r="AK609" s="71" t="str">
        <f t="shared" si="371"/>
        <v/>
      </c>
      <c r="AL609" s="71" t="str">
        <f t="shared" si="379"/>
        <v>No Data</v>
      </c>
      <c r="AM609" s="71">
        <f t="shared" si="372"/>
        <v>1</v>
      </c>
    </row>
    <row r="610" spans="1:39" x14ac:dyDescent="0.45">
      <c r="A610" s="71" t="str">
        <f t="shared" si="342"/>
        <v>2683950084</v>
      </c>
      <c r="B610" s="71" t="str">
        <f t="shared" si="343"/>
        <v>22-08-2019 06:12:01 UTC</v>
      </c>
      <c r="C610" s="71" t="str">
        <f t="shared" si="344"/>
        <v>uehp-rvsk-r5p5</v>
      </c>
      <c r="D610" s="71" t="str">
        <f t="shared" si="345"/>
        <v>-15.548001984134316</v>
      </c>
      <c r="E610" s="71" t="str">
        <f t="shared" si="346"/>
        <v>35.1819942612201</v>
      </c>
      <c r="F610" s="71" t="str">
        <f t="shared" si="347"/>
        <v>981.0</v>
      </c>
      <c r="G610" s="71" t="str">
        <f t="shared" si="348"/>
        <v>Malawi</v>
      </c>
      <c r="H610" s="71" t="str">
        <f t="shared" si="349"/>
        <v>Chiradzulu</v>
      </c>
      <c r="I610" s="71" t="str">
        <f t="shared" si="350"/>
        <v>Chitera</v>
      </c>
      <c r="J610" s="71" t="str">
        <f t="shared" si="351"/>
        <v>Luna</v>
      </c>
      <c r="K610" s="71" t="str">
        <f t="shared" si="352"/>
        <v>Luna</v>
      </c>
      <c r="L610" s="71">
        <f t="shared" si="353"/>
        <v>0</v>
      </c>
      <c r="M610" s="71">
        <f t="shared" si="354"/>
        <v>0</v>
      </c>
      <c r="N610" s="71">
        <f t="shared" si="373"/>
        <v>7</v>
      </c>
      <c r="O610" s="71" t="str">
        <f t="shared" si="374"/>
        <v>Intermediate Level of Service</v>
      </c>
      <c r="P610" s="71">
        <v>1</v>
      </c>
      <c r="Q610" s="71" t="str">
        <f t="shared" si="355"/>
        <v>Afridev Handpump</v>
      </c>
      <c r="R610" s="71" t="str">
        <f t="shared" si="356"/>
        <v/>
      </c>
      <c r="S610" s="71" t="str">
        <f t="shared" si="375"/>
        <v>Afridev Handpump</v>
      </c>
      <c r="T610" s="71">
        <f t="shared" si="357"/>
        <v>1</v>
      </c>
      <c r="U610" s="71">
        <f t="shared" si="358"/>
        <v>345</v>
      </c>
      <c r="V610" s="71">
        <f t="shared" si="359"/>
        <v>0</v>
      </c>
      <c r="W610" s="71">
        <f t="shared" si="360"/>
        <v>1</v>
      </c>
      <c r="X610" s="71" t="str">
        <f t="shared" si="361"/>
        <v/>
      </c>
      <c r="Y610" s="71" t="str">
        <f t="shared" si="362"/>
        <v/>
      </c>
      <c r="Z610" s="71">
        <f t="shared" si="376"/>
        <v>1</v>
      </c>
      <c r="AA610" s="71">
        <f t="shared" si="363"/>
        <v>1</v>
      </c>
      <c r="AB610" s="71">
        <f t="shared" si="364"/>
        <v>67</v>
      </c>
      <c r="AC610" s="71" t="str">
        <f t="shared" si="365"/>
        <v>Handpump</v>
      </c>
      <c r="AD610" s="71">
        <f t="shared" si="377"/>
        <v>67</v>
      </c>
      <c r="AE610" s="71" t="str">
        <f t="shared" si="378"/>
        <v/>
      </c>
      <c r="AF610" s="71">
        <f t="shared" si="366"/>
        <v>1</v>
      </c>
      <c r="AG610" s="71" t="str">
        <f t="shared" si="367"/>
        <v/>
      </c>
      <c r="AH610" s="71" t="str">
        <f t="shared" si="368"/>
        <v/>
      </c>
      <c r="AI610" s="71">
        <f t="shared" si="369"/>
        <v>1</v>
      </c>
      <c r="AJ610" s="71" t="str">
        <f t="shared" si="370"/>
        <v>Turbidity</v>
      </c>
      <c r="AK610" s="71">
        <f t="shared" si="371"/>
        <v>1</v>
      </c>
      <c r="AL610" s="71">
        <f t="shared" si="379"/>
        <v>1</v>
      </c>
      <c r="AM610" s="71">
        <f t="shared" si="372"/>
        <v>1</v>
      </c>
    </row>
    <row r="611" spans="1:39" x14ac:dyDescent="0.45">
      <c r="A611" s="71" t="str">
        <f t="shared" si="342"/>
        <v>2707350176</v>
      </c>
      <c r="B611" s="71" t="str">
        <f t="shared" si="343"/>
        <v>22-08-2019 06:52:35 UTC</v>
      </c>
      <c r="C611" s="71" t="str">
        <f t="shared" si="344"/>
        <v>myjd-2b16-2t42</v>
      </c>
      <c r="D611" s="71" t="str">
        <f t="shared" si="345"/>
        <v>-15.536924963817</v>
      </c>
      <c r="E611" s="71" t="str">
        <f t="shared" si="346"/>
        <v>35.183086758479476</v>
      </c>
      <c r="F611" s="71" t="str">
        <f t="shared" si="347"/>
        <v>995.0</v>
      </c>
      <c r="G611" s="71" t="str">
        <f t="shared" si="348"/>
        <v>Malawi</v>
      </c>
      <c r="H611" s="71" t="str">
        <f t="shared" si="349"/>
        <v>Chiradzulu</v>
      </c>
      <c r="I611" s="71" t="str">
        <f t="shared" si="350"/>
        <v>Chitera</v>
      </c>
      <c r="J611" s="71" t="str">
        <f t="shared" si="351"/>
        <v>Luna</v>
      </c>
      <c r="K611" s="71" t="str">
        <f t="shared" si="352"/>
        <v>Mlukula</v>
      </c>
      <c r="L611" s="71">
        <f t="shared" si="353"/>
        <v>0</v>
      </c>
      <c r="M611" s="71">
        <f t="shared" si="354"/>
        <v>0</v>
      </c>
      <c r="N611" s="71">
        <f t="shared" si="373"/>
        <v>6</v>
      </c>
      <c r="O611" s="71" t="str">
        <f t="shared" si="374"/>
        <v>Intermediate Level of Service</v>
      </c>
      <c r="P611" s="71">
        <v>1</v>
      </c>
      <c r="Q611" s="71" t="str">
        <f t="shared" si="355"/>
        <v>Afridev Handpump</v>
      </c>
      <c r="R611" s="71" t="str">
        <f t="shared" si="356"/>
        <v/>
      </c>
      <c r="S611" s="71" t="str">
        <f t="shared" si="375"/>
        <v>Afridev Handpump</v>
      </c>
      <c r="T611" s="71">
        <f t="shared" si="357"/>
        <v>1</v>
      </c>
      <c r="U611" s="71">
        <f t="shared" si="358"/>
        <v>285</v>
      </c>
      <c r="V611" s="71">
        <f t="shared" si="359"/>
        <v>0</v>
      </c>
      <c r="W611" s="71">
        <f t="shared" si="360"/>
        <v>0</v>
      </c>
      <c r="X611" s="71">
        <f t="shared" si="361"/>
        <v>1</v>
      </c>
      <c r="Y611" s="71">
        <f t="shared" si="362"/>
        <v>0</v>
      </c>
      <c r="Z611" s="71">
        <f t="shared" si="376"/>
        <v>0</v>
      </c>
      <c r="AA611" s="71">
        <f t="shared" si="363"/>
        <v>1</v>
      </c>
      <c r="AB611" s="71">
        <f t="shared" si="364"/>
        <v>54</v>
      </c>
      <c r="AC611" s="71" t="str">
        <f t="shared" si="365"/>
        <v>Handpump</v>
      </c>
      <c r="AD611" s="71">
        <f t="shared" si="377"/>
        <v>54</v>
      </c>
      <c r="AE611" s="71" t="str">
        <f t="shared" si="378"/>
        <v/>
      </c>
      <c r="AF611" s="71">
        <f t="shared" si="366"/>
        <v>1</v>
      </c>
      <c r="AG611" s="71" t="str">
        <f t="shared" si="367"/>
        <v/>
      </c>
      <c r="AH611" s="71" t="str">
        <f t="shared" si="368"/>
        <v/>
      </c>
      <c r="AI611" s="71">
        <f t="shared" si="369"/>
        <v>1</v>
      </c>
      <c r="AJ611" s="71" t="str">
        <f t="shared" si="370"/>
        <v>Turbidity</v>
      </c>
      <c r="AK611" s="71">
        <f t="shared" si="371"/>
        <v>1</v>
      </c>
      <c r="AL611" s="71">
        <f t="shared" si="379"/>
        <v>1</v>
      </c>
      <c r="AM611" s="71">
        <f t="shared" si="372"/>
        <v>1</v>
      </c>
    </row>
    <row r="612" spans="1:39" x14ac:dyDescent="0.45">
      <c r="A612" s="71" t="str">
        <f t="shared" si="342"/>
        <v>2716710222</v>
      </c>
      <c r="B612" s="71" t="str">
        <f t="shared" si="343"/>
        <v>22-08-2019 07:07:12 UTC</v>
      </c>
      <c r="C612" s="71" t="str">
        <f t="shared" si="344"/>
        <v>vubq-b8mq-qk9v</v>
      </c>
      <c r="D612" s="71" t="str">
        <f t="shared" si="345"/>
        <v>-15.546775753609836</v>
      </c>
      <c r="E612" s="71" t="str">
        <f t="shared" si="346"/>
        <v>35.18633147701621</v>
      </c>
      <c r="F612" s="71" t="str">
        <f t="shared" si="347"/>
        <v>1041.0</v>
      </c>
      <c r="G612" s="71" t="str">
        <f t="shared" si="348"/>
        <v>Malawi</v>
      </c>
      <c r="H612" s="71" t="str">
        <f t="shared" si="349"/>
        <v>Chiradzulu</v>
      </c>
      <c r="I612" s="71" t="str">
        <f t="shared" si="350"/>
        <v>Chitera</v>
      </c>
      <c r="J612" s="71" t="str">
        <f t="shared" si="351"/>
        <v>Luna</v>
      </c>
      <c r="K612" s="71" t="str">
        <f t="shared" si="352"/>
        <v>Luna</v>
      </c>
      <c r="L612" s="71">
        <f t="shared" si="353"/>
        <v>0</v>
      </c>
      <c r="M612" s="71">
        <f t="shared" si="354"/>
        <v>0</v>
      </c>
      <c r="N612" s="71">
        <f t="shared" si="373"/>
        <v>6</v>
      </c>
      <c r="O612" s="71" t="str">
        <f t="shared" si="374"/>
        <v>Intermediate Level of Service</v>
      </c>
      <c r="P612" s="71">
        <v>1</v>
      </c>
      <c r="Q612" s="71" t="str">
        <f t="shared" si="355"/>
        <v>Afridev Handpump</v>
      </c>
      <c r="R612" s="71" t="str">
        <f t="shared" si="356"/>
        <v/>
      </c>
      <c r="S612" s="71" t="str">
        <f t="shared" si="375"/>
        <v>Afridev Handpump</v>
      </c>
      <c r="T612" s="71">
        <f t="shared" si="357"/>
        <v>1</v>
      </c>
      <c r="U612" s="71">
        <f t="shared" si="358"/>
        <v>350</v>
      </c>
      <c r="V612" s="71">
        <f t="shared" si="359"/>
        <v>0</v>
      </c>
      <c r="W612" s="71">
        <f t="shared" si="360"/>
        <v>0</v>
      </c>
      <c r="X612" s="71">
        <f t="shared" si="361"/>
        <v>1</v>
      </c>
      <c r="Y612" s="71">
        <f t="shared" si="362"/>
        <v>0</v>
      </c>
      <c r="Z612" s="71">
        <f t="shared" si="376"/>
        <v>0</v>
      </c>
      <c r="AA612" s="71">
        <f t="shared" si="363"/>
        <v>1</v>
      </c>
      <c r="AB612" s="71">
        <f t="shared" si="364"/>
        <v>61</v>
      </c>
      <c r="AC612" s="71" t="str">
        <f t="shared" si="365"/>
        <v>Handpump</v>
      </c>
      <c r="AD612" s="71">
        <f t="shared" si="377"/>
        <v>61</v>
      </c>
      <c r="AE612" s="71" t="str">
        <f t="shared" si="378"/>
        <v/>
      </c>
      <c r="AF612" s="71">
        <f t="shared" si="366"/>
        <v>1</v>
      </c>
      <c r="AG612" s="71" t="str">
        <f t="shared" si="367"/>
        <v/>
      </c>
      <c r="AH612" s="71" t="str">
        <f t="shared" si="368"/>
        <v/>
      </c>
      <c r="AI612" s="71">
        <f t="shared" si="369"/>
        <v>1</v>
      </c>
      <c r="AJ612" s="71" t="str">
        <f t="shared" si="370"/>
        <v>Turbidity</v>
      </c>
      <c r="AK612" s="71">
        <f t="shared" si="371"/>
        <v>1</v>
      </c>
      <c r="AL612" s="71">
        <f t="shared" si="379"/>
        <v>1</v>
      </c>
      <c r="AM612" s="71">
        <f t="shared" si="372"/>
        <v>1</v>
      </c>
    </row>
    <row r="613" spans="1:39" x14ac:dyDescent="0.45">
      <c r="A613" s="71" t="str">
        <f t="shared" si="342"/>
        <v>2720350481</v>
      </c>
      <c r="B613" s="71" t="str">
        <f t="shared" si="343"/>
        <v>22-08-2019 07:16:28 UTC</v>
      </c>
      <c r="C613" s="71" t="str">
        <f t="shared" si="344"/>
        <v>smyh-urg7-d0cj</v>
      </c>
      <c r="D613" s="71" t="str">
        <f t="shared" si="345"/>
        <v>-15.527990902774036</v>
      </c>
      <c r="E613" s="71" t="str">
        <f t="shared" si="346"/>
        <v>35.18546956591308</v>
      </c>
      <c r="F613" s="71" t="str">
        <f t="shared" si="347"/>
        <v>1016.0</v>
      </c>
      <c r="G613" s="71" t="str">
        <f t="shared" si="348"/>
        <v>Malawi</v>
      </c>
      <c r="H613" s="71" t="str">
        <f t="shared" si="349"/>
        <v>Chiradzulu</v>
      </c>
      <c r="I613" s="71" t="str">
        <f t="shared" si="350"/>
        <v>Chitera</v>
      </c>
      <c r="J613" s="71" t="str">
        <f t="shared" si="351"/>
        <v>Luna</v>
      </c>
      <c r="K613" s="71" t="str">
        <f t="shared" si="352"/>
        <v>Mlukula</v>
      </c>
      <c r="L613" s="71">
        <f t="shared" si="353"/>
        <v>0</v>
      </c>
      <c r="M613" s="71">
        <f t="shared" si="354"/>
        <v>0</v>
      </c>
      <c r="N613" s="71">
        <f t="shared" si="373"/>
        <v>6</v>
      </c>
      <c r="O613" s="71" t="str">
        <f t="shared" si="374"/>
        <v>Intermediate Level of Service</v>
      </c>
      <c r="P613" s="71">
        <v>1</v>
      </c>
      <c r="Q613" s="71" t="str">
        <f t="shared" si="355"/>
        <v>Afridev Handpump</v>
      </c>
      <c r="R613" s="71" t="str">
        <f t="shared" si="356"/>
        <v/>
      </c>
      <c r="S613" s="71" t="str">
        <f t="shared" si="375"/>
        <v>Afridev Handpump</v>
      </c>
      <c r="T613" s="71">
        <f t="shared" si="357"/>
        <v>1</v>
      </c>
      <c r="U613" s="71">
        <f t="shared" si="358"/>
        <v>325</v>
      </c>
      <c r="V613" s="71">
        <f t="shared" si="359"/>
        <v>0</v>
      </c>
      <c r="W613" s="71">
        <f t="shared" si="360"/>
        <v>0</v>
      </c>
      <c r="X613" s="71">
        <f t="shared" si="361"/>
        <v>1</v>
      </c>
      <c r="Y613" s="71">
        <f t="shared" si="362"/>
        <v>0</v>
      </c>
      <c r="Z613" s="71">
        <f t="shared" si="376"/>
        <v>0</v>
      </c>
      <c r="AA613" s="71">
        <f t="shared" si="363"/>
        <v>1</v>
      </c>
      <c r="AB613" s="71">
        <f t="shared" si="364"/>
        <v>65</v>
      </c>
      <c r="AC613" s="71" t="str">
        <f t="shared" si="365"/>
        <v>Handpump</v>
      </c>
      <c r="AD613" s="71">
        <f t="shared" si="377"/>
        <v>65</v>
      </c>
      <c r="AE613" s="71" t="str">
        <f t="shared" si="378"/>
        <v/>
      </c>
      <c r="AF613" s="71">
        <f t="shared" si="366"/>
        <v>1</v>
      </c>
      <c r="AG613" s="71" t="str">
        <f t="shared" si="367"/>
        <v/>
      </c>
      <c r="AH613" s="71" t="str">
        <f t="shared" si="368"/>
        <v/>
      </c>
      <c r="AI613" s="71">
        <f t="shared" si="369"/>
        <v>1</v>
      </c>
      <c r="AJ613" s="71" t="str">
        <f t="shared" si="370"/>
        <v>Turbidity</v>
      </c>
      <c r="AK613" s="71">
        <f t="shared" si="371"/>
        <v>1</v>
      </c>
      <c r="AL613" s="71">
        <f t="shared" si="379"/>
        <v>1</v>
      </c>
      <c r="AM613" s="71">
        <f t="shared" si="372"/>
        <v>1</v>
      </c>
    </row>
    <row r="614" spans="1:39" x14ac:dyDescent="0.45">
      <c r="A614" s="71" t="str">
        <f t="shared" si="342"/>
        <v>2700031023</v>
      </c>
      <c r="B614" s="71" t="str">
        <f t="shared" si="343"/>
        <v>22-08-2019 07:35:13 UTC</v>
      </c>
      <c r="C614" s="71" t="str">
        <f t="shared" si="344"/>
        <v>8xaq-qsfe-0m60</v>
      </c>
      <c r="D614" s="71" t="str">
        <f t="shared" si="345"/>
        <v>-15.8831108501181</v>
      </c>
      <c r="E614" s="71" t="str">
        <f t="shared" si="346"/>
        <v>35.28617737814784</v>
      </c>
      <c r="F614" s="71" t="str">
        <f t="shared" si="347"/>
        <v>756.0</v>
      </c>
      <c r="G614" s="71" t="str">
        <f t="shared" si="348"/>
        <v>Malawi</v>
      </c>
      <c r="H614" s="71" t="str">
        <f t="shared" si="349"/>
        <v>Chiradzulu</v>
      </c>
      <c r="I614" s="71" t="str">
        <f t="shared" si="350"/>
        <v>Nkalo</v>
      </c>
      <c r="J614" s="71" t="str">
        <f t="shared" si="351"/>
        <v>Sekeya</v>
      </c>
      <c r="K614" s="71" t="str">
        <f t="shared" si="352"/>
        <v>Matuwa</v>
      </c>
      <c r="L614" s="71">
        <f t="shared" si="353"/>
        <v>0</v>
      </c>
      <c r="M614" s="71">
        <f t="shared" si="354"/>
        <v>0</v>
      </c>
      <c r="N614" s="71">
        <f t="shared" si="373"/>
        <v>7</v>
      </c>
      <c r="O614" s="71" t="str">
        <f t="shared" si="374"/>
        <v>Intermediate Level of Service</v>
      </c>
      <c r="P614" s="71">
        <v>1</v>
      </c>
      <c r="Q614" s="71" t="str">
        <f t="shared" si="355"/>
        <v>Afridev Handpump</v>
      </c>
      <c r="R614" s="71" t="str">
        <f t="shared" si="356"/>
        <v/>
      </c>
      <c r="S614" s="71" t="str">
        <f t="shared" si="375"/>
        <v>Afridev Handpump</v>
      </c>
      <c r="T614" s="71">
        <f t="shared" si="357"/>
        <v>1</v>
      </c>
      <c r="U614" s="71">
        <f t="shared" si="358"/>
        <v>210</v>
      </c>
      <c r="V614" s="71">
        <f t="shared" si="359"/>
        <v>1</v>
      </c>
      <c r="W614" s="71">
        <f t="shared" si="360"/>
        <v>0</v>
      </c>
      <c r="X614" s="71">
        <f t="shared" si="361"/>
        <v>1</v>
      </c>
      <c r="Y614" s="71">
        <f t="shared" si="362"/>
        <v>0</v>
      </c>
      <c r="Z614" s="71">
        <f t="shared" si="376"/>
        <v>0</v>
      </c>
      <c r="AA614" s="71">
        <f t="shared" si="363"/>
        <v>1</v>
      </c>
      <c r="AB614" s="71">
        <f t="shared" si="364"/>
        <v>72</v>
      </c>
      <c r="AC614" s="71" t="str">
        <f t="shared" si="365"/>
        <v>Handpump</v>
      </c>
      <c r="AD614" s="71">
        <f t="shared" si="377"/>
        <v>72</v>
      </c>
      <c r="AE614" s="71" t="str">
        <f t="shared" si="378"/>
        <v/>
      </c>
      <c r="AF614" s="71">
        <f t="shared" si="366"/>
        <v>1</v>
      </c>
      <c r="AG614" s="71" t="str">
        <f t="shared" si="367"/>
        <v/>
      </c>
      <c r="AH614" s="71" t="str">
        <f t="shared" si="368"/>
        <v/>
      </c>
      <c r="AI614" s="71">
        <f t="shared" si="369"/>
        <v>1</v>
      </c>
      <c r="AJ614" s="71" t="str">
        <f t="shared" si="370"/>
        <v>Turbidity</v>
      </c>
      <c r="AK614" s="71">
        <f t="shared" si="371"/>
        <v>1</v>
      </c>
      <c r="AL614" s="71">
        <f t="shared" si="379"/>
        <v>1</v>
      </c>
      <c r="AM614" s="71">
        <f t="shared" si="372"/>
        <v>1</v>
      </c>
    </row>
    <row r="615" spans="1:39" x14ac:dyDescent="0.45">
      <c r="A615" s="71" t="str">
        <f t="shared" si="342"/>
        <v>2710630982</v>
      </c>
      <c r="B615" s="71" t="str">
        <f t="shared" si="343"/>
        <v>22-08-2019 07:36:57 UTC</v>
      </c>
      <c r="C615" s="71" t="str">
        <f t="shared" si="344"/>
        <v>g4gc-ygfr-nuhe</v>
      </c>
      <c r="D615" s="71" t="str">
        <f t="shared" si="345"/>
        <v>-15.880612917244434</v>
      </c>
      <c r="E615" s="71" t="str">
        <f t="shared" si="346"/>
        <v>35.28555083088577</v>
      </c>
      <c r="F615" s="71" t="str">
        <f t="shared" si="347"/>
        <v>768.0</v>
      </c>
      <c r="G615" s="71" t="str">
        <f t="shared" si="348"/>
        <v>Malawi</v>
      </c>
      <c r="H615" s="71" t="str">
        <f t="shared" si="349"/>
        <v>Chiradzulu</v>
      </c>
      <c r="I615" s="71" t="str">
        <f t="shared" si="350"/>
        <v>Nkalo</v>
      </c>
      <c r="J615" s="71" t="str">
        <f t="shared" si="351"/>
        <v>Sekeya</v>
      </c>
      <c r="K615" s="71" t="str">
        <f t="shared" si="352"/>
        <v>Matuwa</v>
      </c>
      <c r="L615" s="71">
        <f t="shared" si="353"/>
        <v>0</v>
      </c>
      <c r="M615" s="71">
        <f t="shared" si="354"/>
        <v>0</v>
      </c>
      <c r="N615" s="71">
        <f t="shared" si="373"/>
        <v>8</v>
      </c>
      <c r="O615" s="71" t="str">
        <f t="shared" si="374"/>
        <v>High Level of Service</v>
      </c>
      <c r="P615" s="71">
        <v>1</v>
      </c>
      <c r="Q615" s="71" t="str">
        <f t="shared" si="355"/>
        <v>Afridev Handpump</v>
      </c>
      <c r="R615" s="71" t="str">
        <f t="shared" si="356"/>
        <v/>
      </c>
      <c r="S615" s="71" t="str">
        <f t="shared" si="375"/>
        <v>Afridev Handpump</v>
      </c>
      <c r="T615" s="71">
        <f t="shared" si="357"/>
        <v>1</v>
      </c>
      <c r="U615" s="71">
        <f t="shared" si="358"/>
        <v>170</v>
      </c>
      <c r="V615" s="71">
        <f t="shared" si="359"/>
        <v>1</v>
      </c>
      <c r="W615" s="71">
        <f t="shared" si="360"/>
        <v>0</v>
      </c>
      <c r="X615" s="71">
        <f t="shared" si="361"/>
        <v>1</v>
      </c>
      <c r="Y615" s="71">
        <f t="shared" si="362"/>
        <v>1</v>
      </c>
      <c r="Z615" s="71">
        <f t="shared" si="376"/>
        <v>1</v>
      </c>
      <c r="AA615" s="71">
        <f t="shared" si="363"/>
        <v>1</v>
      </c>
      <c r="AB615" s="71">
        <f t="shared" si="364"/>
        <v>64</v>
      </c>
      <c r="AC615" s="71" t="str">
        <f t="shared" si="365"/>
        <v>Handpump</v>
      </c>
      <c r="AD615" s="71">
        <f t="shared" si="377"/>
        <v>64</v>
      </c>
      <c r="AE615" s="71" t="str">
        <f t="shared" si="378"/>
        <v/>
      </c>
      <c r="AF615" s="71">
        <f t="shared" si="366"/>
        <v>1</v>
      </c>
      <c r="AG615" s="71" t="str">
        <f t="shared" si="367"/>
        <v/>
      </c>
      <c r="AH615" s="71" t="str">
        <f t="shared" si="368"/>
        <v/>
      </c>
      <c r="AI615" s="71">
        <f t="shared" si="369"/>
        <v>1</v>
      </c>
      <c r="AJ615" s="71" t="str">
        <f t="shared" si="370"/>
        <v>Turbidity</v>
      </c>
      <c r="AK615" s="71">
        <f t="shared" si="371"/>
        <v>1</v>
      </c>
      <c r="AL615" s="71">
        <f t="shared" si="379"/>
        <v>1</v>
      </c>
      <c r="AM615" s="71">
        <f t="shared" si="372"/>
        <v>1</v>
      </c>
    </row>
    <row r="616" spans="1:39" x14ac:dyDescent="0.45">
      <c r="A616" s="71" t="str">
        <f t="shared" si="342"/>
        <v>2724310127</v>
      </c>
      <c r="B616" s="71" t="str">
        <f t="shared" si="343"/>
        <v>22-08-2019 07:38:43 UTC</v>
      </c>
      <c r="C616" s="71" t="str">
        <f t="shared" si="344"/>
        <v>xen6-hu7b-q86r</v>
      </c>
      <c r="D616" s="71" t="str">
        <f t="shared" si="345"/>
        <v>-15.878040636889637</v>
      </c>
      <c r="E616" s="71" t="str">
        <f t="shared" si="346"/>
        <v>35.28455321677029</v>
      </c>
      <c r="F616" s="71" t="str">
        <f t="shared" si="347"/>
        <v>780.0</v>
      </c>
      <c r="G616" s="71" t="str">
        <f t="shared" si="348"/>
        <v>Malawi</v>
      </c>
      <c r="H616" s="71" t="str">
        <f t="shared" si="349"/>
        <v>Chiradzulu</v>
      </c>
      <c r="I616" s="71" t="str">
        <f t="shared" si="350"/>
        <v>Nkalo</v>
      </c>
      <c r="J616" s="71" t="str">
        <f t="shared" si="351"/>
        <v>Sekeya</v>
      </c>
      <c r="K616" s="71" t="str">
        <f t="shared" si="352"/>
        <v>Sekeya</v>
      </c>
      <c r="L616" s="71">
        <f t="shared" si="353"/>
        <v>0</v>
      </c>
      <c r="M616" s="71">
        <f t="shared" si="354"/>
        <v>0</v>
      </c>
      <c r="N616" s="71">
        <f t="shared" si="373"/>
        <v>6</v>
      </c>
      <c r="O616" s="71" t="str">
        <f t="shared" si="374"/>
        <v>Intermediate Level of Service</v>
      </c>
      <c r="P616" s="71">
        <v>1</v>
      </c>
      <c r="Q616" s="71" t="str">
        <f t="shared" si="355"/>
        <v>Afridev Handpump</v>
      </c>
      <c r="R616" s="71" t="str">
        <f t="shared" si="356"/>
        <v/>
      </c>
      <c r="S616" s="71" t="str">
        <f t="shared" si="375"/>
        <v>Afridev Handpump</v>
      </c>
      <c r="T616" s="71">
        <f t="shared" si="357"/>
        <v>1</v>
      </c>
      <c r="U616" s="71">
        <f t="shared" si="358"/>
        <v>140</v>
      </c>
      <c r="V616" s="71">
        <f t="shared" si="359"/>
        <v>1</v>
      </c>
      <c r="W616" s="71">
        <f t="shared" si="360"/>
        <v>1</v>
      </c>
      <c r="X616" s="71" t="str">
        <f t="shared" si="361"/>
        <v/>
      </c>
      <c r="Y616" s="71" t="str">
        <f t="shared" si="362"/>
        <v/>
      </c>
      <c r="Z616" s="71">
        <f t="shared" si="376"/>
        <v>1</v>
      </c>
      <c r="AA616" s="71">
        <f t="shared" si="363"/>
        <v>1</v>
      </c>
      <c r="AB616" s="71">
        <f t="shared" si="364"/>
        <v>122</v>
      </c>
      <c r="AC616" s="71" t="str">
        <f t="shared" si="365"/>
        <v>Handpump</v>
      </c>
      <c r="AD616" s="71">
        <f t="shared" si="377"/>
        <v>122</v>
      </c>
      <c r="AE616" s="71" t="str">
        <f t="shared" si="378"/>
        <v/>
      </c>
      <c r="AF616" s="71">
        <f t="shared" si="366"/>
        <v>0</v>
      </c>
      <c r="AG616" s="71" t="str">
        <f t="shared" si="367"/>
        <v/>
      </c>
      <c r="AH616" s="71" t="str">
        <f t="shared" si="368"/>
        <v/>
      </c>
      <c r="AI616" s="71">
        <f t="shared" si="369"/>
        <v>1</v>
      </c>
      <c r="AJ616" s="71" t="str">
        <f t="shared" si="370"/>
        <v>Turbidity</v>
      </c>
      <c r="AK616" s="71">
        <f t="shared" si="371"/>
        <v>1</v>
      </c>
      <c r="AL616" s="71">
        <f t="shared" si="379"/>
        <v>1</v>
      </c>
      <c r="AM616" s="71">
        <f t="shared" si="372"/>
        <v>0</v>
      </c>
    </row>
    <row r="617" spans="1:39" x14ac:dyDescent="0.45">
      <c r="A617" s="71" t="str">
        <f t="shared" si="342"/>
        <v>2708870988</v>
      </c>
      <c r="B617" s="71" t="str">
        <f t="shared" si="343"/>
        <v>22-08-2019 07:39:40 UTC</v>
      </c>
      <c r="C617" s="71" t="str">
        <f t="shared" si="344"/>
        <v>ueep-tpcy-wrgn</v>
      </c>
      <c r="D617" s="71" t="str">
        <f t="shared" si="345"/>
        <v>-15.888863014988601</v>
      </c>
      <c r="E617" s="71" t="str">
        <f t="shared" si="346"/>
        <v>35.29415535740554</v>
      </c>
      <c r="F617" s="71" t="str">
        <f t="shared" si="347"/>
        <v>741.0</v>
      </c>
      <c r="G617" s="71" t="str">
        <f t="shared" si="348"/>
        <v>Malawi</v>
      </c>
      <c r="H617" s="71" t="str">
        <f t="shared" si="349"/>
        <v>Chiradzulu</v>
      </c>
      <c r="I617" s="71" t="str">
        <f t="shared" si="350"/>
        <v>Nkalo</v>
      </c>
      <c r="J617" s="71" t="str">
        <f t="shared" si="351"/>
        <v>Malaya</v>
      </c>
      <c r="K617" s="71" t="str">
        <f t="shared" si="352"/>
        <v>Ndala</v>
      </c>
      <c r="L617" s="71">
        <f t="shared" si="353"/>
        <v>0</v>
      </c>
      <c r="M617" s="71">
        <f t="shared" si="354"/>
        <v>0</v>
      </c>
      <c r="N617" s="71">
        <f t="shared" si="373"/>
        <v>7</v>
      </c>
      <c r="O617" s="71" t="str">
        <f t="shared" si="374"/>
        <v>Intermediate Level of Service</v>
      </c>
      <c r="P617" s="71">
        <v>1</v>
      </c>
      <c r="Q617" s="71" t="str">
        <f t="shared" si="355"/>
        <v>Afridev Handpump</v>
      </c>
      <c r="R617" s="71" t="str">
        <f t="shared" si="356"/>
        <v/>
      </c>
      <c r="S617" s="71" t="str">
        <f t="shared" si="375"/>
        <v>Afridev Handpump</v>
      </c>
      <c r="T617" s="71">
        <f t="shared" si="357"/>
        <v>1</v>
      </c>
      <c r="U617" s="71">
        <f t="shared" si="358"/>
        <v>300</v>
      </c>
      <c r="V617" s="71">
        <f t="shared" si="359"/>
        <v>0</v>
      </c>
      <c r="W617" s="71">
        <f t="shared" si="360"/>
        <v>1</v>
      </c>
      <c r="X617" s="71" t="str">
        <f t="shared" si="361"/>
        <v/>
      </c>
      <c r="Y617" s="71" t="str">
        <f t="shared" si="362"/>
        <v/>
      </c>
      <c r="Z617" s="71">
        <f t="shared" si="376"/>
        <v>1</v>
      </c>
      <c r="AA617" s="71">
        <f t="shared" si="363"/>
        <v>1</v>
      </c>
      <c r="AB617" s="71">
        <f t="shared" si="364"/>
        <v>63</v>
      </c>
      <c r="AC617" s="71" t="str">
        <f t="shared" si="365"/>
        <v>Handpump</v>
      </c>
      <c r="AD617" s="71">
        <f t="shared" si="377"/>
        <v>63</v>
      </c>
      <c r="AE617" s="71" t="str">
        <f t="shared" si="378"/>
        <v/>
      </c>
      <c r="AF617" s="71">
        <f t="shared" si="366"/>
        <v>1</v>
      </c>
      <c r="AG617" s="71" t="str">
        <f t="shared" si="367"/>
        <v/>
      </c>
      <c r="AH617" s="71" t="str">
        <f t="shared" si="368"/>
        <v/>
      </c>
      <c r="AI617" s="71">
        <f t="shared" si="369"/>
        <v>1</v>
      </c>
      <c r="AJ617" s="71" t="str">
        <f t="shared" si="370"/>
        <v>Turbidity</v>
      </c>
      <c r="AK617" s="71">
        <f t="shared" si="371"/>
        <v>1</v>
      </c>
      <c r="AL617" s="71">
        <f t="shared" si="379"/>
        <v>1</v>
      </c>
      <c r="AM617" s="71">
        <f t="shared" si="372"/>
        <v>1</v>
      </c>
    </row>
    <row r="618" spans="1:39" x14ac:dyDescent="0.45">
      <c r="A618" s="71" t="str">
        <f t="shared" si="342"/>
        <v>2718470259</v>
      </c>
      <c r="B618" s="71" t="str">
        <f t="shared" si="343"/>
        <v>22-08-2019 07:41:41 UTC</v>
      </c>
      <c r="C618" s="71" t="str">
        <f t="shared" si="344"/>
        <v>mvtr-rg4g-m4h6</v>
      </c>
      <c r="D618" s="71" t="str">
        <f t="shared" si="345"/>
        <v>-15.885106245987117</v>
      </c>
      <c r="E618" s="71" t="str">
        <f t="shared" si="346"/>
        <v>35.28614217415452</v>
      </c>
      <c r="F618" s="71" t="str">
        <f t="shared" si="347"/>
        <v>753.0</v>
      </c>
      <c r="G618" s="71" t="str">
        <f t="shared" si="348"/>
        <v>Malawi</v>
      </c>
      <c r="H618" s="71" t="str">
        <f t="shared" si="349"/>
        <v>Chiradzulu</v>
      </c>
      <c r="I618" s="71" t="str">
        <f t="shared" si="350"/>
        <v>Nkalo</v>
      </c>
      <c r="J618" s="71" t="str">
        <f t="shared" si="351"/>
        <v>Malaya</v>
      </c>
      <c r="K618" s="71" t="str">
        <f t="shared" si="352"/>
        <v>Ndala</v>
      </c>
      <c r="L618" s="71">
        <f t="shared" si="353"/>
        <v>0</v>
      </c>
      <c r="M618" s="71">
        <f t="shared" si="354"/>
        <v>0</v>
      </c>
      <c r="N618" s="71">
        <f t="shared" si="373"/>
        <v>4</v>
      </c>
      <c r="O618" s="71" t="str">
        <f t="shared" si="374"/>
        <v>Basic Level of Service</v>
      </c>
      <c r="P618" s="71">
        <v>1</v>
      </c>
      <c r="Q618" s="71" t="str">
        <f t="shared" si="355"/>
        <v>Afridev Handpump</v>
      </c>
      <c r="R618" s="71" t="str">
        <f t="shared" si="356"/>
        <v/>
      </c>
      <c r="S618" s="71" t="str">
        <f t="shared" si="375"/>
        <v>Afridev Handpump</v>
      </c>
      <c r="T618" s="71">
        <f t="shared" si="357"/>
        <v>1</v>
      </c>
      <c r="U618" s="71">
        <f t="shared" si="358"/>
        <v>350</v>
      </c>
      <c r="V618" s="71">
        <f t="shared" si="359"/>
        <v>0</v>
      </c>
      <c r="W618" s="71">
        <f t="shared" si="360"/>
        <v>0</v>
      </c>
      <c r="X618" s="71">
        <f t="shared" si="361"/>
        <v>1</v>
      </c>
      <c r="Y618" s="71">
        <f t="shared" si="362"/>
        <v>0</v>
      </c>
      <c r="Z618" s="71">
        <f t="shared" si="376"/>
        <v>0</v>
      </c>
      <c r="AA618" s="71">
        <f t="shared" si="363"/>
        <v>1</v>
      </c>
      <c r="AB618" s="71">
        <f t="shared" si="364"/>
        <v>122</v>
      </c>
      <c r="AC618" s="71" t="str">
        <f t="shared" si="365"/>
        <v>Handpump</v>
      </c>
      <c r="AD618" s="71">
        <f t="shared" si="377"/>
        <v>122</v>
      </c>
      <c r="AE618" s="71" t="str">
        <f t="shared" si="378"/>
        <v/>
      </c>
      <c r="AF618" s="71">
        <f t="shared" si="366"/>
        <v>0</v>
      </c>
      <c r="AG618" s="71" t="str">
        <f t="shared" si="367"/>
        <v/>
      </c>
      <c r="AH618" s="71" t="str">
        <f t="shared" si="368"/>
        <v/>
      </c>
      <c r="AI618" s="71">
        <f t="shared" si="369"/>
        <v>1</v>
      </c>
      <c r="AJ618" s="71" t="str">
        <f t="shared" si="370"/>
        <v>Turbidity</v>
      </c>
      <c r="AK618" s="71">
        <f t="shared" si="371"/>
        <v>1</v>
      </c>
      <c r="AL618" s="71">
        <f t="shared" si="379"/>
        <v>1</v>
      </c>
      <c r="AM618" s="71">
        <f t="shared" si="372"/>
        <v>0</v>
      </c>
    </row>
    <row r="619" spans="1:39" x14ac:dyDescent="0.45">
      <c r="A619" s="71" t="str">
        <f t="shared" si="342"/>
        <v>2722280928</v>
      </c>
      <c r="B619" s="71" t="str">
        <f t="shared" si="343"/>
        <v>22-08-2019 07:42:09 UTC</v>
      </c>
      <c r="C619" s="71" t="str">
        <f t="shared" si="344"/>
        <v>j06r-nkex-uqww</v>
      </c>
      <c r="D619" s="71" t="str">
        <f t="shared" si="345"/>
        <v>-15.882377894595265</v>
      </c>
      <c r="E619" s="71" t="str">
        <f t="shared" si="346"/>
        <v>35.29246891848743</v>
      </c>
      <c r="F619" s="71" t="str">
        <f t="shared" si="347"/>
        <v>754.0</v>
      </c>
      <c r="G619" s="71" t="str">
        <f t="shared" si="348"/>
        <v>Malawi</v>
      </c>
      <c r="H619" s="71" t="str">
        <f t="shared" si="349"/>
        <v>Chiradzulu</v>
      </c>
      <c r="I619" s="71" t="str">
        <f t="shared" si="350"/>
        <v>Nkalo</v>
      </c>
      <c r="J619" s="71" t="str">
        <f t="shared" si="351"/>
        <v>Malaya</v>
      </c>
      <c r="K619" s="71" t="str">
        <f t="shared" si="352"/>
        <v>Ndala</v>
      </c>
      <c r="L619" s="71">
        <f t="shared" si="353"/>
        <v>0</v>
      </c>
      <c r="M619" s="71">
        <f t="shared" si="354"/>
        <v>0</v>
      </c>
      <c r="N619" s="71">
        <f t="shared" si="373"/>
        <v>6</v>
      </c>
      <c r="O619" s="71" t="str">
        <f t="shared" si="374"/>
        <v>Intermediate Level of Service</v>
      </c>
      <c r="P619" s="71">
        <v>1</v>
      </c>
      <c r="Q619" s="71" t="str">
        <f t="shared" si="355"/>
        <v>Afridev Handpump</v>
      </c>
      <c r="R619" s="71" t="str">
        <f t="shared" si="356"/>
        <v/>
      </c>
      <c r="S619" s="71" t="str">
        <f t="shared" si="375"/>
        <v>Afridev Handpump</v>
      </c>
      <c r="T619" s="71">
        <f t="shared" si="357"/>
        <v>1</v>
      </c>
      <c r="U619" s="71">
        <f t="shared" si="358"/>
        <v>280</v>
      </c>
      <c r="V619" s="71">
        <f t="shared" si="359"/>
        <v>0</v>
      </c>
      <c r="W619" s="71">
        <f t="shared" si="360"/>
        <v>0</v>
      </c>
      <c r="X619" s="71">
        <f t="shared" si="361"/>
        <v>1</v>
      </c>
      <c r="Y619" s="71">
        <f t="shared" si="362"/>
        <v>1</v>
      </c>
      <c r="Z619" s="71">
        <f t="shared" si="376"/>
        <v>1</v>
      </c>
      <c r="AA619" s="71">
        <f t="shared" si="363"/>
        <v>1</v>
      </c>
      <c r="AB619" s="71">
        <f t="shared" si="364"/>
        <v>115</v>
      </c>
      <c r="AC619" s="71" t="str">
        <f t="shared" si="365"/>
        <v>Handpump</v>
      </c>
      <c r="AD619" s="71">
        <f t="shared" si="377"/>
        <v>115</v>
      </c>
      <c r="AE619" s="71" t="str">
        <f t="shared" si="378"/>
        <v/>
      </c>
      <c r="AF619" s="71">
        <f t="shared" si="366"/>
        <v>1</v>
      </c>
      <c r="AG619" s="71" t="str">
        <f t="shared" si="367"/>
        <v/>
      </c>
      <c r="AH619" s="71" t="str">
        <f t="shared" si="368"/>
        <v/>
      </c>
      <c r="AI619" s="71">
        <f t="shared" si="369"/>
        <v>1</v>
      </c>
      <c r="AJ619" s="71" t="str">
        <f t="shared" si="370"/>
        <v>Turbidity</v>
      </c>
      <c r="AK619" s="71">
        <f t="shared" si="371"/>
        <v>1</v>
      </c>
      <c r="AL619" s="71">
        <f t="shared" si="379"/>
        <v>1</v>
      </c>
      <c r="AM619" s="71">
        <f t="shared" si="372"/>
        <v>0</v>
      </c>
    </row>
    <row r="620" spans="1:39" x14ac:dyDescent="0.45">
      <c r="A620" s="71" t="str">
        <f t="shared" si="342"/>
        <v>2716621031</v>
      </c>
      <c r="B620" s="71" t="str">
        <f t="shared" si="343"/>
        <v>22-08-2019 07:44:59 UTC</v>
      </c>
      <c r="C620" s="71" t="str">
        <f t="shared" si="344"/>
        <v>s0pm-2x75-0g7g</v>
      </c>
      <c r="D620" s="71" t="str">
        <f t="shared" si="345"/>
        <v>-15.866247676312923</v>
      </c>
      <c r="E620" s="71" t="str">
        <f t="shared" si="346"/>
        <v>35.28343674726784</v>
      </c>
      <c r="F620" s="71" t="str">
        <f t="shared" si="347"/>
        <v>729.0</v>
      </c>
      <c r="G620" s="71" t="str">
        <f t="shared" si="348"/>
        <v>Malawi</v>
      </c>
      <c r="H620" s="71" t="str">
        <f t="shared" si="349"/>
        <v>Chiradzulu</v>
      </c>
      <c r="I620" s="71" t="str">
        <f t="shared" si="350"/>
        <v>Nkalo</v>
      </c>
      <c r="J620" s="71" t="str">
        <f t="shared" si="351"/>
        <v>Sekeya</v>
      </c>
      <c r="K620" s="71" t="str">
        <f t="shared" si="352"/>
        <v>Magereta</v>
      </c>
      <c r="L620" s="71">
        <f t="shared" si="353"/>
        <v>0</v>
      </c>
      <c r="M620" s="71">
        <f t="shared" si="354"/>
        <v>0</v>
      </c>
      <c r="N620" s="71">
        <f t="shared" si="373"/>
        <v>6</v>
      </c>
      <c r="O620" s="71" t="str">
        <f t="shared" si="374"/>
        <v>Intermediate Level of Service</v>
      </c>
      <c r="P620" s="71">
        <v>1</v>
      </c>
      <c r="Q620" s="71" t="str">
        <f t="shared" si="355"/>
        <v>Afridev Handpump</v>
      </c>
      <c r="R620" s="71" t="str">
        <f t="shared" si="356"/>
        <v/>
      </c>
      <c r="S620" s="71" t="str">
        <f t="shared" si="375"/>
        <v>Afridev Handpump</v>
      </c>
      <c r="T620" s="71">
        <f t="shared" si="357"/>
        <v>1</v>
      </c>
      <c r="U620" s="71">
        <f t="shared" si="358"/>
        <v>220</v>
      </c>
      <c r="V620" s="71">
        <f t="shared" si="359"/>
        <v>1</v>
      </c>
      <c r="W620" s="71">
        <f t="shared" si="360"/>
        <v>0</v>
      </c>
      <c r="X620" s="71">
        <f t="shared" si="361"/>
        <v>1</v>
      </c>
      <c r="Y620" s="71">
        <f t="shared" si="362"/>
        <v>0</v>
      </c>
      <c r="Z620" s="71">
        <f t="shared" si="376"/>
        <v>0</v>
      </c>
      <c r="AA620" s="71">
        <f t="shared" si="363"/>
        <v>1</v>
      </c>
      <c r="AB620" s="71">
        <f t="shared" si="364"/>
        <v>58</v>
      </c>
      <c r="AC620" s="71" t="str">
        <f t="shared" si="365"/>
        <v>Handpump</v>
      </c>
      <c r="AD620" s="71">
        <f t="shared" si="377"/>
        <v>58</v>
      </c>
      <c r="AE620" s="71" t="str">
        <f t="shared" si="378"/>
        <v/>
      </c>
      <c r="AF620" s="71">
        <f t="shared" si="366"/>
        <v>1</v>
      </c>
      <c r="AG620" s="71" t="str">
        <f t="shared" si="367"/>
        <v/>
      </c>
      <c r="AH620" s="71" t="str">
        <f t="shared" si="368"/>
        <v/>
      </c>
      <c r="AI620" s="71">
        <f t="shared" si="369"/>
        <v>1</v>
      </c>
      <c r="AJ620" s="71" t="str">
        <f t="shared" si="370"/>
        <v>Turbidity</v>
      </c>
      <c r="AK620" s="71">
        <f t="shared" si="371"/>
        <v>1</v>
      </c>
      <c r="AL620" s="71">
        <f t="shared" si="379"/>
        <v>1</v>
      </c>
      <c r="AM620" s="71">
        <f t="shared" si="372"/>
        <v>0</v>
      </c>
    </row>
    <row r="621" spans="1:39" x14ac:dyDescent="0.45">
      <c r="A621" s="71" t="str">
        <f t="shared" si="342"/>
        <v>2700031048</v>
      </c>
      <c r="B621" s="71" t="str">
        <f t="shared" si="343"/>
        <v>22-08-2019 07:48:28 UTC</v>
      </c>
      <c r="C621" s="71" t="str">
        <f t="shared" si="344"/>
        <v>sf8s-xswy-9443</v>
      </c>
      <c r="D621" s="71" t="str">
        <f t="shared" si="345"/>
        <v>-15.754315741360188</v>
      </c>
      <c r="E621" s="71" t="str">
        <f t="shared" si="346"/>
        <v>35.139003060758114</v>
      </c>
      <c r="F621" s="71" t="str">
        <f t="shared" si="347"/>
        <v>1022.0</v>
      </c>
      <c r="G621" s="71" t="str">
        <f t="shared" si="348"/>
        <v>Malawi</v>
      </c>
      <c r="H621" s="71" t="str">
        <f t="shared" si="349"/>
        <v>Chiradzulu</v>
      </c>
      <c r="I621" s="71" t="str">
        <f t="shared" si="350"/>
        <v>Likoswe</v>
      </c>
      <c r="J621" s="71" t="str">
        <f t="shared" si="351"/>
        <v>Nsiya</v>
      </c>
      <c r="K621" s="71" t="str">
        <f t="shared" si="352"/>
        <v>Ngolanga</v>
      </c>
      <c r="L621" s="71">
        <f t="shared" si="353"/>
        <v>0</v>
      </c>
      <c r="M621" s="71">
        <f t="shared" si="354"/>
        <v>0</v>
      </c>
      <c r="N621" s="71">
        <f t="shared" si="373"/>
        <v>0</v>
      </c>
      <c r="O621" s="71" t="str">
        <f t="shared" si="374"/>
        <v>No Improved System</v>
      </c>
      <c r="P621" s="71" t="s">
        <v>96</v>
      </c>
      <c r="Q621" s="71" t="str">
        <f t="shared" si="355"/>
        <v/>
      </c>
      <c r="R621" s="71" t="str">
        <f t="shared" si="356"/>
        <v>Unprotected well</v>
      </c>
      <c r="S621" s="71" t="str">
        <f t="shared" si="375"/>
        <v>Unprotected well</v>
      </c>
      <c r="T621" s="71" t="str">
        <f t="shared" si="357"/>
        <v>N/A</v>
      </c>
      <c r="U621" s="71">
        <f t="shared" si="358"/>
        <v>150</v>
      </c>
      <c r="V621" s="71" t="str">
        <f t="shared" si="359"/>
        <v>N/A</v>
      </c>
      <c r="W621" s="71" t="str">
        <f t="shared" si="360"/>
        <v/>
      </c>
      <c r="X621" s="71" t="str">
        <f t="shared" si="361"/>
        <v/>
      </c>
      <c r="Y621" s="71" t="str">
        <f t="shared" si="362"/>
        <v/>
      </c>
      <c r="Z621" s="71" t="str">
        <f t="shared" si="376"/>
        <v>N/A</v>
      </c>
      <c r="AA621" s="71" t="str">
        <f t="shared" si="363"/>
        <v>N/A</v>
      </c>
      <c r="AB621" s="71" t="str">
        <f t="shared" si="364"/>
        <v/>
      </c>
      <c r="AC621" s="71" t="str">
        <f t="shared" si="365"/>
        <v/>
      </c>
      <c r="AD621" s="71" t="str">
        <f t="shared" si="377"/>
        <v/>
      </c>
      <c r="AE621" s="71" t="str">
        <f t="shared" si="378"/>
        <v/>
      </c>
      <c r="AF621" s="71" t="str">
        <f t="shared" si="366"/>
        <v>N/A</v>
      </c>
      <c r="AG621" s="71" t="str">
        <f t="shared" si="367"/>
        <v/>
      </c>
      <c r="AH621" s="71" t="str">
        <f t="shared" si="368"/>
        <v/>
      </c>
      <c r="AI621" s="71" t="str">
        <f t="shared" si="369"/>
        <v/>
      </c>
      <c r="AJ621" s="71" t="str">
        <f t="shared" si="370"/>
        <v/>
      </c>
      <c r="AK621" s="71" t="str">
        <f t="shared" si="371"/>
        <v/>
      </c>
      <c r="AL621" s="71" t="str">
        <f t="shared" si="379"/>
        <v>N/A</v>
      </c>
      <c r="AM621" s="71" t="str">
        <f t="shared" si="372"/>
        <v>N/A</v>
      </c>
    </row>
    <row r="622" spans="1:39" x14ac:dyDescent="0.45">
      <c r="A622" s="71" t="str">
        <f t="shared" si="342"/>
        <v>2700070205</v>
      </c>
      <c r="B622" s="71" t="str">
        <f t="shared" si="343"/>
        <v>22-08-2019 07:51:51 UTC</v>
      </c>
      <c r="C622" s="71" t="str">
        <f t="shared" si="344"/>
        <v>b7s1-v2dg-922</v>
      </c>
      <c r="D622" s="71" t="str">
        <f t="shared" si="345"/>
        <v>-15.873191077262163</v>
      </c>
      <c r="E622" s="71" t="str">
        <f t="shared" si="346"/>
        <v>35.283774454146624</v>
      </c>
      <c r="F622" s="71" t="str">
        <f t="shared" si="347"/>
        <v>736.0</v>
      </c>
      <c r="G622" s="71" t="str">
        <f t="shared" si="348"/>
        <v>Malawi</v>
      </c>
      <c r="H622" s="71" t="str">
        <f t="shared" si="349"/>
        <v>Chiradzulu</v>
      </c>
      <c r="I622" s="71" t="str">
        <f t="shared" si="350"/>
        <v>Nkalo</v>
      </c>
      <c r="J622" s="71" t="str">
        <f t="shared" si="351"/>
        <v>Sekeya</v>
      </c>
      <c r="K622" s="71" t="str">
        <f t="shared" si="352"/>
        <v>Sekeya</v>
      </c>
      <c r="L622" s="71">
        <f t="shared" si="353"/>
        <v>0</v>
      </c>
      <c r="M622" s="71">
        <f t="shared" si="354"/>
        <v>0</v>
      </c>
      <c r="N622" s="71">
        <f t="shared" si="373"/>
        <v>5</v>
      </c>
      <c r="O622" s="71" t="str">
        <f t="shared" si="374"/>
        <v>Basic Level of Service</v>
      </c>
      <c r="P622" s="71">
        <v>1</v>
      </c>
      <c r="Q622" s="71" t="str">
        <f t="shared" si="355"/>
        <v>Afridev Handpump</v>
      </c>
      <c r="R622" s="71" t="str">
        <f t="shared" si="356"/>
        <v/>
      </c>
      <c r="S622" s="71" t="str">
        <f t="shared" si="375"/>
        <v>Afridev Handpump</v>
      </c>
      <c r="T622" s="71">
        <f t="shared" si="357"/>
        <v>1</v>
      </c>
      <c r="U622" s="71">
        <f t="shared" si="358"/>
        <v>300</v>
      </c>
      <c r="V622" s="71">
        <f t="shared" si="359"/>
        <v>0</v>
      </c>
      <c r="W622" s="71">
        <f t="shared" si="360"/>
        <v>0</v>
      </c>
      <c r="X622" s="71">
        <f t="shared" si="361"/>
        <v>1</v>
      </c>
      <c r="Y622" s="71">
        <f t="shared" si="362"/>
        <v>0</v>
      </c>
      <c r="Z622" s="71">
        <f t="shared" si="376"/>
        <v>0</v>
      </c>
      <c r="AA622" s="71">
        <f t="shared" si="363"/>
        <v>1</v>
      </c>
      <c r="AB622" s="71">
        <f t="shared" si="364"/>
        <v>117</v>
      </c>
      <c r="AC622" s="71" t="str">
        <f t="shared" si="365"/>
        <v>Handpump</v>
      </c>
      <c r="AD622" s="71">
        <f t="shared" si="377"/>
        <v>117</v>
      </c>
      <c r="AE622" s="71" t="str">
        <f t="shared" si="378"/>
        <v/>
      </c>
      <c r="AF622" s="71">
        <f t="shared" si="366"/>
        <v>1</v>
      </c>
      <c r="AG622" s="71" t="str">
        <f t="shared" si="367"/>
        <v/>
      </c>
      <c r="AH622" s="71" t="str">
        <f t="shared" si="368"/>
        <v/>
      </c>
      <c r="AI622" s="71">
        <f t="shared" si="369"/>
        <v>1</v>
      </c>
      <c r="AJ622" s="71" t="str">
        <f t="shared" si="370"/>
        <v>Turbidity</v>
      </c>
      <c r="AK622" s="71">
        <f t="shared" si="371"/>
        <v>1</v>
      </c>
      <c r="AL622" s="71">
        <f t="shared" si="379"/>
        <v>1</v>
      </c>
      <c r="AM622" s="71">
        <f t="shared" si="372"/>
        <v>0</v>
      </c>
    </row>
    <row r="623" spans="1:39" x14ac:dyDescent="0.45">
      <c r="A623" s="71" t="str">
        <f t="shared" si="342"/>
        <v>2722390210</v>
      </c>
      <c r="B623" s="71" t="str">
        <f t="shared" si="343"/>
        <v>22-08-2019 07:55:11 UTC</v>
      </c>
      <c r="C623" s="71" t="str">
        <f t="shared" si="344"/>
        <v>xqgs-edk1-4ewd</v>
      </c>
      <c r="D623" s="71" t="str">
        <f t="shared" si="345"/>
        <v>-15.949884611181915</v>
      </c>
      <c r="E623" s="71" t="str">
        <f t="shared" si="346"/>
        <v>35.324828093871474</v>
      </c>
      <c r="F623" s="71" t="str">
        <f t="shared" si="347"/>
        <v>699.0</v>
      </c>
      <c r="G623" s="71" t="str">
        <f t="shared" si="348"/>
        <v>Malawi</v>
      </c>
      <c r="H623" s="71" t="str">
        <f t="shared" si="349"/>
        <v>Chiradzulu</v>
      </c>
      <c r="I623" s="71" t="str">
        <f t="shared" si="350"/>
        <v>Nkalo</v>
      </c>
      <c r="J623" s="71" t="str">
        <f t="shared" si="351"/>
        <v>Mtamba</v>
      </c>
      <c r="K623" s="71" t="str">
        <f t="shared" si="352"/>
        <v>Kachingwe</v>
      </c>
      <c r="L623" s="71">
        <f t="shared" si="353"/>
        <v>0</v>
      </c>
      <c r="M623" s="71">
        <f t="shared" si="354"/>
        <v>0</v>
      </c>
      <c r="N623" s="71">
        <f t="shared" si="373"/>
        <v>4</v>
      </c>
      <c r="O623" s="71" t="str">
        <f t="shared" si="374"/>
        <v>Basic Level of Service</v>
      </c>
      <c r="P623" s="71">
        <v>1</v>
      </c>
      <c r="Q623" s="71" t="str">
        <f t="shared" si="355"/>
        <v>Afridev Handpump</v>
      </c>
      <c r="R623" s="71" t="str">
        <f t="shared" si="356"/>
        <v/>
      </c>
      <c r="S623" s="71" t="str">
        <f t="shared" si="375"/>
        <v>Afridev Handpump</v>
      </c>
      <c r="T623" s="71">
        <f t="shared" si="357"/>
        <v>1</v>
      </c>
      <c r="U623" s="71">
        <f t="shared" si="358"/>
        <v>0</v>
      </c>
      <c r="V623" s="71">
        <f t="shared" si="359"/>
        <v>1</v>
      </c>
      <c r="W623" s="71">
        <f t="shared" si="360"/>
        <v>0</v>
      </c>
      <c r="X623" s="71">
        <f t="shared" si="361"/>
        <v>1</v>
      </c>
      <c r="Y623" s="71">
        <f t="shared" si="362"/>
        <v>0</v>
      </c>
      <c r="Z623" s="71">
        <f t="shared" si="376"/>
        <v>0</v>
      </c>
      <c r="AA623" s="71">
        <f t="shared" si="363"/>
        <v>0</v>
      </c>
      <c r="AB623" s="71">
        <f t="shared" si="364"/>
        <v>0</v>
      </c>
      <c r="AC623" s="71" t="str">
        <f t="shared" si="365"/>
        <v>Handpump</v>
      </c>
      <c r="AD623" s="71">
        <f t="shared" si="377"/>
        <v>0</v>
      </c>
      <c r="AE623" s="71" t="str">
        <f t="shared" si="378"/>
        <v/>
      </c>
      <c r="AF623" s="71">
        <f t="shared" si="366"/>
        <v>1</v>
      </c>
      <c r="AG623" s="71" t="str">
        <f t="shared" si="367"/>
        <v/>
      </c>
      <c r="AH623" s="71" t="str">
        <f t="shared" si="368"/>
        <v/>
      </c>
      <c r="AI623" s="71" t="str">
        <f t="shared" si="369"/>
        <v/>
      </c>
      <c r="AJ623" s="71" t="str">
        <f t="shared" si="370"/>
        <v>Turbidity</v>
      </c>
      <c r="AK623" s="71" t="str">
        <f t="shared" si="371"/>
        <v/>
      </c>
      <c r="AL623" s="71" t="str">
        <f t="shared" si="379"/>
        <v>No Data</v>
      </c>
      <c r="AM623" s="71">
        <f t="shared" si="372"/>
        <v>0</v>
      </c>
    </row>
    <row r="624" spans="1:39" x14ac:dyDescent="0.45">
      <c r="A624" s="71" t="str">
        <f t="shared" si="342"/>
        <v>2710660195</v>
      </c>
      <c r="B624" s="71" t="str">
        <f t="shared" si="343"/>
        <v>22-08-2019 08:02:37 UTC</v>
      </c>
      <c r="C624" s="71" t="str">
        <f t="shared" si="344"/>
        <v>rg0n-tfkd-cu1x</v>
      </c>
      <c r="D624" s="71" t="str">
        <f t="shared" si="345"/>
        <v>-15.54963804781437</v>
      </c>
      <c r="E624" s="71" t="str">
        <f t="shared" si="346"/>
        <v>35.183793688192964</v>
      </c>
      <c r="F624" s="71" t="str">
        <f t="shared" si="347"/>
        <v>965.0</v>
      </c>
      <c r="G624" s="71" t="str">
        <f t="shared" si="348"/>
        <v>Malawi</v>
      </c>
      <c r="H624" s="71" t="str">
        <f t="shared" si="349"/>
        <v>Chiradzulu</v>
      </c>
      <c r="I624" s="71" t="str">
        <f t="shared" si="350"/>
        <v>Chitera</v>
      </c>
      <c r="J624" s="71" t="str">
        <f t="shared" si="351"/>
        <v>Luna</v>
      </c>
      <c r="K624" s="71" t="str">
        <f t="shared" si="352"/>
        <v>Luna</v>
      </c>
      <c r="L624" s="71">
        <f t="shared" si="353"/>
        <v>0</v>
      </c>
      <c r="M624" s="71">
        <f t="shared" si="354"/>
        <v>0</v>
      </c>
      <c r="N624" s="71">
        <f t="shared" si="373"/>
        <v>7</v>
      </c>
      <c r="O624" s="71" t="str">
        <f t="shared" si="374"/>
        <v>Intermediate Level of Service</v>
      </c>
      <c r="P624" s="71">
        <v>1</v>
      </c>
      <c r="Q624" s="71" t="str">
        <f t="shared" si="355"/>
        <v>Afridev Handpump</v>
      </c>
      <c r="R624" s="71" t="str">
        <f t="shared" si="356"/>
        <v/>
      </c>
      <c r="S624" s="71" t="str">
        <f t="shared" si="375"/>
        <v>Afridev Handpump</v>
      </c>
      <c r="T624" s="71">
        <f t="shared" si="357"/>
        <v>1</v>
      </c>
      <c r="U624" s="71">
        <f t="shared" si="358"/>
        <v>345</v>
      </c>
      <c r="V624" s="71">
        <f t="shared" si="359"/>
        <v>0</v>
      </c>
      <c r="W624" s="71">
        <f t="shared" si="360"/>
        <v>0</v>
      </c>
      <c r="X624" s="71">
        <f t="shared" si="361"/>
        <v>1</v>
      </c>
      <c r="Y624" s="71">
        <f t="shared" si="362"/>
        <v>1</v>
      </c>
      <c r="Z624" s="71">
        <f t="shared" si="376"/>
        <v>1</v>
      </c>
      <c r="AA624" s="71">
        <f t="shared" si="363"/>
        <v>1</v>
      </c>
      <c r="AB624" s="71">
        <f t="shared" si="364"/>
        <v>44</v>
      </c>
      <c r="AC624" s="71" t="str">
        <f t="shared" si="365"/>
        <v>Handpump</v>
      </c>
      <c r="AD624" s="71">
        <f t="shared" si="377"/>
        <v>44</v>
      </c>
      <c r="AE624" s="71" t="str">
        <f t="shared" si="378"/>
        <v/>
      </c>
      <c r="AF624" s="71">
        <f t="shared" si="366"/>
        <v>1</v>
      </c>
      <c r="AG624" s="71" t="str">
        <f t="shared" si="367"/>
        <v/>
      </c>
      <c r="AH624" s="71" t="str">
        <f t="shared" si="368"/>
        <v/>
      </c>
      <c r="AI624" s="71">
        <f t="shared" si="369"/>
        <v>1</v>
      </c>
      <c r="AJ624" s="71" t="str">
        <f t="shared" si="370"/>
        <v>Turbidity</v>
      </c>
      <c r="AK624" s="71">
        <f t="shared" si="371"/>
        <v>1</v>
      </c>
      <c r="AL624" s="71">
        <f t="shared" si="379"/>
        <v>1</v>
      </c>
      <c r="AM624" s="71">
        <f t="shared" si="372"/>
        <v>1</v>
      </c>
    </row>
    <row r="625" spans="1:39" x14ac:dyDescent="0.45">
      <c r="A625" s="71" t="str">
        <f t="shared" si="342"/>
        <v>2705900049</v>
      </c>
      <c r="B625" s="71" t="str">
        <f t="shared" si="343"/>
        <v>22-08-2019 08:11:57 UTC</v>
      </c>
      <c r="C625" s="71" t="str">
        <f t="shared" si="344"/>
        <v>b18x-2nd7-3udd</v>
      </c>
      <c r="D625" s="71" t="str">
        <f t="shared" si="345"/>
        <v>-15.755600519478321</v>
      </c>
      <c r="E625" s="71" t="str">
        <f t="shared" si="346"/>
        <v>35.132656870409846</v>
      </c>
      <c r="F625" s="71" t="str">
        <f t="shared" si="347"/>
        <v>1043.0</v>
      </c>
      <c r="G625" s="71" t="str">
        <f t="shared" si="348"/>
        <v>Malawi</v>
      </c>
      <c r="H625" s="71" t="str">
        <f t="shared" si="349"/>
        <v>Chiradzulu</v>
      </c>
      <c r="I625" s="71" t="str">
        <f t="shared" si="350"/>
        <v>Likoswe</v>
      </c>
      <c r="J625" s="71" t="str">
        <f t="shared" si="351"/>
        <v>Nsiya</v>
      </c>
      <c r="K625" s="71" t="str">
        <f t="shared" si="352"/>
        <v>Ngolanga</v>
      </c>
      <c r="L625" s="71">
        <f t="shared" si="353"/>
        <v>0</v>
      </c>
      <c r="M625" s="71">
        <f t="shared" si="354"/>
        <v>0</v>
      </c>
      <c r="N625" s="71">
        <f t="shared" si="373"/>
        <v>4</v>
      </c>
      <c r="O625" s="71" t="str">
        <f t="shared" si="374"/>
        <v>Basic Level of Service</v>
      </c>
      <c r="P625" s="71">
        <v>1</v>
      </c>
      <c r="Q625" s="71" t="str">
        <f t="shared" si="355"/>
        <v>Afridev Handpump</v>
      </c>
      <c r="R625" s="71" t="str">
        <f t="shared" si="356"/>
        <v/>
      </c>
      <c r="S625" s="71" t="str">
        <f t="shared" si="375"/>
        <v>Afridev Handpump</v>
      </c>
      <c r="T625" s="71">
        <f t="shared" si="357"/>
        <v>1</v>
      </c>
      <c r="U625" s="71">
        <f t="shared" si="358"/>
        <v>1250</v>
      </c>
      <c r="V625" s="71">
        <f t="shared" si="359"/>
        <v>0</v>
      </c>
      <c r="W625" s="71">
        <f t="shared" si="360"/>
        <v>0</v>
      </c>
      <c r="X625" s="71">
        <f t="shared" si="361"/>
        <v>1</v>
      </c>
      <c r="Y625" s="71">
        <f t="shared" si="362"/>
        <v>1</v>
      </c>
      <c r="Z625" s="71">
        <f t="shared" si="376"/>
        <v>1</v>
      </c>
      <c r="AA625" s="71">
        <f t="shared" si="363"/>
        <v>0</v>
      </c>
      <c r="AB625" s="71">
        <f t="shared" si="364"/>
        <v>0</v>
      </c>
      <c r="AC625" s="71" t="str">
        <f t="shared" si="365"/>
        <v>Handpump</v>
      </c>
      <c r="AD625" s="71">
        <f t="shared" si="377"/>
        <v>0</v>
      </c>
      <c r="AE625" s="71" t="str">
        <f t="shared" si="378"/>
        <v/>
      </c>
      <c r="AF625" s="71">
        <f t="shared" si="366"/>
        <v>1</v>
      </c>
      <c r="AG625" s="71" t="str">
        <f t="shared" si="367"/>
        <v/>
      </c>
      <c r="AH625" s="71" t="str">
        <f t="shared" si="368"/>
        <v/>
      </c>
      <c r="AI625" s="71" t="str">
        <f t="shared" si="369"/>
        <v/>
      </c>
      <c r="AJ625" s="71" t="str">
        <f t="shared" si="370"/>
        <v>Turbidity</v>
      </c>
      <c r="AK625" s="71" t="str">
        <f t="shared" si="371"/>
        <v/>
      </c>
      <c r="AL625" s="71" t="str">
        <f t="shared" si="379"/>
        <v>No Data</v>
      </c>
      <c r="AM625" s="71">
        <f t="shared" si="372"/>
        <v>0</v>
      </c>
    </row>
    <row r="626" spans="1:39" x14ac:dyDescent="0.45">
      <c r="A626" s="71" t="str">
        <f t="shared" si="342"/>
        <v>2707330186</v>
      </c>
      <c r="B626" s="71" t="str">
        <f t="shared" si="343"/>
        <v>22-08-2019 08:16:20 UTC</v>
      </c>
      <c r="C626" s="71" t="str">
        <f t="shared" si="344"/>
        <v>gw7y-10xm-5jdp</v>
      </c>
      <c r="D626" s="71" t="str">
        <f t="shared" si="345"/>
        <v>-15.952457310631871</v>
      </c>
      <c r="E626" s="71" t="str">
        <f t="shared" si="346"/>
        <v>35.323036881163716</v>
      </c>
      <c r="F626" s="71" t="str">
        <f t="shared" si="347"/>
        <v>697.0</v>
      </c>
      <c r="G626" s="71" t="str">
        <f t="shared" si="348"/>
        <v>Malawi</v>
      </c>
      <c r="H626" s="71" t="str">
        <f t="shared" si="349"/>
        <v>Chiradzulu</v>
      </c>
      <c r="I626" s="71" t="str">
        <f t="shared" si="350"/>
        <v>Nkalo</v>
      </c>
      <c r="J626" s="71" t="str">
        <f t="shared" si="351"/>
        <v>Mtamba</v>
      </c>
      <c r="K626" s="71" t="str">
        <f t="shared" si="352"/>
        <v>Kachingwe</v>
      </c>
      <c r="L626" s="71">
        <f t="shared" si="353"/>
        <v>0</v>
      </c>
      <c r="M626" s="71">
        <f t="shared" si="354"/>
        <v>0</v>
      </c>
      <c r="N626" s="71">
        <f t="shared" si="373"/>
        <v>5</v>
      </c>
      <c r="O626" s="71" t="str">
        <f t="shared" si="374"/>
        <v>Basic Level of Service</v>
      </c>
      <c r="P626" s="71">
        <v>1</v>
      </c>
      <c r="Q626" s="71" t="str">
        <f t="shared" si="355"/>
        <v>Afridev Handpump</v>
      </c>
      <c r="R626" s="71" t="str">
        <f t="shared" si="356"/>
        <v/>
      </c>
      <c r="S626" s="71" t="str">
        <f t="shared" si="375"/>
        <v>Afridev Handpump</v>
      </c>
      <c r="T626" s="71">
        <f t="shared" si="357"/>
        <v>1</v>
      </c>
      <c r="U626" s="71">
        <f t="shared" si="358"/>
        <v>0</v>
      </c>
      <c r="V626" s="71">
        <f t="shared" si="359"/>
        <v>1</v>
      </c>
      <c r="W626" s="71">
        <f t="shared" si="360"/>
        <v>1</v>
      </c>
      <c r="X626" s="71" t="str">
        <f t="shared" si="361"/>
        <v/>
      </c>
      <c r="Y626" s="71" t="str">
        <f t="shared" si="362"/>
        <v/>
      </c>
      <c r="Z626" s="71">
        <f t="shared" si="376"/>
        <v>1</v>
      </c>
      <c r="AA626" s="71">
        <f t="shared" si="363"/>
        <v>0</v>
      </c>
      <c r="AB626" s="71">
        <f t="shared" si="364"/>
        <v>0</v>
      </c>
      <c r="AC626" s="71" t="str">
        <f t="shared" si="365"/>
        <v>Handpump</v>
      </c>
      <c r="AD626" s="71">
        <f t="shared" si="377"/>
        <v>0</v>
      </c>
      <c r="AE626" s="71" t="str">
        <f t="shared" si="378"/>
        <v/>
      </c>
      <c r="AF626" s="71">
        <f t="shared" si="366"/>
        <v>1</v>
      </c>
      <c r="AG626" s="71" t="str">
        <f t="shared" si="367"/>
        <v/>
      </c>
      <c r="AH626" s="71" t="str">
        <f t="shared" si="368"/>
        <v/>
      </c>
      <c r="AI626" s="71" t="str">
        <f t="shared" si="369"/>
        <v/>
      </c>
      <c r="AJ626" s="71" t="str">
        <f t="shared" si="370"/>
        <v>Turbidity</v>
      </c>
      <c r="AK626" s="71" t="str">
        <f t="shared" si="371"/>
        <v/>
      </c>
      <c r="AL626" s="71" t="str">
        <f t="shared" si="379"/>
        <v>No Data</v>
      </c>
      <c r="AM626" s="71">
        <f t="shared" si="372"/>
        <v>0</v>
      </c>
    </row>
    <row r="627" spans="1:39" x14ac:dyDescent="0.45">
      <c r="A627" s="71" t="str">
        <f t="shared" si="342"/>
        <v>2714460084</v>
      </c>
      <c r="B627" s="71" t="str">
        <f t="shared" si="343"/>
        <v>22-08-2019 08:25:24 UTC</v>
      </c>
      <c r="C627" s="71" t="str">
        <f t="shared" si="344"/>
        <v>6s27-dsdq-mcb5</v>
      </c>
      <c r="D627" s="71" t="str">
        <f t="shared" si="345"/>
        <v>-15.542687396518886</v>
      </c>
      <c r="E627" s="71" t="str">
        <f t="shared" si="346"/>
        <v>35.1817817799747</v>
      </c>
      <c r="F627" s="71" t="str">
        <f t="shared" si="347"/>
        <v>998.0</v>
      </c>
      <c r="G627" s="71" t="str">
        <f t="shared" si="348"/>
        <v>Malawi</v>
      </c>
      <c r="H627" s="71" t="str">
        <f t="shared" si="349"/>
        <v>Chiradzulu</v>
      </c>
      <c r="I627" s="71" t="str">
        <f t="shared" si="350"/>
        <v>Chitera</v>
      </c>
      <c r="J627" s="71" t="str">
        <f t="shared" si="351"/>
        <v>Luna</v>
      </c>
      <c r="K627" s="71" t="str">
        <f t="shared" si="352"/>
        <v>Luna</v>
      </c>
      <c r="L627" s="71">
        <f t="shared" si="353"/>
        <v>0</v>
      </c>
      <c r="M627" s="71">
        <f t="shared" si="354"/>
        <v>0</v>
      </c>
      <c r="N627" s="71">
        <f t="shared" si="373"/>
        <v>5</v>
      </c>
      <c r="O627" s="71" t="str">
        <f t="shared" si="374"/>
        <v>Basic Level of Service</v>
      </c>
      <c r="P627" s="71">
        <v>1</v>
      </c>
      <c r="Q627" s="71" t="str">
        <f t="shared" si="355"/>
        <v>Afridev Handpump</v>
      </c>
      <c r="R627" s="71" t="str">
        <f t="shared" si="356"/>
        <v/>
      </c>
      <c r="S627" s="71" t="str">
        <f t="shared" si="375"/>
        <v>Afridev Handpump</v>
      </c>
      <c r="T627" s="71">
        <f t="shared" si="357"/>
        <v>1</v>
      </c>
      <c r="U627" s="71">
        <f t="shared" si="358"/>
        <v>345</v>
      </c>
      <c r="V627" s="71">
        <f t="shared" si="359"/>
        <v>0</v>
      </c>
      <c r="W627" s="71">
        <f t="shared" si="360"/>
        <v>0</v>
      </c>
      <c r="X627" s="71">
        <f t="shared" si="361"/>
        <v>1</v>
      </c>
      <c r="Y627" s="71">
        <f t="shared" si="362"/>
        <v>0</v>
      </c>
      <c r="Z627" s="71">
        <f t="shared" si="376"/>
        <v>0</v>
      </c>
      <c r="AA627" s="71">
        <f t="shared" si="363"/>
        <v>1</v>
      </c>
      <c r="AB627" s="71">
        <f t="shared" si="364"/>
        <v>57</v>
      </c>
      <c r="AC627" s="71" t="str">
        <f t="shared" si="365"/>
        <v>Handpump</v>
      </c>
      <c r="AD627" s="71">
        <f t="shared" si="377"/>
        <v>57</v>
      </c>
      <c r="AE627" s="71" t="str">
        <f t="shared" si="378"/>
        <v/>
      </c>
      <c r="AF627" s="71">
        <f t="shared" si="366"/>
        <v>1</v>
      </c>
      <c r="AG627" s="71" t="str">
        <f t="shared" si="367"/>
        <v/>
      </c>
      <c r="AH627" s="71" t="str">
        <f t="shared" si="368"/>
        <v/>
      </c>
      <c r="AI627" s="71">
        <f t="shared" si="369"/>
        <v>1</v>
      </c>
      <c r="AJ627" s="71" t="str">
        <f t="shared" si="370"/>
        <v>Turbidity</v>
      </c>
      <c r="AK627" s="71">
        <f t="shared" si="371"/>
        <v>1</v>
      </c>
      <c r="AL627" s="71">
        <f t="shared" si="379"/>
        <v>1</v>
      </c>
      <c r="AM627" s="71">
        <f t="shared" si="372"/>
        <v>0</v>
      </c>
    </row>
    <row r="628" spans="1:39" x14ac:dyDescent="0.45">
      <c r="A628" s="71" t="str">
        <f t="shared" si="342"/>
        <v>2688130050</v>
      </c>
      <c r="B628" s="71" t="str">
        <f t="shared" si="343"/>
        <v>22-08-2019 08:44:37 UTC</v>
      </c>
      <c r="C628" s="71" t="str">
        <f t="shared" si="344"/>
        <v>th52-bdub-ngjf</v>
      </c>
      <c r="D628" s="71" t="str">
        <f t="shared" si="345"/>
        <v>-15.766932056285441</v>
      </c>
      <c r="E628" s="71" t="str">
        <f t="shared" si="346"/>
        <v>35.13199998065829</v>
      </c>
      <c r="F628" s="71" t="str">
        <f t="shared" si="347"/>
        <v>1067.0</v>
      </c>
      <c r="G628" s="71" t="str">
        <f t="shared" si="348"/>
        <v>Malawi</v>
      </c>
      <c r="H628" s="71" t="str">
        <f t="shared" si="349"/>
        <v>Chiradzulu</v>
      </c>
      <c r="I628" s="71" t="str">
        <f t="shared" si="350"/>
        <v>Likoswe</v>
      </c>
      <c r="J628" s="71" t="str">
        <f t="shared" si="351"/>
        <v>Nsiya</v>
      </c>
      <c r="K628" s="71" t="str">
        <f t="shared" si="352"/>
        <v>Nsambo</v>
      </c>
      <c r="L628" s="71">
        <f t="shared" si="353"/>
        <v>0</v>
      </c>
      <c r="M628" s="71">
        <f t="shared" si="354"/>
        <v>0</v>
      </c>
      <c r="N628" s="71">
        <f t="shared" si="373"/>
        <v>5</v>
      </c>
      <c r="O628" s="71" t="str">
        <f t="shared" si="374"/>
        <v>Basic Level of Service</v>
      </c>
      <c r="P628" s="71">
        <v>1</v>
      </c>
      <c r="Q628" s="71" t="str">
        <f t="shared" si="355"/>
        <v>Afridev Handpump</v>
      </c>
      <c r="R628" s="71" t="str">
        <f t="shared" si="356"/>
        <v/>
      </c>
      <c r="S628" s="71" t="str">
        <f t="shared" si="375"/>
        <v>Afridev Handpump</v>
      </c>
      <c r="T628" s="71">
        <f t="shared" si="357"/>
        <v>1</v>
      </c>
      <c r="U628" s="71">
        <f t="shared" si="358"/>
        <v>1350</v>
      </c>
      <c r="V628" s="71">
        <f t="shared" si="359"/>
        <v>0</v>
      </c>
      <c r="W628" s="71">
        <f t="shared" si="360"/>
        <v>0</v>
      </c>
      <c r="X628" s="71">
        <f t="shared" si="361"/>
        <v>1</v>
      </c>
      <c r="Y628" s="71">
        <f t="shared" si="362"/>
        <v>0</v>
      </c>
      <c r="Z628" s="71">
        <f t="shared" si="376"/>
        <v>0</v>
      </c>
      <c r="AA628" s="71">
        <f t="shared" si="363"/>
        <v>1</v>
      </c>
      <c r="AB628" s="71">
        <f t="shared" si="364"/>
        <v>49</v>
      </c>
      <c r="AC628" s="71" t="str">
        <f t="shared" si="365"/>
        <v>Handpump</v>
      </c>
      <c r="AD628" s="71">
        <f t="shared" si="377"/>
        <v>49</v>
      </c>
      <c r="AE628" s="71" t="str">
        <f t="shared" si="378"/>
        <v/>
      </c>
      <c r="AF628" s="71">
        <f t="shared" si="366"/>
        <v>1</v>
      </c>
      <c r="AG628" s="71" t="str">
        <f t="shared" si="367"/>
        <v/>
      </c>
      <c r="AH628" s="71" t="str">
        <f t="shared" si="368"/>
        <v/>
      </c>
      <c r="AI628" s="71">
        <f t="shared" si="369"/>
        <v>1</v>
      </c>
      <c r="AJ628" s="71" t="str">
        <f t="shared" si="370"/>
        <v>Turbidity</v>
      </c>
      <c r="AK628" s="71">
        <f t="shared" si="371"/>
        <v>1</v>
      </c>
      <c r="AL628" s="71">
        <f t="shared" si="379"/>
        <v>1</v>
      </c>
      <c r="AM628" s="71">
        <f t="shared" si="372"/>
        <v>0</v>
      </c>
    </row>
    <row r="629" spans="1:39" x14ac:dyDescent="0.45">
      <c r="A629" s="71" t="str">
        <f t="shared" si="342"/>
        <v>2718480430</v>
      </c>
      <c r="B629" s="71" t="str">
        <f t="shared" si="343"/>
        <v>22-08-2019 08:45:09 UTC</v>
      </c>
      <c r="C629" s="71" t="str">
        <f t="shared" si="344"/>
        <v>ws98-1a8s-3pr3</v>
      </c>
      <c r="D629" s="71" t="str">
        <f t="shared" si="345"/>
        <v>-15.71976151317358</v>
      </c>
      <c r="E629" s="71" t="str">
        <f t="shared" si="346"/>
        <v>35.30322407372296</v>
      </c>
      <c r="F629" s="71" t="str">
        <f t="shared" si="347"/>
        <v>783.0</v>
      </c>
      <c r="G629" s="71" t="str">
        <f t="shared" si="348"/>
        <v>Malawi</v>
      </c>
      <c r="H629" s="71" t="str">
        <f t="shared" si="349"/>
        <v>Chiradzulu</v>
      </c>
      <c r="I629" s="71" t="str">
        <f t="shared" si="350"/>
        <v>Kadewere</v>
      </c>
      <c r="J629" s="71" t="str">
        <f t="shared" si="351"/>
        <v>Kanyenda</v>
      </c>
      <c r="K629" s="71" t="str">
        <f t="shared" si="352"/>
        <v>Nakuba I</v>
      </c>
      <c r="L629" s="71">
        <f t="shared" si="353"/>
        <v>0</v>
      </c>
      <c r="M629" s="71">
        <f t="shared" si="354"/>
        <v>0</v>
      </c>
      <c r="N629" s="71">
        <f t="shared" si="373"/>
        <v>8</v>
      </c>
      <c r="O629" s="71" t="str">
        <f t="shared" si="374"/>
        <v>High Level of Service</v>
      </c>
      <c r="P629" s="71">
        <v>1</v>
      </c>
      <c r="Q629" s="71" t="str">
        <f t="shared" si="355"/>
        <v>Afridev Handpump</v>
      </c>
      <c r="R629" s="71" t="str">
        <f t="shared" si="356"/>
        <v/>
      </c>
      <c r="S629" s="71" t="str">
        <f t="shared" si="375"/>
        <v>Afridev Handpump</v>
      </c>
      <c r="T629" s="71">
        <f t="shared" si="357"/>
        <v>1</v>
      </c>
      <c r="U629" s="71">
        <f t="shared" si="358"/>
        <v>150</v>
      </c>
      <c r="V629" s="71">
        <f t="shared" si="359"/>
        <v>1</v>
      </c>
      <c r="W629" s="71">
        <f t="shared" si="360"/>
        <v>1</v>
      </c>
      <c r="X629" s="71" t="str">
        <f t="shared" si="361"/>
        <v/>
      </c>
      <c r="Y629" s="71" t="str">
        <f t="shared" si="362"/>
        <v/>
      </c>
      <c r="Z629" s="71">
        <f t="shared" si="376"/>
        <v>1</v>
      </c>
      <c r="AA629" s="71">
        <f t="shared" si="363"/>
        <v>1</v>
      </c>
      <c r="AB629" s="71">
        <f t="shared" si="364"/>
        <v>80</v>
      </c>
      <c r="AC629" s="71" t="str">
        <f t="shared" si="365"/>
        <v>Handpump</v>
      </c>
      <c r="AD629" s="71">
        <f t="shared" si="377"/>
        <v>80</v>
      </c>
      <c r="AE629" s="71" t="str">
        <f t="shared" si="378"/>
        <v/>
      </c>
      <c r="AF629" s="71">
        <f t="shared" si="366"/>
        <v>1</v>
      </c>
      <c r="AG629" s="71" t="str">
        <f t="shared" si="367"/>
        <v/>
      </c>
      <c r="AH629" s="71" t="str">
        <f t="shared" si="368"/>
        <v/>
      </c>
      <c r="AI629" s="71">
        <f t="shared" si="369"/>
        <v>1</v>
      </c>
      <c r="AJ629" s="71" t="str">
        <f t="shared" si="370"/>
        <v>Turbidity</v>
      </c>
      <c r="AK629" s="71">
        <f t="shared" si="371"/>
        <v>1</v>
      </c>
      <c r="AL629" s="71">
        <f t="shared" si="379"/>
        <v>1</v>
      </c>
      <c r="AM629" s="71">
        <f t="shared" si="372"/>
        <v>1</v>
      </c>
    </row>
    <row r="630" spans="1:39" x14ac:dyDescent="0.45">
      <c r="A630" s="71" t="str">
        <f t="shared" si="342"/>
        <v>2705850197</v>
      </c>
      <c r="B630" s="71" t="str">
        <f t="shared" si="343"/>
        <v>22-08-2019 08:45:53 UTC</v>
      </c>
      <c r="C630" s="71" t="str">
        <f t="shared" si="344"/>
        <v>ex5n-q5fh-wa8g</v>
      </c>
      <c r="D630" s="71" t="str">
        <f t="shared" si="345"/>
        <v>-15.855322913266718</v>
      </c>
      <c r="E630" s="71" t="str">
        <f t="shared" si="346"/>
        <v>35.27877314016223</v>
      </c>
      <c r="F630" s="71" t="str">
        <f t="shared" si="347"/>
        <v>760.0</v>
      </c>
      <c r="G630" s="71" t="str">
        <f t="shared" si="348"/>
        <v>Malawi</v>
      </c>
      <c r="H630" s="71" t="str">
        <f t="shared" si="349"/>
        <v>Chiradzulu</v>
      </c>
      <c r="I630" s="71" t="str">
        <f t="shared" si="350"/>
        <v>Nkalo</v>
      </c>
      <c r="J630" s="71" t="str">
        <f t="shared" si="351"/>
        <v>Mpulula</v>
      </c>
      <c r="K630" s="71" t="str">
        <f t="shared" si="352"/>
        <v>Mpulula</v>
      </c>
      <c r="L630" s="71">
        <f t="shared" si="353"/>
        <v>0</v>
      </c>
      <c r="M630" s="71">
        <f t="shared" si="354"/>
        <v>0</v>
      </c>
      <c r="N630" s="71">
        <f t="shared" si="373"/>
        <v>6</v>
      </c>
      <c r="O630" s="71" t="str">
        <f t="shared" si="374"/>
        <v>Intermediate Level of Service</v>
      </c>
      <c r="P630" s="71">
        <v>1</v>
      </c>
      <c r="Q630" s="71" t="str">
        <f t="shared" si="355"/>
        <v>Afridev Handpump</v>
      </c>
      <c r="R630" s="71" t="str">
        <f t="shared" si="356"/>
        <v/>
      </c>
      <c r="S630" s="71" t="str">
        <f t="shared" si="375"/>
        <v>Afridev Handpump</v>
      </c>
      <c r="T630" s="71">
        <f t="shared" si="357"/>
        <v>1</v>
      </c>
      <c r="U630" s="71">
        <f t="shared" si="358"/>
        <v>340</v>
      </c>
      <c r="V630" s="71">
        <f t="shared" si="359"/>
        <v>0</v>
      </c>
      <c r="W630" s="71">
        <f t="shared" si="360"/>
        <v>0</v>
      </c>
      <c r="X630" s="71">
        <f t="shared" si="361"/>
        <v>1</v>
      </c>
      <c r="Y630" s="71">
        <f t="shared" si="362"/>
        <v>0</v>
      </c>
      <c r="Z630" s="71">
        <f t="shared" si="376"/>
        <v>0</v>
      </c>
      <c r="AA630" s="71">
        <f t="shared" si="363"/>
        <v>1</v>
      </c>
      <c r="AB630" s="71">
        <f t="shared" si="364"/>
        <v>56</v>
      </c>
      <c r="AC630" s="71" t="str">
        <f t="shared" si="365"/>
        <v>Handpump</v>
      </c>
      <c r="AD630" s="71">
        <f t="shared" si="377"/>
        <v>56</v>
      </c>
      <c r="AE630" s="71" t="str">
        <f t="shared" si="378"/>
        <v/>
      </c>
      <c r="AF630" s="71">
        <f t="shared" si="366"/>
        <v>1</v>
      </c>
      <c r="AG630" s="71" t="str">
        <f t="shared" si="367"/>
        <v/>
      </c>
      <c r="AH630" s="71" t="str">
        <f t="shared" si="368"/>
        <v/>
      </c>
      <c r="AI630" s="71">
        <f t="shared" si="369"/>
        <v>1</v>
      </c>
      <c r="AJ630" s="71" t="str">
        <f t="shared" si="370"/>
        <v>Turbidity</v>
      </c>
      <c r="AK630" s="71">
        <f t="shared" si="371"/>
        <v>1</v>
      </c>
      <c r="AL630" s="71">
        <f t="shared" si="379"/>
        <v>1</v>
      </c>
      <c r="AM630" s="71">
        <f t="shared" si="372"/>
        <v>1</v>
      </c>
    </row>
    <row r="631" spans="1:39" x14ac:dyDescent="0.45">
      <c r="A631" s="71" t="str">
        <f t="shared" si="342"/>
        <v>2716670381</v>
      </c>
      <c r="B631" s="71" t="str">
        <f t="shared" si="343"/>
        <v>22-08-2019 09:12:02 UTC</v>
      </c>
      <c r="C631" s="71" t="str">
        <f t="shared" si="344"/>
        <v>m2re-d2rj-6pkh</v>
      </c>
      <c r="D631" s="71" t="str">
        <f t="shared" si="345"/>
        <v>-15.718596470542252</v>
      </c>
      <c r="E631" s="71" t="str">
        <f t="shared" si="346"/>
        <v>35.30240759253502</v>
      </c>
      <c r="F631" s="71" t="str">
        <f t="shared" si="347"/>
        <v>787.0</v>
      </c>
      <c r="G631" s="71" t="str">
        <f t="shared" si="348"/>
        <v>Malawi</v>
      </c>
      <c r="H631" s="71" t="str">
        <f t="shared" si="349"/>
        <v>Chiradzulu</v>
      </c>
      <c r="I631" s="71" t="str">
        <f t="shared" si="350"/>
        <v>Kadewere</v>
      </c>
      <c r="J631" s="71" t="str">
        <f t="shared" si="351"/>
        <v>Kanyenda</v>
      </c>
      <c r="K631" s="71" t="str">
        <f t="shared" si="352"/>
        <v>Nakuba I</v>
      </c>
      <c r="L631" s="71">
        <f t="shared" si="353"/>
        <v>0</v>
      </c>
      <c r="M631" s="71">
        <f t="shared" si="354"/>
        <v>0</v>
      </c>
      <c r="N631" s="71">
        <f t="shared" si="373"/>
        <v>8</v>
      </c>
      <c r="O631" s="71" t="str">
        <f t="shared" si="374"/>
        <v>High Level of Service</v>
      </c>
      <c r="P631" s="71">
        <v>1</v>
      </c>
      <c r="Q631" s="71" t="str">
        <f t="shared" si="355"/>
        <v>Afridev Handpump</v>
      </c>
      <c r="R631" s="71" t="str">
        <f t="shared" si="356"/>
        <v/>
      </c>
      <c r="S631" s="71" t="str">
        <f t="shared" si="375"/>
        <v>Afridev Handpump</v>
      </c>
      <c r="T631" s="71">
        <f t="shared" si="357"/>
        <v>1</v>
      </c>
      <c r="U631" s="71">
        <f t="shared" si="358"/>
        <v>200</v>
      </c>
      <c r="V631" s="71">
        <f t="shared" si="359"/>
        <v>1</v>
      </c>
      <c r="W631" s="71">
        <f t="shared" si="360"/>
        <v>1</v>
      </c>
      <c r="X631" s="71" t="str">
        <f t="shared" si="361"/>
        <v/>
      </c>
      <c r="Y631" s="71" t="str">
        <f t="shared" si="362"/>
        <v/>
      </c>
      <c r="Z631" s="71">
        <f t="shared" si="376"/>
        <v>1</v>
      </c>
      <c r="AA631" s="71">
        <f t="shared" si="363"/>
        <v>1</v>
      </c>
      <c r="AB631" s="71">
        <f t="shared" si="364"/>
        <v>69</v>
      </c>
      <c r="AC631" s="71" t="str">
        <f t="shared" si="365"/>
        <v>Handpump</v>
      </c>
      <c r="AD631" s="71">
        <f t="shared" si="377"/>
        <v>69</v>
      </c>
      <c r="AE631" s="71" t="str">
        <f t="shared" si="378"/>
        <v/>
      </c>
      <c r="AF631" s="71">
        <f t="shared" si="366"/>
        <v>1</v>
      </c>
      <c r="AG631" s="71" t="str">
        <f t="shared" si="367"/>
        <v/>
      </c>
      <c r="AH631" s="71" t="str">
        <f t="shared" si="368"/>
        <v/>
      </c>
      <c r="AI631" s="71">
        <f t="shared" si="369"/>
        <v>1</v>
      </c>
      <c r="AJ631" s="71" t="str">
        <f t="shared" si="370"/>
        <v>Turbidity</v>
      </c>
      <c r="AK631" s="71">
        <f t="shared" si="371"/>
        <v>1</v>
      </c>
      <c r="AL631" s="71">
        <f t="shared" si="379"/>
        <v>1</v>
      </c>
      <c r="AM631" s="71">
        <f t="shared" si="372"/>
        <v>1</v>
      </c>
    </row>
    <row r="632" spans="1:39" x14ac:dyDescent="0.45">
      <c r="A632" s="71" t="str">
        <f t="shared" si="342"/>
        <v>2718510175</v>
      </c>
      <c r="B632" s="71" t="str">
        <f t="shared" si="343"/>
        <v>22-08-2019 09:12:18 UTC</v>
      </c>
      <c r="C632" s="71" t="str">
        <f t="shared" si="344"/>
        <v>k6ed-jbhs-hs0x</v>
      </c>
      <c r="D632" s="71" t="str">
        <f t="shared" si="345"/>
        <v>-15.953247975558043</v>
      </c>
      <c r="E632" s="71" t="str">
        <f t="shared" si="346"/>
        <v>35.3208844922483</v>
      </c>
      <c r="F632" s="71" t="str">
        <f t="shared" si="347"/>
        <v>685.0</v>
      </c>
      <c r="G632" s="71" t="str">
        <f t="shared" si="348"/>
        <v>Malawi</v>
      </c>
      <c r="H632" s="71" t="str">
        <f t="shared" si="349"/>
        <v>Chiradzulu</v>
      </c>
      <c r="I632" s="71" t="str">
        <f t="shared" si="350"/>
        <v>Nkalo</v>
      </c>
      <c r="J632" s="71" t="str">
        <f t="shared" si="351"/>
        <v>Mtamba</v>
      </c>
      <c r="K632" s="71" t="str">
        <f t="shared" si="352"/>
        <v>Kachingwe</v>
      </c>
      <c r="L632" s="71">
        <f t="shared" si="353"/>
        <v>0</v>
      </c>
      <c r="M632" s="71">
        <f t="shared" si="354"/>
        <v>0</v>
      </c>
      <c r="N632" s="71">
        <f t="shared" si="373"/>
        <v>0</v>
      </c>
      <c r="O632" s="71" t="str">
        <f t="shared" si="374"/>
        <v>No Improved System</v>
      </c>
      <c r="P632" s="71" t="s">
        <v>96</v>
      </c>
      <c r="Q632" s="71" t="str">
        <f t="shared" si="355"/>
        <v/>
      </c>
      <c r="R632" s="71" t="str">
        <f t="shared" si="356"/>
        <v>Unprotected well</v>
      </c>
      <c r="S632" s="71" t="str">
        <f t="shared" si="375"/>
        <v>Unprotected well</v>
      </c>
      <c r="T632" s="71" t="str">
        <f t="shared" si="357"/>
        <v>N/A</v>
      </c>
      <c r="U632" s="71">
        <f t="shared" si="358"/>
        <v>30</v>
      </c>
      <c r="V632" s="71" t="str">
        <f t="shared" si="359"/>
        <v>N/A</v>
      </c>
      <c r="W632" s="71" t="str">
        <f t="shared" si="360"/>
        <v/>
      </c>
      <c r="X632" s="71" t="str">
        <f t="shared" si="361"/>
        <v/>
      </c>
      <c r="Y632" s="71" t="str">
        <f t="shared" si="362"/>
        <v/>
      </c>
      <c r="Z632" s="71" t="str">
        <f t="shared" si="376"/>
        <v>N/A</v>
      </c>
      <c r="AA632" s="71" t="str">
        <f t="shared" si="363"/>
        <v>N/A</v>
      </c>
      <c r="AB632" s="71" t="str">
        <f t="shared" si="364"/>
        <v/>
      </c>
      <c r="AC632" s="71" t="str">
        <f t="shared" si="365"/>
        <v/>
      </c>
      <c r="AD632" s="71" t="str">
        <f t="shared" si="377"/>
        <v/>
      </c>
      <c r="AE632" s="71" t="str">
        <f t="shared" si="378"/>
        <v/>
      </c>
      <c r="AF632" s="71" t="str">
        <f t="shared" si="366"/>
        <v>N/A</v>
      </c>
      <c r="AG632" s="71" t="str">
        <f t="shared" si="367"/>
        <v/>
      </c>
      <c r="AH632" s="71" t="str">
        <f t="shared" si="368"/>
        <v/>
      </c>
      <c r="AI632" s="71" t="str">
        <f t="shared" si="369"/>
        <v/>
      </c>
      <c r="AJ632" s="71" t="str">
        <f t="shared" si="370"/>
        <v/>
      </c>
      <c r="AK632" s="71" t="str">
        <f t="shared" si="371"/>
        <v/>
      </c>
      <c r="AL632" s="71" t="str">
        <f t="shared" si="379"/>
        <v>N/A</v>
      </c>
      <c r="AM632" s="71" t="str">
        <f t="shared" si="372"/>
        <v>N/A</v>
      </c>
    </row>
    <row r="633" spans="1:39" x14ac:dyDescent="0.45">
      <c r="A633" s="71" t="str">
        <f t="shared" si="342"/>
        <v>2700080455</v>
      </c>
      <c r="B633" s="71" t="str">
        <f t="shared" si="343"/>
        <v>22-08-2019 09:20:31 UTC</v>
      </c>
      <c r="C633" s="71" t="str">
        <f t="shared" si="344"/>
        <v>a2xg-wd6s-00y5</v>
      </c>
      <c r="D633" s="71" t="str">
        <f t="shared" si="345"/>
        <v>-15.5329255387187</v>
      </c>
      <c r="E633" s="71" t="str">
        <f t="shared" si="346"/>
        <v>35.18254511989653</v>
      </c>
      <c r="F633" s="71" t="str">
        <f t="shared" si="347"/>
        <v>1008.0</v>
      </c>
      <c r="G633" s="71" t="str">
        <f t="shared" si="348"/>
        <v>Malawi</v>
      </c>
      <c r="H633" s="71" t="str">
        <f t="shared" si="349"/>
        <v>Chiradzulu</v>
      </c>
      <c r="I633" s="71" t="str">
        <f t="shared" si="350"/>
        <v>Chitera</v>
      </c>
      <c r="J633" s="71" t="str">
        <f t="shared" si="351"/>
        <v>Luna</v>
      </c>
      <c r="K633" s="71" t="str">
        <f t="shared" si="352"/>
        <v>Mlukula</v>
      </c>
      <c r="L633" s="71">
        <f t="shared" si="353"/>
        <v>0</v>
      </c>
      <c r="M633" s="71">
        <f t="shared" si="354"/>
        <v>0</v>
      </c>
      <c r="N633" s="71">
        <f t="shared" si="373"/>
        <v>7</v>
      </c>
      <c r="O633" s="71" t="str">
        <f t="shared" si="374"/>
        <v>Intermediate Level of Service</v>
      </c>
      <c r="P633" s="71">
        <v>1</v>
      </c>
      <c r="Q633" s="71" t="str">
        <f t="shared" si="355"/>
        <v>Afridev Handpump</v>
      </c>
      <c r="R633" s="71" t="str">
        <f t="shared" si="356"/>
        <v/>
      </c>
      <c r="S633" s="71" t="str">
        <f t="shared" si="375"/>
        <v>Afridev Handpump</v>
      </c>
      <c r="T633" s="71">
        <f t="shared" si="357"/>
        <v>1</v>
      </c>
      <c r="U633" s="71">
        <f t="shared" si="358"/>
        <v>290</v>
      </c>
      <c r="V633" s="71">
        <f t="shared" si="359"/>
        <v>0</v>
      </c>
      <c r="W633" s="71">
        <f t="shared" si="360"/>
        <v>1</v>
      </c>
      <c r="X633" s="71" t="str">
        <f t="shared" si="361"/>
        <v/>
      </c>
      <c r="Y633" s="71" t="str">
        <f t="shared" si="362"/>
        <v/>
      </c>
      <c r="Z633" s="71">
        <f t="shared" si="376"/>
        <v>1</v>
      </c>
      <c r="AA633" s="71">
        <f t="shared" si="363"/>
        <v>1</v>
      </c>
      <c r="AB633" s="71">
        <f t="shared" si="364"/>
        <v>90</v>
      </c>
      <c r="AC633" s="71" t="str">
        <f t="shared" si="365"/>
        <v>Handpump</v>
      </c>
      <c r="AD633" s="71">
        <f t="shared" si="377"/>
        <v>90</v>
      </c>
      <c r="AE633" s="71" t="str">
        <f t="shared" si="378"/>
        <v/>
      </c>
      <c r="AF633" s="71">
        <f t="shared" si="366"/>
        <v>1</v>
      </c>
      <c r="AG633" s="71" t="str">
        <f t="shared" si="367"/>
        <v/>
      </c>
      <c r="AH633" s="71" t="str">
        <f t="shared" si="368"/>
        <v/>
      </c>
      <c r="AI633" s="71">
        <f t="shared" si="369"/>
        <v>1</v>
      </c>
      <c r="AJ633" s="71" t="str">
        <f t="shared" si="370"/>
        <v>Turbidity</v>
      </c>
      <c r="AK633" s="71">
        <f t="shared" si="371"/>
        <v>1</v>
      </c>
      <c r="AL633" s="71">
        <f t="shared" si="379"/>
        <v>1</v>
      </c>
      <c r="AM633" s="71">
        <f t="shared" si="372"/>
        <v>1</v>
      </c>
    </row>
    <row r="634" spans="1:39" x14ac:dyDescent="0.45">
      <c r="A634" s="71" t="str">
        <f t="shared" si="342"/>
        <v>2708980051</v>
      </c>
      <c r="B634" s="71" t="str">
        <f t="shared" si="343"/>
        <v>22-08-2019 09:34:02 UTC</v>
      </c>
      <c r="C634" s="71" t="str">
        <f t="shared" si="344"/>
        <v>9x9w-r54r-2csu</v>
      </c>
      <c r="D634" s="71" t="str">
        <f t="shared" si="345"/>
        <v>-15.76663906686008</v>
      </c>
      <c r="E634" s="71" t="str">
        <f t="shared" si="346"/>
        <v>35.13690096326172</v>
      </c>
      <c r="F634" s="71" t="str">
        <f t="shared" si="347"/>
        <v>1032.0</v>
      </c>
      <c r="G634" s="71" t="str">
        <f t="shared" si="348"/>
        <v>Malawi</v>
      </c>
      <c r="H634" s="71" t="str">
        <f t="shared" si="349"/>
        <v>Chiradzulu</v>
      </c>
      <c r="I634" s="71" t="str">
        <f t="shared" si="350"/>
        <v>Likoswe</v>
      </c>
      <c r="J634" s="71" t="str">
        <f t="shared" si="351"/>
        <v>Nsiya</v>
      </c>
      <c r="K634" s="71" t="str">
        <f t="shared" si="352"/>
        <v>Kachepa</v>
      </c>
      <c r="L634" s="71">
        <f t="shared" si="353"/>
        <v>0</v>
      </c>
      <c r="M634" s="71">
        <f t="shared" si="354"/>
        <v>0</v>
      </c>
      <c r="N634" s="71">
        <f t="shared" si="373"/>
        <v>4</v>
      </c>
      <c r="O634" s="71" t="str">
        <f t="shared" si="374"/>
        <v>Basic Level of Service</v>
      </c>
      <c r="P634" s="71">
        <v>1</v>
      </c>
      <c r="Q634" s="71" t="str">
        <f t="shared" si="355"/>
        <v>Afridev Handpump</v>
      </c>
      <c r="R634" s="71" t="str">
        <f t="shared" si="356"/>
        <v/>
      </c>
      <c r="S634" s="71" t="str">
        <f t="shared" si="375"/>
        <v>Afridev Handpump</v>
      </c>
      <c r="T634" s="71">
        <f t="shared" si="357"/>
        <v>1</v>
      </c>
      <c r="U634" s="71">
        <f t="shared" si="358"/>
        <v>975</v>
      </c>
      <c r="V634" s="71">
        <f t="shared" si="359"/>
        <v>0</v>
      </c>
      <c r="W634" s="71">
        <f t="shared" si="360"/>
        <v>0</v>
      </c>
      <c r="X634" s="71">
        <f t="shared" si="361"/>
        <v>1</v>
      </c>
      <c r="Y634" s="71">
        <f t="shared" si="362"/>
        <v>0</v>
      </c>
      <c r="Z634" s="71">
        <f t="shared" si="376"/>
        <v>0</v>
      </c>
      <c r="AA634" s="71">
        <f t="shared" si="363"/>
        <v>1</v>
      </c>
      <c r="AB634" s="71">
        <f t="shared" si="364"/>
        <v>279</v>
      </c>
      <c r="AC634" s="71" t="str">
        <f t="shared" si="365"/>
        <v>Handpump</v>
      </c>
      <c r="AD634" s="71">
        <f t="shared" si="377"/>
        <v>279</v>
      </c>
      <c r="AE634" s="71" t="str">
        <f t="shared" si="378"/>
        <v/>
      </c>
      <c r="AF634" s="71">
        <f t="shared" si="366"/>
        <v>0</v>
      </c>
      <c r="AG634" s="71" t="str">
        <f t="shared" si="367"/>
        <v/>
      </c>
      <c r="AH634" s="71" t="str">
        <f t="shared" si="368"/>
        <v/>
      </c>
      <c r="AI634" s="71">
        <f t="shared" si="369"/>
        <v>1</v>
      </c>
      <c r="AJ634" s="71" t="str">
        <f t="shared" si="370"/>
        <v>Turbidity</v>
      </c>
      <c r="AK634" s="71">
        <f t="shared" si="371"/>
        <v>1</v>
      </c>
      <c r="AL634" s="71">
        <f t="shared" si="379"/>
        <v>1</v>
      </c>
      <c r="AM634" s="71">
        <f t="shared" si="372"/>
        <v>0</v>
      </c>
    </row>
    <row r="635" spans="1:39" x14ac:dyDescent="0.45">
      <c r="A635" s="71" t="str">
        <f t="shared" si="342"/>
        <v>2720420058</v>
      </c>
      <c r="B635" s="71" t="str">
        <f t="shared" si="343"/>
        <v>22-08-2019 10:00:37 UTC</v>
      </c>
      <c r="C635" s="71" t="str">
        <f t="shared" si="344"/>
        <v>kemd-65ru-ws4w</v>
      </c>
      <c r="D635" s="71" t="str">
        <f t="shared" si="345"/>
        <v>-15.76636548154056</v>
      </c>
      <c r="E635" s="71" t="str">
        <f t="shared" si="346"/>
        <v>35.13525023125112</v>
      </c>
      <c r="F635" s="71" t="str">
        <f t="shared" si="347"/>
        <v>1044.0</v>
      </c>
      <c r="G635" s="71" t="str">
        <f t="shared" si="348"/>
        <v>Malawi</v>
      </c>
      <c r="H635" s="71" t="str">
        <f t="shared" si="349"/>
        <v>Chiradzulu</v>
      </c>
      <c r="I635" s="71" t="str">
        <f t="shared" si="350"/>
        <v>Likoswe</v>
      </c>
      <c r="J635" s="71" t="str">
        <f t="shared" si="351"/>
        <v>Nsiya</v>
      </c>
      <c r="K635" s="71" t="str">
        <f t="shared" si="352"/>
        <v>Kachepa</v>
      </c>
      <c r="L635" s="71">
        <f t="shared" si="353"/>
        <v>0</v>
      </c>
      <c r="M635" s="71">
        <f t="shared" si="354"/>
        <v>0</v>
      </c>
      <c r="N635" s="71">
        <f t="shared" si="373"/>
        <v>4</v>
      </c>
      <c r="O635" s="71" t="str">
        <f t="shared" si="374"/>
        <v>Basic Level of Service</v>
      </c>
      <c r="P635" s="71">
        <v>1</v>
      </c>
      <c r="Q635" s="71" t="str">
        <f t="shared" si="355"/>
        <v>Afridev Handpump</v>
      </c>
      <c r="R635" s="71" t="str">
        <f t="shared" si="356"/>
        <v/>
      </c>
      <c r="S635" s="71" t="str">
        <f t="shared" si="375"/>
        <v>Afridev Handpump</v>
      </c>
      <c r="T635" s="71">
        <f t="shared" si="357"/>
        <v>1</v>
      </c>
      <c r="U635" s="71">
        <f t="shared" si="358"/>
        <v>190</v>
      </c>
      <c r="V635" s="71">
        <f t="shared" si="359"/>
        <v>1</v>
      </c>
      <c r="W635" s="71">
        <f t="shared" si="360"/>
        <v>0</v>
      </c>
      <c r="X635" s="71">
        <f t="shared" si="361"/>
        <v>1</v>
      </c>
      <c r="Y635" s="71">
        <f t="shared" si="362"/>
        <v>0</v>
      </c>
      <c r="Z635" s="71">
        <f t="shared" si="376"/>
        <v>0</v>
      </c>
      <c r="AA635" s="71">
        <f t="shared" si="363"/>
        <v>0</v>
      </c>
      <c r="AB635" s="71">
        <f t="shared" si="364"/>
        <v>0</v>
      </c>
      <c r="AC635" s="71" t="str">
        <f t="shared" si="365"/>
        <v>Handpump</v>
      </c>
      <c r="AD635" s="71">
        <f t="shared" si="377"/>
        <v>0</v>
      </c>
      <c r="AE635" s="71" t="str">
        <f t="shared" si="378"/>
        <v/>
      </c>
      <c r="AF635" s="71">
        <f t="shared" si="366"/>
        <v>1</v>
      </c>
      <c r="AG635" s="71" t="str">
        <f t="shared" si="367"/>
        <v/>
      </c>
      <c r="AH635" s="71" t="str">
        <f t="shared" si="368"/>
        <v/>
      </c>
      <c r="AI635" s="71" t="str">
        <f t="shared" si="369"/>
        <v/>
      </c>
      <c r="AJ635" s="71" t="str">
        <f t="shared" si="370"/>
        <v>Turbidity</v>
      </c>
      <c r="AK635" s="71" t="str">
        <f t="shared" si="371"/>
        <v/>
      </c>
      <c r="AL635" s="71" t="str">
        <f t="shared" si="379"/>
        <v>No Data</v>
      </c>
      <c r="AM635" s="71">
        <f t="shared" si="372"/>
        <v>0</v>
      </c>
    </row>
    <row r="636" spans="1:39" x14ac:dyDescent="0.45">
      <c r="A636" s="71" t="str">
        <f t="shared" si="342"/>
        <v>2710680331</v>
      </c>
      <c r="B636" s="71" t="str">
        <f t="shared" si="343"/>
        <v>22-08-2019 10:05:32 UTC</v>
      </c>
      <c r="C636" s="71" t="str">
        <f t="shared" si="344"/>
        <v>xreq-dkpj-rpj9</v>
      </c>
      <c r="D636" s="71" t="str">
        <f t="shared" si="345"/>
        <v>-15.770491431467235</v>
      </c>
      <c r="E636" s="71" t="str">
        <f t="shared" si="346"/>
        <v>35.15293210744858</v>
      </c>
      <c r="F636" s="71" t="str">
        <f t="shared" si="347"/>
        <v>990.0</v>
      </c>
      <c r="G636" s="71" t="str">
        <f t="shared" si="348"/>
        <v>Malawi</v>
      </c>
      <c r="H636" s="71" t="str">
        <f t="shared" si="349"/>
        <v>Chiradzulu</v>
      </c>
      <c r="I636" s="71" t="str">
        <f t="shared" si="350"/>
        <v>Likoswe</v>
      </c>
      <c r="J636" s="71" t="str">
        <f t="shared" si="351"/>
        <v>Nsiya</v>
      </c>
      <c r="K636" s="71" t="str">
        <f t="shared" si="352"/>
        <v>Mpochera</v>
      </c>
      <c r="L636" s="71">
        <f t="shared" si="353"/>
        <v>0</v>
      </c>
      <c r="M636" s="71">
        <f t="shared" si="354"/>
        <v>0</v>
      </c>
      <c r="N636" s="71">
        <f t="shared" si="373"/>
        <v>3</v>
      </c>
      <c r="O636" s="71" t="str">
        <f t="shared" si="374"/>
        <v>Basic Level of Service</v>
      </c>
      <c r="P636" s="71">
        <v>1</v>
      </c>
      <c r="Q636" s="71" t="str">
        <f t="shared" si="355"/>
        <v>Afridev Handpump</v>
      </c>
      <c r="R636" s="71" t="str">
        <f t="shared" si="356"/>
        <v/>
      </c>
      <c r="S636" s="71" t="str">
        <f t="shared" si="375"/>
        <v>Afridev Handpump</v>
      </c>
      <c r="T636" s="71">
        <f t="shared" si="357"/>
        <v>1</v>
      </c>
      <c r="U636" s="71">
        <f t="shared" si="358"/>
        <v>800</v>
      </c>
      <c r="V636" s="71">
        <f t="shared" si="359"/>
        <v>0</v>
      </c>
      <c r="W636" s="71">
        <f t="shared" si="360"/>
        <v>0</v>
      </c>
      <c r="X636" s="71">
        <f t="shared" si="361"/>
        <v>1</v>
      </c>
      <c r="Y636" s="71">
        <f t="shared" si="362"/>
        <v>0</v>
      </c>
      <c r="Z636" s="71">
        <f t="shared" si="376"/>
        <v>0</v>
      </c>
      <c r="AA636" s="71">
        <f t="shared" si="363"/>
        <v>0</v>
      </c>
      <c r="AB636" s="71">
        <f t="shared" si="364"/>
        <v>0</v>
      </c>
      <c r="AC636" s="71" t="str">
        <f t="shared" si="365"/>
        <v>Handpump</v>
      </c>
      <c r="AD636" s="71">
        <f t="shared" si="377"/>
        <v>0</v>
      </c>
      <c r="AE636" s="71" t="str">
        <f t="shared" si="378"/>
        <v/>
      </c>
      <c r="AF636" s="71">
        <f t="shared" si="366"/>
        <v>1</v>
      </c>
      <c r="AG636" s="71" t="str">
        <f t="shared" si="367"/>
        <v/>
      </c>
      <c r="AH636" s="71" t="str">
        <f t="shared" si="368"/>
        <v/>
      </c>
      <c r="AI636" s="71" t="str">
        <f t="shared" si="369"/>
        <v/>
      </c>
      <c r="AJ636" s="71" t="str">
        <f t="shared" si="370"/>
        <v>Turbidity</v>
      </c>
      <c r="AK636" s="71" t="str">
        <f t="shared" si="371"/>
        <v/>
      </c>
      <c r="AL636" s="71" t="str">
        <f t="shared" si="379"/>
        <v>No Data</v>
      </c>
      <c r="AM636" s="71">
        <f t="shared" si="372"/>
        <v>0</v>
      </c>
    </row>
    <row r="637" spans="1:39" x14ac:dyDescent="0.45">
      <c r="A637" s="71" t="str">
        <f t="shared" si="342"/>
        <v>2690000056</v>
      </c>
      <c r="B637" s="71" t="str">
        <f t="shared" si="343"/>
        <v>22-08-2019 10:22:05 UTC</v>
      </c>
      <c r="C637" s="71" t="str">
        <f t="shared" si="344"/>
        <v>1ghm-qn9x-8x3p</v>
      </c>
      <c r="D637" s="71" t="str">
        <f t="shared" si="345"/>
        <v>-15.766824600286782</v>
      </c>
      <c r="E637" s="71" t="str">
        <f t="shared" si="346"/>
        <v>35.139957424253225</v>
      </c>
      <c r="F637" s="71" t="str">
        <f t="shared" si="347"/>
        <v>1011.0</v>
      </c>
      <c r="G637" s="71" t="str">
        <f t="shared" si="348"/>
        <v>Malawi</v>
      </c>
      <c r="H637" s="71" t="str">
        <f t="shared" si="349"/>
        <v>Chiradzulu</v>
      </c>
      <c r="I637" s="71" t="str">
        <f t="shared" si="350"/>
        <v>Likoswe</v>
      </c>
      <c r="J637" s="71" t="str">
        <f t="shared" si="351"/>
        <v>Nsiya</v>
      </c>
      <c r="K637" s="71" t="str">
        <f t="shared" si="352"/>
        <v>Matchombe</v>
      </c>
      <c r="L637" s="71">
        <f t="shared" si="353"/>
        <v>0</v>
      </c>
      <c r="M637" s="71">
        <f t="shared" si="354"/>
        <v>0</v>
      </c>
      <c r="N637" s="71">
        <f t="shared" si="373"/>
        <v>6</v>
      </c>
      <c r="O637" s="71" t="str">
        <f t="shared" si="374"/>
        <v>Intermediate Level of Service</v>
      </c>
      <c r="P637" s="71">
        <v>1</v>
      </c>
      <c r="Q637" s="71" t="str">
        <f t="shared" si="355"/>
        <v>Afridev Handpump</v>
      </c>
      <c r="R637" s="71" t="str">
        <f t="shared" si="356"/>
        <v/>
      </c>
      <c r="S637" s="71" t="str">
        <f t="shared" si="375"/>
        <v>Afridev Handpump</v>
      </c>
      <c r="T637" s="71">
        <f t="shared" si="357"/>
        <v>1</v>
      </c>
      <c r="U637" s="71">
        <f t="shared" si="358"/>
        <v>400</v>
      </c>
      <c r="V637" s="71">
        <f t="shared" si="359"/>
        <v>0</v>
      </c>
      <c r="W637" s="71">
        <f t="shared" si="360"/>
        <v>0</v>
      </c>
      <c r="X637" s="71">
        <f t="shared" si="361"/>
        <v>1</v>
      </c>
      <c r="Y637" s="71">
        <f t="shared" si="362"/>
        <v>0</v>
      </c>
      <c r="Z637" s="71">
        <f t="shared" si="376"/>
        <v>0</v>
      </c>
      <c r="AA637" s="71">
        <f t="shared" si="363"/>
        <v>1</v>
      </c>
      <c r="AB637" s="71">
        <f t="shared" si="364"/>
        <v>98</v>
      </c>
      <c r="AC637" s="71" t="str">
        <f t="shared" si="365"/>
        <v>Handpump</v>
      </c>
      <c r="AD637" s="71">
        <f t="shared" si="377"/>
        <v>98</v>
      </c>
      <c r="AE637" s="71" t="str">
        <f t="shared" si="378"/>
        <v/>
      </c>
      <c r="AF637" s="71">
        <f t="shared" si="366"/>
        <v>1</v>
      </c>
      <c r="AG637" s="71" t="str">
        <f t="shared" si="367"/>
        <v/>
      </c>
      <c r="AH637" s="71" t="str">
        <f t="shared" si="368"/>
        <v/>
      </c>
      <c r="AI637" s="71">
        <f t="shared" si="369"/>
        <v>1</v>
      </c>
      <c r="AJ637" s="71" t="str">
        <f t="shared" si="370"/>
        <v>Turbidity</v>
      </c>
      <c r="AK637" s="71">
        <f t="shared" si="371"/>
        <v>1</v>
      </c>
      <c r="AL637" s="71">
        <f t="shared" si="379"/>
        <v>1</v>
      </c>
      <c r="AM637" s="71">
        <f t="shared" si="372"/>
        <v>1</v>
      </c>
    </row>
    <row r="638" spans="1:39" x14ac:dyDescent="0.45">
      <c r="A638" s="71" t="str">
        <f t="shared" si="342"/>
        <v>2716690214</v>
      </c>
      <c r="B638" s="71" t="str">
        <f t="shared" si="343"/>
        <v>22-08-2019 10:30:46 UTC</v>
      </c>
      <c r="C638" s="71" t="str">
        <f t="shared" si="344"/>
        <v>cbkx-a57h-p9eu</v>
      </c>
      <c r="D638" s="71" t="str">
        <f t="shared" si="345"/>
        <v>-15.85171006154269</v>
      </c>
      <c r="E638" s="71" t="str">
        <f t="shared" si="346"/>
        <v>35.27865210548043</v>
      </c>
      <c r="F638" s="71" t="str">
        <f t="shared" si="347"/>
        <v>770.0</v>
      </c>
      <c r="G638" s="71" t="str">
        <f t="shared" si="348"/>
        <v>Malawi</v>
      </c>
      <c r="H638" s="71" t="str">
        <f t="shared" si="349"/>
        <v>Chiradzulu</v>
      </c>
      <c r="I638" s="71" t="str">
        <f t="shared" si="350"/>
        <v>Nkalo</v>
      </c>
      <c r="J638" s="71" t="str">
        <f t="shared" si="351"/>
        <v>Mpulula</v>
      </c>
      <c r="K638" s="71" t="str">
        <f t="shared" si="352"/>
        <v>Mpulula</v>
      </c>
      <c r="L638" s="71">
        <f t="shared" si="353"/>
        <v>0</v>
      </c>
      <c r="M638" s="71">
        <f t="shared" si="354"/>
        <v>0</v>
      </c>
      <c r="N638" s="71">
        <f t="shared" si="373"/>
        <v>5</v>
      </c>
      <c r="O638" s="71" t="str">
        <f t="shared" si="374"/>
        <v>Basic Level of Service</v>
      </c>
      <c r="P638" s="71">
        <v>1</v>
      </c>
      <c r="Q638" s="71" t="str">
        <f t="shared" si="355"/>
        <v>Afridev Handpump</v>
      </c>
      <c r="R638" s="71" t="str">
        <f t="shared" si="356"/>
        <v/>
      </c>
      <c r="S638" s="71" t="str">
        <f t="shared" si="375"/>
        <v>Afridev Handpump</v>
      </c>
      <c r="T638" s="71">
        <f t="shared" si="357"/>
        <v>1</v>
      </c>
      <c r="U638" s="71">
        <f t="shared" si="358"/>
        <v>375</v>
      </c>
      <c r="V638" s="71">
        <f t="shared" si="359"/>
        <v>0</v>
      </c>
      <c r="W638" s="71">
        <f t="shared" si="360"/>
        <v>0</v>
      </c>
      <c r="X638" s="71">
        <f t="shared" si="361"/>
        <v>1</v>
      </c>
      <c r="Y638" s="71">
        <f t="shared" si="362"/>
        <v>0</v>
      </c>
      <c r="Z638" s="71">
        <f t="shared" si="376"/>
        <v>0</v>
      </c>
      <c r="AA638" s="71">
        <f t="shared" si="363"/>
        <v>1</v>
      </c>
      <c r="AB638" s="71">
        <f t="shared" si="364"/>
        <v>64</v>
      </c>
      <c r="AC638" s="71" t="str">
        <f t="shared" si="365"/>
        <v>Handpump</v>
      </c>
      <c r="AD638" s="71">
        <f t="shared" si="377"/>
        <v>64</v>
      </c>
      <c r="AE638" s="71" t="str">
        <f t="shared" si="378"/>
        <v/>
      </c>
      <c r="AF638" s="71">
        <f t="shared" si="366"/>
        <v>1</v>
      </c>
      <c r="AG638" s="71" t="str">
        <f t="shared" si="367"/>
        <v/>
      </c>
      <c r="AH638" s="71" t="str">
        <f t="shared" si="368"/>
        <v/>
      </c>
      <c r="AI638" s="71">
        <f t="shared" si="369"/>
        <v>1</v>
      </c>
      <c r="AJ638" s="71" t="str">
        <f t="shared" si="370"/>
        <v>Turbidity</v>
      </c>
      <c r="AK638" s="71">
        <f t="shared" si="371"/>
        <v>1</v>
      </c>
      <c r="AL638" s="71">
        <f t="shared" si="379"/>
        <v>1</v>
      </c>
      <c r="AM638" s="71">
        <f t="shared" si="372"/>
        <v>0</v>
      </c>
    </row>
    <row r="639" spans="1:39" x14ac:dyDescent="0.45">
      <c r="A639" s="71" t="str">
        <f t="shared" si="342"/>
        <v>2724310610</v>
      </c>
      <c r="B639" s="71" t="str">
        <f t="shared" si="343"/>
        <v>22-08-2019 10:40:58 UTC</v>
      </c>
      <c r="C639" s="71" t="str">
        <f t="shared" si="344"/>
        <v>q5a7-rkjt-aq3q</v>
      </c>
      <c r="D639" s="71" t="str">
        <f t="shared" si="345"/>
        <v>-15.71774784475565</v>
      </c>
      <c r="E639" s="71" t="str">
        <f t="shared" si="346"/>
        <v>35.31071221455932</v>
      </c>
      <c r="F639" s="71" t="str">
        <f t="shared" si="347"/>
        <v>774.0</v>
      </c>
      <c r="G639" s="71" t="str">
        <f t="shared" si="348"/>
        <v>Malawi</v>
      </c>
      <c r="H639" s="71" t="str">
        <f t="shared" si="349"/>
        <v>Chiradzulu</v>
      </c>
      <c r="I639" s="71" t="str">
        <f t="shared" si="350"/>
        <v>Kadewere</v>
      </c>
      <c r="J639" s="71" t="str">
        <f t="shared" si="351"/>
        <v>Chikwakwata</v>
      </c>
      <c r="K639" s="71" t="str">
        <f t="shared" si="352"/>
        <v>Salimu</v>
      </c>
      <c r="L639" s="71">
        <f t="shared" si="353"/>
        <v>0</v>
      </c>
      <c r="M639" s="71">
        <f t="shared" si="354"/>
        <v>0</v>
      </c>
      <c r="N639" s="71">
        <f t="shared" si="373"/>
        <v>6</v>
      </c>
      <c r="O639" s="71" t="str">
        <f t="shared" si="374"/>
        <v>Intermediate Level of Service</v>
      </c>
      <c r="P639" s="71">
        <v>1</v>
      </c>
      <c r="Q639" s="71" t="str">
        <f t="shared" si="355"/>
        <v>Afridev Handpump</v>
      </c>
      <c r="R639" s="71" t="str">
        <f t="shared" si="356"/>
        <v/>
      </c>
      <c r="S639" s="71" t="str">
        <f t="shared" si="375"/>
        <v>Afridev Handpump</v>
      </c>
      <c r="T639" s="71">
        <f t="shared" si="357"/>
        <v>1</v>
      </c>
      <c r="U639" s="71">
        <f t="shared" si="358"/>
        <v>210</v>
      </c>
      <c r="V639" s="71">
        <f t="shared" si="359"/>
        <v>1</v>
      </c>
      <c r="W639" s="71">
        <f t="shared" si="360"/>
        <v>0</v>
      </c>
      <c r="X639" s="71">
        <f t="shared" si="361"/>
        <v>1</v>
      </c>
      <c r="Y639" s="71">
        <f t="shared" si="362"/>
        <v>0</v>
      </c>
      <c r="Z639" s="71">
        <f t="shared" si="376"/>
        <v>0</v>
      </c>
      <c r="AA639" s="71">
        <f t="shared" si="363"/>
        <v>1</v>
      </c>
      <c r="AB639" s="71">
        <f t="shared" si="364"/>
        <v>52</v>
      </c>
      <c r="AC639" s="71" t="str">
        <f t="shared" si="365"/>
        <v>Handpump</v>
      </c>
      <c r="AD639" s="71">
        <f t="shared" si="377"/>
        <v>52</v>
      </c>
      <c r="AE639" s="71" t="str">
        <f t="shared" si="378"/>
        <v/>
      </c>
      <c r="AF639" s="71">
        <f t="shared" si="366"/>
        <v>1</v>
      </c>
      <c r="AG639" s="71" t="str">
        <f t="shared" si="367"/>
        <v/>
      </c>
      <c r="AH639" s="71" t="str">
        <f t="shared" si="368"/>
        <v/>
      </c>
      <c r="AI639" s="71">
        <f t="shared" si="369"/>
        <v>1</v>
      </c>
      <c r="AJ639" s="71" t="str">
        <f t="shared" si="370"/>
        <v>Turbidity</v>
      </c>
      <c r="AK639" s="71">
        <f t="shared" si="371"/>
        <v>1</v>
      </c>
      <c r="AL639" s="71">
        <f t="shared" si="379"/>
        <v>1</v>
      </c>
      <c r="AM639" s="71">
        <f t="shared" si="372"/>
        <v>0</v>
      </c>
    </row>
    <row r="640" spans="1:39" x14ac:dyDescent="0.45">
      <c r="A640" s="71" t="str">
        <f t="shared" si="342"/>
        <v>2722390220</v>
      </c>
      <c r="B640" s="71" t="str">
        <f t="shared" si="343"/>
        <v>22-08-2019 10:49:19 UTC</v>
      </c>
      <c r="C640" s="71" t="str">
        <f t="shared" si="344"/>
        <v>qkwd-vyh2-myyq</v>
      </c>
      <c r="D640" s="71" t="str">
        <f t="shared" si="345"/>
        <v>-15.945224901661277</v>
      </c>
      <c r="E640" s="71" t="str">
        <f t="shared" si="346"/>
        <v>35.32447027042508</v>
      </c>
      <c r="F640" s="71" t="str">
        <f t="shared" si="347"/>
        <v>686.0</v>
      </c>
      <c r="G640" s="71" t="str">
        <f t="shared" si="348"/>
        <v>Malawi</v>
      </c>
      <c r="H640" s="71" t="str">
        <f t="shared" si="349"/>
        <v>Chiradzulu</v>
      </c>
      <c r="I640" s="71" t="str">
        <f t="shared" si="350"/>
        <v>Nkalo</v>
      </c>
      <c r="J640" s="71" t="str">
        <f t="shared" si="351"/>
        <v>Mtamba</v>
      </c>
      <c r="K640" s="71" t="str">
        <f t="shared" si="352"/>
        <v>Kachingwe</v>
      </c>
      <c r="L640" s="71">
        <f t="shared" si="353"/>
        <v>0</v>
      </c>
      <c r="M640" s="71">
        <f t="shared" si="354"/>
        <v>0</v>
      </c>
      <c r="N640" s="71">
        <f t="shared" si="373"/>
        <v>0</v>
      </c>
      <c r="O640" s="71" t="str">
        <f t="shared" si="374"/>
        <v>No Improved System</v>
      </c>
      <c r="P640" s="71" t="s">
        <v>96</v>
      </c>
      <c r="Q640" s="71" t="str">
        <f t="shared" si="355"/>
        <v/>
      </c>
      <c r="R640" s="71" t="str">
        <f t="shared" si="356"/>
        <v>Unprotected well</v>
      </c>
      <c r="S640" s="71" t="str">
        <f t="shared" si="375"/>
        <v>Unprotected well</v>
      </c>
      <c r="T640" s="71" t="str">
        <f t="shared" si="357"/>
        <v>N/A</v>
      </c>
      <c r="U640" s="71">
        <f t="shared" si="358"/>
        <v>20</v>
      </c>
      <c r="V640" s="71" t="str">
        <f t="shared" si="359"/>
        <v>N/A</v>
      </c>
      <c r="W640" s="71" t="str">
        <f t="shared" si="360"/>
        <v/>
      </c>
      <c r="X640" s="71" t="str">
        <f t="shared" si="361"/>
        <v/>
      </c>
      <c r="Y640" s="71" t="str">
        <f t="shared" si="362"/>
        <v/>
      </c>
      <c r="Z640" s="71" t="str">
        <f t="shared" si="376"/>
        <v>N/A</v>
      </c>
      <c r="AA640" s="71" t="str">
        <f t="shared" si="363"/>
        <v>N/A</v>
      </c>
      <c r="AB640" s="71" t="str">
        <f t="shared" si="364"/>
        <v/>
      </c>
      <c r="AC640" s="71" t="str">
        <f t="shared" si="365"/>
        <v/>
      </c>
      <c r="AD640" s="71" t="str">
        <f t="shared" si="377"/>
        <v/>
      </c>
      <c r="AE640" s="71" t="str">
        <f t="shared" si="378"/>
        <v/>
      </c>
      <c r="AF640" s="71" t="str">
        <f t="shared" si="366"/>
        <v>N/A</v>
      </c>
      <c r="AG640" s="71" t="str">
        <f t="shared" si="367"/>
        <v/>
      </c>
      <c r="AH640" s="71" t="str">
        <f t="shared" si="368"/>
        <v/>
      </c>
      <c r="AI640" s="71" t="str">
        <f t="shared" si="369"/>
        <v/>
      </c>
      <c r="AJ640" s="71" t="str">
        <f t="shared" si="370"/>
        <v/>
      </c>
      <c r="AK640" s="71" t="str">
        <f t="shared" si="371"/>
        <v/>
      </c>
      <c r="AL640" s="71" t="str">
        <f t="shared" si="379"/>
        <v>N/A</v>
      </c>
      <c r="AM640" s="71" t="str">
        <f t="shared" si="372"/>
        <v>N/A</v>
      </c>
    </row>
    <row r="641" spans="1:39" x14ac:dyDescent="0.45">
      <c r="A641" s="71" t="str">
        <f t="shared" si="342"/>
        <v>2710660340</v>
      </c>
      <c r="B641" s="71" t="str">
        <f t="shared" si="343"/>
        <v>22-08-2019 10:55:03 UTC</v>
      </c>
      <c r="C641" s="71" t="str">
        <f t="shared" si="344"/>
        <v>97th-2hxk-tfrs</v>
      </c>
      <c r="D641" s="71" t="str">
        <f t="shared" si="345"/>
        <v>-15.76918532140553</v>
      </c>
      <c r="E641" s="71" t="str">
        <f t="shared" si="346"/>
        <v>35.14850822277367</v>
      </c>
      <c r="F641" s="71" t="str">
        <f t="shared" si="347"/>
        <v>969.0</v>
      </c>
      <c r="G641" s="71" t="str">
        <f t="shared" si="348"/>
        <v>Malawi</v>
      </c>
      <c r="H641" s="71" t="str">
        <f t="shared" si="349"/>
        <v>Chiradzulu</v>
      </c>
      <c r="I641" s="71" t="str">
        <f t="shared" si="350"/>
        <v>Likoswe</v>
      </c>
      <c r="J641" s="71" t="str">
        <f t="shared" si="351"/>
        <v>Nsiya</v>
      </c>
      <c r="K641" s="71" t="str">
        <f t="shared" si="352"/>
        <v>Mpochera</v>
      </c>
      <c r="L641" s="71">
        <f t="shared" si="353"/>
        <v>0</v>
      </c>
      <c r="M641" s="71">
        <f t="shared" si="354"/>
        <v>0</v>
      </c>
      <c r="N641" s="71">
        <f t="shared" si="373"/>
        <v>0</v>
      </c>
      <c r="O641" s="71" t="str">
        <f t="shared" si="374"/>
        <v>No Improved System</v>
      </c>
      <c r="P641" s="71" t="s">
        <v>96</v>
      </c>
      <c r="Q641" s="71" t="str">
        <f t="shared" si="355"/>
        <v/>
      </c>
      <c r="R641" s="71" t="str">
        <f t="shared" si="356"/>
        <v>Unprotected well</v>
      </c>
      <c r="S641" s="71" t="str">
        <f t="shared" si="375"/>
        <v>Unprotected well</v>
      </c>
      <c r="T641" s="71" t="str">
        <f t="shared" si="357"/>
        <v>N/A</v>
      </c>
      <c r="U641" s="71">
        <f t="shared" si="358"/>
        <v>800</v>
      </c>
      <c r="V641" s="71" t="str">
        <f t="shared" si="359"/>
        <v>N/A</v>
      </c>
      <c r="W641" s="71" t="str">
        <f t="shared" si="360"/>
        <v/>
      </c>
      <c r="X641" s="71" t="str">
        <f t="shared" si="361"/>
        <v/>
      </c>
      <c r="Y641" s="71" t="str">
        <f t="shared" si="362"/>
        <v/>
      </c>
      <c r="Z641" s="71" t="str">
        <f t="shared" si="376"/>
        <v>N/A</v>
      </c>
      <c r="AA641" s="71" t="str">
        <f t="shared" si="363"/>
        <v>N/A</v>
      </c>
      <c r="AB641" s="71" t="str">
        <f t="shared" si="364"/>
        <v/>
      </c>
      <c r="AC641" s="71" t="str">
        <f t="shared" si="365"/>
        <v/>
      </c>
      <c r="AD641" s="71" t="str">
        <f t="shared" si="377"/>
        <v/>
      </c>
      <c r="AE641" s="71" t="str">
        <f t="shared" si="378"/>
        <v/>
      </c>
      <c r="AF641" s="71" t="str">
        <f t="shared" si="366"/>
        <v>N/A</v>
      </c>
      <c r="AG641" s="71" t="str">
        <f t="shared" si="367"/>
        <v/>
      </c>
      <c r="AH641" s="71" t="str">
        <f t="shared" si="368"/>
        <v/>
      </c>
      <c r="AI641" s="71" t="str">
        <f t="shared" si="369"/>
        <v/>
      </c>
      <c r="AJ641" s="71" t="str">
        <f t="shared" si="370"/>
        <v/>
      </c>
      <c r="AK641" s="71" t="str">
        <f t="shared" si="371"/>
        <v/>
      </c>
      <c r="AL641" s="71" t="str">
        <f t="shared" si="379"/>
        <v>N/A</v>
      </c>
      <c r="AM641" s="71" t="str">
        <f t="shared" si="372"/>
        <v>N/A</v>
      </c>
    </row>
    <row r="642" spans="1:39" x14ac:dyDescent="0.45">
      <c r="A642" s="71" t="str">
        <f t="shared" ref="A642:A705" si="380">IF(Instance_ID="","",Instance_ID)</f>
        <v>2716670383</v>
      </c>
      <c r="B642" s="71" t="str">
        <f t="shared" ref="B642:B705" si="381">IF(Date="","",Date)</f>
        <v>22-08-2019 10:57:38 UTC</v>
      </c>
      <c r="C642" s="71" t="str">
        <f t="shared" ref="C642:C705" si="382">IF(Unique_ID="","",Unique_ID)</f>
        <v>mssn-qhka-adu2</v>
      </c>
      <c r="D642" s="71" t="str">
        <f t="shared" ref="D642:D705" si="383">IF(Latitude="","",Latitude)</f>
        <v>-15.717990542761981</v>
      </c>
      <c r="E642" s="71" t="str">
        <f t="shared" ref="E642:E705" si="384">IF(Longitude="","",Longitude)</f>
        <v>35.30759590677917</v>
      </c>
      <c r="F642" s="71" t="str">
        <f t="shared" ref="F642:F705" si="385">IF(Elevation="","",Elevation)</f>
        <v>766.0</v>
      </c>
      <c r="G642" s="71" t="str">
        <f t="shared" ref="G642:G705" si="386">IF(Geo_Level_1="","",Geo_Level_1)</f>
        <v>Malawi</v>
      </c>
      <c r="H642" s="71" t="str">
        <f t="shared" ref="H642:H705" si="387">IF(Geo_Level_2="","",Geo_Level_2)</f>
        <v>Chiradzulu</v>
      </c>
      <c r="I642" s="71" t="str">
        <f t="shared" ref="I642:I705" si="388">IF(Geo_Level_1="","",Geo_Level_3)</f>
        <v>Kadewere</v>
      </c>
      <c r="J642" s="71" t="str">
        <f t="shared" ref="J642:J705" si="389">IF(Geo_Level_1="","",Geo_Level_4)</f>
        <v>Chikwakwata</v>
      </c>
      <c r="K642" s="71" t="str">
        <f t="shared" ref="K642:K705" si="390">IF(Geo_Level_1="","",Geo_Level_5)</f>
        <v>Salimu</v>
      </c>
      <c r="L642" s="71">
        <f t="shared" ref="L642:L705" si="391">IF(Geo_Level_1="","",Geo_Level_6)</f>
        <v>0</v>
      </c>
      <c r="M642" s="71">
        <f t="shared" ref="M642:M705" si="392">IF(Geo_Level_1="","",Geo_Level_7)</f>
        <v>0</v>
      </c>
      <c r="N642" s="71">
        <f t="shared" si="373"/>
        <v>8</v>
      </c>
      <c r="O642" s="71" t="str">
        <f t="shared" si="374"/>
        <v>High Level of Service</v>
      </c>
      <c r="P642" s="71">
        <v>1</v>
      </c>
      <c r="Q642" s="71" t="str">
        <f t="shared" ref="Q642:Q705" si="393">IF(Type_Improved_Water_Point="","",Type_Improved_Water_Point)</f>
        <v>Afridev Handpump</v>
      </c>
      <c r="R642" s="71" t="str">
        <f t="shared" ref="R642:R705" si="394">IF(Type_Unimproved_Water="","",Type_Unimproved_Water)</f>
        <v/>
      </c>
      <c r="S642" s="71" t="str">
        <f t="shared" si="375"/>
        <v>Afridev Handpump</v>
      </c>
      <c r="T642" s="71">
        <f t="shared" ref="T642:T705" si="395">IF(P642="N/A",P642,IF(Waterpoint_Source_Protected="","No Data",IF(Waterpoint_Source_Protected="Yes",1,0)))</f>
        <v>1</v>
      </c>
      <c r="U642" s="71">
        <f t="shared" ref="U642:U705" si="396">IF(Number_Users="","",Number_Users)</f>
        <v>250</v>
      </c>
      <c r="V642" s="71">
        <f t="shared" ref="V642:V705" si="397">IFERROR(IF(P642="N/A",P642,IF(U642="","No Data",IF(U642&lt;=Gov_Standard_Number_Users,1,0))),1)</f>
        <v>1</v>
      </c>
      <c r="W642" s="71">
        <f t="shared" ref="W642:W705" si="398">IF(Waterpoint_Out_Of_Service_Broken="","",IF(Waterpoint_Out_Of_Service_Broken="No",1,0))</f>
        <v>1</v>
      </c>
      <c r="X642" s="71" t="str">
        <f t="shared" ref="X642:X705" si="399">IF(Waterpoint_Number_Times_Broken="","",IF(Waterpoint_Number_Times_Broken&lt;=12,1,0))</f>
        <v/>
      </c>
      <c r="Y642" s="71" t="str">
        <f t="shared" ref="Y642:Y705" si="400">IF(Waterpoint_Days_Broken="","",IF(Waterpoint_Days_Broken&gt;1,0,1))</f>
        <v/>
      </c>
      <c r="Z642" s="71">
        <f t="shared" si="376"/>
        <v>1</v>
      </c>
      <c r="AA642" s="71">
        <f t="shared" ref="AA642:AA705" si="401">IF(P642="N/A",P642,IF(Water_Available_Day_Of_Visit="","No Data",IF(Water_Available_Day_Of_Visit="Yes",1,0)))</f>
        <v>1</v>
      </c>
      <c r="AB642" s="71">
        <f t="shared" ref="AB642:AB705" si="402">IF(Seconds_20L="","",Seconds_20L)</f>
        <v>82</v>
      </c>
      <c r="AC642" s="71" t="str">
        <f t="shared" ref="AC642:AC705" si="403">IF(Piped_Or_Handpump="","",Piped_Or_Handpump)</f>
        <v>Handpump</v>
      </c>
      <c r="AD642" s="71">
        <f t="shared" si="377"/>
        <v>82</v>
      </c>
      <c r="AE642" s="71" t="str">
        <f t="shared" si="378"/>
        <v/>
      </c>
      <c r="AF642" s="71">
        <f t="shared" ref="AF642:AF705" si="404">IF(P642="N/A",P642,IF(AND(AD642="",AE642=""),"No Data",IF(AC642="Piped System",IF(AE642&gt;=Gov_Standards_Quantity,1,0),IF(AC642="Handpump",IF(AB642&lt;=Standard_Time_To_Fill_Bucket,1,0)))))</f>
        <v>1</v>
      </c>
      <c r="AG642" s="71" t="str">
        <f t="shared" ref="AG642:AG705" si="405">IF(Ecoli_Result="","",IF(Ecoli_Result=Standard_Ecoli,1,0))</f>
        <v/>
      </c>
      <c r="AH642" s="71" t="str">
        <f t="shared" ref="AH642:AH705" si="406">IF(Residual_Chlorine_Result="","",IF(AND(Residual_Chlorine_Result&lt;=Standard_Residual_Chlorine_Max,Residual_Chlorine_Result&gt;=Standard_Residual_Chlorine_Min),1,0))</f>
        <v/>
      </c>
      <c r="AI642" s="71">
        <f t="shared" ref="AI642:AI705" si="407">IF(Bacteria_Result="","",IF(Bacteria_Result=Standard_Bacteria,1,0))</f>
        <v>1</v>
      </c>
      <c r="AJ642" s="71" t="str">
        <f t="shared" ref="AJ642:AJ705" si="408">IF(Other_Contaminant="","",Other_Contaminant)</f>
        <v>Turbidity</v>
      </c>
      <c r="AK642" s="71">
        <f t="shared" ref="AK642:AK705" si="409">IF(Other_Contaminant_Result="","",IF(Other_Contaminant_Result&lt;=Standard_Other_Contaminant,1,0))</f>
        <v>1</v>
      </c>
      <c r="AL642" s="71">
        <f t="shared" si="379"/>
        <v>1</v>
      </c>
      <c r="AM642" s="71">
        <f t="shared" ref="AM642:AM705" si="410">IF(P642="N/A",P642,IF(Water_Point_Condition_Overall="","No Data",IF(Water_Point_Condition_Overall="Normal",1,0)))</f>
        <v>1</v>
      </c>
    </row>
    <row r="643" spans="1:39" x14ac:dyDescent="0.45">
      <c r="A643" s="71" t="str">
        <f t="shared" si="380"/>
        <v>2720370418</v>
      </c>
      <c r="B643" s="71" t="str">
        <f t="shared" si="381"/>
        <v>22-08-2019 11:07:35 UTC</v>
      </c>
      <c r="C643" s="71" t="str">
        <f t="shared" si="382"/>
        <v>96tn-g95g-x0bt</v>
      </c>
      <c r="D643" s="71" t="str">
        <f t="shared" si="383"/>
        <v>-15.536629292182624</v>
      </c>
      <c r="E643" s="71" t="str">
        <f t="shared" si="384"/>
        <v>35.17949393950403</v>
      </c>
      <c r="F643" s="71" t="str">
        <f t="shared" si="385"/>
        <v>1020.0</v>
      </c>
      <c r="G643" s="71" t="str">
        <f t="shared" si="386"/>
        <v>Malawi</v>
      </c>
      <c r="H643" s="71" t="str">
        <f t="shared" si="387"/>
        <v>Chiradzulu</v>
      </c>
      <c r="I643" s="71" t="str">
        <f t="shared" si="388"/>
        <v>Chitera</v>
      </c>
      <c r="J643" s="71" t="str">
        <f t="shared" si="389"/>
        <v>Luna</v>
      </c>
      <c r="K643" s="71" t="str">
        <f t="shared" si="390"/>
        <v>Mlukula</v>
      </c>
      <c r="L643" s="71">
        <f t="shared" si="391"/>
        <v>0</v>
      </c>
      <c r="M643" s="71">
        <f t="shared" si="392"/>
        <v>0</v>
      </c>
      <c r="N643" s="71">
        <f t="shared" ref="N643:N706" si="411">SUM(P643,T643,V643,Z643,AA643,AF643,AL643,AM643)</f>
        <v>0</v>
      </c>
      <c r="O643" s="71" t="str">
        <f t="shared" ref="O643:O706" si="412">IF(N643=0,"No Improved System",IF(N643=1,"Inadequate Level of Service",IF(N643=2,"Inadequate Level of Service",IF(N643=3,"Basic Level of Service",IF(N643=4,"Basic Level of Service",IF(N643=5,"Basic Level of Service",IF(N643=6,"Intermediate Level of Service",IF(N643=7,"Intermediate Level of Service",IF(N643=8,"High Level of Service")))))))))</f>
        <v>No Improved System</v>
      </c>
      <c r="P643" s="71" t="s">
        <v>96</v>
      </c>
      <c r="Q643" s="71" t="str">
        <f t="shared" si="393"/>
        <v/>
      </c>
      <c r="R643" s="71" t="str">
        <f t="shared" si="394"/>
        <v>Unprotected well</v>
      </c>
      <c r="S643" s="71" t="str">
        <f t="shared" ref="S643:S706" si="413">CONCATENATE(Q643,R643)</f>
        <v>Unprotected well</v>
      </c>
      <c r="T643" s="71" t="str">
        <f t="shared" si="395"/>
        <v>N/A</v>
      </c>
      <c r="U643" s="71">
        <f t="shared" si="396"/>
        <v>140</v>
      </c>
      <c r="V643" s="71" t="str">
        <f t="shared" si="397"/>
        <v>N/A</v>
      </c>
      <c r="W643" s="71" t="str">
        <f t="shared" si="398"/>
        <v/>
      </c>
      <c r="X643" s="71" t="str">
        <f t="shared" si="399"/>
        <v/>
      </c>
      <c r="Y643" s="71" t="str">
        <f t="shared" si="400"/>
        <v/>
      </c>
      <c r="Z643" s="71" t="str">
        <f t="shared" ref="Z643:Z706" si="414">IF(P643="N/A",P643,IF(OR(W643="",AND(W643=0,X643="",Y643="")),"No Data",IF(W643=1,1,IF(AND(X643=1,Y643=1),1,0))))</f>
        <v>N/A</v>
      </c>
      <c r="AA643" s="71" t="str">
        <f t="shared" si="401"/>
        <v>N/A</v>
      </c>
      <c r="AB643" s="71" t="str">
        <f t="shared" si="402"/>
        <v/>
      </c>
      <c r="AC643" s="71" t="str">
        <f t="shared" si="403"/>
        <v/>
      </c>
      <c r="AD643" s="71" t="str">
        <f t="shared" ref="AD643:AD706" si="415">IF(AC643="Handpump",IF(AB643="","",AB643),"")</f>
        <v/>
      </c>
      <c r="AE643" s="71" t="str">
        <f t="shared" ref="AE643:AE706" si="416">IF(AC643="piped system",IFERROR(20/AB643*86400/U643,""),"")</f>
        <v/>
      </c>
      <c r="AF643" s="71" t="str">
        <f t="shared" si="404"/>
        <v>N/A</v>
      </c>
      <c r="AG643" s="71" t="str">
        <f t="shared" si="405"/>
        <v/>
      </c>
      <c r="AH643" s="71" t="str">
        <f t="shared" si="406"/>
        <v/>
      </c>
      <c r="AI643" s="71" t="str">
        <f t="shared" si="407"/>
        <v/>
      </c>
      <c r="AJ643" s="71" t="str">
        <f t="shared" si="408"/>
        <v/>
      </c>
      <c r="AK643" s="71" t="str">
        <f t="shared" si="409"/>
        <v/>
      </c>
      <c r="AL643" s="71" t="str">
        <f t="shared" ref="AL643:AL706" si="417">IF(P643="N/A",P643,IF(AJ643="",IF(OR(AG643=0,AND(AI643=0,AG643="")),0,IF(OR(AG643=1,AH643=1,AI643=1),1,"No Data")),IF(OR(AK643=0,AG643=0,AND(AI643=0,AG643="")),0,IF(AND(AK643=1,OR(AG643=1,AH643=1,AI643=1)),1,"No Data"))))</f>
        <v>N/A</v>
      </c>
      <c r="AM643" s="71" t="str">
        <f t="shared" si="410"/>
        <v>N/A</v>
      </c>
    </row>
    <row r="644" spans="1:39" x14ac:dyDescent="0.45">
      <c r="A644" s="71" t="str">
        <f t="shared" si="380"/>
        <v>2708980069</v>
      </c>
      <c r="B644" s="71" t="str">
        <f t="shared" si="381"/>
        <v>22-08-2019 11:21:09 UTC</v>
      </c>
      <c r="C644" s="71" t="str">
        <f t="shared" si="382"/>
        <v>8npd-jqxh-75km</v>
      </c>
      <c r="D644" s="71" t="str">
        <f t="shared" si="383"/>
        <v>-15.764593589119613</v>
      </c>
      <c r="E644" s="71" t="str">
        <f t="shared" si="384"/>
        <v>35.137760611251</v>
      </c>
      <c r="F644" s="71" t="str">
        <f t="shared" si="385"/>
        <v>1047.0</v>
      </c>
      <c r="G644" s="71" t="str">
        <f t="shared" si="386"/>
        <v>Malawi</v>
      </c>
      <c r="H644" s="71" t="str">
        <f t="shared" si="387"/>
        <v>Chiradzulu</v>
      </c>
      <c r="I644" s="71" t="str">
        <f t="shared" si="388"/>
        <v>Likoswe</v>
      </c>
      <c r="J644" s="71" t="str">
        <f t="shared" si="389"/>
        <v>Nsiya</v>
      </c>
      <c r="K644" s="71" t="str">
        <f t="shared" si="390"/>
        <v>Ngolanga</v>
      </c>
      <c r="L644" s="71">
        <f t="shared" si="391"/>
        <v>0</v>
      </c>
      <c r="M644" s="71">
        <f t="shared" si="392"/>
        <v>0</v>
      </c>
      <c r="N644" s="71">
        <f t="shared" si="411"/>
        <v>8</v>
      </c>
      <c r="O644" s="71" t="str">
        <f t="shared" si="412"/>
        <v>High Level of Service</v>
      </c>
      <c r="P644" s="71">
        <v>1</v>
      </c>
      <c r="Q644" s="71" t="str">
        <f t="shared" si="393"/>
        <v>Afridev Handpump</v>
      </c>
      <c r="R644" s="71" t="str">
        <f t="shared" si="394"/>
        <v/>
      </c>
      <c r="S644" s="71" t="str">
        <f t="shared" si="413"/>
        <v>Afridev Handpump</v>
      </c>
      <c r="T644" s="71">
        <f t="shared" si="395"/>
        <v>1</v>
      </c>
      <c r="U644" s="71">
        <f t="shared" si="396"/>
        <v>75</v>
      </c>
      <c r="V644" s="71">
        <f t="shared" si="397"/>
        <v>1</v>
      </c>
      <c r="W644" s="71">
        <f t="shared" si="398"/>
        <v>1</v>
      </c>
      <c r="X644" s="71" t="str">
        <f t="shared" si="399"/>
        <v/>
      </c>
      <c r="Y644" s="71" t="str">
        <f t="shared" si="400"/>
        <v/>
      </c>
      <c r="Z644" s="71">
        <f t="shared" si="414"/>
        <v>1</v>
      </c>
      <c r="AA644" s="71">
        <f t="shared" si="401"/>
        <v>1</v>
      </c>
      <c r="AB644" s="71">
        <f t="shared" si="402"/>
        <v>70</v>
      </c>
      <c r="AC644" s="71" t="str">
        <f t="shared" si="403"/>
        <v>Handpump</v>
      </c>
      <c r="AD644" s="71">
        <f t="shared" si="415"/>
        <v>70</v>
      </c>
      <c r="AE644" s="71" t="str">
        <f t="shared" si="416"/>
        <v/>
      </c>
      <c r="AF644" s="71">
        <f t="shared" si="404"/>
        <v>1</v>
      </c>
      <c r="AG644" s="71" t="str">
        <f t="shared" si="405"/>
        <v/>
      </c>
      <c r="AH644" s="71" t="str">
        <f t="shared" si="406"/>
        <v/>
      </c>
      <c r="AI644" s="71">
        <f t="shared" si="407"/>
        <v>1</v>
      </c>
      <c r="AJ644" s="71" t="str">
        <f t="shared" si="408"/>
        <v>Turbidity</v>
      </c>
      <c r="AK644" s="71">
        <f t="shared" si="409"/>
        <v>1</v>
      </c>
      <c r="AL644" s="71">
        <f t="shared" si="417"/>
        <v>1</v>
      </c>
      <c r="AM644" s="71">
        <f t="shared" si="410"/>
        <v>1</v>
      </c>
    </row>
    <row r="645" spans="1:39" x14ac:dyDescent="0.45">
      <c r="A645" s="71" t="str">
        <f t="shared" si="380"/>
        <v>2722330398</v>
      </c>
      <c r="B645" s="71" t="str">
        <f t="shared" si="381"/>
        <v>22-08-2019 11:24:49 UTC</v>
      </c>
      <c r="C645" s="71" t="str">
        <f t="shared" si="382"/>
        <v>rmte-2w1m-pnn6</v>
      </c>
      <c r="D645" s="71" t="str">
        <f t="shared" si="383"/>
        <v>-15.53317523561418</v>
      </c>
      <c r="E645" s="71" t="str">
        <f t="shared" si="384"/>
        <v>35.177363343536854</v>
      </c>
      <c r="F645" s="71" t="str">
        <f t="shared" si="385"/>
        <v>1025.0</v>
      </c>
      <c r="G645" s="71" t="str">
        <f t="shared" si="386"/>
        <v>Malawi</v>
      </c>
      <c r="H645" s="71" t="str">
        <f t="shared" si="387"/>
        <v>Chiradzulu</v>
      </c>
      <c r="I645" s="71" t="str">
        <f t="shared" si="388"/>
        <v>Chitera</v>
      </c>
      <c r="J645" s="71" t="str">
        <f t="shared" si="389"/>
        <v>Luna</v>
      </c>
      <c r="K645" s="71" t="str">
        <f t="shared" si="390"/>
        <v>Mlukula</v>
      </c>
      <c r="L645" s="71">
        <f t="shared" si="391"/>
        <v>0</v>
      </c>
      <c r="M645" s="71">
        <f t="shared" si="392"/>
        <v>0</v>
      </c>
      <c r="N645" s="71">
        <f t="shared" si="411"/>
        <v>0</v>
      </c>
      <c r="O645" s="71" t="str">
        <f t="shared" si="412"/>
        <v>No Improved System</v>
      </c>
      <c r="P645" s="71" t="s">
        <v>96</v>
      </c>
      <c r="Q645" s="71" t="str">
        <f t="shared" si="393"/>
        <v/>
      </c>
      <c r="R645" s="71" t="str">
        <f t="shared" si="394"/>
        <v>Unprotected well</v>
      </c>
      <c r="S645" s="71" t="str">
        <f t="shared" si="413"/>
        <v>Unprotected well</v>
      </c>
      <c r="T645" s="71" t="str">
        <f t="shared" si="395"/>
        <v>N/A</v>
      </c>
      <c r="U645" s="71">
        <f t="shared" si="396"/>
        <v>150</v>
      </c>
      <c r="V645" s="71" t="str">
        <f t="shared" si="397"/>
        <v>N/A</v>
      </c>
      <c r="W645" s="71" t="str">
        <f t="shared" si="398"/>
        <v/>
      </c>
      <c r="X645" s="71" t="str">
        <f t="shared" si="399"/>
        <v/>
      </c>
      <c r="Y645" s="71" t="str">
        <f t="shared" si="400"/>
        <v/>
      </c>
      <c r="Z645" s="71" t="str">
        <f t="shared" si="414"/>
        <v>N/A</v>
      </c>
      <c r="AA645" s="71" t="str">
        <f t="shared" si="401"/>
        <v>N/A</v>
      </c>
      <c r="AB645" s="71" t="str">
        <f t="shared" si="402"/>
        <v/>
      </c>
      <c r="AC645" s="71" t="str">
        <f t="shared" si="403"/>
        <v/>
      </c>
      <c r="AD645" s="71" t="str">
        <f t="shared" si="415"/>
        <v/>
      </c>
      <c r="AE645" s="71" t="str">
        <f t="shared" si="416"/>
        <v/>
      </c>
      <c r="AF645" s="71" t="str">
        <f t="shared" si="404"/>
        <v>N/A</v>
      </c>
      <c r="AG645" s="71" t="str">
        <f t="shared" si="405"/>
        <v/>
      </c>
      <c r="AH645" s="71" t="str">
        <f t="shared" si="406"/>
        <v/>
      </c>
      <c r="AI645" s="71" t="str">
        <f t="shared" si="407"/>
        <v/>
      </c>
      <c r="AJ645" s="71" t="str">
        <f t="shared" si="408"/>
        <v/>
      </c>
      <c r="AK645" s="71" t="str">
        <f t="shared" si="409"/>
        <v/>
      </c>
      <c r="AL645" s="71" t="str">
        <f t="shared" si="417"/>
        <v>N/A</v>
      </c>
      <c r="AM645" s="71" t="str">
        <f t="shared" si="410"/>
        <v>N/A</v>
      </c>
    </row>
    <row r="646" spans="1:39" x14ac:dyDescent="0.45">
      <c r="A646" s="71" t="str">
        <f t="shared" si="380"/>
        <v>2724340335</v>
      </c>
      <c r="B646" s="71" t="str">
        <f t="shared" si="381"/>
        <v>22-08-2019 11:25:01 UTC</v>
      </c>
      <c r="C646" s="71" t="str">
        <f t="shared" si="382"/>
        <v>yket-jvr2-f82y</v>
      </c>
      <c r="D646" s="71" t="str">
        <f t="shared" si="383"/>
        <v>-15.769546246156096</v>
      </c>
      <c r="E646" s="71" t="str">
        <f t="shared" si="384"/>
        <v>35.15383525751531</v>
      </c>
      <c r="F646" s="71" t="str">
        <f t="shared" si="385"/>
        <v>971.0</v>
      </c>
      <c r="G646" s="71" t="str">
        <f t="shared" si="386"/>
        <v>Malawi</v>
      </c>
      <c r="H646" s="71" t="str">
        <f t="shared" si="387"/>
        <v>Chiradzulu</v>
      </c>
      <c r="I646" s="71" t="str">
        <f t="shared" si="388"/>
        <v>Likoswe</v>
      </c>
      <c r="J646" s="71" t="str">
        <f t="shared" si="389"/>
        <v>Nsiya</v>
      </c>
      <c r="K646" s="71" t="str">
        <f t="shared" si="390"/>
        <v>Mpochera</v>
      </c>
      <c r="L646" s="71">
        <f t="shared" si="391"/>
        <v>0</v>
      </c>
      <c r="M646" s="71">
        <f t="shared" si="392"/>
        <v>0</v>
      </c>
      <c r="N646" s="71">
        <f t="shared" si="411"/>
        <v>8</v>
      </c>
      <c r="O646" s="71" t="str">
        <f t="shared" si="412"/>
        <v>High Level of Service</v>
      </c>
      <c r="P646" s="71">
        <v>1</v>
      </c>
      <c r="Q646" s="71" t="str">
        <f t="shared" si="393"/>
        <v>Afridev Handpump</v>
      </c>
      <c r="R646" s="71" t="str">
        <f t="shared" si="394"/>
        <v/>
      </c>
      <c r="S646" s="71" t="str">
        <f t="shared" si="413"/>
        <v>Afridev Handpump</v>
      </c>
      <c r="T646" s="71">
        <f t="shared" si="395"/>
        <v>1</v>
      </c>
      <c r="U646" s="71">
        <f t="shared" si="396"/>
        <v>3</v>
      </c>
      <c r="V646" s="71">
        <f t="shared" si="397"/>
        <v>1</v>
      </c>
      <c r="W646" s="71">
        <f t="shared" si="398"/>
        <v>1</v>
      </c>
      <c r="X646" s="71" t="str">
        <f t="shared" si="399"/>
        <v/>
      </c>
      <c r="Y646" s="71" t="str">
        <f t="shared" si="400"/>
        <v/>
      </c>
      <c r="Z646" s="71">
        <f t="shared" si="414"/>
        <v>1</v>
      </c>
      <c r="AA646" s="71">
        <f t="shared" si="401"/>
        <v>1</v>
      </c>
      <c r="AB646" s="71">
        <f t="shared" si="402"/>
        <v>34</v>
      </c>
      <c r="AC646" s="71" t="str">
        <f t="shared" si="403"/>
        <v>Handpump</v>
      </c>
      <c r="AD646" s="71">
        <f t="shared" si="415"/>
        <v>34</v>
      </c>
      <c r="AE646" s="71" t="str">
        <f t="shared" si="416"/>
        <v/>
      </c>
      <c r="AF646" s="71">
        <f t="shared" si="404"/>
        <v>1</v>
      </c>
      <c r="AG646" s="71" t="str">
        <f t="shared" si="405"/>
        <v/>
      </c>
      <c r="AH646" s="71" t="str">
        <f t="shared" si="406"/>
        <v/>
      </c>
      <c r="AI646" s="71">
        <f t="shared" si="407"/>
        <v>1</v>
      </c>
      <c r="AJ646" s="71" t="str">
        <f t="shared" si="408"/>
        <v>Turbidity</v>
      </c>
      <c r="AK646" s="71">
        <f t="shared" si="409"/>
        <v>1</v>
      </c>
      <c r="AL646" s="71">
        <f t="shared" si="417"/>
        <v>1</v>
      </c>
      <c r="AM646" s="71">
        <f t="shared" si="410"/>
        <v>1</v>
      </c>
    </row>
    <row r="647" spans="1:39" x14ac:dyDescent="0.45">
      <c r="A647" s="71" t="str">
        <f t="shared" si="380"/>
        <v>2720370149</v>
      </c>
      <c r="B647" s="71" t="str">
        <f t="shared" si="381"/>
        <v>22-08-2019 11:27:00 UTC</v>
      </c>
      <c r="C647" s="71" t="str">
        <f t="shared" si="382"/>
        <v>xj12-eeuq-ux5n</v>
      </c>
      <c r="D647" s="71" t="str">
        <f t="shared" si="383"/>
        <v>-15.568406051024795</v>
      </c>
      <c r="E647" s="71" t="str">
        <f t="shared" si="384"/>
        <v>35.17569702118635</v>
      </c>
      <c r="F647" s="71" t="str">
        <f t="shared" si="385"/>
        <v>994.0</v>
      </c>
      <c r="G647" s="71" t="str">
        <f t="shared" si="386"/>
        <v>Malawi</v>
      </c>
      <c r="H647" s="71" t="str">
        <f t="shared" si="387"/>
        <v>Chiradzulu</v>
      </c>
      <c r="I647" s="71" t="str">
        <f t="shared" si="388"/>
        <v>Chitera</v>
      </c>
      <c r="J647" s="71" t="str">
        <f t="shared" si="389"/>
        <v>Luna</v>
      </c>
      <c r="K647" s="71" t="str">
        <f t="shared" si="390"/>
        <v>Luna</v>
      </c>
      <c r="L647" s="71">
        <f t="shared" si="391"/>
        <v>0</v>
      </c>
      <c r="M647" s="71">
        <f t="shared" si="392"/>
        <v>0</v>
      </c>
      <c r="N647" s="71">
        <f t="shared" si="411"/>
        <v>0</v>
      </c>
      <c r="O647" s="71" t="str">
        <f t="shared" si="412"/>
        <v>No Improved System</v>
      </c>
      <c r="P647" s="71" t="s">
        <v>96</v>
      </c>
      <c r="Q647" s="71" t="str">
        <f t="shared" si="393"/>
        <v/>
      </c>
      <c r="R647" s="71" t="str">
        <f t="shared" si="394"/>
        <v>Unprotected well</v>
      </c>
      <c r="S647" s="71" t="str">
        <f t="shared" si="413"/>
        <v>Unprotected well</v>
      </c>
      <c r="T647" s="71" t="str">
        <f t="shared" si="395"/>
        <v>N/A</v>
      </c>
      <c r="U647" s="71">
        <f t="shared" si="396"/>
        <v>255</v>
      </c>
      <c r="V647" s="71" t="str">
        <f t="shared" si="397"/>
        <v>N/A</v>
      </c>
      <c r="W647" s="71" t="str">
        <f t="shared" si="398"/>
        <v/>
      </c>
      <c r="X647" s="71" t="str">
        <f t="shared" si="399"/>
        <v/>
      </c>
      <c r="Y647" s="71" t="str">
        <f t="shared" si="400"/>
        <v/>
      </c>
      <c r="Z647" s="71" t="str">
        <f t="shared" si="414"/>
        <v>N/A</v>
      </c>
      <c r="AA647" s="71" t="str">
        <f t="shared" si="401"/>
        <v>N/A</v>
      </c>
      <c r="AB647" s="71" t="str">
        <f t="shared" si="402"/>
        <v/>
      </c>
      <c r="AC647" s="71" t="str">
        <f t="shared" si="403"/>
        <v/>
      </c>
      <c r="AD647" s="71" t="str">
        <f t="shared" si="415"/>
        <v/>
      </c>
      <c r="AE647" s="71" t="str">
        <f t="shared" si="416"/>
        <v/>
      </c>
      <c r="AF647" s="71" t="str">
        <f t="shared" si="404"/>
        <v>N/A</v>
      </c>
      <c r="AG647" s="71" t="str">
        <f t="shared" si="405"/>
        <v/>
      </c>
      <c r="AH647" s="71" t="str">
        <f t="shared" si="406"/>
        <v/>
      </c>
      <c r="AI647" s="71" t="str">
        <f t="shared" si="407"/>
        <v/>
      </c>
      <c r="AJ647" s="71" t="str">
        <f t="shared" si="408"/>
        <v/>
      </c>
      <c r="AK647" s="71" t="str">
        <f t="shared" si="409"/>
        <v/>
      </c>
      <c r="AL647" s="71" t="str">
        <f t="shared" si="417"/>
        <v>N/A</v>
      </c>
      <c r="AM647" s="71" t="str">
        <f t="shared" si="410"/>
        <v>N/A</v>
      </c>
    </row>
    <row r="648" spans="1:39" x14ac:dyDescent="0.45">
      <c r="A648" s="71" t="str">
        <f t="shared" si="380"/>
        <v>2708900170</v>
      </c>
      <c r="B648" s="71" t="str">
        <f t="shared" si="381"/>
        <v>22-08-2019 11:28:40 UTC</v>
      </c>
      <c r="C648" s="71" t="str">
        <f t="shared" si="382"/>
        <v>k4nf-3dp1-75rm</v>
      </c>
      <c r="D648" s="71" t="str">
        <f t="shared" si="383"/>
        <v>-15.84984986577183</v>
      </c>
      <c r="E648" s="71" t="str">
        <f t="shared" si="384"/>
        <v>35.276420172303915</v>
      </c>
      <c r="F648" s="71" t="str">
        <f t="shared" si="385"/>
        <v>780.0</v>
      </c>
      <c r="G648" s="71" t="str">
        <f t="shared" si="386"/>
        <v>Malawi</v>
      </c>
      <c r="H648" s="71" t="str">
        <f t="shared" si="387"/>
        <v>Chiradzulu</v>
      </c>
      <c r="I648" s="71" t="str">
        <f t="shared" si="388"/>
        <v>Nkalo</v>
      </c>
      <c r="J648" s="71" t="str">
        <f t="shared" si="389"/>
        <v>Mpulula</v>
      </c>
      <c r="K648" s="71" t="str">
        <f t="shared" si="390"/>
        <v>Mwahala</v>
      </c>
      <c r="L648" s="71">
        <f t="shared" si="391"/>
        <v>0</v>
      </c>
      <c r="M648" s="71">
        <f t="shared" si="392"/>
        <v>0</v>
      </c>
      <c r="N648" s="71">
        <f t="shared" si="411"/>
        <v>6</v>
      </c>
      <c r="O648" s="71" t="str">
        <f t="shared" si="412"/>
        <v>Intermediate Level of Service</v>
      </c>
      <c r="P648" s="71">
        <v>1</v>
      </c>
      <c r="Q648" s="71" t="str">
        <f t="shared" si="393"/>
        <v>Afridev Handpump</v>
      </c>
      <c r="R648" s="71" t="str">
        <f t="shared" si="394"/>
        <v/>
      </c>
      <c r="S648" s="71" t="str">
        <f t="shared" si="413"/>
        <v>Afridev Handpump</v>
      </c>
      <c r="T648" s="71">
        <f t="shared" si="395"/>
        <v>1</v>
      </c>
      <c r="U648" s="71">
        <f t="shared" si="396"/>
        <v>300</v>
      </c>
      <c r="V648" s="71">
        <f t="shared" si="397"/>
        <v>0</v>
      </c>
      <c r="W648" s="71">
        <f t="shared" si="398"/>
        <v>0</v>
      </c>
      <c r="X648" s="71">
        <f t="shared" si="399"/>
        <v>1</v>
      </c>
      <c r="Y648" s="71">
        <f t="shared" si="400"/>
        <v>0</v>
      </c>
      <c r="Z648" s="71">
        <f t="shared" si="414"/>
        <v>0</v>
      </c>
      <c r="AA648" s="71">
        <f t="shared" si="401"/>
        <v>1</v>
      </c>
      <c r="AB648" s="71">
        <f t="shared" si="402"/>
        <v>52</v>
      </c>
      <c r="AC648" s="71" t="str">
        <f t="shared" si="403"/>
        <v>Handpump</v>
      </c>
      <c r="AD648" s="71">
        <f t="shared" si="415"/>
        <v>52</v>
      </c>
      <c r="AE648" s="71" t="str">
        <f t="shared" si="416"/>
        <v/>
      </c>
      <c r="AF648" s="71">
        <f t="shared" si="404"/>
        <v>1</v>
      </c>
      <c r="AG648" s="71" t="str">
        <f t="shared" si="405"/>
        <v/>
      </c>
      <c r="AH648" s="71" t="str">
        <f t="shared" si="406"/>
        <v/>
      </c>
      <c r="AI648" s="71">
        <f t="shared" si="407"/>
        <v>1</v>
      </c>
      <c r="AJ648" s="71" t="str">
        <f t="shared" si="408"/>
        <v>Turbidity</v>
      </c>
      <c r="AK648" s="71">
        <f t="shared" si="409"/>
        <v>1</v>
      </c>
      <c r="AL648" s="71">
        <f t="shared" si="417"/>
        <v>1</v>
      </c>
      <c r="AM648" s="71">
        <f t="shared" si="410"/>
        <v>1</v>
      </c>
    </row>
    <row r="649" spans="1:39" x14ac:dyDescent="0.45">
      <c r="A649" s="71" t="str">
        <f t="shared" si="380"/>
        <v>2694040443</v>
      </c>
      <c r="B649" s="71" t="str">
        <f t="shared" si="381"/>
        <v>22-08-2019 11:34:56 UTC</v>
      </c>
      <c r="C649" s="71" t="str">
        <f t="shared" si="382"/>
        <v>bd5r-5f82-3nyj</v>
      </c>
      <c r="D649" s="71" t="str">
        <f t="shared" si="383"/>
        <v>-15.727335191331804</v>
      </c>
      <c r="E649" s="71" t="str">
        <f t="shared" si="384"/>
        <v>35.30823829583824</v>
      </c>
      <c r="F649" s="71" t="str">
        <f t="shared" si="385"/>
        <v>738.0</v>
      </c>
      <c r="G649" s="71" t="str">
        <f t="shared" si="386"/>
        <v>Malawi</v>
      </c>
      <c r="H649" s="71" t="str">
        <f t="shared" si="387"/>
        <v>Chiradzulu</v>
      </c>
      <c r="I649" s="71" t="str">
        <f t="shared" si="388"/>
        <v>Kadewere</v>
      </c>
      <c r="J649" s="71" t="str">
        <f t="shared" si="389"/>
        <v>Chikwakwata</v>
      </c>
      <c r="K649" s="71" t="str">
        <f t="shared" si="390"/>
        <v>Mtembo</v>
      </c>
      <c r="L649" s="71">
        <f t="shared" si="391"/>
        <v>0</v>
      </c>
      <c r="M649" s="71">
        <f t="shared" si="392"/>
        <v>0</v>
      </c>
      <c r="N649" s="71">
        <f t="shared" si="411"/>
        <v>7</v>
      </c>
      <c r="O649" s="71" t="str">
        <f t="shared" si="412"/>
        <v>Intermediate Level of Service</v>
      </c>
      <c r="P649" s="71">
        <v>1</v>
      </c>
      <c r="Q649" s="71" t="str">
        <f t="shared" si="393"/>
        <v>Afridev Handpump</v>
      </c>
      <c r="R649" s="71" t="str">
        <f t="shared" si="394"/>
        <v/>
      </c>
      <c r="S649" s="71" t="str">
        <f t="shared" si="413"/>
        <v>Afridev Handpump</v>
      </c>
      <c r="T649" s="71">
        <f t="shared" si="395"/>
        <v>1</v>
      </c>
      <c r="U649" s="71">
        <f t="shared" si="396"/>
        <v>700</v>
      </c>
      <c r="V649" s="71">
        <f t="shared" si="397"/>
        <v>0</v>
      </c>
      <c r="W649" s="71">
        <f t="shared" si="398"/>
        <v>1</v>
      </c>
      <c r="X649" s="71" t="str">
        <f t="shared" si="399"/>
        <v/>
      </c>
      <c r="Y649" s="71" t="str">
        <f t="shared" si="400"/>
        <v/>
      </c>
      <c r="Z649" s="71">
        <f t="shared" si="414"/>
        <v>1</v>
      </c>
      <c r="AA649" s="71">
        <f t="shared" si="401"/>
        <v>1</v>
      </c>
      <c r="AB649" s="71">
        <f t="shared" si="402"/>
        <v>89</v>
      </c>
      <c r="AC649" s="71" t="str">
        <f t="shared" si="403"/>
        <v>Handpump</v>
      </c>
      <c r="AD649" s="71">
        <f t="shared" si="415"/>
        <v>89</v>
      </c>
      <c r="AE649" s="71" t="str">
        <f t="shared" si="416"/>
        <v/>
      </c>
      <c r="AF649" s="71">
        <f t="shared" si="404"/>
        <v>1</v>
      </c>
      <c r="AG649" s="71" t="str">
        <f t="shared" si="405"/>
        <v/>
      </c>
      <c r="AH649" s="71" t="str">
        <f t="shared" si="406"/>
        <v/>
      </c>
      <c r="AI649" s="71">
        <f t="shared" si="407"/>
        <v>1</v>
      </c>
      <c r="AJ649" s="71" t="str">
        <f t="shared" si="408"/>
        <v>Turbidity</v>
      </c>
      <c r="AK649" s="71">
        <f t="shared" si="409"/>
        <v>1</v>
      </c>
      <c r="AL649" s="71">
        <f t="shared" si="417"/>
        <v>1</v>
      </c>
      <c r="AM649" s="71">
        <f t="shared" si="410"/>
        <v>1</v>
      </c>
    </row>
    <row r="650" spans="1:39" x14ac:dyDescent="0.45">
      <c r="A650" s="71" t="str">
        <f t="shared" si="380"/>
        <v>2716660228</v>
      </c>
      <c r="B650" s="71" t="str">
        <f t="shared" si="381"/>
        <v>22-08-2019 11:40:55 UTC</v>
      </c>
      <c r="C650" s="71" t="str">
        <f t="shared" si="382"/>
        <v>3dr8-t6tj-msq1</v>
      </c>
      <c r="D650" s="71" t="str">
        <f t="shared" si="383"/>
        <v>-15.56392680387944</v>
      </c>
      <c r="E650" s="71" t="str">
        <f t="shared" si="384"/>
        <v>35.17667384818196</v>
      </c>
      <c r="F650" s="71" t="str">
        <f t="shared" si="385"/>
        <v>999.0</v>
      </c>
      <c r="G650" s="71" t="str">
        <f t="shared" si="386"/>
        <v>Malawi</v>
      </c>
      <c r="H650" s="71" t="str">
        <f t="shared" si="387"/>
        <v>Chiradzulu</v>
      </c>
      <c r="I650" s="71" t="str">
        <f t="shared" si="388"/>
        <v>Chitera</v>
      </c>
      <c r="J650" s="71" t="str">
        <f t="shared" si="389"/>
        <v>Chelewani</v>
      </c>
      <c r="K650" s="71" t="str">
        <f t="shared" si="390"/>
        <v>Dzimenyani</v>
      </c>
      <c r="L650" s="71">
        <f t="shared" si="391"/>
        <v>0</v>
      </c>
      <c r="M650" s="71">
        <f t="shared" si="392"/>
        <v>0</v>
      </c>
      <c r="N650" s="71">
        <f t="shared" si="411"/>
        <v>0</v>
      </c>
      <c r="O650" s="71" t="str">
        <f t="shared" si="412"/>
        <v>No Improved System</v>
      </c>
      <c r="P650" s="71" t="s">
        <v>96</v>
      </c>
      <c r="Q650" s="71" t="str">
        <f t="shared" si="393"/>
        <v/>
      </c>
      <c r="R650" s="71" t="str">
        <f t="shared" si="394"/>
        <v>Unprotected well</v>
      </c>
      <c r="S650" s="71" t="str">
        <f t="shared" si="413"/>
        <v>Unprotected well</v>
      </c>
      <c r="T650" s="71" t="str">
        <f t="shared" si="395"/>
        <v>N/A</v>
      </c>
      <c r="U650" s="71">
        <f t="shared" si="396"/>
        <v>260</v>
      </c>
      <c r="V650" s="71" t="str">
        <f t="shared" si="397"/>
        <v>N/A</v>
      </c>
      <c r="W650" s="71" t="str">
        <f t="shared" si="398"/>
        <v/>
      </c>
      <c r="X650" s="71" t="str">
        <f t="shared" si="399"/>
        <v/>
      </c>
      <c r="Y650" s="71" t="str">
        <f t="shared" si="400"/>
        <v/>
      </c>
      <c r="Z650" s="71" t="str">
        <f t="shared" si="414"/>
        <v>N/A</v>
      </c>
      <c r="AA650" s="71" t="str">
        <f t="shared" si="401"/>
        <v>N/A</v>
      </c>
      <c r="AB650" s="71" t="str">
        <f t="shared" si="402"/>
        <v/>
      </c>
      <c r="AC650" s="71" t="str">
        <f t="shared" si="403"/>
        <v/>
      </c>
      <c r="AD650" s="71" t="str">
        <f t="shared" si="415"/>
        <v/>
      </c>
      <c r="AE650" s="71" t="str">
        <f t="shared" si="416"/>
        <v/>
      </c>
      <c r="AF650" s="71" t="str">
        <f t="shared" si="404"/>
        <v>N/A</v>
      </c>
      <c r="AG650" s="71" t="str">
        <f t="shared" si="405"/>
        <v/>
      </c>
      <c r="AH650" s="71" t="str">
        <f t="shared" si="406"/>
        <v/>
      </c>
      <c r="AI650" s="71" t="str">
        <f t="shared" si="407"/>
        <v/>
      </c>
      <c r="AJ650" s="71" t="str">
        <f t="shared" si="408"/>
        <v/>
      </c>
      <c r="AK650" s="71" t="str">
        <f t="shared" si="409"/>
        <v/>
      </c>
      <c r="AL650" s="71" t="str">
        <f t="shared" si="417"/>
        <v>N/A</v>
      </c>
      <c r="AM650" s="71" t="str">
        <f t="shared" si="410"/>
        <v>N/A</v>
      </c>
    </row>
    <row r="651" spans="1:39" x14ac:dyDescent="0.45">
      <c r="A651" s="71" t="str">
        <f t="shared" si="380"/>
        <v>2716680478</v>
      </c>
      <c r="B651" s="71" t="str">
        <f t="shared" si="381"/>
        <v>22-08-2019 11:54:38 UTC</v>
      </c>
      <c r="C651" s="71" t="str">
        <f t="shared" si="382"/>
        <v>rn4t-588w-0cp4</v>
      </c>
      <c r="D651" s="71" t="str">
        <f t="shared" si="383"/>
        <v>-15.537058277986944</v>
      </c>
      <c r="E651" s="71" t="str">
        <f t="shared" si="384"/>
        <v>35.17446027137339</v>
      </c>
      <c r="F651" s="71" t="str">
        <f t="shared" si="385"/>
        <v>1040.0</v>
      </c>
      <c r="G651" s="71" t="str">
        <f t="shared" si="386"/>
        <v>Malawi</v>
      </c>
      <c r="H651" s="71" t="str">
        <f t="shared" si="387"/>
        <v>Chiradzulu</v>
      </c>
      <c r="I651" s="71" t="str">
        <f t="shared" si="388"/>
        <v>Chitera</v>
      </c>
      <c r="J651" s="71" t="str">
        <f t="shared" si="389"/>
        <v>Luna</v>
      </c>
      <c r="K651" s="71" t="str">
        <f t="shared" si="390"/>
        <v>Msungwi</v>
      </c>
      <c r="L651" s="71">
        <f t="shared" si="391"/>
        <v>0</v>
      </c>
      <c r="M651" s="71">
        <f t="shared" si="392"/>
        <v>0</v>
      </c>
      <c r="N651" s="71">
        <f t="shared" si="411"/>
        <v>5</v>
      </c>
      <c r="O651" s="71" t="str">
        <f t="shared" si="412"/>
        <v>Basic Level of Service</v>
      </c>
      <c r="P651" s="71">
        <v>1</v>
      </c>
      <c r="Q651" s="71" t="str">
        <f t="shared" si="393"/>
        <v>Afridev Handpump</v>
      </c>
      <c r="R651" s="71" t="str">
        <f t="shared" si="394"/>
        <v/>
      </c>
      <c r="S651" s="71" t="str">
        <f t="shared" si="413"/>
        <v>Afridev Handpump</v>
      </c>
      <c r="T651" s="71">
        <f t="shared" si="395"/>
        <v>1</v>
      </c>
      <c r="U651" s="71">
        <f t="shared" si="396"/>
        <v>450</v>
      </c>
      <c r="V651" s="71">
        <f t="shared" si="397"/>
        <v>0</v>
      </c>
      <c r="W651" s="71">
        <f t="shared" si="398"/>
        <v>0</v>
      </c>
      <c r="X651" s="71">
        <f t="shared" si="399"/>
        <v>1</v>
      </c>
      <c r="Y651" s="71">
        <f t="shared" si="400"/>
        <v>0</v>
      </c>
      <c r="Z651" s="71">
        <f t="shared" si="414"/>
        <v>0</v>
      </c>
      <c r="AA651" s="71">
        <f t="shared" si="401"/>
        <v>1</v>
      </c>
      <c r="AB651" s="71">
        <f t="shared" si="402"/>
        <v>125</v>
      </c>
      <c r="AC651" s="71" t="str">
        <f t="shared" si="403"/>
        <v>Handpump</v>
      </c>
      <c r="AD651" s="71">
        <f t="shared" si="415"/>
        <v>125</v>
      </c>
      <c r="AE651" s="71" t="str">
        <f t="shared" si="416"/>
        <v/>
      </c>
      <c r="AF651" s="71">
        <f t="shared" si="404"/>
        <v>0</v>
      </c>
      <c r="AG651" s="71" t="str">
        <f t="shared" si="405"/>
        <v/>
      </c>
      <c r="AH651" s="71" t="str">
        <f t="shared" si="406"/>
        <v/>
      </c>
      <c r="AI651" s="71">
        <f t="shared" si="407"/>
        <v>1</v>
      </c>
      <c r="AJ651" s="71" t="str">
        <f t="shared" si="408"/>
        <v>Turbidity</v>
      </c>
      <c r="AK651" s="71">
        <f t="shared" si="409"/>
        <v>1</v>
      </c>
      <c r="AL651" s="71">
        <f t="shared" si="417"/>
        <v>1</v>
      </c>
      <c r="AM651" s="71">
        <f t="shared" si="410"/>
        <v>1</v>
      </c>
    </row>
    <row r="652" spans="1:39" x14ac:dyDescent="0.45">
      <c r="A652" s="71" t="str">
        <f t="shared" si="380"/>
        <v>2724340336</v>
      </c>
      <c r="B652" s="71" t="str">
        <f t="shared" si="381"/>
        <v>22-08-2019 11:56:01 UTC</v>
      </c>
      <c r="C652" s="71" t="str">
        <f t="shared" si="382"/>
        <v>qute-ctmg-vwn5</v>
      </c>
      <c r="D652" s="71" t="str">
        <f t="shared" si="383"/>
        <v>-15.775734060443938</v>
      </c>
      <c r="E652" s="71" t="str">
        <f t="shared" si="384"/>
        <v>35.14465531334281</v>
      </c>
      <c r="F652" s="71" t="str">
        <f t="shared" si="385"/>
        <v>1002.0</v>
      </c>
      <c r="G652" s="71" t="str">
        <f t="shared" si="386"/>
        <v>Malawi</v>
      </c>
      <c r="H652" s="71" t="str">
        <f t="shared" si="387"/>
        <v>Chiradzulu</v>
      </c>
      <c r="I652" s="71" t="str">
        <f t="shared" si="388"/>
        <v>Likoswe</v>
      </c>
      <c r="J652" s="71" t="str">
        <f t="shared" si="389"/>
        <v>Nsiya</v>
      </c>
      <c r="K652" s="71" t="str">
        <f t="shared" si="390"/>
        <v>Chitambuli</v>
      </c>
      <c r="L652" s="71">
        <f t="shared" si="391"/>
        <v>0</v>
      </c>
      <c r="M652" s="71">
        <f t="shared" si="392"/>
        <v>0</v>
      </c>
      <c r="N652" s="71">
        <f t="shared" si="411"/>
        <v>7</v>
      </c>
      <c r="O652" s="71" t="str">
        <f t="shared" si="412"/>
        <v>Intermediate Level of Service</v>
      </c>
      <c r="P652" s="71">
        <v>1</v>
      </c>
      <c r="Q652" s="71" t="str">
        <f t="shared" si="393"/>
        <v>Afridev Handpump</v>
      </c>
      <c r="R652" s="71" t="str">
        <f t="shared" si="394"/>
        <v/>
      </c>
      <c r="S652" s="71" t="str">
        <f t="shared" si="413"/>
        <v>Afridev Handpump</v>
      </c>
      <c r="T652" s="71">
        <f t="shared" si="395"/>
        <v>1</v>
      </c>
      <c r="U652" s="71">
        <f t="shared" si="396"/>
        <v>350</v>
      </c>
      <c r="V652" s="71">
        <f t="shared" si="397"/>
        <v>0</v>
      </c>
      <c r="W652" s="71">
        <f t="shared" si="398"/>
        <v>0</v>
      </c>
      <c r="X652" s="71">
        <f t="shared" si="399"/>
        <v>1</v>
      </c>
      <c r="Y652" s="71">
        <f t="shared" si="400"/>
        <v>1</v>
      </c>
      <c r="Z652" s="71">
        <f t="shared" si="414"/>
        <v>1</v>
      </c>
      <c r="AA652" s="71">
        <f t="shared" si="401"/>
        <v>1</v>
      </c>
      <c r="AB652" s="71">
        <f t="shared" si="402"/>
        <v>65</v>
      </c>
      <c r="AC652" s="71" t="str">
        <f t="shared" si="403"/>
        <v>Handpump</v>
      </c>
      <c r="AD652" s="71">
        <f t="shared" si="415"/>
        <v>65</v>
      </c>
      <c r="AE652" s="71" t="str">
        <f t="shared" si="416"/>
        <v/>
      </c>
      <c r="AF652" s="71">
        <f t="shared" si="404"/>
        <v>1</v>
      </c>
      <c r="AG652" s="71" t="str">
        <f t="shared" si="405"/>
        <v/>
      </c>
      <c r="AH652" s="71" t="str">
        <f t="shared" si="406"/>
        <v/>
      </c>
      <c r="AI652" s="71">
        <f t="shared" si="407"/>
        <v>1</v>
      </c>
      <c r="AJ652" s="71" t="str">
        <f t="shared" si="408"/>
        <v>Turbidity</v>
      </c>
      <c r="AK652" s="71">
        <f t="shared" si="409"/>
        <v>1</v>
      </c>
      <c r="AL652" s="71">
        <f t="shared" si="417"/>
        <v>1</v>
      </c>
      <c r="AM652" s="71">
        <f t="shared" si="410"/>
        <v>1</v>
      </c>
    </row>
    <row r="653" spans="1:39" x14ac:dyDescent="0.45">
      <c r="A653" s="71" t="str">
        <f t="shared" si="380"/>
        <v>2710670252</v>
      </c>
      <c r="B653" s="71" t="str">
        <f t="shared" si="381"/>
        <v>22-08-2019 12:16:55 UTC</v>
      </c>
      <c r="C653" s="71" t="str">
        <f t="shared" si="382"/>
        <v>459m-702m-1xaq</v>
      </c>
      <c r="D653" s="71" t="str">
        <f t="shared" si="383"/>
        <v>-15.559487957507372</v>
      </c>
      <c r="E653" s="71" t="str">
        <f t="shared" si="384"/>
        <v>35.18089757300913</v>
      </c>
      <c r="F653" s="71" t="str">
        <f t="shared" si="385"/>
        <v>961.0</v>
      </c>
      <c r="G653" s="71" t="str">
        <f t="shared" si="386"/>
        <v>Malawi</v>
      </c>
      <c r="H653" s="71" t="str">
        <f t="shared" si="387"/>
        <v>Chiradzulu</v>
      </c>
      <c r="I653" s="71" t="str">
        <f t="shared" si="388"/>
        <v>Chitera</v>
      </c>
      <c r="J653" s="71" t="str">
        <f t="shared" si="389"/>
        <v>Chelewani</v>
      </c>
      <c r="K653" s="71" t="str">
        <f t="shared" si="390"/>
        <v>Dzimenyani</v>
      </c>
      <c r="L653" s="71">
        <f t="shared" si="391"/>
        <v>0</v>
      </c>
      <c r="M653" s="71">
        <f t="shared" si="392"/>
        <v>0</v>
      </c>
      <c r="N653" s="71">
        <f t="shared" si="411"/>
        <v>7</v>
      </c>
      <c r="O653" s="71" t="str">
        <f t="shared" si="412"/>
        <v>Intermediate Level of Service</v>
      </c>
      <c r="P653" s="71">
        <v>1</v>
      </c>
      <c r="Q653" s="71" t="str">
        <f t="shared" si="393"/>
        <v>Afridev Handpump</v>
      </c>
      <c r="R653" s="71" t="str">
        <f t="shared" si="394"/>
        <v/>
      </c>
      <c r="S653" s="71" t="str">
        <f t="shared" si="413"/>
        <v>Afridev Handpump</v>
      </c>
      <c r="T653" s="71">
        <f t="shared" si="395"/>
        <v>1</v>
      </c>
      <c r="U653" s="71">
        <f t="shared" si="396"/>
        <v>315</v>
      </c>
      <c r="V653" s="71">
        <f t="shared" si="397"/>
        <v>0</v>
      </c>
      <c r="W653" s="71">
        <f t="shared" si="398"/>
        <v>1</v>
      </c>
      <c r="X653" s="71" t="str">
        <f t="shared" si="399"/>
        <v/>
      </c>
      <c r="Y653" s="71" t="str">
        <f t="shared" si="400"/>
        <v/>
      </c>
      <c r="Z653" s="71">
        <f t="shared" si="414"/>
        <v>1</v>
      </c>
      <c r="AA653" s="71">
        <f t="shared" si="401"/>
        <v>1</v>
      </c>
      <c r="AB653" s="71">
        <f t="shared" si="402"/>
        <v>85</v>
      </c>
      <c r="AC653" s="71" t="str">
        <f t="shared" si="403"/>
        <v>Handpump</v>
      </c>
      <c r="AD653" s="71">
        <f t="shared" si="415"/>
        <v>85</v>
      </c>
      <c r="AE653" s="71" t="str">
        <f t="shared" si="416"/>
        <v/>
      </c>
      <c r="AF653" s="71">
        <f t="shared" si="404"/>
        <v>1</v>
      </c>
      <c r="AG653" s="71" t="str">
        <f t="shared" si="405"/>
        <v/>
      </c>
      <c r="AH653" s="71" t="str">
        <f t="shared" si="406"/>
        <v/>
      </c>
      <c r="AI653" s="71">
        <f t="shared" si="407"/>
        <v>1</v>
      </c>
      <c r="AJ653" s="71" t="str">
        <f t="shared" si="408"/>
        <v>Turbidity</v>
      </c>
      <c r="AK653" s="71">
        <f t="shared" si="409"/>
        <v>1</v>
      </c>
      <c r="AL653" s="71">
        <f t="shared" si="417"/>
        <v>1</v>
      </c>
      <c r="AM653" s="71">
        <f t="shared" si="410"/>
        <v>1</v>
      </c>
    </row>
    <row r="654" spans="1:39" x14ac:dyDescent="0.45">
      <c r="A654" s="71" t="str">
        <f t="shared" si="380"/>
        <v>2708990192</v>
      </c>
      <c r="B654" s="71" t="str">
        <f t="shared" si="381"/>
        <v>22-08-2019 12:23:52 UTC</v>
      </c>
      <c r="C654" s="71" t="str">
        <f t="shared" si="382"/>
        <v>k5kw-ntkr-c8qu</v>
      </c>
      <c r="D654" s="71" t="str">
        <f t="shared" si="383"/>
        <v>-15.9129787562415</v>
      </c>
      <c r="E654" s="71" t="str">
        <f t="shared" si="384"/>
        <v>35.3130598179996</v>
      </c>
      <c r="F654" s="71" t="str">
        <f t="shared" si="385"/>
        <v>730.0</v>
      </c>
      <c r="G654" s="71" t="str">
        <f t="shared" si="386"/>
        <v>Malawi</v>
      </c>
      <c r="H654" s="71" t="str">
        <f t="shared" si="387"/>
        <v>Chiradzulu</v>
      </c>
      <c r="I654" s="71" t="str">
        <f t="shared" si="388"/>
        <v>Nkalo</v>
      </c>
      <c r="J654" s="71" t="str">
        <f t="shared" si="389"/>
        <v>Namondwe</v>
      </c>
      <c r="K654" s="71" t="str">
        <f t="shared" si="390"/>
        <v>Losa</v>
      </c>
      <c r="L654" s="71">
        <f t="shared" si="391"/>
        <v>0</v>
      </c>
      <c r="M654" s="71">
        <f t="shared" si="392"/>
        <v>0</v>
      </c>
      <c r="N654" s="71">
        <f t="shared" si="411"/>
        <v>7</v>
      </c>
      <c r="O654" s="71" t="str">
        <f t="shared" si="412"/>
        <v>Intermediate Level of Service</v>
      </c>
      <c r="P654" s="71">
        <v>1</v>
      </c>
      <c r="Q654" s="71" t="str">
        <f t="shared" si="393"/>
        <v>Afridev Handpump</v>
      </c>
      <c r="R654" s="71" t="str">
        <f t="shared" si="394"/>
        <v/>
      </c>
      <c r="S654" s="71" t="str">
        <f t="shared" si="413"/>
        <v>Afridev Handpump</v>
      </c>
      <c r="T654" s="71">
        <f t="shared" si="395"/>
        <v>1</v>
      </c>
      <c r="U654" s="71">
        <f t="shared" si="396"/>
        <v>440</v>
      </c>
      <c r="V654" s="71">
        <f t="shared" si="397"/>
        <v>0</v>
      </c>
      <c r="W654" s="71">
        <f t="shared" si="398"/>
        <v>1</v>
      </c>
      <c r="X654" s="71" t="str">
        <f t="shared" si="399"/>
        <v/>
      </c>
      <c r="Y654" s="71" t="str">
        <f t="shared" si="400"/>
        <v/>
      </c>
      <c r="Z654" s="71">
        <f t="shared" si="414"/>
        <v>1</v>
      </c>
      <c r="AA654" s="71">
        <f t="shared" si="401"/>
        <v>1</v>
      </c>
      <c r="AB654" s="71">
        <f t="shared" si="402"/>
        <v>64</v>
      </c>
      <c r="AC654" s="71" t="str">
        <f t="shared" si="403"/>
        <v>Handpump</v>
      </c>
      <c r="AD654" s="71">
        <f t="shared" si="415"/>
        <v>64</v>
      </c>
      <c r="AE654" s="71" t="str">
        <f t="shared" si="416"/>
        <v/>
      </c>
      <c r="AF654" s="71">
        <f t="shared" si="404"/>
        <v>1</v>
      </c>
      <c r="AG654" s="71" t="str">
        <f t="shared" si="405"/>
        <v/>
      </c>
      <c r="AH654" s="71" t="str">
        <f t="shared" si="406"/>
        <v/>
      </c>
      <c r="AI654" s="71">
        <f t="shared" si="407"/>
        <v>1</v>
      </c>
      <c r="AJ654" s="71" t="str">
        <f t="shared" si="408"/>
        <v>Turbidity</v>
      </c>
      <c r="AK654" s="71">
        <f t="shared" si="409"/>
        <v>1</v>
      </c>
      <c r="AL654" s="71">
        <f t="shared" si="417"/>
        <v>1</v>
      </c>
      <c r="AM654" s="71">
        <f t="shared" si="410"/>
        <v>1</v>
      </c>
    </row>
    <row r="655" spans="1:39" x14ac:dyDescent="0.45">
      <c r="A655" s="71" t="str">
        <f t="shared" si="380"/>
        <v>2708930296</v>
      </c>
      <c r="B655" s="71" t="str">
        <f t="shared" si="381"/>
        <v>22-08-2019 12:24:54 UTC</v>
      </c>
      <c r="C655" s="71" t="str">
        <f t="shared" si="382"/>
        <v>kt3a-x3xp-w99q</v>
      </c>
      <c r="D655" s="71" t="str">
        <f t="shared" si="383"/>
        <v>-15.849826270714402</v>
      </c>
      <c r="E655" s="71" t="str">
        <f t="shared" si="384"/>
        <v>35.27863676659763</v>
      </c>
      <c r="F655" s="71" t="str">
        <f t="shared" si="385"/>
        <v>777.0</v>
      </c>
      <c r="G655" s="71" t="str">
        <f t="shared" si="386"/>
        <v>Malawi</v>
      </c>
      <c r="H655" s="71" t="str">
        <f t="shared" si="387"/>
        <v>Chiradzulu</v>
      </c>
      <c r="I655" s="71" t="str">
        <f t="shared" si="388"/>
        <v>Nkalo</v>
      </c>
      <c r="J655" s="71" t="str">
        <f t="shared" si="389"/>
        <v>Mpulula</v>
      </c>
      <c r="K655" s="71" t="str">
        <f t="shared" si="390"/>
        <v>Mpulula</v>
      </c>
      <c r="L655" s="71">
        <f t="shared" si="391"/>
        <v>0</v>
      </c>
      <c r="M655" s="71">
        <f t="shared" si="392"/>
        <v>0</v>
      </c>
      <c r="N655" s="71">
        <f t="shared" si="411"/>
        <v>6</v>
      </c>
      <c r="O655" s="71" t="str">
        <f t="shared" si="412"/>
        <v>Intermediate Level of Service</v>
      </c>
      <c r="P655" s="71">
        <v>1</v>
      </c>
      <c r="Q655" s="71" t="str">
        <f t="shared" si="393"/>
        <v>Afridev Handpump</v>
      </c>
      <c r="R655" s="71" t="str">
        <f t="shared" si="394"/>
        <v/>
      </c>
      <c r="S655" s="71" t="str">
        <f t="shared" si="413"/>
        <v>Afridev Handpump</v>
      </c>
      <c r="T655" s="71">
        <f t="shared" si="395"/>
        <v>1</v>
      </c>
      <c r="U655" s="71">
        <f t="shared" si="396"/>
        <v>300</v>
      </c>
      <c r="V655" s="71">
        <f t="shared" si="397"/>
        <v>0</v>
      </c>
      <c r="W655" s="71">
        <f t="shared" si="398"/>
        <v>0</v>
      </c>
      <c r="X655" s="71">
        <f t="shared" si="399"/>
        <v>1</v>
      </c>
      <c r="Y655" s="71">
        <f t="shared" si="400"/>
        <v>0</v>
      </c>
      <c r="Z655" s="71">
        <f t="shared" si="414"/>
        <v>0</v>
      </c>
      <c r="AA655" s="71">
        <f t="shared" si="401"/>
        <v>1</v>
      </c>
      <c r="AB655" s="71">
        <f t="shared" si="402"/>
        <v>68</v>
      </c>
      <c r="AC655" s="71" t="str">
        <f t="shared" si="403"/>
        <v>Handpump</v>
      </c>
      <c r="AD655" s="71">
        <f t="shared" si="415"/>
        <v>68</v>
      </c>
      <c r="AE655" s="71" t="str">
        <f t="shared" si="416"/>
        <v/>
      </c>
      <c r="AF655" s="71">
        <f t="shared" si="404"/>
        <v>1</v>
      </c>
      <c r="AG655" s="71" t="str">
        <f t="shared" si="405"/>
        <v/>
      </c>
      <c r="AH655" s="71" t="str">
        <f t="shared" si="406"/>
        <v/>
      </c>
      <c r="AI655" s="71">
        <f t="shared" si="407"/>
        <v>1</v>
      </c>
      <c r="AJ655" s="71" t="str">
        <f t="shared" si="408"/>
        <v>Turbidity</v>
      </c>
      <c r="AK655" s="71">
        <f t="shared" si="409"/>
        <v>1</v>
      </c>
      <c r="AL655" s="71">
        <f t="shared" si="417"/>
        <v>1</v>
      </c>
      <c r="AM655" s="71">
        <f t="shared" si="410"/>
        <v>1</v>
      </c>
    </row>
    <row r="656" spans="1:39" x14ac:dyDescent="0.45">
      <c r="A656" s="71" t="str">
        <f t="shared" si="380"/>
        <v>2692040783</v>
      </c>
      <c r="B656" s="71" t="str">
        <f t="shared" si="381"/>
        <v>22-08-2019 12:30:25 UTC</v>
      </c>
      <c r="C656" s="71" t="str">
        <f t="shared" si="382"/>
        <v>mwdd-ps26-deb8</v>
      </c>
      <c r="D656" s="71" t="str">
        <f t="shared" si="383"/>
        <v>-15.538426539860666</v>
      </c>
      <c r="E656" s="71" t="str">
        <f t="shared" si="384"/>
        <v>35.172563111409545</v>
      </c>
      <c r="F656" s="71" t="str">
        <f t="shared" si="385"/>
        <v>981.0</v>
      </c>
      <c r="G656" s="71" t="str">
        <f t="shared" si="386"/>
        <v>Malawi</v>
      </c>
      <c r="H656" s="71" t="str">
        <f t="shared" si="387"/>
        <v>Chiradzulu</v>
      </c>
      <c r="I656" s="71" t="str">
        <f t="shared" si="388"/>
        <v>Chitera</v>
      </c>
      <c r="J656" s="71" t="str">
        <f t="shared" si="389"/>
        <v>Luna</v>
      </c>
      <c r="K656" s="71" t="str">
        <f t="shared" si="390"/>
        <v>Msungwi</v>
      </c>
      <c r="L656" s="71">
        <f t="shared" si="391"/>
        <v>0</v>
      </c>
      <c r="M656" s="71">
        <f t="shared" si="392"/>
        <v>0</v>
      </c>
      <c r="N656" s="71">
        <f t="shared" si="411"/>
        <v>6</v>
      </c>
      <c r="O656" s="71" t="str">
        <f t="shared" si="412"/>
        <v>Intermediate Level of Service</v>
      </c>
      <c r="P656" s="71">
        <v>1</v>
      </c>
      <c r="Q656" s="71" t="str">
        <f t="shared" si="393"/>
        <v>Afridev Handpump</v>
      </c>
      <c r="R656" s="71" t="str">
        <f t="shared" si="394"/>
        <v/>
      </c>
      <c r="S656" s="71" t="str">
        <f t="shared" si="413"/>
        <v>Afridev Handpump</v>
      </c>
      <c r="T656" s="71">
        <f t="shared" si="395"/>
        <v>1</v>
      </c>
      <c r="U656" s="71">
        <f t="shared" si="396"/>
        <v>980</v>
      </c>
      <c r="V656" s="71">
        <f t="shared" si="397"/>
        <v>0</v>
      </c>
      <c r="W656" s="71">
        <f t="shared" si="398"/>
        <v>0</v>
      </c>
      <c r="X656" s="71">
        <f t="shared" si="399"/>
        <v>1</v>
      </c>
      <c r="Y656" s="71">
        <f t="shared" si="400"/>
        <v>0</v>
      </c>
      <c r="Z656" s="71">
        <f t="shared" si="414"/>
        <v>0</v>
      </c>
      <c r="AA656" s="71">
        <f t="shared" si="401"/>
        <v>1</v>
      </c>
      <c r="AB656" s="71">
        <f t="shared" si="402"/>
        <v>80</v>
      </c>
      <c r="AC656" s="71" t="str">
        <f t="shared" si="403"/>
        <v>Handpump</v>
      </c>
      <c r="AD656" s="71">
        <f t="shared" si="415"/>
        <v>80</v>
      </c>
      <c r="AE656" s="71" t="str">
        <f t="shared" si="416"/>
        <v/>
      </c>
      <c r="AF656" s="71">
        <f t="shared" si="404"/>
        <v>1</v>
      </c>
      <c r="AG656" s="71" t="str">
        <f t="shared" si="405"/>
        <v/>
      </c>
      <c r="AH656" s="71" t="str">
        <f t="shared" si="406"/>
        <v/>
      </c>
      <c r="AI656" s="71">
        <f t="shared" si="407"/>
        <v>1</v>
      </c>
      <c r="AJ656" s="71" t="str">
        <f t="shared" si="408"/>
        <v>Turbidity</v>
      </c>
      <c r="AK656" s="71">
        <f t="shared" si="409"/>
        <v>1</v>
      </c>
      <c r="AL656" s="71">
        <f t="shared" si="417"/>
        <v>1</v>
      </c>
      <c r="AM656" s="71">
        <f t="shared" si="410"/>
        <v>1</v>
      </c>
    </row>
    <row r="657" spans="1:39" x14ac:dyDescent="0.45">
      <c r="A657" s="71" t="str">
        <f t="shared" si="380"/>
        <v>2722340305</v>
      </c>
      <c r="B657" s="71" t="str">
        <f t="shared" si="381"/>
        <v>22-08-2019 12:33:40 UTC</v>
      </c>
      <c r="C657" s="71" t="str">
        <f t="shared" si="382"/>
        <v>vnx4-amk4-daqu</v>
      </c>
      <c r="D657" s="71" t="str">
        <f t="shared" si="383"/>
        <v>-15.819273772649467</v>
      </c>
      <c r="E657" s="71" t="str">
        <f t="shared" si="384"/>
        <v>35.246300557628274</v>
      </c>
      <c r="F657" s="71" t="str">
        <f t="shared" si="385"/>
        <v>895.0</v>
      </c>
      <c r="G657" s="71" t="str">
        <f t="shared" si="386"/>
        <v>Malawi</v>
      </c>
      <c r="H657" s="71" t="str">
        <f t="shared" si="387"/>
        <v>Chiradzulu</v>
      </c>
      <c r="I657" s="71" t="str">
        <f t="shared" si="388"/>
        <v>Mpunga</v>
      </c>
      <c r="J657" s="71" t="str">
        <f t="shared" si="389"/>
        <v>Tawakali</v>
      </c>
      <c r="K657" s="71" t="str">
        <f t="shared" si="390"/>
        <v>Tawakali</v>
      </c>
      <c r="L657" s="71">
        <f t="shared" si="391"/>
        <v>0</v>
      </c>
      <c r="M657" s="71">
        <f t="shared" si="392"/>
        <v>0</v>
      </c>
      <c r="N657" s="71">
        <f t="shared" si="411"/>
        <v>3</v>
      </c>
      <c r="O657" s="71" t="str">
        <f t="shared" si="412"/>
        <v>Basic Level of Service</v>
      </c>
      <c r="P657" s="71">
        <v>1</v>
      </c>
      <c r="Q657" s="71" t="str">
        <f t="shared" si="393"/>
        <v>Afridev Handpump</v>
      </c>
      <c r="R657" s="71" t="str">
        <f t="shared" si="394"/>
        <v/>
      </c>
      <c r="S657" s="71" t="str">
        <f t="shared" si="413"/>
        <v>Afridev Handpump</v>
      </c>
      <c r="T657" s="71">
        <f t="shared" si="395"/>
        <v>1</v>
      </c>
      <c r="U657" s="71">
        <f t="shared" si="396"/>
        <v>570</v>
      </c>
      <c r="V657" s="71">
        <f t="shared" si="397"/>
        <v>0</v>
      </c>
      <c r="W657" s="71">
        <f t="shared" si="398"/>
        <v>0</v>
      </c>
      <c r="X657" s="71">
        <f t="shared" si="399"/>
        <v>1</v>
      </c>
      <c r="Y657" s="71">
        <f t="shared" si="400"/>
        <v>0</v>
      </c>
      <c r="Z657" s="71">
        <f t="shared" si="414"/>
        <v>0</v>
      </c>
      <c r="AA657" s="71">
        <f t="shared" si="401"/>
        <v>0</v>
      </c>
      <c r="AB657" s="71">
        <f t="shared" si="402"/>
        <v>0</v>
      </c>
      <c r="AC657" s="71" t="str">
        <f t="shared" si="403"/>
        <v>Handpump</v>
      </c>
      <c r="AD657" s="71">
        <f t="shared" si="415"/>
        <v>0</v>
      </c>
      <c r="AE657" s="71" t="str">
        <f t="shared" si="416"/>
        <v/>
      </c>
      <c r="AF657" s="71">
        <f t="shared" si="404"/>
        <v>1</v>
      </c>
      <c r="AG657" s="71" t="str">
        <f t="shared" si="405"/>
        <v/>
      </c>
      <c r="AH657" s="71" t="str">
        <f t="shared" si="406"/>
        <v/>
      </c>
      <c r="AI657" s="71" t="str">
        <f t="shared" si="407"/>
        <v/>
      </c>
      <c r="AJ657" s="71" t="str">
        <f t="shared" si="408"/>
        <v>Turbidity</v>
      </c>
      <c r="AK657" s="71" t="str">
        <f t="shared" si="409"/>
        <v/>
      </c>
      <c r="AL657" s="71" t="str">
        <f t="shared" si="417"/>
        <v>No Data</v>
      </c>
      <c r="AM657" s="71">
        <f t="shared" si="410"/>
        <v>0</v>
      </c>
    </row>
    <row r="658" spans="1:39" x14ac:dyDescent="0.45">
      <c r="A658" s="71" t="str">
        <f t="shared" si="380"/>
        <v>2716760061</v>
      </c>
      <c r="B658" s="71" t="str">
        <f t="shared" si="381"/>
        <v>22-08-2019 12:38:35 UTC</v>
      </c>
      <c r="C658" s="71" t="str">
        <f t="shared" si="382"/>
        <v>ntvd-awyn-2aaf</v>
      </c>
      <c r="D658" s="71" t="str">
        <f t="shared" si="383"/>
        <v>-15.761396479792893</v>
      </c>
      <c r="E658" s="71" t="str">
        <f t="shared" si="384"/>
        <v>35.13674782589078</v>
      </c>
      <c r="F658" s="71" t="str">
        <f t="shared" si="385"/>
        <v>1063.0</v>
      </c>
      <c r="G658" s="71" t="str">
        <f t="shared" si="386"/>
        <v>Malawi</v>
      </c>
      <c r="H658" s="71" t="str">
        <f t="shared" si="387"/>
        <v>Chiradzulu</v>
      </c>
      <c r="I658" s="71" t="str">
        <f t="shared" si="388"/>
        <v>Likoswe</v>
      </c>
      <c r="J658" s="71" t="str">
        <f t="shared" si="389"/>
        <v>Nsiya</v>
      </c>
      <c r="K658" s="71" t="str">
        <f t="shared" si="390"/>
        <v>Ngolanga</v>
      </c>
      <c r="L658" s="71">
        <f t="shared" si="391"/>
        <v>0</v>
      </c>
      <c r="M658" s="71">
        <f t="shared" si="392"/>
        <v>0</v>
      </c>
      <c r="N658" s="71">
        <f t="shared" si="411"/>
        <v>6</v>
      </c>
      <c r="O658" s="71" t="str">
        <f t="shared" si="412"/>
        <v>Intermediate Level of Service</v>
      </c>
      <c r="P658" s="71">
        <v>1</v>
      </c>
      <c r="Q658" s="71" t="str">
        <f t="shared" si="393"/>
        <v>Afridev Handpump</v>
      </c>
      <c r="R658" s="71" t="str">
        <f t="shared" si="394"/>
        <v/>
      </c>
      <c r="S658" s="71" t="str">
        <f t="shared" si="413"/>
        <v>Afridev Handpump</v>
      </c>
      <c r="T658" s="71">
        <f t="shared" si="395"/>
        <v>1</v>
      </c>
      <c r="U658" s="71">
        <f t="shared" si="396"/>
        <v>1800</v>
      </c>
      <c r="V658" s="71">
        <f t="shared" si="397"/>
        <v>0</v>
      </c>
      <c r="W658" s="71">
        <f t="shared" si="398"/>
        <v>0</v>
      </c>
      <c r="X658" s="71">
        <f t="shared" si="399"/>
        <v>1</v>
      </c>
      <c r="Y658" s="71">
        <f t="shared" si="400"/>
        <v>0</v>
      </c>
      <c r="Z658" s="71">
        <f t="shared" si="414"/>
        <v>0</v>
      </c>
      <c r="AA658" s="71">
        <f t="shared" si="401"/>
        <v>1</v>
      </c>
      <c r="AB658" s="71">
        <f t="shared" si="402"/>
        <v>42</v>
      </c>
      <c r="AC658" s="71" t="str">
        <f t="shared" si="403"/>
        <v>Handpump</v>
      </c>
      <c r="AD658" s="71">
        <f t="shared" si="415"/>
        <v>42</v>
      </c>
      <c r="AE658" s="71" t="str">
        <f t="shared" si="416"/>
        <v/>
      </c>
      <c r="AF658" s="71">
        <f t="shared" si="404"/>
        <v>1</v>
      </c>
      <c r="AG658" s="71" t="str">
        <f t="shared" si="405"/>
        <v/>
      </c>
      <c r="AH658" s="71" t="str">
        <f t="shared" si="406"/>
        <v/>
      </c>
      <c r="AI658" s="71">
        <f t="shared" si="407"/>
        <v>1</v>
      </c>
      <c r="AJ658" s="71" t="str">
        <f t="shared" si="408"/>
        <v>Turbidity</v>
      </c>
      <c r="AK658" s="71">
        <f t="shared" si="409"/>
        <v>1</v>
      </c>
      <c r="AL658" s="71">
        <f t="shared" si="417"/>
        <v>1</v>
      </c>
      <c r="AM658" s="71">
        <f t="shared" si="410"/>
        <v>1</v>
      </c>
    </row>
    <row r="659" spans="1:39" x14ac:dyDescent="0.45">
      <c r="A659" s="71" t="str">
        <f t="shared" si="380"/>
        <v>2718500240</v>
      </c>
      <c r="B659" s="71" t="str">
        <f t="shared" si="381"/>
        <v>22-08-2019 12:39:55 UTC</v>
      </c>
      <c r="C659" s="71" t="str">
        <f t="shared" si="382"/>
        <v>evsy-ye8a-jnh0</v>
      </c>
      <c r="D659" s="71" t="str">
        <f t="shared" si="383"/>
        <v>-15.818861299194396</v>
      </c>
      <c r="E659" s="71" t="str">
        <f t="shared" si="384"/>
        <v>35.26674301363528</v>
      </c>
      <c r="F659" s="71" t="str">
        <f t="shared" si="385"/>
        <v>832.0</v>
      </c>
      <c r="G659" s="71" t="str">
        <f t="shared" si="386"/>
        <v>Malawi</v>
      </c>
      <c r="H659" s="71" t="str">
        <f t="shared" si="387"/>
        <v>Chiradzulu</v>
      </c>
      <c r="I659" s="71" t="str">
        <f t="shared" si="388"/>
        <v>Mpunga</v>
      </c>
      <c r="J659" s="71" t="str">
        <f t="shared" si="389"/>
        <v>Tawakali</v>
      </c>
      <c r="K659" s="71" t="str">
        <f t="shared" si="390"/>
        <v>Mkambuwa</v>
      </c>
      <c r="L659" s="71">
        <f t="shared" si="391"/>
        <v>0</v>
      </c>
      <c r="M659" s="71">
        <f t="shared" si="392"/>
        <v>0</v>
      </c>
      <c r="N659" s="71">
        <f t="shared" si="411"/>
        <v>5</v>
      </c>
      <c r="O659" s="71" t="str">
        <f t="shared" si="412"/>
        <v>Basic Level of Service</v>
      </c>
      <c r="P659" s="71">
        <v>1</v>
      </c>
      <c r="Q659" s="71" t="str">
        <f t="shared" si="393"/>
        <v>Afridev Handpump</v>
      </c>
      <c r="R659" s="71" t="str">
        <f t="shared" si="394"/>
        <v/>
      </c>
      <c r="S659" s="71" t="str">
        <f t="shared" si="413"/>
        <v>Afridev Handpump</v>
      </c>
      <c r="T659" s="71">
        <f t="shared" si="395"/>
        <v>1</v>
      </c>
      <c r="U659" s="71">
        <f t="shared" si="396"/>
        <v>1150</v>
      </c>
      <c r="V659" s="71">
        <f t="shared" si="397"/>
        <v>0</v>
      </c>
      <c r="W659" s="71">
        <f t="shared" si="398"/>
        <v>0</v>
      </c>
      <c r="X659" s="71">
        <f t="shared" si="399"/>
        <v>1</v>
      </c>
      <c r="Y659" s="71">
        <f t="shared" si="400"/>
        <v>0</v>
      </c>
      <c r="Z659" s="71">
        <f t="shared" si="414"/>
        <v>0</v>
      </c>
      <c r="AA659" s="71">
        <f t="shared" si="401"/>
        <v>1</v>
      </c>
      <c r="AB659" s="71">
        <f t="shared" si="402"/>
        <v>50</v>
      </c>
      <c r="AC659" s="71" t="str">
        <f t="shared" si="403"/>
        <v>Handpump</v>
      </c>
      <c r="AD659" s="71">
        <f t="shared" si="415"/>
        <v>50</v>
      </c>
      <c r="AE659" s="71" t="str">
        <f t="shared" si="416"/>
        <v/>
      </c>
      <c r="AF659" s="71">
        <f t="shared" si="404"/>
        <v>1</v>
      </c>
      <c r="AG659" s="71" t="str">
        <f t="shared" si="405"/>
        <v/>
      </c>
      <c r="AH659" s="71" t="str">
        <f t="shared" si="406"/>
        <v/>
      </c>
      <c r="AI659" s="71">
        <f t="shared" si="407"/>
        <v>1</v>
      </c>
      <c r="AJ659" s="71" t="str">
        <f t="shared" si="408"/>
        <v>Turbidity</v>
      </c>
      <c r="AK659" s="71">
        <f t="shared" si="409"/>
        <v>1</v>
      </c>
      <c r="AL659" s="71">
        <f t="shared" si="417"/>
        <v>1</v>
      </c>
      <c r="AM659" s="71">
        <f t="shared" si="410"/>
        <v>0</v>
      </c>
    </row>
    <row r="660" spans="1:39" x14ac:dyDescent="0.45">
      <c r="A660" s="71" t="str">
        <f t="shared" si="380"/>
        <v>2689960323</v>
      </c>
      <c r="B660" s="71" t="str">
        <f t="shared" si="381"/>
        <v>22-08-2019 12:40:00 UTC</v>
      </c>
      <c r="C660" s="71" t="str">
        <f t="shared" si="382"/>
        <v>s13e-j09t-98g2</v>
      </c>
      <c r="D660" s="71" t="str">
        <f t="shared" si="383"/>
        <v>-15.818188483826816</v>
      </c>
      <c r="E660" s="71" t="str">
        <f t="shared" si="384"/>
        <v>35.24494688026607</v>
      </c>
      <c r="F660" s="71" t="str">
        <f t="shared" si="385"/>
        <v>872.0</v>
      </c>
      <c r="G660" s="71" t="str">
        <f t="shared" si="386"/>
        <v>Malawi</v>
      </c>
      <c r="H660" s="71" t="str">
        <f t="shared" si="387"/>
        <v>Chiradzulu</v>
      </c>
      <c r="I660" s="71" t="str">
        <f t="shared" si="388"/>
        <v>Mpunga</v>
      </c>
      <c r="J660" s="71" t="str">
        <f t="shared" si="389"/>
        <v>Tawakali</v>
      </c>
      <c r="K660" s="71" t="str">
        <f t="shared" si="390"/>
        <v>Tawakali</v>
      </c>
      <c r="L660" s="71">
        <f t="shared" si="391"/>
        <v>0</v>
      </c>
      <c r="M660" s="71">
        <f t="shared" si="392"/>
        <v>0</v>
      </c>
      <c r="N660" s="71">
        <f t="shared" si="411"/>
        <v>4</v>
      </c>
      <c r="O660" s="71" t="str">
        <f t="shared" si="412"/>
        <v>Basic Level of Service</v>
      </c>
      <c r="P660" s="71">
        <v>1</v>
      </c>
      <c r="Q660" s="71" t="str">
        <f t="shared" si="393"/>
        <v>Afridev Handpump</v>
      </c>
      <c r="R660" s="71" t="str">
        <f t="shared" si="394"/>
        <v/>
      </c>
      <c r="S660" s="71" t="str">
        <f t="shared" si="413"/>
        <v>Afridev Handpump</v>
      </c>
      <c r="T660" s="71">
        <f t="shared" si="395"/>
        <v>1</v>
      </c>
      <c r="U660" s="71">
        <f t="shared" si="396"/>
        <v>250</v>
      </c>
      <c r="V660" s="71">
        <f t="shared" si="397"/>
        <v>1</v>
      </c>
      <c r="W660" s="71">
        <f t="shared" si="398"/>
        <v>0</v>
      </c>
      <c r="X660" s="71">
        <f t="shared" si="399"/>
        <v>1</v>
      </c>
      <c r="Y660" s="71">
        <f t="shared" si="400"/>
        <v>0</v>
      </c>
      <c r="Z660" s="71">
        <f t="shared" si="414"/>
        <v>0</v>
      </c>
      <c r="AA660" s="71">
        <f t="shared" si="401"/>
        <v>0</v>
      </c>
      <c r="AB660" s="71">
        <f t="shared" si="402"/>
        <v>0</v>
      </c>
      <c r="AC660" s="71" t="str">
        <f t="shared" si="403"/>
        <v>Handpump</v>
      </c>
      <c r="AD660" s="71">
        <f t="shared" si="415"/>
        <v>0</v>
      </c>
      <c r="AE660" s="71" t="str">
        <f t="shared" si="416"/>
        <v/>
      </c>
      <c r="AF660" s="71">
        <f t="shared" si="404"/>
        <v>1</v>
      </c>
      <c r="AG660" s="71" t="str">
        <f t="shared" si="405"/>
        <v/>
      </c>
      <c r="AH660" s="71" t="str">
        <f t="shared" si="406"/>
        <v/>
      </c>
      <c r="AI660" s="71" t="str">
        <f t="shared" si="407"/>
        <v/>
      </c>
      <c r="AJ660" s="71" t="str">
        <f t="shared" si="408"/>
        <v>Turbidity</v>
      </c>
      <c r="AK660" s="71" t="str">
        <f t="shared" si="409"/>
        <v/>
      </c>
      <c r="AL660" s="71" t="str">
        <f t="shared" si="417"/>
        <v>No Data</v>
      </c>
      <c r="AM660" s="71">
        <f t="shared" si="410"/>
        <v>0</v>
      </c>
    </row>
    <row r="661" spans="1:39" x14ac:dyDescent="0.45">
      <c r="A661" s="71" t="str">
        <f t="shared" si="380"/>
        <v>2716700296</v>
      </c>
      <c r="B661" s="71" t="str">
        <f t="shared" si="381"/>
        <v>22-08-2019 12:45:27 UTC</v>
      </c>
      <c r="C661" s="71" t="str">
        <f t="shared" si="382"/>
        <v>2gp6-c88y-3svp</v>
      </c>
      <c r="D661" s="71" t="str">
        <f t="shared" si="383"/>
        <v>-15.7567680766806</v>
      </c>
      <c r="E661" s="71" t="str">
        <f t="shared" si="384"/>
        <v>35.147145073860884</v>
      </c>
      <c r="F661" s="71" t="str">
        <f t="shared" si="385"/>
        <v>999.0</v>
      </c>
      <c r="G661" s="71" t="str">
        <f t="shared" si="386"/>
        <v>Malawi</v>
      </c>
      <c r="H661" s="71" t="str">
        <f t="shared" si="387"/>
        <v>Chiradzulu</v>
      </c>
      <c r="I661" s="71" t="str">
        <f t="shared" si="388"/>
        <v>Likoswe</v>
      </c>
      <c r="J661" s="71" t="str">
        <f t="shared" si="389"/>
        <v>Nsiya</v>
      </c>
      <c r="K661" s="71" t="str">
        <f t="shared" si="390"/>
        <v>Kika</v>
      </c>
      <c r="L661" s="71">
        <f t="shared" si="391"/>
        <v>0</v>
      </c>
      <c r="M661" s="71">
        <f t="shared" si="392"/>
        <v>0</v>
      </c>
      <c r="N661" s="71">
        <f t="shared" si="411"/>
        <v>5</v>
      </c>
      <c r="O661" s="71" t="str">
        <f t="shared" si="412"/>
        <v>Basic Level of Service</v>
      </c>
      <c r="P661" s="71">
        <v>1</v>
      </c>
      <c r="Q661" s="71" t="str">
        <f t="shared" si="393"/>
        <v>Afridev Handpump</v>
      </c>
      <c r="R661" s="71" t="str">
        <f t="shared" si="394"/>
        <v/>
      </c>
      <c r="S661" s="71" t="str">
        <f t="shared" si="413"/>
        <v>Afridev Handpump</v>
      </c>
      <c r="T661" s="71">
        <f t="shared" si="395"/>
        <v>1</v>
      </c>
      <c r="U661" s="71">
        <f t="shared" si="396"/>
        <v>0</v>
      </c>
      <c r="V661" s="71">
        <f t="shared" si="397"/>
        <v>1</v>
      </c>
      <c r="W661" s="71">
        <f t="shared" si="398"/>
        <v>1</v>
      </c>
      <c r="X661" s="71" t="str">
        <f t="shared" si="399"/>
        <v/>
      </c>
      <c r="Y661" s="71" t="str">
        <f t="shared" si="400"/>
        <v/>
      </c>
      <c r="Z661" s="71">
        <f t="shared" si="414"/>
        <v>1</v>
      </c>
      <c r="AA661" s="71">
        <f t="shared" si="401"/>
        <v>0</v>
      </c>
      <c r="AB661" s="71">
        <f t="shared" si="402"/>
        <v>0</v>
      </c>
      <c r="AC661" s="71" t="str">
        <f t="shared" si="403"/>
        <v>Handpump</v>
      </c>
      <c r="AD661" s="71">
        <f t="shared" si="415"/>
        <v>0</v>
      </c>
      <c r="AE661" s="71" t="str">
        <f t="shared" si="416"/>
        <v/>
      </c>
      <c r="AF661" s="71">
        <f t="shared" si="404"/>
        <v>1</v>
      </c>
      <c r="AG661" s="71" t="str">
        <f t="shared" si="405"/>
        <v/>
      </c>
      <c r="AH661" s="71" t="str">
        <f t="shared" si="406"/>
        <v/>
      </c>
      <c r="AI661" s="71" t="str">
        <f t="shared" si="407"/>
        <v/>
      </c>
      <c r="AJ661" s="71" t="str">
        <f t="shared" si="408"/>
        <v>Turbidity</v>
      </c>
      <c r="AK661" s="71" t="str">
        <f t="shared" si="409"/>
        <v/>
      </c>
      <c r="AL661" s="71" t="str">
        <f t="shared" si="417"/>
        <v>No Data</v>
      </c>
      <c r="AM661" s="71">
        <f t="shared" si="410"/>
        <v>0</v>
      </c>
    </row>
    <row r="662" spans="1:39" x14ac:dyDescent="0.45">
      <c r="A662" s="71" t="str">
        <f t="shared" si="380"/>
        <v>2708900294</v>
      </c>
      <c r="B662" s="71" t="str">
        <f t="shared" si="381"/>
        <v>22-08-2019 12:51:40 UTC</v>
      </c>
      <c r="C662" s="71" t="str">
        <f t="shared" si="382"/>
        <v>x5k3-cwb6-ahkp</v>
      </c>
      <c r="D662" s="71" t="str">
        <f t="shared" si="383"/>
        <v>-15.773003320209682</v>
      </c>
      <c r="E662" s="71" t="str">
        <f t="shared" si="384"/>
        <v>35.15824061818421</v>
      </c>
      <c r="F662" s="71" t="str">
        <f t="shared" si="385"/>
        <v>972.0</v>
      </c>
      <c r="G662" s="71" t="str">
        <f t="shared" si="386"/>
        <v>Malawi</v>
      </c>
      <c r="H662" s="71" t="str">
        <f t="shared" si="387"/>
        <v>Chiradzulu</v>
      </c>
      <c r="I662" s="71" t="str">
        <f t="shared" si="388"/>
        <v>Likoswe</v>
      </c>
      <c r="J662" s="71" t="str">
        <f t="shared" si="389"/>
        <v>Nsiya</v>
      </c>
      <c r="K662" s="71" t="str">
        <f t="shared" si="390"/>
        <v>Mjambe</v>
      </c>
      <c r="L662" s="71">
        <f t="shared" si="391"/>
        <v>0</v>
      </c>
      <c r="M662" s="71">
        <f t="shared" si="392"/>
        <v>0</v>
      </c>
      <c r="N662" s="71">
        <f t="shared" si="411"/>
        <v>7</v>
      </c>
      <c r="O662" s="71" t="str">
        <f t="shared" si="412"/>
        <v>Intermediate Level of Service</v>
      </c>
      <c r="P662" s="71">
        <v>1</v>
      </c>
      <c r="Q662" s="71" t="str">
        <f t="shared" si="393"/>
        <v>Afridev Handpump</v>
      </c>
      <c r="R662" s="71" t="str">
        <f t="shared" si="394"/>
        <v/>
      </c>
      <c r="S662" s="71" t="str">
        <f t="shared" si="413"/>
        <v>Afridev Handpump</v>
      </c>
      <c r="T662" s="71">
        <f t="shared" si="395"/>
        <v>1</v>
      </c>
      <c r="U662" s="71">
        <f t="shared" si="396"/>
        <v>350</v>
      </c>
      <c r="V662" s="71">
        <f t="shared" si="397"/>
        <v>0</v>
      </c>
      <c r="W662" s="71">
        <f t="shared" si="398"/>
        <v>1</v>
      </c>
      <c r="X662" s="71" t="str">
        <f t="shared" si="399"/>
        <v/>
      </c>
      <c r="Y662" s="71" t="str">
        <f t="shared" si="400"/>
        <v/>
      </c>
      <c r="Z662" s="71">
        <f t="shared" si="414"/>
        <v>1</v>
      </c>
      <c r="AA662" s="71">
        <f t="shared" si="401"/>
        <v>1</v>
      </c>
      <c r="AB662" s="71">
        <f t="shared" si="402"/>
        <v>45</v>
      </c>
      <c r="AC662" s="71" t="str">
        <f t="shared" si="403"/>
        <v>Handpump</v>
      </c>
      <c r="AD662" s="71">
        <f t="shared" si="415"/>
        <v>45</v>
      </c>
      <c r="AE662" s="71" t="str">
        <f t="shared" si="416"/>
        <v/>
      </c>
      <c r="AF662" s="71">
        <f t="shared" si="404"/>
        <v>1</v>
      </c>
      <c r="AG662" s="71" t="str">
        <f t="shared" si="405"/>
        <v/>
      </c>
      <c r="AH662" s="71" t="str">
        <f t="shared" si="406"/>
        <v/>
      </c>
      <c r="AI662" s="71">
        <f t="shared" si="407"/>
        <v>1</v>
      </c>
      <c r="AJ662" s="71" t="str">
        <f t="shared" si="408"/>
        <v>Turbidity</v>
      </c>
      <c r="AK662" s="71">
        <f t="shared" si="409"/>
        <v>1</v>
      </c>
      <c r="AL662" s="71">
        <f t="shared" si="417"/>
        <v>1</v>
      </c>
      <c r="AM662" s="71">
        <f t="shared" si="410"/>
        <v>1</v>
      </c>
    </row>
    <row r="663" spans="1:39" x14ac:dyDescent="0.45">
      <c r="A663" s="71" t="str">
        <f t="shared" si="380"/>
        <v>2705900292</v>
      </c>
      <c r="B663" s="71" t="str">
        <f t="shared" si="381"/>
        <v>22-08-2019 12:53:33 UTC</v>
      </c>
      <c r="C663" s="71" t="str">
        <f t="shared" si="382"/>
        <v>xsfh-44d0-knpk</v>
      </c>
      <c r="D663" s="71" t="str">
        <f t="shared" si="383"/>
        <v>-15.817179973237216</v>
      </c>
      <c r="E663" s="71" t="str">
        <f t="shared" si="384"/>
        <v>35.26806056499481</v>
      </c>
      <c r="F663" s="71" t="str">
        <f t="shared" si="385"/>
        <v>815.0</v>
      </c>
      <c r="G663" s="71" t="str">
        <f t="shared" si="386"/>
        <v>Malawi</v>
      </c>
      <c r="H663" s="71" t="str">
        <f t="shared" si="387"/>
        <v>Chiradzulu</v>
      </c>
      <c r="I663" s="71" t="str">
        <f t="shared" si="388"/>
        <v>Mpunga</v>
      </c>
      <c r="J663" s="71" t="str">
        <f t="shared" si="389"/>
        <v>Tawakali</v>
      </c>
      <c r="K663" s="71" t="str">
        <f t="shared" si="390"/>
        <v>Mkambuwa</v>
      </c>
      <c r="L663" s="71">
        <f t="shared" si="391"/>
        <v>0</v>
      </c>
      <c r="M663" s="71">
        <f t="shared" si="392"/>
        <v>0</v>
      </c>
      <c r="N663" s="71">
        <f t="shared" si="411"/>
        <v>0</v>
      </c>
      <c r="O663" s="71" t="str">
        <f t="shared" si="412"/>
        <v>No Improved System</v>
      </c>
      <c r="P663" s="71" t="s">
        <v>96</v>
      </c>
      <c r="Q663" s="71" t="str">
        <f t="shared" si="393"/>
        <v/>
      </c>
      <c r="R663" s="71" t="str">
        <f t="shared" si="394"/>
        <v>Unprotected well</v>
      </c>
      <c r="S663" s="71" t="str">
        <f t="shared" si="413"/>
        <v>Unprotected well</v>
      </c>
      <c r="T663" s="71" t="str">
        <f t="shared" si="395"/>
        <v>N/A</v>
      </c>
      <c r="U663" s="71">
        <f t="shared" si="396"/>
        <v>50</v>
      </c>
      <c r="V663" s="71" t="str">
        <f t="shared" si="397"/>
        <v>N/A</v>
      </c>
      <c r="W663" s="71" t="str">
        <f t="shared" si="398"/>
        <v/>
      </c>
      <c r="X663" s="71" t="str">
        <f t="shared" si="399"/>
        <v/>
      </c>
      <c r="Y663" s="71" t="str">
        <f t="shared" si="400"/>
        <v/>
      </c>
      <c r="Z663" s="71" t="str">
        <f t="shared" si="414"/>
        <v>N/A</v>
      </c>
      <c r="AA663" s="71" t="str">
        <f t="shared" si="401"/>
        <v>N/A</v>
      </c>
      <c r="AB663" s="71" t="str">
        <f t="shared" si="402"/>
        <v/>
      </c>
      <c r="AC663" s="71" t="str">
        <f t="shared" si="403"/>
        <v/>
      </c>
      <c r="AD663" s="71" t="str">
        <f t="shared" si="415"/>
        <v/>
      </c>
      <c r="AE663" s="71" t="str">
        <f t="shared" si="416"/>
        <v/>
      </c>
      <c r="AF663" s="71" t="str">
        <f t="shared" si="404"/>
        <v>N/A</v>
      </c>
      <c r="AG663" s="71" t="str">
        <f t="shared" si="405"/>
        <v/>
      </c>
      <c r="AH663" s="71" t="str">
        <f t="shared" si="406"/>
        <v/>
      </c>
      <c r="AI663" s="71" t="str">
        <f t="shared" si="407"/>
        <v/>
      </c>
      <c r="AJ663" s="71" t="str">
        <f t="shared" si="408"/>
        <v/>
      </c>
      <c r="AK663" s="71" t="str">
        <f t="shared" si="409"/>
        <v/>
      </c>
      <c r="AL663" s="71" t="str">
        <f t="shared" si="417"/>
        <v>N/A</v>
      </c>
      <c r="AM663" s="71" t="str">
        <f t="shared" si="410"/>
        <v>N/A</v>
      </c>
    </row>
    <row r="664" spans="1:39" x14ac:dyDescent="0.45">
      <c r="A664" s="71" t="str">
        <f t="shared" si="380"/>
        <v>2716770310</v>
      </c>
      <c r="B664" s="71" t="str">
        <f t="shared" si="381"/>
        <v>22-08-2019 12:58:22 UTC</v>
      </c>
      <c r="C664" s="71" t="str">
        <f t="shared" si="382"/>
        <v>2nkb-tcax-t0cq</v>
      </c>
      <c r="D664" s="71" t="str">
        <f t="shared" si="383"/>
        <v>-15.816377028822899</v>
      </c>
      <c r="E664" s="71" t="str">
        <f t="shared" si="384"/>
        <v>35.26699857786298</v>
      </c>
      <c r="F664" s="71" t="str">
        <f t="shared" si="385"/>
        <v>828.0</v>
      </c>
      <c r="G664" s="71" t="str">
        <f t="shared" si="386"/>
        <v>Malawi</v>
      </c>
      <c r="H664" s="71" t="str">
        <f t="shared" si="387"/>
        <v>Chiradzulu</v>
      </c>
      <c r="I664" s="71" t="str">
        <f t="shared" si="388"/>
        <v>Mpunga</v>
      </c>
      <c r="J664" s="71" t="str">
        <f t="shared" si="389"/>
        <v>Tawakali</v>
      </c>
      <c r="K664" s="71" t="str">
        <f t="shared" si="390"/>
        <v>Mkambuwa</v>
      </c>
      <c r="L664" s="71">
        <f t="shared" si="391"/>
        <v>0</v>
      </c>
      <c r="M664" s="71">
        <f t="shared" si="392"/>
        <v>0</v>
      </c>
      <c r="N664" s="71">
        <f t="shared" si="411"/>
        <v>0</v>
      </c>
      <c r="O664" s="71" t="str">
        <f t="shared" si="412"/>
        <v>No Improved System</v>
      </c>
      <c r="P664" s="71" t="s">
        <v>96</v>
      </c>
      <c r="Q664" s="71" t="str">
        <f t="shared" si="393"/>
        <v/>
      </c>
      <c r="R664" s="71" t="str">
        <f t="shared" si="394"/>
        <v>Unprotected well</v>
      </c>
      <c r="S664" s="71" t="str">
        <f t="shared" si="413"/>
        <v>Unprotected well</v>
      </c>
      <c r="T664" s="71" t="str">
        <f t="shared" si="395"/>
        <v>N/A</v>
      </c>
      <c r="U664" s="71">
        <f t="shared" si="396"/>
        <v>20</v>
      </c>
      <c r="V664" s="71" t="str">
        <f t="shared" si="397"/>
        <v>N/A</v>
      </c>
      <c r="W664" s="71" t="str">
        <f t="shared" si="398"/>
        <v/>
      </c>
      <c r="X664" s="71" t="str">
        <f t="shared" si="399"/>
        <v/>
      </c>
      <c r="Y664" s="71" t="str">
        <f t="shared" si="400"/>
        <v/>
      </c>
      <c r="Z664" s="71" t="str">
        <f t="shared" si="414"/>
        <v>N/A</v>
      </c>
      <c r="AA664" s="71" t="str">
        <f t="shared" si="401"/>
        <v>N/A</v>
      </c>
      <c r="AB664" s="71" t="str">
        <f t="shared" si="402"/>
        <v/>
      </c>
      <c r="AC664" s="71" t="str">
        <f t="shared" si="403"/>
        <v/>
      </c>
      <c r="AD664" s="71" t="str">
        <f t="shared" si="415"/>
        <v/>
      </c>
      <c r="AE664" s="71" t="str">
        <f t="shared" si="416"/>
        <v/>
      </c>
      <c r="AF664" s="71" t="str">
        <f t="shared" si="404"/>
        <v>N/A</v>
      </c>
      <c r="AG664" s="71" t="str">
        <f t="shared" si="405"/>
        <v/>
      </c>
      <c r="AH664" s="71" t="str">
        <f t="shared" si="406"/>
        <v/>
      </c>
      <c r="AI664" s="71" t="str">
        <f t="shared" si="407"/>
        <v/>
      </c>
      <c r="AJ664" s="71" t="str">
        <f t="shared" si="408"/>
        <v/>
      </c>
      <c r="AK664" s="71" t="str">
        <f t="shared" si="409"/>
        <v/>
      </c>
      <c r="AL664" s="71" t="str">
        <f t="shared" si="417"/>
        <v>N/A</v>
      </c>
      <c r="AM664" s="71" t="str">
        <f t="shared" si="410"/>
        <v>N/A</v>
      </c>
    </row>
    <row r="665" spans="1:39" x14ac:dyDescent="0.45">
      <c r="A665" s="71" t="str">
        <f t="shared" si="380"/>
        <v>2708900205</v>
      </c>
      <c r="B665" s="71" t="str">
        <f t="shared" si="381"/>
        <v>22-08-2019 13:03:09 UTC</v>
      </c>
      <c r="C665" s="71" t="str">
        <f t="shared" si="382"/>
        <v>4494-xtff-k92m</v>
      </c>
      <c r="D665" s="71" t="str">
        <f t="shared" si="383"/>
        <v>-15.848723044618964</v>
      </c>
      <c r="E665" s="71" t="str">
        <f t="shared" si="384"/>
        <v>35.278275506570935</v>
      </c>
      <c r="F665" s="71" t="str">
        <f t="shared" si="385"/>
        <v>784.0</v>
      </c>
      <c r="G665" s="71" t="str">
        <f t="shared" si="386"/>
        <v>Malawi</v>
      </c>
      <c r="H665" s="71" t="str">
        <f t="shared" si="387"/>
        <v>Chiradzulu</v>
      </c>
      <c r="I665" s="71" t="str">
        <f t="shared" si="388"/>
        <v>Nkalo</v>
      </c>
      <c r="J665" s="71" t="str">
        <f t="shared" si="389"/>
        <v>Mpulula</v>
      </c>
      <c r="K665" s="71" t="str">
        <f t="shared" si="390"/>
        <v>Mpulula</v>
      </c>
      <c r="L665" s="71">
        <f t="shared" si="391"/>
        <v>0</v>
      </c>
      <c r="M665" s="71">
        <f t="shared" si="392"/>
        <v>0</v>
      </c>
      <c r="N665" s="71">
        <f t="shared" si="411"/>
        <v>6</v>
      </c>
      <c r="O665" s="71" t="str">
        <f t="shared" si="412"/>
        <v>Intermediate Level of Service</v>
      </c>
      <c r="P665" s="71">
        <v>1</v>
      </c>
      <c r="Q665" s="71" t="str">
        <f t="shared" si="393"/>
        <v>Afridev Handpump</v>
      </c>
      <c r="R665" s="71" t="str">
        <f t="shared" si="394"/>
        <v/>
      </c>
      <c r="S665" s="71" t="str">
        <f t="shared" si="413"/>
        <v>Afridev Handpump</v>
      </c>
      <c r="T665" s="71">
        <f t="shared" si="395"/>
        <v>1</v>
      </c>
      <c r="U665" s="71">
        <f t="shared" si="396"/>
        <v>350</v>
      </c>
      <c r="V665" s="71">
        <f t="shared" si="397"/>
        <v>0</v>
      </c>
      <c r="W665" s="71">
        <f t="shared" si="398"/>
        <v>1</v>
      </c>
      <c r="X665" s="71" t="str">
        <f t="shared" si="399"/>
        <v/>
      </c>
      <c r="Y665" s="71" t="str">
        <f t="shared" si="400"/>
        <v/>
      </c>
      <c r="Z665" s="71">
        <f t="shared" si="414"/>
        <v>1</v>
      </c>
      <c r="AA665" s="71">
        <f t="shared" si="401"/>
        <v>1</v>
      </c>
      <c r="AB665" s="71">
        <f t="shared" si="402"/>
        <v>63</v>
      </c>
      <c r="AC665" s="71" t="str">
        <f t="shared" si="403"/>
        <v>Handpump</v>
      </c>
      <c r="AD665" s="71">
        <f t="shared" si="415"/>
        <v>63</v>
      </c>
      <c r="AE665" s="71" t="str">
        <f t="shared" si="416"/>
        <v/>
      </c>
      <c r="AF665" s="71">
        <f t="shared" si="404"/>
        <v>1</v>
      </c>
      <c r="AG665" s="71" t="str">
        <f t="shared" si="405"/>
        <v/>
      </c>
      <c r="AH665" s="71" t="str">
        <f t="shared" si="406"/>
        <v/>
      </c>
      <c r="AI665" s="71">
        <f t="shared" si="407"/>
        <v>1</v>
      </c>
      <c r="AJ665" s="71" t="str">
        <f t="shared" si="408"/>
        <v>Turbidity</v>
      </c>
      <c r="AK665" s="71">
        <f t="shared" si="409"/>
        <v>1</v>
      </c>
      <c r="AL665" s="71">
        <f t="shared" si="417"/>
        <v>1</v>
      </c>
      <c r="AM665" s="71">
        <f t="shared" si="410"/>
        <v>0</v>
      </c>
    </row>
    <row r="666" spans="1:39" x14ac:dyDescent="0.45">
      <c r="A666" s="71" t="str">
        <f t="shared" si="380"/>
        <v>2683990202</v>
      </c>
      <c r="B666" s="71" t="str">
        <f t="shared" si="381"/>
        <v>22-08-2019 13:11:38 UTC</v>
      </c>
      <c r="C666" s="71" t="str">
        <f t="shared" si="382"/>
        <v>xeu3-q6v5-sp3d</v>
      </c>
      <c r="D666" s="71" t="str">
        <f t="shared" si="383"/>
        <v>-15.909390631131828</v>
      </c>
      <c r="E666" s="71" t="str">
        <f t="shared" si="384"/>
        <v>35.309754917398095</v>
      </c>
      <c r="F666" s="71" t="str">
        <f t="shared" si="385"/>
        <v>721.0</v>
      </c>
      <c r="G666" s="71" t="str">
        <f t="shared" si="386"/>
        <v>Malawi</v>
      </c>
      <c r="H666" s="71" t="str">
        <f t="shared" si="387"/>
        <v>Chiradzulu</v>
      </c>
      <c r="I666" s="71" t="str">
        <f t="shared" si="388"/>
        <v>Nkalo</v>
      </c>
      <c r="J666" s="71" t="str">
        <f t="shared" si="389"/>
        <v>Namondwe</v>
      </c>
      <c r="K666" s="71" t="str">
        <f t="shared" si="390"/>
        <v>Losa</v>
      </c>
      <c r="L666" s="71">
        <f t="shared" si="391"/>
        <v>0</v>
      </c>
      <c r="M666" s="71">
        <f t="shared" si="392"/>
        <v>0</v>
      </c>
      <c r="N666" s="71">
        <f t="shared" si="411"/>
        <v>7</v>
      </c>
      <c r="O666" s="71" t="str">
        <f t="shared" si="412"/>
        <v>Intermediate Level of Service</v>
      </c>
      <c r="P666" s="71">
        <v>1</v>
      </c>
      <c r="Q666" s="71" t="str">
        <f t="shared" si="393"/>
        <v>Afridev Handpump</v>
      </c>
      <c r="R666" s="71" t="str">
        <f t="shared" si="394"/>
        <v/>
      </c>
      <c r="S666" s="71" t="str">
        <f t="shared" si="413"/>
        <v>Afridev Handpump</v>
      </c>
      <c r="T666" s="71">
        <f t="shared" si="395"/>
        <v>1</v>
      </c>
      <c r="U666" s="71">
        <f t="shared" si="396"/>
        <v>320</v>
      </c>
      <c r="V666" s="71">
        <f t="shared" si="397"/>
        <v>0</v>
      </c>
      <c r="W666" s="71">
        <f t="shared" si="398"/>
        <v>1</v>
      </c>
      <c r="X666" s="71" t="str">
        <f t="shared" si="399"/>
        <v/>
      </c>
      <c r="Y666" s="71" t="str">
        <f t="shared" si="400"/>
        <v/>
      </c>
      <c r="Z666" s="71">
        <f t="shared" si="414"/>
        <v>1</v>
      </c>
      <c r="AA666" s="71">
        <f t="shared" si="401"/>
        <v>1</v>
      </c>
      <c r="AB666" s="71">
        <f t="shared" si="402"/>
        <v>99</v>
      </c>
      <c r="AC666" s="71" t="str">
        <f t="shared" si="403"/>
        <v>Handpump</v>
      </c>
      <c r="AD666" s="71">
        <f t="shared" si="415"/>
        <v>99</v>
      </c>
      <c r="AE666" s="71" t="str">
        <f t="shared" si="416"/>
        <v/>
      </c>
      <c r="AF666" s="71">
        <f t="shared" si="404"/>
        <v>1</v>
      </c>
      <c r="AG666" s="71" t="str">
        <f t="shared" si="405"/>
        <v/>
      </c>
      <c r="AH666" s="71" t="str">
        <f t="shared" si="406"/>
        <v/>
      </c>
      <c r="AI666" s="71">
        <f t="shared" si="407"/>
        <v>1</v>
      </c>
      <c r="AJ666" s="71" t="str">
        <f t="shared" si="408"/>
        <v>Turbidity</v>
      </c>
      <c r="AK666" s="71">
        <f t="shared" si="409"/>
        <v>1</v>
      </c>
      <c r="AL666" s="71">
        <f t="shared" si="417"/>
        <v>1</v>
      </c>
      <c r="AM666" s="71">
        <f t="shared" si="410"/>
        <v>1</v>
      </c>
    </row>
    <row r="667" spans="1:39" x14ac:dyDescent="0.45">
      <c r="A667" s="71" t="str">
        <f t="shared" si="380"/>
        <v>2708930410</v>
      </c>
      <c r="B667" s="71" t="str">
        <f t="shared" si="381"/>
        <v>22-08-2019 13:26:43 UTC</v>
      </c>
      <c r="C667" s="71" t="str">
        <f t="shared" si="382"/>
        <v>ne17-yss4-hury</v>
      </c>
      <c r="D667" s="71" t="str">
        <f t="shared" si="383"/>
        <v>-15.761653007939458</v>
      </c>
      <c r="E667" s="71" t="str">
        <f t="shared" si="384"/>
        <v>35.1596399769187</v>
      </c>
      <c r="F667" s="71" t="str">
        <f t="shared" si="385"/>
        <v>949.0</v>
      </c>
      <c r="G667" s="71" t="str">
        <f t="shared" si="386"/>
        <v>Malawi</v>
      </c>
      <c r="H667" s="71" t="str">
        <f t="shared" si="387"/>
        <v>Chiradzulu</v>
      </c>
      <c r="I667" s="71" t="str">
        <f t="shared" si="388"/>
        <v>Likoswe</v>
      </c>
      <c r="J667" s="71" t="str">
        <f t="shared" si="389"/>
        <v>Nsiya</v>
      </c>
      <c r="K667" s="71" t="str">
        <f t="shared" si="390"/>
        <v>Bwanaisa</v>
      </c>
      <c r="L667" s="71">
        <f t="shared" si="391"/>
        <v>0</v>
      </c>
      <c r="M667" s="71">
        <f t="shared" si="392"/>
        <v>0</v>
      </c>
      <c r="N667" s="71">
        <f t="shared" si="411"/>
        <v>6</v>
      </c>
      <c r="O667" s="71" t="str">
        <f t="shared" si="412"/>
        <v>Intermediate Level of Service</v>
      </c>
      <c r="P667" s="71">
        <v>1</v>
      </c>
      <c r="Q667" s="71" t="str">
        <f t="shared" si="393"/>
        <v>Afridev Handpump</v>
      </c>
      <c r="R667" s="71" t="str">
        <f t="shared" si="394"/>
        <v/>
      </c>
      <c r="S667" s="71" t="str">
        <f t="shared" si="413"/>
        <v>Afridev Handpump</v>
      </c>
      <c r="T667" s="71">
        <f t="shared" si="395"/>
        <v>1</v>
      </c>
      <c r="U667" s="71">
        <f t="shared" si="396"/>
        <v>375</v>
      </c>
      <c r="V667" s="71">
        <f t="shared" si="397"/>
        <v>0</v>
      </c>
      <c r="W667" s="71">
        <f t="shared" si="398"/>
        <v>1</v>
      </c>
      <c r="X667" s="71" t="str">
        <f t="shared" si="399"/>
        <v/>
      </c>
      <c r="Y667" s="71" t="str">
        <f t="shared" si="400"/>
        <v/>
      </c>
      <c r="Z667" s="71">
        <f t="shared" si="414"/>
        <v>1</v>
      </c>
      <c r="AA667" s="71">
        <f t="shared" si="401"/>
        <v>1</v>
      </c>
      <c r="AB667" s="71">
        <f t="shared" si="402"/>
        <v>169</v>
      </c>
      <c r="AC667" s="71" t="str">
        <f t="shared" si="403"/>
        <v>Handpump</v>
      </c>
      <c r="AD667" s="71">
        <f t="shared" si="415"/>
        <v>169</v>
      </c>
      <c r="AE667" s="71" t="str">
        <f t="shared" si="416"/>
        <v/>
      </c>
      <c r="AF667" s="71">
        <f t="shared" si="404"/>
        <v>0</v>
      </c>
      <c r="AG667" s="71" t="str">
        <f t="shared" si="405"/>
        <v/>
      </c>
      <c r="AH667" s="71" t="str">
        <f t="shared" si="406"/>
        <v/>
      </c>
      <c r="AI667" s="71">
        <f t="shared" si="407"/>
        <v>1</v>
      </c>
      <c r="AJ667" s="71" t="str">
        <f t="shared" si="408"/>
        <v>Turbidity</v>
      </c>
      <c r="AK667" s="71">
        <f t="shared" si="409"/>
        <v>1</v>
      </c>
      <c r="AL667" s="71">
        <f t="shared" si="417"/>
        <v>1</v>
      </c>
      <c r="AM667" s="71">
        <f t="shared" si="410"/>
        <v>1</v>
      </c>
    </row>
    <row r="668" spans="1:39" x14ac:dyDescent="0.45">
      <c r="A668" s="71" t="str">
        <f t="shared" si="380"/>
        <v>2700130269</v>
      </c>
      <c r="B668" s="71" t="str">
        <f t="shared" si="381"/>
        <v>22-08-2019 13:27:42 UTC</v>
      </c>
      <c r="C668" s="71" t="str">
        <f t="shared" si="382"/>
        <v>ybtm-hw0r-1a39</v>
      </c>
      <c r="D668" s="71" t="str">
        <f t="shared" si="383"/>
        <v>-15.823632823303342</v>
      </c>
      <c r="E668" s="71" t="str">
        <f t="shared" si="384"/>
        <v>35.266994554549456</v>
      </c>
      <c r="F668" s="71" t="str">
        <f t="shared" si="385"/>
        <v>813.0</v>
      </c>
      <c r="G668" s="71" t="str">
        <f t="shared" si="386"/>
        <v>Malawi</v>
      </c>
      <c r="H668" s="71" t="str">
        <f t="shared" si="387"/>
        <v>Chiradzulu</v>
      </c>
      <c r="I668" s="71" t="str">
        <f t="shared" si="388"/>
        <v>Mpunga</v>
      </c>
      <c r="J668" s="71" t="str">
        <f t="shared" si="389"/>
        <v>Tawakali</v>
      </c>
      <c r="K668" s="71" t="str">
        <f t="shared" si="390"/>
        <v>Mkambuwa</v>
      </c>
      <c r="L668" s="71">
        <f t="shared" si="391"/>
        <v>0</v>
      </c>
      <c r="M668" s="71">
        <f t="shared" si="392"/>
        <v>0</v>
      </c>
      <c r="N668" s="71">
        <f t="shared" si="411"/>
        <v>6</v>
      </c>
      <c r="O668" s="71" t="str">
        <f t="shared" si="412"/>
        <v>Intermediate Level of Service</v>
      </c>
      <c r="P668" s="71">
        <v>1</v>
      </c>
      <c r="Q668" s="71" t="str">
        <f t="shared" si="393"/>
        <v>Afridev Handpump</v>
      </c>
      <c r="R668" s="71" t="str">
        <f t="shared" si="394"/>
        <v/>
      </c>
      <c r="S668" s="71" t="str">
        <f t="shared" si="413"/>
        <v>Afridev Handpump</v>
      </c>
      <c r="T668" s="71">
        <f t="shared" si="395"/>
        <v>1</v>
      </c>
      <c r="U668" s="71">
        <f t="shared" si="396"/>
        <v>100</v>
      </c>
      <c r="V668" s="71">
        <f t="shared" si="397"/>
        <v>1</v>
      </c>
      <c r="W668" s="71">
        <f t="shared" si="398"/>
        <v>0</v>
      </c>
      <c r="X668" s="71">
        <f t="shared" si="399"/>
        <v>1</v>
      </c>
      <c r="Y668" s="71">
        <f t="shared" si="400"/>
        <v>0</v>
      </c>
      <c r="Z668" s="71">
        <f t="shared" si="414"/>
        <v>0</v>
      </c>
      <c r="AA668" s="71">
        <f t="shared" si="401"/>
        <v>1</v>
      </c>
      <c r="AB668" s="71">
        <f t="shared" si="402"/>
        <v>76</v>
      </c>
      <c r="AC668" s="71" t="str">
        <f t="shared" si="403"/>
        <v>Handpump</v>
      </c>
      <c r="AD668" s="71">
        <f t="shared" si="415"/>
        <v>76</v>
      </c>
      <c r="AE668" s="71" t="str">
        <f t="shared" si="416"/>
        <v/>
      </c>
      <c r="AF668" s="71">
        <f t="shared" si="404"/>
        <v>1</v>
      </c>
      <c r="AG668" s="71" t="str">
        <f t="shared" si="405"/>
        <v/>
      </c>
      <c r="AH668" s="71" t="str">
        <f t="shared" si="406"/>
        <v/>
      </c>
      <c r="AI668" s="71">
        <f t="shared" si="407"/>
        <v>1</v>
      </c>
      <c r="AJ668" s="71" t="str">
        <f t="shared" si="408"/>
        <v>Turbidity</v>
      </c>
      <c r="AK668" s="71">
        <f t="shared" si="409"/>
        <v>1</v>
      </c>
      <c r="AL668" s="71">
        <f t="shared" si="417"/>
        <v>1</v>
      </c>
      <c r="AM668" s="71">
        <f t="shared" si="410"/>
        <v>0</v>
      </c>
    </row>
    <row r="669" spans="1:39" x14ac:dyDescent="0.45">
      <c r="A669" s="71" t="str">
        <f t="shared" si="380"/>
        <v>2716660336</v>
      </c>
      <c r="B669" s="71" t="str">
        <f t="shared" si="381"/>
        <v>22-08-2019 13:28:30 UTC</v>
      </c>
      <c r="C669" s="71" t="str">
        <f t="shared" si="382"/>
        <v>6tsb-05fd-wgy9</v>
      </c>
      <c r="D669" s="71" t="str">
        <f t="shared" si="383"/>
        <v>-15.748776267282665</v>
      </c>
      <c r="E669" s="71" t="str">
        <f t="shared" si="384"/>
        <v>35.140438713133335</v>
      </c>
      <c r="F669" s="71" t="str">
        <f t="shared" si="385"/>
        <v>1021.0</v>
      </c>
      <c r="G669" s="71" t="str">
        <f t="shared" si="386"/>
        <v>Malawi</v>
      </c>
      <c r="H669" s="71" t="str">
        <f t="shared" si="387"/>
        <v>Chiradzulu</v>
      </c>
      <c r="I669" s="71" t="str">
        <f t="shared" si="388"/>
        <v>Likoswe</v>
      </c>
      <c r="J669" s="71" t="str">
        <f t="shared" si="389"/>
        <v>Nsiya</v>
      </c>
      <c r="K669" s="71" t="str">
        <f t="shared" si="390"/>
        <v>Ntalika</v>
      </c>
      <c r="L669" s="71">
        <f t="shared" si="391"/>
        <v>0</v>
      </c>
      <c r="M669" s="71">
        <f t="shared" si="392"/>
        <v>0</v>
      </c>
      <c r="N669" s="71">
        <f t="shared" si="411"/>
        <v>5</v>
      </c>
      <c r="O669" s="71" t="str">
        <f t="shared" si="412"/>
        <v>Basic Level of Service</v>
      </c>
      <c r="P669" s="71">
        <v>1</v>
      </c>
      <c r="Q669" s="71" t="str">
        <f t="shared" si="393"/>
        <v>Afridev Handpump</v>
      </c>
      <c r="R669" s="71" t="str">
        <f t="shared" si="394"/>
        <v/>
      </c>
      <c r="S669" s="71" t="str">
        <f t="shared" si="413"/>
        <v>Afridev Handpump</v>
      </c>
      <c r="T669" s="71">
        <f t="shared" si="395"/>
        <v>1</v>
      </c>
      <c r="U669" s="71">
        <f t="shared" si="396"/>
        <v>0</v>
      </c>
      <c r="V669" s="71">
        <f t="shared" si="397"/>
        <v>1</v>
      </c>
      <c r="W669" s="71">
        <f t="shared" si="398"/>
        <v>1</v>
      </c>
      <c r="X669" s="71" t="str">
        <f t="shared" si="399"/>
        <v/>
      </c>
      <c r="Y669" s="71" t="str">
        <f t="shared" si="400"/>
        <v/>
      </c>
      <c r="Z669" s="71">
        <f t="shared" si="414"/>
        <v>1</v>
      </c>
      <c r="AA669" s="71">
        <f t="shared" si="401"/>
        <v>0</v>
      </c>
      <c r="AB669" s="71">
        <f t="shared" si="402"/>
        <v>0</v>
      </c>
      <c r="AC669" s="71" t="str">
        <f t="shared" si="403"/>
        <v>Handpump</v>
      </c>
      <c r="AD669" s="71">
        <f t="shared" si="415"/>
        <v>0</v>
      </c>
      <c r="AE669" s="71" t="str">
        <f t="shared" si="416"/>
        <v/>
      </c>
      <c r="AF669" s="71">
        <f t="shared" si="404"/>
        <v>1</v>
      </c>
      <c r="AG669" s="71" t="str">
        <f t="shared" si="405"/>
        <v/>
      </c>
      <c r="AH669" s="71" t="str">
        <f t="shared" si="406"/>
        <v/>
      </c>
      <c r="AI669" s="71" t="str">
        <f t="shared" si="407"/>
        <v/>
      </c>
      <c r="AJ669" s="71" t="str">
        <f t="shared" si="408"/>
        <v>Turbidity</v>
      </c>
      <c r="AK669" s="71" t="str">
        <f t="shared" si="409"/>
        <v/>
      </c>
      <c r="AL669" s="71" t="str">
        <f t="shared" si="417"/>
        <v>No Data</v>
      </c>
      <c r="AM669" s="71">
        <f t="shared" si="410"/>
        <v>0</v>
      </c>
    </row>
    <row r="670" spans="1:39" x14ac:dyDescent="0.45">
      <c r="A670" s="71" t="str">
        <f t="shared" si="380"/>
        <v>2716770186</v>
      </c>
      <c r="B670" s="71" t="str">
        <f t="shared" si="381"/>
        <v>22-08-2019 13:32:38 UTC</v>
      </c>
      <c r="C670" s="71" t="str">
        <f t="shared" si="382"/>
        <v>bhnq-ynau-t815</v>
      </c>
      <c r="D670" s="71" t="str">
        <f t="shared" si="383"/>
        <v>-15.690434658899903</v>
      </c>
      <c r="E670" s="71" t="str">
        <f t="shared" si="384"/>
        <v>35.21076480858028</v>
      </c>
      <c r="F670" s="71" t="str">
        <f t="shared" si="385"/>
        <v>918.0</v>
      </c>
      <c r="G670" s="71" t="str">
        <f t="shared" si="386"/>
        <v>Malawi</v>
      </c>
      <c r="H670" s="71" t="str">
        <f t="shared" si="387"/>
        <v>Chiradzulu</v>
      </c>
      <c r="I670" s="71" t="str">
        <f t="shared" si="388"/>
        <v>Kadewere</v>
      </c>
      <c r="J670" s="71" t="str">
        <f t="shared" si="389"/>
        <v>Chilanga</v>
      </c>
      <c r="K670" s="71" t="str">
        <f t="shared" si="390"/>
        <v>Chisawo</v>
      </c>
      <c r="L670" s="71">
        <f t="shared" si="391"/>
        <v>0</v>
      </c>
      <c r="M670" s="71">
        <f t="shared" si="392"/>
        <v>0</v>
      </c>
      <c r="N670" s="71">
        <f t="shared" si="411"/>
        <v>7</v>
      </c>
      <c r="O670" s="71" t="str">
        <f t="shared" si="412"/>
        <v>Intermediate Level of Service</v>
      </c>
      <c r="P670" s="71">
        <v>1</v>
      </c>
      <c r="Q670" s="71" t="str">
        <f t="shared" si="393"/>
        <v>Afridev Handpump</v>
      </c>
      <c r="R670" s="71" t="str">
        <f t="shared" si="394"/>
        <v/>
      </c>
      <c r="S670" s="71" t="str">
        <f t="shared" si="413"/>
        <v>Afridev Handpump</v>
      </c>
      <c r="T670" s="71">
        <f t="shared" si="395"/>
        <v>1</v>
      </c>
      <c r="U670" s="71">
        <f t="shared" si="396"/>
        <v>450</v>
      </c>
      <c r="V670" s="71">
        <f t="shared" si="397"/>
        <v>0</v>
      </c>
      <c r="W670" s="71">
        <f t="shared" si="398"/>
        <v>1</v>
      </c>
      <c r="X670" s="71" t="str">
        <f t="shared" si="399"/>
        <v/>
      </c>
      <c r="Y670" s="71" t="str">
        <f t="shared" si="400"/>
        <v/>
      </c>
      <c r="Z670" s="71">
        <f t="shared" si="414"/>
        <v>1</v>
      </c>
      <c r="AA670" s="71">
        <f t="shared" si="401"/>
        <v>1</v>
      </c>
      <c r="AB670" s="71">
        <f t="shared" si="402"/>
        <v>61</v>
      </c>
      <c r="AC670" s="71" t="str">
        <f t="shared" si="403"/>
        <v>Handpump</v>
      </c>
      <c r="AD670" s="71">
        <f t="shared" si="415"/>
        <v>61</v>
      </c>
      <c r="AE670" s="71" t="str">
        <f t="shared" si="416"/>
        <v/>
      </c>
      <c r="AF670" s="71">
        <f t="shared" si="404"/>
        <v>1</v>
      </c>
      <c r="AG670" s="71" t="str">
        <f t="shared" si="405"/>
        <v/>
      </c>
      <c r="AH670" s="71" t="str">
        <f t="shared" si="406"/>
        <v/>
      </c>
      <c r="AI670" s="71">
        <f t="shared" si="407"/>
        <v>1</v>
      </c>
      <c r="AJ670" s="71" t="str">
        <f t="shared" si="408"/>
        <v>Turbidity</v>
      </c>
      <c r="AK670" s="71">
        <f t="shared" si="409"/>
        <v>1</v>
      </c>
      <c r="AL670" s="71">
        <f t="shared" si="417"/>
        <v>1</v>
      </c>
      <c r="AM670" s="71">
        <f t="shared" si="410"/>
        <v>1</v>
      </c>
    </row>
    <row r="671" spans="1:39" x14ac:dyDescent="0.45">
      <c r="A671" s="71" t="str">
        <f t="shared" si="380"/>
        <v>2714510238</v>
      </c>
      <c r="B671" s="71" t="str">
        <f t="shared" si="381"/>
        <v>22-08-2019 13:50:52 UTC</v>
      </c>
      <c r="C671" s="71" t="str">
        <f t="shared" si="382"/>
        <v>tvsw-rnrj-bnkm</v>
      </c>
      <c r="D671" s="71" t="str">
        <f t="shared" si="383"/>
        <v>-15.685089016333222</v>
      </c>
      <c r="E671" s="71" t="str">
        <f t="shared" si="384"/>
        <v>35.21782647818327</v>
      </c>
      <c r="F671" s="71" t="str">
        <f t="shared" si="385"/>
        <v>901.0</v>
      </c>
      <c r="G671" s="71" t="str">
        <f t="shared" si="386"/>
        <v>Malawi</v>
      </c>
      <c r="H671" s="71" t="str">
        <f t="shared" si="387"/>
        <v>Chiradzulu</v>
      </c>
      <c r="I671" s="71" t="str">
        <f t="shared" si="388"/>
        <v>Kadewere</v>
      </c>
      <c r="J671" s="71" t="str">
        <f t="shared" si="389"/>
        <v>Chilanga</v>
      </c>
      <c r="K671" s="71" t="str">
        <f t="shared" si="390"/>
        <v>Chisawo</v>
      </c>
      <c r="L671" s="71">
        <f t="shared" si="391"/>
        <v>0</v>
      </c>
      <c r="M671" s="71">
        <f t="shared" si="392"/>
        <v>0</v>
      </c>
      <c r="N671" s="71">
        <f t="shared" si="411"/>
        <v>8</v>
      </c>
      <c r="O671" s="71" t="str">
        <f t="shared" si="412"/>
        <v>High Level of Service</v>
      </c>
      <c r="P671" s="71">
        <v>1</v>
      </c>
      <c r="Q671" s="71" t="str">
        <f t="shared" si="393"/>
        <v>Afridev Handpump</v>
      </c>
      <c r="R671" s="71" t="str">
        <f t="shared" si="394"/>
        <v/>
      </c>
      <c r="S671" s="71" t="str">
        <f t="shared" si="413"/>
        <v>Afridev Handpump</v>
      </c>
      <c r="T671" s="71">
        <f t="shared" si="395"/>
        <v>1</v>
      </c>
      <c r="U671" s="71">
        <f t="shared" si="396"/>
        <v>175</v>
      </c>
      <c r="V671" s="71">
        <f t="shared" si="397"/>
        <v>1</v>
      </c>
      <c r="W671" s="71">
        <f t="shared" si="398"/>
        <v>1</v>
      </c>
      <c r="X671" s="71" t="str">
        <f t="shared" si="399"/>
        <v/>
      </c>
      <c r="Y671" s="71" t="str">
        <f t="shared" si="400"/>
        <v/>
      </c>
      <c r="Z671" s="71">
        <f t="shared" si="414"/>
        <v>1</v>
      </c>
      <c r="AA671" s="71">
        <f t="shared" si="401"/>
        <v>1</v>
      </c>
      <c r="AB671" s="71">
        <f t="shared" si="402"/>
        <v>59</v>
      </c>
      <c r="AC671" s="71" t="str">
        <f t="shared" si="403"/>
        <v>Handpump</v>
      </c>
      <c r="AD671" s="71">
        <f t="shared" si="415"/>
        <v>59</v>
      </c>
      <c r="AE671" s="71" t="str">
        <f t="shared" si="416"/>
        <v/>
      </c>
      <c r="AF671" s="71">
        <f t="shared" si="404"/>
        <v>1</v>
      </c>
      <c r="AG671" s="71" t="str">
        <f t="shared" si="405"/>
        <v/>
      </c>
      <c r="AH671" s="71" t="str">
        <f t="shared" si="406"/>
        <v/>
      </c>
      <c r="AI671" s="71">
        <f t="shared" si="407"/>
        <v>1</v>
      </c>
      <c r="AJ671" s="71" t="str">
        <f t="shared" si="408"/>
        <v>Turbidity</v>
      </c>
      <c r="AK671" s="71">
        <f t="shared" si="409"/>
        <v>1</v>
      </c>
      <c r="AL671" s="71">
        <f t="shared" si="417"/>
        <v>1</v>
      </c>
      <c r="AM671" s="71">
        <f t="shared" si="410"/>
        <v>1</v>
      </c>
    </row>
    <row r="672" spans="1:39" x14ac:dyDescent="0.45">
      <c r="A672" s="71" t="str">
        <f t="shared" si="380"/>
        <v>2718510274</v>
      </c>
      <c r="B672" s="71" t="str">
        <f t="shared" si="381"/>
        <v>22-08-2019 13:57:08 UTC</v>
      </c>
      <c r="C672" s="71" t="str">
        <f t="shared" si="382"/>
        <v>hdrx-t5b8-t0cp</v>
      </c>
      <c r="D672" s="71" t="str">
        <f t="shared" si="383"/>
        <v>-15.831841262988746</v>
      </c>
      <c r="E672" s="71" t="str">
        <f t="shared" si="384"/>
        <v>35.26519915089011</v>
      </c>
      <c r="F672" s="71" t="str">
        <f t="shared" si="385"/>
        <v>828.0</v>
      </c>
      <c r="G672" s="71" t="str">
        <f t="shared" si="386"/>
        <v>Malawi</v>
      </c>
      <c r="H672" s="71" t="str">
        <f t="shared" si="387"/>
        <v>Chiradzulu</v>
      </c>
      <c r="I672" s="71" t="str">
        <f t="shared" si="388"/>
        <v>Mpunga</v>
      </c>
      <c r="J672" s="71" t="str">
        <f t="shared" si="389"/>
        <v>Tawakali</v>
      </c>
      <c r="K672" s="71" t="str">
        <f t="shared" si="390"/>
        <v>Mkambuwa</v>
      </c>
      <c r="L672" s="71">
        <f t="shared" si="391"/>
        <v>0</v>
      </c>
      <c r="M672" s="71">
        <f t="shared" si="392"/>
        <v>0</v>
      </c>
      <c r="N672" s="71">
        <f t="shared" si="411"/>
        <v>5</v>
      </c>
      <c r="O672" s="71" t="str">
        <f t="shared" si="412"/>
        <v>Basic Level of Service</v>
      </c>
      <c r="P672" s="71">
        <v>1</v>
      </c>
      <c r="Q672" s="71" t="str">
        <f t="shared" si="393"/>
        <v>Afridev Handpump</v>
      </c>
      <c r="R672" s="71" t="str">
        <f t="shared" si="394"/>
        <v/>
      </c>
      <c r="S672" s="71" t="str">
        <f t="shared" si="413"/>
        <v>Afridev Handpump</v>
      </c>
      <c r="T672" s="71">
        <f t="shared" si="395"/>
        <v>1</v>
      </c>
      <c r="U672" s="71">
        <f t="shared" si="396"/>
        <v>100</v>
      </c>
      <c r="V672" s="71">
        <f t="shared" si="397"/>
        <v>1</v>
      </c>
      <c r="W672" s="71">
        <f t="shared" si="398"/>
        <v>0</v>
      </c>
      <c r="X672" s="71">
        <f t="shared" si="399"/>
        <v>1</v>
      </c>
      <c r="Y672" s="71">
        <f t="shared" si="400"/>
        <v>0</v>
      </c>
      <c r="Z672" s="71">
        <f t="shared" si="414"/>
        <v>0</v>
      </c>
      <c r="AA672" s="71">
        <f t="shared" si="401"/>
        <v>1</v>
      </c>
      <c r="AB672" s="71">
        <f t="shared" si="402"/>
        <v>0</v>
      </c>
      <c r="AC672" s="71" t="str">
        <f t="shared" si="403"/>
        <v>Handpump</v>
      </c>
      <c r="AD672" s="71">
        <f t="shared" si="415"/>
        <v>0</v>
      </c>
      <c r="AE672" s="71" t="str">
        <f t="shared" si="416"/>
        <v/>
      </c>
      <c r="AF672" s="71">
        <f t="shared" si="404"/>
        <v>1</v>
      </c>
      <c r="AG672" s="71" t="str">
        <f t="shared" si="405"/>
        <v/>
      </c>
      <c r="AH672" s="71" t="str">
        <f t="shared" si="406"/>
        <v/>
      </c>
      <c r="AI672" s="71" t="str">
        <f t="shared" si="407"/>
        <v/>
      </c>
      <c r="AJ672" s="71" t="str">
        <f t="shared" si="408"/>
        <v>Turbidity</v>
      </c>
      <c r="AK672" s="71" t="str">
        <f t="shared" si="409"/>
        <v/>
      </c>
      <c r="AL672" s="71" t="str">
        <f t="shared" si="417"/>
        <v>No Data</v>
      </c>
      <c r="AM672" s="71">
        <f t="shared" si="410"/>
        <v>0</v>
      </c>
    </row>
    <row r="673" spans="1:39" x14ac:dyDescent="0.45">
      <c r="A673" s="71" t="str">
        <f t="shared" si="380"/>
        <v>2708990205</v>
      </c>
      <c r="B673" s="71" t="str">
        <f t="shared" si="381"/>
        <v>22-08-2019 13:59:49 UTC</v>
      </c>
      <c r="C673" s="71" t="str">
        <f t="shared" si="382"/>
        <v>93vn-7872-behh</v>
      </c>
      <c r="D673" s="71" t="str">
        <f t="shared" si="383"/>
        <v>-15.911127612926066</v>
      </c>
      <c r="E673" s="71" t="str">
        <f t="shared" si="384"/>
        <v>35.31594017520547</v>
      </c>
      <c r="F673" s="71" t="str">
        <f t="shared" si="385"/>
        <v>720.0</v>
      </c>
      <c r="G673" s="71" t="str">
        <f t="shared" si="386"/>
        <v>Malawi</v>
      </c>
      <c r="H673" s="71" t="str">
        <f t="shared" si="387"/>
        <v>Chiradzulu</v>
      </c>
      <c r="I673" s="71" t="str">
        <f t="shared" si="388"/>
        <v>Nkalo</v>
      </c>
      <c r="J673" s="71" t="str">
        <f t="shared" si="389"/>
        <v>Namondwe</v>
      </c>
      <c r="K673" s="71" t="str">
        <f t="shared" si="390"/>
        <v>Losa</v>
      </c>
      <c r="L673" s="71">
        <f t="shared" si="391"/>
        <v>0</v>
      </c>
      <c r="M673" s="71">
        <f t="shared" si="392"/>
        <v>0</v>
      </c>
      <c r="N673" s="71">
        <f t="shared" si="411"/>
        <v>5</v>
      </c>
      <c r="O673" s="71" t="str">
        <f t="shared" si="412"/>
        <v>Basic Level of Service</v>
      </c>
      <c r="P673" s="71">
        <v>1</v>
      </c>
      <c r="Q673" s="71" t="str">
        <f t="shared" si="393"/>
        <v>Afridev Handpump</v>
      </c>
      <c r="R673" s="71" t="str">
        <f t="shared" si="394"/>
        <v/>
      </c>
      <c r="S673" s="71" t="str">
        <f t="shared" si="413"/>
        <v>Afridev Handpump</v>
      </c>
      <c r="T673" s="71">
        <f t="shared" si="395"/>
        <v>1</v>
      </c>
      <c r="U673" s="71">
        <f t="shared" si="396"/>
        <v>0</v>
      </c>
      <c r="V673" s="71">
        <f t="shared" si="397"/>
        <v>1</v>
      </c>
      <c r="W673" s="71">
        <f t="shared" si="398"/>
        <v>1</v>
      </c>
      <c r="X673" s="71" t="str">
        <f t="shared" si="399"/>
        <v/>
      </c>
      <c r="Y673" s="71" t="str">
        <f t="shared" si="400"/>
        <v/>
      </c>
      <c r="Z673" s="71">
        <f t="shared" si="414"/>
        <v>1</v>
      </c>
      <c r="AA673" s="71">
        <f t="shared" si="401"/>
        <v>0</v>
      </c>
      <c r="AB673" s="71">
        <f t="shared" si="402"/>
        <v>0</v>
      </c>
      <c r="AC673" s="71" t="str">
        <f t="shared" si="403"/>
        <v>Handpump</v>
      </c>
      <c r="AD673" s="71">
        <f t="shared" si="415"/>
        <v>0</v>
      </c>
      <c r="AE673" s="71" t="str">
        <f t="shared" si="416"/>
        <v/>
      </c>
      <c r="AF673" s="71">
        <f t="shared" si="404"/>
        <v>1</v>
      </c>
      <c r="AG673" s="71" t="str">
        <f t="shared" si="405"/>
        <v/>
      </c>
      <c r="AH673" s="71" t="str">
        <f t="shared" si="406"/>
        <v/>
      </c>
      <c r="AI673" s="71" t="str">
        <f t="shared" si="407"/>
        <v/>
      </c>
      <c r="AJ673" s="71" t="str">
        <f t="shared" si="408"/>
        <v>Turbidity</v>
      </c>
      <c r="AK673" s="71" t="str">
        <f t="shared" si="409"/>
        <v/>
      </c>
      <c r="AL673" s="71" t="str">
        <f t="shared" si="417"/>
        <v>No Data</v>
      </c>
      <c r="AM673" s="71">
        <f t="shared" si="410"/>
        <v>0</v>
      </c>
    </row>
    <row r="674" spans="1:39" x14ac:dyDescent="0.45">
      <c r="A674" s="71" t="str">
        <f t="shared" si="380"/>
        <v>2722390227</v>
      </c>
      <c r="B674" s="71" t="str">
        <f t="shared" si="381"/>
        <v>22-08-2019 14:02:41 UTC</v>
      </c>
      <c r="C674" s="71" t="str">
        <f t="shared" si="382"/>
        <v>vvnb-0w6v-wcy9</v>
      </c>
      <c r="D674" s="71" t="str">
        <f t="shared" si="383"/>
        <v>-15.685986927710474</v>
      </c>
      <c r="E674" s="71" t="str">
        <f t="shared" si="384"/>
        <v>35.21570971235633</v>
      </c>
      <c r="F674" s="71" t="str">
        <f t="shared" si="385"/>
        <v>910.0</v>
      </c>
      <c r="G674" s="71" t="str">
        <f t="shared" si="386"/>
        <v>Malawi</v>
      </c>
      <c r="H674" s="71" t="str">
        <f t="shared" si="387"/>
        <v>Chiradzulu</v>
      </c>
      <c r="I674" s="71" t="str">
        <f t="shared" si="388"/>
        <v>Kadewere</v>
      </c>
      <c r="J674" s="71" t="str">
        <f t="shared" si="389"/>
        <v>Chilanga</v>
      </c>
      <c r="K674" s="71" t="str">
        <f t="shared" si="390"/>
        <v>Chisawo</v>
      </c>
      <c r="L674" s="71">
        <f t="shared" si="391"/>
        <v>0</v>
      </c>
      <c r="M674" s="71">
        <f t="shared" si="392"/>
        <v>0</v>
      </c>
      <c r="N674" s="71">
        <f t="shared" si="411"/>
        <v>8</v>
      </c>
      <c r="O674" s="71" t="str">
        <f t="shared" si="412"/>
        <v>High Level of Service</v>
      </c>
      <c r="P674" s="71">
        <v>1</v>
      </c>
      <c r="Q674" s="71" t="str">
        <f t="shared" si="393"/>
        <v>Afridev Handpump</v>
      </c>
      <c r="R674" s="71" t="str">
        <f t="shared" si="394"/>
        <v/>
      </c>
      <c r="S674" s="71" t="str">
        <f t="shared" si="413"/>
        <v>Afridev Handpump</v>
      </c>
      <c r="T674" s="71">
        <f t="shared" si="395"/>
        <v>1</v>
      </c>
      <c r="U674" s="71">
        <f t="shared" si="396"/>
        <v>200</v>
      </c>
      <c r="V674" s="71">
        <f t="shared" si="397"/>
        <v>1</v>
      </c>
      <c r="W674" s="71">
        <f t="shared" si="398"/>
        <v>1</v>
      </c>
      <c r="X674" s="71" t="str">
        <f t="shared" si="399"/>
        <v/>
      </c>
      <c r="Y674" s="71" t="str">
        <f t="shared" si="400"/>
        <v/>
      </c>
      <c r="Z674" s="71">
        <f t="shared" si="414"/>
        <v>1</v>
      </c>
      <c r="AA674" s="71">
        <f t="shared" si="401"/>
        <v>1</v>
      </c>
      <c r="AB674" s="71">
        <f t="shared" si="402"/>
        <v>58</v>
      </c>
      <c r="AC674" s="71" t="str">
        <f t="shared" si="403"/>
        <v>Handpump</v>
      </c>
      <c r="AD674" s="71">
        <f t="shared" si="415"/>
        <v>58</v>
      </c>
      <c r="AE674" s="71" t="str">
        <f t="shared" si="416"/>
        <v/>
      </c>
      <c r="AF674" s="71">
        <f t="shared" si="404"/>
        <v>1</v>
      </c>
      <c r="AG674" s="71" t="str">
        <f t="shared" si="405"/>
        <v/>
      </c>
      <c r="AH674" s="71" t="str">
        <f t="shared" si="406"/>
        <v/>
      </c>
      <c r="AI674" s="71">
        <f t="shared" si="407"/>
        <v>1</v>
      </c>
      <c r="AJ674" s="71" t="str">
        <f t="shared" si="408"/>
        <v>Turbidity</v>
      </c>
      <c r="AK674" s="71">
        <f t="shared" si="409"/>
        <v>1</v>
      </c>
      <c r="AL674" s="71">
        <f t="shared" si="417"/>
        <v>1</v>
      </c>
      <c r="AM674" s="71">
        <f t="shared" si="410"/>
        <v>1</v>
      </c>
    </row>
    <row r="675" spans="1:39" x14ac:dyDescent="0.45">
      <c r="A675" s="71" t="str">
        <f t="shared" si="380"/>
        <v>2716790202</v>
      </c>
      <c r="B675" s="71" t="str">
        <f t="shared" si="381"/>
        <v>22-08-2019 14:18:05 UTC</v>
      </c>
      <c r="C675" s="71" t="str">
        <f t="shared" si="382"/>
        <v>d9x4-yxfj-0pyq</v>
      </c>
      <c r="D675" s="71" t="str">
        <f t="shared" si="383"/>
        <v>-15.682828752323985</v>
      </c>
      <c r="E675" s="71" t="str">
        <f t="shared" si="384"/>
        <v>35.22043475881219</v>
      </c>
      <c r="F675" s="71" t="str">
        <f t="shared" si="385"/>
        <v>901.0</v>
      </c>
      <c r="G675" s="71" t="str">
        <f t="shared" si="386"/>
        <v>Malawi</v>
      </c>
      <c r="H675" s="71" t="str">
        <f t="shared" si="387"/>
        <v>Chiradzulu</v>
      </c>
      <c r="I675" s="71" t="str">
        <f t="shared" si="388"/>
        <v>Kadewere</v>
      </c>
      <c r="J675" s="71" t="str">
        <f t="shared" si="389"/>
        <v>Chilanga</v>
      </c>
      <c r="K675" s="71" t="str">
        <f t="shared" si="390"/>
        <v>Chisawo</v>
      </c>
      <c r="L675" s="71">
        <f t="shared" si="391"/>
        <v>0</v>
      </c>
      <c r="M675" s="71">
        <f t="shared" si="392"/>
        <v>0</v>
      </c>
      <c r="N675" s="71">
        <f t="shared" si="411"/>
        <v>6</v>
      </c>
      <c r="O675" s="71" t="str">
        <f t="shared" si="412"/>
        <v>Intermediate Level of Service</v>
      </c>
      <c r="P675" s="71">
        <v>1</v>
      </c>
      <c r="Q675" s="71" t="str">
        <f t="shared" si="393"/>
        <v>Afridev Handpump</v>
      </c>
      <c r="R675" s="71" t="str">
        <f t="shared" si="394"/>
        <v/>
      </c>
      <c r="S675" s="71" t="str">
        <f t="shared" si="413"/>
        <v>Afridev Handpump</v>
      </c>
      <c r="T675" s="71">
        <f t="shared" si="395"/>
        <v>1</v>
      </c>
      <c r="U675" s="71">
        <f t="shared" si="396"/>
        <v>450</v>
      </c>
      <c r="V675" s="71">
        <f t="shared" si="397"/>
        <v>0</v>
      </c>
      <c r="W675" s="71">
        <f t="shared" si="398"/>
        <v>0</v>
      </c>
      <c r="X675" s="71">
        <f t="shared" si="399"/>
        <v>1</v>
      </c>
      <c r="Y675" s="71">
        <f t="shared" si="400"/>
        <v>0</v>
      </c>
      <c r="Z675" s="71">
        <f t="shared" si="414"/>
        <v>0</v>
      </c>
      <c r="AA675" s="71">
        <f t="shared" si="401"/>
        <v>1</v>
      </c>
      <c r="AB675" s="71">
        <f t="shared" si="402"/>
        <v>65</v>
      </c>
      <c r="AC675" s="71" t="str">
        <f t="shared" si="403"/>
        <v>Handpump</v>
      </c>
      <c r="AD675" s="71">
        <f t="shared" si="415"/>
        <v>65</v>
      </c>
      <c r="AE675" s="71" t="str">
        <f t="shared" si="416"/>
        <v/>
      </c>
      <c r="AF675" s="71">
        <f t="shared" si="404"/>
        <v>1</v>
      </c>
      <c r="AG675" s="71" t="str">
        <f t="shared" si="405"/>
        <v/>
      </c>
      <c r="AH675" s="71" t="str">
        <f t="shared" si="406"/>
        <v/>
      </c>
      <c r="AI675" s="71">
        <f t="shared" si="407"/>
        <v>1</v>
      </c>
      <c r="AJ675" s="71" t="str">
        <f t="shared" si="408"/>
        <v>Turbidity</v>
      </c>
      <c r="AK675" s="71">
        <f t="shared" si="409"/>
        <v>1</v>
      </c>
      <c r="AL675" s="71">
        <f t="shared" si="417"/>
        <v>1</v>
      </c>
      <c r="AM675" s="71">
        <f t="shared" si="410"/>
        <v>1</v>
      </c>
    </row>
    <row r="676" spans="1:39" x14ac:dyDescent="0.45">
      <c r="A676" s="71" t="str">
        <f t="shared" si="380"/>
        <v>2707360190</v>
      </c>
      <c r="B676" s="71" t="str">
        <f t="shared" si="381"/>
        <v>22-08-2019 15:13:22 UTC</v>
      </c>
      <c r="C676" s="71" t="str">
        <f t="shared" si="382"/>
        <v>s97p-ukjd-ggns</v>
      </c>
      <c r="D676" s="71" t="str">
        <f t="shared" si="383"/>
        <v>-15.70865591056645</v>
      </c>
      <c r="E676" s="71" t="str">
        <f t="shared" si="384"/>
        <v>35.22767152637243</v>
      </c>
      <c r="F676" s="71" t="str">
        <f t="shared" si="385"/>
        <v>861.0</v>
      </c>
      <c r="G676" s="71" t="str">
        <f t="shared" si="386"/>
        <v>Malawi</v>
      </c>
      <c r="H676" s="71" t="str">
        <f t="shared" si="387"/>
        <v>Chiradzulu</v>
      </c>
      <c r="I676" s="71" t="str">
        <f t="shared" si="388"/>
        <v>Kadewere</v>
      </c>
      <c r="J676" s="71" t="str">
        <f t="shared" si="389"/>
        <v>Kadewere</v>
      </c>
      <c r="K676" s="71" t="str">
        <f t="shared" si="390"/>
        <v>Noniwa</v>
      </c>
      <c r="L676" s="71">
        <f t="shared" si="391"/>
        <v>0</v>
      </c>
      <c r="M676" s="71">
        <f t="shared" si="392"/>
        <v>0</v>
      </c>
      <c r="N676" s="71">
        <f t="shared" si="411"/>
        <v>7</v>
      </c>
      <c r="O676" s="71" t="str">
        <f t="shared" si="412"/>
        <v>Intermediate Level of Service</v>
      </c>
      <c r="P676" s="71">
        <v>1</v>
      </c>
      <c r="Q676" s="71" t="str">
        <f t="shared" si="393"/>
        <v>Afridev Handpump</v>
      </c>
      <c r="R676" s="71" t="str">
        <f t="shared" si="394"/>
        <v/>
      </c>
      <c r="S676" s="71" t="str">
        <f t="shared" si="413"/>
        <v>Afridev Handpump</v>
      </c>
      <c r="T676" s="71">
        <f t="shared" si="395"/>
        <v>1</v>
      </c>
      <c r="U676" s="71">
        <f t="shared" si="396"/>
        <v>400</v>
      </c>
      <c r="V676" s="71">
        <f t="shared" si="397"/>
        <v>0</v>
      </c>
      <c r="W676" s="71">
        <f t="shared" si="398"/>
        <v>1</v>
      </c>
      <c r="X676" s="71" t="str">
        <f t="shared" si="399"/>
        <v/>
      </c>
      <c r="Y676" s="71" t="str">
        <f t="shared" si="400"/>
        <v/>
      </c>
      <c r="Z676" s="71">
        <f t="shared" si="414"/>
        <v>1</v>
      </c>
      <c r="AA676" s="71">
        <f t="shared" si="401"/>
        <v>1</v>
      </c>
      <c r="AB676" s="71">
        <f t="shared" si="402"/>
        <v>56</v>
      </c>
      <c r="AC676" s="71" t="str">
        <f t="shared" si="403"/>
        <v>Handpump</v>
      </c>
      <c r="AD676" s="71">
        <f t="shared" si="415"/>
        <v>56</v>
      </c>
      <c r="AE676" s="71" t="str">
        <f t="shared" si="416"/>
        <v/>
      </c>
      <c r="AF676" s="71">
        <f t="shared" si="404"/>
        <v>1</v>
      </c>
      <c r="AG676" s="71" t="str">
        <f t="shared" si="405"/>
        <v/>
      </c>
      <c r="AH676" s="71" t="str">
        <f t="shared" si="406"/>
        <v/>
      </c>
      <c r="AI676" s="71">
        <f t="shared" si="407"/>
        <v>1</v>
      </c>
      <c r="AJ676" s="71" t="str">
        <f t="shared" si="408"/>
        <v>Turbidity</v>
      </c>
      <c r="AK676" s="71">
        <f t="shared" si="409"/>
        <v>1</v>
      </c>
      <c r="AL676" s="71">
        <f t="shared" si="417"/>
        <v>1</v>
      </c>
      <c r="AM676" s="71">
        <f t="shared" si="410"/>
        <v>1</v>
      </c>
    </row>
    <row r="677" spans="1:39" x14ac:dyDescent="0.45">
      <c r="A677" s="71" t="str">
        <f t="shared" si="380"/>
        <v>2720400256</v>
      </c>
      <c r="B677" s="71" t="str">
        <f t="shared" si="381"/>
        <v>22-08-2019 15:27:07 UTC</v>
      </c>
      <c r="C677" s="71" t="str">
        <f t="shared" si="382"/>
        <v>r2rp-jxx7-mcr2</v>
      </c>
      <c r="D677" s="71" t="str">
        <f t="shared" si="383"/>
        <v>-15.708014233969152</v>
      </c>
      <c r="E677" s="71" t="str">
        <f t="shared" si="384"/>
        <v>35.228094728663564</v>
      </c>
      <c r="F677" s="71" t="str">
        <f t="shared" si="385"/>
        <v>858.0</v>
      </c>
      <c r="G677" s="71" t="str">
        <f t="shared" si="386"/>
        <v>Malawi</v>
      </c>
      <c r="H677" s="71" t="str">
        <f t="shared" si="387"/>
        <v>Chiradzulu</v>
      </c>
      <c r="I677" s="71" t="str">
        <f t="shared" si="388"/>
        <v>Kadewere</v>
      </c>
      <c r="J677" s="71" t="str">
        <f t="shared" si="389"/>
        <v>Kadewere</v>
      </c>
      <c r="K677" s="71" t="str">
        <f t="shared" si="390"/>
        <v>Noniwa</v>
      </c>
      <c r="L677" s="71">
        <f t="shared" si="391"/>
        <v>0</v>
      </c>
      <c r="M677" s="71">
        <f t="shared" si="392"/>
        <v>0</v>
      </c>
      <c r="N677" s="71">
        <f t="shared" si="411"/>
        <v>7</v>
      </c>
      <c r="O677" s="71" t="str">
        <f t="shared" si="412"/>
        <v>Intermediate Level of Service</v>
      </c>
      <c r="P677" s="71">
        <v>1</v>
      </c>
      <c r="Q677" s="71" t="str">
        <f t="shared" si="393"/>
        <v>Afridev Handpump</v>
      </c>
      <c r="R677" s="71" t="str">
        <f t="shared" si="394"/>
        <v/>
      </c>
      <c r="S677" s="71" t="str">
        <f t="shared" si="413"/>
        <v>Afridev Handpump</v>
      </c>
      <c r="T677" s="71">
        <f t="shared" si="395"/>
        <v>1</v>
      </c>
      <c r="U677" s="71">
        <f t="shared" si="396"/>
        <v>300</v>
      </c>
      <c r="V677" s="71">
        <f t="shared" si="397"/>
        <v>0</v>
      </c>
      <c r="W677" s="71">
        <f t="shared" si="398"/>
        <v>1</v>
      </c>
      <c r="X677" s="71" t="str">
        <f t="shared" si="399"/>
        <v/>
      </c>
      <c r="Y677" s="71" t="str">
        <f t="shared" si="400"/>
        <v/>
      </c>
      <c r="Z677" s="71">
        <f t="shared" si="414"/>
        <v>1</v>
      </c>
      <c r="AA677" s="71">
        <f t="shared" si="401"/>
        <v>1</v>
      </c>
      <c r="AB677" s="71">
        <f t="shared" si="402"/>
        <v>54</v>
      </c>
      <c r="AC677" s="71" t="str">
        <f t="shared" si="403"/>
        <v>Handpump</v>
      </c>
      <c r="AD677" s="71">
        <f t="shared" si="415"/>
        <v>54</v>
      </c>
      <c r="AE677" s="71" t="str">
        <f t="shared" si="416"/>
        <v/>
      </c>
      <c r="AF677" s="71">
        <f t="shared" si="404"/>
        <v>1</v>
      </c>
      <c r="AG677" s="71" t="str">
        <f t="shared" si="405"/>
        <v/>
      </c>
      <c r="AH677" s="71" t="str">
        <f t="shared" si="406"/>
        <v/>
      </c>
      <c r="AI677" s="71">
        <f t="shared" si="407"/>
        <v>1</v>
      </c>
      <c r="AJ677" s="71" t="str">
        <f t="shared" si="408"/>
        <v>Turbidity</v>
      </c>
      <c r="AK677" s="71">
        <f t="shared" si="409"/>
        <v>1</v>
      </c>
      <c r="AL677" s="71">
        <f t="shared" si="417"/>
        <v>1</v>
      </c>
      <c r="AM677" s="71">
        <f t="shared" si="410"/>
        <v>1</v>
      </c>
    </row>
    <row r="678" spans="1:39" x14ac:dyDescent="0.45">
      <c r="A678" s="71" t="str">
        <f t="shared" si="380"/>
        <v>2689990299</v>
      </c>
      <c r="B678" s="71" t="str">
        <f t="shared" si="381"/>
        <v>23-08-2019 06:16:15 UTC</v>
      </c>
      <c r="C678" s="71" t="str">
        <f t="shared" si="382"/>
        <v>t9x5-ch22-sydn</v>
      </c>
      <c r="D678" s="71" t="str">
        <f t="shared" si="383"/>
        <v>-15.821139332838356</v>
      </c>
      <c r="E678" s="71" t="str">
        <f t="shared" si="384"/>
        <v>35.25595215149224</v>
      </c>
      <c r="F678" s="71" t="str">
        <f t="shared" si="385"/>
        <v>878.0</v>
      </c>
      <c r="G678" s="71" t="str">
        <f t="shared" si="386"/>
        <v>Malawi</v>
      </c>
      <c r="H678" s="71" t="str">
        <f t="shared" si="387"/>
        <v>Chiradzulu</v>
      </c>
      <c r="I678" s="71" t="str">
        <f t="shared" si="388"/>
        <v>Mpunga</v>
      </c>
      <c r="J678" s="71" t="str">
        <f t="shared" si="389"/>
        <v>Tawakali</v>
      </c>
      <c r="K678" s="71" t="str">
        <f t="shared" si="390"/>
        <v>Mkambuwa</v>
      </c>
      <c r="L678" s="71">
        <f t="shared" si="391"/>
        <v>0</v>
      </c>
      <c r="M678" s="71">
        <f t="shared" si="392"/>
        <v>0</v>
      </c>
      <c r="N678" s="71">
        <f t="shared" si="411"/>
        <v>6</v>
      </c>
      <c r="O678" s="71" t="str">
        <f t="shared" si="412"/>
        <v>Intermediate Level of Service</v>
      </c>
      <c r="P678" s="71">
        <v>1</v>
      </c>
      <c r="Q678" s="71" t="str">
        <f t="shared" si="393"/>
        <v>Afridev Handpump</v>
      </c>
      <c r="R678" s="71" t="str">
        <f t="shared" si="394"/>
        <v/>
      </c>
      <c r="S678" s="71" t="str">
        <f t="shared" si="413"/>
        <v>Afridev Handpump</v>
      </c>
      <c r="T678" s="71">
        <f t="shared" si="395"/>
        <v>1</v>
      </c>
      <c r="U678" s="71">
        <f t="shared" si="396"/>
        <v>385</v>
      </c>
      <c r="V678" s="71">
        <f t="shared" si="397"/>
        <v>0</v>
      </c>
      <c r="W678" s="71">
        <f t="shared" si="398"/>
        <v>0</v>
      </c>
      <c r="X678" s="71">
        <f t="shared" si="399"/>
        <v>1</v>
      </c>
      <c r="Y678" s="71">
        <f t="shared" si="400"/>
        <v>0</v>
      </c>
      <c r="Z678" s="71">
        <f t="shared" si="414"/>
        <v>0</v>
      </c>
      <c r="AA678" s="71">
        <f t="shared" si="401"/>
        <v>1</v>
      </c>
      <c r="AB678" s="71">
        <f t="shared" si="402"/>
        <v>40</v>
      </c>
      <c r="AC678" s="71" t="str">
        <f t="shared" si="403"/>
        <v>Handpump</v>
      </c>
      <c r="AD678" s="71">
        <f t="shared" si="415"/>
        <v>40</v>
      </c>
      <c r="AE678" s="71" t="str">
        <f t="shared" si="416"/>
        <v/>
      </c>
      <c r="AF678" s="71">
        <f t="shared" si="404"/>
        <v>1</v>
      </c>
      <c r="AG678" s="71" t="str">
        <f t="shared" si="405"/>
        <v/>
      </c>
      <c r="AH678" s="71" t="str">
        <f t="shared" si="406"/>
        <v/>
      </c>
      <c r="AI678" s="71">
        <f t="shared" si="407"/>
        <v>1</v>
      </c>
      <c r="AJ678" s="71" t="str">
        <f t="shared" si="408"/>
        <v>Turbidity</v>
      </c>
      <c r="AK678" s="71">
        <f t="shared" si="409"/>
        <v>1</v>
      </c>
      <c r="AL678" s="71">
        <f t="shared" si="417"/>
        <v>1</v>
      </c>
      <c r="AM678" s="71">
        <f t="shared" si="410"/>
        <v>1</v>
      </c>
    </row>
    <row r="679" spans="1:39" x14ac:dyDescent="0.45">
      <c r="A679" s="71" t="str">
        <f t="shared" si="380"/>
        <v>2714500315</v>
      </c>
      <c r="B679" s="71" t="str">
        <f t="shared" si="381"/>
        <v>23-08-2019 06:45:13 UTC</v>
      </c>
      <c r="C679" s="71" t="str">
        <f t="shared" si="382"/>
        <v>hddf-uwqa-t6k1</v>
      </c>
      <c r="D679" s="71" t="str">
        <f t="shared" si="383"/>
        <v>-15.750846471637487</v>
      </c>
      <c r="E679" s="71" t="str">
        <f t="shared" si="384"/>
        <v>35.14031792990863</v>
      </c>
      <c r="F679" s="71" t="str">
        <f t="shared" si="385"/>
        <v>1017.0</v>
      </c>
      <c r="G679" s="71" t="str">
        <f t="shared" si="386"/>
        <v>Malawi</v>
      </c>
      <c r="H679" s="71" t="str">
        <f t="shared" si="387"/>
        <v>Chiradzulu</v>
      </c>
      <c r="I679" s="71" t="str">
        <f t="shared" si="388"/>
        <v>Likoswe</v>
      </c>
      <c r="J679" s="71" t="str">
        <f t="shared" si="389"/>
        <v>Nsiya</v>
      </c>
      <c r="K679" s="71" t="str">
        <f t="shared" si="390"/>
        <v>Ntalika</v>
      </c>
      <c r="L679" s="71">
        <f t="shared" si="391"/>
        <v>0</v>
      </c>
      <c r="M679" s="71">
        <f t="shared" si="392"/>
        <v>0</v>
      </c>
      <c r="N679" s="71">
        <f t="shared" si="411"/>
        <v>7</v>
      </c>
      <c r="O679" s="71" t="str">
        <f t="shared" si="412"/>
        <v>Intermediate Level of Service</v>
      </c>
      <c r="P679" s="71">
        <v>1</v>
      </c>
      <c r="Q679" s="71" t="str">
        <f t="shared" si="393"/>
        <v>Afridev Handpump</v>
      </c>
      <c r="R679" s="71" t="str">
        <f t="shared" si="394"/>
        <v/>
      </c>
      <c r="S679" s="71" t="str">
        <f t="shared" si="413"/>
        <v>Afridev Handpump</v>
      </c>
      <c r="T679" s="71">
        <f t="shared" si="395"/>
        <v>1</v>
      </c>
      <c r="U679" s="71">
        <f t="shared" si="396"/>
        <v>375</v>
      </c>
      <c r="V679" s="71">
        <f t="shared" si="397"/>
        <v>0</v>
      </c>
      <c r="W679" s="71">
        <f t="shared" si="398"/>
        <v>1</v>
      </c>
      <c r="X679" s="71" t="str">
        <f t="shared" si="399"/>
        <v/>
      </c>
      <c r="Y679" s="71" t="str">
        <f t="shared" si="400"/>
        <v/>
      </c>
      <c r="Z679" s="71">
        <f t="shared" si="414"/>
        <v>1</v>
      </c>
      <c r="AA679" s="71">
        <f t="shared" si="401"/>
        <v>1</v>
      </c>
      <c r="AB679" s="71">
        <f t="shared" si="402"/>
        <v>67</v>
      </c>
      <c r="AC679" s="71" t="str">
        <f t="shared" si="403"/>
        <v>Handpump</v>
      </c>
      <c r="AD679" s="71">
        <f t="shared" si="415"/>
        <v>67</v>
      </c>
      <c r="AE679" s="71" t="str">
        <f t="shared" si="416"/>
        <v/>
      </c>
      <c r="AF679" s="71">
        <f t="shared" si="404"/>
        <v>1</v>
      </c>
      <c r="AG679" s="71" t="str">
        <f t="shared" si="405"/>
        <v/>
      </c>
      <c r="AH679" s="71" t="str">
        <f t="shared" si="406"/>
        <v/>
      </c>
      <c r="AI679" s="71">
        <f t="shared" si="407"/>
        <v>1</v>
      </c>
      <c r="AJ679" s="71" t="str">
        <f t="shared" si="408"/>
        <v>Turbidity</v>
      </c>
      <c r="AK679" s="71">
        <f t="shared" si="409"/>
        <v>1</v>
      </c>
      <c r="AL679" s="71">
        <f t="shared" si="417"/>
        <v>1</v>
      </c>
      <c r="AM679" s="71">
        <f t="shared" si="410"/>
        <v>1</v>
      </c>
    </row>
    <row r="680" spans="1:39" x14ac:dyDescent="0.45">
      <c r="A680" s="71" t="str">
        <f t="shared" si="380"/>
        <v>2692130111</v>
      </c>
      <c r="B680" s="71" t="str">
        <f t="shared" si="381"/>
        <v>23-08-2019 06:57:25 UTC</v>
      </c>
      <c r="C680" s="71" t="str">
        <f t="shared" si="382"/>
        <v>9qn1-gq2j-h1xy</v>
      </c>
      <c r="D680" s="71" t="str">
        <f t="shared" si="383"/>
        <v>-15.556050706654787</v>
      </c>
      <c r="E680" s="71" t="str">
        <f t="shared" si="384"/>
        <v>35.13614038936794</v>
      </c>
      <c r="F680" s="71" t="str">
        <f t="shared" si="385"/>
        <v>906.0</v>
      </c>
      <c r="G680" s="71" t="str">
        <f t="shared" si="386"/>
        <v>Malawi</v>
      </c>
      <c r="H680" s="71" t="str">
        <f t="shared" si="387"/>
        <v>Chiradzulu</v>
      </c>
      <c r="I680" s="71" t="str">
        <f t="shared" si="388"/>
        <v>Chitera</v>
      </c>
      <c r="J680" s="71" t="str">
        <f t="shared" si="389"/>
        <v>Ng'omba</v>
      </c>
      <c r="K680" s="71" t="str">
        <f t="shared" si="390"/>
        <v>Ng'omba</v>
      </c>
      <c r="L680" s="71">
        <f t="shared" si="391"/>
        <v>0</v>
      </c>
      <c r="M680" s="71">
        <f t="shared" si="392"/>
        <v>0</v>
      </c>
      <c r="N680" s="71">
        <f t="shared" si="411"/>
        <v>4</v>
      </c>
      <c r="O680" s="71" t="str">
        <f t="shared" si="412"/>
        <v>Basic Level of Service</v>
      </c>
      <c r="P680" s="71">
        <v>1</v>
      </c>
      <c r="Q680" s="71" t="str">
        <f t="shared" si="393"/>
        <v>Afridev Handpump</v>
      </c>
      <c r="R680" s="71" t="str">
        <f t="shared" si="394"/>
        <v/>
      </c>
      <c r="S680" s="71" t="str">
        <f t="shared" si="413"/>
        <v>Afridev Handpump</v>
      </c>
      <c r="T680" s="71">
        <f t="shared" si="395"/>
        <v>0</v>
      </c>
      <c r="U680" s="71">
        <f t="shared" si="396"/>
        <v>750</v>
      </c>
      <c r="V680" s="71">
        <f t="shared" si="397"/>
        <v>0</v>
      </c>
      <c r="W680" s="71">
        <f t="shared" si="398"/>
        <v>0</v>
      </c>
      <c r="X680" s="71">
        <f t="shared" si="399"/>
        <v>1</v>
      </c>
      <c r="Y680" s="71">
        <f t="shared" si="400"/>
        <v>0</v>
      </c>
      <c r="Z680" s="71">
        <f t="shared" si="414"/>
        <v>0</v>
      </c>
      <c r="AA680" s="71">
        <f t="shared" si="401"/>
        <v>1</v>
      </c>
      <c r="AB680" s="71">
        <f t="shared" si="402"/>
        <v>68</v>
      </c>
      <c r="AC680" s="71" t="str">
        <f t="shared" si="403"/>
        <v>Handpump</v>
      </c>
      <c r="AD680" s="71">
        <f t="shared" si="415"/>
        <v>68</v>
      </c>
      <c r="AE680" s="71" t="str">
        <f t="shared" si="416"/>
        <v/>
      </c>
      <c r="AF680" s="71">
        <f t="shared" si="404"/>
        <v>1</v>
      </c>
      <c r="AG680" s="71" t="str">
        <f t="shared" si="405"/>
        <v/>
      </c>
      <c r="AH680" s="71" t="str">
        <f t="shared" si="406"/>
        <v/>
      </c>
      <c r="AI680" s="71">
        <f t="shared" si="407"/>
        <v>1</v>
      </c>
      <c r="AJ680" s="71" t="str">
        <f t="shared" si="408"/>
        <v>Turbidity</v>
      </c>
      <c r="AK680" s="71">
        <f t="shared" si="409"/>
        <v>1</v>
      </c>
      <c r="AL680" s="71">
        <f t="shared" si="417"/>
        <v>1</v>
      </c>
      <c r="AM680" s="71">
        <f t="shared" si="410"/>
        <v>0</v>
      </c>
    </row>
    <row r="681" spans="1:39" x14ac:dyDescent="0.45">
      <c r="A681" s="71" t="str">
        <f t="shared" si="380"/>
        <v>2681990302</v>
      </c>
      <c r="B681" s="71" t="str">
        <f t="shared" si="381"/>
        <v>23-08-2019 07:03:47 UTC</v>
      </c>
      <c r="C681" s="71" t="str">
        <f t="shared" si="382"/>
        <v>n7fq-xqpe-nja0</v>
      </c>
      <c r="D681" s="71" t="str">
        <f t="shared" si="383"/>
        <v>-15.852708430029452</v>
      </c>
      <c r="E681" s="71" t="str">
        <f t="shared" si="384"/>
        <v>35.28225573711097</v>
      </c>
      <c r="F681" s="71" t="str">
        <f t="shared" si="385"/>
        <v>781.0</v>
      </c>
      <c r="G681" s="71" t="str">
        <f t="shared" si="386"/>
        <v>Malawi</v>
      </c>
      <c r="H681" s="71" t="str">
        <f t="shared" si="387"/>
        <v>Chiradzulu</v>
      </c>
      <c r="I681" s="71" t="str">
        <f t="shared" si="388"/>
        <v>Nkalo</v>
      </c>
      <c r="J681" s="71" t="str">
        <f t="shared" si="389"/>
        <v>Mpulula</v>
      </c>
      <c r="K681" s="71" t="str">
        <f t="shared" si="390"/>
        <v>Nkhuku</v>
      </c>
      <c r="L681" s="71">
        <f t="shared" si="391"/>
        <v>0</v>
      </c>
      <c r="M681" s="71">
        <f t="shared" si="392"/>
        <v>0</v>
      </c>
      <c r="N681" s="71">
        <f t="shared" si="411"/>
        <v>5</v>
      </c>
      <c r="O681" s="71" t="str">
        <f t="shared" si="412"/>
        <v>Basic Level of Service</v>
      </c>
      <c r="P681" s="71">
        <v>1</v>
      </c>
      <c r="Q681" s="71" t="str">
        <f t="shared" si="393"/>
        <v>Afridev Handpump</v>
      </c>
      <c r="R681" s="71" t="str">
        <f t="shared" si="394"/>
        <v/>
      </c>
      <c r="S681" s="71" t="str">
        <f t="shared" si="413"/>
        <v>Afridev Handpump</v>
      </c>
      <c r="T681" s="71">
        <f t="shared" si="395"/>
        <v>1</v>
      </c>
      <c r="U681" s="71">
        <f t="shared" si="396"/>
        <v>280</v>
      </c>
      <c r="V681" s="71">
        <f t="shared" si="397"/>
        <v>0</v>
      </c>
      <c r="W681" s="71">
        <f t="shared" si="398"/>
        <v>0</v>
      </c>
      <c r="X681" s="71">
        <f t="shared" si="399"/>
        <v>1</v>
      </c>
      <c r="Y681" s="71">
        <f t="shared" si="400"/>
        <v>1</v>
      </c>
      <c r="Z681" s="71">
        <f t="shared" si="414"/>
        <v>1</v>
      </c>
      <c r="AA681" s="71">
        <f t="shared" si="401"/>
        <v>1</v>
      </c>
      <c r="AB681" s="71">
        <f t="shared" si="402"/>
        <v>130</v>
      </c>
      <c r="AC681" s="71" t="str">
        <f t="shared" si="403"/>
        <v>Handpump</v>
      </c>
      <c r="AD681" s="71">
        <f t="shared" si="415"/>
        <v>130</v>
      </c>
      <c r="AE681" s="71" t="str">
        <f t="shared" si="416"/>
        <v/>
      </c>
      <c r="AF681" s="71">
        <f t="shared" si="404"/>
        <v>0</v>
      </c>
      <c r="AG681" s="71" t="str">
        <f t="shared" si="405"/>
        <v/>
      </c>
      <c r="AH681" s="71" t="str">
        <f t="shared" si="406"/>
        <v/>
      </c>
      <c r="AI681" s="71">
        <f t="shared" si="407"/>
        <v>1</v>
      </c>
      <c r="AJ681" s="71" t="str">
        <f t="shared" si="408"/>
        <v>Turbidity</v>
      </c>
      <c r="AK681" s="71">
        <f t="shared" si="409"/>
        <v>1</v>
      </c>
      <c r="AL681" s="71">
        <f t="shared" si="417"/>
        <v>1</v>
      </c>
      <c r="AM681" s="71">
        <f t="shared" si="410"/>
        <v>0</v>
      </c>
    </row>
    <row r="682" spans="1:39" x14ac:dyDescent="0.45">
      <c r="A682" s="71" t="str">
        <f t="shared" si="380"/>
        <v>2708960340</v>
      </c>
      <c r="B682" s="71" t="str">
        <f t="shared" si="381"/>
        <v>23-08-2019 07:15:53 UTC</v>
      </c>
      <c r="C682" s="71" t="str">
        <f t="shared" si="382"/>
        <v>vt7w-svx2-dcwg</v>
      </c>
      <c r="D682" s="71" t="str">
        <f t="shared" si="383"/>
        <v>-15.75633142143488</v>
      </c>
      <c r="E682" s="71" t="str">
        <f t="shared" si="384"/>
        <v>35.1533090416342</v>
      </c>
      <c r="F682" s="71" t="str">
        <f t="shared" si="385"/>
        <v>973.0</v>
      </c>
      <c r="G682" s="71" t="str">
        <f t="shared" si="386"/>
        <v>Malawi</v>
      </c>
      <c r="H682" s="71" t="str">
        <f t="shared" si="387"/>
        <v>Chiradzulu</v>
      </c>
      <c r="I682" s="71" t="str">
        <f t="shared" si="388"/>
        <v>Likoswe</v>
      </c>
      <c r="J682" s="71" t="str">
        <f t="shared" si="389"/>
        <v>Nsiya</v>
      </c>
      <c r="K682" s="71" t="str">
        <f t="shared" si="390"/>
        <v>Mandindi I</v>
      </c>
      <c r="L682" s="71">
        <f t="shared" si="391"/>
        <v>0</v>
      </c>
      <c r="M682" s="71">
        <f t="shared" si="392"/>
        <v>0</v>
      </c>
      <c r="N682" s="71">
        <f t="shared" si="411"/>
        <v>7</v>
      </c>
      <c r="O682" s="71" t="str">
        <f t="shared" si="412"/>
        <v>Intermediate Level of Service</v>
      </c>
      <c r="P682" s="71">
        <v>1</v>
      </c>
      <c r="Q682" s="71" t="str">
        <f t="shared" si="393"/>
        <v>Afridev Handpump</v>
      </c>
      <c r="R682" s="71" t="str">
        <f t="shared" si="394"/>
        <v/>
      </c>
      <c r="S682" s="71" t="str">
        <f t="shared" si="413"/>
        <v>Afridev Handpump</v>
      </c>
      <c r="T682" s="71">
        <f t="shared" si="395"/>
        <v>1</v>
      </c>
      <c r="U682" s="71">
        <f t="shared" si="396"/>
        <v>200</v>
      </c>
      <c r="V682" s="71">
        <f t="shared" si="397"/>
        <v>1</v>
      </c>
      <c r="W682" s="71">
        <f t="shared" si="398"/>
        <v>0</v>
      </c>
      <c r="X682" s="71">
        <f t="shared" si="399"/>
        <v>1</v>
      </c>
      <c r="Y682" s="71">
        <f t="shared" si="400"/>
        <v>1</v>
      </c>
      <c r="Z682" s="71">
        <f t="shared" si="414"/>
        <v>1</v>
      </c>
      <c r="AA682" s="71">
        <f t="shared" si="401"/>
        <v>1</v>
      </c>
      <c r="AB682" s="71">
        <f t="shared" si="402"/>
        <v>65</v>
      </c>
      <c r="AC682" s="71" t="str">
        <f t="shared" si="403"/>
        <v>Handpump</v>
      </c>
      <c r="AD682" s="71">
        <f t="shared" si="415"/>
        <v>65</v>
      </c>
      <c r="AE682" s="71" t="str">
        <f t="shared" si="416"/>
        <v/>
      </c>
      <c r="AF682" s="71">
        <f t="shared" si="404"/>
        <v>1</v>
      </c>
      <c r="AG682" s="71" t="str">
        <f t="shared" si="405"/>
        <v/>
      </c>
      <c r="AH682" s="71" t="str">
        <f t="shared" si="406"/>
        <v/>
      </c>
      <c r="AI682" s="71">
        <f t="shared" si="407"/>
        <v>1</v>
      </c>
      <c r="AJ682" s="71" t="str">
        <f t="shared" si="408"/>
        <v>Turbidity</v>
      </c>
      <c r="AK682" s="71">
        <f t="shared" si="409"/>
        <v>1</v>
      </c>
      <c r="AL682" s="71">
        <f t="shared" si="417"/>
        <v>1</v>
      </c>
      <c r="AM682" s="71">
        <f t="shared" si="410"/>
        <v>0</v>
      </c>
    </row>
    <row r="683" spans="1:39" x14ac:dyDescent="0.45">
      <c r="A683" s="71" t="str">
        <f t="shared" si="380"/>
        <v>2681990303</v>
      </c>
      <c r="B683" s="71" t="str">
        <f t="shared" si="381"/>
        <v>23-08-2019 07:17:11 UTC</v>
      </c>
      <c r="C683" s="71" t="str">
        <f t="shared" si="382"/>
        <v>nekx-1kbe-kmbb</v>
      </c>
      <c r="D683" s="71" t="str">
        <f t="shared" si="383"/>
        <v>-15.850564842112362</v>
      </c>
      <c r="E683" s="71" t="str">
        <f t="shared" si="384"/>
        <v>35.28050106950104</v>
      </c>
      <c r="F683" s="71" t="str">
        <f t="shared" si="385"/>
        <v>776.0</v>
      </c>
      <c r="G683" s="71" t="str">
        <f t="shared" si="386"/>
        <v>Malawi</v>
      </c>
      <c r="H683" s="71" t="str">
        <f t="shared" si="387"/>
        <v>Chiradzulu</v>
      </c>
      <c r="I683" s="71" t="str">
        <f t="shared" si="388"/>
        <v>Nkalo</v>
      </c>
      <c r="J683" s="71" t="str">
        <f t="shared" si="389"/>
        <v>Mpulula</v>
      </c>
      <c r="K683" s="71" t="str">
        <f t="shared" si="390"/>
        <v>Nkhuku</v>
      </c>
      <c r="L683" s="71">
        <f t="shared" si="391"/>
        <v>0</v>
      </c>
      <c r="M683" s="71">
        <f t="shared" si="392"/>
        <v>0</v>
      </c>
      <c r="N683" s="71">
        <f t="shared" si="411"/>
        <v>4</v>
      </c>
      <c r="O683" s="71" t="str">
        <f t="shared" si="412"/>
        <v>Basic Level of Service</v>
      </c>
      <c r="P683" s="71">
        <v>1</v>
      </c>
      <c r="Q683" s="71" t="str">
        <f t="shared" si="393"/>
        <v>Afridev Handpump</v>
      </c>
      <c r="R683" s="71" t="str">
        <f t="shared" si="394"/>
        <v/>
      </c>
      <c r="S683" s="71" t="str">
        <f t="shared" si="413"/>
        <v>Afridev Handpump</v>
      </c>
      <c r="T683" s="71">
        <f t="shared" si="395"/>
        <v>1</v>
      </c>
      <c r="U683" s="71">
        <f t="shared" si="396"/>
        <v>150</v>
      </c>
      <c r="V683" s="71">
        <f t="shared" si="397"/>
        <v>1</v>
      </c>
      <c r="W683" s="71">
        <f t="shared" si="398"/>
        <v>0</v>
      </c>
      <c r="X683" s="71">
        <f t="shared" si="399"/>
        <v>1</v>
      </c>
      <c r="Y683" s="71">
        <f t="shared" si="400"/>
        <v>0</v>
      </c>
      <c r="Z683" s="71">
        <f t="shared" si="414"/>
        <v>0</v>
      </c>
      <c r="AA683" s="71">
        <f t="shared" si="401"/>
        <v>0</v>
      </c>
      <c r="AB683" s="71">
        <f t="shared" si="402"/>
        <v>0</v>
      </c>
      <c r="AC683" s="71" t="str">
        <f t="shared" si="403"/>
        <v>Handpump</v>
      </c>
      <c r="AD683" s="71">
        <f t="shared" si="415"/>
        <v>0</v>
      </c>
      <c r="AE683" s="71" t="str">
        <f t="shared" si="416"/>
        <v/>
      </c>
      <c r="AF683" s="71">
        <f t="shared" si="404"/>
        <v>1</v>
      </c>
      <c r="AG683" s="71" t="str">
        <f t="shared" si="405"/>
        <v/>
      </c>
      <c r="AH683" s="71" t="str">
        <f t="shared" si="406"/>
        <v/>
      </c>
      <c r="AI683" s="71" t="str">
        <f t="shared" si="407"/>
        <v/>
      </c>
      <c r="AJ683" s="71" t="str">
        <f t="shared" si="408"/>
        <v>Turbidity</v>
      </c>
      <c r="AK683" s="71" t="str">
        <f t="shared" si="409"/>
        <v/>
      </c>
      <c r="AL683" s="71" t="str">
        <f t="shared" si="417"/>
        <v>No Data</v>
      </c>
      <c r="AM683" s="71">
        <f t="shared" si="410"/>
        <v>0</v>
      </c>
    </row>
    <row r="684" spans="1:39" x14ac:dyDescent="0.45">
      <c r="A684" s="71" t="str">
        <f t="shared" si="380"/>
        <v>2683990348</v>
      </c>
      <c r="B684" s="71" t="str">
        <f t="shared" si="381"/>
        <v>23-08-2019 07:24:06 UTC</v>
      </c>
      <c r="C684" s="71" t="str">
        <f t="shared" si="382"/>
        <v>465u-v9ts-n9hh</v>
      </c>
      <c r="D684" s="71" t="str">
        <f t="shared" si="383"/>
        <v>-15.850153332576156</v>
      </c>
      <c r="E684" s="71" t="str">
        <f t="shared" si="384"/>
        <v>35.282284151762724</v>
      </c>
      <c r="F684" s="71" t="str">
        <f t="shared" si="385"/>
        <v>764.0</v>
      </c>
      <c r="G684" s="71" t="str">
        <f t="shared" si="386"/>
        <v>Malawi</v>
      </c>
      <c r="H684" s="71" t="str">
        <f t="shared" si="387"/>
        <v>Chiradzulu</v>
      </c>
      <c r="I684" s="71" t="str">
        <f t="shared" si="388"/>
        <v>Nkalo</v>
      </c>
      <c r="J684" s="71" t="str">
        <f t="shared" si="389"/>
        <v>Mpulula</v>
      </c>
      <c r="K684" s="71" t="str">
        <f t="shared" si="390"/>
        <v>Nkhuku</v>
      </c>
      <c r="L684" s="71">
        <f t="shared" si="391"/>
        <v>0</v>
      </c>
      <c r="M684" s="71">
        <f t="shared" si="392"/>
        <v>0</v>
      </c>
      <c r="N684" s="71">
        <f t="shared" si="411"/>
        <v>3</v>
      </c>
      <c r="O684" s="71" t="str">
        <f t="shared" si="412"/>
        <v>Basic Level of Service</v>
      </c>
      <c r="P684" s="71">
        <v>1</v>
      </c>
      <c r="Q684" s="71" t="str">
        <f t="shared" si="393"/>
        <v>Afridev Handpump</v>
      </c>
      <c r="R684" s="71" t="str">
        <f t="shared" si="394"/>
        <v/>
      </c>
      <c r="S684" s="71" t="str">
        <f t="shared" si="413"/>
        <v>Afridev Handpump</v>
      </c>
      <c r="T684" s="71">
        <f t="shared" si="395"/>
        <v>1</v>
      </c>
      <c r="U684" s="71">
        <f t="shared" si="396"/>
        <v>280</v>
      </c>
      <c r="V684" s="71">
        <f t="shared" si="397"/>
        <v>0</v>
      </c>
      <c r="W684" s="71">
        <f t="shared" si="398"/>
        <v>0</v>
      </c>
      <c r="X684" s="71">
        <f t="shared" si="399"/>
        <v>1</v>
      </c>
      <c r="Y684" s="71">
        <f t="shared" si="400"/>
        <v>0</v>
      </c>
      <c r="Z684" s="71">
        <f t="shared" si="414"/>
        <v>0</v>
      </c>
      <c r="AA684" s="71">
        <f t="shared" si="401"/>
        <v>0</v>
      </c>
      <c r="AB684" s="71">
        <f t="shared" si="402"/>
        <v>0</v>
      </c>
      <c r="AC684" s="71" t="str">
        <f t="shared" si="403"/>
        <v>Handpump</v>
      </c>
      <c r="AD684" s="71">
        <f t="shared" si="415"/>
        <v>0</v>
      </c>
      <c r="AE684" s="71" t="str">
        <f t="shared" si="416"/>
        <v/>
      </c>
      <c r="AF684" s="71">
        <f t="shared" si="404"/>
        <v>1</v>
      </c>
      <c r="AG684" s="71" t="str">
        <f t="shared" si="405"/>
        <v/>
      </c>
      <c r="AH684" s="71" t="str">
        <f t="shared" si="406"/>
        <v/>
      </c>
      <c r="AI684" s="71" t="str">
        <f t="shared" si="407"/>
        <v/>
      </c>
      <c r="AJ684" s="71" t="str">
        <f t="shared" si="408"/>
        <v>Turbidity</v>
      </c>
      <c r="AK684" s="71" t="str">
        <f t="shared" si="409"/>
        <v/>
      </c>
      <c r="AL684" s="71" t="str">
        <f t="shared" si="417"/>
        <v>No Data</v>
      </c>
      <c r="AM684" s="71">
        <f t="shared" si="410"/>
        <v>0</v>
      </c>
    </row>
    <row r="685" spans="1:39" x14ac:dyDescent="0.45">
      <c r="A685" s="71" t="str">
        <f t="shared" si="380"/>
        <v>2716770343</v>
      </c>
      <c r="B685" s="71" t="str">
        <f t="shared" si="381"/>
        <v>23-08-2019 07:24:28 UTC</v>
      </c>
      <c r="C685" s="71" t="str">
        <f t="shared" si="382"/>
        <v>1vnp-gx8p-gabc</v>
      </c>
      <c r="D685" s="71" t="str">
        <f t="shared" si="383"/>
        <v>-15.8568888</v>
      </c>
      <c r="E685" s="71" t="str">
        <f t="shared" si="384"/>
        <v>35.2924074</v>
      </c>
      <c r="F685" s="71" t="str">
        <f t="shared" si="385"/>
        <v>751.0</v>
      </c>
      <c r="G685" s="71" t="str">
        <f t="shared" si="386"/>
        <v>Malawi</v>
      </c>
      <c r="H685" s="71" t="str">
        <f t="shared" si="387"/>
        <v>Chiradzulu</v>
      </c>
      <c r="I685" s="71" t="str">
        <f t="shared" si="388"/>
        <v>Nkalo</v>
      </c>
      <c r="J685" s="71" t="str">
        <f t="shared" si="389"/>
        <v>Mpulula</v>
      </c>
      <c r="K685" s="71" t="str">
        <f t="shared" si="390"/>
        <v>Koneliwa</v>
      </c>
      <c r="L685" s="71">
        <f t="shared" si="391"/>
        <v>0</v>
      </c>
      <c r="M685" s="71">
        <f t="shared" si="392"/>
        <v>0</v>
      </c>
      <c r="N685" s="71">
        <f t="shared" si="411"/>
        <v>5</v>
      </c>
      <c r="O685" s="71" t="str">
        <f t="shared" si="412"/>
        <v>Basic Level of Service</v>
      </c>
      <c r="P685" s="71">
        <v>1</v>
      </c>
      <c r="Q685" s="71" t="str">
        <f t="shared" si="393"/>
        <v>Afridev Handpump</v>
      </c>
      <c r="R685" s="71" t="str">
        <f t="shared" si="394"/>
        <v/>
      </c>
      <c r="S685" s="71" t="str">
        <f t="shared" si="413"/>
        <v>Afridev Handpump</v>
      </c>
      <c r="T685" s="71">
        <f t="shared" si="395"/>
        <v>1</v>
      </c>
      <c r="U685" s="71">
        <f t="shared" si="396"/>
        <v>175</v>
      </c>
      <c r="V685" s="71">
        <f t="shared" si="397"/>
        <v>1</v>
      </c>
      <c r="W685" s="71">
        <f t="shared" si="398"/>
        <v>0</v>
      </c>
      <c r="X685" s="71">
        <f t="shared" si="399"/>
        <v>1</v>
      </c>
      <c r="Y685" s="71">
        <f t="shared" si="400"/>
        <v>0</v>
      </c>
      <c r="Z685" s="71">
        <f t="shared" si="414"/>
        <v>0</v>
      </c>
      <c r="AA685" s="71">
        <f t="shared" si="401"/>
        <v>1</v>
      </c>
      <c r="AB685" s="71">
        <f t="shared" si="402"/>
        <v>150</v>
      </c>
      <c r="AC685" s="71" t="str">
        <f t="shared" si="403"/>
        <v>Handpump</v>
      </c>
      <c r="AD685" s="71">
        <f t="shared" si="415"/>
        <v>150</v>
      </c>
      <c r="AE685" s="71" t="str">
        <f t="shared" si="416"/>
        <v/>
      </c>
      <c r="AF685" s="71">
        <f t="shared" si="404"/>
        <v>0</v>
      </c>
      <c r="AG685" s="71" t="str">
        <f t="shared" si="405"/>
        <v/>
      </c>
      <c r="AH685" s="71" t="str">
        <f t="shared" si="406"/>
        <v/>
      </c>
      <c r="AI685" s="71">
        <f t="shared" si="407"/>
        <v>1</v>
      </c>
      <c r="AJ685" s="71" t="str">
        <f t="shared" si="408"/>
        <v>Turbidity</v>
      </c>
      <c r="AK685" s="71">
        <f t="shared" si="409"/>
        <v>1</v>
      </c>
      <c r="AL685" s="71">
        <f t="shared" si="417"/>
        <v>1</v>
      </c>
      <c r="AM685" s="71">
        <f t="shared" si="410"/>
        <v>0</v>
      </c>
    </row>
    <row r="686" spans="1:39" x14ac:dyDescent="0.45">
      <c r="A686" s="71" t="str">
        <f t="shared" si="380"/>
        <v>2694110364</v>
      </c>
      <c r="B686" s="71" t="str">
        <f t="shared" si="381"/>
        <v>23-08-2019 07:42:22 UTC</v>
      </c>
      <c r="C686" s="71" t="str">
        <f t="shared" si="382"/>
        <v>utgw-tagg-n3vj</v>
      </c>
      <c r="D686" s="71" t="str">
        <f t="shared" si="383"/>
        <v>-15.755188842304051</v>
      </c>
      <c r="E686" s="71" t="str">
        <f t="shared" si="384"/>
        <v>35.16138265840709</v>
      </c>
      <c r="F686" s="71" t="str">
        <f t="shared" si="385"/>
        <v>940.0</v>
      </c>
      <c r="G686" s="71" t="str">
        <f t="shared" si="386"/>
        <v>Malawi</v>
      </c>
      <c r="H686" s="71" t="str">
        <f t="shared" si="387"/>
        <v>Chiradzulu</v>
      </c>
      <c r="I686" s="71" t="str">
        <f t="shared" si="388"/>
        <v>Likoswe</v>
      </c>
      <c r="J686" s="71" t="str">
        <f t="shared" si="389"/>
        <v>Nsiya</v>
      </c>
      <c r="K686" s="71" t="str">
        <f t="shared" si="390"/>
        <v>Mandindi I</v>
      </c>
      <c r="L686" s="71">
        <f t="shared" si="391"/>
        <v>0</v>
      </c>
      <c r="M686" s="71">
        <f t="shared" si="392"/>
        <v>0</v>
      </c>
      <c r="N686" s="71">
        <f t="shared" si="411"/>
        <v>4</v>
      </c>
      <c r="O686" s="71" t="str">
        <f t="shared" si="412"/>
        <v>Basic Level of Service</v>
      </c>
      <c r="P686" s="71">
        <v>1</v>
      </c>
      <c r="Q686" s="71" t="str">
        <f t="shared" si="393"/>
        <v>Afridev Handpump</v>
      </c>
      <c r="R686" s="71" t="str">
        <f t="shared" si="394"/>
        <v/>
      </c>
      <c r="S686" s="71" t="str">
        <f t="shared" si="413"/>
        <v>Afridev Handpump</v>
      </c>
      <c r="T686" s="71">
        <f t="shared" si="395"/>
        <v>1</v>
      </c>
      <c r="U686" s="71">
        <f t="shared" si="396"/>
        <v>390</v>
      </c>
      <c r="V686" s="71">
        <f t="shared" si="397"/>
        <v>0</v>
      </c>
      <c r="W686" s="71">
        <f t="shared" si="398"/>
        <v>1</v>
      </c>
      <c r="X686" s="71" t="str">
        <f t="shared" si="399"/>
        <v/>
      </c>
      <c r="Y686" s="71" t="str">
        <f t="shared" si="400"/>
        <v/>
      </c>
      <c r="Z686" s="71">
        <f t="shared" si="414"/>
        <v>1</v>
      </c>
      <c r="AA686" s="71">
        <f t="shared" si="401"/>
        <v>1</v>
      </c>
      <c r="AB686" s="71">
        <f t="shared" si="402"/>
        <v>250</v>
      </c>
      <c r="AC686" s="71" t="str">
        <f t="shared" si="403"/>
        <v>Handpump</v>
      </c>
      <c r="AD686" s="71">
        <f t="shared" si="415"/>
        <v>250</v>
      </c>
      <c r="AE686" s="71" t="str">
        <f t="shared" si="416"/>
        <v/>
      </c>
      <c r="AF686" s="71">
        <f t="shared" si="404"/>
        <v>0</v>
      </c>
      <c r="AG686" s="71" t="str">
        <f t="shared" si="405"/>
        <v/>
      </c>
      <c r="AH686" s="71" t="str">
        <f t="shared" si="406"/>
        <v/>
      </c>
      <c r="AI686" s="71">
        <f t="shared" si="407"/>
        <v>1</v>
      </c>
      <c r="AJ686" s="71" t="str">
        <f t="shared" si="408"/>
        <v>Turbidity</v>
      </c>
      <c r="AK686" s="71">
        <f t="shared" si="409"/>
        <v>0</v>
      </c>
      <c r="AL686" s="71">
        <f t="shared" si="417"/>
        <v>0</v>
      </c>
      <c r="AM686" s="71">
        <f t="shared" si="410"/>
        <v>0</v>
      </c>
    </row>
    <row r="687" spans="1:39" x14ac:dyDescent="0.45">
      <c r="A687" s="71" t="str">
        <f t="shared" si="380"/>
        <v>2714500349</v>
      </c>
      <c r="B687" s="71" t="str">
        <f t="shared" si="381"/>
        <v>23-08-2019 07:53:51 UTC</v>
      </c>
      <c r="C687" s="71" t="str">
        <f t="shared" si="382"/>
        <v>e4gq-83ny-wgbe</v>
      </c>
      <c r="D687" s="71" t="str">
        <f t="shared" si="383"/>
        <v>-15.8593043</v>
      </c>
      <c r="E687" s="71" t="str">
        <f t="shared" si="384"/>
        <v>35.2919422</v>
      </c>
      <c r="F687" s="71" t="str">
        <f t="shared" si="385"/>
        <v>749.0</v>
      </c>
      <c r="G687" s="71" t="str">
        <f t="shared" si="386"/>
        <v>Malawi</v>
      </c>
      <c r="H687" s="71" t="str">
        <f t="shared" si="387"/>
        <v>Chiradzulu</v>
      </c>
      <c r="I687" s="71" t="str">
        <f t="shared" si="388"/>
        <v>Nkalo</v>
      </c>
      <c r="J687" s="71" t="str">
        <f t="shared" si="389"/>
        <v>Mpulula</v>
      </c>
      <c r="K687" s="71" t="str">
        <f t="shared" si="390"/>
        <v>Koneliwa</v>
      </c>
      <c r="L687" s="71">
        <f t="shared" si="391"/>
        <v>0</v>
      </c>
      <c r="M687" s="71">
        <f t="shared" si="392"/>
        <v>0</v>
      </c>
      <c r="N687" s="71">
        <f t="shared" si="411"/>
        <v>6</v>
      </c>
      <c r="O687" s="71" t="str">
        <f t="shared" si="412"/>
        <v>Intermediate Level of Service</v>
      </c>
      <c r="P687" s="71">
        <v>1</v>
      </c>
      <c r="Q687" s="71" t="str">
        <f t="shared" si="393"/>
        <v>Afridev Handpump</v>
      </c>
      <c r="R687" s="71" t="str">
        <f t="shared" si="394"/>
        <v/>
      </c>
      <c r="S687" s="71" t="str">
        <f t="shared" si="413"/>
        <v>Afridev Handpump</v>
      </c>
      <c r="T687" s="71">
        <f t="shared" si="395"/>
        <v>1</v>
      </c>
      <c r="U687" s="71">
        <f t="shared" si="396"/>
        <v>125</v>
      </c>
      <c r="V687" s="71">
        <f t="shared" si="397"/>
        <v>1</v>
      </c>
      <c r="W687" s="71">
        <f t="shared" si="398"/>
        <v>0</v>
      </c>
      <c r="X687" s="71">
        <f t="shared" si="399"/>
        <v>1</v>
      </c>
      <c r="Y687" s="71">
        <f t="shared" si="400"/>
        <v>0</v>
      </c>
      <c r="Z687" s="71">
        <f t="shared" si="414"/>
        <v>0</v>
      </c>
      <c r="AA687" s="71">
        <f t="shared" si="401"/>
        <v>1</v>
      </c>
      <c r="AB687" s="71">
        <f t="shared" si="402"/>
        <v>60</v>
      </c>
      <c r="AC687" s="71" t="str">
        <f t="shared" si="403"/>
        <v>Handpump</v>
      </c>
      <c r="AD687" s="71">
        <f t="shared" si="415"/>
        <v>60</v>
      </c>
      <c r="AE687" s="71" t="str">
        <f t="shared" si="416"/>
        <v/>
      </c>
      <c r="AF687" s="71">
        <f t="shared" si="404"/>
        <v>1</v>
      </c>
      <c r="AG687" s="71" t="str">
        <f t="shared" si="405"/>
        <v/>
      </c>
      <c r="AH687" s="71" t="str">
        <f t="shared" si="406"/>
        <v/>
      </c>
      <c r="AI687" s="71">
        <f t="shared" si="407"/>
        <v>1</v>
      </c>
      <c r="AJ687" s="71" t="str">
        <f t="shared" si="408"/>
        <v>Turbidity</v>
      </c>
      <c r="AK687" s="71">
        <f t="shared" si="409"/>
        <v>1</v>
      </c>
      <c r="AL687" s="71">
        <f t="shared" si="417"/>
        <v>1</v>
      </c>
      <c r="AM687" s="71">
        <f t="shared" si="410"/>
        <v>0</v>
      </c>
    </row>
    <row r="688" spans="1:39" x14ac:dyDescent="0.45">
      <c r="A688" s="71" t="str">
        <f t="shared" si="380"/>
        <v>2707330409</v>
      </c>
      <c r="B688" s="71" t="str">
        <f t="shared" si="381"/>
        <v>23-08-2019 08:00:00 UTC</v>
      </c>
      <c r="C688" s="71" t="str">
        <f t="shared" si="382"/>
        <v>wmub-ggrg-m4g0</v>
      </c>
      <c r="D688" s="71" t="str">
        <f t="shared" si="383"/>
        <v>-15.848687966354191</v>
      </c>
      <c r="E688" s="71" t="str">
        <f t="shared" si="384"/>
        <v>35.28075504116714</v>
      </c>
      <c r="F688" s="71" t="str">
        <f t="shared" si="385"/>
        <v>785.0</v>
      </c>
      <c r="G688" s="71" t="str">
        <f t="shared" si="386"/>
        <v>Malawi</v>
      </c>
      <c r="H688" s="71" t="str">
        <f t="shared" si="387"/>
        <v>Chiradzulu</v>
      </c>
      <c r="I688" s="71" t="str">
        <f t="shared" si="388"/>
        <v>Nkalo</v>
      </c>
      <c r="J688" s="71" t="str">
        <f t="shared" si="389"/>
        <v>Mpulula</v>
      </c>
      <c r="K688" s="71" t="str">
        <f t="shared" si="390"/>
        <v>Nkhuku</v>
      </c>
      <c r="L688" s="71">
        <f t="shared" si="391"/>
        <v>0</v>
      </c>
      <c r="M688" s="71">
        <f t="shared" si="392"/>
        <v>0</v>
      </c>
      <c r="N688" s="71">
        <f t="shared" si="411"/>
        <v>6</v>
      </c>
      <c r="O688" s="71" t="str">
        <f t="shared" si="412"/>
        <v>Intermediate Level of Service</v>
      </c>
      <c r="P688" s="71">
        <v>1</v>
      </c>
      <c r="Q688" s="71" t="str">
        <f t="shared" si="393"/>
        <v>Afridev Handpump</v>
      </c>
      <c r="R688" s="71" t="str">
        <f t="shared" si="394"/>
        <v/>
      </c>
      <c r="S688" s="71" t="str">
        <f t="shared" si="413"/>
        <v>Afridev Handpump</v>
      </c>
      <c r="T688" s="71">
        <f t="shared" si="395"/>
        <v>1</v>
      </c>
      <c r="U688" s="71">
        <f t="shared" si="396"/>
        <v>300</v>
      </c>
      <c r="V688" s="71">
        <f t="shared" si="397"/>
        <v>0</v>
      </c>
      <c r="W688" s="71">
        <f t="shared" si="398"/>
        <v>0</v>
      </c>
      <c r="X688" s="71">
        <f t="shared" si="399"/>
        <v>1</v>
      </c>
      <c r="Y688" s="71">
        <f t="shared" si="400"/>
        <v>1</v>
      </c>
      <c r="Z688" s="71">
        <f t="shared" si="414"/>
        <v>1</v>
      </c>
      <c r="AA688" s="71">
        <f t="shared" si="401"/>
        <v>1</v>
      </c>
      <c r="AB688" s="71">
        <f t="shared" si="402"/>
        <v>59</v>
      </c>
      <c r="AC688" s="71" t="str">
        <f t="shared" si="403"/>
        <v>Handpump</v>
      </c>
      <c r="AD688" s="71">
        <f t="shared" si="415"/>
        <v>59</v>
      </c>
      <c r="AE688" s="71" t="str">
        <f t="shared" si="416"/>
        <v/>
      </c>
      <c r="AF688" s="71">
        <f t="shared" si="404"/>
        <v>1</v>
      </c>
      <c r="AG688" s="71" t="str">
        <f t="shared" si="405"/>
        <v/>
      </c>
      <c r="AH688" s="71" t="str">
        <f t="shared" si="406"/>
        <v/>
      </c>
      <c r="AI688" s="71">
        <f t="shared" si="407"/>
        <v>1</v>
      </c>
      <c r="AJ688" s="71" t="str">
        <f t="shared" si="408"/>
        <v>Turbidity</v>
      </c>
      <c r="AK688" s="71">
        <f t="shared" si="409"/>
        <v>1</v>
      </c>
      <c r="AL688" s="71">
        <f t="shared" si="417"/>
        <v>1</v>
      </c>
      <c r="AM688" s="71">
        <f t="shared" si="410"/>
        <v>0</v>
      </c>
    </row>
    <row r="689" spans="1:39" x14ac:dyDescent="0.45">
      <c r="A689" s="71" t="str">
        <f t="shared" si="380"/>
        <v>2707340421</v>
      </c>
      <c r="B689" s="71" t="str">
        <f t="shared" si="381"/>
        <v>23-08-2019 08:12:23 UTC</v>
      </c>
      <c r="C689" s="71" t="str">
        <f t="shared" si="382"/>
        <v>j5t9-m4af-7nuy</v>
      </c>
      <c r="D689" s="71" t="str">
        <f t="shared" si="383"/>
        <v>-15.757635436020792</v>
      </c>
      <c r="E689" s="71" t="str">
        <f t="shared" si="384"/>
        <v>35.147238532081246</v>
      </c>
      <c r="F689" s="71" t="str">
        <f t="shared" si="385"/>
        <v>979.0</v>
      </c>
      <c r="G689" s="71" t="str">
        <f t="shared" si="386"/>
        <v>Malawi</v>
      </c>
      <c r="H689" s="71" t="str">
        <f t="shared" si="387"/>
        <v>Chiradzulu</v>
      </c>
      <c r="I689" s="71" t="str">
        <f t="shared" si="388"/>
        <v>Likoswe</v>
      </c>
      <c r="J689" s="71" t="str">
        <f t="shared" si="389"/>
        <v>Nsiya</v>
      </c>
      <c r="K689" s="71" t="str">
        <f t="shared" si="390"/>
        <v>Kika</v>
      </c>
      <c r="L689" s="71">
        <f t="shared" si="391"/>
        <v>0</v>
      </c>
      <c r="M689" s="71">
        <f t="shared" si="392"/>
        <v>0</v>
      </c>
      <c r="N689" s="71">
        <f t="shared" si="411"/>
        <v>5</v>
      </c>
      <c r="O689" s="71" t="str">
        <f t="shared" si="412"/>
        <v>Basic Level of Service</v>
      </c>
      <c r="P689" s="71">
        <v>1</v>
      </c>
      <c r="Q689" s="71" t="str">
        <f t="shared" si="393"/>
        <v>Afridev Handpump</v>
      </c>
      <c r="R689" s="71" t="str">
        <f t="shared" si="394"/>
        <v/>
      </c>
      <c r="S689" s="71" t="str">
        <f t="shared" si="413"/>
        <v>Afridev Handpump</v>
      </c>
      <c r="T689" s="71">
        <f t="shared" si="395"/>
        <v>1</v>
      </c>
      <c r="U689" s="71">
        <f t="shared" si="396"/>
        <v>550</v>
      </c>
      <c r="V689" s="71">
        <f t="shared" si="397"/>
        <v>0</v>
      </c>
      <c r="W689" s="71">
        <f t="shared" si="398"/>
        <v>0</v>
      </c>
      <c r="X689" s="71">
        <f t="shared" si="399"/>
        <v>1</v>
      </c>
      <c r="Y689" s="71">
        <f t="shared" si="400"/>
        <v>0</v>
      </c>
      <c r="Z689" s="71">
        <f t="shared" si="414"/>
        <v>0</v>
      </c>
      <c r="AA689" s="71">
        <f t="shared" si="401"/>
        <v>1</v>
      </c>
      <c r="AB689" s="71">
        <f t="shared" si="402"/>
        <v>65</v>
      </c>
      <c r="AC689" s="71" t="str">
        <f t="shared" si="403"/>
        <v>Handpump</v>
      </c>
      <c r="AD689" s="71">
        <f t="shared" si="415"/>
        <v>65</v>
      </c>
      <c r="AE689" s="71" t="str">
        <f t="shared" si="416"/>
        <v/>
      </c>
      <c r="AF689" s="71">
        <f t="shared" si="404"/>
        <v>1</v>
      </c>
      <c r="AG689" s="71" t="str">
        <f t="shared" si="405"/>
        <v/>
      </c>
      <c r="AH689" s="71" t="str">
        <f t="shared" si="406"/>
        <v/>
      </c>
      <c r="AI689" s="71">
        <f t="shared" si="407"/>
        <v>1</v>
      </c>
      <c r="AJ689" s="71" t="str">
        <f t="shared" si="408"/>
        <v>Turbidity</v>
      </c>
      <c r="AK689" s="71">
        <f t="shared" si="409"/>
        <v>1</v>
      </c>
      <c r="AL689" s="71">
        <f t="shared" si="417"/>
        <v>1</v>
      </c>
      <c r="AM689" s="71">
        <f t="shared" si="410"/>
        <v>0</v>
      </c>
    </row>
    <row r="690" spans="1:39" x14ac:dyDescent="0.45">
      <c r="A690" s="71" t="str">
        <f t="shared" si="380"/>
        <v>2722390385</v>
      </c>
      <c r="B690" s="71" t="str">
        <f t="shared" si="381"/>
        <v>23-08-2019 08:38:00 UTC</v>
      </c>
      <c r="C690" s="71" t="str">
        <f t="shared" si="382"/>
        <v>a49x-y67a-hr39</v>
      </c>
      <c r="D690" s="71" t="str">
        <f t="shared" si="383"/>
        <v>-15.854326388798654</v>
      </c>
      <c r="E690" s="71" t="str">
        <f t="shared" si="384"/>
        <v>35.28572550974786</v>
      </c>
      <c r="F690" s="71" t="str">
        <f t="shared" si="385"/>
        <v>768.0</v>
      </c>
      <c r="G690" s="71" t="str">
        <f t="shared" si="386"/>
        <v>Malawi</v>
      </c>
      <c r="H690" s="71" t="str">
        <f t="shared" si="387"/>
        <v>Chiradzulu</v>
      </c>
      <c r="I690" s="71" t="str">
        <f t="shared" si="388"/>
        <v>Nkalo</v>
      </c>
      <c r="J690" s="71" t="str">
        <f t="shared" si="389"/>
        <v>Mpulula</v>
      </c>
      <c r="K690" s="71" t="str">
        <f t="shared" si="390"/>
        <v>Mpatuka</v>
      </c>
      <c r="L690" s="71">
        <f t="shared" si="391"/>
        <v>0</v>
      </c>
      <c r="M690" s="71">
        <f t="shared" si="392"/>
        <v>0</v>
      </c>
      <c r="N690" s="71">
        <f t="shared" si="411"/>
        <v>7</v>
      </c>
      <c r="O690" s="71" t="str">
        <f t="shared" si="412"/>
        <v>Intermediate Level of Service</v>
      </c>
      <c r="P690" s="71">
        <v>1</v>
      </c>
      <c r="Q690" s="71" t="str">
        <f t="shared" si="393"/>
        <v>Afridev Handpump</v>
      </c>
      <c r="R690" s="71" t="str">
        <f t="shared" si="394"/>
        <v/>
      </c>
      <c r="S690" s="71" t="str">
        <f t="shared" si="413"/>
        <v>Afridev Handpump</v>
      </c>
      <c r="T690" s="71">
        <f t="shared" si="395"/>
        <v>1</v>
      </c>
      <c r="U690" s="71">
        <f t="shared" si="396"/>
        <v>360</v>
      </c>
      <c r="V690" s="71">
        <f t="shared" si="397"/>
        <v>0</v>
      </c>
      <c r="W690" s="71">
        <f t="shared" si="398"/>
        <v>0</v>
      </c>
      <c r="X690" s="71">
        <f t="shared" si="399"/>
        <v>1</v>
      </c>
      <c r="Y690" s="71">
        <f t="shared" si="400"/>
        <v>1</v>
      </c>
      <c r="Z690" s="71">
        <f t="shared" si="414"/>
        <v>1</v>
      </c>
      <c r="AA690" s="71">
        <f t="shared" si="401"/>
        <v>1</v>
      </c>
      <c r="AB690" s="71">
        <f t="shared" si="402"/>
        <v>62</v>
      </c>
      <c r="AC690" s="71" t="str">
        <f t="shared" si="403"/>
        <v>Handpump</v>
      </c>
      <c r="AD690" s="71">
        <f t="shared" si="415"/>
        <v>62</v>
      </c>
      <c r="AE690" s="71" t="str">
        <f t="shared" si="416"/>
        <v/>
      </c>
      <c r="AF690" s="71">
        <f t="shared" si="404"/>
        <v>1</v>
      </c>
      <c r="AG690" s="71" t="str">
        <f t="shared" si="405"/>
        <v/>
      </c>
      <c r="AH690" s="71" t="str">
        <f t="shared" si="406"/>
        <v/>
      </c>
      <c r="AI690" s="71">
        <f t="shared" si="407"/>
        <v>1</v>
      </c>
      <c r="AJ690" s="71" t="str">
        <f t="shared" si="408"/>
        <v>Turbidity</v>
      </c>
      <c r="AK690" s="71">
        <f t="shared" si="409"/>
        <v>1</v>
      </c>
      <c r="AL690" s="71">
        <f t="shared" si="417"/>
        <v>1</v>
      </c>
      <c r="AM690" s="71">
        <f t="shared" si="410"/>
        <v>1</v>
      </c>
    </row>
    <row r="691" spans="1:39" x14ac:dyDescent="0.45">
      <c r="A691" s="71" t="str">
        <f t="shared" si="380"/>
        <v>2714500378</v>
      </c>
      <c r="B691" s="71" t="str">
        <f t="shared" si="381"/>
        <v>23-08-2019 08:39:15 UTC</v>
      </c>
      <c r="C691" s="71" t="str">
        <f t="shared" si="382"/>
        <v>vbf9-8013-pxas</v>
      </c>
      <c r="D691" s="71" t="str">
        <f t="shared" si="383"/>
        <v>-15.8565259</v>
      </c>
      <c r="E691" s="71" t="str">
        <f t="shared" si="384"/>
        <v>35.2881946</v>
      </c>
      <c r="F691" s="71" t="str">
        <f t="shared" si="385"/>
        <v>780.0</v>
      </c>
      <c r="G691" s="71" t="str">
        <f t="shared" si="386"/>
        <v>Malawi</v>
      </c>
      <c r="H691" s="71" t="str">
        <f t="shared" si="387"/>
        <v>Chiradzulu</v>
      </c>
      <c r="I691" s="71" t="str">
        <f t="shared" si="388"/>
        <v>Nkalo</v>
      </c>
      <c r="J691" s="71" t="str">
        <f t="shared" si="389"/>
        <v>Mpulula</v>
      </c>
      <c r="K691" s="71" t="str">
        <f t="shared" si="390"/>
        <v>Mpatuka</v>
      </c>
      <c r="L691" s="71">
        <f t="shared" si="391"/>
        <v>0</v>
      </c>
      <c r="M691" s="71">
        <f t="shared" si="392"/>
        <v>0</v>
      </c>
      <c r="N691" s="71">
        <f t="shared" si="411"/>
        <v>7</v>
      </c>
      <c r="O691" s="71" t="str">
        <f t="shared" si="412"/>
        <v>Intermediate Level of Service</v>
      </c>
      <c r="P691" s="71">
        <v>1</v>
      </c>
      <c r="Q691" s="71" t="str">
        <f t="shared" si="393"/>
        <v>Afridev Handpump</v>
      </c>
      <c r="R691" s="71" t="str">
        <f t="shared" si="394"/>
        <v/>
      </c>
      <c r="S691" s="71" t="str">
        <f t="shared" si="413"/>
        <v>Afridev Handpump</v>
      </c>
      <c r="T691" s="71">
        <f t="shared" si="395"/>
        <v>1</v>
      </c>
      <c r="U691" s="71">
        <f t="shared" si="396"/>
        <v>400</v>
      </c>
      <c r="V691" s="71">
        <f t="shared" si="397"/>
        <v>0</v>
      </c>
      <c r="W691" s="71">
        <f t="shared" si="398"/>
        <v>1</v>
      </c>
      <c r="X691" s="71" t="str">
        <f t="shared" si="399"/>
        <v/>
      </c>
      <c r="Y691" s="71" t="str">
        <f t="shared" si="400"/>
        <v/>
      </c>
      <c r="Z691" s="71">
        <f t="shared" si="414"/>
        <v>1</v>
      </c>
      <c r="AA691" s="71">
        <f t="shared" si="401"/>
        <v>1</v>
      </c>
      <c r="AB691" s="71">
        <f t="shared" si="402"/>
        <v>50</v>
      </c>
      <c r="AC691" s="71" t="str">
        <f t="shared" si="403"/>
        <v>Handpump</v>
      </c>
      <c r="AD691" s="71">
        <f t="shared" si="415"/>
        <v>50</v>
      </c>
      <c r="AE691" s="71" t="str">
        <f t="shared" si="416"/>
        <v/>
      </c>
      <c r="AF691" s="71">
        <f t="shared" si="404"/>
        <v>1</v>
      </c>
      <c r="AG691" s="71" t="str">
        <f t="shared" si="405"/>
        <v/>
      </c>
      <c r="AH691" s="71" t="str">
        <f t="shared" si="406"/>
        <v/>
      </c>
      <c r="AI691" s="71">
        <f t="shared" si="407"/>
        <v>1</v>
      </c>
      <c r="AJ691" s="71" t="str">
        <f t="shared" si="408"/>
        <v>Turbidity</v>
      </c>
      <c r="AK691" s="71">
        <f t="shared" si="409"/>
        <v>1</v>
      </c>
      <c r="AL691" s="71">
        <f t="shared" si="417"/>
        <v>1</v>
      </c>
      <c r="AM691" s="71">
        <f t="shared" si="410"/>
        <v>1</v>
      </c>
    </row>
    <row r="692" spans="1:39" x14ac:dyDescent="0.45">
      <c r="A692" s="71" t="str">
        <f t="shared" si="380"/>
        <v>2707370146</v>
      </c>
      <c r="B692" s="71" t="str">
        <f t="shared" si="381"/>
        <v>23-08-2019 08:40:26 UTC</v>
      </c>
      <c r="C692" s="71" t="str">
        <f t="shared" si="382"/>
        <v>wt3d-4hum-auqu</v>
      </c>
      <c r="D692" s="71" t="str">
        <f t="shared" si="383"/>
        <v>-15.573157542385161</v>
      </c>
      <c r="E692" s="71" t="str">
        <f t="shared" si="384"/>
        <v>35.133407888934016</v>
      </c>
      <c r="F692" s="71" t="str">
        <f t="shared" si="385"/>
        <v>975.0</v>
      </c>
      <c r="G692" s="71" t="str">
        <f t="shared" si="386"/>
        <v>Malawi</v>
      </c>
      <c r="H692" s="71" t="str">
        <f t="shared" si="387"/>
        <v>Chiradzulu</v>
      </c>
      <c r="I692" s="71" t="str">
        <f t="shared" si="388"/>
        <v>Chitera</v>
      </c>
      <c r="J692" s="71" t="str">
        <f t="shared" si="389"/>
        <v>Ng'omba</v>
      </c>
      <c r="K692" s="71" t="str">
        <f t="shared" si="390"/>
        <v>Njaya</v>
      </c>
      <c r="L692" s="71">
        <f t="shared" si="391"/>
        <v>0</v>
      </c>
      <c r="M692" s="71">
        <f t="shared" si="392"/>
        <v>0</v>
      </c>
      <c r="N692" s="71">
        <f t="shared" si="411"/>
        <v>5</v>
      </c>
      <c r="O692" s="71" t="str">
        <f t="shared" si="412"/>
        <v>Basic Level of Service</v>
      </c>
      <c r="P692" s="71">
        <v>1</v>
      </c>
      <c r="Q692" s="71" t="str">
        <f t="shared" si="393"/>
        <v>Afridev Handpump</v>
      </c>
      <c r="R692" s="71" t="str">
        <f t="shared" si="394"/>
        <v/>
      </c>
      <c r="S692" s="71" t="str">
        <f t="shared" si="413"/>
        <v>Afridev Handpump</v>
      </c>
      <c r="T692" s="71">
        <f t="shared" si="395"/>
        <v>0</v>
      </c>
      <c r="U692" s="71">
        <f t="shared" si="396"/>
        <v>600</v>
      </c>
      <c r="V692" s="71">
        <f t="shared" si="397"/>
        <v>0</v>
      </c>
      <c r="W692" s="71">
        <f t="shared" si="398"/>
        <v>0</v>
      </c>
      <c r="X692" s="71">
        <f t="shared" si="399"/>
        <v>1</v>
      </c>
      <c r="Y692" s="71">
        <f t="shared" si="400"/>
        <v>0</v>
      </c>
      <c r="Z692" s="71">
        <f t="shared" si="414"/>
        <v>0</v>
      </c>
      <c r="AA692" s="71">
        <f t="shared" si="401"/>
        <v>1</v>
      </c>
      <c r="AB692" s="71">
        <f t="shared" si="402"/>
        <v>65</v>
      </c>
      <c r="AC692" s="71" t="str">
        <f t="shared" si="403"/>
        <v>Handpump</v>
      </c>
      <c r="AD692" s="71">
        <f t="shared" si="415"/>
        <v>65</v>
      </c>
      <c r="AE692" s="71" t="str">
        <f t="shared" si="416"/>
        <v/>
      </c>
      <c r="AF692" s="71">
        <f t="shared" si="404"/>
        <v>1</v>
      </c>
      <c r="AG692" s="71" t="str">
        <f t="shared" si="405"/>
        <v/>
      </c>
      <c r="AH692" s="71" t="str">
        <f t="shared" si="406"/>
        <v/>
      </c>
      <c r="AI692" s="71">
        <f t="shared" si="407"/>
        <v>1</v>
      </c>
      <c r="AJ692" s="71" t="str">
        <f t="shared" si="408"/>
        <v>Turbidity</v>
      </c>
      <c r="AK692" s="71">
        <f t="shared" si="409"/>
        <v>1</v>
      </c>
      <c r="AL692" s="71">
        <f t="shared" si="417"/>
        <v>1</v>
      </c>
      <c r="AM692" s="71">
        <f t="shared" si="410"/>
        <v>1</v>
      </c>
    </row>
    <row r="693" spans="1:39" x14ac:dyDescent="0.45">
      <c r="A693" s="71" t="str">
        <f t="shared" si="380"/>
        <v>2682000480</v>
      </c>
      <c r="B693" s="71" t="str">
        <f t="shared" si="381"/>
        <v>23-08-2019 08:48:05 UTC</v>
      </c>
      <c r="C693" s="71" t="str">
        <f t="shared" si="382"/>
        <v>y07y-6hy6-h946</v>
      </c>
      <c r="D693" s="71" t="str">
        <f t="shared" si="383"/>
        <v>-15.759448064491153</v>
      </c>
      <c r="E693" s="71" t="str">
        <f t="shared" si="384"/>
        <v>35.14940885826945</v>
      </c>
      <c r="F693" s="71" t="str">
        <f t="shared" si="385"/>
        <v>969.0</v>
      </c>
      <c r="G693" s="71" t="str">
        <f t="shared" si="386"/>
        <v>Malawi</v>
      </c>
      <c r="H693" s="71" t="str">
        <f t="shared" si="387"/>
        <v>Chiradzulu</v>
      </c>
      <c r="I693" s="71" t="str">
        <f t="shared" si="388"/>
        <v>Likoswe</v>
      </c>
      <c r="J693" s="71" t="str">
        <f t="shared" si="389"/>
        <v>Nsiya</v>
      </c>
      <c r="K693" s="71" t="str">
        <f t="shared" si="390"/>
        <v>Nsiya</v>
      </c>
      <c r="L693" s="71">
        <f t="shared" si="391"/>
        <v>0</v>
      </c>
      <c r="M693" s="71">
        <f t="shared" si="392"/>
        <v>0</v>
      </c>
      <c r="N693" s="71">
        <f t="shared" si="411"/>
        <v>5</v>
      </c>
      <c r="O693" s="71" t="str">
        <f t="shared" si="412"/>
        <v>Basic Level of Service</v>
      </c>
      <c r="P693" s="71">
        <v>1</v>
      </c>
      <c r="Q693" s="71" t="str">
        <f t="shared" si="393"/>
        <v>Afridev Handpump</v>
      </c>
      <c r="R693" s="71" t="str">
        <f t="shared" si="394"/>
        <v/>
      </c>
      <c r="S693" s="71" t="str">
        <f t="shared" si="413"/>
        <v>Afridev Handpump</v>
      </c>
      <c r="T693" s="71">
        <f t="shared" si="395"/>
        <v>1</v>
      </c>
      <c r="U693" s="71">
        <f t="shared" si="396"/>
        <v>85</v>
      </c>
      <c r="V693" s="71">
        <f t="shared" si="397"/>
        <v>1</v>
      </c>
      <c r="W693" s="71">
        <f t="shared" si="398"/>
        <v>0</v>
      </c>
      <c r="X693" s="71">
        <f t="shared" si="399"/>
        <v>1</v>
      </c>
      <c r="Y693" s="71">
        <f t="shared" si="400"/>
        <v>0</v>
      </c>
      <c r="Z693" s="71">
        <f t="shared" si="414"/>
        <v>0</v>
      </c>
      <c r="AA693" s="71">
        <f t="shared" si="401"/>
        <v>1</v>
      </c>
      <c r="AB693" s="71">
        <f t="shared" si="402"/>
        <v>210</v>
      </c>
      <c r="AC693" s="71" t="str">
        <f t="shared" si="403"/>
        <v>Handpump</v>
      </c>
      <c r="AD693" s="71">
        <f t="shared" si="415"/>
        <v>210</v>
      </c>
      <c r="AE693" s="71" t="str">
        <f t="shared" si="416"/>
        <v/>
      </c>
      <c r="AF693" s="71">
        <f t="shared" si="404"/>
        <v>0</v>
      </c>
      <c r="AG693" s="71" t="str">
        <f t="shared" si="405"/>
        <v/>
      </c>
      <c r="AH693" s="71" t="str">
        <f t="shared" si="406"/>
        <v/>
      </c>
      <c r="AI693" s="71">
        <f t="shared" si="407"/>
        <v>1</v>
      </c>
      <c r="AJ693" s="71" t="str">
        <f t="shared" si="408"/>
        <v>Turbidity</v>
      </c>
      <c r="AK693" s="71">
        <f t="shared" si="409"/>
        <v>1</v>
      </c>
      <c r="AL693" s="71">
        <f t="shared" si="417"/>
        <v>1</v>
      </c>
      <c r="AM693" s="71">
        <f t="shared" si="410"/>
        <v>0</v>
      </c>
    </row>
    <row r="694" spans="1:39" x14ac:dyDescent="0.45">
      <c r="A694" s="71" t="str">
        <f t="shared" si="380"/>
        <v>2703900792</v>
      </c>
      <c r="B694" s="71" t="str">
        <f t="shared" si="381"/>
        <v>23-08-2019 08:51:19 UTC</v>
      </c>
      <c r="C694" s="71" t="str">
        <f t="shared" si="382"/>
        <v>gg5a-dw8j-vdr9</v>
      </c>
      <c r="D694" s="71" t="str">
        <f t="shared" si="383"/>
        <v>-15.560867744497955</v>
      </c>
      <c r="E694" s="71" t="str">
        <f t="shared" si="384"/>
        <v>35.13135524466634</v>
      </c>
      <c r="F694" s="71" t="str">
        <f t="shared" si="385"/>
        <v>888.0</v>
      </c>
      <c r="G694" s="71" t="str">
        <f t="shared" si="386"/>
        <v>Malawi</v>
      </c>
      <c r="H694" s="71" t="str">
        <f t="shared" si="387"/>
        <v>Chiradzulu</v>
      </c>
      <c r="I694" s="71" t="str">
        <f t="shared" si="388"/>
        <v>Chitera</v>
      </c>
      <c r="J694" s="71" t="str">
        <f t="shared" si="389"/>
        <v>Ng'omba</v>
      </c>
      <c r="K694" s="71" t="str">
        <f t="shared" si="390"/>
        <v>Ng'omba</v>
      </c>
      <c r="L694" s="71">
        <f t="shared" si="391"/>
        <v>0</v>
      </c>
      <c r="M694" s="71">
        <f t="shared" si="392"/>
        <v>0</v>
      </c>
      <c r="N694" s="71">
        <f t="shared" si="411"/>
        <v>7</v>
      </c>
      <c r="O694" s="71" t="str">
        <f t="shared" si="412"/>
        <v>Intermediate Level of Service</v>
      </c>
      <c r="P694" s="71">
        <v>1</v>
      </c>
      <c r="Q694" s="71" t="str">
        <f t="shared" si="393"/>
        <v>Afridev Handpump</v>
      </c>
      <c r="R694" s="71" t="str">
        <f t="shared" si="394"/>
        <v/>
      </c>
      <c r="S694" s="71" t="str">
        <f t="shared" si="413"/>
        <v>Afridev Handpump</v>
      </c>
      <c r="T694" s="71">
        <f t="shared" si="395"/>
        <v>1</v>
      </c>
      <c r="U694" s="71">
        <f t="shared" si="396"/>
        <v>505</v>
      </c>
      <c r="V694" s="71">
        <f t="shared" si="397"/>
        <v>0</v>
      </c>
      <c r="W694" s="71">
        <f t="shared" si="398"/>
        <v>1</v>
      </c>
      <c r="X694" s="71" t="str">
        <f t="shared" si="399"/>
        <v/>
      </c>
      <c r="Y694" s="71" t="str">
        <f t="shared" si="400"/>
        <v/>
      </c>
      <c r="Z694" s="71">
        <f t="shared" si="414"/>
        <v>1</v>
      </c>
      <c r="AA694" s="71">
        <f t="shared" si="401"/>
        <v>1</v>
      </c>
      <c r="AB694" s="71">
        <f t="shared" si="402"/>
        <v>50</v>
      </c>
      <c r="AC694" s="71" t="str">
        <f t="shared" si="403"/>
        <v>Handpump</v>
      </c>
      <c r="AD694" s="71">
        <f t="shared" si="415"/>
        <v>50</v>
      </c>
      <c r="AE694" s="71" t="str">
        <f t="shared" si="416"/>
        <v/>
      </c>
      <c r="AF694" s="71">
        <f t="shared" si="404"/>
        <v>1</v>
      </c>
      <c r="AG694" s="71" t="str">
        <f t="shared" si="405"/>
        <v/>
      </c>
      <c r="AH694" s="71" t="str">
        <f t="shared" si="406"/>
        <v/>
      </c>
      <c r="AI694" s="71">
        <f t="shared" si="407"/>
        <v>1</v>
      </c>
      <c r="AJ694" s="71" t="str">
        <f t="shared" si="408"/>
        <v>Turbidity</v>
      </c>
      <c r="AK694" s="71">
        <f t="shared" si="409"/>
        <v>1</v>
      </c>
      <c r="AL694" s="71">
        <f t="shared" si="417"/>
        <v>1</v>
      </c>
      <c r="AM694" s="71">
        <f t="shared" si="410"/>
        <v>1</v>
      </c>
    </row>
    <row r="695" spans="1:39" x14ac:dyDescent="0.45">
      <c r="A695" s="71" t="str">
        <f t="shared" si="380"/>
        <v>2716750414</v>
      </c>
      <c r="B695" s="71" t="str">
        <f t="shared" si="381"/>
        <v>23-08-2019 08:57:22 UTC</v>
      </c>
      <c r="C695" s="71" t="str">
        <f t="shared" si="382"/>
        <v>41j6-bg24-j77a</v>
      </c>
      <c r="D695" s="71" t="str">
        <f t="shared" si="383"/>
        <v>-15.835979953408241</v>
      </c>
      <c r="E695" s="71" t="str">
        <f t="shared" si="384"/>
        <v>35.25367579422891</v>
      </c>
      <c r="F695" s="71" t="str">
        <f t="shared" si="385"/>
        <v>852.0</v>
      </c>
      <c r="G695" s="71" t="str">
        <f t="shared" si="386"/>
        <v>Malawi</v>
      </c>
      <c r="H695" s="71" t="str">
        <f t="shared" si="387"/>
        <v>Chiradzulu</v>
      </c>
      <c r="I695" s="71" t="str">
        <f t="shared" si="388"/>
        <v>Mpunga</v>
      </c>
      <c r="J695" s="71" t="str">
        <f t="shared" si="389"/>
        <v>Tawakali</v>
      </c>
      <c r="K695" s="71" t="str">
        <f t="shared" si="390"/>
        <v>Ngwale</v>
      </c>
      <c r="L695" s="71">
        <f t="shared" si="391"/>
        <v>0</v>
      </c>
      <c r="M695" s="71">
        <f t="shared" si="392"/>
        <v>0</v>
      </c>
      <c r="N695" s="71">
        <f t="shared" si="411"/>
        <v>5</v>
      </c>
      <c r="O695" s="71" t="str">
        <f t="shared" si="412"/>
        <v>Basic Level of Service</v>
      </c>
      <c r="P695" s="71">
        <v>1</v>
      </c>
      <c r="Q695" s="71" t="str">
        <f t="shared" si="393"/>
        <v>Afridev Handpump</v>
      </c>
      <c r="R695" s="71" t="str">
        <f t="shared" si="394"/>
        <v/>
      </c>
      <c r="S695" s="71" t="str">
        <f t="shared" si="413"/>
        <v>Afridev Handpump</v>
      </c>
      <c r="T695" s="71">
        <f t="shared" si="395"/>
        <v>1</v>
      </c>
      <c r="U695" s="71">
        <f t="shared" si="396"/>
        <v>1250</v>
      </c>
      <c r="V695" s="71">
        <f t="shared" si="397"/>
        <v>0</v>
      </c>
      <c r="W695" s="71">
        <f t="shared" si="398"/>
        <v>0</v>
      </c>
      <c r="X695" s="71">
        <f t="shared" si="399"/>
        <v>1</v>
      </c>
      <c r="Y695" s="71">
        <f t="shared" si="400"/>
        <v>1</v>
      </c>
      <c r="Z695" s="71">
        <f t="shared" si="414"/>
        <v>1</v>
      </c>
      <c r="AA695" s="71">
        <f t="shared" si="401"/>
        <v>1</v>
      </c>
      <c r="AB695" s="71">
        <f t="shared" si="402"/>
        <v>80</v>
      </c>
      <c r="AC695" s="71" t="str">
        <f t="shared" si="403"/>
        <v>Handpump</v>
      </c>
      <c r="AD695" s="71">
        <f t="shared" si="415"/>
        <v>80</v>
      </c>
      <c r="AE695" s="71" t="str">
        <f t="shared" si="416"/>
        <v/>
      </c>
      <c r="AF695" s="71">
        <f t="shared" si="404"/>
        <v>1</v>
      </c>
      <c r="AG695" s="71" t="str">
        <f t="shared" si="405"/>
        <v/>
      </c>
      <c r="AH695" s="71" t="str">
        <f t="shared" si="406"/>
        <v/>
      </c>
      <c r="AI695" s="71">
        <f t="shared" si="407"/>
        <v>1</v>
      </c>
      <c r="AJ695" s="71" t="str">
        <f t="shared" si="408"/>
        <v>Turbidity</v>
      </c>
      <c r="AK695" s="71" t="str">
        <f t="shared" si="409"/>
        <v/>
      </c>
      <c r="AL695" s="71" t="str">
        <f t="shared" si="417"/>
        <v>No Data</v>
      </c>
      <c r="AM695" s="71">
        <f t="shared" si="410"/>
        <v>0</v>
      </c>
    </row>
    <row r="696" spans="1:39" x14ac:dyDescent="0.45">
      <c r="A696" s="71" t="str">
        <f t="shared" si="380"/>
        <v>2705920619</v>
      </c>
      <c r="B696" s="71" t="str">
        <f t="shared" si="381"/>
        <v>23-08-2019 08:59:04 UTC</v>
      </c>
      <c r="C696" s="71" t="str">
        <f t="shared" si="382"/>
        <v>dwur-5x4p-k9e4</v>
      </c>
      <c r="D696" s="71" t="str">
        <f t="shared" si="383"/>
        <v>-15.562155121006072</v>
      </c>
      <c r="E696" s="71" t="str">
        <f t="shared" si="384"/>
        <v>35.13449518941343</v>
      </c>
      <c r="F696" s="71" t="str">
        <f t="shared" si="385"/>
        <v>902.0</v>
      </c>
      <c r="G696" s="71" t="str">
        <f t="shared" si="386"/>
        <v>Malawi</v>
      </c>
      <c r="H696" s="71" t="str">
        <f t="shared" si="387"/>
        <v>Chiradzulu</v>
      </c>
      <c r="I696" s="71" t="str">
        <f t="shared" si="388"/>
        <v>Chitera</v>
      </c>
      <c r="J696" s="71" t="str">
        <f t="shared" si="389"/>
        <v>Ng'omba</v>
      </c>
      <c r="K696" s="71" t="str">
        <f t="shared" si="390"/>
        <v>Ng'omba</v>
      </c>
      <c r="L696" s="71">
        <f t="shared" si="391"/>
        <v>0</v>
      </c>
      <c r="M696" s="71">
        <f t="shared" si="392"/>
        <v>0</v>
      </c>
      <c r="N696" s="71">
        <f t="shared" si="411"/>
        <v>7</v>
      </c>
      <c r="O696" s="71" t="str">
        <f t="shared" si="412"/>
        <v>Intermediate Level of Service</v>
      </c>
      <c r="P696" s="71">
        <v>1</v>
      </c>
      <c r="Q696" s="71" t="str">
        <f t="shared" si="393"/>
        <v>Afridev Handpump</v>
      </c>
      <c r="R696" s="71" t="str">
        <f t="shared" si="394"/>
        <v/>
      </c>
      <c r="S696" s="71" t="str">
        <f t="shared" si="413"/>
        <v>Afridev Handpump</v>
      </c>
      <c r="T696" s="71">
        <f t="shared" si="395"/>
        <v>1</v>
      </c>
      <c r="U696" s="71">
        <f t="shared" si="396"/>
        <v>300</v>
      </c>
      <c r="V696" s="71">
        <f t="shared" si="397"/>
        <v>0</v>
      </c>
      <c r="W696" s="71">
        <f t="shared" si="398"/>
        <v>1</v>
      </c>
      <c r="X696" s="71" t="str">
        <f t="shared" si="399"/>
        <v/>
      </c>
      <c r="Y696" s="71" t="str">
        <f t="shared" si="400"/>
        <v/>
      </c>
      <c r="Z696" s="71">
        <f t="shared" si="414"/>
        <v>1</v>
      </c>
      <c r="AA696" s="71">
        <f t="shared" si="401"/>
        <v>1</v>
      </c>
      <c r="AB696" s="71">
        <f t="shared" si="402"/>
        <v>52</v>
      </c>
      <c r="AC696" s="71" t="str">
        <f t="shared" si="403"/>
        <v>Handpump</v>
      </c>
      <c r="AD696" s="71">
        <f t="shared" si="415"/>
        <v>52</v>
      </c>
      <c r="AE696" s="71" t="str">
        <f t="shared" si="416"/>
        <v/>
      </c>
      <c r="AF696" s="71">
        <f t="shared" si="404"/>
        <v>1</v>
      </c>
      <c r="AG696" s="71" t="str">
        <f t="shared" si="405"/>
        <v/>
      </c>
      <c r="AH696" s="71" t="str">
        <f t="shared" si="406"/>
        <v/>
      </c>
      <c r="AI696" s="71">
        <f t="shared" si="407"/>
        <v>1</v>
      </c>
      <c r="AJ696" s="71" t="str">
        <f t="shared" si="408"/>
        <v>Turbidity</v>
      </c>
      <c r="AK696" s="71">
        <f t="shared" si="409"/>
        <v>1</v>
      </c>
      <c r="AL696" s="71">
        <f t="shared" si="417"/>
        <v>1</v>
      </c>
      <c r="AM696" s="71">
        <f t="shared" si="410"/>
        <v>1</v>
      </c>
    </row>
    <row r="697" spans="1:39" x14ac:dyDescent="0.45">
      <c r="A697" s="71" t="str">
        <f t="shared" si="380"/>
        <v>2722390390</v>
      </c>
      <c r="B697" s="71" t="str">
        <f t="shared" si="381"/>
        <v>23-08-2019 09:10:57 UTC</v>
      </c>
      <c r="C697" s="71" t="str">
        <f t="shared" si="382"/>
        <v>57yj-yjvf-mkjg</v>
      </c>
      <c r="D697" s="71" t="str">
        <f t="shared" si="383"/>
        <v>-15.8613073</v>
      </c>
      <c r="E697" s="71" t="str">
        <f t="shared" si="384"/>
        <v>35.2959328</v>
      </c>
      <c r="F697" s="71" t="str">
        <f t="shared" si="385"/>
        <v>750.0</v>
      </c>
      <c r="G697" s="71" t="str">
        <f t="shared" si="386"/>
        <v>Malawi</v>
      </c>
      <c r="H697" s="71" t="str">
        <f t="shared" si="387"/>
        <v>Chiradzulu</v>
      </c>
      <c r="I697" s="71" t="str">
        <f t="shared" si="388"/>
        <v>Nkalo</v>
      </c>
      <c r="J697" s="71" t="str">
        <f t="shared" si="389"/>
        <v>Mpulula</v>
      </c>
      <c r="K697" s="71" t="str">
        <f t="shared" si="390"/>
        <v>Phwanda I</v>
      </c>
      <c r="L697" s="71">
        <f t="shared" si="391"/>
        <v>0</v>
      </c>
      <c r="M697" s="71">
        <f t="shared" si="392"/>
        <v>0</v>
      </c>
      <c r="N697" s="71">
        <f t="shared" si="411"/>
        <v>6</v>
      </c>
      <c r="O697" s="71" t="str">
        <f t="shared" si="412"/>
        <v>Intermediate Level of Service</v>
      </c>
      <c r="P697" s="71">
        <v>1</v>
      </c>
      <c r="Q697" s="71" t="str">
        <f t="shared" si="393"/>
        <v>Afridev Handpump</v>
      </c>
      <c r="R697" s="71" t="str">
        <f t="shared" si="394"/>
        <v/>
      </c>
      <c r="S697" s="71" t="str">
        <f t="shared" si="413"/>
        <v>Afridev Handpump</v>
      </c>
      <c r="T697" s="71">
        <f t="shared" si="395"/>
        <v>1</v>
      </c>
      <c r="U697" s="71">
        <f t="shared" si="396"/>
        <v>0</v>
      </c>
      <c r="V697" s="71">
        <f t="shared" si="397"/>
        <v>1</v>
      </c>
      <c r="W697" s="71">
        <f t="shared" si="398"/>
        <v>0</v>
      </c>
      <c r="X697" s="71">
        <f t="shared" si="399"/>
        <v>1</v>
      </c>
      <c r="Y697" s="71">
        <f t="shared" si="400"/>
        <v>1</v>
      </c>
      <c r="Z697" s="71">
        <f t="shared" si="414"/>
        <v>1</v>
      </c>
      <c r="AA697" s="71">
        <f t="shared" si="401"/>
        <v>0</v>
      </c>
      <c r="AB697" s="71">
        <f t="shared" si="402"/>
        <v>0</v>
      </c>
      <c r="AC697" s="71" t="str">
        <f t="shared" si="403"/>
        <v>Handpump</v>
      </c>
      <c r="AD697" s="71">
        <f t="shared" si="415"/>
        <v>0</v>
      </c>
      <c r="AE697" s="71" t="str">
        <f t="shared" si="416"/>
        <v/>
      </c>
      <c r="AF697" s="71">
        <f t="shared" si="404"/>
        <v>1</v>
      </c>
      <c r="AG697" s="71" t="str">
        <f t="shared" si="405"/>
        <v/>
      </c>
      <c r="AH697" s="71" t="str">
        <f t="shared" si="406"/>
        <v/>
      </c>
      <c r="AI697" s="71" t="str">
        <f t="shared" si="407"/>
        <v/>
      </c>
      <c r="AJ697" s="71" t="str">
        <f t="shared" si="408"/>
        <v>Turbidity</v>
      </c>
      <c r="AK697" s="71" t="str">
        <f t="shared" si="409"/>
        <v/>
      </c>
      <c r="AL697" s="71" t="str">
        <f t="shared" si="417"/>
        <v>No Data</v>
      </c>
      <c r="AM697" s="71">
        <f t="shared" si="410"/>
        <v>1</v>
      </c>
    </row>
    <row r="698" spans="1:39" x14ac:dyDescent="0.45">
      <c r="A698" s="71" t="str">
        <f t="shared" si="380"/>
        <v>2707350353</v>
      </c>
      <c r="B698" s="71" t="str">
        <f t="shared" si="381"/>
        <v>23-08-2019 09:12:48 UTC</v>
      </c>
      <c r="C698" s="71" t="str">
        <f t="shared" si="382"/>
        <v>9894-vvxa-uvkq</v>
      </c>
      <c r="D698" s="71" t="str">
        <f t="shared" si="383"/>
        <v>-15.761636076495051</v>
      </c>
      <c r="E698" s="71" t="str">
        <f t="shared" si="384"/>
        <v>35.15073537826538</v>
      </c>
      <c r="F698" s="71" t="str">
        <f t="shared" si="385"/>
        <v>965.0</v>
      </c>
      <c r="G698" s="71" t="str">
        <f t="shared" si="386"/>
        <v>Malawi</v>
      </c>
      <c r="H698" s="71" t="str">
        <f t="shared" si="387"/>
        <v>Chiradzulu</v>
      </c>
      <c r="I698" s="71" t="str">
        <f t="shared" si="388"/>
        <v>Likoswe</v>
      </c>
      <c r="J698" s="71" t="str">
        <f t="shared" si="389"/>
        <v>Nsiya</v>
      </c>
      <c r="K698" s="71" t="str">
        <f t="shared" si="390"/>
        <v>Nsiya</v>
      </c>
      <c r="L698" s="71">
        <f t="shared" si="391"/>
        <v>0</v>
      </c>
      <c r="M698" s="71">
        <f t="shared" si="392"/>
        <v>0</v>
      </c>
      <c r="N698" s="71">
        <f t="shared" si="411"/>
        <v>6</v>
      </c>
      <c r="O698" s="71" t="str">
        <f t="shared" si="412"/>
        <v>Intermediate Level of Service</v>
      </c>
      <c r="P698" s="71">
        <v>1</v>
      </c>
      <c r="Q698" s="71" t="str">
        <f t="shared" si="393"/>
        <v>Afridev Handpump</v>
      </c>
      <c r="R698" s="71" t="str">
        <f t="shared" si="394"/>
        <v/>
      </c>
      <c r="S698" s="71" t="str">
        <f t="shared" si="413"/>
        <v>Afridev Handpump</v>
      </c>
      <c r="T698" s="71">
        <f t="shared" si="395"/>
        <v>1</v>
      </c>
      <c r="U698" s="71">
        <f t="shared" si="396"/>
        <v>1250</v>
      </c>
      <c r="V698" s="71">
        <f t="shared" si="397"/>
        <v>0</v>
      </c>
      <c r="W698" s="71">
        <f t="shared" si="398"/>
        <v>0</v>
      </c>
      <c r="X698" s="71">
        <f t="shared" si="399"/>
        <v>1</v>
      </c>
      <c r="Y698" s="71">
        <f t="shared" si="400"/>
        <v>0</v>
      </c>
      <c r="Z698" s="71">
        <f t="shared" si="414"/>
        <v>0</v>
      </c>
      <c r="AA698" s="71">
        <f t="shared" si="401"/>
        <v>1</v>
      </c>
      <c r="AB698" s="71">
        <f t="shared" si="402"/>
        <v>86</v>
      </c>
      <c r="AC698" s="71" t="str">
        <f t="shared" si="403"/>
        <v>Handpump</v>
      </c>
      <c r="AD698" s="71">
        <f t="shared" si="415"/>
        <v>86</v>
      </c>
      <c r="AE698" s="71" t="str">
        <f t="shared" si="416"/>
        <v/>
      </c>
      <c r="AF698" s="71">
        <f t="shared" si="404"/>
        <v>1</v>
      </c>
      <c r="AG698" s="71" t="str">
        <f t="shared" si="405"/>
        <v/>
      </c>
      <c r="AH698" s="71" t="str">
        <f t="shared" si="406"/>
        <v/>
      </c>
      <c r="AI698" s="71">
        <f t="shared" si="407"/>
        <v>1</v>
      </c>
      <c r="AJ698" s="71" t="str">
        <f t="shared" si="408"/>
        <v>Turbidity</v>
      </c>
      <c r="AK698" s="71">
        <f t="shared" si="409"/>
        <v>1</v>
      </c>
      <c r="AL698" s="71">
        <f t="shared" si="417"/>
        <v>1</v>
      </c>
      <c r="AM698" s="71">
        <f t="shared" si="410"/>
        <v>1</v>
      </c>
    </row>
    <row r="699" spans="1:39" x14ac:dyDescent="0.45">
      <c r="A699" s="71" t="str">
        <f t="shared" si="380"/>
        <v>2716780449</v>
      </c>
      <c r="B699" s="71" t="str">
        <f t="shared" si="381"/>
        <v>23-08-2019 09:27:21 UTC</v>
      </c>
      <c r="C699" s="71" t="str">
        <f t="shared" si="382"/>
        <v>y7rm-uer8-13hc</v>
      </c>
      <c r="D699" s="71" t="str">
        <f t="shared" si="383"/>
        <v>-15.861520953476429</v>
      </c>
      <c r="E699" s="71" t="str">
        <f t="shared" si="384"/>
        <v>35.294721722602844</v>
      </c>
      <c r="F699" s="71" t="str">
        <f t="shared" si="385"/>
        <v>753.0</v>
      </c>
      <c r="G699" s="71" t="str">
        <f t="shared" si="386"/>
        <v>Malawi</v>
      </c>
      <c r="H699" s="71" t="str">
        <f t="shared" si="387"/>
        <v>Chiradzulu</v>
      </c>
      <c r="I699" s="71" t="str">
        <f t="shared" si="388"/>
        <v>Nkalo</v>
      </c>
      <c r="J699" s="71" t="str">
        <f t="shared" si="389"/>
        <v>Mpulula</v>
      </c>
      <c r="K699" s="71" t="str">
        <f t="shared" si="390"/>
        <v>Phwanda I</v>
      </c>
      <c r="L699" s="71">
        <f t="shared" si="391"/>
        <v>0</v>
      </c>
      <c r="M699" s="71">
        <f t="shared" si="392"/>
        <v>0</v>
      </c>
      <c r="N699" s="71">
        <f t="shared" si="411"/>
        <v>7</v>
      </c>
      <c r="O699" s="71" t="str">
        <f t="shared" si="412"/>
        <v>Intermediate Level of Service</v>
      </c>
      <c r="P699" s="71">
        <v>1</v>
      </c>
      <c r="Q699" s="71" t="str">
        <f t="shared" si="393"/>
        <v>Afridev Handpump</v>
      </c>
      <c r="R699" s="71" t="str">
        <f t="shared" si="394"/>
        <v/>
      </c>
      <c r="S699" s="71" t="str">
        <f t="shared" si="413"/>
        <v>Afridev Handpump</v>
      </c>
      <c r="T699" s="71">
        <f t="shared" si="395"/>
        <v>1</v>
      </c>
      <c r="U699" s="71">
        <f t="shared" si="396"/>
        <v>260</v>
      </c>
      <c r="V699" s="71">
        <f t="shared" si="397"/>
        <v>0</v>
      </c>
      <c r="W699" s="71">
        <f t="shared" si="398"/>
        <v>0</v>
      </c>
      <c r="X699" s="71">
        <f t="shared" si="399"/>
        <v>1</v>
      </c>
      <c r="Y699" s="71">
        <f t="shared" si="400"/>
        <v>1</v>
      </c>
      <c r="Z699" s="71">
        <f t="shared" si="414"/>
        <v>1</v>
      </c>
      <c r="AA699" s="71">
        <f t="shared" si="401"/>
        <v>1</v>
      </c>
      <c r="AB699" s="71">
        <f t="shared" si="402"/>
        <v>58</v>
      </c>
      <c r="AC699" s="71" t="str">
        <f t="shared" si="403"/>
        <v>Handpump</v>
      </c>
      <c r="AD699" s="71">
        <f t="shared" si="415"/>
        <v>58</v>
      </c>
      <c r="AE699" s="71" t="str">
        <f t="shared" si="416"/>
        <v/>
      </c>
      <c r="AF699" s="71">
        <f t="shared" si="404"/>
        <v>1</v>
      </c>
      <c r="AG699" s="71" t="str">
        <f t="shared" si="405"/>
        <v/>
      </c>
      <c r="AH699" s="71" t="str">
        <f t="shared" si="406"/>
        <v/>
      </c>
      <c r="AI699" s="71">
        <f t="shared" si="407"/>
        <v>1</v>
      </c>
      <c r="AJ699" s="71" t="str">
        <f t="shared" si="408"/>
        <v>Turbidity</v>
      </c>
      <c r="AK699" s="71">
        <f t="shared" si="409"/>
        <v>1</v>
      </c>
      <c r="AL699" s="71">
        <f t="shared" si="417"/>
        <v>1</v>
      </c>
      <c r="AM699" s="71">
        <f t="shared" si="410"/>
        <v>1</v>
      </c>
    </row>
    <row r="700" spans="1:39" x14ac:dyDescent="0.45">
      <c r="A700" s="71" t="str">
        <f t="shared" si="380"/>
        <v>2724380126</v>
      </c>
      <c r="B700" s="71" t="str">
        <f t="shared" si="381"/>
        <v>23-08-2019 09:27:35 UTC</v>
      </c>
      <c r="C700" s="71" t="str">
        <f t="shared" si="382"/>
        <v>fy09-j4ju-pcsd</v>
      </c>
      <c r="D700" s="71" t="str">
        <f t="shared" si="383"/>
        <v>-15.577046745456755</v>
      </c>
      <c r="E700" s="71" t="str">
        <f t="shared" si="384"/>
        <v>35.13221765868366</v>
      </c>
      <c r="F700" s="71" t="str">
        <f t="shared" si="385"/>
        <v>997.0</v>
      </c>
      <c r="G700" s="71" t="str">
        <f t="shared" si="386"/>
        <v>Malawi</v>
      </c>
      <c r="H700" s="71" t="str">
        <f t="shared" si="387"/>
        <v>Chiradzulu</v>
      </c>
      <c r="I700" s="71" t="str">
        <f t="shared" si="388"/>
        <v>Chitera</v>
      </c>
      <c r="J700" s="71" t="str">
        <f t="shared" si="389"/>
        <v>Ng'omba</v>
      </c>
      <c r="K700" s="71" t="str">
        <f t="shared" si="390"/>
        <v>Njaya</v>
      </c>
      <c r="L700" s="71">
        <f t="shared" si="391"/>
        <v>0</v>
      </c>
      <c r="M700" s="71">
        <f t="shared" si="392"/>
        <v>0</v>
      </c>
      <c r="N700" s="71">
        <f t="shared" si="411"/>
        <v>7</v>
      </c>
      <c r="O700" s="71" t="str">
        <f t="shared" si="412"/>
        <v>Intermediate Level of Service</v>
      </c>
      <c r="P700" s="71">
        <v>1</v>
      </c>
      <c r="Q700" s="71" t="str">
        <f t="shared" si="393"/>
        <v>Afridev Handpump</v>
      </c>
      <c r="R700" s="71" t="str">
        <f t="shared" si="394"/>
        <v/>
      </c>
      <c r="S700" s="71" t="str">
        <f t="shared" si="413"/>
        <v>Afridev Handpump</v>
      </c>
      <c r="T700" s="71">
        <f t="shared" si="395"/>
        <v>1</v>
      </c>
      <c r="U700" s="71">
        <f t="shared" si="396"/>
        <v>300</v>
      </c>
      <c r="V700" s="71">
        <f t="shared" si="397"/>
        <v>0</v>
      </c>
      <c r="W700" s="71">
        <f t="shared" si="398"/>
        <v>1</v>
      </c>
      <c r="X700" s="71" t="str">
        <f t="shared" si="399"/>
        <v/>
      </c>
      <c r="Y700" s="71" t="str">
        <f t="shared" si="400"/>
        <v/>
      </c>
      <c r="Z700" s="71">
        <f t="shared" si="414"/>
        <v>1</v>
      </c>
      <c r="AA700" s="71">
        <f t="shared" si="401"/>
        <v>1</v>
      </c>
      <c r="AB700" s="71">
        <f t="shared" si="402"/>
        <v>62</v>
      </c>
      <c r="AC700" s="71" t="str">
        <f t="shared" si="403"/>
        <v>Handpump</v>
      </c>
      <c r="AD700" s="71">
        <f t="shared" si="415"/>
        <v>62</v>
      </c>
      <c r="AE700" s="71" t="str">
        <f t="shared" si="416"/>
        <v/>
      </c>
      <c r="AF700" s="71">
        <f t="shared" si="404"/>
        <v>1</v>
      </c>
      <c r="AG700" s="71" t="str">
        <f t="shared" si="405"/>
        <v/>
      </c>
      <c r="AH700" s="71" t="str">
        <f t="shared" si="406"/>
        <v/>
      </c>
      <c r="AI700" s="71">
        <f t="shared" si="407"/>
        <v>1</v>
      </c>
      <c r="AJ700" s="71" t="str">
        <f t="shared" si="408"/>
        <v>Turbidity</v>
      </c>
      <c r="AK700" s="71">
        <f t="shared" si="409"/>
        <v>1</v>
      </c>
      <c r="AL700" s="71">
        <f t="shared" si="417"/>
        <v>1</v>
      </c>
      <c r="AM700" s="71">
        <f t="shared" si="410"/>
        <v>1</v>
      </c>
    </row>
    <row r="701" spans="1:39" x14ac:dyDescent="0.45">
      <c r="A701" s="71" t="str">
        <f t="shared" si="380"/>
        <v>2708980405</v>
      </c>
      <c r="B701" s="71" t="str">
        <f t="shared" si="381"/>
        <v>23-08-2019 09:34:08 UTC</v>
      </c>
      <c r="C701" s="71" t="str">
        <f t="shared" si="382"/>
        <v>m20n-5qs0-qf2j</v>
      </c>
      <c r="D701" s="71" t="str">
        <f t="shared" si="383"/>
        <v>-15.763651169836521</v>
      </c>
      <c r="E701" s="71" t="str">
        <f t="shared" si="384"/>
        <v>35.15225141309202</v>
      </c>
      <c r="F701" s="71" t="str">
        <f t="shared" si="385"/>
        <v>997.0</v>
      </c>
      <c r="G701" s="71" t="str">
        <f t="shared" si="386"/>
        <v>Malawi</v>
      </c>
      <c r="H701" s="71" t="str">
        <f t="shared" si="387"/>
        <v>Chiradzulu</v>
      </c>
      <c r="I701" s="71" t="str">
        <f t="shared" si="388"/>
        <v>Likoswe</v>
      </c>
      <c r="J701" s="71" t="str">
        <f t="shared" si="389"/>
        <v>Nsiya</v>
      </c>
      <c r="K701" s="71" t="str">
        <f t="shared" si="390"/>
        <v>Nsiya</v>
      </c>
      <c r="L701" s="71">
        <f t="shared" si="391"/>
        <v>0</v>
      </c>
      <c r="M701" s="71">
        <f t="shared" si="392"/>
        <v>0</v>
      </c>
      <c r="N701" s="71">
        <f t="shared" si="411"/>
        <v>5</v>
      </c>
      <c r="O701" s="71" t="str">
        <f t="shared" si="412"/>
        <v>Basic Level of Service</v>
      </c>
      <c r="P701" s="71">
        <v>1</v>
      </c>
      <c r="Q701" s="71" t="str">
        <f t="shared" si="393"/>
        <v>Afridev Handpump</v>
      </c>
      <c r="R701" s="71" t="str">
        <f t="shared" si="394"/>
        <v/>
      </c>
      <c r="S701" s="71" t="str">
        <f t="shared" si="413"/>
        <v>Afridev Handpump</v>
      </c>
      <c r="T701" s="71">
        <f t="shared" si="395"/>
        <v>1</v>
      </c>
      <c r="U701" s="71">
        <f t="shared" si="396"/>
        <v>425</v>
      </c>
      <c r="V701" s="71">
        <f t="shared" si="397"/>
        <v>0</v>
      </c>
      <c r="W701" s="71">
        <f t="shared" si="398"/>
        <v>0</v>
      </c>
      <c r="X701" s="71">
        <f t="shared" si="399"/>
        <v>1</v>
      </c>
      <c r="Y701" s="71">
        <f t="shared" si="400"/>
        <v>0</v>
      </c>
      <c r="Z701" s="71">
        <f t="shared" si="414"/>
        <v>0</v>
      </c>
      <c r="AA701" s="71">
        <f t="shared" si="401"/>
        <v>1</v>
      </c>
      <c r="AB701" s="71">
        <f t="shared" si="402"/>
        <v>60</v>
      </c>
      <c r="AC701" s="71" t="str">
        <f t="shared" si="403"/>
        <v>Handpump</v>
      </c>
      <c r="AD701" s="71">
        <f t="shared" si="415"/>
        <v>60</v>
      </c>
      <c r="AE701" s="71" t="str">
        <f t="shared" si="416"/>
        <v/>
      </c>
      <c r="AF701" s="71">
        <f t="shared" si="404"/>
        <v>1</v>
      </c>
      <c r="AG701" s="71" t="str">
        <f t="shared" si="405"/>
        <v/>
      </c>
      <c r="AH701" s="71" t="str">
        <f t="shared" si="406"/>
        <v/>
      </c>
      <c r="AI701" s="71">
        <f t="shared" si="407"/>
        <v>1</v>
      </c>
      <c r="AJ701" s="71" t="str">
        <f t="shared" si="408"/>
        <v>Turbidity</v>
      </c>
      <c r="AK701" s="71">
        <f t="shared" si="409"/>
        <v>1</v>
      </c>
      <c r="AL701" s="71">
        <f t="shared" si="417"/>
        <v>1</v>
      </c>
      <c r="AM701" s="71">
        <f t="shared" si="410"/>
        <v>0</v>
      </c>
    </row>
    <row r="702" spans="1:39" x14ac:dyDescent="0.45">
      <c r="A702" s="71" t="str">
        <f t="shared" si="380"/>
        <v>2718520644</v>
      </c>
      <c r="B702" s="71" t="str">
        <f t="shared" si="381"/>
        <v>23-08-2019 09:36:58 UTC</v>
      </c>
      <c r="C702" s="71" t="str">
        <f t="shared" si="382"/>
        <v>rs3x-4j3x-9p5c</v>
      </c>
      <c r="D702" s="71" t="str">
        <f t="shared" si="383"/>
        <v>-15.56831716094166</v>
      </c>
      <c r="E702" s="71" t="str">
        <f t="shared" si="384"/>
        <v>35.12618168257177</v>
      </c>
      <c r="F702" s="71" t="str">
        <f t="shared" si="385"/>
        <v>903.0</v>
      </c>
      <c r="G702" s="71" t="str">
        <f t="shared" si="386"/>
        <v>Malawi</v>
      </c>
      <c r="H702" s="71" t="str">
        <f t="shared" si="387"/>
        <v>Chiradzulu</v>
      </c>
      <c r="I702" s="71" t="str">
        <f t="shared" si="388"/>
        <v>Chitera</v>
      </c>
      <c r="J702" s="71" t="str">
        <f t="shared" si="389"/>
        <v>Ng'omba</v>
      </c>
      <c r="K702" s="71" t="str">
        <f t="shared" si="390"/>
        <v>Ng'omba</v>
      </c>
      <c r="L702" s="71">
        <f t="shared" si="391"/>
        <v>0</v>
      </c>
      <c r="M702" s="71">
        <f t="shared" si="392"/>
        <v>0</v>
      </c>
      <c r="N702" s="71">
        <f t="shared" si="411"/>
        <v>7</v>
      </c>
      <c r="O702" s="71" t="str">
        <f t="shared" si="412"/>
        <v>Intermediate Level of Service</v>
      </c>
      <c r="P702" s="71">
        <v>1</v>
      </c>
      <c r="Q702" s="71" t="str">
        <f t="shared" si="393"/>
        <v>Afridev Handpump</v>
      </c>
      <c r="R702" s="71" t="str">
        <f t="shared" si="394"/>
        <v/>
      </c>
      <c r="S702" s="71" t="str">
        <f t="shared" si="413"/>
        <v>Afridev Handpump</v>
      </c>
      <c r="T702" s="71">
        <f t="shared" si="395"/>
        <v>1</v>
      </c>
      <c r="U702" s="71">
        <f t="shared" si="396"/>
        <v>375</v>
      </c>
      <c r="V702" s="71">
        <f t="shared" si="397"/>
        <v>0</v>
      </c>
      <c r="W702" s="71">
        <f t="shared" si="398"/>
        <v>1</v>
      </c>
      <c r="X702" s="71" t="str">
        <f t="shared" si="399"/>
        <v/>
      </c>
      <c r="Y702" s="71" t="str">
        <f t="shared" si="400"/>
        <v/>
      </c>
      <c r="Z702" s="71">
        <f t="shared" si="414"/>
        <v>1</v>
      </c>
      <c r="AA702" s="71">
        <f t="shared" si="401"/>
        <v>1</v>
      </c>
      <c r="AB702" s="71">
        <f t="shared" si="402"/>
        <v>67</v>
      </c>
      <c r="AC702" s="71" t="str">
        <f t="shared" si="403"/>
        <v>Handpump</v>
      </c>
      <c r="AD702" s="71">
        <f t="shared" si="415"/>
        <v>67</v>
      </c>
      <c r="AE702" s="71" t="str">
        <f t="shared" si="416"/>
        <v/>
      </c>
      <c r="AF702" s="71">
        <f t="shared" si="404"/>
        <v>1</v>
      </c>
      <c r="AG702" s="71" t="str">
        <f t="shared" si="405"/>
        <v/>
      </c>
      <c r="AH702" s="71" t="str">
        <f t="shared" si="406"/>
        <v/>
      </c>
      <c r="AI702" s="71">
        <f t="shared" si="407"/>
        <v>1</v>
      </c>
      <c r="AJ702" s="71" t="str">
        <f t="shared" si="408"/>
        <v>Turbidity</v>
      </c>
      <c r="AK702" s="71">
        <f t="shared" si="409"/>
        <v>1</v>
      </c>
      <c r="AL702" s="71">
        <f t="shared" si="417"/>
        <v>1</v>
      </c>
      <c r="AM702" s="71">
        <f t="shared" si="410"/>
        <v>1</v>
      </c>
    </row>
    <row r="703" spans="1:39" x14ac:dyDescent="0.45">
      <c r="A703" s="71" t="str">
        <f t="shared" si="380"/>
        <v>2689980709</v>
      </c>
      <c r="B703" s="71" t="str">
        <f t="shared" si="381"/>
        <v>23-08-2019 09:39:14 UTC</v>
      </c>
      <c r="C703" s="71" t="str">
        <f t="shared" si="382"/>
        <v>rvum-s6nr-vtpn</v>
      </c>
      <c r="D703" s="71" t="str">
        <f t="shared" si="383"/>
        <v>-15.850249389186502</v>
      </c>
      <c r="E703" s="71" t="str">
        <f t="shared" si="384"/>
        <v>35.30112222768366</v>
      </c>
      <c r="F703" s="71" t="str">
        <f t="shared" si="385"/>
        <v>757.0</v>
      </c>
      <c r="G703" s="71" t="str">
        <f t="shared" si="386"/>
        <v>Malawi</v>
      </c>
      <c r="H703" s="71" t="str">
        <f t="shared" si="387"/>
        <v>Chiradzulu</v>
      </c>
      <c r="I703" s="71" t="str">
        <f t="shared" si="388"/>
        <v>Mpunga</v>
      </c>
      <c r="J703" s="71" t="str">
        <f t="shared" si="389"/>
        <v>Majikita</v>
      </c>
      <c r="K703" s="71" t="str">
        <f t="shared" si="390"/>
        <v>Chinguwo</v>
      </c>
      <c r="L703" s="71">
        <f t="shared" si="391"/>
        <v>0</v>
      </c>
      <c r="M703" s="71">
        <f t="shared" si="392"/>
        <v>0</v>
      </c>
      <c r="N703" s="71">
        <f t="shared" si="411"/>
        <v>3</v>
      </c>
      <c r="O703" s="71" t="str">
        <f t="shared" si="412"/>
        <v>Basic Level of Service</v>
      </c>
      <c r="P703" s="71">
        <v>1</v>
      </c>
      <c r="Q703" s="71" t="str">
        <f t="shared" si="393"/>
        <v>Afridev Handpump</v>
      </c>
      <c r="R703" s="71" t="str">
        <f t="shared" si="394"/>
        <v/>
      </c>
      <c r="S703" s="71" t="str">
        <f t="shared" si="413"/>
        <v>Afridev Handpump</v>
      </c>
      <c r="T703" s="71">
        <f t="shared" si="395"/>
        <v>1</v>
      </c>
      <c r="U703" s="71">
        <f t="shared" si="396"/>
        <v>375</v>
      </c>
      <c r="V703" s="71">
        <f t="shared" si="397"/>
        <v>0</v>
      </c>
      <c r="W703" s="71">
        <f t="shared" si="398"/>
        <v>0</v>
      </c>
      <c r="X703" s="71">
        <f t="shared" si="399"/>
        <v>1</v>
      </c>
      <c r="Y703" s="71">
        <f t="shared" si="400"/>
        <v>0</v>
      </c>
      <c r="Z703" s="71">
        <f t="shared" si="414"/>
        <v>0</v>
      </c>
      <c r="AA703" s="71">
        <f t="shared" si="401"/>
        <v>0</v>
      </c>
      <c r="AB703" s="71">
        <f t="shared" si="402"/>
        <v>24</v>
      </c>
      <c r="AC703" s="71" t="str">
        <f t="shared" si="403"/>
        <v>Handpump</v>
      </c>
      <c r="AD703" s="71">
        <f t="shared" si="415"/>
        <v>24</v>
      </c>
      <c r="AE703" s="71" t="str">
        <f t="shared" si="416"/>
        <v/>
      </c>
      <c r="AF703" s="71">
        <f t="shared" si="404"/>
        <v>1</v>
      </c>
      <c r="AG703" s="71" t="str">
        <f t="shared" si="405"/>
        <v/>
      </c>
      <c r="AH703" s="71" t="str">
        <f t="shared" si="406"/>
        <v/>
      </c>
      <c r="AI703" s="71" t="str">
        <f t="shared" si="407"/>
        <v/>
      </c>
      <c r="AJ703" s="71" t="str">
        <f t="shared" si="408"/>
        <v>Turbidity</v>
      </c>
      <c r="AK703" s="71" t="str">
        <f t="shared" si="409"/>
        <v/>
      </c>
      <c r="AL703" s="71" t="str">
        <f t="shared" si="417"/>
        <v>No Data</v>
      </c>
      <c r="AM703" s="71">
        <f t="shared" si="410"/>
        <v>0</v>
      </c>
    </row>
    <row r="704" spans="1:39" x14ac:dyDescent="0.45">
      <c r="A704" s="71" t="str">
        <f t="shared" si="380"/>
        <v>2707300385</v>
      </c>
      <c r="B704" s="71" t="str">
        <f t="shared" si="381"/>
        <v>23-08-2019 10:30:09 UTC</v>
      </c>
      <c r="C704" s="71" t="str">
        <f t="shared" si="382"/>
        <v>hu2u-y40p-5d74</v>
      </c>
      <c r="D704" s="71" t="str">
        <f t="shared" si="383"/>
        <v>-15.876693748869002</v>
      </c>
      <c r="E704" s="71" t="str">
        <f t="shared" si="384"/>
        <v>35.30256441794336</v>
      </c>
      <c r="F704" s="71" t="str">
        <f t="shared" si="385"/>
        <v>747.0</v>
      </c>
      <c r="G704" s="71" t="str">
        <f t="shared" si="386"/>
        <v>Malawi</v>
      </c>
      <c r="H704" s="71" t="str">
        <f t="shared" si="387"/>
        <v>Chiradzulu</v>
      </c>
      <c r="I704" s="71" t="str">
        <f t="shared" si="388"/>
        <v>Nkalo</v>
      </c>
      <c r="J704" s="71" t="str">
        <f t="shared" si="389"/>
        <v>Barason</v>
      </c>
      <c r="K704" s="71" t="str">
        <f t="shared" si="390"/>
        <v>James</v>
      </c>
      <c r="L704" s="71">
        <f t="shared" si="391"/>
        <v>0</v>
      </c>
      <c r="M704" s="71">
        <f t="shared" si="392"/>
        <v>0</v>
      </c>
      <c r="N704" s="71">
        <f t="shared" si="411"/>
        <v>7</v>
      </c>
      <c r="O704" s="71" t="str">
        <f t="shared" si="412"/>
        <v>Intermediate Level of Service</v>
      </c>
      <c r="P704" s="71">
        <v>1</v>
      </c>
      <c r="Q704" s="71" t="str">
        <f t="shared" si="393"/>
        <v>Afridev Handpump</v>
      </c>
      <c r="R704" s="71" t="str">
        <f t="shared" si="394"/>
        <v/>
      </c>
      <c r="S704" s="71" t="str">
        <f t="shared" si="413"/>
        <v>Afridev Handpump</v>
      </c>
      <c r="T704" s="71">
        <f t="shared" si="395"/>
        <v>1</v>
      </c>
      <c r="U704" s="71">
        <f t="shared" si="396"/>
        <v>750</v>
      </c>
      <c r="V704" s="71">
        <f t="shared" si="397"/>
        <v>0</v>
      </c>
      <c r="W704" s="71">
        <f t="shared" si="398"/>
        <v>0</v>
      </c>
      <c r="X704" s="71">
        <f t="shared" si="399"/>
        <v>1</v>
      </c>
      <c r="Y704" s="71">
        <f t="shared" si="400"/>
        <v>1</v>
      </c>
      <c r="Z704" s="71">
        <f t="shared" si="414"/>
        <v>1</v>
      </c>
      <c r="AA704" s="71">
        <f t="shared" si="401"/>
        <v>1</v>
      </c>
      <c r="AB704" s="71">
        <f t="shared" si="402"/>
        <v>45</v>
      </c>
      <c r="AC704" s="71" t="str">
        <f t="shared" si="403"/>
        <v>Handpump</v>
      </c>
      <c r="AD704" s="71">
        <f t="shared" si="415"/>
        <v>45</v>
      </c>
      <c r="AE704" s="71" t="str">
        <f t="shared" si="416"/>
        <v/>
      </c>
      <c r="AF704" s="71">
        <f t="shared" si="404"/>
        <v>1</v>
      </c>
      <c r="AG704" s="71" t="str">
        <f t="shared" si="405"/>
        <v/>
      </c>
      <c r="AH704" s="71" t="str">
        <f t="shared" si="406"/>
        <v/>
      </c>
      <c r="AI704" s="71">
        <f t="shared" si="407"/>
        <v>1</v>
      </c>
      <c r="AJ704" s="71" t="str">
        <f t="shared" si="408"/>
        <v>Turbidity</v>
      </c>
      <c r="AK704" s="71">
        <f t="shared" si="409"/>
        <v>1</v>
      </c>
      <c r="AL704" s="71">
        <f t="shared" si="417"/>
        <v>1</v>
      </c>
      <c r="AM704" s="71">
        <f t="shared" si="410"/>
        <v>1</v>
      </c>
    </row>
    <row r="705" spans="1:39" x14ac:dyDescent="0.45">
      <c r="A705" s="71" t="str">
        <f t="shared" si="380"/>
        <v>2684000487</v>
      </c>
      <c r="B705" s="71" t="str">
        <f t="shared" si="381"/>
        <v>23-08-2019 10:47:42 UTC</v>
      </c>
      <c r="C705" s="71" t="str">
        <f t="shared" si="382"/>
        <v>1dy7-qd7m-04v9</v>
      </c>
      <c r="D705" s="71" t="str">
        <f t="shared" si="383"/>
        <v>-15.881178905256093</v>
      </c>
      <c r="E705" s="71" t="str">
        <f t="shared" si="384"/>
        <v>35.29872810468078</v>
      </c>
      <c r="F705" s="71" t="str">
        <f t="shared" si="385"/>
        <v>744.0</v>
      </c>
      <c r="G705" s="71" t="str">
        <f t="shared" si="386"/>
        <v>Malawi</v>
      </c>
      <c r="H705" s="71" t="str">
        <f t="shared" si="387"/>
        <v>Chiradzulu</v>
      </c>
      <c r="I705" s="71" t="str">
        <f t="shared" si="388"/>
        <v>Nkalo</v>
      </c>
      <c r="J705" s="71" t="str">
        <f t="shared" si="389"/>
        <v>Barason</v>
      </c>
      <c r="K705" s="71" t="str">
        <f t="shared" si="390"/>
        <v>Balasoni</v>
      </c>
      <c r="L705" s="71">
        <f t="shared" si="391"/>
        <v>0</v>
      </c>
      <c r="M705" s="71">
        <f t="shared" si="392"/>
        <v>0</v>
      </c>
      <c r="N705" s="71">
        <f t="shared" si="411"/>
        <v>6</v>
      </c>
      <c r="O705" s="71" t="str">
        <f t="shared" si="412"/>
        <v>Intermediate Level of Service</v>
      </c>
      <c r="P705" s="71">
        <v>1</v>
      </c>
      <c r="Q705" s="71" t="str">
        <f t="shared" si="393"/>
        <v>Afridev Handpump</v>
      </c>
      <c r="R705" s="71" t="str">
        <f t="shared" si="394"/>
        <v/>
      </c>
      <c r="S705" s="71" t="str">
        <f t="shared" si="413"/>
        <v>Afridev Handpump</v>
      </c>
      <c r="T705" s="71">
        <f t="shared" si="395"/>
        <v>1</v>
      </c>
      <c r="U705" s="71">
        <f t="shared" si="396"/>
        <v>1150</v>
      </c>
      <c r="V705" s="71">
        <f t="shared" si="397"/>
        <v>0</v>
      </c>
      <c r="W705" s="71">
        <f t="shared" si="398"/>
        <v>0</v>
      </c>
      <c r="X705" s="71">
        <f t="shared" si="399"/>
        <v>1</v>
      </c>
      <c r="Y705" s="71">
        <f t="shared" si="400"/>
        <v>0</v>
      </c>
      <c r="Z705" s="71">
        <f t="shared" si="414"/>
        <v>0</v>
      </c>
      <c r="AA705" s="71">
        <f t="shared" si="401"/>
        <v>1</v>
      </c>
      <c r="AB705" s="71">
        <f t="shared" si="402"/>
        <v>56</v>
      </c>
      <c r="AC705" s="71" t="str">
        <f t="shared" si="403"/>
        <v>Handpump</v>
      </c>
      <c r="AD705" s="71">
        <f t="shared" si="415"/>
        <v>56</v>
      </c>
      <c r="AE705" s="71" t="str">
        <f t="shared" si="416"/>
        <v/>
      </c>
      <c r="AF705" s="71">
        <f t="shared" si="404"/>
        <v>1</v>
      </c>
      <c r="AG705" s="71" t="str">
        <f t="shared" si="405"/>
        <v/>
      </c>
      <c r="AH705" s="71" t="str">
        <f t="shared" si="406"/>
        <v/>
      </c>
      <c r="AI705" s="71">
        <f t="shared" si="407"/>
        <v>1</v>
      </c>
      <c r="AJ705" s="71" t="str">
        <f t="shared" si="408"/>
        <v>Turbidity</v>
      </c>
      <c r="AK705" s="71">
        <f t="shared" si="409"/>
        <v>1</v>
      </c>
      <c r="AL705" s="71">
        <f t="shared" si="417"/>
        <v>1</v>
      </c>
      <c r="AM705" s="71">
        <f t="shared" si="410"/>
        <v>1</v>
      </c>
    </row>
    <row r="706" spans="1:39" x14ac:dyDescent="0.45">
      <c r="A706" s="71" t="str">
        <f t="shared" ref="A706:A769" si="418">IF(Instance_ID="","",Instance_ID)</f>
        <v>2707350404</v>
      </c>
      <c r="B706" s="71" t="str">
        <f t="shared" ref="B706:B769" si="419">IF(Date="","",Date)</f>
        <v>23-08-2019 10:52:38 UTC</v>
      </c>
      <c r="C706" s="71" t="str">
        <f t="shared" ref="C706:C769" si="420">IF(Unique_ID="","",Unique_ID)</f>
        <v>hu4e-3p6w-yd6u</v>
      </c>
      <c r="D706" s="71" t="str">
        <f t="shared" ref="D706:D769" si="421">IF(Latitude="","",Latitude)</f>
        <v>-15.8765786</v>
      </c>
      <c r="E706" s="71" t="str">
        <f t="shared" ref="E706:E769" si="422">IF(Longitude="","",Longitude)</f>
        <v>35.3035155</v>
      </c>
      <c r="F706" s="71" t="str">
        <f t="shared" ref="F706:F769" si="423">IF(Elevation="","",Elevation)</f>
        <v>747.0</v>
      </c>
      <c r="G706" s="71" t="str">
        <f t="shared" ref="G706:G769" si="424">IF(Geo_Level_1="","",Geo_Level_1)</f>
        <v>Malawi</v>
      </c>
      <c r="H706" s="71" t="str">
        <f t="shared" ref="H706:H769" si="425">IF(Geo_Level_2="","",Geo_Level_2)</f>
        <v>Chiradzulu</v>
      </c>
      <c r="I706" s="71" t="str">
        <f t="shared" ref="I706:I769" si="426">IF(Geo_Level_1="","",Geo_Level_3)</f>
        <v>Nkalo</v>
      </c>
      <c r="J706" s="71" t="str">
        <f t="shared" ref="J706:J769" si="427">IF(Geo_Level_1="","",Geo_Level_4)</f>
        <v>Barason</v>
      </c>
      <c r="K706" s="71" t="str">
        <f t="shared" ref="K706:K769" si="428">IF(Geo_Level_1="","",Geo_Level_5)</f>
        <v>James</v>
      </c>
      <c r="L706" s="71">
        <f t="shared" ref="L706:L769" si="429">IF(Geo_Level_1="","",Geo_Level_6)</f>
        <v>0</v>
      </c>
      <c r="M706" s="71">
        <f t="shared" ref="M706:M769" si="430">IF(Geo_Level_1="","",Geo_Level_7)</f>
        <v>0</v>
      </c>
      <c r="N706" s="71">
        <f t="shared" si="411"/>
        <v>4</v>
      </c>
      <c r="O706" s="71" t="str">
        <f t="shared" si="412"/>
        <v>Basic Level of Service</v>
      </c>
      <c r="P706" s="71">
        <v>1</v>
      </c>
      <c r="Q706" s="71" t="str">
        <f t="shared" ref="Q706:Q769" si="431">IF(Type_Improved_Water_Point="","",Type_Improved_Water_Point)</f>
        <v>Afridev Handpump</v>
      </c>
      <c r="R706" s="71" t="str">
        <f t="shared" ref="R706:R769" si="432">IF(Type_Unimproved_Water="","",Type_Unimproved_Water)</f>
        <v/>
      </c>
      <c r="S706" s="71" t="str">
        <f t="shared" si="413"/>
        <v>Afridev Handpump</v>
      </c>
      <c r="T706" s="71">
        <f t="shared" ref="T706:T769" si="433">IF(P706="N/A",P706,IF(Waterpoint_Source_Protected="","No Data",IF(Waterpoint_Source_Protected="Yes",1,0)))</f>
        <v>0</v>
      </c>
      <c r="U706" s="71">
        <f t="shared" ref="U706:U769" si="434">IF(Number_Users="","",Number_Users)</f>
        <v>0</v>
      </c>
      <c r="V706" s="71">
        <f t="shared" ref="V706:V769" si="435">IFERROR(IF(P706="N/A",P706,IF(U706="","No Data",IF(U706&lt;=Gov_Standard_Number_Users,1,0))),1)</f>
        <v>1</v>
      </c>
      <c r="W706" s="71">
        <f t="shared" ref="W706:W769" si="436">IF(Waterpoint_Out_Of_Service_Broken="","",IF(Waterpoint_Out_Of_Service_Broken="No",1,0))</f>
        <v>1</v>
      </c>
      <c r="X706" s="71" t="str">
        <f t="shared" ref="X706:X769" si="437">IF(Waterpoint_Number_Times_Broken="","",IF(Waterpoint_Number_Times_Broken&lt;=12,1,0))</f>
        <v/>
      </c>
      <c r="Y706" s="71" t="str">
        <f t="shared" ref="Y706:Y769" si="438">IF(Waterpoint_Days_Broken="","",IF(Waterpoint_Days_Broken&gt;1,0,1))</f>
        <v/>
      </c>
      <c r="Z706" s="71">
        <f t="shared" si="414"/>
        <v>1</v>
      </c>
      <c r="AA706" s="71">
        <f t="shared" ref="AA706:AA769" si="439">IF(P706="N/A",P706,IF(Water_Available_Day_Of_Visit="","No Data",IF(Water_Available_Day_Of_Visit="Yes",1,0)))</f>
        <v>0</v>
      </c>
      <c r="AB706" s="71">
        <f t="shared" ref="AB706:AB769" si="440">IF(Seconds_20L="","",Seconds_20L)</f>
        <v>0</v>
      </c>
      <c r="AC706" s="71" t="str">
        <f t="shared" ref="AC706:AC769" si="441">IF(Piped_Or_Handpump="","",Piped_Or_Handpump)</f>
        <v>Handpump</v>
      </c>
      <c r="AD706" s="71">
        <f t="shared" si="415"/>
        <v>0</v>
      </c>
      <c r="AE706" s="71" t="str">
        <f t="shared" si="416"/>
        <v/>
      </c>
      <c r="AF706" s="71">
        <f t="shared" ref="AF706:AF769" si="442">IF(P706="N/A",P706,IF(AND(AD706="",AE706=""),"No Data",IF(AC706="Piped System",IF(AE706&gt;=Gov_Standards_Quantity,1,0),IF(AC706="Handpump",IF(AB706&lt;=Standard_Time_To_Fill_Bucket,1,0)))))</f>
        <v>1</v>
      </c>
      <c r="AG706" s="71" t="str">
        <f t="shared" ref="AG706:AG769" si="443">IF(Ecoli_Result="","",IF(Ecoli_Result=Standard_Ecoli,1,0))</f>
        <v/>
      </c>
      <c r="AH706" s="71" t="str">
        <f t="shared" ref="AH706:AH769" si="444">IF(Residual_Chlorine_Result="","",IF(AND(Residual_Chlorine_Result&lt;=Standard_Residual_Chlorine_Max,Residual_Chlorine_Result&gt;=Standard_Residual_Chlorine_Min),1,0))</f>
        <v/>
      </c>
      <c r="AI706" s="71" t="str">
        <f t="shared" ref="AI706:AI769" si="445">IF(Bacteria_Result="","",IF(Bacteria_Result=Standard_Bacteria,1,0))</f>
        <v/>
      </c>
      <c r="AJ706" s="71" t="str">
        <f t="shared" ref="AJ706:AJ769" si="446">IF(Other_Contaminant="","",Other_Contaminant)</f>
        <v>Turbidity</v>
      </c>
      <c r="AK706" s="71" t="str">
        <f t="shared" ref="AK706:AK769" si="447">IF(Other_Contaminant_Result="","",IF(Other_Contaminant_Result&lt;=Standard_Other_Contaminant,1,0))</f>
        <v/>
      </c>
      <c r="AL706" s="71" t="str">
        <f t="shared" si="417"/>
        <v>No Data</v>
      </c>
      <c r="AM706" s="71">
        <f t="shared" ref="AM706:AM769" si="448">IF(P706="N/A",P706,IF(Water_Point_Condition_Overall="","No Data",IF(Water_Point_Condition_Overall="Normal",1,0)))</f>
        <v>0</v>
      </c>
    </row>
    <row r="707" spans="1:39" x14ac:dyDescent="0.45">
      <c r="A707" s="71" t="str">
        <f t="shared" si="418"/>
        <v>2692110445</v>
      </c>
      <c r="B707" s="71" t="str">
        <f t="shared" si="419"/>
        <v>23-08-2019 11:06:52 UTC</v>
      </c>
      <c r="C707" s="71" t="str">
        <f t="shared" si="420"/>
        <v>89yc-j4q2-8j5c</v>
      </c>
      <c r="D707" s="71" t="str">
        <f t="shared" si="421"/>
        <v>-15.836442508734763</v>
      </c>
      <c r="E707" s="71" t="str">
        <f t="shared" si="422"/>
        <v>35.25624836795032</v>
      </c>
      <c r="F707" s="71" t="str">
        <f t="shared" si="423"/>
        <v>819.0</v>
      </c>
      <c r="G707" s="71" t="str">
        <f t="shared" si="424"/>
        <v>Malawi</v>
      </c>
      <c r="H707" s="71" t="str">
        <f t="shared" si="425"/>
        <v>Chiradzulu</v>
      </c>
      <c r="I707" s="71" t="str">
        <f t="shared" si="426"/>
        <v>Mpunga</v>
      </c>
      <c r="J707" s="71" t="str">
        <f t="shared" si="427"/>
        <v>Tawakali</v>
      </c>
      <c r="K707" s="71" t="str">
        <f t="shared" si="428"/>
        <v>Ngwale</v>
      </c>
      <c r="L707" s="71">
        <f t="shared" si="429"/>
        <v>0</v>
      </c>
      <c r="M707" s="71">
        <f t="shared" si="430"/>
        <v>0</v>
      </c>
      <c r="N707" s="71">
        <f t="shared" ref="N707:N770" si="449">SUM(P707,T707,V707,Z707,AA707,AF707,AL707,AM707)</f>
        <v>3</v>
      </c>
      <c r="O707" s="71" t="str">
        <f t="shared" ref="O707:O770" si="450">IF(N707=0,"No Improved System",IF(N707=1,"Inadequate Level of Service",IF(N707=2,"Inadequate Level of Service",IF(N707=3,"Basic Level of Service",IF(N707=4,"Basic Level of Service",IF(N707=5,"Basic Level of Service",IF(N707=6,"Intermediate Level of Service",IF(N707=7,"Intermediate Level of Service",IF(N707=8,"High Level of Service")))))))))</f>
        <v>Basic Level of Service</v>
      </c>
      <c r="P707" s="71">
        <v>1</v>
      </c>
      <c r="Q707" s="71" t="str">
        <f t="shared" si="431"/>
        <v>Afridev Handpump</v>
      </c>
      <c r="R707" s="71" t="str">
        <f t="shared" si="432"/>
        <v/>
      </c>
      <c r="S707" s="71" t="str">
        <f t="shared" ref="S707:S770" si="451">CONCATENATE(Q707,R707)</f>
        <v>Afridev Handpump</v>
      </c>
      <c r="T707" s="71">
        <f t="shared" si="433"/>
        <v>1</v>
      </c>
      <c r="U707" s="71">
        <f t="shared" si="434"/>
        <v>500</v>
      </c>
      <c r="V707" s="71">
        <f t="shared" si="435"/>
        <v>0</v>
      </c>
      <c r="W707" s="71">
        <f t="shared" si="436"/>
        <v>0</v>
      </c>
      <c r="X707" s="71">
        <f t="shared" si="437"/>
        <v>1</v>
      </c>
      <c r="Y707" s="71">
        <f t="shared" si="438"/>
        <v>0</v>
      </c>
      <c r="Z707" s="71">
        <f t="shared" ref="Z707:Z770" si="452">IF(P707="N/A",P707,IF(OR(W707="",AND(W707=0,X707="",Y707="")),"No Data",IF(W707=1,1,IF(AND(X707=1,Y707=1),1,0))))</f>
        <v>0</v>
      </c>
      <c r="AA707" s="71">
        <f t="shared" si="439"/>
        <v>0</v>
      </c>
      <c r="AB707" s="71">
        <f t="shared" si="440"/>
        <v>0</v>
      </c>
      <c r="AC707" s="71" t="str">
        <f t="shared" si="441"/>
        <v>Handpump</v>
      </c>
      <c r="AD707" s="71">
        <f t="shared" ref="AD707:AD770" si="453">IF(AC707="Handpump",IF(AB707="","",AB707),"")</f>
        <v>0</v>
      </c>
      <c r="AE707" s="71" t="str">
        <f t="shared" ref="AE707:AE770" si="454">IF(AC707="piped system",IFERROR(20/AB707*86400/U707,""),"")</f>
        <v/>
      </c>
      <c r="AF707" s="71">
        <f t="shared" si="442"/>
        <v>1</v>
      </c>
      <c r="AG707" s="71" t="str">
        <f t="shared" si="443"/>
        <v/>
      </c>
      <c r="AH707" s="71" t="str">
        <f t="shared" si="444"/>
        <v/>
      </c>
      <c r="AI707" s="71" t="str">
        <f t="shared" si="445"/>
        <v/>
      </c>
      <c r="AJ707" s="71" t="str">
        <f t="shared" si="446"/>
        <v>Turbidity</v>
      </c>
      <c r="AK707" s="71" t="str">
        <f t="shared" si="447"/>
        <v/>
      </c>
      <c r="AL707" s="71" t="str">
        <f t="shared" ref="AL707:AL770" si="455">IF(P707="N/A",P707,IF(AJ707="",IF(OR(AG707=0,AND(AI707=0,AG707="")),0,IF(OR(AG707=1,AH707=1,AI707=1),1,"No Data")),IF(OR(AK707=0,AG707=0,AND(AI707=0,AG707="")),0,IF(AND(AK707=1,OR(AG707=1,AH707=1,AI707=1)),1,"No Data"))))</f>
        <v>No Data</v>
      </c>
      <c r="AM707" s="71">
        <f t="shared" si="448"/>
        <v>0</v>
      </c>
    </row>
    <row r="708" spans="1:39" x14ac:dyDescent="0.45">
      <c r="A708" s="71" t="str">
        <f t="shared" si="418"/>
        <v>2688170181</v>
      </c>
      <c r="B708" s="71" t="str">
        <f t="shared" si="419"/>
        <v>23-08-2019 11:14:02 UTC</v>
      </c>
      <c r="C708" s="71" t="str">
        <f t="shared" si="420"/>
        <v>dyyt-fcj8-uq4w</v>
      </c>
      <c r="D708" s="71" t="str">
        <f t="shared" si="421"/>
        <v>-15.707277213223279</v>
      </c>
      <c r="E708" s="71" t="str">
        <f t="shared" si="422"/>
        <v>35.24732809513807</v>
      </c>
      <c r="F708" s="71" t="str">
        <f t="shared" si="423"/>
        <v>844.0</v>
      </c>
      <c r="G708" s="71" t="str">
        <f t="shared" si="424"/>
        <v>Malawi</v>
      </c>
      <c r="H708" s="71" t="str">
        <f t="shared" si="425"/>
        <v>Chiradzulu</v>
      </c>
      <c r="I708" s="71" t="str">
        <f t="shared" si="426"/>
        <v>Kadewere</v>
      </c>
      <c r="J708" s="71" t="str">
        <f t="shared" si="427"/>
        <v>Malambo</v>
      </c>
      <c r="K708" s="71" t="str">
        <f t="shared" si="428"/>
        <v>Malambo</v>
      </c>
      <c r="L708" s="71">
        <f t="shared" si="429"/>
        <v>0</v>
      </c>
      <c r="M708" s="71">
        <f t="shared" si="430"/>
        <v>0</v>
      </c>
      <c r="N708" s="71">
        <f t="shared" si="449"/>
        <v>4</v>
      </c>
      <c r="O708" s="71" t="str">
        <f t="shared" si="450"/>
        <v>Basic Level of Service</v>
      </c>
      <c r="P708" s="71">
        <v>1</v>
      </c>
      <c r="Q708" s="71" t="str">
        <f t="shared" si="431"/>
        <v>Afridev Handpump</v>
      </c>
      <c r="R708" s="71" t="str">
        <f t="shared" si="432"/>
        <v/>
      </c>
      <c r="S708" s="71" t="str">
        <f t="shared" si="451"/>
        <v>Afridev Handpump</v>
      </c>
      <c r="T708" s="71">
        <f t="shared" si="433"/>
        <v>1</v>
      </c>
      <c r="U708" s="71">
        <f t="shared" si="434"/>
        <v>350</v>
      </c>
      <c r="V708" s="71">
        <f t="shared" si="435"/>
        <v>0</v>
      </c>
      <c r="W708" s="71">
        <f t="shared" si="436"/>
        <v>0</v>
      </c>
      <c r="X708" s="71">
        <f t="shared" si="437"/>
        <v>1</v>
      </c>
      <c r="Y708" s="71">
        <f t="shared" si="438"/>
        <v>0</v>
      </c>
      <c r="Z708" s="71">
        <f t="shared" si="452"/>
        <v>0</v>
      </c>
      <c r="AA708" s="71">
        <f t="shared" si="439"/>
        <v>1</v>
      </c>
      <c r="AB708" s="71">
        <f t="shared" si="440"/>
        <v>600</v>
      </c>
      <c r="AC708" s="71" t="str">
        <f t="shared" si="441"/>
        <v>Handpump</v>
      </c>
      <c r="AD708" s="71">
        <f t="shared" si="453"/>
        <v>600</v>
      </c>
      <c r="AE708" s="71" t="str">
        <f t="shared" si="454"/>
        <v/>
      </c>
      <c r="AF708" s="71">
        <f t="shared" si="442"/>
        <v>0</v>
      </c>
      <c r="AG708" s="71" t="str">
        <f t="shared" si="443"/>
        <v/>
      </c>
      <c r="AH708" s="71" t="str">
        <f t="shared" si="444"/>
        <v/>
      </c>
      <c r="AI708" s="71">
        <f t="shared" si="445"/>
        <v>1</v>
      </c>
      <c r="AJ708" s="71" t="str">
        <f t="shared" si="446"/>
        <v>Turbidity</v>
      </c>
      <c r="AK708" s="71">
        <f t="shared" si="447"/>
        <v>1</v>
      </c>
      <c r="AL708" s="71">
        <f t="shared" si="455"/>
        <v>1</v>
      </c>
      <c r="AM708" s="71">
        <f t="shared" si="448"/>
        <v>0</v>
      </c>
    </row>
    <row r="709" spans="1:39" x14ac:dyDescent="0.45">
      <c r="A709" s="71" t="str">
        <f t="shared" si="418"/>
        <v>2705920684</v>
      </c>
      <c r="B709" s="71" t="str">
        <f t="shared" si="419"/>
        <v>23-08-2019 11:26:04 UTC</v>
      </c>
      <c r="C709" s="71" t="str">
        <f t="shared" si="420"/>
        <v>h07d-2exd-vdt2</v>
      </c>
      <c r="D709" s="71" t="str">
        <f t="shared" si="421"/>
        <v>-15.844789207912982</v>
      </c>
      <c r="E709" s="71" t="str">
        <f t="shared" si="422"/>
        <v>35.25670610368252</v>
      </c>
      <c r="F709" s="71" t="str">
        <f t="shared" si="423"/>
        <v>791.0</v>
      </c>
      <c r="G709" s="71" t="str">
        <f t="shared" si="424"/>
        <v>Malawi</v>
      </c>
      <c r="H709" s="71" t="str">
        <f t="shared" si="425"/>
        <v>Chiradzulu</v>
      </c>
      <c r="I709" s="71" t="str">
        <f t="shared" si="426"/>
        <v>Mpunga</v>
      </c>
      <c r="J709" s="71" t="str">
        <f t="shared" si="427"/>
        <v>Chalamanda</v>
      </c>
      <c r="K709" s="71" t="str">
        <f t="shared" si="428"/>
        <v>Chimombo</v>
      </c>
      <c r="L709" s="71">
        <f t="shared" si="429"/>
        <v>0</v>
      </c>
      <c r="M709" s="71">
        <f t="shared" si="430"/>
        <v>0</v>
      </c>
      <c r="N709" s="71">
        <f t="shared" si="449"/>
        <v>4</v>
      </c>
      <c r="O709" s="71" t="str">
        <f t="shared" si="450"/>
        <v>Basic Level of Service</v>
      </c>
      <c r="P709" s="71">
        <v>1</v>
      </c>
      <c r="Q709" s="71" t="str">
        <f t="shared" si="431"/>
        <v>Afridev Handpump</v>
      </c>
      <c r="R709" s="71" t="str">
        <f t="shared" si="432"/>
        <v/>
      </c>
      <c r="S709" s="71" t="str">
        <f t="shared" si="451"/>
        <v>Afridev Handpump</v>
      </c>
      <c r="T709" s="71">
        <f t="shared" si="433"/>
        <v>1</v>
      </c>
      <c r="U709" s="71">
        <f t="shared" si="434"/>
        <v>0</v>
      </c>
      <c r="V709" s="71">
        <f t="shared" si="435"/>
        <v>1</v>
      </c>
      <c r="W709" s="71">
        <f t="shared" si="436"/>
        <v>0</v>
      </c>
      <c r="X709" s="71">
        <f t="shared" si="437"/>
        <v>1</v>
      </c>
      <c r="Y709" s="71">
        <f t="shared" si="438"/>
        <v>0</v>
      </c>
      <c r="Z709" s="71">
        <f t="shared" si="452"/>
        <v>0</v>
      </c>
      <c r="AA709" s="71">
        <f t="shared" si="439"/>
        <v>0</v>
      </c>
      <c r="AB709" s="71">
        <f t="shared" si="440"/>
        <v>0</v>
      </c>
      <c r="AC709" s="71" t="str">
        <f t="shared" si="441"/>
        <v>Handpump</v>
      </c>
      <c r="AD709" s="71">
        <f t="shared" si="453"/>
        <v>0</v>
      </c>
      <c r="AE709" s="71" t="str">
        <f t="shared" si="454"/>
        <v/>
      </c>
      <c r="AF709" s="71">
        <f t="shared" si="442"/>
        <v>1</v>
      </c>
      <c r="AG709" s="71" t="str">
        <f t="shared" si="443"/>
        <v/>
      </c>
      <c r="AH709" s="71" t="str">
        <f t="shared" si="444"/>
        <v/>
      </c>
      <c r="AI709" s="71" t="str">
        <f t="shared" si="445"/>
        <v/>
      </c>
      <c r="AJ709" s="71" t="str">
        <f t="shared" si="446"/>
        <v>Turbidity</v>
      </c>
      <c r="AK709" s="71" t="str">
        <f t="shared" si="447"/>
        <v/>
      </c>
      <c r="AL709" s="71" t="str">
        <f t="shared" si="455"/>
        <v>No Data</v>
      </c>
      <c r="AM709" s="71">
        <f t="shared" si="448"/>
        <v>0</v>
      </c>
    </row>
    <row r="710" spans="1:39" x14ac:dyDescent="0.45">
      <c r="A710" s="71" t="str">
        <f t="shared" si="418"/>
        <v>2709040139</v>
      </c>
      <c r="B710" s="71" t="str">
        <f t="shared" si="419"/>
        <v>23-08-2019 11:35:06 UTC</v>
      </c>
      <c r="C710" s="71" t="str">
        <f t="shared" si="420"/>
        <v>2wuv-ypqk-x85g</v>
      </c>
      <c r="D710" s="71" t="str">
        <f t="shared" si="421"/>
        <v>-15.704465922899544</v>
      </c>
      <c r="E710" s="71" t="str">
        <f t="shared" si="422"/>
        <v>35.241986559703946</v>
      </c>
      <c r="F710" s="71" t="str">
        <f t="shared" si="423"/>
        <v>805.0</v>
      </c>
      <c r="G710" s="71" t="str">
        <f t="shared" si="424"/>
        <v>Malawi</v>
      </c>
      <c r="H710" s="71" t="str">
        <f t="shared" si="425"/>
        <v>Chiradzulu</v>
      </c>
      <c r="I710" s="71" t="str">
        <f t="shared" si="426"/>
        <v>Kadewere</v>
      </c>
      <c r="J710" s="71" t="str">
        <f t="shared" si="427"/>
        <v>Malambo</v>
      </c>
      <c r="K710" s="71" t="str">
        <f t="shared" si="428"/>
        <v>Malambo</v>
      </c>
      <c r="L710" s="71">
        <f t="shared" si="429"/>
        <v>0</v>
      </c>
      <c r="M710" s="71">
        <f t="shared" si="430"/>
        <v>0</v>
      </c>
      <c r="N710" s="71">
        <f t="shared" si="449"/>
        <v>5</v>
      </c>
      <c r="O710" s="71" t="str">
        <f t="shared" si="450"/>
        <v>Basic Level of Service</v>
      </c>
      <c r="P710" s="71">
        <v>1</v>
      </c>
      <c r="Q710" s="71" t="str">
        <f t="shared" si="431"/>
        <v>Afridev Handpump</v>
      </c>
      <c r="R710" s="71" t="str">
        <f t="shared" si="432"/>
        <v/>
      </c>
      <c r="S710" s="71" t="str">
        <f t="shared" si="451"/>
        <v>Afridev Handpump</v>
      </c>
      <c r="T710" s="71">
        <f t="shared" si="433"/>
        <v>1</v>
      </c>
      <c r="U710" s="71">
        <f t="shared" si="434"/>
        <v>400</v>
      </c>
      <c r="V710" s="71">
        <f t="shared" si="435"/>
        <v>0</v>
      </c>
      <c r="W710" s="71">
        <f t="shared" si="436"/>
        <v>0</v>
      </c>
      <c r="X710" s="71">
        <f t="shared" si="437"/>
        <v>1</v>
      </c>
      <c r="Y710" s="71">
        <f t="shared" si="438"/>
        <v>0</v>
      </c>
      <c r="Z710" s="71">
        <f t="shared" si="452"/>
        <v>0</v>
      </c>
      <c r="AA710" s="71">
        <f t="shared" si="439"/>
        <v>1</v>
      </c>
      <c r="AB710" s="71">
        <f t="shared" si="440"/>
        <v>79</v>
      </c>
      <c r="AC710" s="71" t="str">
        <f t="shared" si="441"/>
        <v>Handpump</v>
      </c>
      <c r="AD710" s="71">
        <f t="shared" si="453"/>
        <v>79</v>
      </c>
      <c r="AE710" s="71" t="str">
        <f t="shared" si="454"/>
        <v/>
      </c>
      <c r="AF710" s="71">
        <f t="shared" si="442"/>
        <v>1</v>
      </c>
      <c r="AG710" s="71" t="str">
        <f t="shared" si="443"/>
        <v/>
      </c>
      <c r="AH710" s="71" t="str">
        <f t="shared" si="444"/>
        <v/>
      </c>
      <c r="AI710" s="71">
        <f t="shared" si="445"/>
        <v>1</v>
      </c>
      <c r="AJ710" s="71" t="str">
        <f t="shared" si="446"/>
        <v>Turbidity</v>
      </c>
      <c r="AK710" s="71">
        <f t="shared" si="447"/>
        <v>1</v>
      </c>
      <c r="AL710" s="71">
        <f t="shared" si="455"/>
        <v>1</v>
      </c>
      <c r="AM710" s="71">
        <f t="shared" si="448"/>
        <v>0</v>
      </c>
    </row>
    <row r="711" spans="1:39" x14ac:dyDescent="0.45">
      <c r="A711" s="71" t="str">
        <f t="shared" si="418"/>
        <v>2700170135</v>
      </c>
      <c r="B711" s="71" t="str">
        <f t="shared" si="419"/>
        <v>23-08-2019 11:53:59 UTC</v>
      </c>
      <c r="C711" s="71" t="str">
        <f t="shared" si="420"/>
        <v>7ksk-7c51-k1cn</v>
      </c>
      <c r="D711" s="71" t="str">
        <f t="shared" si="421"/>
        <v>-15.708539737388492</v>
      </c>
      <c r="E711" s="71" t="str">
        <f t="shared" si="422"/>
        <v>35.238202633336186</v>
      </c>
      <c r="F711" s="71" t="str">
        <f t="shared" si="423"/>
        <v>784.0</v>
      </c>
      <c r="G711" s="71" t="str">
        <f t="shared" si="424"/>
        <v>Malawi</v>
      </c>
      <c r="H711" s="71" t="str">
        <f t="shared" si="425"/>
        <v>Chiradzulu</v>
      </c>
      <c r="I711" s="71" t="str">
        <f t="shared" si="426"/>
        <v>Kadewere</v>
      </c>
      <c r="J711" s="71" t="str">
        <f t="shared" si="427"/>
        <v>Malambo</v>
      </c>
      <c r="K711" s="71" t="str">
        <f t="shared" si="428"/>
        <v>Chabwera</v>
      </c>
      <c r="L711" s="71">
        <f t="shared" si="429"/>
        <v>0</v>
      </c>
      <c r="M711" s="71">
        <f t="shared" si="430"/>
        <v>0</v>
      </c>
      <c r="N711" s="71">
        <f t="shared" si="449"/>
        <v>7</v>
      </c>
      <c r="O711" s="71" t="str">
        <f t="shared" si="450"/>
        <v>Intermediate Level of Service</v>
      </c>
      <c r="P711" s="71">
        <v>1</v>
      </c>
      <c r="Q711" s="71" t="str">
        <f t="shared" si="431"/>
        <v>Afridev Handpump</v>
      </c>
      <c r="R711" s="71" t="str">
        <f t="shared" si="432"/>
        <v/>
      </c>
      <c r="S711" s="71" t="str">
        <f t="shared" si="451"/>
        <v>Afridev Handpump</v>
      </c>
      <c r="T711" s="71">
        <f t="shared" si="433"/>
        <v>1</v>
      </c>
      <c r="U711" s="71">
        <f t="shared" si="434"/>
        <v>125</v>
      </c>
      <c r="V711" s="71">
        <f t="shared" si="435"/>
        <v>1</v>
      </c>
      <c r="W711" s="71">
        <f t="shared" si="436"/>
        <v>1</v>
      </c>
      <c r="X711" s="71" t="str">
        <f t="shared" si="437"/>
        <v/>
      </c>
      <c r="Y711" s="71" t="str">
        <f t="shared" si="438"/>
        <v/>
      </c>
      <c r="Z711" s="71">
        <f t="shared" si="452"/>
        <v>1</v>
      </c>
      <c r="AA711" s="71">
        <f t="shared" si="439"/>
        <v>1</v>
      </c>
      <c r="AB711" s="71">
        <f t="shared" si="440"/>
        <v>125</v>
      </c>
      <c r="AC711" s="71" t="str">
        <f t="shared" si="441"/>
        <v>Handpump</v>
      </c>
      <c r="AD711" s="71">
        <f t="shared" si="453"/>
        <v>125</v>
      </c>
      <c r="AE711" s="71" t="str">
        <f t="shared" si="454"/>
        <v/>
      </c>
      <c r="AF711" s="71">
        <f t="shared" si="442"/>
        <v>0</v>
      </c>
      <c r="AG711" s="71" t="str">
        <f t="shared" si="443"/>
        <v/>
      </c>
      <c r="AH711" s="71" t="str">
        <f t="shared" si="444"/>
        <v/>
      </c>
      <c r="AI711" s="71">
        <f t="shared" si="445"/>
        <v>1</v>
      </c>
      <c r="AJ711" s="71" t="str">
        <f t="shared" si="446"/>
        <v>Turbidity</v>
      </c>
      <c r="AK711" s="71">
        <f t="shared" si="447"/>
        <v>1</v>
      </c>
      <c r="AL711" s="71">
        <f t="shared" si="455"/>
        <v>1</v>
      </c>
      <c r="AM711" s="71">
        <f t="shared" si="448"/>
        <v>1</v>
      </c>
    </row>
    <row r="712" spans="1:39" x14ac:dyDescent="0.45">
      <c r="A712" s="71" t="str">
        <f t="shared" si="418"/>
        <v>2728200075</v>
      </c>
      <c r="B712" s="71" t="str">
        <f t="shared" si="419"/>
        <v>23-08-2019 11:55:47 UTC</v>
      </c>
      <c r="C712" s="71" t="str">
        <f t="shared" si="420"/>
        <v>9b1w-4wga-c3wk</v>
      </c>
      <c r="D712" s="71" t="str">
        <f t="shared" si="421"/>
        <v>-15.565619361586869</v>
      </c>
      <c r="E712" s="71" t="str">
        <f t="shared" si="422"/>
        <v>35.135693131014705</v>
      </c>
      <c r="F712" s="71" t="str">
        <f t="shared" si="423"/>
        <v>940.0</v>
      </c>
      <c r="G712" s="71" t="str">
        <f t="shared" si="424"/>
        <v>Malawi</v>
      </c>
      <c r="H712" s="71" t="str">
        <f t="shared" si="425"/>
        <v>Chiradzulu</v>
      </c>
      <c r="I712" s="71" t="str">
        <f t="shared" si="426"/>
        <v>Chitera</v>
      </c>
      <c r="J712" s="71" t="str">
        <f t="shared" si="427"/>
        <v>Ng'omba</v>
      </c>
      <c r="K712" s="71" t="str">
        <f t="shared" si="428"/>
        <v>Njaya</v>
      </c>
      <c r="L712" s="71">
        <f t="shared" si="429"/>
        <v>0</v>
      </c>
      <c r="M712" s="71">
        <f t="shared" si="430"/>
        <v>0</v>
      </c>
      <c r="N712" s="71">
        <f t="shared" si="449"/>
        <v>7</v>
      </c>
      <c r="O712" s="71" t="str">
        <f t="shared" si="450"/>
        <v>Intermediate Level of Service</v>
      </c>
      <c r="P712" s="71">
        <v>1</v>
      </c>
      <c r="Q712" s="71" t="str">
        <f t="shared" si="431"/>
        <v>Afridev Handpump</v>
      </c>
      <c r="R712" s="71" t="str">
        <f t="shared" si="432"/>
        <v/>
      </c>
      <c r="S712" s="71" t="str">
        <f t="shared" si="451"/>
        <v>Afridev Handpump</v>
      </c>
      <c r="T712" s="71">
        <f t="shared" si="433"/>
        <v>1</v>
      </c>
      <c r="U712" s="71">
        <f t="shared" si="434"/>
        <v>175</v>
      </c>
      <c r="V712" s="71">
        <f t="shared" si="435"/>
        <v>1</v>
      </c>
      <c r="W712" s="71">
        <f t="shared" si="436"/>
        <v>0</v>
      </c>
      <c r="X712" s="71">
        <f t="shared" si="437"/>
        <v>1</v>
      </c>
      <c r="Y712" s="71">
        <f t="shared" si="438"/>
        <v>0</v>
      </c>
      <c r="Z712" s="71">
        <f t="shared" si="452"/>
        <v>0</v>
      </c>
      <c r="AA712" s="71">
        <f t="shared" si="439"/>
        <v>1</v>
      </c>
      <c r="AB712" s="71">
        <f t="shared" si="440"/>
        <v>58</v>
      </c>
      <c r="AC712" s="71" t="str">
        <f t="shared" si="441"/>
        <v>Handpump</v>
      </c>
      <c r="AD712" s="71">
        <f t="shared" si="453"/>
        <v>58</v>
      </c>
      <c r="AE712" s="71" t="str">
        <f t="shared" si="454"/>
        <v/>
      </c>
      <c r="AF712" s="71">
        <f t="shared" si="442"/>
        <v>1</v>
      </c>
      <c r="AG712" s="71" t="str">
        <f t="shared" si="443"/>
        <v/>
      </c>
      <c r="AH712" s="71" t="str">
        <f t="shared" si="444"/>
        <v/>
      </c>
      <c r="AI712" s="71">
        <f t="shared" si="445"/>
        <v>1</v>
      </c>
      <c r="AJ712" s="71" t="str">
        <f t="shared" si="446"/>
        <v>Turbidity</v>
      </c>
      <c r="AK712" s="71">
        <f t="shared" si="447"/>
        <v>1</v>
      </c>
      <c r="AL712" s="71">
        <f t="shared" si="455"/>
        <v>1</v>
      </c>
      <c r="AM712" s="71">
        <f t="shared" si="448"/>
        <v>1</v>
      </c>
    </row>
    <row r="713" spans="1:39" x14ac:dyDescent="0.45">
      <c r="A713" s="71" t="str">
        <f t="shared" si="418"/>
        <v>2716860064</v>
      </c>
      <c r="B713" s="71" t="str">
        <f t="shared" si="419"/>
        <v>23-08-2019 11:57:36 UTC</v>
      </c>
      <c r="C713" s="71" t="str">
        <f t="shared" si="420"/>
        <v>dawc-2sut-bn0q</v>
      </c>
      <c r="D713" s="71" t="str">
        <f t="shared" si="421"/>
        <v>-15.567362168803811</v>
      </c>
      <c r="E713" s="71" t="str">
        <f t="shared" si="422"/>
        <v>35.13579983264208</v>
      </c>
      <c r="F713" s="71" t="str">
        <f t="shared" si="423"/>
        <v>948.0</v>
      </c>
      <c r="G713" s="71" t="str">
        <f t="shared" si="424"/>
        <v>Malawi</v>
      </c>
      <c r="H713" s="71" t="str">
        <f t="shared" si="425"/>
        <v>Chiradzulu</v>
      </c>
      <c r="I713" s="71" t="str">
        <f t="shared" si="426"/>
        <v>Chitera</v>
      </c>
      <c r="J713" s="71" t="str">
        <f t="shared" si="427"/>
        <v>Ng'omba</v>
      </c>
      <c r="K713" s="71" t="str">
        <f t="shared" si="428"/>
        <v>Njaya</v>
      </c>
      <c r="L713" s="71">
        <f t="shared" si="429"/>
        <v>0</v>
      </c>
      <c r="M713" s="71">
        <f t="shared" si="430"/>
        <v>0</v>
      </c>
      <c r="N713" s="71">
        <f t="shared" si="449"/>
        <v>2</v>
      </c>
      <c r="O713" s="71" t="str">
        <f t="shared" si="450"/>
        <v>Inadequate Level of Service</v>
      </c>
      <c r="P713" s="71">
        <v>1</v>
      </c>
      <c r="Q713" s="71" t="str">
        <f t="shared" si="431"/>
        <v>Afridev Handpump</v>
      </c>
      <c r="R713" s="71" t="str">
        <f t="shared" si="432"/>
        <v/>
      </c>
      <c r="S713" s="71" t="str">
        <f t="shared" si="451"/>
        <v>Afridev Handpump</v>
      </c>
      <c r="T713" s="71">
        <f t="shared" si="433"/>
        <v>0</v>
      </c>
      <c r="U713" s="71">
        <f t="shared" si="434"/>
        <v>0</v>
      </c>
      <c r="V713" s="71">
        <f t="shared" si="435"/>
        <v>1</v>
      </c>
      <c r="W713" s="71">
        <f t="shared" si="436"/>
        <v>0</v>
      </c>
      <c r="X713" s="71">
        <f t="shared" si="437"/>
        <v>1</v>
      </c>
      <c r="Y713" s="71">
        <f t="shared" si="438"/>
        <v>0</v>
      </c>
      <c r="Z713" s="71">
        <f t="shared" si="452"/>
        <v>0</v>
      </c>
      <c r="AA713" s="71">
        <f t="shared" si="439"/>
        <v>0</v>
      </c>
      <c r="AB713" s="71">
        <f t="shared" si="440"/>
        <v>158</v>
      </c>
      <c r="AC713" s="71" t="str">
        <f t="shared" si="441"/>
        <v>Handpump</v>
      </c>
      <c r="AD713" s="71">
        <f t="shared" si="453"/>
        <v>158</v>
      </c>
      <c r="AE713" s="71" t="str">
        <f t="shared" si="454"/>
        <v/>
      </c>
      <c r="AF713" s="71">
        <f t="shared" si="442"/>
        <v>0</v>
      </c>
      <c r="AG713" s="71" t="str">
        <f t="shared" si="443"/>
        <v/>
      </c>
      <c r="AH713" s="71" t="str">
        <f t="shared" si="444"/>
        <v/>
      </c>
      <c r="AI713" s="71" t="str">
        <f t="shared" si="445"/>
        <v/>
      </c>
      <c r="AJ713" s="71" t="str">
        <f t="shared" si="446"/>
        <v>Turbidity</v>
      </c>
      <c r="AK713" s="71" t="str">
        <f t="shared" si="447"/>
        <v/>
      </c>
      <c r="AL713" s="71" t="str">
        <f t="shared" si="455"/>
        <v>No Data</v>
      </c>
      <c r="AM713" s="71">
        <f t="shared" si="448"/>
        <v>0</v>
      </c>
    </row>
    <row r="714" spans="1:39" x14ac:dyDescent="0.45">
      <c r="A714" s="71" t="str">
        <f t="shared" si="418"/>
        <v>2714550072</v>
      </c>
      <c r="B714" s="71" t="str">
        <f t="shared" si="419"/>
        <v>23-08-2019 11:59:08 UTC</v>
      </c>
      <c r="C714" s="71" t="str">
        <f t="shared" si="420"/>
        <v>8xg4-7wnp-5qqv</v>
      </c>
      <c r="D714" s="71" t="str">
        <f t="shared" si="421"/>
        <v>-15.565297077409923</v>
      </c>
      <c r="E714" s="71" t="str">
        <f t="shared" si="422"/>
        <v>35.13706432655454</v>
      </c>
      <c r="F714" s="71" t="str">
        <f t="shared" si="423"/>
        <v>943.0</v>
      </c>
      <c r="G714" s="71" t="str">
        <f t="shared" si="424"/>
        <v>Malawi</v>
      </c>
      <c r="H714" s="71" t="str">
        <f t="shared" si="425"/>
        <v>Chiradzulu</v>
      </c>
      <c r="I714" s="71" t="str">
        <f t="shared" si="426"/>
        <v>Chitera</v>
      </c>
      <c r="J714" s="71" t="str">
        <f t="shared" si="427"/>
        <v>Ng'omba</v>
      </c>
      <c r="K714" s="71" t="str">
        <f t="shared" si="428"/>
        <v>Ng'omba</v>
      </c>
      <c r="L714" s="71">
        <f t="shared" si="429"/>
        <v>0</v>
      </c>
      <c r="M714" s="71">
        <f t="shared" si="430"/>
        <v>0</v>
      </c>
      <c r="N714" s="71">
        <f t="shared" si="449"/>
        <v>6</v>
      </c>
      <c r="O714" s="71" t="str">
        <f t="shared" si="450"/>
        <v>Intermediate Level of Service</v>
      </c>
      <c r="P714" s="71">
        <v>1</v>
      </c>
      <c r="Q714" s="71" t="str">
        <f t="shared" si="431"/>
        <v>Afridev Handpump</v>
      </c>
      <c r="R714" s="71" t="str">
        <f t="shared" si="432"/>
        <v/>
      </c>
      <c r="S714" s="71" t="str">
        <f t="shared" si="451"/>
        <v>Afridev Handpump</v>
      </c>
      <c r="T714" s="71">
        <f t="shared" si="433"/>
        <v>1</v>
      </c>
      <c r="U714" s="71">
        <f t="shared" si="434"/>
        <v>400</v>
      </c>
      <c r="V714" s="71">
        <f t="shared" si="435"/>
        <v>0</v>
      </c>
      <c r="W714" s="71">
        <f t="shared" si="436"/>
        <v>0</v>
      </c>
      <c r="X714" s="71">
        <f t="shared" si="437"/>
        <v>1</v>
      </c>
      <c r="Y714" s="71">
        <f t="shared" si="438"/>
        <v>0</v>
      </c>
      <c r="Z714" s="71">
        <f t="shared" si="452"/>
        <v>0</v>
      </c>
      <c r="AA714" s="71">
        <f t="shared" si="439"/>
        <v>1</v>
      </c>
      <c r="AB714" s="71">
        <f t="shared" si="440"/>
        <v>70</v>
      </c>
      <c r="AC714" s="71" t="str">
        <f t="shared" si="441"/>
        <v>Handpump</v>
      </c>
      <c r="AD714" s="71">
        <f t="shared" si="453"/>
        <v>70</v>
      </c>
      <c r="AE714" s="71" t="str">
        <f t="shared" si="454"/>
        <v/>
      </c>
      <c r="AF714" s="71">
        <f t="shared" si="442"/>
        <v>1</v>
      </c>
      <c r="AG714" s="71" t="str">
        <f t="shared" si="443"/>
        <v/>
      </c>
      <c r="AH714" s="71" t="str">
        <f t="shared" si="444"/>
        <v/>
      </c>
      <c r="AI714" s="71">
        <f t="shared" si="445"/>
        <v>1</v>
      </c>
      <c r="AJ714" s="71" t="str">
        <f t="shared" si="446"/>
        <v>Turbidity</v>
      </c>
      <c r="AK714" s="71">
        <f t="shared" si="447"/>
        <v>1</v>
      </c>
      <c r="AL714" s="71">
        <f t="shared" si="455"/>
        <v>1</v>
      </c>
      <c r="AM714" s="71">
        <f t="shared" si="448"/>
        <v>1</v>
      </c>
    </row>
    <row r="715" spans="1:39" x14ac:dyDescent="0.45">
      <c r="A715" s="71" t="str">
        <f t="shared" si="418"/>
        <v>2710740121</v>
      </c>
      <c r="B715" s="71" t="str">
        <f t="shared" si="419"/>
        <v>23-08-2019 12:09:09 UTC</v>
      </c>
      <c r="C715" s="71" t="str">
        <f t="shared" si="420"/>
        <v>nsjg-mfsv-7bks</v>
      </c>
      <c r="D715" s="71" t="str">
        <f t="shared" si="421"/>
        <v>-15.710537228733301</v>
      </c>
      <c r="E715" s="71" t="str">
        <f t="shared" si="422"/>
        <v>35.237750513479114</v>
      </c>
      <c r="F715" s="71" t="str">
        <f t="shared" si="423"/>
        <v>867.0</v>
      </c>
      <c r="G715" s="71" t="str">
        <f t="shared" si="424"/>
        <v>Malawi</v>
      </c>
      <c r="H715" s="71" t="str">
        <f t="shared" si="425"/>
        <v>Chiradzulu</v>
      </c>
      <c r="I715" s="71" t="str">
        <f t="shared" si="426"/>
        <v>Kadewere</v>
      </c>
      <c r="J715" s="71" t="str">
        <f t="shared" si="427"/>
        <v>Malambo</v>
      </c>
      <c r="K715" s="71" t="str">
        <f t="shared" si="428"/>
        <v>Ng'ombe</v>
      </c>
      <c r="L715" s="71">
        <f t="shared" si="429"/>
        <v>0</v>
      </c>
      <c r="M715" s="71">
        <f t="shared" si="430"/>
        <v>0</v>
      </c>
      <c r="N715" s="71">
        <f t="shared" si="449"/>
        <v>7</v>
      </c>
      <c r="O715" s="71" t="str">
        <f t="shared" si="450"/>
        <v>Intermediate Level of Service</v>
      </c>
      <c r="P715" s="71">
        <v>1</v>
      </c>
      <c r="Q715" s="71" t="str">
        <f t="shared" si="431"/>
        <v>Afridev Handpump</v>
      </c>
      <c r="R715" s="71" t="str">
        <f t="shared" si="432"/>
        <v/>
      </c>
      <c r="S715" s="71" t="str">
        <f t="shared" si="451"/>
        <v>Afridev Handpump</v>
      </c>
      <c r="T715" s="71">
        <f t="shared" si="433"/>
        <v>1</v>
      </c>
      <c r="U715" s="71">
        <f t="shared" si="434"/>
        <v>390</v>
      </c>
      <c r="V715" s="71">
        <f t="shared" si="435"/>
        <v>0</v>
      </c>
      <c r="W715" s="71">
        <f t="shared" si="436"/>
        <v>1</v>
      </c>
      <c r="X715" s="71" t="str">
        <f t="shared" si="437"/>
        <v/>
      </c>
      <c r="Y715" s="71" t="str">
        <f t="shared" si="438"/>
        <v/>
      </c>
      <c r="Z715" s="71">
        <f t="shared" si="452"/>
        <v>1</v>
      </c>
      <c r="AA715" s="71">
        <f t="shared" si="439"/>
        <v>1</v>
      </c>
      <c r="AB715" s="71">
        <f t="shared" si="440"/>
        <v>39</v>
      </c>
      <c r="AC715" s="71" t="str">
        <f t="shared" si="441"/>
        <v>Handpump</v>
      </c>
      <c r="AD715" s="71">
        <f t="shared" si="453"/>
        <v>39</v>
      </c>
      <c r="AE715" s="71" t="str">
        <f t="shared" si="454"/>
        <v/>
      </c>
      <c r="AF715" s="71">
        <f t="shared" si="442"/>
        <v>1</v>
      </c>
      <c r="AG715" s="71" t="str">
        <f t="shared" si="443"/>
        <v/>
      </c>
      <c r="AH715" s="71" t="str">
        <f t="shared" si="444"/>
        <v/>
      </c>
      <c r="AI715" s="71">
        <f t="shared" si="445"/>
        <v>1</v>
      </c>
      <c r="AJ715" s="71" t="str">
        <f t="shared" si="446"/>
        <v>Turbidity</v>
      </c>
      <c r="AK715" s="71">
        <f t="shared" si="447"/>
        <v>1</v>
      </c>
      <c r="AL715" s="71">
        <f t="shared" si="455"/>
        <v>1</v>
      </c>
      <c r="AM715" s="71">
        <f t="shared" si="448"/>
        <v>1</v>
      </c>
    </row>
    <row r="716" spans="1:39" x14ac:dyDescent="0.45">
      <c r="A716" s="71" t="str">
        <f t="shared" si="418"/>
        <v>2692120416</v>
      </c>
      <c r="B716" s="71" t="str">
        <f t="shared" si="419"/>
        <v>23-08-2019 12:11:42 UTC</v>
      </c>
      <c r="C716" s="71" t="str">
        <f t="shared" si="420"/>
        <v>ahsw-5679-5q1r</v>
      </c>
      <c r="D716" s="71" t="str">
        <f t="shared" si="421"/>
        <v>-15.580408056266606</v>
      </c>
      <c r="E716" s="71" t="str">
        <f t="shared" si="422"/>
        <v>35.13098359107971</v>
      </c>
      <c r="F716" s="71" t="str">
        <f t="shared" si="423"/>
        <v>995.0</v>
      </c>
      <c r="G716" s="71" t="str">
        <f t="shared" si="424"/>
        <v>Malawi</v>
      </c>
      <c r="H716" s="71" t="str">
        <f t="shared" si="425"/>
        <v>Chiradzulu</v>
      </c>
      <c r="I716" s="71" t="str">
        <f t="shared" si="426"/>
        <v>Chitera</v>
      </c>
      <c r="J716" s="71" t="str">
        <f t="shared" si="427"/>
        <v>Mwitha</v>
      </c>
      <c r="K716" s="71" t="str">
        <f t="shared" si="428"/>
        <v>Namvenya</v>
      </c>
      <c r="L716" s="71">
        <f t="shared" si="429"/>
        <v>0</v>
      </c>
      <c r="M716" s="71">
        <f t="shared" si="430"/>
        <v>0</v>
      </c>
      <c r="N716" s="71">
        <f t="shared" si="449"/>
        <v>7</v>
      </c>
      <c r="O716" s="71" t="str">
        <f t="shared" si="450"/>
        <v>Intermediate Level of Service</v>
      </c>
      <c r="P716" s="71">
        <v>1</v>
      </c>
      <c r="Q716" s="71" t="str">
        <f t="shared" si="431"/>
        <v>Afridev Handpump</v>
      </c>
      <c r="R716" s="71" t="str">
        <f t="shared" si="432"/>
        <v/>
      </c>
      <c r="S716" s="71" t="str">
        <f t="shared" si="451"/>
        <v>Afridev Handpump</v>
      </c>
      <c r="T716" s="71">
        <f t="shared" si="433"/>
        <v>1</v>
      </c>
      <c r="U716" s="71">
        <f t="shared" si="434"/>
        <v>375</v>
      </c>
      <c r="V716" s="71">
        <f t="shared" si="435"/>
        <v>0</v>
      </c>
      <c r="W716" s="71">
        <f t="shared" si="436"/>
        <v>1</v>
      </c>
      <c r="X716" s="71" t="str">
        <f t="shared" si="437"/>
        <v/>
      </c>
      <c r="Y716" s="71" t="str">
        <f t="shared" si="438"/>
        <v/>
      </c>
      <c r="Z716" s="71">
        <f t="shared" si="452"/>
        <v>1</v>
      </c>
      <c r="AA716" s="71">
        <f t="shared" si="439"/>
        <v>1</v>
      </c>
      <c r="AB716" s="71">
        <f t="shared" si="440"/>
        <v>110</v>
      </c>
      <c r="AC716" s="71" t="str">
        <f t="shared" si="441"/>
        <v>Handpump</v>
      </c>
      <c r="AD716" s="71">
        <f t="shared" si="453"/>
        <v>110</v>
      </c>
      <c r="AE716" s="71" t="str">
        <f t="shared" si="454"/>
        <v/>
      </c>
      <c r="AF716" s="71">
        <f t="shared" si="442"/>
        <v>1</v>
      </c>
      <c r="AG716" s="71" t="str">
        <f t="shared" si="443"/>
        <v/>
      </c>
      <c r="AH716" s="71" t="str">
        <f t="shared" si="444"/>
        <v/>
      </c>
      <c r="AI716" s="71">
        <f t="shared" si="445"/>
        <v>1</v>
      </c>
      <c r="AJ716" s="71" t="str">
        <f t="shared" si="446"/>
        <v>Turbidity</v>
      </c>
      <c r="AK716" s="71">
        <f t="shared" si="447"/>
        <v>1</v>
      </c>
      <c r="AL716" s="71">
        <f t="shared" si="455"/>
        <v>1</v>
      </c>
      <c r="AM716" s="71">
        <f t="shared" si="448"/>
        <v>1</v>
      </c>
    </row>
    <row r="717" spans="1:39" x14ac:dyDescent="0.45">
      <c r="A717" s="71" t="str">
        <f t="shared" si="418"/>
        <v>2694130163</v>
      </c>
      <c r="B717" s="71" t="str">
        <f t="shared" si="419"/>
        <v>23-08-2019 12:23:54 UTC</v>
      </c>
      <c r="C717" s="71" t="str">
        <f t="shared" si="420"/>
        <v>1h9v-vb9b-458n</v>
      </c>
      <c r="D717" s="71" t="str">
        <f t="shared" si="421"/>
        <v>-15.711192819289863</v>
      </c>
      <c r="E717" s="71" t="str">
        <f t="shared" si="422"/>
        <v>35.235390504822135</v>
      </c>
      <c r="F717" s="71" t="str">
        <f t="shared" si="423"/>
        <v>844.0</v>
      </c>
      <c r="G717" s="71" t="str">
        <f t="shared" si="424"/>
        <v>Malawi</v>
      </c>
      <c r="H717" s="71" t="str">
        <f t="shared" si="425"/>
        <v>Chiradzulu</v>
      </c>
      <c r="I717" s="71" t="str">
        <f t="shared" si="426"/>
        <v>Kadewere</v>
      </c>
      <c r="J717" s="71" t="str">
        <f t="shared" si="427"/>
        <v>Malambo</v>
      </c>
      <c r="K717" s="71" t="str">
        <f t="shared" si="428"/>
        <v>Ng'ombe</v>
      </c>
      <c r="L717" s="71">
        <f t="shared" si="429"/>
        <v>0</v>
      </c>
      <c r="M717" s="71">
        <f t="shared" si="430"/>
        <v>0</v>
      </c>
      <c r="N717" s="71">
        <f t="shared" si="449"/>
        <v>8</v>
      </c>
      <c r="O717" s="71" t="str">
        <f t="shared" si="450"/>
        <v>High Level of Service</v>
      </c>
      <c r="P717" s="71">
        <v>1</v>
      </c>
      <c r="Q717" s="71" t="str">
        <f t="shared" si="431"/>
        <v>Afridev Handpump</v>
      </c>
      <c r="R717" s="71" t="str">
        <f t="shared" si="432"/>
        <v/>
      </c>
      <c r="S717" s="71" t="str">
        <f t="shared" si="451"/>
        <v>Afridev Handpump</v>
      </c>
      <c r="T717" s="71">
        <f t="shared" si="433"/>
        <v>1</v>
      </c>
      <c r="U717" s="71">
        <f t="shared" si="434"/>
        <v>250</v>
      </c>
      <c r="V717" s="71">
        <f t="shared" si="435"/>
        <v>1</v>
      </c>
      <c r="W717" s="71">
        <f t="shared" si="436"/>
        <v>1</v>
      </c>
      <c r="X717" s="71" t="str">
        <f t="shared" si="437"/>
        <v/>
      </c>
      <c r="Y717" s="71" t="str">
        <f t="shared" si="438"/>
        <v/>
      </c>
      <c r="Z717" s="71">
        <f t="shared" si="452"/>
        <v>1</v>
      </c>
      <c r="AA717" s="71">
        <f t="shared" si="439"/>
        <v>1</v>
      </c>
      <c r="AB717" s="71">
        <f t="shared" si="440"/>
        <v>63</v>
      </c>
      <c r="AC717" s="71" t="str">
        <f t="shared" si="441"/>
        <v>Handpump</v>
      </c>
      <c r="AD717" s="71">
        <f t="shared" si="453"/>
        <v>63</v>
      </c>
      <c r="AE717" s="71" t="str">
        <f t="shared" si="454"/>
        <v/>
      </c>
      <c r="AF717" s="71">
        <f t="shared" si="442"/>
        <v>1</v>
      </c>
      <c r="AG717" s="71" t="str">
        <f t="shared" si="443"/>
        <v/>
      </c>
      <c r="AH717" s="71" t="str">
        <f t="shared" si="444"/>
        <v/>
      </c>
      <c r="AI717" s="71">
        <f t="shared" si="445"/>
        <v>1</v>
      </c>
      <c r="AJ717" s="71" t="str">
        <f t="shared" si="446"/>
        <v>Turbidity</v>
      </c>
      <c r="AK717" s="71">
        <f t="shared" si="447"/>
        <v>1</v>
      </c>
      <c r="AL717" s="71">
        <f t="shared" si="455"/>
        <v>1</v>
      </c>
      <c r="AM717" s="71">
        <f t="shared" si="448"/>
        <v>1</v>
      </c>
    </row>
    <row r="718" spans="1:39" x14ac:dyDescent="0.45">
      <c r="A718" s="71" t="str">
        <f t="shared" si="418"/>
        <v>2707360497</v>
      </c>
      <c r="B718" s="71" t="str">
        <f t="shared" si="419"/>
        <v>23-08-2019 12:30:49 UTC</v>
      </c>
      <c r="C718" s="71" t="str">
        <f t="shared" si="420"/>
        <v>nkr0-cccp-ee5h</v>
      </c>
      <c r="D718" s="71" t="str">
        <f t="shared" si="421"/>
        <v>-15.875884</v>
      </c>
      <c r="E718" s="71" t="str">
        <f t="shared" si="422"/>
        <v>35.310764</v>
      </c>
      <c r="F718" s="71" t="str">
        <f t="shared" si="423"/>
        <v>744.0</v>
      </c>
      <c r="G718" s="71" t="str">
        <f t="shared" si="424"/>
        <v>Malawi</v>
      </c>
      <c r="H718" s="71" t="str">
        <f t="shared" si="425"/>
        <v>Chiradzulu</v>
      </c>
      <c r="I718" s="71" t="str">
        <f t="shared" si="426"/>
        <v>Nkalo</v>
      </c>
      <c r="J718" s="71" t="str">
        <f t="shared" si="427"/>
        <v>Barason</v>
      </c>
      <c r="K718" s="71" t="str">
        <f t="shared" si="428"/>
        <v>James</v>
      </c>
      <c r="L718" s="71">
        <f t="shared" si="429"/>
        <v>0</v>
      </c>
      <c r="M718" s="71">
        <f t="shared" si="430"/>
        <v>0</v>
      </c>
      <c r="N718" s="71">
        <f t="shared" si="449"/>
        <v>6</v>
      </c>
      <c r="O718" s="71" t="str">
        <f t="shared" si="450"/>
        <v>Intermediate Level of Service</v>
      </c>
      <c r="P718" s="71">
        <v>1</v>
      </c>
      <c r="Q718" s="71" t="str">
        <f t="shared" si="431"/>
        <v>Afridev Handpump</v>
      </c>
      <c r="R718" s="71" t="str">
        <f t="shared" si="432"/>
        <v/>
      </c>
      <c r="S718" s="71" t="str">
        <f t="shared" si="451"/>
        <v>Afridev Handpump</v>
      </c>
      <c r="T718" s="71">
        <f t="shared" si="433"/>
        <v>1</v>
      </c>
      <c r="U718" s="71">
        <f t="shared" si="434"/>
        <v>450</v>
      </c>
      <c r="V718" s="71">
        <f t="shared" si="435"/>
        <v>0</v>
      </c>
      <c r="W718" s="71">
        <f t="shared" si="436"/>
        <v>0</v>
      </c>
      <c r="X718" s="71">
        <f t="shared" si="437"/>
        <v>1</v>
      </c>
      <c r="Y718" s="71">
        <f t="shared" si="438"/>
        <v>0</v>
      </c>
      <c r="Z718" s="71">
        <f t="shared" si="452"/>
        <v>0</v>
      </c>
      <c r="AA718" s="71">
        <f t="shared" si="439"/>
        <v>1</v>
      </c>
      <c r="AB718" s="71">
        <f t="shared" si="440"/>
        <v>60</v>
      </c>
      <c r="AC718" s="71" t="str">
        <f t="shared" si="441"/>
        <v>Handpump</v>
      </c>
      <c r="AD718" s="71">
        <f t="shared" si="453"/>
        <v>60</v>
      </c>
      <c r="AE718" s="71" t="str">
        <f t="shared" si="454"/>
        <v/>
      </c>
      <c r="AF718" s="71">
        <f t="shared" si="442"/>
        <v>1</v>
      </c>
      <c r="AG718" s="71" t="str">
        <f t="shared" si="443"/>
        <v/>
      </c>
      <c r="AH718" s="71" t="str">
        <f t="shared" si="444"/>
        <v/>
      </c>
      <c r="AI718" s="71">
        <f t="shared" si="445"/>
        <v>1</v>
      </c>
      <c r="AJ718" s="71" t="str">
        <f t="shared" si="446"/>
        <v>Turbidity</v>
      </c>
      <c r="AK718" s="71">
        <f t="shared" si="447"/>
        <v>1</v>
      </c>
      <c r="AL718" s="71">
        <f t="shared" si="455"/>
        <v>1</v>
      </c>
      <c r="AM718" s="71">
        <f t="shared" si="448"/>
        <v>1</v>
      </c>
    </row>
    <row r="719" spans="1:39" x14ac:dyDescent="0.45">
      <c r="A719" s="71" t="str">
        <f t="shared" si="418"/>
        <v>2692110726</v>
      </c>
      <c r="B719" s="71" t="str">
        <f t="shared" si="419"/>
        <v>23-08-2019 12:40:45 UTC</v>
      </c>
      <c r="C719" s="71" t="str">
        <f t="shared" si="420"/>
        <v>uehc-8frc-0040</v>
      </c>
      <c r="D719" s="71" t="str">
        <f t="shared" si="421"/>
        <v>-15.589309721253812</v>
      </c>
      <c r="E719" s="71" t="str">
        <f t="shared" si="422"/>
        <v>35.1257345918566</v>
      </c>
      <c r="F719" s="71" t="str">
        <f t="shared" si="423"/>
        <v>1015.0</v>
      </c>
      <c r="G719" s="71" t="str">
        <f t="shared" si="424"/>
        <v>Malawi</v>
      </c>
      <c r="H719" s="71" t="str">
        <f t="shared" si="425"/>
        <v>Chiradzulu</v>
      </c>
      <c r="I719" s="71" t="str">
        <f t="shared" si="426"/>
        <v>Chitera</v>
      </c>
      <c r="J719" s="71" t="str">
        <f t="shared" si="427"/>
        <v>Mwitha</v>
      </c>
      <c r="K719" s="71" t="str">
        <f t="shared" si="428"/>
        <v>Mwitha</v>
      </c>
      <c r="L719" s="71">
        <f t="shared" si="429"/>
        <v>0</v>
      </c>
      <c r="M719" s="71">
        <f t="shared" si="430"/>
        <v>0</v>
      </c>
      <c r="N719" s="71">
        <f t="shared" si="449"/>
        <v>6</v>
      </c>
      <c r="O719" s="71" t="str">
        <f t="shared" si="450"/>
        <v>Intermediate Level of Service</v>
      </c>
      <c r="P719" s="71">
        <v>1</v>
      </c>
      <c r="Q719" s="71" t="str">
        <f t="shared" si="431"/>
        <v>Afridev Handpump</v>
      </c>
      <c r="R719" s="71" t="str">
        <f t="shared" si="432"/>
        <v/>
      </c>
      <c r="S719" s="71" t="str">
        <f t="shared" si="451"/>
        <v>Afridev Handpump</v>
      </c>
      <c r="T719" s="71">
        <f t="shared" si="433"/>
        <v>1</v>
      </c>
      <c r="U719" s="71">
        <f t="shared" si="434"/>
        <v>265</v>
      </c>
      <c r="V719" s="71">
        <f t="shared" si="435"/>
        <v>0</v>
      </c>
      <c r="W719" s="71">
        <f t="shared" si="436"/>
        <v>0</v>
      </c>
      <c r="X719" s="71">
        <f t="shared" si="437"/>
        <v>1</v>
      </c>
      <c r="Y719" s="71">
        <f t="shared" si="438"/>
        <v>0</v>
      </c>
      <c r="Z719" s="71">
        <f t="shared" si="452"/>
        <v>0</v>
      </c>
      <c r="AA719" s="71">
        <f t="shared" si="439"/>
        <v>1</v>
      </c>
      <c r="AB719" s="71">
        <f t="shared" si="440"/>
        <v>79</v>
      </c>
      <c r="AC719" s="71" t="str">
        <f t="shared" si="441"/>
        <v>Handpump</v>
      </c>
      <c r="AD719" s="71">
        <f t="shared" si="453"/>
        <v>79</v>
      </c>
      <c r="AE719" s="71" t="str">
        <f t="shared" si="454"/>
        <v/>
      </c>
      <c r="AF719" s="71">
        <f t="shared" si="442"/>
        <v>1</v>
      </c>
      <c r="AG719" s="71" t="str">
        <f t="shared" si="443"/>
        <v/>
      </c>
      <c r="AH719" s="71" t="str">
        <f t="shared" si="444"/>
        <v/>
      </c>
      <c r="AI719" s="71">
        <f t="shared" si="445"/>
        <v>1</v>
      </c>
      <c r="AJ719" s="71" t="str">
        <f t="shared" si="446"/>
        <v>Turbidity</v>
      </c>
      <c r="AK719" s="71">
        <f t="shared" si="447"/>
        <v>1</v>
      </c>
      <c r="AL719" s="71">
        <f t="shared" si="455"/>
        <v>1</v>
      </c>
      <c r="AM719" s="71">
        <f t="shared" si="448"/>
        <v>1</v>
      </c>
    </row>
    <row r="720" spans="1:39" x14ac:dyDescent="0.45">
      <c r="A720" s="71" t="str">
        <f t="shared" si="418"/>
        <v>2718540147</v>
      </c>
      <c r="B720" s="71" t="str">
        <f t="shared" si="419"/>
        <v>23-08-2019 12:41:44 UTC</v>
      </c>
      <c r="C720" s="71" t="str">
        <f t="shared" si="420"/>
        <v>96mk-5wem-xxfv</v>
      </c>
      <c r="D720" s="71" t="str">
        <f t="shared" si="421"/>
        <v>-15.72081595659256</v>
      </c>
      <c r="E720" s="71" t="str">
        <f t="shared" si="422"/>
        <v>35.23324381560087</v>
      </c>
      <c r="F720" s="71" t="str">
        <f t="shared" si="423"/>
        <v>851.0</v>
      </c>
      <c r="G720" s="71" t="str">
        <f t="shared" si="424"/>
        <v>Malawi</v>
      </c>
      <c r="H720" s="71" t="str">
        <f t="shared" si="425"/>
        <v>Chiradzulu</v>
      </c>
      <c r="I720" s="71" t="str">
        <f t="shared" si="426"/>
        <v>Kadewere</v>
      </c>
      <c r="J720" s="71" t="str">
        <f t="shared" si="427"/>
        <v>Malambo</v>
      </c>
      <c r="K720" s="71" t="str">
        <f t="shared" si="428"/>
        <v>Ng'ombe</v>
      </c>
      <c r="L720" s="71">
        <f t="shared" si="429"/>
        <v>0</v>
      </c>
      <c r="M720" s="71">
        <f t="shared" si="430"/>
        <v>0</v>
      </c>
      <c r="N720" s="71">
        <f t="shared" si="449"/>
        <v>7</v>
      </c>
      <c r="O720" s="71" t="str">
        <f t="shared" si="450"/>
        <v>Intermediate Level of Service</v>
      </c>
      <c r="P720" s="71">
        <v>1</v>
      </c>
      <c r="Q720" s="71" t="str">
        <f t="shared" si="431"/>
        <v>Afridev Handpump</v>
      </c>
      <c r="R720" s="71" t="str">
        <f t="shared" si="432"/>
        <v/>
      </c>
      <c r="S720" s="71" t="str">
        <f t="shared" si="451"/>
        <v>Afridev Handpump</v>
      </c>
      <c r="T720" s="71">
        <f t="shared" si="433"/>
        <v>1</v>
      </c>
      <c r="U720" s="71">
        <f t="shared" si="434"/>
        <v>1500</v>
      </c>
      <c r="V720" s="71">
        <f t="shared" si="435"/>
        <v>0</v>
      </c>
      <c r="W720" s="71">
        <f t="shared" si="436"/>
        <v>1</v>
      </c>
      <c r="X720" s="71" t="str">
        <f t="shared" si="437"/>
        <v/>
      </c>
      <c r="Y720" s="71" t="str">
        <f t="shared" si="438"/>
        <v/>
      </c>
      <c r="Z720" s="71">
        <f t="shared" si="452"/>
        <v>1</v>
      </c>
      <c r="AA720" s="71">
        <f t="shared" si="439"/>
        <v>1</v>
      </c>
      <c r="AB720" s="71">
        <f t="shared" si="440"/>
        <v>70</v>
      </c>
      <c r="AC720" s="71" t="str">
        <f t="shared" si="441"/>
        <v>Handpump</v>
      </c>
      <c r="AD720" s="71">
        <f t="shared" si="453"/>
        <v>70</v>
      </c>
      <c r="AE720" s="71" t="str">
        <f t="shared" si="454"/>
        <v/>
      </c>
      <c r="AF720" s="71">
        <f t="shared" si="442"/>
        <v>1</v>
      </c>
      <c r="AG720" s="71" t="str">
        <f t="shared" si="443"/>
        <v/>
      </c>
      <c r="AH720" s="71" t="str">
        <f t="shared" si="444"/>
        <v/>
      </c>
      <c r="AI720" s="71">
        <f t="shared" si="445"/>
        <v>1</v>
      </c>
      <c r="AJ720" s="71" t="str">
        <f t="shared" si="446"/>
        <v>Turbidity</v>
      </c>
      <c r="AK720" s="71">
        <f t="shared" si="447"/>
        <v>1</v>
      </c>
      <c r="AL720" s="71">
        <f t="shared" si="455"/>
        <v>1</v>
      </c>
      <c r="AM720" s="71">
        <f t="shared" si="448"/>
        <v>1</v>
      </c>
    </row>
    <row r="721" spans="1:39" x14ac:dyDescent="0.45">
      <c r="A721" s="71" t="str">
        <f t="shared" si="418"/>
        <v>2690050059</v>
      </c>
      <c r="B721" s="71" t="str">
        <f t="shared" si="419"/>
        <v>23-08-2019 12:46:37 UTC</v>
      </c>
      <c r="C721" s="71" t="str">
        <f t="shared" si="420"/>
        <v>4y30-kc8d-04rf</v>
      </c>
      <c r="D721" s="71" t="str">
        <f t="shared" si="421"/>
        <v>-15.584033858031034</v>
      </c>
      <c r="E721" s="71" t="str">
        <f t="shared" si="422"/>
        <v>35.121683618053794</v>
      </c>
      <c r="F721" s="71" t="str">
        <f t="shared" si="423"/>
        <v>967.0</v>
      </c>
      <c r="G721" s="71" t="str">
        <f t="shared" si="424"/>
        <v>Malawi</v>
      </c>
      <c r="H721" s="71" t="str">
        <f t="shared" si="425"/>
        <v>Chiradzulu</v>
      </c>
      <c r="I721" s="71" t="str">
        <f t="shared" si="426"/>
        <v>Chitera</v>
      </c>
      <c r="J721" s="71" t="str">
        <f t="shared" si="427"/>
        <v>Mwitha</v>
      </c>
      <c r="K721" s="71" t="str">
        <f t="shared" si="428"/>
        <v>Mwitha</v>
      </c>
      <c r="L721" s="71">
        <f t="shared" si="429"/>
        <v>0</v>
      </c>
      <c r="M721" s="71">
        <f t="shared" si="430"/>
        <v>0</v>
      </c>
      <c r="N721" s="71">
        <f t="shared" si="449"/>
        <v>8</v>
      </c>
      <c r="O721" s="71" t="str">
        <f t="shared" si="450"/>
        <v>High Level of Service</v>
      </c>
      <c r="P721" s="71">
        <v>1</v>
      </c>
      <c r="Q721" s="71" t="str">
        <f t="shared" si="431"/>
        <v>Afridev Handpump</v>
      </c>
      <c r="R721" s="71" t="str">
        <f t="shared" si="432"/>
        <v/>
      </c>
      <c r="S721" s="71" t="str">
        <f t="shared" si="451"/>
        <v>Afridev Handpump</v>
      </c>
      <c r="T721" s="71">
        <f t="shared" si="433"/>
        <v>1</v>
      </c>
      <c r="U721" s="71">
        <f t="shared" si="434"/>
        <v>70</v>
      </c>
      <c r="V721" s="71">
        <f t="shared" si="435"/>
        <v>1</v>
      </c>
      <c r="W721" s="71">
        <f t="shared" si="436"/>
        <v>0</v>
      </c>
      <c r="X721" s="71">
        <f t="shared" si="437"/>
        <v>1</v>
      </c>
      <c r="Y721" s="71">
        <f t="shared" si="438"/>
        <v>1</v>
      </c>
      <c r="Z721" s="71">
        <f t="shared" si="452"/>
        <v>1</v>
      </c>
      <c r="AA721" s="71">
        <f t="shared" si="439"/>
        <v>1</v>
      </c>
      <c r="AB721" s="71">
        <f t="shared" si="440"/>
        <v>59</v>
      </c>
      <c r="AC721" s="71" t="str">
        <f t="shared" si="441"/>
        <v>Handpump</v>
      </c>
      <c r="AD721" s="71">
        <f t="shared" si="453"/>
        <v>59</v>
      </c>
      <c r="AE721" s="71" t="str">
        <f t="shared" si="454"/>
        <v/>
      </c>
      <c r="AF721" s="71">
        <f t="shared" si="442"/>
        <v>1</v>
      </c>
      <c r="AG721" s="71" t="str">
        <f t="shared" si="443"/>
        <v/>
      </c>
      <c r="AH721" s="71" t="str">
        <f t="shared" si="444"/>
        <v/>
      </c>
      <c r="AI721" s="71">
        <f t="shared" si="445"/>
        <v>1</v>
      </c>
      <c r="AJ721" s="71" t="str">
        <f t="shared" si="446"/>
        <v>Turbidity</v>
      </c>
      <c r="AK721" s="71">
        <f t="shared" si="447"/>
        <v>1</v>
      </c>
      <c r="AL721" s="71">
        <f t="shared" si="455"/>
        <v>1</v>
      </c>
      <c r="AM721" s="71">
        <f t="shared" si="448"/>
        <v>1</v>
      </c>
    </row>
    <row r="722" spans="1:39" x14ac:dyDescent="0.45">
      <c r="A722" s="71" t="str">
        <f t="shared" si="418"/>
        <v>2709020196</v>
      </c>
      <c r="B722" s="71" t="str">
        <f t="shared" si="419"/>
        <v>23-08-2019 13:03:24 UTC</v>
      </c>
      <c r="C722" s="71" t="str">
        <f t="shared" si="420"/>
        <v>tvfh-kqnq-1y1c</v>
      </c>
      <c r="D722" s="71" t="str">
        <f t="shared" si="421"/>
        <v>-15.72352984920144</v>
      </c>
      <c r="E722" s="71" t="str">
        <f t="shared" si="422"/>
        <v>35.23167581297457</v>
      </c>
      <c r="F722" s="71" t="str">
        <f t="shared" si="423"/>
        <v>859.0</v>
      </c>
      <c r="G722" s="71" t="str">
        <f t="shared" si="424"/>
        <v>Malawi</v>
      </c>
      <c r="H722" s="71" t="str">
        <f t="shared" si="425"/>
        <v>Chiradzulu</v>
      </c>
      <c r="I722" s="71" t="str">
        <f t="shared" si="426"/>
        <v>Kadewere</v>
      </c>
      <c r="J722" s="71" t="str">
        <f t="shared" si="427"/>
        <v>Malambo</v>
      </c>
      <c r="K722" s="71" t="str">
        <f t="shared" si="428"/>
        <v>Malambo</v>
      </c>
      <c r="L722" s="71">
        <f t="shared" si="429"/>
        <v>0</v>
      </c>
      <c r="M722" s="71">
        <f t="shared" si="430"/>
        <v>0</v>
      </c>
      <c r="N722" s="71">
        <f t="shared" si="449"/>
        <v>5</v>
      </c>
      <c r="O722" s="71" t="str">
        <f t="shared" si="450"/>
        <v>Basic Level of Service</v>
      </c>
      <c r="P722" s="71">
        <v>1</v>
      </c>
      <c r="Q722" s="71" t="str">
        <f t="shared" si="431"/>
        <v>Afridev Handpump</v>
      </c>
      <c r="R722" s="71" t="str">
        <f t="shared" si="432"/>
        <v/>
      </c>
      <c r="S722" s="71" t="str">
        <f t="shared" si="451"/>
        <v>Afridev Handpump</v>
      </c>
      <c r="T722" s="71">
        <f t="shared" si="433"/>
        <v>1</v>
      </c>
      <c r="U722" s="71">
        <f t="shared" si="434"/>
        <v>700</v>
      </c>
      <c r="V722" s="71">
        <f t="shared" si="435"/>
        <v>0</v>
      </c>
      <c r="W722" s="71">
        <f t="shared" si="436"/>
        <v>1</v>
      </c>
      <c r="X722" s="71" t="str">
        <f t="shared" si="437"/>
        <v/>
      </c>
      <c r="Y722" s="71" t="str">
        <f t="shared" si="438"/>
        <v/>
      </c>
      <c r="Z722" s="71">
        <f t="shared" si="452"/>
        <v>1</v>
      </c>
      <c r="AA722" s="71">
        <f t="shared" si="439"/>
        <v>1</v>
      </c>
      <c r="AB722" s="71">
        <f t="shared" si="440"/>
        <v>200</v>
      </c>
      <c r="AC722" s="71" t="str">
        <f t="shared" si="441"/>
        <v>Handpump</v>
      </c>
      <c r="AD722" s="71">
        <f t="shared" si="453"/>
        <v>200</v>
      </c>
      <c r="AE722" s="71" t="str">
        <f t="shared" si="454"/>
        <v/>
      </c>
      <c r="AF722" s="71">
        <f t="shared" si="442"/>
        <v>0</v>
      </c>
      <c r="AG722" s="71" t="str">
        <f t="shared" si="443"/>
        <v/>
      </c>
      <c r="AH722" s="71" t="str">
        <f t="shared" si="444"/>
        <v/>
      </c>
      <c r="AI722" s="71">
        <f t="shared" si="445"/>
        <v>1</v>
      </c>
      <c r="AJ722" s="71" t="str">
        <f t="shared" si="446"/>
        <v>Turbidity</v>
      </c>
      <c r="AK722" s="71">
        <f t="shared" si="447"/>
        <v>1</v>
      </c>
      <c r="AL722" s="71">
        <f t="shared" si="455"/>
        <v>1</v>
      </c>
      <c r="AM722" s="71">
        <f t="shared" si="448"/>
        <v>0</v>
      </c>
    </row>
    <row r="723" spans="1:39" x14ac:dyDescent="0.45">
      <c r="A723" s="71" t="str">
        <f t="shared" si="418"/>
        <v>2720440165</v>
      </c>
      <c r="B723" s="71" t="str">
        <f t="shared" si="419"/>
        <v>23-08-2019 13:19:24 UTC</v>
      </c>
      <c r="C723" s="71" t="str">
        <f t="shared" si="420"/>
        <v>rya7-jvjp-ynr6</v>
      </c>
      <c r="D723" s="71" t="str">
        <f t="shared" si="421"/>
        <v>-15.723994877189398</v>
      </c>
      <c r="E723" s="71" t="str">
        <f t="shared" si="422"/>
        <v>35.22895714268088</v>
      </c>
      <c r="F723" s="71" t="str">
        <f t="shared" si="423"/>
        <v>857.0</v>
      </c>
      <c r="G723" s="71" t="str">
        <f t="shared" si="424"/>
        <v>Malawi</v>
      </c>
      <c r="H723" s="71" t="str">
        <f t="shared" si="425"/>
        <v>Chiradzulu</v>
      </c>
      <c r="I723" s="71" t="str">
        <f t="shared" si="426"/>
        <v>Kadewere</v>
      </c>
      <c r="J723" s="71" t="str">
        <f t="shared" si="427"/>
        <v>Malambo</v>
      </c>
      <c r="K723" s="71" t="str">
        <f t="shared" si="428"/>
        <v>Malambo</v>
      </c>
      <c r="L723" s="71">
        <f t="shared" si="429"/>
        <v>0</v>
      </c>
      <c r="M723" s="71">
        <f t="shared" si="430"/>
        <v>0</v>
      </c>
      <c r="N723" s="71">
        <f t="shared" si="449"/>
        <v>7</v>
      </c>
      <c r="O723" s="71" t="str">
        <f t="shared" si="450"/>
        <v>Intermediate Level of Service</v>
      </c>
      <c r="P723" s="71">
        <v>1</v>
      </c>
      <c r="Q723" s="71" t="str">
        <f t="shared" si="431"/>
        <v>Afridev Handpump</v>
      </c>
      <c r="R723" s="71" t="str">
        <f t="shared" si="432"/>
        <v/>
      </c>
      <c r="S723" s="71" t="str">
        <f t="shared" si="451"/>
        <v>Afridev Handpump</v>
      </c>
      <c r="T723" s="71">
        <f t="shared" si="433"/>
        <v>1</v>
      </c>
      <c r="U723" s="71">
        <f t="shared" si="434"/>
        <v>700</v>
      </c>
      <c r="V723" s="71">
        <f t="shared" si="435"/>
        <v>0</v>
      </c>
      <c r="W723" s="71">
        <f t="shared" si="436"/>
        <v>1</v>
      </c>
      <c r="X723" s="71" t="str">
        <f t="shared" si="437"/>
        <v/>
      </c>
      <c r="Y723" s="71" t="str">
        <f t="shared" si="438"/>
        <v/>
      </c>
      <c r="Z723" s="71">
        <f t="shared" si="452"/>
        <v>1</v>
      </c>
      <c r="AA723" s="71">
        <f t="shared" si="439"/>
        <v>1</v>
      </c>
      <c r="AB723" s="71">
        <f t="shared" si="440"/>
        <v>63</v>
      </c>
      <c r="AC723" s="71" t="str">
        <f t="shared" si="441"/>
        <v>Handpump</v>
      </c>
      <c r="AD723" s="71">
        <f t="shared" si="453"/>
        <v>63</v>
      </c>
      <c r="AE723" s="71" t="str">
        <f t="shared" si="454"/>
        <v/>
      </c>
      <c r="AF723" s="71">
        <f t="shared" si="442"/>
        <v>1</v>
      </c>
      <c r="AG723" s="71" t="str">
        <f t="shared" si="443"/>
        <v/>
      </c>
      <c r="AH723" s="71" t="str">
        <f t="shared" si="444"/>
        <v/>
      </c>
      <c r="AI723" s="71">
        <f t="shared" si="445"/>
        <v>1</v>
      </c>
      <c r="AJ723" s="71" t="str">
        <f t="shared" si="446"/>
        <v>Turbidity</v>
      </c>
      <c r="AK723" s="71">
        <f t="shared" si="447"/>
        <v>1</v>
      </c>
      <c r="AL723" s="71">
        <f t="shared" si="455"/>
        <v>1</v>
      </c>
      <c r="AM723" s="71">
        <f t="shared" si="448"/>
        <v>1</v>
      </c>
    </row>
    <row r="724" spans="1:39" x14ac:dyDescent="0.45">
      <c r="A724" s="71" t="str">
        <f t="shared" si="418"/>
        <v>2716770625</v>
      </c>
      <c r="B724" s="71" t="str">
        <f t="shared" si="419"/>
        <v>23-08-2019 13:22:59 UTC</v>
      </c>
      <c r="C724" s="71" t="str">
        <f t="shared" si="420"/>
        <v>98fv-5xdu-unhc</v>
      </c>
      <c r="D724" s="71" t="str">
        <f t="shared" si="421"/>
        <v>-15.766230658628047</v>
      </c>
      <c r="E724" s="71" t="str">
        <f t="shared" si="422"/>
        <v>35.12998966500163</v>
      </c>
      <c r="F724" s="71" t="str">
        <f t="shared" si="423"/>
        <v>1083.0</v>
      </c>
      <c r="G724" s="71" t="str">
        <f t="shared" si="424"/>
        <v>Malawi</v>
      </c>
      <c r="H724" s="71" t="str">
        <f t="shared" si="425"/>
        <v>Chiradzulu</v>
      </c>
      <c r="I724" s="71" t="str">
        <f t="shared" si="426"/>
        <v>Likoswe</v>
      </c>
      <c r="J724" s="71" t="str">
        <f t="shared" si="427"/>
        <v>Nsiya</v>
      </c>
      <c r="K724" s="71" t="str">
        <f t="shared" si="428"/>
        <v>Nsambo</v>
      </c>
      <c r="L724" s="71">
        <f t="shared" si="429"/>
        <v>0</v>
      </c>
      <c r="M724" s="71">
        <f t="shared" si="430"/>
        <v>0</v>
      </c>
      <c r="N724" s="71">
        <f t="shared" si="449"/>
        <v>0</v>
      </c>
      <c r="O724" s="71" t="str">
        <f t="shared" si="450"/>
        <v>No Improved System</v>
      </c>
      <c r="P724" s="71" t="s">
        <v>96</v>
      </c>
      <c r="Q724" s="71" t="str">
        <f t="shared" si="431"/>
        <v/>
      </c>
      <c r="R724" s="71" t="str">
        <f t="shared" si="432"/>
        <v/>
      </c>
      <c r="S724" s="71" t="str">
        <f t="shared" si="451"/>
        <v/>
      </c>
      <c r="T724" s="71" t="str">
        <f t="shared" si="433"/>
        <v>N/A</v>
      </c>
      <c r="U724" s="71">
        <f t="shared" si="434"/>
        <v>12</v>
      </c>
      <c r="V724" s="71" t="str">
        <f t="shared" si="435"/>
        <v>N/A</v>
      </c>
      <c r="W724" s="71">
        <f t="shared" si="436"/>
        <v>1</v>
      </c>
      <c r="X724" s="71" t="str">
        <f t="shared" si="437"/>
        <v/>
      </c>
      <c r="Y724" s="71" t="str">
        <f t="shared" si="438"/>
        <v/>
      </c>
      <c r="Z724" s="71" t="str">
        <f t="shared" si="452"/>
        <v>N/A</v>
      </c>
      <c r="AA724" s="71" t="str">
        <f t="shared" si="439"/>
        <v>N/A</v>
      </c>
      <c r="AB724" s="71">
        <f t="shared" si="440"/>
        <v>70</v>
      </c>
      <c r="AC724" s="71" t="str">
        <f t="shared" si="441"/>
        <v>Handpump</v>
      </c>
      <c r="AD724" s="71">
        <f t="shared" si="453"/>
        <v>70</v>
      </c>
      <c r="AE724" s="71" t="str">
        <f t="shared" si="454"/>
        <v/>
      </c>
      <c r="AF724" s="71" t="str">
        <f t="shared" si="442"/>
        <v>N/A</v>
      </c>
      <c r="AG724" s="71" t="str">
        <f t="shared" si="443"/>
        <v/>
      </c>
      <c r="AH724" s="71" t="str">
        <f t="shared" si="444"/>
        <v/>
      </c>
      <c r="AI724" s="71">
        <f t="shared" si="445"/>
        <v>1</v>
      </c>
      <c r="AJ724" s="71" t="str">
        <f t="shared" si="446"/>
        <v>Turbidity</v>
      </c>
      <c r="AK724" s="71">
        <f t="shared" si="447"/>
        <v>1</v>
      </c>
      <c r="AL724" s="71" t="str">
        <f t="shared" si="455"/>
        <v>N/A</v>
      </c>
      <c r="AM724" s="71" t="str">
        <f t="shared" si="448"/>
        <v>N/A</v>
      </c>
    </row>
    <row r="725" spans="1:39" x14ac:dyDescent="0.45">
      <c r="A725" s="71" t="str">
        <f t="shared" si="418"/>
        <v>2714550076</v>
      </c>
      <c r="B725" s="71" t="str">
        <f t="shared" si="419"/>
        <v>23-08-2019 13:34:15 UTC</v>
      </c>
      <c r="C725" s="71" t="str">
        <f t="shared" si="420"/>
        <v>uetk-pkp2-q4p3</v>
      </c>
      <c r="D725" s="71" t="str">
        <f t="shared" si="421"/>
        <v>-15.581305967643857</v>
      </c>
      <c r="E725" s="71" t="str">
        <f t="shared" si="422"/>
        <v>35.12067653238773</v>
      </c>
      <c r="F725" s="71" t="str">
        <f t="shared" si="423"/>
        <v>958.0</v>
      </c>
      <c r="G725" s="71" t="str">
        <f t="shared" si="424"/>
        <v>Malawi</v>
      </c>
      <c r="H725" s="71" t="str">
        <f t="shared" si="425"/>
        <v>Chiradzulu</v>
      </c>
      <c r="I725" s="71" t="str">
        <f t="shared" si="426"/>
        <v>Chitera</v>
      </c>
      <c r="J725" s="71" t="str">
        <f t="shared" si="427"/>
        <v>Mwitha</v>
      </c>
      <c r="K725" s="71" t="str">
        <f t="shared" si="428"/>
        <v>Mwitha</v>
      </c>
      <c r="L725" s="71">
        <f t="shared" si="429"/>
        <v>0</v>
      </c>
      <c r="M725" s="71">
        <f t="shared" si="430"/>
        <v>0</v>
      </c>
      <c r="N725" s="71">
        <f t="shared" si="449"/>
        <v>6</v>
      </c>
      <c r="O725" s="71" t="str">
        <f t="shared" si="450"/>
        <v>Intermediate Level of Service</v>
      </c>
      <c r="P725" s="71">
        <v>1</v>
      </c>
      <c r="Q725" s="71" t="str">
        <f t="shared" si="431"/>
        <v>Afridev Handpump</v>
      </c>
      <c r="R725" s="71" t="str">
        <f t="shared" si="432"/>
        <v/>
      </c>
      <c r="S725" s="71" t="str">
        <f t="shared" si="451"/>
        <v>Afridev Handpump</v>
      </c>
      <c r="T725" s="71">
        <f t="shared" si="433"/>
        <v>1</v>
      </c>
      <c r="U725" s="71">
        <f t="shared" si="434"/>
        <v>350</v>
      </c>
      <c r="V725" s="71">
        <f t="shared" si="435"/>
        <v>0</v>
      </c>
      <c r="W725" s="71">
        <f t="shared" si="436"/>
        <v>0</v>
      </c>
      <c r="X725" s="71">
        <f t="shared" si="437"/>
        <v>1</v>
      </c>
      <c r="Y725" s="71">
        <f t="shared" si="438"/>
        <v>0</v>
      </c>
      <c r="Z725" s="71">
        <f t="shared" si="452"/>
        <v>0</v>
      </c>
      <c r="AA725" s="71">
        <f t="shared" si="439"/>
        <v>1</v>
      </c>
      <c r="AB725" s="71">
        <f t="shared" si="440"/>
        <v>59</v>
      </c>
      <c r="AC725" s="71" t="str">
        <f t="shared" si="441"/>
        <v>Handpump</v>
      </c>
      <c r="AD725" s="71">
        <f t="shared" si="453"/>
        <v>59</v>
      </c>
      <c r="AE725" s="71" t="str">
        <f t="shared" si="454"/>
        <v/>
      </c>
      <c r="AF725" s="71">
        <f t="shared" si="442"/>
        <v>1</v>
      </c>
      <c r="AG725" s="71" t="str">
        <f t="shared" si="443"/>
        <v/>
      </c>
      <c r="AH725" s="71" t="str">
        <f t="shared" si="444"/>
        <v/>
      </c>
      <c r="AI725" s="71">
        <f t="shared" si="445"/>
        <v>1</v>
      </c>
      <c r="AJ725" s="71" t="str">
        <f t="shared" si="446"/>
        <v>Turbidity</v>
      </c>
      <c r="AK725" s="71">
        <f t="shared" si="447"/>
        <v>1</v>
      </c>
      <c r="AL725" s="71">
        <f t="shared" si="455"/>
        <v>1</v>
      </c>
      <c r="AM725" s="71">
        <f t="shared" si="448"/>
        <v>1</v>
      </c>
    </row>
    <row r="726" spans="1:39" x14ac:dyDescent="0.45">
      <c r="A726" s="71" t="str">
        <f t="shared" si="418"/>
        <v>2718540153</v>
      </c>
      <c r="B726" s="71" t="str">
        <f t="shared" si="419"/>
        <v>23-08-2019 13:35:16 UTC</v>
      </c>
      <c r="C726" s="71" t="str">
        <f t="shared" si="420"/>
        <v>f7g6-ajjp-bt0w</v>
      </c>
      <c r="D726" s="71" t="str">
        <f t="shared" si="421"/>
        <v>-15.725690955296159</v>
      </c>
      <c r="E726" s="71" t="str">
        <f t="shared" si="422"/>
        <v>35.226427149027586</v>
      </c>
      <c r="F726" s="71" t="str">
        <f t="shared" si="423"/>
        <v>862.0</v>
      </c>
      <c r="G726" s="71" t="str">
        <f t="shared" si="424"/>
        <v>Malawi</v>
      </c>
      <c r="H726" s="71" t="str">
        <f t="shared" si="425"/>
        <v>Chiradzulu</v>
      </c>
      <c r="I726" s="71" t="str">
        <f t="shared" si="426"/>
        <v>Kadewere</v>
      </c>
      <c r="J726" s="71" t="str">
        <f t="shared" si="427"/>
        <v>Malambo</v>
      </c>
      <c r="K726" s="71" t="str">
        <f t="shared" si="428"/>
        <v>Malimusi</v>
      </c>
      <c r="L726" s="71">
        <f t="shared" si="429"/>
        <v>0</v>
      </c>
      <c r="M726" s="71">
        <f t="shared" si="430"/>
        <v>0</v>
      </c>
      <c r="N726" s="71">
        <f t="shared" si="449"/>
        <v>7</v>
      </c>
      <c r="O726" s="71" t="str">
        <f t="shared" si="450"/>
        <v>Intermediate Level of Service</v>
      </c>
      <c r="P726" s="71">
        <v>1</v>
      </c>
      <c r="Q726" s="71" t="str">
        <f t="shared" si="431"/>
        <v>Afridev Handpump</v>
      </c>
      <c r="R726" s="71" t="str">
        <f t="shared" si="432"/>
        <v/>
      </c>
      <c r="S726" s="71" t="str">
        <f t="shared" si="451"/>
        <v>Afridev Handpump</v>
      </c>
      <c r="T726" s="71">
        <f t="shared" si="433"/>
        <v>1</v>
      </c>
      <c r="U726" s="71">
        <f t="shared" si="434"/>
        <v>350</v>
      </c>
      <c r="V726" s="71">
        <f t="shared" si="435"/>
        <v>0</v>
      </c>
      <c r="W726" s="71">
        <f t="shared" si="436"/>
        <v>1</v>
      </c>
      <c r="X726" s="71" t="str">
        <f t="shared" si="437"/>
        <v/>
      </c>
      <c r="Y726" s="71" t="str">
        <f t="shared" si="438"/>
        <v/>
      </c>
      <c r="Z726" s="71">
        <f t="shared" si="452"/>
        <v>1</v>
      </c>
      <c r="AA726" s="71">
        <f t="shared" si="439"/>
        <v>1</v>
      </c>
      <c r="AB726" s="71">
        <f t="shared" si="440"/>
        <v>56</v>
      </c>
      <c r="AC726" s="71" t="str">
        <f t="shared" si="441"/>
        <v>Handpump</v>
      </c>
      <c r="AD726" s="71">
        <f t="shared" si="453"/>
        <v>56</v>
      </c>
      <c r="AE726" s="71" t="str">
        <f t="shared" si="454"/>
        <v/>
      </c>
      <c r="AF726" s="71">
        <f t="shared" si="442"/>
        <v>1</v>
      </c>
      <c r="AG726" s="71" t="str">
        <f t="shared" si="443"/>
        <v/>
      </c>
      <c r="AH726" s="71" t="str">
        <f t="shared" si="444"/>
        <v/>
      </c>
      <c r="AI726" s="71">
        <f t="shared" si="445"/>
        <v>1</v>
      </c>
      <c r="AJ726" s="71" t="str">
        <f t="shared" si="446"/>
        <v>Turbidity</v>
      </c>
      <c r="AK726" s="71">
        <f t="shared" si="447"/>
        <v>1</v>
      </c>
      <c r="AL726" s="71">
        <f t="shared" si="455"/>
        <v>1</v>
      </c>
      <c r="AM726" s="71">
        <f t="shared" si="448"/>
        <v>1</v>
      </c>
    </row>
    <row r="727" spans="1:39" x14ac:dyDescent="0.45">
      <c r="A727" s="71" t="str">
        <f t="shared" si="418"/>
        <v>2703900642</v>
      </c>
      <c r="B727" s="71" t="str">
        <f t="shared" si="419"/>
        <v>23-08-2019 13:36:40 UTC</v>
      </c>
      <c r="C727" s="71" t="str">
        <f t="shared" si="420"/>
        <v>t5v7-c5c0-ppeq</v>
      </c>
      <c r="D727" s="71" t="str">
        <f t="shared" si="421"/>
        <v>-15.889431266114116</v>
      </c>
      <c r="E727" s="71" t="str">
        <f t="shared" si="422"/>
        <v>35.29857035726309</v>
      </c>
      <c r="F727" s="71" t="str">
        <f t="shared" si="423"/>
        <v>741.0</v>
      </c>
      <c r="G727" s="71" t="str">
        <f t="shared" si="424"/>
        <v>Malawi</v>
      </c>
      <c r="H727" s="71" t="str">
        <f t="shared" si="425"/>
        <v>Chiradzulu</v>
      </c>
      <c r="I727" s="71" t="str">
        <f t="shared" si="426"/>
        <v>Nkalo</v>
      </c>
      <c r="J727" s="71" t="str">
        <f t="shared" si="427"/>
        <v>Barason</v>
      </c>
      <c r="K727" s="71" t="str">
        <f t="shared" si="428"/>
        <v>Balasoni</v>
      </c>
      <c r="L727" s="71">
        <f t="shared" si="429"/>
        <v>0</v>
      </c>
      <c r="M727" s="71">
        <f t="shared" si="430"/>
        <v>0</v>
      </c>
      <c r="N727" s="71">
        <f t="shared" si="449"/>
        <v>4</v>
      </c>
      <c r="O727" s="71" t="str">
        <f t="shared" si="450"/>
        <v>Basic Level of Service</v>
      </c>
      <c r="P727" s="71">
        <v>1</v>
      </c>
      <c r="Q727" s="71" t="str">
        <f t="shared" si="431"/>
        <v>Afridev Handpump</v>
      </c>
      <c r="R727" s="71" t="str">
        <f t="shared" si="432"/>
        <v/>
      </c>
      <c r="S727" s="71" t="str">
        <f t="shared" si="451"/>
        <v>Afridev Handpump</v>
      </c>
      <c r="T727" s="71">
        <f t="shared" si="433"/>
        <v>1</v>
      </c>
      <c r="U727" s="71">
        <f t="shared" si="434"/>
        <v>400</v>
      </c>
      <c r="V727" s="71">
        <f t="shared" si="435"/>
        <v>0</v>
      </c>
      <c r="W727" s="71">
        <f t="shared" si="436"/>
        <v>1</v>
      </c>
      <c r="X727" s="71" t="str">
        <f t="shared" si="437"/>
        <v/>
      </c>
      <c r="Y727" s="71" t="str">
        <f t="shared" si="438"/>
        <v/>
      </c>
      <c r="Z727" s="71">
        <f t="shared" si="452"/>
        <v>1</v>
      </c>
      <c r="AA727" s="71">
        <f t="shared" si="439"/>
        <v>0</v>
      </c>
      <c r="AB727" s="71">
        <f t="shared" si="440"/>
        <v>0</v>
      </c>
      <c r="AC727" s="71" t="str">
        <f t="shared" si="441"/>
        <v>Handpump</v>
      </c>
      <c r="AD727" s="71">
        <f t="shared" si="453"/>
        <v>0</v>
      </c>
      <c r="AE727" s="71" t="str">
        <f t="shared" si="454"/>
        <v/>
      </c>
      <c r="AF727" s="71">
        <f t="shared" si="442"/>
        <v>1</v>
      </c>
      <c r="AG727" s="71" t="str">
        <f t="shared" si="443"/>
        <v/>
      </c>
      <c r="AH727" s="71" t="str">
        <f t="shared" si="444"/>
        <v/>
      </c>
      <c r="AI727" s="71" t="str">
        <f t="shared" si="445"/>
        <v/>
      </c>
      <c r="AJ727" s="71" t="str">
        <f t="shared" si="446"/>
        <v>Turbidity</v>
      </c>
      <c r="AK727" s="71" t="str">
        <f t="shared" si="447"/>
        <v/>
      </c>
      <c r="AL727" s="71" t="str">
        <f t="shared" si="455"/>
        <v>No Data</v>
      </c>
      <c r="AM727" s="71">
        <f t="shared" si="448"/>
        <v>0</v>
      </c>
    </row>
    <row r="728" spans="1:39" x14ac:dyDescent="0.45">
      <c r="A728" s="71" t="str">
        <f t="shared" si="418"/>
        <v>2703920175</v>
      </c>
      <c r="B728" s="71" t="str">
        <f t="shared" si="419"/>
        <v>23-08-2019 13:52:39 UTC</v>
      </c>
      <c r="C728" s="71" t="str">
        <f t="shared" si="420"/>
        <v>ssya-dvmw-vqqn</v>
      </c>
      <c r="D728" s="71" t="str">
        <f t="shared" si="421"/>
        <v>-15.725160632282495</v>
      </c>
      <c r="E728" s="71" t="str">
        <f t="shared" si="422"/>
        <v>35.225366838276386</v>
      </c>
      <c r="F728" s="71" t="str">
        <f t="shared" si="423"/>
        <v>863.0</v>
      </c>
      <c r="G728" s="71" t="str">
        <f t="shared" si="424"/>
        <v>Malawi</v>
      </c>
      <c r="H728" s="71" t="str">
        <f t="shared" si="425"/>
        <v>Chiradzulu</v>
      </c>
      <c r="I728" s="71" t="str">
        <f t="shared" si="426"/>
        <v>Kadewere</v>
      </c>
      <c r="J728" s="71" t="str">
        <f t="shared" si="427"/>
        <v>Malambo</v>
      </c>
      <c r="K728" s="71" t="str">
        <f t="shared" si="428"/>
        <v>Malimusi</v>
      </c>
      <c r="L728" s="71">
        <f t="shared" si="429"/>
        <v>0</v>
      </c>
      <c r="M728" s="71">
        <f t="shared" si="430"/>
        <v>0</v>
      </c>
      <c r="N728" s="71">
        <f t="shared" si="449"/>
        <v>7</v>
      </c>
      <c r="O728" s="71" t="str">
        <f t="shared" si="450"/>
        <v>Intermediate Level of Service</v>
      </c>
      <c r="P728" s="71">
        <v>1</v>
      </c>
      <c r="Q728" s="71" t="str">
        <f t="shared" si="431"/>
        <v>Afridev Handpump</v>
      </c>
      <c r="R728" s="71" t="str">
        <f t="shared" si="432"/>
        <v/>
      </c>
      <c r="S728" s="71" t="str">
        <f t="shared" si="451"/>
        <v>Afridev Handpump</v>
      </c>
      <c r="T728" s="71">
        <f t="shared" si="433"/>
        <v>1</v>
      </c>
      <c r="U728" s="71">
        <f t="shared" si="434"/>
        <v>525</v>
      </c>
      <c r="V728" s="71">
        <f t="shared" si="435"/>
        <v>0</v>
      </c>
      <c r="W728" s="71">
        <f t="shared" si="436"/>
        <v>1</v>
      </c>
      <c r="X728" s="71" t="str">
        <f t="shared" si="437"/>
        <v/>
      </c>
      <c r="Y728" s="71" t="str">
        <f t="shared" si="438"/>
        <v/>
      </c>
      <c r="Z728" s="71">
        <f t="shared" si="452"/>
        <v>1</v>
      </c>
      <c r="AA728" s="71">
        <f t="shared" si="439"/>
        <v>1</v>
      </c>
      <c r="AB728" s="71">
        <f t="shared" si="440"/>
        <v>77</v>
      </c>
      <c r="AC728" s="71" t="str">
        <f t="shared" si="441"/>
        <v>Handpump</v>
      </c>
      <c r="AD728" s="71">
        <f t="shared" si="453"/>
        <v>77</v>
      </c>
      <c r="AE728" s="71" t="str">
        <f t="shared" si="454"/>
        <v/>
      </c>
      <c r="AF728" s="71">
        <f t="shared" si="442"/>
        <v>1</v>
      </c>
      <c r="AG728" s="71" t="str">
        <f t="shared" si="443"/>
        <v/>
      </c>
      <c r="AH728" s="71" t="str">
        <f t="shared" si="444"/>
        <v/>
      </c>
      <c r="AI728" s="71">
        <f t="shared" si="445"/>
        <v>1</v>
      </c>
      <c r="AJ728" s="71" t="str">
        <f t="shared" si="446"/>
        <v>Turbidity</v>
      </c>
      <c r="AK728" s="71">
        <f t="shared" si="447"/>
        <v>1</v>
      </c>
      <c r="AL728" s="71">
        <f t="shared" si="455"/>
        <v>1</v>
      </c>
      <c r="AM728" s="71">
        <f t="shared" si="448"/>
        <v>1</v>
      </c>
    </row>
    <row r="729" spans="1:39" x14ac:dyDescent="0.45">
      <c r="A729" s="71" t="str">
        <f t="shared" si="418"/>
        <v>2718590092</v>
      </c>
      <c r="B729" s="71" t="str">
        <f t="shared" si="419"/>
        <v>23-08-2019 14:18:32 UTC</v>
      </c>
      <c r="C729" s="71" t="str">
        <f t="shared" si="420"/>
        <v>hvaa-g3f1-y19h</v>
      </c>
      <c r="D729" s="71" t="str">
        <f t="shared" si="421"/>
        <v>-15.585697079077363</v>
      </c>
      <c r="E729" s="71" t="str">
        <f t="shared" si="422"/>
        <v>35.1175060775131</v>
      </c>
      <c r="F729" s="71" t="str">
        <f t="shared" si="423"/>
        <v>928.0</v>
      </c>
      <c r="G729" s="71" t="str">
        <f t="shared" si="424"/>
        <v>Malawi</v>
      </c>
      <c r="H729" s="71" t="str">
        <f t="shared" si="425"/>
        <v>Chiradzulu</v>
      </c>
      <c r="I729" s="71" t="str">
        <f t="shared" si="426"/>
        <v>Chitera</v>
      </c>
      <c r="J729" s="71" t="str">
        <f t="shared" si="427"/>
        <v>Mwitha</v>
      </c>
      <c r="K729" s="71" t="str">
        <f t="shared" si="428"/>
        <v>Mwitha</v>
      </c>
      <c r="L729" s="71">
        <f t="shared" si="429"/>
        <v>0</v>
      </c>
      <c r="M729" s="71">
        <f t="shared" si="430"/>
        <v>0</v>
      </c>
      <c r="N729" s="71">
        <f t="shared" si="449"/>
        <v>7</v>
      </c>
      <c r="O729" s="71" t="str">
        <f t="shared" si="450"/>
        <v>Intermediate Level of Service</v>
      </c>
      <c r="P729" s="71">
        <v>1</v>
      </c>
      <c r="Q729" s="71" t="str">
        <f t="shared" si="431"/>
        <v>Afridev Handpump</v>
      </c>
      <c r="R729" s="71" t="str">
        <f t="shared" si="432"/>
        <v/>
      </c>
      <c r="S729" s="71" t="str">
        <f t="shared" si="451"/>
        <v>Afridev Handpump</v>
      </c>
      <c r="T729" s="71">
        <f t="shared" si="433"/>
        <v>1</v>
      </c>
      <c r="U729" s="71">
        <f t="shared" si="434"/>
        <v>30</v>
      </c>
      <c r="V729" s="71">
        <f t="shared" si="435"/>
        <v>1</v>
      </c>
      <c r="W729" s="71">
        <f t="shared" si="436"/>
        <v>0</v>
      </c>
      <c r="X729" s="71">
        <f t="shared" si="437"/>
        <v>1</v>
      </c>
      <c r="Y729" s="71">
        <f t="shared" si="438"/>
        <v>0</v>
      </c>
      <c r="Z729" s="71">
        <f t="shared" si="452"/>
        <v>0</v>
      </c>
      <c r="AA729" s="71">
        <f t="shared" si="439"/>
        <v>1</v>
      </c>
      <c r="AB729" s="71">
        <f t="shared" si="440"/>
        <v>76</v>
      </c>
      <c r="AC729" s="71" t="str">
        <f t="shared" si="441"/>
        <v>Handpump</v>
      </c>
      <c r="AD729" s="71">
        <f t="shared" si="453"/>
        <v>76</v>
      </c>
      <c r="AE729" s="71" t="str">
        <f t="shared" si="454"/>
        <v/>
      </c>
      <c r="AF729" s="71">
        <f t="shared" si="442"/>
        <v>1</v>
      </c>
      <c r="AG729" s="71" t="str">
        <f t="shared" si="443"/>
        <v/>
      </c>
      <c r="AH729" s="71" t="str">
        <f t="shared" si="444"/>
        <v/>
      </c>
      <c r="AI729" s="71">
        <f t="shared" si="445"/>
        <v>1</v>
      </c>
      <c r="AJ729" s="71" t="str">
        <f t="shared" si="446"/>
        <v>Turbidity</v>
      </c>
      <c r="AK729" s="71">
        <f t="shared" si="447"/>
        <v>1</v>
      </c>
      <c r="AL729" s="71">
        <f t="shared" si="455"/>
        <v>1</v>
      </c>
      <c r="AM729" s="71">
        <f t="shared" si="448"/>
        <v>1</v>
      </c>
    </row>
    <row r="730" spans="1:39" x14ac:dyDescent="0.45">
      <c r="A730" s="71" t="str">
        <f t="shared" si="418"/>
        <v>2707350698</v>
      </c>
      <c r="B730" s="71" t="str">
        <f t="shared" si="419"/>
        <v>23-08-2019 14:24:48 UTC</v>
      </c>
      <c r="C730" s="71" t="str">
        <f t="shared" si="420"/>
        <v>x3ax-qae9-wdag</v>
      </c>
      <c r="D730" s="71" t="str">
        <f t="shared" si="421"/>
        <v>-15.586524833925068</v>
      </c>
      <c r="E730" s="71" t="str">
        <f t="shared" si="422"/>
        <v>35.12070385739207</v>
      </c>
      <c r="F730" s="71" t="str">
        <f t="shared" si="423"/>
        <v>966.0</v>
      </c>
      <c r="G730" s="71" t="str">
        <f t="shared" si="424"/>
        <v>Malawi</v>
      </c>
      <c r="H730" s="71" t="str">
        <f t="shared" si="425"/>
        <v>Chiradzulu</v>
      </c>
      <c r="I730" s="71" t="str">
        <f t="shared" si="426"/>
        <v>Chitera</v>
      </c>
      <c r="J730" s="71" t="str">
        <f t="shared" si="427"/>
        <v>Mwitha</v>
      </c>
      <c r="K730" s="71" t="str">
        <f t="shared" si="428"/>
        <v>Mwitha</v>
      </c>
      <c r="L730" s="71">
        <f t="shared" si="429"/>
        <v>0</v>
      </c>
      <c r="M730" s="71">
        <f t="shared" si="430"/>
        <v>0</v>
      </c>
      <c r="N730" s="71">
        <f t="shared" si="449"/>
        <v>0</v>
      </c>
      <c r="O730" s="71" t="str">
        <f t="shared" si="450"/>
        <v>No Improved System</v>
      </c>
      <c r="P730" s="71" t="s">
        <v>96</v>
      </c>
      <c r="Q730" s="71" t="str">
        <f t="shared" si="431"/>
        <v/>
      </c>
      <c r="R730" s="71" t="str">
        <f t="shared" si="432"/>
        <v>Unprotected well</v>
      </c>
      <c r="S730" s="71" t="str">
        <f t="shared" si="451"/>
        <v>Unprotected well</v>
      </c>
      <c r="T730" s="71" t="str">
        <f t="shared" si="433"/>
        <v>N/A</v>
      </c>
      <c r="U730" s="71">
        <f t="shared" si="434"/>
        <v>100</v>
      </c>
      <c r="V730" s="71" t="str">
        <f t="shared" si="435"/>
        <v>N/A</v>
      </c>
      <c r="W730" s="71" t="str">
        <f t="shared" si="436"/>
        <v/>
      </c>
      <c r="X730" s="71" t="str">
        <f t="shared" si="437"/>
        <v/>
      </c>
      <c r="Y730" s="71" t="str">
        <f t="shared" si="438"/>
        <v/>
      </c>
      <c r="Z730" s="71" t="str">
        <f t="shared" si="452"/>
        <v>N/A</v>
      </c>
      <c r="AA730" s="71" t="str">
        <f t="shared" si="439"/>
        <v>N/A</v>
      </c>
      <c r="AB730" s="71" t="str">
        <f t="shared" si="440"/>
        <v/>
      </c>
      <c r="AC730" s="71" t="str">
        <f t="shared" si="441"/>
        <v/>
      </c>
      <c r="AD730" s="71" t="str">
        <f t="shared" si="453"/>
        <v/>
      </c>
      <c r="AE730" s="71" t="str">
        <f t="shared" si="454"/>
        <v/>
      </c>
      <c r="AF730" s="71" t="str">
        <f t="shared" si="442"/>
        <v>N/A</v>
      </c>
      <c r="AG730" s="71" t="str">
        <f t="shared" si="443"/>
        <v/>
      </c>
      <c r="AH730" s="71" t="str">
        <f t="shared" si="444"/>
        <v/>
      </c>
      <c r="AI730" s="71" t="str">
        <f t="shared" si="445"/>
        <v/>
      </c>
      <c r="AJ730" s="71" t="str">
        <f t="shared" si="446"/>
        <v/>
      </c>
      <c r="AK730" s="71" t="str">
        <f t="shared" si="447"/>
        <v/>
      </c>
      <c r="AL730" s="71" t="str">
        <f t="shared" si="455"/>
        <v>N/A</v>
      </c>
      <c r="AM730" s="71" t="str">
        <f t="shared" si="448"/>
        <v>N/A</v>
      </c>
    </row>
    <row r="731" spans="1:39" x14ac:dyDescent="0.45">
      <c r="A731" s="71" t="str">
        <f t="shared" si="418"/>
        <v>2718560166</v>
      </c>
      <c r="B731" s="71" t="str">
        <f t="shared" si="419"/>
        <v>23-08-2019 14:28:36 UTC</v>
      </c>
      <c r="C731" s="71" t="str">
        <f t="shared" si="420"/>
        <v>yt33-e35p-q4mm</v>
      </c>
      <c r="D731" s="71" t="str">
        <f t="shared" si="421"/>
        <v>-15.713554336689413</v>
      </c>
      <c r="E731" s="71" t="str">
        <f t="shared" si="422"/>
        <v>35.2484508510679</v>
      </c>
      <c r="F731" s="71" t="str">
        <f t="shared" si="423"/>
        <v>853.0</v>
      </c>
      <c r="G731" s="71" t="str">
        <f t="shared" si="424"/>
        <v>Malawi</v>
      </c>
      <c r="H731" s="71" t="str">
        <f t="shared" si="425"/>
        <v>Chiradzulu</v>
      </c>
      <c r="I731" s="71" t="str">
        <f t="shared" si="426"/>
        <v>Kadewere</v>
      </c>
      <c r="J731" s="71" t="str">
        <f t="shared" si="427"/>
        <v>Maleta</v>
      </c>
      <c r="K731" s="71" t="str">
        <f t="shared" si="428"/>
        <v>Khamula</v>
      </c>
      <c r="L731" s="71">
        <f t="shared" si="429"/>
        <v>0</v>
      </c>
      <c r="M731" s="71">
        <f t="shared" si="430"/>
        <v>0</v>
      </c>
      <c r="N731" s="71">
        <f t="shared" si="449"/>
        <v>7</v>
      </c>
      <c r="O731" s="71" t="str">
        <f t="shared" si="450"/>
        <v>Intermediate Level of Service</v>
      </c>
      <c r="P731" s="71">
        <v>1</v>
      </c>
      <c r="Q731" s="71" t="str">
        <f t="shared" si="431"/>
        <v>Afridev Handpump</v>
      </c>
      <c r="R731" s="71" t="str">
        <f t="shared" si="432"/>
        <v/>
      </c>
      <c r="S731" s="71" t="str">
        <f t="shared" si="451"/>
        <v>Afridev Handpump</v>
      </c>
      <c r="T731" s="71">
        <f t="shared" si="433"/>
        <v>1</v>
      </c>
      <c r="U731" s="71">
        <f t="shared" si="434"/>
        <v>700</v>
      </c>
      <c r="V731" s="71">
        <f t="shared" si="435"/>
        <v>0</v>
      </c>
      <c r="W731" s="71">
        <f t="shared" si="436"/>
        <v>1</v>
      </c>
      <c r="X731" s="71" t="str">
        <f t="shared" si="437"/>
        <v/>
      </c>
      <c r="Y731" s="71" t="str">
        <f t="shared" si="438"/>
        <v/>
      </c>
      <c r="Z731" s="71">
        <f t="shared" si="452"/>
        <v>1</v>
      </c>
      <c r="AA731" s="71">
        <f t="shared" si="439"/>
        <v>1</v>
      </c>
      <c r="AB731" s="71">
        <f t="shared" si="440"/>
        <v>80</v>
      </c>
      <c r="AC731" s="71" t="str">
        <f t="shared" si="441"/>
        <v>Handpump</v>
      </c>
      <c r="AD731" s="71">
        <f t="shared" si="453"/>
        <v>80</v>
      </c>
      <c r="AE731" s="71" t="str">
        <f t="shared" si="454"/>
        <v/>
      </c>
      <c r="AF731" s="71">
        <f t="shared" si="442"/>
        <v>1</v>
      </c>
      <c r="AG731" s="71" t="str">
        <f t="shared" si="443"/>
        <v/>
      </c>
      <c r="AH731" s="71" t="str">
        <f t="shared" si="444"/>
        <v/>
      </c>
      <c r="AI731" s="71">
        <f t="shared" si="445"/>
        <v>1</v>
      </c>
      <c r="AJ731" s="71" t="str">
        <f t="shared" si="446"/>
        <v>Turbidity</v>
      </c>
      <c r="AK731" s="71">
        <f t="shared" si="447"/>
        <v>1</v>
      </c>
      <c r="AL731" s="71">
        <f t="shared" si="455"/>
        <v>1</v>
      </c>
      <c r="AM731" s="71">
        <f t="shared" si="448"/>
        <v>1</v>
      </c>
    </row>
    <row r="732" spans="1:39" x14ac:dyDescent="0.45">
      <c r="A732" s="71" t="str">
        <f t="shared" si="418"/>
        <v>2703920177</v>
      </c>
      <c r="B732" s="71" t="str">
        <f t="shared" si="419"/>
        <v>23-08-2019 14:43:44 UTC</v>
      </c>
      <c r="C732" s="71" t="str">
        <f t="shared" si="420"/>
        <v>pkfx-v2hx-hq2s</v>
      </c>
      <c r="D732" s="71" t="str">
        <f t="shared" si="421"/>
        <v>-15.715222964063287</v>
      </c>
      <c r="E732" s="71" t="str">
        <f t="shared" si="422"/>
        <v>35.251333974301815</v>
      </c>
      <c r="F732" s="71" t="str">
        <f t="shared" si="423"/>
        <v>830.0</v>
      </c>
      <c r="G732" s="71" t="str">
        <f t="shared" si="424"/>
        <v>Malawi</v>
      </c>
      <c r="H732" s="71" t="str">
        <f t="shared" si="425"/>
        <v>Chiradzulu</v>
      </c>
      <c r="I732" s="71" t="str">
        <f t="shared" si="426"/>
        <v>Kadewere</v>
      </c>
      <c r="J732" s="71" t="str">
        <f t="shared" si="427"/>
        <v>Maleta</v>
      </c>
      <c r="K732" s="71" t="str">
        <f t="shared" si="428"/>
        <v>Khamula</v>
      </c>
      <c r="L732" s="71">
        <f t="shared" si="429"/>
        <v>0</v>
      </c>
      <c r="M732" s="71">
        <f t="shared" si="430"/>
        <v>0</v>
      </c>
      <c r="N732" s="71">
        <f t="shared" si="449"/>
        <v>7</v>
      </c>
      <c r="O732" s="71" t="str">
        <f t="shared" si="450"/>
        <v>Intermediate Level of Service</v>
      </c>
      <c r="P732" s="71">
        <v>1</v>
      </c>
      <c r="Q732" s="71" t="str">
        <f t="shared" si="431"/>
        <v>Afridev Handpump</v>
      </c>
      <c r="R732" s="71" t="str">
        <f t="shared" si="432"/>
        <v/>
      </c>
      <c r="S732" s="71" t="str">
        <f t="shared" si="451"/>
        <v>Afridev Handpump</v>
      </c>
      <c r="T732" s="71">
        <f t="shared" si="433"/>
        <v>1</v>
      </c>
      <c r="U732" s="71">
        <f t="shared" si="434"/>
        <v>490</v>
      </c>
      <c r="V732" s="71">
        <f t="shared" si="435"/>
        <v>0</v>
      </c>
      <c r="W732" s="71">
        <f t="shared" si="436"/>
        <v>1</v>
      </c>
      <c r="X732" s="71" t="str">
        <f t="shared" si="437"/>
        <v/>
      </c>
      <c r="Y732" s="71" t="str">
        <f t="shared" si="438"/>
        <v/>
      </c>
      <c r="Z732" s="71">
        <f t="shared" si="452"/>
        <v>1</v>
      </c>
      <c r="AA732" s="71">
        <f t="shared" si="439"/>
        <v>1</v>
      </c>
      <c r="AB732" s="71">
        <f t="shared" si="440"/>
        <v>70</v>
      </c>
      <c r="AC732" s="71" t="str">
        <f t="shared" si="441"/>
        <v>Handpump</v>
      </c>
      <c r="AD732" s="71">
        <f t="shared" si="453"/>
        <v>70</v>
      </c>
      <c r="AE732" s="71" t="str">
        <f t="shared" si="454"/>
        <v/>
      </c>
      <c r="AF732" s="71">
        <f t="shared" si="442"/>
        <v>1</v>
      </c>
      <c r="AG732" s="71" t="str">
        <f t="shared" si="443"/>
        <v/>
      </c>
      <c r="AH732" s="71" t="str">
        <f t="shared" si="444"/>
        <v/>
      </c>
      <c r="AI732" s="71">
        <f t="shared" si="445"/>
        <v>1</v>
      </c>
      <c r="AJ732" s="71" t="str">
        <f t="shared" si="446"/>
        <v>Turbidity</v>
      </c>
      <c r="AK732" s="71">
        <f t="shared" si="447"/>
        <v>1</v>
      </c>
      <c r="AL732" s="71">
        <f t="shared" si="455"/>
        <v>1</v>
      </c>
      <c r="AM732" s="71">
        <f t="shared" si="448"/>
        <v>1</v>
      </c>
    </row>
    <row r="733" spans="1:39" x14ac:dyDescent="0.45">
      <c r="A733" s="71" t="str">
        <f t="shared" si="418"/>
        <v>2703920120</v>
      </c>
      <c r="B733" s="71" t="str">
        <f t="shared" si="419"/>
        <v>23-08-2019 15:01:10 UTC</v>
      </c>
      <c r="C733" s="71" t="str">
        <f t="shared" si="420"/>
        <v>nd38-qpqm-1m2t</v>
      </c>
      <c r="D733" s="71" t="str">
        <f t="shared" si="421"/>
        <v>-15.577268656343222</v>
      </c>
      <c r="E733" s="71" t="str">
        <f t="shared" si="422"/>
        <v>35.127057591453195</v>
      </c>
      <c r="F733" s="71" t="str">
        <f t="shared" si="423"/>
        <v>957.0</v>
      </c>
      <c r="G733" s="71" t="str">
        <f t="shared" si="424"/>
        <v>Malawi</v>
      </c>
      <c r="H733" s="71" t="str">
        <f t="shared" si="425"/>
        <v>Chiradzulu</v>
      </c>
      <c r="I733" s="71" t="str">
        <f t="shared" si="426"/>
        <v>Chitera</v>
      </c>
      <c r="J733" s="71" t="str">
        <f t="shared" si="427"/>
        <v>Mwitha</v>
      </c>
      <c r="K733" s="71" t="str">
        <f t="shared" si="428"/>
        <v>Namvenya</v>
      </c>
      <c r="L733" s="71">
        <f t="shared" si="429"/>
        <v>0</v>
      </c>
      <c r="M733" s="71">
        <f t="shared" si="430"/>
        <v>0</v>
      </c>
      <c r="N733" s="71">
        <f t="shared" si="449"/>
        <v>4</v>
      </c>
      <c r="O733" s="71" t="str">
        <f t="shared" si="450"/>
        <v>Basic Level of Service</v>
      </c>
      <c r="P733" s="71">
        <v>1</v>
      </c>
      <c r="Q733" s="71" t="str">
        <f t="shared" si="431"/>
        <v>Afridev Handpump</v>
      </c>
      <c r="R733" s="71" t="str">
        <f t="shared" si="432"/>
        <v/>
      </c>
      <c r="S733" s="71" t="str">
        <f t="shared" si="451"/>
        <v>Afridev Handpump</v>
      </c>
      <c r="T733" s="71">
        <f t="shared" si="433"/>
        <v>0</v>
      </c>
      <c r="U733" s="71">
        <f t="shared" si="434"/>
        <v>355</v>
      </c>
      <c r="V733" s="71">
        <f t="shared" si="435"/>
        <v>0</v>
      </c>
      <c r="W733" s="71">
        <f t="shared" si="436"/>
        <v>0</v>
      </c>
      <c r="X733" s="71">
        <f t="shared" si="437"/>
        <v>1</v>
      </c>
      <c r="Y733" s="71">
        <f t="shared" si="438"/>
        <v>0</v>
      </c>
      <c r="Z733" s="71">
        <f t="shared" si="452"/>
        <v>0</v>
      </c>
      <c r="AA733" s="71">
        <f t="shared" si="439"/>
        <v>1</v>
      </c>
      <c r="AB733" s="71">
        <f t="shared" si="440"/>
        <v>72</v>
      </c>
      <c r="AC733" s="71" t="str">
        <f t="shared" si="441"/>
        <v>Handpump</v>
      </c>
      <c r="AD733" s="71">
        <f t="shared" si="453"/>
        <v>72</v>
      </c>
      <c r="AE733" s="71" t="str">
        <f t="shared" si="454"/>
        <v/>
      </c>
      <c r="AF733" s="71">
        <f t="shared" si="442"/>
        <v>1</v>
      </c>
      <c r="AG733" s="71" t="str">
        <f t="shared" si="443"/>
        <v/>
      </c>
      <c r="AH733" s="71" t="str">
        <f t="shared" si="444"/>
        <v/>
      </c>
      <c r="AI733" s="71">
        <f t="shared" si="445"/>
        <v>1</v>
      </c>
      <c r="AJ733" s="71" t="str">
        <f t="shared" si="446"/>
        <v>Turbidity</v>
      </c>
      <c r="AK733" s="71">
        <f t="shared" si="447"/>
        <v>1</v>
      </c>
      <c r="AL733" s="71">
        <f t="shared" si="455"/>
        <v>1</v>
      </c>
      <c r="AM733" s="71">
        <f t="shared" si="448"/>
        <v>0</v>
      </c>
    </row>
    <row r="734" spans="1:39" x14ac:dyDescent="0.45">
      <c r="A734" s="71" t="str">
        <f t="shared" si="418"/>
        <v>2705960131</v>
      </c>
      <c r="B734" s="71" t="str">
        <f t="shared" si="419"/>
        <v>23-08-2019 15:15:39 UTC</v>
      </c>
      <c r="C734" s="71" t="str">
        <f t="shared" si="420"/>
        <v>bcyy-0sa1-sa1c</v>
      </c>
      <c r="D734" s="71" t="str">
        <f t="shared" si="421"/>
        <v>-15.707002119161189</v>
      </c>
      <c r="E734" s="71" t="str">
        <f t="shared" si="422"/>
        <v>35.268705217167735</v>
      </c>
      <c r="F734" s="71" t="str">
        <f t="shared" si="423"/>
        <v>819.0</v>
      </c>
      <c r="G734" s="71" t="str">
        <f t="shared" si="424"/>
        <v>Malawi</v>
      </c>
      <c r="H734" s="71" t="str">
        <f t="shared" si="425"/>
        <v>Chiradzulu</v>
      </c>
      <c r="I734" s="71" t="str">
        <f t="shared" si="426"/>
        <v>Kadewere</v>
      </c>
      <c r="J734" s="71" t="str">
        <f t="shared" si="427"/>
        <v>Kadewere</v>
      </c>
      <c r="K734" s="71" t="str">
        <f t="shared" si="428"/>
        <v>Ntakhala</v>
      </c>
      <c r="L734" s="71">
        <f t="shared" si="429"/>
        <v>0</v>
      </c>
      <c r="M734" s="71">
        <f t="shared" si="430"/>
        <v>0</v>
      </c>
      <c r="N734" s="71">
        <f t="shared" si="449"/>
        <v>4</v>
      </c>
      <c r="O734" s="71" t="str">
        <f t="shared" si="450"/>
        <v>Basic Level of Service</v>
      </c>
      <c r="P734" s="71">
        <v>1</v>
      </c>
      <c r="Q734" s="71" t="str">
        <f t="shared" si="431"/>
        <v>Afridev Handpump</v>
      </c>
      <c r="R734" s="71" t="str">
        <f t="shared" si="432"/>
        <v/>
      </c>
      <c r="S734" s="71" t="str">
        <f t="shared" si="451"/>
        <v>Afridev Handpump</v>
      </c>
      <c r="T734" s="71">
        <f t="shared" si="433"/>
        <v>1</v>
      </c>
      <c r="U734" s="71">
        <f t="shared" si="434"/>
        <v>375</v>
      </c>
      <c r="V734" s="71">
        <f t="shared" si="435"/>
        <v>0</v>
      </c>
      <c r="W734" s="71">
        <f t="shared" si="436"/>
        <v>0</v>
      </c>
      <c r="X734" s="71">
        <f t="shared" si="437"/>
        <v>1</v>
      </c>
      <c r="Y734" s="71">
        <f t="shared" si="438"/>
        <v>0</v>
      </c>
      <c r="Z734" s="71">
        <f t="shared" si="452"/>
        <v>0</v>
      </c>
      <c r="AA734" s="71">
        <f t="shared" si="439"/>
        <v>1</v>
      </c>
      <c r="AB734" s="71">
        <f t="shared" si="440"/>
        <v>220</v>
      </c>
      <c r="AC734" s="71" t="str">
        <f t="shared" si="441"/>
        <v>Handpump</v>
      </c>
      <c r="AD734" s="71">
        <f t="shared" si="453"/>
        <v>220</v>
      </c>
      <c r="AE734" s="71" t="str">
        <f t="shared" si="454"/>
        <v/>
      </c>
      <c r="AF734" s="71">
        <f t="shared" si="442"/>
        <v>0</v>
      </c>
      <c r="AG734" s="71" t="str">
        <f t="shared" si="443"/>
        <v/>
      </c>
      <c r="AH734" s="71" t="str">
        <f t="shared" si="444"/>
        <v/>
      </c>
      <c r="AI734" s="71">
        <f t="shared" si="445"/>
        <v>1</v>
      </c>
      <c r="AJ734" s="71" t="str">
        <f t="shared" si="446"/>
        <v>Turbidity</v>
      </c>
      <c r="AK734" s="71">
        <f t="shared" si="447"/>
        <v>1</v>
      </c>
      <c r="AL734" s="71">
        <f t="shared" si="455"/>
        <v>1</v>
      </c>
      <c r="AM734" s="71">
        <f t="shared" si="448"/>
        <v>0</v>
      </c>
    </row>
    <row r="735" spans="1:39" x14ac:dyDescent="0.45">
      <c r="A735" s="71" t="str">
        <f t="shared" si="418"/>
        <v>2690020159</v>
      </c>
      <c r="B735" s="71" t="str">
        <f t="shared" si="419"/>
        <v>23-08-2019 15:28:37 UTC</v>
      </c>
      <c r="C735" s="71" t="str">
        <f t="shared" si="420"/>
        <v>wx1y-pcbx-esut</v>
      </c>
      <c r="D735" s="71" t="str">
        <f t="shared" si="421"/>
        <v>-15.707482108846307</v>
      </c>
      <c r="E735" s="71" t="str">
        <f t="shared" si="422"/>
        <v>35.27118181809783</v>
      </c>
      <c r="F735" s="71" t="str">
        <f t="shared" si="423"/>
        <v>807.0</v>
      </c>
      <c r="G735" s="71" t="str">
        <f t="shared" si="424"/>
        <v>Malawi</v>
      </c>
      <c r="H735" s="71" t="str">
        <f t="shared" si="425"/>
        <v>Chiradzulu</v>
      </c>
      <c r="I735" s="71" t="str">
        <f t="shared" si="426"/>
        <v>Kadewere</v>
      </c>
      <c r="J735" s="71" t="str">
        <f t="shared" si="427"/>
        <v>Kanyenda</v>
      </c>
      <c r="K735" s="71" t="str">
        <f t="shared" si="428"/>
        <v>Nsululu</v>
      </c>
      <c r="L735" s="71">
        <f t="shared" si="429"/>
        <v>0</v>
      </c>
      <c r="M735" s="71">
        <f t="shared" si="430"/>
        <v>0</v>
      </c>
      <c r="N735" s="71">
        <f t="shared" si="449"/>
        <v>7</v>
      </c>
      <c r="O735" s="71" t="str">
        <f t="shared" si="450"/>
        <v>Intermediate Level of Service</v>
      </c>
      <c r="P735" s="71">
        <v>1</v>
      </c>
      <c r="Q735" s="71" t="str">
        <f t="shared" si="431"/>
        <v>Afridev Handpump</v>
      </c>
      <c r="R735" s="71" t="str">
        <f t="shared" si="432"/>
        <v/>
      </c>
      <c r="S735" s="71" t="str">
        <f t="shared" si="451"/>
        <v>Afridev Handpump</v>
      </c>
      <c r="T735" s="71">
        <f t="shared" si="433"/>
        <v>1</v>
      </c>
      <c r="U735" s="71">
        <f t="shared" si="434"/>
        <v>525</v>
      </c>
      <c r="V735" s="71">
        <f t="shared" si="435"/>
        <v>0</v>
      </c>
      <c r="W735" s="71">
        <f t="shared" si="436"/>
        <v>1</v>
      </c>
      <c r="X735" s="71" t="str">
        <f t="shared" si="437"/>
        <v/>
      </c>
      <c r="Y735" s="71" t="str">
        <f t="shared" si="438"/>
        <v/>
      </c>
      <c r="Z735" s="71">
        <f t="shared" si="452"/>
        <v>1</v>
      </c>
      <c r="AA735" s="71">
        <f t="shared" si="439"/>
        <v>1</v>
      </c>
      <c r="AB735" s="71">
        <f t="shared" si="440"/>
        <v>63</v>
      </c>
      <c r="AC735" s="71" t="str">
        <f t="shared" si="441"/>
        <v>Handpump</v>
      </c>
      <c r="AD735" s="71">
        <f t="shared" si="453"/>
        <v>63</v>
      </c>
      <c r="AE735" s="71" t="str">
        <f t="shared" si="454"/>
        <v/>
      </c>
      <c r="AF735" s="71">
        <f t="shared" si="442"/>
        <v>1</v>
      </c>
      <c r="AG735" s="71" t="str">
        <f t="shared" si="443"/>
        <v/>
      </c>
      <c r="AH735" s="71" t="str">
        <f t="shared" si="444"/>
        <v/>
      </c>
      <c r="AI735" s="71">
        <f t="shared" si="445"/>
        <v>1</v>
      </c>
      <c r="AJ735" s="71" t="str">
        <f t="shared" si="446"/>
        <v>Turbidity</v>
      </c>
      <c r="AK735" s="71">
        <f t="shared" si="447"/>
        <v>1</v>
      </c>
      <c r="AL735" s="71">
        <f t="shared" si="455"/>
        <v>1</v>
      </c>
      <c r="AM735" s="71">
        <f t="shared" si="448"/>
        <v>1</v>
      </c>
    </row>
    <row r="736" spans="1:39" x14ac:dyDescent="0.45">
      <c r="A736" s="71" t="str">
        <f t="shared" si="418"/>
        <v>2703880701</v>
      </c>
      <c r="B736" s="71" t="str">
        <f t="shared" si="419"/>
        <v>23-08-2019 15:49:33 UTC</v>
      </c>
      <c r="C736" s="71" t="str">
        <f t="shared" si="420"/>
        <v>h281-jkcr-cceq</v>
      </c>
      <c r="D736" s="71" t="str">
        <f t="shared" si="421"/>
        <v>-15.586795611307025</v>
      </c>
      <c r="E736" s="71" t="str">
        <f t="shared" si="422"/>
        <v>35.12289614416659</v>
      </c>
      <c r="F736" s="71" t="str">
        <f t="shared" si="423"/>
        <v>980.0</v>
      </c>
      <c r="G736" s="71" t="str">
        <f t="shared" si="424"/>
        <v>Malawi</v>
      </c>
      <c r="H736" s="71" t="str">
        <f t="shared" si="425"/>
        <v>Chiradzulu</v>
      </c>
      <c r="I736" s="71" t="str">
        <f t="shared" si="426"/>
        <v>Chitera</v>
      </c>
      <c r="J736" s="71" t="str">
        <f t="shared" si="427"/>
        <v>Mwitha</v>
      </c>
      <c r="K736" s="71" t="str">
        <f t="shared" si="428"/>
        <v>Mwitha</v>
      </c>
      <c r="L736" s="71">
        <f t="shared" si="429"/>
        <v>0</v>
      </c>
      <c r="M736" s="71">
        <f t="shared" si="430"/>
        <v>0</v>
      </c>
      <c r="N736" s="71">
        <f t="shared" si="449"/>
        <v>7</v>
      </c>
      <c r="O736" s="71" t="str">
        <f t="shared" si="450"/>
        <v>Intermediate Level of Service</v>
      </c>
      <c r="P736" s="71">
        <v>1</v>
      </c>
      <c r="Q736" s="71" t="str">
        <f t="shared" si="431"/>
        <v>Afridev Handpump</v>
      </c>
      <c r="R736" s="71" t="str">
        <f t="shared" si="432"/>
        <v/>
      </c>
      <c r="S736" s="71" t="str">
        <f t="shared" si="451"/>
        <v>Afridev Handpump</v>
      </c>
      <c r="T736" s="71">
        <f t="shared" si="433"/>
        <v>1</v>
      </c>
      <c r="U736" s="71">
        <f t="shared" si="434"/>
        <v>525</v>
      </c>
      <c r="V736" s="71">
        <f t="shared" si="435"/>
        <v>0</v>
      </c>
      <c r="W736" s="71">
        <f t="shared" si="436"/>
        <v>1</v>
      </c>
      <c r="X736" s="71" t="str">
        <f t="shared" si="437"/>
        <v/>
      </c>
      <c r="Y736" s="71" t="str">
        <f t="shared" si="438"/>
        <v/>
      </c>
      <c r="Z736" s="71">
        <f t="shared" si="452"/>
        <v>1</v>
      </c>
      <c r="AA736" s="71">
        <f t="shared" si="439"/>
        <v>1</v>
      </c>
      <c r="AB736" s="71">
        <f t="shared" si="440"/>
        <v>51</v>
      </c>
      <c r="AC736" s="71" t="str">
        <f t="shared" si="441"/>
        <v>Handpump</v>
      </c>
      <c r="AD736" s="71">
        <f t="shared" si="453"/>
        <v>51</v>
      </c>
      <c r="AE736" s="71" t="str">
        <f t="shared" si="454"/>
        <v/>
      </c>
      <c r="AF736" s="71">
        <f t="shared" si="442"/>
        <v>1</v>
      </c>
      <c r="AG736" s="71" t="str">
        <f t="shared" si="443"/>
        <v/>
      </c>
      <c r="AH736" s="71" t="str">
        <f t="shared" si="444"/>
        <v/>
      </c>
      <c r="AI736" s="71">
        <f t="shared" si="445"/>
        <v>1</v>
      </c>
      <c r="AJ736" s="71" t="str">
        <f t="shared" si="446"/>
        <v>Turbidity</v>
      </c>
      <c r="AK736" s="71">
        <f t="shared" si="447"/>
        <v>1</v>
      </c>
      <c r="AL736" s="71">
        <f t="shared" si="455"/>
        <v>1</v>
      </c>
      <c r="AM736" s="71">
        <f t="shared" si="448"/>
        <v>1</v>
      </c>
    </row>
    <row r="737" spans="1:39" x14ac:dyDescent="0.45">
      <c r="A737" s="71" t="str">
        <f t="shared" si="418"/>
        <v>2718560056</v>
      </c>
      <c r="B737" s="71" t="str">
        <f t="shared" si="419"/>
        <v>23-08-2019 17:20:42 UTC</v>
      </c>
      <c r="C737" s="71" t="str">
        <f t="shared" si="420"/>
        <v>h4x9-jeek-w2ad</v>
      </c>
      <c r="D737" s="71" t="str">
        <f t="shared" si="421"/>
        <v>-15.896217254921794</v>
      </c>
      <c r="E737" s="71" t="str">
        <f t="shared" si="422"/>
        <v>35.31261323019862</v>
      </c>
      <c r="F737" s="71" t="str">
        <f t="shared" si="423"/>
        <v>736.0</v>
      </c>
      <c r="G737" s="71" t="str">
        <f t="shared" si="424"/>
        <v>Malawi</v>
      </c>
      <c r="H737" s="71" t="str">
        <f t="shared" si="425"/>
        <v>Chiradzulu</v>
      </c>
      <c r="I737" s="71" t="str">
        <f t="shared" si="426"/>
        <v>Nkalo</v>
      </c>
      <c r="J737" s="71" t="str">
        <f t="shared" si="427"/>
        <v>Namondwe</v>
      </c>
      <c r="K737" s="71" t="str">
        <f t="shared" si="428"/>
        <v>Mpezeni</v>
      </c>
      <c r="L737" s="71">
        <f t="shared" si="429"/>
        <v>0</v>
      </c>
      <c r="M737" s="71">
        <f t="shared" si="430"/>
        <v>0</v>
      </c>
      <c r="N737" s="71">
        <f t="shared" si="449"/>
        <v>4</v>
      </c>
      <c r="O737" s="71" t="str">
        <f t="shared" si="450"/>
        <v>Basic Level of Service</v>
      </c>
      <c r="P737" s="71">
        <v>1</v>
      </c>
      <c r="Q737" s="71" t="str">
        <f t="shared" si="431"/>
        <v>Afridev Handpump</v>
      </c>
      <c r="R737" s="71" t="str">
        <f t="shared" si="432"/>
        <v/>
      </c>
      <c r="S737" s="71" t="str">
        <f t="shared" si="451"/>
        <v>Afridev Handpump</v>
      </c>
      <c r="T737" s="71">
        <f t="shared" si="433"/>
        <v>1</v>
      </c>
      <c r="U737" s="71">
        <f t="shared" si="434"/>
        <v>300</v>
      </c>
      <c r="V737" s="71">
        <f t="shared" si="435"/>
        <v>0</v>
      </c>
      <c r="W737" s="71">
        <f t="shared" si="436"/>
        <v>1</v>
      </c>
      <c r="X737" s="71" t="str">
        <f t="shared" si="437"/>
        <v/>
      </c>
      <c r="Y737" s="71" t="str">
        <f t="shared" si="438"/>
        <v/>
      </c>
      <c r="Z737" s="71">
        <f t="shared" si="452"/>
        <v>1</v>
      </c>
      <c r="AA737" s="71">
        <f t="shared" si="439"/>
        <v>0</v>
      </c>
      <c r="AB737" s="71">
        <f t="shared" si="440"/>
        <v>60</v>
      </c>
      <c r="AC737" s="71" t="str">
        <f t="shared" si="441"/>
        <v>Handpump</v>
      </c>
      <c r="AD737" s="71">
        <f t="shared" si="453"/>
        <v>60</v>
      </c>
      <c r="AE737" s="71" t="str">
        <f t="shared" si="454"/>
        <v/>
      </c>
      <c r="AF737" s="71">
        <f t="shared" si="442"/>
        <v>1</v>
      </c>
      <c r="AG737" s="71" t="str">
        <f t="shared" si="443"/>
        <v/>
      </c>
      <c r="AH737" s="71" t="str">
        <f t="shared" si="444"/>
        <v/>
      </c>
      <c r="AI737" s="71" t="str">
        <f t="shared" si="445"/>
        <v/>
      </c>
      <c r="AJ737" s="71" t="str">
        <f t="shared" si="446"/>
        <v>Turbidity</v>
      </c>
      <c r="AK737" s="71" t="str">
        <f t="shared" si="447"/>
        <v/>
      </c>
      <c r="AL737" s="71" t="str">
        <f t="shared" si="455"/>
        <v>No Data</v>
      </c>
      <c r="AM737" s="71">
        <f t="shared" si="448"/>
        <v>0</v>
      </c>
    </row>
    <row r="738" spans="1:39" x14ac:dyDescent="0.45">
      <c r="A738" s="71" t="str">
        <f t="shared" si="418"/>
        <v>2705970053</v>
      </c>
      <c r="B738" s="71" t="str">
        <f t="shared" si="419"/>
        <v>23-08-2019 17:21:00 UTC</v>
      </c>
      <c r="C738" s="71" t="str">
        <f t="shared" si="420"/>
        <v>7ewd-xkcg-6d65</v>
      </c>
      <c r="D738" s="71" t="str">
        <f t="shared" si="421"/>
        <v>-15.905435127206147</v>
      </c>
      <c r="E738" s="71" t="str">
        <f t="shared" si="422"/>
        <v>35.31090524978936</v>
      </c>
      <c r="F738" s="71" t="str">
        <f t="shared" si="423"/>
        <v>731.0</v>
      </c>
      <c r="G738" s="71" t="str">
        <f t="shared" si="424"/>
        <v>Malawi</v>
      </c>
      <c r="H738" s="71" t="str">
        <f t="shared" si="425"/>
        <v>Chiradzulu</v>
      </c>
      <c r="I738" s="71" t="str">
        <f t="shared" si="426"/>
        <v>Nkalo</v>
      </c>
      <c r="J738" s="71" t="str">
        <f t="shared" si="427"/>
        <v>Namondwe</v>
      </c>
      <c r="K738" s="71" t="str">
        <f t="shared" si="428"/>
        <v>Mpezeni</v>
      </c>
      <c r="L738" s="71">
        <f t="shared" si="429"/>
        <v>0</v>
      </c>
      <c r="M738" s="71">
        <f t="shared" si="430"/>
        <v>0</v>
      </c>
      <c r="N738" s="71">
        <f t="shared" si="449"/>
        <v>5</v>
      </c>
      <c r="O738" s="71" t="str">
        <f t="shared" si="450"/>
        <v>Basic Level of Service</v>
      </c>
      <c r="P738" s="71">
        <v>1</v>
      </c>
      <c r="Q738" s="71" t="str">
        <f t="shared" si="431"/>
        <v>Afridev Handpump</v>
      </c>
      <c r="R738" s="71" t="str">
        <f t="shared" si="432"/>
        <v/>
      </c>
      <c r="S738" s="71" t="str">
        <f t="shared" si="451"/>
        <v>Afridev Handpump</v>
      </c>
      <c r="T738" s="71">
        <f t="shared" si="433"/>
        <v>1</v>
      </c>
      <c r="U738" s="71">
        <f t="shared" si="434"/>
        <v>350</v>
      </c>
      <c r="V738" s="71">
        <f t="shared" si="435"/>
        <v>0</v>
      </c>
      <c r="W738" s="71">
        <f t="shared" si="436"/>
        <v>0</v>
      </c>
      <c r="X738" s="71">
        <f t="shared" si="437"/>
        <v>1</v>
      </c>
      <c r="Y738" s="71">
        <f t="shared" si="438"/>
        <v>0</v>
      </c>
      <c r="Z738" s="71">
        <f t="shared" si="452"/>
        <v>0</v>
      </c>
      <c r="AA738" s="71">
        <f t="shared" si="439"/>
        <v>1</v>
      </c>
      <c r="AB738" s="71">
        <f t="shared" si="440"/>
        <v>60</v>
      </c>
      <c r="AC738" s="71" t="str">
        <f t="shared" si="441"/>
        <v>Handpump</v>
      </c>
      <c r="AD738" s="71">
        <f t="shared" si="453"/>
        <v>60</v>
      </c>
      <c r="AE738" s="71" t="str">
        <f t="shared" si="454"/>
        <v/>
      </c>
      <c r="AF738" s="71">
        <f t="shared" si="442"/>
        <v>1</v>
      </c>
      <c r="AG738" s="71" t="str">
        <f t="shared" si="443"/>
        <v/>
      </c>
      <c r="AH738" s="71" t="str">
        <f t="shared" si="444"/>
        <v/>
      </c>
      <c r="AI738" s="71">
        <f t="shared" si="445"/>
        <v>1</v>
      </c>
      <c r="AJ738" s="71" t="str">
        <f t="shared" si="446"/>
        <v>Turbidity</v>
      </c>
      <c r="AK738" s="71">
        <f t="shared" si="447"/>
        <v>1</v>
      </c>
      <c r="AL738" s="71">
        <f t="shared" si="455"/>
        <v>1</v>
      </c>
      <c r="AM738" s="71">
        <f t="shared" si="448"/>
        <v>0</v>
      </c>
    </row>
    <row r="739" spans="1:39" x14ac:dyDescent="0.45">
      <c r="A739" s="71" t="str">
        <f t="shared" si="418"/>
        <v>2718540061</v>
      </c>
      <c r="B739" s="71" t="str">
        <f t="shared" si="419"/>
        <v>23-08-2019 17:21:11 UTC</v>
      </c>
      <c r="C739" s="71" t="str">
        <f t="shared" si="420"/>
        <v>nkr3-egbx-5384</v>
      </c>
      <c r="D739" s="71" t="str">
        <f t="shared" si="421"/>
        <v>-15.942312525585294</v>
      </c>
      <c r="E739" s="71" t="str">
        <f t="shared" si="422"/>
        <v>35.31588443554938</v>
      </c>
      <c r="F739" s="71" t="str">
        <f t="shared" si="423"/>
        <v>701.0</v>
      </c>
      <c r="G739" s="71" t="str">
        <f t="shared" si="424"/>
        <v>Malawi</v>
      </c>
      <c r="H739" s="71" t="str">
        <f t="shared" si="425"/>
        <v>Chiradzulu</v>
      </c>
      <c r="I739" s="71" t="str">
        <f t="shared" si="426"/>
        <v>Nkalo</v>
      </c>
      <c r="J739" s="71" t="str">
        <f t="shared" si="427"/>
        <v>Mtamba</v>
      </c>
      <c r="K739" s="71" t="str">
        <f t="shared" si="428"/>
        <v>Mtambo</v>
      </c>
      <c r="L739" s="71">
        <f t="shared" si="429"/>
        <v>0</v>
      </c>
      <c r="M739" s="71">
        <f t="shared" si="430"/>
        <v>0</v>
      </c>
      <c r="N739" s="71">
        <f t="shared" si="449"/>
        <v>7</v>
      </c>
      <c r="O739" s="71" t="str">
        <f t="shared" si="450"/>
        <v>Intermediate Level of Service</v>
      </c>
      <c r="P739" s="71">
        <v>1</v>
      </c>
      <c r="Q739" s="71" t="str">
        <f t="shared" si="431"/>
        <v>Afridev Handpump</v>
      </c>
      <c r="R739" s="71" t="str">
        <f t="shared" si="432"/>
        <v/>
      </c>
      <c r="S739" s="71" t="str">
        <f t="shared" si="451"/>
        <v>Afridev Handpump</v>
      </c>
      <c r="T739" s="71">
        <f t="shared" si="433"/>
        <v>1</v>
      </c>
      <c r="U739" s="71">
        <f t="shared" si="434"/>
        <v>150</v>
      </c>
      <c r="V739" s="71">
        <f t="shared" si="435"/>
        <v>1</v>
      </c>
      <c r="W739" s="71">
        <f t="shared" si="436"/>
        <v>1</v>
      </c>
      <c r="X739" s="71" t="str">
        <f t="shared" si="437"/>
        <v/>
      </c>
      <c r="Y739" s="71" t="str">
        <f t="shared" si="438"/>
        <v/>
      </c>
      <c r="Z739" s="71">
        <f t="shared" si="452"/>
        <v>1</v>
      </c>
      <c r="AA739" s="71">
        <f t="shared" si="439"/>
        <v>1</v>
      </c>
      <c r="AB739" s="71">
        <f t="shared" si="440"/>
        <v>55</v>
      </c>
      <c r="AC739" s="71" t="str">
        <f t="shared" si="441"/>
        <v>Handpump</v>
      </c>
      <c r="AD739" s="71">
        <f t="shared" si="453"/>
        <v>55</v>
      </c>
      <c r="AE739" s="71" t="str">
        <f t="shared" si="454"/>
        <v/>
      </c>
      <c r="AF739" s="71">
        <f t="shared" si="442"/>
        <v>1</v>
      </c>
      <c r="AG739" s="71" t="str">
        <f t="shared" si="443"/>
        <v/>
      </c>
      <c r="AH739" s="71" t="str">
        <f t="shared" si="444"/>
        <v/>
      </c>
      <c r="AI739" s="71">
        <f t="shared" si="445"/>
        <v>1</v>
      </c>
      <c r="AJ739" s="71" t="str">
        <f t="shared" si="446"/>
        <v>Turbidity</v>
      </c>
      <c r="AK739" s="71">
        <f t="shared" si="447"/>
        <v>1</v>
      </c>
      <c r="AL739" s="71">
        <f t="shared" si="455"/>
        <v>1</v>
      </c>
      <c r="AM739" s="71">
        <f t="shared" si="448"/>
        <v>0</v>
      </c>
    </row>
    <row r="740" spans="1:39" x14ac:dyDescent="0.45">
      <c r="A740" s="71" t="str">
        <f t="shared" si="418"/>
        <v>2707410065</v>
      </c>
      <c r="B740" s="71" t="str">
        <f t="shared" si="419"/>
        <v>23-08-2019 17:21:20 UTC</v>
      </c>
      <c r="C740" s="71" t="str">
        <f t="shared" si="420"/>
        <v>bk35-u3tj-sp62</v>
      </c>
      <c r="D740" s="71" t="str">
        <f t="shared" si="421"/>
        <v>-15.948168584145606</v>
      </c>
      <c r="E740" s="71" t="str">
        <f t="shared" si="422"/>
        <v>35.313311610370874</v>
      </c>
      <c r="F740" s="71" t="str">
        <f t="shared" si="423"/>
        <v>703.0</v>
      </c>
      <c r="G740" s="71" t="str">
        <f t="shared" si="424"/>
        <v>Malawi</v>
      </c>
      <c r="H740" s="71" t="str">
        <f t="shared" si="425"/>
        <v>Chiradzulu</v>
      </c>
      <c r="I740" s="71" t="str">
        <f t="shared" si="426"/>
        <v>Nkalo</v>
      </c>
      <c r="J740" s="71" t="str">
        <f t="shared" si="427"/>
        <v>Mtamba</v>
      </c>
      <c r="K740" s="71" t="str">
        <f t="shared" si="428"/>
        <v>Mtambo</v>
      </c>
      <c r="L740" s="71">
        <f t="shared" si="429"/>
        <v>0</v>
      </c>
      <c r="M740" s="71">
        <f t="shared" si="430"/>
        <v>0</v>
      </c>
      <c r="N740" s="71">
        <f t="shared" si="449"/>
        <v>7</v>
      </c>
      <c r="O740" s="71" t="str">
        <f t="shared" si="450"/>
        <v>Intermediate Level of Service</v>
      </c>
      <c r="P740" s="71">
        <v>1</v>
      </c>
      <c r="Q740" s="71" t="str">
        <f t="shared" si="431"/>
        <v>Afridev Handpump</v>
      </c>
      <c r="R740" s="71" t="str">
        <f t="shared" si="432"/>
        <v/>
      </c>
      <c r="S740" s="71" t="str">
        <f t="shared" si="451"/>
        <v>Afridev Handpump</v>
      </c>
      <c r="T740" s="71">
        <f t="shared" si="433"/>
        <v>1</v>
      </c>
      <c r="U740" s="71">
        <f t="shared" si="434"/>
        <v>200</v>
      </c>
      <c r="V740" s="71">
        <f t="shared" si="435"/>
        <v>1</v>
      </c>
      <c r="W740" s="71">
        <f t="shared" si="436"/>
        <v>0</v>
      </c>
      <c r="X740" s="71">
        <f t="shared" si="437"/>
        <v>1</v>
      </c>
      <c r="Y740" s="71">
        <f t="shared" si="438"/>
        <v>0</v>
      </c>
      <c r="Z740" s="71">
        <f t="shared" si="452"/>
        <v>0</v>
      </c>
      <c r="AA740" s="71">
        <f t="shared" si="439"/>
        <v>1</v>
      </c>
      <c r="AB740" s="71">
        <f t="shared" si="440"/>
        <v>60</v>
      </c>
      <c r="AC740" s="71" t="str">
        <f t="shared" si="441"/>
        <v>Handpump</v>
      </c>
      <c r="AD740" s="71">
        <f t="shared" si="453"/>
        <v>60</v>
      </c>
      <c r="AE740" s="71" t="str">
        <f t="shared" si="454"/>
        <v/>
      </c>
      <c r="AF740" s="71">
        <f t="shared" si="442"/>
        <v>1</v>
      </c>
      <c r="AG740" s="71" t="str">
        <f t="shared" si="443"/>
        <v/>
      </c>
      <c r="AH740" s="71" t="str">
        <f t="shared" si="444"/>
        <v/>
      </c>
      <c r="AI740" s="71">
        <f t="shared" si="445"/>
        <v>1</v>
      </c>
      <c r="AJ740" s="71" t="str">
        <f t="shared" si="446"/>
        <v>Turbidity</v>
      </c>
      <c r="AK740" s="71">
        <f t="shared" si="447"/>
        <v>1</v>
      </c>
      <c r="AL740" s="71">
        <f t="shared" si="455"/>
        <v>1</v>
      </c>
      <c r="AM740" s="71">
        <f t="shared" si="448"/>
        <v>1</v>
      </c>
    </row>
    <row r="741" spans="1:39" x14ac:dyDescent="0.45">
      <c r="A741" s="71" t="str">
        <f t="shared" si="418"/>
        <v>2690020067</v>
      </c>
      <c r="B741" s="71" t="str">
        <f t="shared" si="419"/>
        <v>23-08-2019 17:21:46 UTC</v>
      </c>
      <c r="C741" s="71" t="str">
        <f t="shared" si="420"/>
        <v>f9rc-p6ss-q1jk</v>
      </c>
      <c r="D741" s="71" t="str">
        <f t="shared" si="421"/>
        <v>-15.95296835526824</v>
      </c>
      <c r="E741" s="71" t="str">
        <f t="shared" si="422"/>
        <v>35.3134845290333</v>
      </c>
      <c r="F741" s="71" t="str">
        <f t="shared" si="423"/>
        <v>703.0</v>
      </c>
      <c r="G741" s="71" t="str">
        <f t="shared" si="424"/>
        <v>Malawi</v>
      </c>
      <c r="H741" s="71" t="str">
        <f t="shared" si="425"/>
        <v>Chiradzulu</v>
      </c>
      <c r="I741" s="71" t="str">
        <f t="shared" si="426"/>
        <v>Nkalo</v>
      </c>
      <c r="J741" s="71" t="str">
        <f t="shared" si="427"/>
        <v>Mtamba</v>
      </c>
      <c r="K741" s="71" t="str">
        <f t="shared" si="428"/>
        <v>Mtambo</v>
      </c>
      <c r="L741" s="71">
        <f t="shared" si="429"/>
        <v>0</v>
      </c>
      <c r="M741" s="71">
        <f t="shared" si="430"/>
        <v>0</v>
      </c>
      <c r="N741" s="71">
        <f t="shared" si="449"/>
        <v>7</v>
      </c>
      <c r="O741" s="71" t="str">
        <f t="shared" si="450"/>
        <v>Intermediate Level of Service</v>
      </c>
      <c r="P741" s="71">
        <v>1</v>
      </c>
      <c r="Q741" s="71" t="str">
        <f t="shared" si="431"/>
        <v>Afridev Handpump</v>
      </c>
      <c r="R741" s="71" t="str">
        <f t="shared" si="432"/>
        <v/>
      </c>
      <c r="S741" s="71" t="str">
        <f t="shared" si="451"/>
        <v>Afridev Handpump</v>
      </c>
      <c r="T741" s="71">
        <f t="shared" si="433"/>
        <v>1</v>
      </c>
      <c r="U741" s="71">
        <f t="shared" si="434"/>
        <v>300</v>
      </c>
      <c r="V741" s="71">
        <f t="shared" si="435"/>
        <v>0</v>
      </c>
      <c r="W741" s="71">
        <f t="shared" si="436"/>
        <v>1</v>
      </c>
      <c r="X741" s="71" t="str">
        <f t="shared" si="437"/>
        <v/>
      </c>
      <c r="Y741" s="71" t="str">
        <f t="shared" si="438"/>
        <v/>
      </c>
      <c r="Z741" s="71">
        <f t="shared" si="452"/>
        <v>1</v>
      </c>
      <c r="AA741" s="71">
        <f t="shared" si="439"/>
        <v>1</v>
      </c>
      <c r="AB741" s="71">
        <f t="shared" si="440"/>
        <v>60</v>
      </c>
      <c r="AC741" s="71" t="str">
        <f t="shared" si="441"/>
        <v>Handpump</v>
      </c>
      <c r="AD741" s="71">
        <f t="shared" si="453"/>
        <v>60</v>
      </c>
      <c r="AE741" s="71" t="str">
        <f t="shared" si="454"/>
        <v/>
      </c>
      <c r="AF741" s="71">
        <f t="shared" si="442"/>
        <v>1</v>
      </c>
      <c r="AG741" s="71" t="str">
        <f t="shared" si="443"/>
        <v/>
      </c>
      <c r="AH741" s="71" t="str">
        <f t="shared" si="444"/>
        <v/>
      </c>
      <c r="AI741" s="71">
        <f t="shared" si="445"/>
        <v>1</v>
      </c>
      <c r="AJ741" s="71" t="str">
        <f t="shared" si="446"/>
        <v>Turbidity</v>
      </c>
      <c r="AK741" s="71">
        <f t="shared" si="447"/>
        <v>1</v>
      </c>
      <c r="AL741" s="71">
        <f t="shared" si="455"/>
        <v>1</v>
      </c>
      <c r="AM741" s="71">
        <f t="shared" si="448"/>
        <v>1</v>
      </c>
    </row>
    <row r="742" spans="1:39" x14ac:dyDescent="0.45">
      <c r="A742" s="71" t="str">
        <f t="shared" si="418"/>
        <v>2703940116</v>
      </c>
      <c r="B742" s="71" t="str">
        <f t="shared" si="419"/>
        <v>23-08-2019 17:38:48 UTC</v>
      </c>
      <c r="C742" s="71" t="str">
        <f t="shared" si="420"/>
        <v>cenh-1t6w-2um4</v>
      </c>
      <c r="D742" s="71" t="str">
        <f t="shared" si="421"/>
        <v>-15.843963506631553</v>
      </c>
      <c r="E742" s="71" t="str">
        <f t="shared" si="422"/>
        <v>35.252239890396595</v>
      </c>
      <c r="F742" s="71" t="str">
        <f t="shared" si="423"/>
        <v>820.0</v>
      </c>
      <c r="G742" s="71" t="str">
        <f t="shared" si="424"/>
        <v>Malawi</v>
      </c>
      <c r="H742" s="71" t="str">
        <f t="shared" si="425"/>
        <v>Chiradzulu</v>
      </c>
      <c r="I742" s="71" t="str">
        <f t="shared" si="426"/>
        <v>Mpunga</v>
      </c>
      <c r="J742" s="71" t="str">
        <f t="shared" si="427"/>
        <v>Kuchombe</v>
      </c>
      <c r="K742" s="71" t="str">
        <f t="shared" si="428"/>
        <v>Madulira</v>
      </c>
      <c r="L742" s="71">
        <f t="shared" si="429"/>
        <v>0</v>
      </c>
      <c r="M742" s="71">
        <f t="shared" si="430"/>
        <v>0</v>
      </c>
      <c r="N742" s="71">
        <f t="shared" si="449"/>
        <v>6</v>
      </c>
      <c r="O742" s="71" t="str">
        <f t="shared" si="450"/>
        <v>Intermediate Level of Service</v>
      </c>
      <c r="P742" s="71">
        <v>1</v>
      </c>
      <c r="Q742" s="71" t="str">
        <f t="shared" si="431"/>
        <v>Afridev Handpump</v>
      </c>
      <c r="R742" s="71" t="str">
        <f t="shared" si="432"/>
        <v/>
      </c>
      <c r="S742" s="71" t="str">
        <f t="shared" si="451"/>
        <v>Afridev Handpump</v>
      </c>
      <c r="T742" s="71">
        <f t="shared" si="433"/>
        <v>1</v>
      </c>
      <c r="U742" s="71">
        <f t="shared" si="434"/>
        <v>620</v>
      </c>
      <c r="V742" s="71">
        <f t="shared" si="435"/>
        <v>0</v>
      </c>
      <c r="W742" s="71">
        <f t="shared" si="436"/>
        <v>0</v>
      </c>
      <c r="X742" s="71">
        <f t="shared" si="437"/>
        <v>1</v>
      </c>
      <c r="Y742" s="71">
        <f t="shared" si="438"/>
        <v>0</v>
      </c>
      <c r="Z742" s="71">
        <f t="shared" si="452"/>
        <v>0</v>
      </c>
      <c r="AA742" s="71">
        <f t="shared" si="439"/>
        <v>1</v>
      </c>
      <c r="AB742" s="71">
        <f t="shared" si="440"/>
        <v>45</v>
      </c>
      <c r="AC742" s="71" t="str">
        <f t="shared" si="441"/>
        <v>Handpump</v>
      </c>
      <c r="AD742" s="71">
        <f t="shared" si="453"/>
        <v>45</v>
      </c>
      <c r="AE742" s="71" t="str">
        <f t="shared" si="454"/>
        <v/>
      </c>
      <c r="AF742" s="71">
        <f t="shared" si="442"/>
        <v>1</v>
      </c>
      <c r="AG742" s="71" t="str">
        <f t="shared" si="443"/>
        <v/>
      </c>
      <c r="AH742" s="71" t="str">
        <f t="shared" si="444"/>
        <v/>
      </c>
      <c r="AI742" s="71">
        <f t="shared" si="445"/>
        <v>1</v>
      </c>
      <c r="AJ742" s="71" t="str">
        <f t="shared" si="446"/>
        <v>Turbidity</v>
      </c>
      <c r="AK742" s="71">
        <f t="shared" si="447"/>
        <v>1</v>
      </c>
      <c r="AL742" s="71">
        <f t="shared" si="455"/>
        <v>1</v>
      </c>
      <c r="AM742" s="71">
        <f t="shared" si="448"/>
        <v>1</v>
      </c>
    </row>
    <row r="743" spans="1:39" x14ac:dyDescent="0.45">
      <c r="A743" s="71" t="str">
        <f t="shared" si="418"/>
        <v>2707400150</v>
      </c>
      <c r="B743" s="71" t="str">
        <f t="shared" si="419"/>
        <v>23-08-2019 18:28:27 UTC</v>
      </c>
      <c r="C743" s="71" t="str">
        <f t="shared" si="420"/>
        <v>vfds-bs7v-72vh</v>
      </c>
      <c r="D743" s="71" t="str">
        <f t="shared" si="421"/>
        <v>-15.707486718893051</v>
      </c>
      <c r="E743" s="71" t="str">
        <f t="shared" si="422"/>
        <v>35.271106883883476</v>
      </c>
      <c r="F743" s="71" t="str">
        <f t="shared" si="423"/>
        <v>811.0</v>
      </c>
      <c r="G743" s="71" t="str">
        <f t="shared" si="424"/>
        <v>Malawi</v>
      </c>
      <c r="H743" s="71" t="str">
        <f t="shared" si="425"/>
        <v>Chiradzulu</v>
      </c>
      <c r="I743" s="71" t="str">
        <f t="shared" si="426"/>
        <v>Kadewere</v>
      </c>
      <c r="J743" s="71" t="str">
        <f t="shared" si="427"/>
        <v>Kanyenda</v>
      </c>
      <c r="K743" s="71" t="str">
        <f t="shared" si="428"/>
        <v>Mkumba</v>
      </c>
      <c r="L743" s="71">
        <f t="shared" si="429"/>
        <v>0</v>
      </c>
      <c r="M743" s="71">
        <f t="shared" si="430"/>
        <v>0</v>
      </c>
      <c r="N743" s="71">
        <f t="shared" si="449"/>
        <v>7</v>
      </c>
      <c r="O743" s="71" t="str">
        <f t="shared" si="450"/>
        <v>Intermediate Level of Service</v>
      </c>
      <c r="P743" s="71">
        <v>1</v>
      </c>
      <c r="Q743" s="71" t="str">
        <f t="shared" si="431"/>
        <v>Afridev Handpump</v>
      </c>
      <c r="R743" s="71" t="str">
        <f t="shared" si="432"/>
        <v/>
      </c>
      <c r="S743" s="71" t="str">
        <f t="shared" si="451"/>
        <v>Afridev Handpump</v>
      </c>
      <c r="T743" s="71">
        <f t="shared" si="433"/>
        <v>1</v>
      </c>
      <c r="U743" s="71">
        <f t="shared" si="434"/>
        <v>450</v>
      </c>
      <c r="V743" s="71">
        <f t="shared" si="435"/>
        <v>0</v>
      </c>
      <c r="W743" s="71">
        <f t="shared" si="436"/>
        <v>1</v>
      </c>
      <c r="X743" s="71" t="str">
        <f t="shared" si="437"/>
        <v/>
      </c>
      <c r="Y743" s="71" t="str">
        <f t="shared" si="438"/>
        <v/>
      </c>
      <c r="Z743" s="71">
        <f t="shared" si="452"/>
        <v>1</v>
      </c>
      <c r="AA743" s="71">
        <f t="shared" si="439"/>
        <v>1</v>
      </c>
      <c r="AB743" s="71">
        <f t="shared" si="440"/>
        <v>66</v>
      </c>
      <c r="AC743" s="71" t="str">
        <f t="shared" si="441"/>
        <v>Handpump</v>
      </c>
      <c r="AD743" s="71">
        <f t="shared" si="453"/>
        <v>66</v>
      </c>
      <c r="AE743" s="71" t="str">
        <f t="shared" si="454"/>
        <v/>
      </c>
      <c r="AF743" s="71">
        <f t="shared" si="442"/>
        <v>1</v>
      </c>
      <c r="AG743" s="71" t="str">
        <f t="shared" si="443"/>
        <v/>
      </c>
      <c r="AH743" s="71" t="str">
        <f t="shared" si="444"/>
        <v/>
      </c>
      <c r="AI743" s="71">
        <f t="shared" si="445"/>
        <v>1</v>
      </c>
      <c r="AJ743" s="71" t="str">
        <f t="shared" si="446"/>
        <v>Turbidity</v>
      </c>
      <c r="AK743" s="71">
        <f t="shared" si="447"/>
        <v>1</v>
      </c>
      <c r="AL743" s="71">
        <f t="shared" si="455"/>
        <v>1</v>
      </c>
      <c r="AM743" s="71">
        <f t="shared" si="448"/>
        <v>1</v>
      </c>
    </row>
    <row r="744" spans="1:39" x14ac:dyDescent="0.45">
      <c r="A744" s="71" t="str">
        <f t="shared" si="418"/>
        <v>2718550183</v>
      </c>
      <c r="B744" s="71" t="str">
        <f t="shared" si="419"/>
        <v>23-08-2019 18:37:52 UTC</v>
      </c>
      <c r="C744" s="71" t="str">
        <f t="shared" si="420"/>
        <v>a4t1-hvy5-k55b</v>
      </c>
      <c r="D744" s="71" t="str">
        <f t="shared" si="421"/>
        <v>-15.662520909681916</v>
      </c>
      <c r="E744" s="71" t="str">
        <f t="shared" si="422"/>
        <v>35.223751310259104</v>
      </c>
      <c r="F744" s="71" t="str">
        <f t="shared" si="423"/>
        <v>881.0</v>
      </c>
      <c r="G744" s="71" t="str">
        <f t="shared" si="424"/>
        <v>Malawi</v>
      </c>
      <c r="H744" s="71" t="str">
        <f t="shared" si="425"/>
        <v>Chiradzulu</v>
      </c>
      <c r="I744" s="71" t="str">
        <f t="shared" si="426"/>
        <v>Kadewere</v>
      </c>
      <c r="J744" s="71" t="str">
        <f t="shared" si="427"/>
        <v>Chikoja</v>
      </c>
      <c r="K744" s="71" t="str">
        <f t="shared" si="428"/>
        <v>M'mangitsa</v>
      </c>
      <c r="L744" s="71">
        <f t="shared" si="429"/>
        <v>0</v>
      </c>
      <c r="M744" s="71">
        <f t="shared" si="430"/>
        <v>0</v>
      </c>
      <c r="N744" s="71">
        <f t="shared" si="449"/>
        <v>6</v>
      </c>
      <c r="O744" s="71" t="str">
        <f t="shared" si="450"/>
        <v>Intermediate Level of Service</v>
      </c>
      <c r="P744" s="71">
        <v>1</v>
      </c>
      <c r="Q744" s="71" t="str">
        <f t="shared" si="431"/>
        <v>Afridev Handpump</v>
      </c>
      <c r="R744" s="71" t="str">
        <f t="shared" si="432"/>
        <v/>
      </c>
      <c r="S744" s="71" t="str">
        <f t="shared" si="451"/>
        <v>Afridev Handpump</v>
      </c>
      <c r="T744" s="71">
        <f t="shared" si="433"/>
        <v>1</v>
      </c>
      <c r="U744" s="71">
        <f t="shared" si="434"/>
        <v>410</v>
      </c>
      <c r="V744" s="71">
        <f t="shared" si="435"/>
        <v>0</v>
      </c>
      <c r="W744" s="71">
        <f t="shared" si="436"/>
        <v>1</v>
      </c>
      <c r="X744" s="71" t="str">
        <f t="shared" si="437"/>
        <v/>
      </c>
      <c r="Y744" s="71" t="str">
        <f t="shared" si="438"/>
        <v/>
      </c>
      <c r="Z744" s="71">
        <f t="shared" si="452"/>
        <v>1</v>
      </c>
      <c r="AA744" s="71">
        <f t="shared" si="439"/>
        <v>1</v>
      </c>
      <c r="AB744" s="71">
        <f t="shared" si="440"/>
        <v>73</v>
      </c>
      <c r="AC744" s="71" t="str">
        <f t="shared" si="441"/>
        <v>Handpump</v>
      </c>
      <c r="AD744" s="71">
        <f t="shared" si="453"/>
        <v>73</v>
      </c>
      <c r="AE744" s="71" t="str">
        <f t="shared" si="454"/>
        <v/>
      </c>
      <c r="AF744" s="71">
        <f t="shared" si="442"/>
        <v>1</v>
      </c>
      <c r="AG744" s="71" t="str">
        <f t="shared" si="443"/>
        <v/>
      </c>
      <c r="AH744" s="71" t="str">
        <f t="shared" si="444"/>
        <v/>
      </c>
      <c r="AI744" s="71">
        <f t="shared" si="445"/>
        <v>1</v>
      </c>
      <c r="AJ744" s="71" t="str">
        <f t="shared" si="446"/>
        <v>Turbidity</v>
      </c>
      <c r="AK744" s="71">
        <f t="shared" si="447"/>
        <v>1</v>
      </c>
      <c r="AL744" s="71">
        <f t="shared" si="455"/>
        <v>1</v>
      </c>
      <c r="AM744" s="71">
        <f t="shared" si="448"/>
        <v>0</v>
      </c>
    </row>
    <row r="745" spans="1:39" x14ac:dyDescent="0.45">
      <c r="A745" s="71" t="str">
        <f t="shared" si="418"/>
        <v>2714530240</v>
      </c>
      <c r="B745" s="71" t="str">
        <f t="shared" si="419"/>
        <v>24-08-2019 07:27:20 UTC</v>
      </c>
      <c r="C745" s="71" t="str">
        <f t="shared" si="420"/>
        <v>8ps5-are6-0n03</v>
      </c>
      <c r="D745" s="71" t="str">
        <f t="shared" si="421"/>
        <v>-15.76343659311533</v>
      </c>
      <c r="E745" s="71" t="str">
        <f t="shared" si="422"/>
        <v>35.16609001904726</v>
      </c>
      <c r="F745" s="71" t="str">
        <f t="shared" si="423"/>
        <v>937.0</v>
      </c>
      <c r="G745" s="71" t="str">
        <f t="shared" si="424"/>
        <v>Malawi</v>
      </c>
      <c r="H745" s="71" t="str">
        <f t="shared" si="425"/>
        <v>Chiradzulu</v>
      </c>
      <c r="I745" s="71" t="str">
        <f t="shared" si="426"/>
        <v>Likoswe</v>
      </c>
      <c r="J745" s="71" t="str">
        <f t="shared" si="427"/>
        <v>Chilambe</v>
      </c>
      <c r="K745" s="71" t="str">
        <f t="shared" si="428"/>
        <v>Jumbe</v>
      </c>
      <c r="L745" s="71">
        <f t="shared" si="429"/>
        <v>0</v>
      </c>
      <c r="M745" s="71">
        <f t="shared" si="430"/>
        <v>0</v>
      </c>
      <c r="N745" s="71">
        <f t="shared" si="449"/>
        <v>0</v>
      </c>
      <c r="O745" s="71" t="str">
        <f t="shared" si="450"/>
        <v>No Improved System</v>
      </c>
      <c r="P745" s="71" t="s">
        <v>96</v>
      </c>
      <c r="Q745" s="71" t="str">
        <f t="shared" si="431"/>
        <v/>
      </c>
      <c r="R745" s="71" t="str">
        <f t="shared" si="432"/>
        <v>Unprotected well</v>
      </c>
      <c r="S745" s="71" t="str">
        <f t="shared" si="451"/>
        <v>Unprotected well</v>
      </c>
      <c r="T745" s="71" t="str">
        <f t="shared" si="433"/>
        <v>N/A</v>
      </c>
      <c r="U745" s="71">
        <f t="shared" si="434"/>
        <v>40</v>
      </c>
      <c r="V745" s="71" t="str">
        <f t="shared" si="435"/>
        <v>N/A</v>
      </c>
      <c r="W745" s="71" t="str">
        <f t="shared" si="436"/>
        <v/>
      </c>
      <c r="X745" s="71" t="str">
        <f t="shared" si="437"/>
        <v/>
      </c>
      <c r="Y745" s="71" t="str">
        <f t="shared" si="438"/>
        <v/>
      </c>
      <c r="Z745" s="71" t="str">
        <f t="shared" si="452"/>
        <v>N/A</v>
      </c>
      <c r="AA745" s="71" t="str">
        <f t="shared" si="439"/>
        <v>N/A</v>
      </c>
      <c r="AB745" s="71" t="str">
        <f t="shared" si="440"/>
        <v/>
      </c>
      <c r="AC745" s="71" t="str">
        <f t="shared" si="441"/>
        <v/>
      </c>
      <c r="AD745" s="71" t="str">
        <f t="shared" si="453"/>
        <v/>
      </c>
      <c r="AE745" s="71" t="str">
        <f t="shared" si="454"/>
        <v/>
      </c>
      <c r="AF745" s="71" t="str">
        <f t="shared" si="442"/>
        <v>N/A</v>
      </c>
      <c r="AG745" s="71" t="str">
        <f t="shared" si="443"/>
        <v/>
      </c>
      <c r="AH745" s="71" t="str">
        <f t="shared" si="444"/>
        <v/>
      </c>
      <c r="AI745" s="71" t="str">
        <f t="shared" si="445"/>
        <v/>
      </c>
      <c r="AJ745" s="71" t="str">
        <f t="shared" si="446"/>
        <v/>
      </c>
      <c r="AK745" s="71" t="str">
        <f t="shared" si="447"/>
        <v/>
      </c>
      <c r="AL745" s="71" t="str">
        <f t="shared" si="455"/>
        <v>N/A</v>
      </c>
      <c r="AM745" s="71" t="str">
        <f t="shared" si="448"/>
        <v>N/A</v>
      </c>
    </row>
    <row r="746" spans="1:39" x14ac:dyDescent="0.45">
      <c r="A746" s="71" t="str">
        <f t="shared" si="418"/>
        <v>2714530451</v>
      </c>
      <c r="B746" s="71" t="str">
        <f t="shared" si="419"/>
        <v>24-08-2019 07:30:12 UTC</v>
      </c>
      <c r="C746" s="71" t="str">
        <f t="shared" si="420"/>
        <v>2se1-unvs-xvm3</v>
      </c>
      <c r="D746" s="71" t="str">
        <f t="shared" si="421"/>
        <v>-15.770117556676269</v>
      </c>
      <c r="E746" s="71" t="str">
        <f t="shared" si="422"/>
        <v>35.16015948727727</v>
      </c>
      <c r="F746" s="71" t="str">
        <f t="shared" si="423"/>
        <v>943.0</v>
      </c>
      <c r="G746" s="71" t="str">
        <f t="shared" si="424"/>
        <v>Malawi</v>
      </c>
      <c r="H746" s="71" t="str">
        <f t="shared" si="425"/>
        <v>Chiradzulu</v>
      </c>
      <c r="I746" s="71" t="str">
        <f t="shared" si="426"/>
        <v>Likoswe</v>
      </c>
      <c r="J746" s="71" t="str">
        <f t="shared" si="427"/>
        <v>Chilambe</v>
      </c>
      <c r="K746" s="71" t="str">
        <f t="shared" si="428"/>
        <v>Mothiwa</v>
      </c>
      <c r="L746" s="71">
        <f t="shared" si="429"/>
        <v>0</v>
      </c>
      <c r="M746" s="71">
        <f t="shared" si="430"/>
        <v>0</v>
      </c>
      <c r="N746" s="71">
        <f t="shared" si="449"/>
        <v>5</v>
      </c>
      <c r="O746" s="71" t="str">
        <f t="shared" si="450"/>
        <v>Basic Level of Service</v>
      </c>
      <c r="P746" s="71">
        <v>1</v>
      </c>
      <c r="Q746" s="71" t="str">
        <f t="shared" si="431"/>
        <v>Afridev Handpump</v>
      </c>
      <c r="R746" s="71" t="str">
        <f t="shared" si="432"/>
        <v/>
      </c>
      <c r="S746" s="71" t="str">
        <f t="shared" si="451"/>
        <v>Afridev Handpump</v>
      </c>
      <c r="T746" s="71">
        <f t="shared" si="433"/>
        <v>1</v>
      </c>
      <c r="U746" s="71">
        <f t="shared" si="434"/>
        <v>860</v>
      </c>
      <c r="V746" s="71">
        <f t="shared" si="435"/>
        <v>0</v>
      </c>
      <c r="W746" s="71">
        <f t="shared" si="436"/>
        <v>0</v>
      </c>
      <c r="X746" s="71">
        <f t="shared" si="437"/>
        <v>1</v>
      </c>
      <c r="Y746" s="71">
        <f t="shared" si="438"/>
        <v>0</v>
      </c>
      <c r="Z746" s="71">
        <f t="shared" si="452"/>
        <v>0</v>
      </c>
      <c r="AA746" s="71">
        <f t="shared" si="439"/>
        <v>1</v>
      </c>
      <c r="AB746" s="71">
        <f t="shared" si="440"/>
        <v>75</v>
      </c>
      <c r="AC746" s="71" t="str">
        <f t="shared" si="441"/>
        <v>Handpump</v>
      </c>
      <c r="AD746" s="71">
        <f t="shared" si="453"/>
        <v>75</v>
      </c>
      <c r="AE746" s="71" t="str">
        <f t="shared" si="454"/>
        <v/>
      </c>
      <c r="AF746" s="71">
        <f t="shared" si="442"/>
        <v>1</v>
      </c>
      <c r="AG746" s="71" t="str">
        <f t="shared" si="443"/>
        <v/>
      </c>
      <c r="AH746" s="71" t="str">
        <f t="shared" si="444"/>
        <v/>
      </c>
      <c r="AI746" s="71">
        <f t="shared" si="445"/>
        <v>1</v>
      </c>
      <c r="AJ746" s="71" t="str">
        <f t="shared" si="446"/>
        <v>Turbidity</v>
      </c>
      <c r="AK746" s="71">
        <f t="shared" si="447"/>
        <v>1</v>
      </c>
      <c r="AL746" s="71">
        <f t="shared" si="455"/>
        <v>1</v>
      </c>
      <c r="AM746" s="71">
        <f t="shared" si="448"/>
        <v>0</v>
      </c>
    </row>
    <row r="747" spans="1:39" x14ac:dyDescent="0.45">
      <c r="A747" s="71" t="str">
        <f t="shared" si="418"/>
        <v>2684020238</v>
      </c>
      <c r="B747" s="71" t="str">
        <f t="shared" si="419"/>
        <v>24-08-2019 07:42:41 UTC</v>
      </c>
      <c r="C747" s="71" t="str">
        <f t="shared" si="420"/>
        <v>u52g-j387-g4x8</v>
      </c>
      <c r="D747" s="71" t="str">
        <f t="shared" si="421"/>
        <v>-15.874989205040038</v>
      </c>
      <c r="E747" s="71" t="str">
        <f t="shared" si="422"/>
        <v>35.29527015052736</v>
      </c>
      <c r="F747" s="71" t="str">
        <f t="shared" si="423"/>
        <v>758.0</v>
      </c>
      <c r="G747" s="71" t="str">
        <f t="shared" si="424"/>
        <v>Malawi</v>
      </c>
      <c r="H747" s="71" t="str">
        <f t="shared" si="425"/>
        <v>Chiradzulu</v>
      </c>
      <c r="I747" s="71" t="str">
        <f t="shared" si="426"/>
        <v>Nkalo</v>
      </c>
      <c r="J747" s="71" t="str">
        <f t="shared" si="427"/>
        <v>Namondwe</v>
      </c>
      <c r="K747" s="71" t="str">
        <f t="shared" si="428"/>
        <v>Namonde</v>
      </c>
      <c r="L747" s="71">
        <f t="shared" si="429"/>
        <v>0</v>
      </c>
      <c r="M747" s="71">
        <f t="shared" si="430"/>
        <v>0</v>
      </c>
      <c r="N747" s="71">
        <f t="shared" si="449"/>
        <v>5</v>
      </c>
      <c r="O747" s="71" t="str">
        <f t="shared" si="450"/>
        <v>Basic Level of Service</v>
      </c>
      <c r="P747" s="71">
        <v>1</v>
      </c>
      <c r="Q747" s="71" t="str">
        <f t="shared" si="431"/>
        <v>Afridev Handpump</v>
      </c>
      <c r="R747" s="71" t="str">
        <f t="shared" si="432"/>
        <v/>
      </c>
      <c r="S747" s="71" t="str">
        <f t="shared" si="451"/>
        <v>Afridev Handpump</v>
      </c>
      <c r="T747" s="71">
        <f t="shared" si="433"/>
        <v>1</v>
      </c>
      <c r="U747" s="71">
        <f t="shared" si="434"/>
        <v>50</v>
      </c>
      <c r="V747" s="71">
        <f t="shared" si="435"/>
        <v>1</v>
      </c>
      <c r="W747" s="71">
        <f t="shared" si="436"/>
        <v>0</v>
      </c>
      <c r="X747" s="71">
        <f t="shared" si="437"/>
        <v>1</v>
      </c>
      <c r="Y747" s="71">
        <f t="shared" si="438"/>
        <v>0</v>
      </c>
      <c r="Z747" s="71">
        <f t="shared" si="452"/>
        <v>0</v>
      </c>
      <c r="AA747" s="71">
        <f t="shared" si="439"/>
        <v>1</v>
      </c>
      <c r="AB747" s="71">
        <f t="shared" si="440"/>
        <v>160</v>
      </c>
      <c r="AC747" s="71" t="str">
        <f t="shared" si="441"/>
        <v>Handpump</v>
      </c>
      <c r="AD747" s="71">
        <f t="shared" si="453"/>
        <v>160</v>
      </c>
      <c r="AE747" s="71" t="str">
        <f t="shared" si="454"/>
        <v/>
      </c>
      <c r="AF747" s="71">
        <f t="shared" si="442"/>
        <v>0</v>
      </c>
      <c r="AG747" s="71" t="str">
        <f t="shared" si="443"/>
        <v/>
      </c>
      <c r="AH747" s="71" t="str">
        <f t="shared" si="444"/>
        <v/>
      </c>
      <c r="AI747" s="71">
        <f t="shared" si="445"/>
        <v>1</v>
      </c>
      <c r="AJ747" s="71" t="str">
        <f t="shared" si="446"/>
        <v>Turbidity</v>
      </c>
      <c r="AK747" s="71">
        <f t="shared" si="447"/>
        <v>1</v>
      </c>
      <c r="AL747" s="71">
        <f t="shared" si="455"/>
        <v>1</v>
      </c>
      <c r="AM747" s="71">
        <f t="shared" si="448"/>
        <v>0</v>
      </c>
    </row>
    <row r="748" spans="1:39" x14ac:dyDescent="0.45">
      <c r="A748" s="71" t="str">
        <f t="shared" si="418"/>
        <v>2714530242</v>
      </c>
      <c r="B748" s="71" t="str">
        <f t="shared" si="419"/>
        <v>24-08-2019 07:51:14 UTC</v>
      </c>
      <c r="C748" s="71" t="str">
        <f t="shared" si="420"/>
        <v>hve3-hytx-34h8</v>
      </c>
      <c r="D748" s="71" t="str">
        <f t="shared" si="421"/>
        <v>-15.769547964446247</v>
      </c>
      <c r="E748" s="71" t="str">
        <f t="shared" si="422"/>
        <v>35.16696659848094</v>
      </c>
      <c r="F748" s="71" t="str">
        <f t="shared" si="423"/>
        <v>935.0</v>
      </c>
      <c r="G748" s="71" t="str">
        <f t="shared" si="424"/>
        <v>Malawi</v>
      </c>
      <c r="H748" s="71" t="str">
        <f t="shared" si="425"/>
        <v>Chiradzulu</v>
      </c>
      <c r="I748" s="71" t="str">
        <f t="shared" si="426"/>
        <v>Likoswe</v>
      </c>
      <c r="J748" s="71" t="str">
        <f t="shared" si="427"/>
        <v>Chilambe</v>
      </c>
      <c r="K748" s="71" t="str">
        <f t="shared" si="428"/>
        <v>Jumbe</v>
      </c>
      <c r="L748" s="71">
        <f t="shared" si="429"/>
        <v>0</v>
      </c>
      <c r="M748" s="71">
        <f t="shared" si="430"/>
        <v>0</v>
      </c>
      <c r="N748" s="71">
        <f t="shared" si="449"/>
        <v>0</v>
      </c>
      <c r="O748" s="71" t="str">
        <f t="shared" si="450"/>
        <v>No Improved System</v>
      </c>
      <c r="P748" s="71" t="s">
        <v>96</v>
      </c>
      <c r="Q748" s="71" t="str">
        <f t="shared" si="431"/>
        <v/>
      </c>
      <c r="R748" s="71" t="str">
        <f t="shared" si="432"/>
        <v>Unprotected Spring</v>
      </c>
      <c r="S748" s="71" t="str">
        <f t="shared" si="451"/>
        <v>Unprotected Spring</v>
      </c>
      <c r="T748" s="71" t="str">
        <f t="shared" si="433"/>
        <v>N/A</v>
      </c>
      <c r="U748" s="71">
        <f t="shared" si="434"/>
        <v>200</v>
      </c>
      <c r="V748" s="71" t="str">
        <f t="shared" si="435"/>
        <v>N/A</v>
      </c>
      <c r="W748" s="71" t="str">
        <f t="shared" si="436"/>
        <v/>
      </c>
      <c r="X748" s="71" t="str">
        <f t="shared" si="437"/>
        <v/>
      </c>
      <c r="Y748" s="71" t="str">
        <f t="shared" si="438"/>
        <v/>
      </c>
      <c r="Z748" s="71" t="str">
        <f t="shared" si="452"/>
        <v>N/A</v>
      </c>
      <c r="AA748" s="71" t="str">
        <f t="shared" si="439"/>
        <v>N/A</v>
      </c>
      <c r="AB748" s="71" t="str">
        <f t="shared" si="440"/>
        <v/>
      </c>
      <c r="AC748" s="71" t="str">
        <f t="shared" si="441"/>
        <v/>
      </c>
      <c r="AD748" s="71" t="str">
        <f t="shared" si="453"/>
        <v/>
      </c>
      <c r="AE748" s="71" t="str">
        <f t="shared" si="454"/>
        <v/>
      </c>
      <c r="AF748" s="71" t="str">
        <f t="shared" si="442"/>
        <v>N/A</v>
      </c>
      <c r="AG748" s="71" t="str">
        <f t="shared" si="443"/>
        <v/>
      </c>
      <c r="AH748" s="71" t="str">
        <f t="shared" si="444"/>
        <v/>
      </c>
      <c r="AI748" s="71" t="str">
        <f t="shared" si="445"/>
        <v/>
      </c>
      <c r="AJ748" s="71" t="str">
        <f t="shared" si="446"/>
        <v/>
      </c>
      <c r="AK748" s="71" t="str">
        <f t="shared" si="447"/>
        <v/>
      </c>
      <c r="AL748" s="71" t="str">
        <f t="shared" si="455"/>
        <v>N/A</v>
      </c>
      <c r="AM748" s="71" t="str">
        <f t="shared" si="448"/>
        <v>N/A</v>
      </c>
    </row>
    <row r="749" spans="1:39" x14ac:dyDescent="0.45">
      <c r="A749" s="71" t="str">
        <f t="shared" si="418"/>
        <v>2707410209</v>
      </c>
      <c r="B749" s="71" t="str">
        <f t="shared" si="419"/>
        <v>24-08-2019 08:06:25 UTC</v>
      </c>
      <c r="C749" s="71" t="str">
        <f t="shared" si="420"/>
        <v>un3j-sypg-x2nf</v>
      </c>
      <c r="D749" s="71" t="str">
        <f t="shared" si="421"/>
        <v>-15.767167126759887</v>
      </c>
      <c r="E749" s="71" t="str">
        <f t="shared" si="422"/>
        <v>35.164459152147174</v>
      </c>
      <c r="F749" s="71" t="str">
        <f t="shared" si="423"/>
        <v>962.0</v>
      </c>
      <c r="G749" s="71" t="str">
        <f t="shared" si="424"/>
        <v>Malawi</v>
      </c>
      <c r="H749" s="71" t="str">
        <f t="shared" si="425"/>
        <v>Chiradzulu</v>
      </c>
      <c r="I749" s="71" t="str">
        <f t="shared" si="426"/>
        <v>Likoswe</v>
      </c>
      <c r="J749" s="71" t="str">
        <f t="shared" si="427"/>
        <v>Chilambe</v>
      </c>
      <c r="K749" s="71" t="str">
        <f t="shared" si="428"/>
        <v>Jumbe</v>
      </c>
      <c r="L749" s="71">
        <f t="shared" si="429"/>
        <v>0</v>
      </c>
      <c r="M749" s="71">
        <f t="shared" si="430"/>
        <v>0</v>
      </c>
      <c r="N749" s="71">
        <f t="shared" si="449"/>
        <v>5</v>
      </c>
      <c r="O749" s="71" t="str">
        <f t="shared" si="450"/>
        <v>Basic Level of Service</v>
      </c>
      <c r="P749" s="71">
        <v>1</v>
      </c>
      <c r="Q749" s="71" t="str">
        <f t="shared" si="431"/>
        <v>Afridev Handpump</v>
      </c>
      <c r="R749" s="71" t="str">
        <f t="shared" si="432"/>
        <v/>
      </c>
      <c r="S749" s="71" t="str">
        <f t="shared" si="451"/>
        <v>Afridev Handpump</v>
      </c>
      <c r="T749" s="71">
        <f t="shared" si="433"/>
        <v>1</v>
      </c>
      <c r="U749" s="71">
        <f t="shared" si="434"/>
        <v>0</v>
      </c>
      <c r="V749" s="71">
        <f t="shared" si="435"/>
        <v>1</v>
      </c>
      <c r="W749" s="71">
        <f t="shared" si="436"/>
        <v>1</v>
      </c>
      <c r="X749" s="71" t="str">
        <f t="shared" si="437"/>
        <v/>
      </c>
      <c r="Y749" s="71" t="str">
        <f t="shared" si="438"/>
        <v/>
      </c>
      <c r="Z749" s="71">
        <f t="shared" si="452"/>
        <v>1</v>
      </c>
      <c r="AA749" s="71">
        <f t="shared" si="439"/>
        <v>0</v>
      </c>
      <c r="AB749" s="71">
        <f t="shared" si="440"/>
        <v>0</v>
      </c>
      <c r="AC749" s="71" t="str">
        <f t="shared" si="441"/>
        <v>Handpump</v>
      </c>
      <c r="AD749" s="71">
        <f t="shared" si="453"/>
        <v>0</v>
      </c>
      <c r="AE749" s="71" t="str">
        <f t="shared" si="454"/>
        <v/>
      </c>
      <c r="AF749" s="71">
        <f t="shared" si="442"/>
        <v>1</v>
      </c>
      <c r="AG749" s="71" t="str">
        <f t="shared" si="443"/>
        <v/>
      </c>
      <c r="AH749" s="71" t="str">
        <f t="shared" si="444"/>
        <v/>
      </c>
      <c r="AI749" s="71" t="str">
        <f t="shared" si="445"/>
        <v/>
      </c>
      <c r="AJ749" s="71" t="str">
        <f t="shared" si="446"/>
        <v>Turbidity</v>
      </c>
      <c r="AK749" s="71" t="str">
        <f t="shared" si="447"/>
        <v/>
      </c>
      <c r="AL749" s="71" t="str">
        <f t="shared" si="455"/>
        <v>No Data</v>
      </c>
      <c r="AM749" s="71">
        <f t="shared" si="448"/>
        <v>0</v>
      </c>
    </row>
    <row r="750" spans="1:39" x14ac:dyDescent="0.45">
      <c r="A750" s="71" t="str">
        <f t="shared" si="418"/>
        <v>2707400216</v>
      </c>
      <c r="B750" s="71" t="str">
        <f t="shared" si="419"/>
        <v>24-08-2019 08:19:58 UTC</v>
      </c>
      <c r="C750" s="71" t="str">
        <f t="shared" si="420"/>
        <v>7vgt-sm4x-23fj</v>
      </c>
      <c r="D750" s="71" t="str">
        <f t="shared" si="421"/>
        <v>-15.870691509917378</v>
      </c>
      <c r="E750" s="71" t="str">
        <f t="shared" si="422"/>
        <v>35.30434548854828</v>
      </c>
      <c r="F750" s="71" t="str">
        <f t="shared" si="423"/>
        <v>729.0</v>
      </c>
      <c r="G750" s="71" t="str">
        <f t="shared" si="424"/>
        <v>Malawi</v>
      </c>
      <c r="H750" s="71" t="str">
        <f t="shared" si="425"/>
        <v>Chiradzulu</v>
      </c>
      <c r="I750" s="71" t="str">
        <f t="shared" si="426"/>
        <v>Nkalo</v>
      </c>
      <c r="J750" s="71" t="str">
        <f t="shared" si="427"/>
        <v>Barason</v>
      </c>
      <c r="K750" s="71" t="str">
        <f t="shared" si="428"/>
        <v>Mtambalika</v>
      </c>
      <c r="L750" s="71">
        <f t="shared" si="429"/>
        <v>0</v>
      </c>
      <c r="M750" s="71">
        <f t="shared" si="430"/>
        <v>0</v>
      </c>
      <c r="N750" s="71">
        <f t="shared" si="449"/>
        <v>5</v>
      </c>
      <c r="O750" s="71" t="str">
        <f t="shared" si="450"/>
        <v>Basic Level of Service</v>
      </c>
      <c r="P750" s="71">
        <v>1</v>
      </c>
      <c r="Q750" s="71" t="str">
        <f t="shared" si="431"/>
        <v>Afridev Handpump</v>
      </c>
      <c r="R750" s="71" t="str">
        <f t="shared" si="432"/>
        <v/>
      </c>
      <c r="S750" s="71" t="str">
        <f t="shared" si="451"/>
        <v>Afridev Handpump</v>
      </c>
      <c r="T750" s="71">
        <f t="shared" si="433"/>
        <v>1</v>
      </c>
      <c r="U750" s="71">
        <f t="shared" si="434"/>
        <v>575</v>
      </c>
      <c r="V750" s="71">
        <f t="shared" si="435"/>
        <v>0</v>
      </c>
      <c r="W750" s="71">
        <f t="shared" si="436"/>
        <v>0</v>
      </c>
      <c r="X750" s="71">
        <f t="shared" si="437"/>
        <v>1</v>
      </c>
      <c r="Y750" s="71">
        <f t="shared" si="438"/>
        <v>0</v>
      </c>
      <c r="Z750" s="71">
        <f t="shared" si="452"/>
        <v>0</v>
      </c>
      <c r="AA750" s="71">
        <f t="shared" si="439"/>
        <v>1</v>
      </c>
      <c r="AB750" s="71">
        <f t="shared" si="440"/>
        <v>120</v>
      </c>
      <c r="AC750" s="71" t="str">
        <f t="shared" si="441"/>
        <v>Handpump</v>
      </c>
      <c r="AD750" s="71">
        <f t="shared" si="453"/>
        <v>120</v>
      </c>
      <c r="AE750" s="71" t="str">
        <f t="shared" si="454"/>
        <v/>
      </c>
      <c r="AF750" s="71">
        <f t="shared" si="442"/>
        <v>1</v>
      </c>
      <c r="AG750" s="71" t="str">
        <f t="shared" si="443"/>
        <v/>
      </c>
      <c r="AH750" s="71" t="str">
        <f t="shared" si="444"/>
        <v/>
      </c>
      <c r="AI750" s="71">
        <f t="shared" si="445"/>
        <v>1</v>
      </c>
      <c r="AJ750" s="71" t="str">
        <f t="shared" si="446"/>
        <v>Turbidity</v>
      </c>
      <c r="AK750" s="71">
        <f t="shared" si="447"/>
        <v>1</v>
      </c>
      <c r="AL750" s="71">
        <f t="shared" si="455"/>
        <v>1</v>
      </c>
      <c r="AM750" s="71">
        <f t="shared" si="448"/>
        <v>0</v>
      </c>
    </row>
    <row r="751" spans="1:39" x14ac:dyDescent="0.45">
      <c r="A751" s="71" t="str">
        <f t="shared" si="418"/>
        <v>2709040206</v>
      </c>
      <c r="B751" s="71" t="str">
        <f t="shared" si="419"/>
        <v>24-08-2019 08:22:58 UTC</v>
      </c>
      <c r="C751" s="71" t="str">
        <f t="shared" si="420"/>
        <v>q5ut-1982-apgd</v>
      </c>
      <c r="D751" s="71" t="str">
        <f t="shared" si="421"/>
        <v>-15.766117335297167</v>
      </c>
      <c r="E751" s="71" t="str">
        <f t="shared" si="422"/>
        <v>35.16494270414114</v>
      </c>
      <c r="F751" s="71" t="str">
        <f t="shared" si="423"/>
        <v>958.0</v>
      </c>
      <c r="G751" s="71" t="str">
        <f t="shared" si="424"/>
        <v>Malawi</v>
      </c>
      <c r="H751" s="71" t="str">
        <f t="shared" si="425"/>
        <v>Chiradzulu</v>
      </c>
      <c r="I751" s="71" t="str">
        <f t="shared" si="426"/>
        <v>Likoswe</v>
      </c>
      <c r="J751" s="71" t="str">
        <f t="shared" si="427"/>
        <v>Chilambe</v>
      </c>
      <c r="K751" s="71" t="str">
        <f t="shared" si="428"/>
        <v>Jumbe</v>
      </c>
      <c r="L751" s="71">
        <f t="shared" si="429"/>
        <v>0</v>
      </c>
      <c r="M751" s="71">
        <f t="shared" si="430"/>
        <v>0</v>
      </c>
      <c r="N751" s="71">
        <f t="shared" si="449"/>
        <v>5</v>
      </c>
      <c r="O751" s="71" t="str">
        <f t="shared" si="450"/>
        <v>Basic Level of Service</v>
      </c>
      <c r="P751" s="71">
        <v>1</v>
      </c>
      <c r="Q751" s="71" t="str">
        <f t="shared" si="431"/>
        <v>Afridev Handpump</v>
      </c>
      <c r="R751" s="71" t="str">
        <f t="shared" si="432"/>
        <v/>
      </c>
      <c r="S751" s="71" t="str">
        <f t="shared" si="451"/>
        <v>Afridev Handpump</v>
      </c>
      <c r="T751" s="71">
        <f t="shared" si="433"/>
        <v>1</v>
      </c>
      <c r="U751" s="71">
        <f t="shared" si="434"/>
        <v>0</v>
      </c>
      <c r="V751" s="71">
        <f t="shared" si="435"/>
        <v>1</v>
      </c>
      <c r="W751" s="71">
        <f t="shared" si="436"/>
        <v>1</v>
      </c>
      <c r="X751" s="71" t="str">
        <f t="shared" si="437"/>
        <v/>
      </c>
      <c r="Y751" s="71" t="str">
        <f t="shared" si="438"/>
        <v/>
      </c>
      <c r="Z751" s="71">
        <f t="shared" si="452"/>
        <v>1</v>
      </c>
      <c r="AA751" s="71">
        <f t="shared" si="439"/>
        <v>0</v>
      </c>
      <c r="AB751" s="71">
        <f t="shared" si="440"/>
        <v>0</v>
      </c>
      <c r="AC751" s="71" t="str">
        <f t="shared" si="441"/>
        <v>Handpump</v>
      </c>
      <c r="AD751" s="71">
        <f t="shared" si="453"/>
        <v>0</v>
      </c>
      <c r="AE751" s="71" t="str">
        <f t="shared" si="454"/>
        <v/>
      </c>
      <c r="AF751" s="71">
        <f t="shared" si="442"/>
        <v>1</v>
      </c>
      <c r="AG751" s="71" t="str">
        <f t="shared" si="443"/>
        <v/>
      </c>
      <c r="AH751" s="71" t="str">
        <f t="shared" si="444"/>
        <v/>
      </c>
      <c r="AI751" s="71" t="str">
        <f t="shared" si="445"/>
        <v/>
      </c>
      <c r="AJ751" s="71" t="str">
        <f t="shared" si="446"/>
        <v>Turbidity</v>
      </c>
      <c r="AK751" s="71" t="str">
        <f t="shared" si="447"/>
        <v/>
      </c>
      <c r="AL751" s="71" t="str">
        <f t="shared" si="455"/>
        <v>No Data</v>
      </c>
      <c r="AM751" s="71">
        <f t="shared" si="448"/>
        <v>0</v>
      </c>
    </row>
    <row r="752" spans="1:39" x14ac:dyDescent="0.45">
      <c r="A752" s="71" t="str">
        <f t="shared" si="418"/>
        <v>2690030376</v>
      </c>
      <c r="B752" s="71" t="str">
        <f t="shared" si="419"/>
        <v>24-08-2019 08:34:05 UTC</v>
      </c>
      <c r="C752" s="71" t="str">
        <f t="shared" si="420"/>
        <v>7316-xpdp-1arf</v>
      </c>
      <c r="D752" s="71" t="str">
        <f t="shared" si="421"/>
        <v>-15.760434656403959</v>
      </c>
      <c r="E752" s="71" t="str">
        <f t="shared" si="422"/>
        <v>35.16994887962937</v>
      </c>
      <c r="F752" s="71" t="str">
        <f t="shared" si="423"/>
        <v>929.0</v>
      </c>
      <c r="G752" s="71" t="str">
        <f t="shared" si="424"/>
        <v>Malawi</v>
      </c>
      <c r="H752" s="71" t="str">
        <f t="shared" si="425"/>
        <v>Chiradzulu</v>
      </c>
      <c r="I752" s="71" t="str">
        <f t="shared" si="426"/>
        <v>Likoswe</v>
      </c>
      <c r="J752" s="71" t="str">
        <f t="shared" si="427"/>
        <v>Chilambe</v>
      </c>
      <c r="K752" s="71" t="str">
        <f t="shared" si="428"/>
        <v>Mtenje</v>
      </c>
      <c r="L752" s="71">
        <f t="shared" si="429"/>
        <v>0</v>
      </c>
      <c r="M752" s="71">
        <f t="shared" si="430"/>
        <v>0</v>
      </c>
      <c r="N752" s="71">
        <f t="shared" si="449"/>
        <v>4</v>
      </c>
      <c r="O752" s="71" t="str">
        <f t="shared" si="450"/>
        <v>Basic Level of Service</v>
      </c>
      <c r="P752" s="71">
        <v>1</v>
      </c>
      <c r="Q752" s="71" t="str">
        <f t="shared" si="431"/>
        <v>Afridev Handpump</v>
      </c>
      <c r="R752" s="71" t="str">
        <f t="shared" si="432"/>
        <v/>
      </c>
      <c r="S752" s="71" t="str">
        <f t="shared" si="451"/>
        <v>Afridev Handpump</v>
      </c>
      <c r="T752" s="71">
        <f t="shared" si="433"/>
        <v>1</v>
      </c>
      <c r="U752" s="71">
        <f t="shared" si="434"/>
        <v>400</v>
      </c>
      <c r="V752" s="71">
        <f t="shared" si="435"/>
        <v>0</v>
      </c>
      <c r="W752" s="71">
        <f t="shared" si="436"/>
        <v>0</v>
      </c>
      <c r="X752" s="71">
        <f t="shared" si="437"/>
        <v>1</v>
      </c>
      <c r="Y752" s="71">
        <f t="shared" si="438"/>
        <v>0</v>
      </c>
      <c r="Z752" s="71">
        <f t="shared" si="452"/>
        <v>0</v>
      </c>
      <c r="AA752" s="71">
        <f t="shared" si="439"/>
        <v>1</v>
      </c>
      <c r="AB752" s="71">
        <f t="shared" si="440"/>
        <v>171</v>
      </c>
      <c r="AC752" s="71" t="str">
        <f t="shared" si="441"/>
        <v>Handpump</v>
      </c>
      <c r="AD752" s="71">
        <f t="shared" si="453"/>
        <v>171</v>
      </c>
      <c r="AE752" s="71" t="str">
        <f t="shared" si="454"/>
        <v/>
      </c>
      <c r="AF752" s="71">
        <f t="shared" si="442"/>
        <v>0</v>
      </c>
      <c r="AG752" s="71" t="str">
        <f t="shared" si="443"/>
        <v/>
      </c>
      <c r="AH752" s="71" t="str">
        <f t="shared" si="444"/>
        <v/>
      </c>
      <c r="AI752" s="71">
        <f t="shared" si="445"/>
        <v>1</v>
      </c>
      <c r="AJ752" s="71" t="str">
        <f t="shared" si="446"/>
        <v>Turbidity</v>
      </c>
      <c r="AK752" s="71">
        <f t="shared" si="447"/>
        <v>1</v>
      </c>
      <c r="AL752" s="71">
        <f t="shared" si="455"/>
        <v>1</v>
      </c>
      <c r="AM752" s="71">
        <f t="shared" si="448"/>
        <v>0</v>
      </c>
    </row>
    <row r="753" spans="1:39" x14ac:dyDescent="0.45">
      <c r="A753" s="71" t="str">
        <f t="shared" si="418"/>
        <v>2707400383</v>
      </c>
      <c r="B753" s="71" t="str">
        <f t="shared" si="419"/>
        <v>24-08-2019 09:07:01 UTC</v>
      </c>
      <c r="C753" s="71" t="str">
        <f t="shared" si="420"/>
        <v>ndtj-w3vu-mevx</v>
      </c>
      <c r="D753" s="71" t="str">
        <f t="shared" si="421"/>
        <v>-15.762434620410204</v>
      </c>
      <c r="E753" s="71" t="str">
        <f t="shared" si="422"/>
        <v>35.16941319219768</v>
      </c>
      <c r="F753" s="71" t="str">
        <f t="shared" si="423"/>
        <v>921.0</v>
      </c>
      <c r="G753" s="71" t="str">
        <f t="shared" si="424"/>
        <v>Malawi</v>
      </c>
      <c r="H753" s="71" t="str">
        <f t="shared" si="425"/>
        <v>Chiradzulu</v>
      </c>
      <c r="I753" s="71" t="str">
        <f t="shared" si="426"/>
        <v>Likoswe</v>
      </c>
      <c r="J753" s="71" t="str">
        <f t="shared" si="427"/>
        <v>Chilambe</v>
      </c>
      <c r="K753" s="71" t="str">
        <f t="shared" si="428"/>
        <v>Mtenje</v>
      </c>
      <c r="L753" s="71">
        <f t="shared" si="429"/>
        <v>0</v>
      </c>
      <c r="M753" s="71">
        <f t="shared" si="430"/>
        <v>0</v>
      </c>
      <c r="N753" s="71">
        <f t="shared" si="449"/>
        <v>0</v>
      </c>
      <c r="O753" s="71" t="str">
        <f t="shared" si="450"/>
        <v>No Improved System</v>
      </c>
      <c r="P753" s="71" t="s">
        <v>96</v>
      </c>
      <c r="Q753" s="71" t="str">
        <f t="shared" si="431"/>
        <v/>
      </c>
      <c r="R753" s="71" t="str">
        <f t="shared" si="432"/>
        <v>Scoophole</v>
      </c>
      <c r="S753" s="71" t="str">
        <f t="shared" si="451"/>
        <v>Scoophole</v>
      </c>
      <c r="T753" s="71" t="str">
        <f t="shared" si="433"/>
        <v>N/A</v>
      </c>
      <c r="U753" s="71">
        <f t="shared" si="434"/>
        <v>300</v>
      </c>
      <c r="V753" s="71" t="str">
        <f t="shared" si="435"/>
        <v>N/A</v>
      </c>
      <c r="W753" s="71" t="str">
        <f t="shared" si="436"/>
        <v/>
      </c>
      <c r="X753" s="71" t="str">
        <f t="shared" si="437"/>
        <v/>
      </c>
      <c r="Y753" s="71" t="str">
        <f t="shared" si="438"/>
        <v/>
      </c>
      <c r="Z753" s="71" t="str">
        <f t="shared" si="452"/>
        <v>N/A</v>
      </c>
      <c r="AA753" s="71" t="str">
        <f t="shared" si="439"/>
        <v>N/A</v>
      </c>
      <c r="AB753" s="71" t="str">
        <f t="shared" si="440"/>
        <v/>
      </c>
      <c r="AC753" s="71" t="str">
        <f t="shared" si="441"/>
        <v/>
      </c>
      <c r="AD753" s="71" t="str">
        <f t="shared" si="453"/>
        <v/>
      </c>
      <c r="AE753" s="71" t="str">
        <f t="shared" si="454"/>
        <v/>
      </c>
      <c r="AF753" s="71" t="str">
        <f t="shared" si="442"/>
        <v>N/A</v>
      </c>
      <c r="AG753" s="71" t="str">
        <f t="shared" si="443"/>
        <v/>
      </c>
      <c r="AH753" s="71" t="str">
        <f t="shared" si="444"/>
        <v/>
      </c>
      <c r="AI753" s="71" t="str">
        <f t="shared" si="445"/>
        <v/>
      </c>
      <c r="AJ753" s="71" t="str">
        <f t="shared" si="446"/>
        <v/>
      </c>
      <c r="AK753" s="71" t="str">
        <f t="shared" si="447"/>
        <v/>
      </c>
      <c r="AL753" s="71" t="str">
        <f t="shared" si="455"/>
        <v>N/A</v>
      </c>
      <c r="AM753" s="71" t="str">
        <f t="shared" si="448"/>
        <v>N/A</v>
      </c>
    </row>
    <row r="754" spans="1:39" x14ac:dyDescent="0.45">
      <c r="A754" s="71" t="str">
        <f t="shared" si="418"/>
        <v>2716830235</v>
      </c>
      <c r="B754" s="71" t="str">
        <f t="shared" si="419"/>
        <v>24-08-2019 09:08:53 UTC</v>
      </c>
      <c r="C754" s="71" t="str">
        <f t="shared" si="420"/>
        <v>37y1-xsf8-qc7</v>
      </c>
      <c r="D754" s="71" t="str">
        <f t="shared" si="421"/>
        <v>-15.76738078147173</v>
      </c>
      <c r="E754" s="71" t="str">
        <f t="shared" si="422"/>
        <v>35.17230285331607</v>
      </c>
      <c r="F754" s="71" t="str">
        <f t="shared" si="423"/>
        <v>955.0</v>
      </c>
      <c r="G754" s="71" t="str">
        <f t="shared" si="424"/>
        <v>Malawi</v>
      </c>
      <c r="H754" s="71" t="str">
        <f t="shared" si="425"/>
        <v>Chiradzulu</v>
      </c>
      <c r="I754" s="71" t="str">
        <f t="shared" si="426"/>
        <v>Likoswe</v>
      </c>
      <c r="J754" s="71" t="str">
        <f t="shared" si="427"/>
        <v>Chilambe</v>
      </c>
      <c r="K754" s="71" t="str">
        <f t="shared" si="428"/>
        <v>Mtenje</v>
      </c>
      <c r="L754" s="71">
        <f t="shared" si="429"/>
        <v>0</v>
      </c>
      <c r="M754" s="71">
        <f t="shared" si="430"/>
        <v>0</v>
      </c>
      <c r="N754" s="71">
        <f t="shared" si="449"/>
        <v>7</v>
      </c>
      <c r="O754" s="71" t="str">
        <f t="shared" si="450"/>
        <v>Intermediate Level of Service</v>
      </c>
      <c r="P754" s="71">
        <v>1</v>
      </c>
      <c r="Q754" s="71" t="str">
        <f t="shared" si="431"/>
        <v>Afridev Handpump</v>
      </c>
      <c r="R754" s="71" t="str">
        <f t="shared" si="432"/>
        <v/>
      </c>
      <c r="S754" s="71" t="str">
        <f t="shared" si="451"/>
        <v>Afridev Handpump</v>
      </c>
      <c r="T754" s="71">
        <f t="shared" si="433"/>
        <v>1</v>
      </c>
      <c r="U754" s="71">
        <f t="shared" si="434"/>
        <v>225</v>
      </c>
      <c r="V754" s="71">
        <f t="shared" si="435"/>
        <v>1</v>
      </c>
      <c r="W754" s="71">
        <f t="shared" si="436"/>
        <v>1</v>
      </c>
      <c r="X754" s="71" t="str">
        <f t="shared" si="437"/>
        <v/>
      </c>
      <c r="Y754" s="71" t="str">
        <f t="shared" si="438"/>
        <v/>
      </c>
      <c r="Z754" s="71">
        <f t="shared" si="452"/>
        <v>1</v>
      </c>
      <c r="AA754" s="71">
        <f t="shared" si="439"/>
        <v>1</v>
      </c>
      <c r="AB754" s="71">
        <f t="shared" si="440"/>
        <v>120</v>
      </c>
      <c r="AC754" s="71" t="str">
        <f t="shared" si="441"/>
        <v>Handpump</v>
      </c>
      <c r="AD754" s="71">
        <f t="shared" si="453"/>
        <v>120</v>
      </c>
      <c r="AE754" s="71" t="str">
        <f t="shared" si="454"/>
        <v/>
      </c>
      <c r="AF754" s="71">
        <f t="shared" si="442"/>
        <v>1</v>
      </c>
      <c r="AG754" s="71" t="str">
        <f t="shared" si="443"/>
        <v/>
      </c>
      <c r="AH754" s="71" t="str">
        <f t="shared" si="444"/>
        <v/>
      </c>
      <c r="AI754" s="71">
        <f t="shared" si="445"/>
        <v>1</v>
      </c>
      <c r="AJ754" s="71" t="str">
        <f t="shared" si="446"/>
        <v>Turbidity</v>
      </c>
      <c r="AK754" s="71">
        <f t="shared" si="447"/>
        <v>1</v>
      </c>
      <c r="AL754" s="71">
        <f t="shared" si="455"/>
        <v>1</v>
      </c>
      <c r="AM754" s="71">
        <f t="shared" si="448"/>
        <v>0</v>
      </c>
    </row>
    <row r="755" spans="1:39" x14ac:dyDescent="0.45">
      <c r="A755" s="71" t="str">
        <f t="shared" si="418"/>
        <v>2704010051</v>
      </c>
      <c r="B755" s="71" t="str">
        <f t="shared" si="419"/>
        <v>24-08-2019 09:20:47 UTC</v>
      </c>
      <c r="C755" s="71" t="str">
        <f t="shared" si="420"/>
        <v>gw52-ycr1-x6jn</v>
      </c>
      <c r="D755" s="71" t="str">
        <f t="shared" si="421"/>
        <v>-15.894398256205022</v>
      </c>
      <c r="E755" s="71" t="str">
        <f t="shared" si="422"/>
        <v>35.29970149509609</v>
      </c>
      <c r="F755" s="71" t="str">
        <f t="shared" si="423"/>
        <v>742.0</v>
      </c>
      <c r="G755" s="71" t="str">
        <f t="shared" si="424"/>
        <v>Malawi</v>
      </c>
      <c r="H755" s="71" t="str">
        <f t="shared" si="425"/>
        <v>Chiradzulu</v>
      </c>
      <c r="I755" s="71" t="str">
        <f t="shared" si="426"/>
        <v>Nkalo</v>
      </c>
      <c r="J755" s="71" t="str">
        <f t="shared" si="427"/>
        <v>Namondwe</v>
      </c>
      <c r="K755" s="71" t="str">
        <f t="shared" si="428"/>
        <v>Namonde</v>
      </c>
      <c r="L755" s="71">
        <f t="shared" si="429"/>
        <v>0</v>
      </c>
      <c r="M755" s="71">
        <f t="shared" si="430"/>
        <v>0</v>
      </c>
      <c r="N755" s="71">
        <f t="shared" si="449"/>
        <v>6</v>
      </c>
      <c r="O755" s="71" t="str">
        <f t="shared" si="450"/>
        <v>Intermediate Level of Service</v>
      </c>
      <c r="P755" s="71">
        <v>1</v>
      </c>
      <c r="Q755" s="71" t="str">
        <f t="shared" si="431"/>
        <v>Afridev Handpump</v>
      </c>
      <c r="R755" s="71" t="str">
        <f t="shared" si="432"/>
        <v/>
      </c>
      <c r="S755" s="71" t="str">
        <f t="shared" si="451"/>
        <v>Afridev Handpump</v>
      </c>
      <c r="T755" s="71">
        <f t="shared" si="433"/>
        <v>1</v>
      </c>
      <c r="U755" s="71">
        <f t="shared" si="434"/>
        <v>300</v>
      </c>
      <c r="V755" s="71">
        <f t="shared" si="435"/>
        <v>0</v>
      </c>
      <c r="W755" s="71">
        <f t="shared" si="436"/>
        <v>1</v>
      </c>
      <c r="X755" s="71" t="str">
        <f t="shared" si="437"/>
        <v/>
      </c>
      <c r="Y755" s="71" t="str">
        <f t="shared" si="438"/>
        <v/>
      </c>
      <c r="Z755" s="71">
        <f t="shared" si="452"/>
        <v>1</v>
      </c>
      <c r="AA755" s="71">
        <f t="shared" si="439"/>
        <v>1</v>
      </c>
      <c r="AB755" s="71">
        <f t="shared" si="440"/>
        <v>75</v>
      </c>
      <c r="AC755" s="71" t="str">
        <f t="shared" si="441"/>
        <v>Handpump</v>
      </c>
      <c r="AD755" s="71">
        <f t="shared" si="453"/>
        <v>75</v>
      </c>
      <c r="AE755" s="71" t="str">
        <f t="shared" si="454"/>
        <v/>
      </c>
      <c r="AF755" s="71">
        <f t="shared" si="442"/>
        <v>1</v>
      </c>
      <c r="AG755" s="71" t="str">
        <f t="shared" si="443"/>
        <v/>
      </c>
      <c r="AH755" s="71" t="str">
        <f t="shared" si="444"/>
        <v/>
      </c>
      <c r="AI755" s="71">
        <f t="shared" si="445"/>
        <v>1</v>
      </c>
      <c r="AJ755" s="71" t="str">
        <f t="shared" si="446"/>
        <v>Turbidity</v>
      </c>
      <c r="AK755" s="71">
        <f t="shared" si="447"/>
        <v>1</v>
      </c>
      <c r="AL755" s="71">
        <f t="shared" si="455"/>
        <v>1</v>
      </c>
      <c r="AM755" s="71">
        <f t="shared" si="448"/>
        <v>0</v>
      </c>
    </row>
    <row r="756" spans="1:39" x14ac:dyDescent="0.45">
      <c r="A756" s="71" t="str">
        <f t="shared" si="418"/>
        <v>2707390262</v>
      </c>
      <c r="B756" s="71" t="str">
        <f t="shared" si="419"/>
        <v>24-08-2019 09:37:30 UTC</v>
      </c>
      <c r="C756" s="71" t="str">
        <f t="shared" si="420"/>
        <v>ry6x-e863-r4sb</v>
      </c>
      <c r="D756" s="71" t="str">
        <f t="shared" si="421"/>
        <v>-15.8731409</v>
      </c>
      <c r="E756" s="71" t="str">
        <f t="shared" si="422"/>
        <v>35.3130195</v>
      </c>
      <c r="F756" s="71" t="str">
        <f t="shared" si="423"/>
        <v>736.0</v>
      </c>
      <c r="G756" s="71" t="str">
        <f t="shared" si="424"/>
        <v>Malawi</v>
      </c>
      <c r="H756" s="71" t="str">
        <f t="shared" si="425"/>
        <v>Chiradzulu</v>
      </c>
      <c r="I756" s="71" t="str">
        <f t="shared" si="426"/>
        <v>Nkalo</v>
      </c>
      <c r="J756" s="71" t="str">
        <f t="shared" si="427"/>
        <v>Barason</v>
      </c>
      <c r="K756" s="71" t="str">
        <f t="shared" si="428"/>
        <v>Mitanga</v>
      </c>
      <c r="L756" s="71">
        <f t="shared" si="429"/>
        <v>0</v>
      </c>
      <c r="M756" s="71">
        <f t="shared" si="430"/>
        <v>0</v>
      </c>
      <c r="N756" s="71">
        <f t="shared" si="449"/>
        <v>7</v>
      </c>
      <c r="O756" s="71" t="str">
        <f t="shared" si="450"/>
        <v>Intermediate Level of Service</v>
      </c>
      <c r="P756" s="71">
        <v>1</v>
      </c>
      <c r="Q756" s="71" t="str">
        <f t="shared" si="431"/>
        <v>Afridev Handpump</v>
      </c>
      <c r="R756" s="71" t="str">
        <f t="shared" si="432"/>
        <v/>
      </c>
      <c r="S756" s="71" t="str">
        <f t="shared" si="451"/>
        <v>Afridev Handpump</v>
      </c>
      <c r="T756" s="71">
        <f t="shared" si="433"/>
        <v>1</v>
      </c>
      <c r="U756" s="71">
        <f t="shared" si="434"/>
        <v>440</v>
      </c>
      <c r="V756" s="71">
        <f t="shared" si="435"/>
        <v>0</v>
      </c>
      <c r="W756" s="71">
        <f t="shared" si="436"/>
        <v>1</v>
      </c>
      <c r="X756" s="71" t="str">
        <f t="shared" si="437"/>
        <v/>
      </c>
      <c r="Y756" s="71" t="str">
        <f t="shared" si="438"/>
        <v/>
      </c>
      <c r="Z756" s="71">
        <f t="shared" si="452"/>
        <v>1</v>
      </c>
      <c r="AA756" s="71">
        <f t="shared" si="439"/>
        <v>1</v>
      </c>
      <c r="AB756" s="71">
        <f t="shared" si="440"/>
        <v>48</v>
      </c>
      <c r="AC756" s="71" t="str">
        <f t="shared" si="441"/>
        <v>Handpump</v>
      </c>
      <c r="AD756" s="71">
        <f t="shared" si="453"/>
        <v>48</v>
      </c>
      <c r="AE756" s="71" t="str">
        <f t="shared" si="454"/>
        <v/>
      </c>
      <c r="AF756" s="71">
        <f t="shared" si="442"/>
        <v>1</v>
      </c>
      <c r="AG756" s="71" t="str">
        <f t="shared" si="443"/>
        <v/>
      </c>
      <c r="AH756" s="71" t="str">
        <f t="shared" si="444"/>
        <v/>
      </c>
      <c r="AI756" s="71">
        <f t="shared" si="445"/>
        <v>1</v>
      </c>
      <c r="AJ756" s="71" t="str">
        <f t="shared" si="446"/>
        <v>Turbidity</v>
      </c>
      <c r="AK756" s="71">
        <f t="shared" si="447"/>
        <v>1</v>
      </c>
      <c r="AL756" s="71">
        <f t="shared" si="455"/>
        <v>1</v>
      </c>
      <c r="AM756" s="71">
        <f t="shared" si="448"/>
        <v>1</v>
      </c>
    </row>
    <row r="757" spans="1:39" x14ac:dyDescent="0.45">
      <c r="A757" s="71" t="str">
        <f t="shared" si="418"/>
        <v>2688170250</v>
      </c>
      <c r="B757" s="71" t="str">
        <f t="shared" si="419"/>
        <v>24-08-2019 09:39:38 UTC</v>
      </c>
      <c r="C757" s="71" t="str">
        <f t="shared" si="420"/>
        <v>x320-ad6g-3v31</v>
      </c>
      <c r="D757" s="71" t="str">
        <f t="shared" si="421"/>
        <v>-15.766555373556912</v>
      </c>
      <c r="E757" s="71" t="str">
        <f t="shared" si="422"/>
        <v>35.175200225785375</v>
      </c>
      <c r="F757" s="71" t="str">
        <f t="shared" si="423"/>
        <v>954.0</v>
      </c>
      <c r="G757" s="71" t="str">
        <f t="shared" si="424"/>
        <v>Malawi</v>
      </c>
      <c r="H757" s="71" t="str">
        <f t="shared" si="425"/>
        <v>Chiradzulu</v>
      </c>
      <c r="I757" s="71" t="str">
        <f t="shared" si="426"/>
        <v>Likoswe</v>
      </c>
      <c r="J757" s="71" t="str">
        <f t="shared" si="427"/>
        <v>Chilambe</v>
      </c>
      <c r="K757" s="71" t="str">
        <f t="shared" si="428"/>
        <v>Namthanana</v>
      </c>
      <c r="L757" s="71">
        <f t="shared" si="429"/>
        <v>0</v>
      </c>
      <c r="M757" s="71">
        <f t="shared" si="430"/>
        <v>0</v>
      </c>
      <c r="N757" s="71">
        <f t="shared" si="449"/>
        <v>5</v>
      </c>
      <c r="O757" s="71" t="str">
        <f t="shared" si="450"/>
        <v>Basic Level of Service</v>
      </c>
      <c r="P757" s="71">
        <v>1</v>
      </c>
      <c r="Q757" s="71" t="str">
        <f t="shared" si="431"/>
        <v>Afridev Handpump</v>
      </c>
      <c r="R757" s="71" t="str">
        <f t="shared" si="432"/>
        <v/>
      </c>
      <c r="S757" s="71" t="str">
        <f t="shared" si="451"/>
        <v>Afridev Handpump</v>
      </c>
      <c r="T757" s="71">
        <f t="shared" si="433"/>
        <v>1</v>
      </c>
      <c r="U757" s="71">
        <f t="shared" si="434"/>
        <v>0</v>
      </c>
      <c r="V757" s="71">
        <f t="shared" si="435"/>
        <v>1</v>
      </c>
      <c r="W757" s="71">
        <f t="shared" si="436"/>
        <v>1</v>
      </c>
      <c r="X757" s="71" t="str">
        <f t="shared" si="437"/>
        <v/>
      </c>
      <c r="Y757" s="71" t="str">
        <f t="shared" si="438"/>
        <v/>
      </c>
      <c r="Z757" s="71">
        <f t="shared" si="452"/>
        <v>1</v>
      </c>
      <c r="AA757" s="71">
        <f t="shared" si="439"/>
        <v>0</v>
      </c>
      <c r="AB757" s="71">
        <f t="shared" si="440"/>
        <v>0</v>
      </c>
      <c r="AC757" s="71" t="str">
        <f t="shared" si="441"/>
        <v>Handpump</v>
      </c>
      <c r="AD757" s="71">
        <f t="shared" si="453"/>
        <v>0</v>
      </c>
      <c r="AE757" s="71" t="str">
        <f t="shared" si="454"/>
        <v/>
      </c>
      <c r="AF757" s="71">
        <f t="shared" si="442"/>
        <v>1</v>
      </c>
      <c r="AG757" s="71" t="str">
        <f t="shared" si="443"/>
        <v/>
      </c>
      <c r="AH757" s="71" t="str">
        <f t="shared" si="444"/>
        <v/>
      </c>
      <c r="AI757" s="71" t="str">
        <f t="shared" si="445"/>
        <v/>
      </c>
      <c r="AJ757" s="71" t="str">
        <f t="shared" si="446"/>
        <v>Turbidity</v>
      </c>
      <c r="AK757" s="71" t="str">
        <f t="shared" si="447"/>
        <v/>
      </c>
      <c r="AL757" s="71" t="str">
        <f t="shared" si="455"/>
        <v>No Data</v>
      </c>
      <c r="AM757" s="71">
        <f t="shared" si="448"/>
        <v>0</v>
      </c>
    </row>
    <row r="758" spans="1:39" x14ac:dyDescent="0.45">
      <c r="A758" s="71" t="str">
        <f t="shared" si="418"/>
        <v>2712800301</v>
      </c>
      <c r="B758" s="71" t="str">
        <f t="shared" si="419"/>
        <v>24-08-2019 09:49:22 UTC</v>
      </c>
      <c r="C758" s="71" t="str">
        <f t="shared" si="420"/>
        <v>evrv-nuvy-601g</v>
      </c>
      <c r="D758" s="71" t="str">
        <f t="shared" si="421"/>
        <v>-15.842513018287718</v>
      </c>
      <c r="E758" s="71" t="str">
        <f t="shared" si="422"/>
        <v>35.30364442616701</v>
      </c>
      <c r="F758" s="71" t="str">
        <f t="shared" si="423"/>
        <v>743.0</v>
      </c>
      <c r="G758" s="71" t="str">
        <f t="shared" si="424"/>
        <v>Malawi</v>
      </c>
      <c r="H758" s="71" t="str">
        <f t="shared" si="425"/>
        <v>Chiradzulu</v>
      </c>
      <c r="I758" s="71" t="str">
        <f t="shared" si="426"/>
        <v>Mpunga</v>
      </c>
      <c r="J758" s="71" t="str">
        <f t="shared" si="427"/>
        <v>Majikita</v>
      </c>
      <c r="K758" s="71" t="str">
        <f t="shared" si="428"/>
        <v>Nyalungwe</v>
      </c>
      <c r="L758" s="71">
        <f t="shared" si="429"/>
        <v>0</v>
      </c>
      <c r="M758" s="71">
        <f t="shared" si="430"/>
        <v>0</v>
      </c>
      <c r="N758" s="71">
        <f t="shared" si="449"/>
        <v>0</v>
      </c>
      <c r="O758" s="71" t="str">
        <f t="shared" si="450"/>
        <v>No Improved System</v>
      </c>
      <c r="P758" s="71" t="s">
        <v>96</v>
      </c>
      <c r="Q758" s="71" t="str">
        <f t="shared" si="431"/>
        <v/>
      </c>
      <c r="R758" s="71" t="str">
        <f t="shared" si="432"/>
        <v>Unprotected well</v>
      </c>
      <c r="S758" s="71" t="str">
        <f t="shared" si="451"/>
        <v>Unprotected well</v>
      </c>
      <c r="T758" s="71" t="str">
        <f t="shared" si="433"/>
        <v>N/A</v>
      </c>
      <c r="U758" s="71">
        <f t="shared" si="434"/>
        <v>250</v>
      </c>
      <c r="V758" s="71" t="str">
        <f t="shared" si="435"/>
        <v>N/A</v>
      </c>
      <c r="W758" s="71" t="str">
        <f t="shared" si="436"/>
        <v/>
      </c>
      <c r="X758" s="71" t="str">
        <f t="shared" si="437"/>
        <v/>
      </c>
      <c r="Y758" s="71" t="str">
        <f t="shared" si="438"/>
        <v/>
      </c>
      <c r="Z758" s="71" t="str">
        <f t="shared" si="452"/>
        <v>N/A</v>
      </c>
      <c r="AA758" s="71" t="str">
        <f t="shared" si="439"/>
        <v>N/A</v>
      </c>
      <c r="AB758" s="71" t="str">
        <f t="shared" si="440"/>
        <v/>
      </c>
      <c r="AC758" s="71" t="str">
        <f t="shared" si="441"/>
        <v/>
      </c>
      <c r="AD758" s="71" t="str">
        <f t="shared" si="453"/>
        <v/>
      </c>
      <c r="AE758" s="71" t="str">
        <f t="shared" si="454"/>
        <v/>
      </c>
      <c r="AF758" s="71" t="str">
        <f t="shared" si="442"/>
        <v>N/A</v>
      </c>
      <c r="AG758" s="71" t="str">
        <f t="shared" si="443"/>
        <v/>
      </c>
      <c r="AH758" s="71" t="str">
        <f t="shared" si="444"/>
        <v/>
      </c>
      <c r="AI758" s="71" t="str">
        <f t="shared" si="445"/>
        <v/>
      </c>
      <c r="AJ758" s="71" t="str">
        <f t="shared" si="446"/>
        <v/>
      </c>
      <c r="AK758" s="71" t="str">
        <f t="shared" si="447"/>
        <v/>
      </c>
      <c r="AL758" s="71" t="str">
        <f t="shared" si="455"/>
        <v>N/A</v>
      </c>
      <c r="AM758" s="71" t="str">
        <f t="shared" si="448"/>
        <v>N/A</v>
      </c>
    </row>
    <row r="759" spans="1:39" x14ac:dyDescent="0.45">
      <c r="A759" s="71" t="str">
        <f t="shared" si="418"/>
        <v>2709040218</v>
      </c>
      <c r="B759" s="71" t="str">
        <f t="shared" si="419"/>
        <v>24-08-2019 10:02:37 UTC</v>
      </c>
      <c r="C759" s="71" t="str">
        <f t="shared" si="420"/>
        <v>y3dr-7hcw-q9jt</v>
      </c>
      <c r="D759" s="71" t="str">
        <f t="shared" si="421"/>
        <v>-15.768896355293691</v>
      </c>
      <c r="E759" s="71" t="str">
        <f t="shared" si="422"/>
        <v>35.175737254321575</v>
      </c>
      <c r="F759" s="71" t="str">
        <f t="shared" si="423"/>
        <v>933.0</v>
      </c>
      <c r="G759" s="71" t="str">
        <f t="shared" si="424"/>
        <v>Malawi</v>
      </c>
      <c r="H759" s="71" t="str">
        <f t="shared" si="425"/>
        <v>Chiradzulu</v>
      </c>
      <c r="I759" s="71" t="str">
        <f t="shared" si="426"/>
        <v>Likoswe</v>
      </c>
      <c r="J759" s="71" t="str">
        <f t="shared" si="427"/>
        <v>Chilambe</v>
      </c>
      <c r="K759" s="71" t="str">
        <f t="shared" si="428"/>
        <v>Namthanana</v>
      </c>
      <c r="L759" s="71">
        <f t="shared" si="429"/>
        <v>0</v>
      </c>
      <c r="M759" s="71">
        <f t="shared" si="430"/>
        <v>0</v>
      </c>
      <c r="N759" s="71">
        <f t="shared" si="449"/>
        <v>4</v>
      </c>
      <c r="O759" s="71" t="str">
        <f t="shared" si="450"/>
        <v>Basic Level of Service</v>
      </c>
      <c r="P759" s="71">
        <v>1</v>
      </c>
      <c r="Q759" s="71" t="str">
        <f t="shared" si="431"/>
        <v>Afridev Handpump</v>
      </c>
      <c r="R759" s="71" t="str">
        <f t="shared" si="432"/>
        <v/>
      </c>
      <c r="S759" s="71" t="str">
        <f t="shared" si="451"/>
        <v>Afridev Handpump</v>
      </c>
      <c r="T759" s="71">
        <f t="shared" si="433"/>
        <v>1</v>
      </c>
      <c r="U759" s="71">
        <f t="shared" si="434"/>
        <v>300</v>
      </c>
      <c r="V759" s="71">
        <f t="shared" si="435"/>
        <v>0</v>
      </c>
      <c r="W759" s="71">
        <f t="shared" si="436"/>
        <v>0</v>
      </c>
      <c r="X759" s="71">
        <f t="shared" si="437"/>
        <v>1</v>
      </c>
      <c r="Y759" s="71">
        <f t="shared" si="438"/>
        <v>0</v>
      </c>
      <c r="Z759" s="71">
        <f t="shared" si="452"/>
        <v>0</v>
      </c>
      <c r="AA759" s="71">
        <f t="shared" si="439"/>
        <v>1</v>
      </c>
      <c r="AB759" s="71">
        <f t="shared" si="440"/>
        <v>140</v>
      </c>
      <c r="AC759" s="71" t="str">
        <f t="shared" si="441"/>
        <v>Handpump</v>
      </c>
      <c r="AD759" s="71">
        <f t="shared" si="453"/>
        <v>140</v>
      </c>
      <c r="AE759" s="71" t="str">
        <f t="shared" si="454"/>
        <v/>
      </c>
      <c r="AF759" s="71">
        <f t="shared" si="442"/>
        <v>0</v>
      </c>
      <c r="AG759" s="71" t="str">
        <f t="shared" si="443"/>
        <v/>
      </c>
      <c r="AH759" s="71" t="str">
        <f t="shared" si="444"/>
        <v/>
      </c>
      <c r="AI759" s="71">
        <f t="shared" si="445"/>
        <v>1</v>
      </c>
      <c r="AJ759" s="71" t="str">
        <f t="shared" si="446"/>
        <v>Turbidity</v>
      </c>
      <c r="AK759" s="71">
        <f t="shared" si="447"/>
        <v>1</v>
      </c>
      <c r="AL759" s="71">
        <f t="shared" si="455"/>
        <v>1</v>
      </c>
      <c r="AM759" s="71">
        <f t="shared" si="448"/>
        <v>0</v>
      </c>
    </row>
    <row r="760" spans="1:39" x14ac:dyDescent="0.45">
      <c r="A760" s="71" t="str">
        <f t="shared" si="418"/>
        <v>2688160261</v>
      </c>
      <c r="B760" s="71" t="str">
        <f t="shared" si="419"/>
        <v>24-08-2019 10:05:20 UTC</v>
      </c>
      <c r="C760" s="71" t="str">
        <f t="shared" si="420"/>
        <v>tq32-fcde-tmem</v>
      </c>
      <c r="D760" s="71" t="str">
        <f t="shared" si="421"/>
        <v>-15.8706351</v>
      </c>
      <c r="E760" s="71" t="str">
        <f t="shared" si="422"/>
        <v>35.3193271</v>
      </c>
      <c r="F760" s="71" t="str">
        <f t="shared" si="423"/>
        <v>728.0</v>
      </c>
      <c r="G760" s="71" t="str">
        <f t="shared" si="424"/>
        <v>Malawi</v>
      </c>
      <c r="H760" s="71" t="str">
        <f t="shared" si="425"/>
        <v>Chiradzulu</v>
      </c>
      <c r="I760" s="71" t="str">
        <f t="shared" si="426"/>
        <v>Nkalo</v>
      </c>
      <c r="J760" s="71" t="str">
        <f t="shared" si="427"/>
        <v>Barason</v>
      </c>
      <c r="K760" s="71" t="str">
        <f t="shared" si="428"/>
        <v>Mitanga</v>
      </c>
      <c r="L760" s="71">
        <f t="shared" si="429"/>
        <v>0</v>
      </c>
      <c r="M760" s="71">
        <f t="shared" si="430"/>
        <v>0</v>
      </c>
      <c r="N760" s="71">
        <f t="shared" si="449"/>
        <v>8</v>
      </c>
      <c r="O760" s="71" t="str">
        <f t="shared" si="450"/>
        <v>High Level of Service</v>
      </c>
      <c r="P760" s="71">
        <v>1</v>
      </c>
      <c r="Q760" s="71" t="str">
        <f t="shared" si="431"/>
        <v>Afridev Handpump</v>
      </c>
      <c r="R760" s="71" t="str">
        <f t="shared" si="432"/>
        <v/>
      </c>
      <c r="S760" s="71" t="str">
        <f t="shared" si="451"/>
        <v>Afridev Handpump</v>
      </c>
      <c r="T760" s="71">
        <f t="shared" si="433"/>
        <v>1</v>
      </c>
      <c r="U760" s="71">
        <f t="shared" si="434"/>
        <v>175</v>
      </c>
      <c r="V760" s="71">
        <f t="shared" si="435"/>
        <v>1</v>
      </c>
      <c r="W760" s="71">
        <f t="shared" si="436"/>
        <v>1</v>
      </c>
      <c r="X760" s="71" t="str">
        <f t="shared" si="437"/>
        <v/>
      </c>
      <c r="Y760" s="71" t="str">
        <f t="shared" si="438"/>
        <v/>
      </c>
      <c r="Z760" s="71">
        <f t="shared" si="452"/>
        <v>1</v>
      </c>
      <c r="AA760" s="71">
        <f t="shared" si="439"/>
        <v>1</v>
      </c>
      <c r="AB760" s="71">
        <f t="shared" si="440"/>
        <v>50</v>
      </c>
      <c r="AC760" s="71" t="str">
        <f t="shared" si="441"/>
        <v>Handpump</v>
      </c>
      <c r="AD760" s="71">
        <f t="shared" si="453"/>
        <v>50</v>
      </c>
      <c r="AE760" s="71" t="str">
        <f t="shared" si="454"/>
        <v/>
      </c>
      <c r="AF760" s="71">
        <f t="shared" si="442"/>
        <v>1</v>
      </c>
      <c r="AG760" s="71" t="str">
        <f t="shared" si="443"/>
        <v/>
      </c>
      <c r="AH760" s="71" t="str">
        <f t="shared" si="444"/>
        <v/>
      </c>
      <c r="AI760" s="71">
        <f t="shared" si="445"/>
        <v>1</v>
      </c>
      <c r="AJ760" s="71" t="str">
        <f t="shared" si="446"/>
        <v>Turbidity</v>
      </c>
      <c r="AK760" s="71">
        <f t="shared" si="447"/>
        <v>1</v>
      </c>
      <c r="AL760" s="71">
        <f t="shared" si="455"/>
        <v>1</v>
      </c>
      <c r="AM760" s="71">
        <f t="shared" si="448"/>
        <v>1</v>
      </c>
    </row>
    <row r="761" spans="1:39" x14ac:dyDescent="0.45">
      <c r="A761" s="71" t="str">
        <f t="shared" si="418"/>
        <v>2705950389</v>
      </c>
      <c r="B761" s="71" t="str">
        <f t="shared" si="419"/>
        <v>24-08-2019 10:13:45 UTC</v>
      </c>
      <c r="C761" s="71" t="str">
        <f t="shared" si="420"/>
        <v>hsnh-kpae-vtr6</v>
      </c>
      <c r="D761" s="71" t="str">
        <f t="shared" si="421"/>
        <v>-15.897185616195202</v>
      </c>
      <c r="E761" s="71" t="str">
        <f t="shared" si="422"/>
        <v>35.317527540028095</v>
      </c>
      <c r="F761" s="71" t="str">
        <f t="shared" si="423"/>
        <v>732.0</v>
      </c>
      <c r="G761" s="71" t="str">
        <f t="shared" si="424"/>
        <v>Malawi</v>
      </c>
      <c r="H761" s="71" t="str">
        <f t="shared" si="425"/>
        <v>Chiradzulu</v>
      </c>
      <c r="I761" s="71" t="str">
        <f t="shared" si="426"/>
        <v>Nkalo</v>
      </c>
      <c r="J761" s="71" t="str">
        <f t="shared" si="427"/>
        <v>Namondwe</v>
      </c>
      <c r="K761" s="71" t="str">
        <f t="shared" si="428"/>
        <v>Losa</v>
      </c>
      <c r="L761" s="71">
        <f t="shared" si="429"/>
        <v>0</v>
      </c>
      <c r="M761" s="71">
        <f t="shared" si="430"/>
        <v>0</v>
      </c>
      <c r="N761" s="71">
        <f t="shared" si="449"/>
        <v>7</v>
      </c>
      <c r="O761" s="71" t="str">
        <f t="shared" si="450"/>
        <v>Intermediate Level of Service</v>
      </c>
      <c r="P761" s="71">
        <v>1</v>
      </c>
      <c r="Q761" s="71" t="str">
        <f t="shared" si="431"/>
        <v>Afridev Handpump</v>
      </c>
      <c r="R761" s="71" t="str">
        <f t="shared" si="432"/>
        <v/>
      </c>
      <c r="S761" s="71" t="str">
        <f t="shared" si="451"/>
        <v>Afridev Handpump</v>
      </c>
      <c r="T761" s="71">
        <f t="shared" si="433"/>
        <v>1</v>
      </c>
      <c r="U761" s="71">
        <f t="shared" si="434"/>
        <v>250</v>
      </c>
      <c r="V761" s="71">
        <f t="shared" si="435"/>
        <v>1</v>
      </c>
      <c r="W761" s="71">
        <f t="shared" si="436"/>
        <v>0</v>
      </c>
      <c r="X761" s="71">
        <f t="shared" si="437"/>
        <v>1</v>
      </c>
      <c r="Y761" s="71">
        <f t="shared" si="438"/>
        <v>0</v>
      </c>
      <c r="Z761" s="71">
        <f t="shared" si="452"/>
        <v>0</v>
      </c>
      <c r="AA761" s="71">
        <f t="shared" si="439"/>
        <v>1</v>
      </c>
      <c r="AB761" s="71">
        <f t="shared" si="440"/>
        <v>68</v>
      </c>
      <c r="AC761" s="71" t="str">
        <f t="shared" si="441"/>
        <v>Handpump</v>
      </c>
      <c r="AD761" s="71">
        <f t="shared" si="453"/>
        <v>68</v>
      </c>
      <c r="AE761" s="71" t="str">
        <f t="shared" si="454"/>
        <v/>
      </c>
      <c r="AF761" s="71">
        <f t="shared" si="442"/>
        <v>1</v>
      </c>
      <c r="AG761" s="71" t="str">
        <f t="shared" si="443"/>
        <v/>
      </c>
      <c r="AH761" s="71" t="str">
        <f t="shared" si="444"/>
        <v/>
      </c>
      <c r="AI761" s="71">
        <f t="shared" si="445"/>
        <v>1</v>
      </c>
      <c r="AJ761" s="71" t="str">
        <f t="shared" si="446"/>
        <v>Turbidity</v>
      </c>
      <c r="AK761" s="71">
        <f t="shared" si="447"/>
        <v>1</v>
      </c>
      <c r="AL761" s="71">
        <f t="shared" si="455"/>
        <v>1</v>
      </c>
      <c r="AM761" s="71">
        <f t="shared" si="448"/>
        <v>1</v>
      </c>
    </row>
    <row r="762" spans="1:39" x14ac:dyDescent="0.45">
      <c r="A762" s="71" t="str">
        <f t="shared" si="418"/>
        <v>2736280287</v>
      </c>
      <c r="B762" s="71" t="str">
        <f t="shared" si="419"/>
        <v>24-08-2019 10:15:55 UTC</v>
      </c>
      <c r="C762" s="71" t="str">
        <f t="shared" si="420"/>
        <v>h6gw-tvc3-efpa</v>
      </c>
      <c r="D762" s="71" t="str">
        <f t="shared" si="421"/>
        <v>-15.838556047528982</v>
      </c>
      <c r="E762" s="71" t="str">
        <f t="shared" si="422"/>
        <v>35.30566186644137</v>
      </c>
      <c r="F762" s="71" t="str">
        <f t="shared" si="423"/>
        <v>762.0</v>
      </c>
      <c r="G762" s="71" t="str">
        <f t="shared" si="424"/>
        <v>Malawi</v>
      </c>
      <c r="H762" s="71" t="str">
        <f t="shared" si="425"/>
        <v>Chiradzulu</v>
      </c>
      <c r="I762" s="71" t="str">
        <f t="shared" si="426"/>
        <v>Mpunga</v>
      </c>
      <c r="J762" s="71" t="str">
        <f t="shared" si="427"/>
        <v>Majikita</v>
      </c>
      <c r="K762" s="71" t="str">
        <f t="shared" si="428"/>
        <v>Nyalungwe</v>
      </c>
      <c r="L762" s="71">
        <f t="shared" si="429"/>
        <v>0</v>
      </c>
      <c r="M762" s="71">
        <f t="shared" si="430"/>
        <v>0</v>
      </c>
      <c r="N762" s="71">
        <f t="shared" si="449"/>
        <v>0</v>
      </c>
      <c r="O762" s="71" t="str">
        <f t="shared" si="450"/>
        <v>No Improved System</v>
      </c>
      <c r="P762" s="71" t="s">
        <v>96</v>
      </c>
      <c r="Q762" s="71" t="str">
        <f t="shared" si="431"/>
        <v/>
      </c>
      <c r="R762" s="71" t="str">
        <f t="shared" si="432"/>
        <v>Unprotected well</v>
      </c>
      <c r="S762" s="71" t="str">
        <f t="shared" si="451"/>
        <v>Unprotected well</v>
      </c>
      <c r="T762" s="71" t="str">
        <f t="shared" si="433"/>
        <v>N/A</v>
      </c>
      <c r="U762" s="71">
        <f t="shared" si="434"/>
        <v>55</v>
      </c>
      <c r="V762" s="71" t="str">
        <f t="shared" si="435"/>
        <v>N/A</v>
      </c>
      <c r="W762" s="71" t="str">
        <f t="shared" si="436"/>
        <v/>
      </c>
      <c r="X762" s="71" t="str">
        <f t="shared" si="437"/>
        <v/>
      </c>
      <c r="Y762" s="71" t="str">
        <f t="shared" si="438"/>
        <v/>
      </c>
      <c r="Z762" s="71" t="str">
        <f t="shared" si="452"/>
        <v>N/A</v>
      </c>
      <c r="AA762" s="71" t="str">
        <f t="shared" si="439"/>
        <v>N/A</v>
      </c>
      <c r="AB762" s="71" t="str">
        <f t="shared" si="440"/>
        <v/>
      </c>
      <c r="AC762" s="71" t="str">
        <f t="shared" si="441"/>
        <v/>
      </c>
      <c r="AD762" s="71" t="str">
        <f t="shared" si="453"/>
        <v/>
      </c>
      <c r="AE762" s="71" t="str">
        <f t="shared" si="454"/>
        <v/>
      </c>
      <c r="AF762" s="71" t="str">
        <f t="shared" si="442"/>
        <v>N/A</v>
      </c>
      <c r="AG762" s="71" t="str">
        <f t="shared" si="443"/>
        <v/>
      </c>
      <c r="AH762" s="71" t="str">
        <f t="shared" si="444"/>
        <v/>
      </c>
      <c r="AI762" s="71" t="str">
        <f t="shared" si="445"/>
        <v/>
      </c>
      <c r="AJ762" s="71" t="str">
        <f t="shared" si="446"/>
        <v/>
      </c>
      <c r="AK762" s="71" t="str">
        <f t="shared" si="447"/>
        <v/>
      </c>
      <c r="AL762" s="71" t="str">
        <f t="shared" si="455"/>
        <v>N/A</v>
      </c>
      <c r="AM762" s="71" t="str">
        <f t="shared" si="448"/>
        <v>N/A</v>
      </c>
    </row>
    <row r="763" spans="1:39" x14ac:dyDescent="0.45">
      <c r="A763" s="71" t="str">
        <f t="shared" si="418"/>
        <v>2714540314</v>
      </c>
      <c r="B763" s="71" t="str">
        <f t="shared" si="419"/>
        <v>24-08-2019 10:54:47 UTC</v>
      </c>
      <c r="C763" s="71" t="str">
        <f t="shared" si="420"/>
        <v>a79c-vvnn-pfup</v>
      </c>
      <c r="D763" s="71" t="str">
        <f t="shared" si="421"/>
        <v>-15.896366452798247</v>
      </c>
      <c r="E763" s="71" t="str">
        <f t="shared" si="422"/>
        <v>35.31765008345246</v>
      </c>
      <c r="F763" s="71" t="str">
        <f t="shared" si="423"/>
        <v>729.0</v>
      </c>
      <c r="G763" s="71" t="str">
        <f t="shared" si="424"/>
        <v>Malawi</v>
      </c>
      <c r="H763" s="71" t="str">
        <f t="shared" si="425"/>
        <v>Chiradzulu</v>
      </c>
      <c r="I763" s="71" t="str">
        <f t="shared" si="426"/>
        <v>Nkalo</v>
      </c>
      <c r="J763" s="71" t="str">
        <f t="shared" si="427"/>
        <v>Namondwe</v>
      </c>
      <c r="K763" s="71" t="str">
        <f t="shared" si="428"/>
        <v>Losa</v>
      </c>
      <c r="L763" s="71">
        <f t="shared" si="429"/>
        <v>0</v>
      </c>
      <c r="M763" s="71">
        <f t="shared" si="430"/>
        <v>0</v>
      </c>
      <c r="N763" s="71">
        <f t="shared" si="449"/>
        <v>7</v>
      </c>
      <c r="O763" s="71" t="str">
        <f t="shared" si="450"/>
        <v>Intermediate Level of Service</v>
      </c>
      <c r="P763" s="71">
        <v>1</v>
      </c>
      <c r="Q763" s="71" t="str">
        <f t="shared" si="431"/>
        <v>Afridev Handpump</v>
      </c>
      <c r="R763" s="71" t="str">
        <f t="shared" si="432"/>
        <v/>
      </c>
      <c r="S763" s="71" t="str">
        <f t="shared" si="451"/>
        <v>Afridev Handpump</v>
      </c>
      <c r="T763" s="71">
        <f t="shared" si="433"/>
        <v>1</v>
      </c>
      <c r="U763" s="71">
        <f t="shared" si="434"/>
        <v>325</v>
      </c>
      <c r="V763" s="71">
        <f t="shared" si="435"/>
        <v>0</v>
      </c>
      <c r="W763" s="71">
        <f t="shared" si="436"/>
        <v>1</v>
      </c>
      <c r="X763" s="71" t="str">
        <f t="shared" si="437"/>
        <v/>
      </c>
      <c r="Y763" s="71" t="str">
        <f t="shared" si="438"/>
        <v/>
      </c>
      <c r="Z763" s="71">
        <f t="shared" si="452"/>
        <v>1</v>
      </c>
      <c r="AA763" s="71">
        <f t="shared" si="439"/>
        <v>1</v>
      </c>
      <c r="AB763" s="71">
        <f t="shared" si="440"/>
        <v>76</v>
      </c>
      <c r="AC763" s="71" t="str">
        <f t="shared" si="441"/>
        <v>Handpump</v>
      </c>
      <c r="AD763" s="71">
        <f t="shared" si="453"/>
        <v>76</v>
      </c>
      <c r="AE763" s="71" t="str">
        <f t="shared" si="454"/>
        <v/>
      </c>
      <c r="AF763" s="71">
        <f t="shared" si="442"/>
        <v>1</v>
      </c>
      <c r="AG763" s="71" t="str">
        <f t="shared" si="443"/>
        <v/>
      </c>
      <c r="AH763" s="71" t="str">
        <f t="shared" si="444"/>
        <v/>
      </c>
      <c r="AI763" s="71">
        <f t="shared" si="445"/>
        <v>1</v>
      </c>
      <c r="AJ763" s="71" t="str">
        <f t="shared" si="446"/>
        <v>Turbidity</v>
      </c>
      <c r="AK763" s="71">
        <f t="shared" si="447"/>
        <v>1</v>
      </c>
      <c r="AL763" s="71">
        <f t="shared" si="455"/>
        <v>1</v>
      </c>
      <c r="AM763" s="71">
        <f t="shared" si="448"/>
        <v>1</v>
      </c>
    </row>
    <row r="764" spans="1:39" x14ac:dyDescent="0.45">
      <c r="A764" s="71" t="str">
        <f t="shared" si="418"/>
        <v>2710760083</v>
      </c>
      <c r="B764" s="71" t="str">
        <f t="shared" si="419"/>
        <v>24-08-2019 11:20:49 UTC</v>
      </c>
      <c r="C764" s="71" t="str">
        <f t="shared" si="420"/>
        <v>29eq-p37j-ya0t</v>
      </c>
      <c r="D764" s="71" t="str">
        <f t="shared" si="421"/>
        <v>-15.552751296199858</v>
      </c>
      <c r="E764" s="71" t="str">
        <f t="shared" si="422"/>
        <v>35.14531161636114</v>
      </c>
      <c r="F764" s="71" t="str">
        <f t="shared" si="423"/>
        <v>964.0</v>
      </c>
      <c r="G764" s="71" t="str">
        <f t="shared" si="424"/>
        <v>Malawi</v>
      </c>
      <c r="H764" s="71" t="str">
        <f t="shared" si="425"/>
        <v>Chiradzulu</v>
      </c>
      <c r="I764" s="71" t="str">
        <f t="shared" si="426"/>
        <v>Chitera</v>
      </c>
      <c r="J764" s="71" t="str">
        <f t="shared" si="427"/>
        <v>Ng'omba</v>
      </c>
      <c r="K764" s="71" t="str">
        <f t="shared" si="428"/>
        <v>Njaya</v>
      </c>
      <c r="L764" s="71">
        <f t="shared" si="429"/>
        <v>0</v>
      </c>
      <c r="M764" s="71">
        <f t="shared" si="430"/>
        <v>0</v>
      </c>
      <c r="N764" s="71">
        <f t="shared" si="449"/>
        <v>8</v>
      </c>
      <c r="O764" s="71" t="str">
        <f t="shared" si="450"/>
        <v>High Level of Service</v>
      </c>
      <c r="P764" s="71">
        <v>1</v>
      </c>
      <c r="Q764" s="71" t="str">
        <f t="shared" si="431"/>
        <v>Afridev Handpump</v>
      </c>
      <c r="R764" s="71" t="str">
        <f t="shared" si="432"/>
        <v/>
      </c>
      <c r="S764" s="71" t="str">
        <f t="shared" si="451"/>
        <v>Afridev Handpump</v>
      </c>
      <c r="T764" s="71">
        <f t="shared" si="433"/>
        <v>1</v>
      </c>
      <c r="U764" s="71">
        <f t="shared" si="434"/>
        <v>150</v>
      </c>
      <c r="V764" s="71">
        <f t="shared" si="435"/>
        <v>1</v>
      </c>
      <c r="W764" s="71">
        <f t="shared" si="436"/>
        <v>1</v>
      </c>
      <c r="X764" s="71" t="str">
        <f t="shared" si="437"/>
        <v/>
      </c>
      <c r="Y764" s="71" t="str">
        <f t="shared" si="438"/>
        <v/>
      </c>
      <c r="Z764" s="71">
        <f t="shared" si="452"/>
        <v>1</v>
      </c>
      <c r="AA764" s="71">
        <f t="shared" si="439"/>
        <v>1</v>
      </c>
      <c r="AB764" s="71">
        <f t="shared" si="440"/>
        <v>56</v>
      </c>
      <c r="AC764" s="71" t="str">
        <f t="shared" si="441"/>
        <v>Handpump</v>
      </c>
      <c r="AD764" s="71">
        <f t="shared" si="453"/>
        <v>56</v>
      </c>
      <c r="AE764" s="71" t="str">
        <f t="shared" si="454"/>
        <v/>
      </c>
      <c r="AF764" s="71">
        <f t="shared" si="442"/>
        <v>1</v>
      </c>
      <c r="AG764" s="71" t="str">
        <f t="shared" si="443"/>
        <v/>
      </c>
      <c r="AH764" s="71" t="str">
        <f t="shared" si="444"/>
        <v/>
      </c>
      <c r="AI764" s="71">
        <f t="shared" si="445"/>
        <v>1</v>
      </c>
      <c r="AJ764" s="71" t="str">
        <f t="shared" si="446"/>
        <v>Turbidity</v>
      </c>
      <c r="AK764" s="71">
        <f t="shared" si="447"/>
        <v>1</v>
      </c>
      <c r="AL764" s="71">
        <f t="shared" si="455"/>
        <v>1</v>
      </c>
      <c r="AM764" s="71">
        <f t="shared" si="448"/>
        <v>1</v>
      </c>
    </row>
    <row r="765" spans="1:39" x14ac:dyDescent="0.45">
      <c r="A765" s="71" t="str">
        <f t="shared" si="418"/>
        <v>2724400084</v>
      </c>
      <c r="B765" s="71" t="str">
        <f t="shared" si="419"/>
        <v>24-08-2019 11:54:24 UTC</v>
      </c>
      <c r="C765" s="71" t="str">
        <f t="shared" si="420"/>
        <v>ajhr-g6mm-5g94</v>
      </c>
      <c r="D765" s="71" t="str">
        <f t="shared" si="421"/>
        <v>-15.554592423141003</v>
      </c>
      <c r="E765" s="71" t="str">
        <f t="shared" si="422"/>
        <v>35.14444090425968</v>
      </c>
      <c r="F765" s="71" t="str">
        <f t="shared" si="423"/>
        <v>949.0</v>
      </c>
      <c r="G765" s="71" t="str">
        <f t="shared" si="424"/>
        <v>Malawi</v>
      </c>
      <c r="H765" s="71" t="str">
        <f t="shared" si="425"/>
        <v>Chiradzulu</v>
      </c>
      <c r="I765" s="71" t="str">
        <f t="shared" si="426"/>
        <v>Chitera</v>
      </c>
      <c r="J765" s="71" t="str">
        <f t="shared" si="427"/>
        <v>Ng'omba</v>
      </c>
      <c r="K765" s="71" t="str">
        <f t="shared" si="428"/>
        <v>Njaya</v>
      </c>
      <c r="L765" s="71">
        <f t="shared" si="429"/>
        <v>0</v>
      </c>
      <c r="M765" s="71">
        <f t="shared" si="430"/>
        <v>0</v>
      </c>
      <c r="N765" s="71">
        <f t="shared" si="449"/>
        <v>0</v>
      </c>
      <c r="O765" s="71" t="str">
        <f t="shared" si="450"/>
        <v>No Improved System</v>
      </c>
      <c r="P765" s="71" t="s">
        <v>96</v>
      </c>
      <c r="Q765" s="71" t="str">
        <f t="shared" si="431"/>
        <v/>
      </c>
      <c r="R765" s="71" t="str">
        <f t="shared" si="432"/>
        <v/>
      </c>
      <c r="S765" s="71" t="str">
        <f t="shared" si="451"/>
        <v/>
      </c>
      <c r="T765" s="71" t="str">
        <f t="shared" si="433"/>
        <v>N/A</v>
      </c>
      <c r="U765" s="71">
        <f t="shared" si="434"/>
        <v>125</v>
      </c>
      <c r="V765" s="71" t="str">
        <f t="shared" si="435"/>
        <v>N/A</v>
      </c>
      <c r="W765" s="71">
        <f t="shared" si="436"/>
        <v>0</v>
      </c>
      <c r="X765" s="71">
        <f t="shared" si="437"/>
        <v>1</v>
      </c>
      <c r="Y765" s="71">
        <f t="shared" si="438"/>
        <v>0</v>
      </c>
      <c r="Z765" s="71" t="str">
        <f t="shared" si="452"/>
        <v>N/A</v>
      </c>
      <c r="AA765" s="71" t="str">
        <f t="shared" si="439"/>
        <v>N/A</v>
      </c>
      <c r="AB765" s="71">
        <f t="shared" si="440"/>
        <v>51</v>
      </c>
      <c r="AC765" s="71" t="str">
        <f t="shared" si="441"/>
        <v>Handpump</v>
      </c>
      <c r="AD765" s="71">
        <f t="shared" si="453"/>
        <v>51</v>
      </c>
      <c r="AE765" s="71" t="str">
        <f t="shared" si="454"/>
        <v/>
      </c>
      <c r="AF765" s="71" t="str">
        <f t="shared" si="442"/>
        <v>N/A</v>
      </c>
      <c r="AG765" s="71" t="str">
        <f t="shared" si="443"/>
        <v/>
      </c>
      <c r="AH765" s="71" t="str">
        <f t="shared" si="444"/>
        <v/>
      </c>
      <c r="AI765" s="71">
        <f t="shared" si="445"/>
        <v>1</v>
      </c>
      <c r="AJ765" s="71" t="str">
        <f t="shared" si="446"/>
        <v>Turbidity</v>
      </c>
      <c r="AK765" s="71">
        <f t="shared" si="447"/>
        <v>1</v>
      </c>
      <c r="AL765" s="71" t="str">
        <f t="shared" si="455"/>
        <v>N/A</v>
      </c>
      <c r="AM765" s="71" t="str">
        <f t="shared" si="448"/>
        <v>N/A</v>
      </c>
    </row>
    <row r="766" spans="1:39" x14ac:dyDescent="0.45">
      <c r="A766" s="71" t="str">
        <f t="shared" si="418"/>
        <v>2700170293</v>
      </c>
      <c r="B766" s="71" t="str">
        <f t="shared" si="419"/>
        <v>24-08-2019 12:01:04 UTC</v>
      </c>
      <c r="C766" s="71" t="str">
        <f t="shared" si="420"/>
        <v>brqn-d02n-jjkp</v>
      </c>
      <c r="D766" s="71" t="str">
        <f t="shared" si="421"/>
        <v>-15.877286181785166</v>
      </c>
      <c r="E766" s="71" t="str">
        <f t="shared" si="422"/>
        <v>35.29146342538297</v>
      </c>
      <c r="F766" s="71" t="str">
        <f t="shared" si="423"/>
        <v>763.0</v>
      </c>
      <c r="G766" s="71" t="str">
        <f t="shared" si="424"/>
        <v>Malawi</v>
      </c>
      <c r="H766" s="71" t="str">
        <f t="shared" si="425"/>
        <v>Chiradzulu</v>
      </c>
      <c r="I766" s="71" t="str">
        <f t="shared" si="426"/>
        <v>Nkalo</v>
      </c>
      <c r="J766" s="71" t="str">
        <f t="shared" si="427"/>
        <v>Barason</v>
      </c>
      <c r="K766" s="71" t="str">
        <f t="shared" si="428"/>
        <v>Namanla</v>
      </c>
      <c r="L766" s="71">
        <f t="shared" si="429"/>
        <v>0</v>
      </c>
      <c r="M766" s="71">
        <f t="shared" si="430"/>
        <v>0</v>
      </c>
      <c r="N766" s="71">
        <f t="shared" si="449"/>
        <v>6</v>
      </c>
      <c r="O766" s="71" t="str">
        <f t="shared" si="450"/>
        <v>Intermediate Level of Service</v>
      </c>
      <c r="P766" s="71">
        <v>1</v>
      </c>
      <c r="Q766" s="71" t="str">
        <f t="shared" si="431"/>
        <v>Afridev Handpump</v>
      </c>
      <c r="R766" s="71" t="str">
        <f t="shared" si="432"/>
        <v/>
      </c>
      <c r="S766" s="71" t="str">
        <f t="shared" si="451"/>
        <v>Afridev Handpump</v>
      </c>
      <c r="T766" s="71">
        <f t="shared" si="433"/>
        <v>1</v>
      </c>
      <c r="U766" s="71">
        <f t="shared" si="434"/>
        <v>280</v>
      </c>
      <c r="V766" s="71">
        <f t="shared" si="435"/>
        <v>0</v>
      </c>
      <c r="W766" s="71">
        <f t="shared" si="436"/>
        <v>0</v>
      </c>
      <c r="X766" s="71">
        <f t="shared" si="437"/>
        <v>1</v>
      </c>
      <c r="Y766" s="71">
        <f t="shared" si="438"/>
        <v>0</v>
      </c>
      <c r="Z766" s="71">
        <f t="shared" si="452"/>
        <v>0</v>
      </c>
      <c r="AA766" s="71">
        <f t="shared" si="439"/>
        <v>1</v>
      </c>
      <c r="AB766" s="71">
        <f t="shared" si="440"/>
        <v>61</v>
      </c>
      <c r="AC766" s="71" t="str">
        <f t="shared" si="441"/>
        <v>Handpump</v>
      </c>
      <c r="AD766" s="71">
        <f t="shared" si="453"/>
        <v>61</v>
      </c>
      <c r="AE766" s="71" t="str">
        <f t="shared" si="454"/>
        <v/>
      </c>
      <c r="AF766" s="71">
        <f t="shared" si="442"/>
        <v>1</v>
      </c>
      <c r="AG766" s="71" t="str">
        <f t="shared" si="443"/>
        <v/>
      </c>
      <c r="AH766" s="71" t="str">
        <f t="shared" si="444"/>
        <v/>
      </c>
      <c r="AI766" s="71">
        <f t="shared" si="445"/>
        <v>1</v>
      </c>
      <c r="AJ766" s="71" t="str">
        <f t="shared" si="446"/>
        <v>Turbidity</v>
      </c>
      <c r="AK766" s="71">
        <f t="shared" si="447"/>
        <v>1</v>
      </c>
      <c r="AL766" s="71">
        <f t="shared" si="455"/>
        <v>1</v>
      </c>
      <c r="AM766" s="71">
        <f t="shared" si="448"/>
        <v>1</v>
      </c>
    </row>
    <row r="767" spans="1:39" x14ac:dyDescent="0.45">
      <c r="A767" s="71" t="str">
        <f t="shared" si="418"/>
        <v>2710740290</v>
      </c>
      <c r="B767" s="71" t="str">
        <f t="shared" si="419"/>
        <v>24-08-2019 12:01:52 UTC</v>
      </c>
      <c r="C767" s="71" t="str">
        <f t="shared" si="420"/>
        <v>nhmw-4js5-efyf</v>
      </c>
      <c r="D767" s="71" t="str">
        <f t="shared" si="421"/>
        <v>-15.874789422377944</v>
      </c>
      <c r="E767" s="71" t="str">
        <f t="shared" si="422"/>
        <v>35.291201658546925</v>
      </c>
      <c r="F767" s="71" t="str">
        <f t="shared" si="423"/>
        <v>762.0</v>
      </c>
      <c r="G767" s="71" t="str">
        <f t="shared" si="424"/>
        <v>Malawi</v>
      </c>
      <c r="H767" s="71" t="str">
        <f t="shared" si="425"/>
        <v>Chiradzulu</v>
      </c>
      <c r="I767" s="71" t="str">
        <f t="shared" si="426"/>
        <v>Nkalo</v>
      </c>
      <c r="J767" s="71" t="str">
        <f t="shared" si="427"/>
        <v>Barason</v>
      </c>
      <c r="K767" s="71" t="str">
        <f t="shared" si="428"/>
        <v>Namanla</v>
      </c>
      <c r="L767" s="71">
        <f t="shared" si="429"/>
        <v>0</v>
      </c>
      <c r="M767" s="71">
        <f t="shared" si="430"/>
        <v>0</v>
      </c>
      <c r="N767" s="71">
        <f t="shared" si="449"/>
        <v>6</v>
      </c>
      <c r="O767" s="71" t="str">
        <f t="shared" si="450"/>
        <v>Intermediate Level of Service</v>
      </c>
      <c r="P767" s="71">
        <v>1</v>
      </c>
      <c r="Q767" s="71" t="str">
        <f t="shared" si="431"/>
        <v>Afridev Handpump</v>
      </c>
      <c r="R767" s="71" t="str">
        <f t="shared" si="432"/>
        <v/>
      </c>
      <c r="S767" s="71" t="str">
        <f t="shared" si="451"/>
        <v>Afridev Handpump</v>
      </c>
      <c r="T767" s="71">
        <f t="shared" si="433"/>
        <v>1</v>
      </c>
      <c r="U767" s="71">
        <f t="shared" si="434"/>
        <v>700</v>
      </c>
      <c r="V767" s="71">
        <f t="shared" si="435"/>
        <v>0</v>
      </c>
      <c r="W767" s="71">
        <f t="shared" si="436"/>
        <v>0</v>
      </c>
      <c r="X767" s="71">
        <f t="shared" si="437"/>
        <v>1</v>
      </c>
      <c r="Y767" s="71">
        <f t="shared" si="438"/>
        <v>1</v>
      </c>
      <c r="Z767" s="71">
        <f t="shared" si="452"/>
        <v>1</v>
      </c>
      <c r="AA767" s="71">
        <f t="shared" si="439"/>
        <v>1</v>
      </c>
      <c r="AB767" s="71">
        <f t="shared" si="440"/>
        <v>40</v>
      </c>
      <c r="AC767" s="71" t="str">
        <f t="shared" si="441"/>
        <v>Handpump</v>
      </c>
      <c r="AD767" s="71">
        <f t="shared" si="453"/>
        <v>40</v>
      </c>
      <c r="AE767" s="71" t="str">
        <f t="shared" si="454"/>
        <v/>
      </c>
      <c r="AF767" s="71">
        <f t="shared" si="442"/>
        <v>1</v>
      </c>
      <c r="AG767" s="71" t="str">
        <f t="shared" si="443"/>
        <v/>
      </c>
      <c r="AH767" s="71" t="str">
        <f t="shared" si="444"/>
        <v/>
      </c>
      <c r="AI767" s="71">
        <f t="shared" si="445"/>
        <v>1</v>
      </c>
      <c r="AJ767" s="71" t="str">
        <f t="shared" si="446"/>
        <v>Turbidity</v>
      </c>
      <c r="AK767" s="71">
        <f t="shared" si="447"/>
        <v>1</v>
      </c>
      <c r="AL767" s="71">
        <f t="shared" si="455"/>
        <v>1</v>
      </c>
      <c r="AM767" s="71">
        <f t="shared" si="448"/>
        <v>0</v>
      </c>
    </row>
    <row r="768" spans="1:39" x14ac:dyDescent="0.45">
      <c r="A768" s="71" t="str">
        <f t="shared" si="418"/>
        <v>2707410282</v>
      </c>
      <c r="B768" s="71" t="str">
        <f t="shared" si="419"/>
        <v>24-08-2019 12:02:00 UTC</v>
      </c>
      <c r="C768" s="71" t="str">
        <f t="shared" si="420"/>
        <v>850u-q6kg-182m</v>
      </c>
      <c r="D768" s="71" t="str">
        <f t="shared" si="421"/>
        <v>-15.876055425032973</v>
      </c>
      <c r="E768" s="71" t="str">
        <f t="shared" si="422"/>
        <v>35.291075678542256</v>
      </c>
      <c r="F768" s="71" t="str">
        <f t="shared" si="423"/>
        <v>774.0</v>
      </c>
      <c r="G768" s="71" t="str">
        <f t="shared" si="424"/>
        <v>Malawi</v>
      </c>
      <c r="H768" s="71" t="str">
        <f t="shared" si="425"/>
        <v>Chiradzulu</v>
      </c>
      <c r="I768" s="71" t="str">
        <f t="shared" si="426"/>
        <v>Nkalo</v>
      </c>
      <c r="J768" s="71" t="str">
        <f t="shared" si="427"/>
        <v>Barason</v>
      </c>
      <c r="K768" s="71" t="str">
        <f t="shared" si="428"/>
        <v>Namanla</v>
      </c>
      <c r="L768" s="71">
        <f t="shared" si="429"/>
        <v>0</v>
      </c>
      <c r="M768" s="71">
        <f t="shared" si="430"/>
        <v>0</v>
      </c>
      <c r="N768" s="71">
        <f t="shared" si="449"/>
        <v>4</v>
      </c>
      <c r="O768" s="71" t="str">
        <f t="shared" si="450"/>
        <v>Basic Level of Service</v>
      </c>
      <c r="P768" s="71">
        <v>1</v>
      </c>
      <c r="Q768" s="71" t="str">
        <f t="shared" si="431"/>
        <v>Afridev Handpump</v>
      </c>
      <c r="R768" s="71" t="str">
        <f t="shared" si="432"/>
        <v/>
      </c>
      <c r="S768" s="71" t="str">
        <f t="shared" si="451"/>
        <v>Afridev Handpump</v>
      </c>
      <c r="T768" s="71">
        <f t="shared" si="433"/>
        <v>1</v>
      </c>
      <c r="U768" s="71">
        <f t="shared" si="434"/>
        <v>258</v>
      </c>
      <c r="V768" s="71">
        <f t="shared" si="435"/>
        <v>0</v>
      </c>
      <c r="W768" s="71">
        <f t="shared" si="436"/>
        <v>1</v>
      </c>
      <c r="X768" s="71" t="str">
        <f t="shared" si="437"/>
        <v/>
      </c>
      <c r="Y768" s="71" t="str">
        <f t="shared" si="438"/>
        <v/>
      </c>
      <c r="Z768" s="71">
        <f t="shared" si="452"/>
        <v>1</v>
      </c>
      <c r="AA768" s="71">
        <f t="shared" si="439"/>
        <v>0</v>
      </c>
      <c r="AB768" s="71">
        <f t="shared" si="440"/>
        <v>0</v>
      </c>
      <c r="AC768" s="71" t="str">
        <f t="shared" si="441"/>
        <v>Handpump</v>
      </c>
      <c r="AD768" s="71">
        <f t="shared" si="453"/>
        <v>0</v>
      </c>
      <c r="AE768" s="71" t="str">
        <f t="shared" si="454"/>
        <v/>
      </c>
      <c r="AF768" s="71">
        <f t="shared" si="442"/>
        <v>1</v>
      </c>
      <c r="AG768" s="71" t="str">
        <f t="shared" si="443"/>
        <v/>
      </c>
      <c r="AH768" s="71" t="str">
        <f t="shared" si="444"/>
        <v/>
      </c>
      <c r="AI768" s="71" t="str">
        <f t="shared" si="445"/>
        <v/>
      </c>
      <c r="AJ768" s="71" t="str">
        <f t="shared" si="446"/>
        <v>Turbidity</v>
      </c>
      <c r="AK768" s="71" t="str">
        <f t="shared" si="447"/>
        <v/>
      </c>
      <c r="AL768" s="71" t="str">
        <f t="shared" si="455"/>
        <v>No Data</v>
      </c>
      <c r="AM768" s="71">
        <f t="shared" si="448"/>
        <v>0</v>
      </c>
    </row>
    <row r="769" spans="1:39" x14ac:dyDescent="0.45">
      <c r="A769" s="71" t="str">
        <f t="shared" si="418"/>
        <v>2700160264</v>
      </c>
      <c r="B769" s="71" t="str">
        <f t="shared" si="419"/>
        <v>24-08-2019 12:06:15 UTC</v>
      </c>
      <c r="C769" s="71" t="str">
        <f t="shared" si="420"/>
        <v>dkay-jv85-nm8x</v>
      </c>
      <c r="D769" s="71" t="str">
        <f t="shared" si="421"/>
        <v>-15.771817197091877</v>
      </c>
      <c r="E769" s="71" t="str">
        <f t="shared" si="422"/>
        <v>35.17573398537934</v>
      </c>
      <c r="F769" s="71" t="str">
        <f t="shared" si="423"/>
        <v>948.0</v>
      </c>
      <c r="G769" s="71" t="str">
        <f t="shared" si="424"/>
        <v>Malawi</v>
      </c>
      <c r="H769" s="71" t="str">
        <f t="shared" si="425"/>
        <v>Chiradzulu</v>
      </c>
      <c r="I769" s="71" t="str">
        <f t="shared" si="426"/>
        <v>Likoswe</v>
      </c>
      <c r="J769" s="71" t="str">
        <f t="shared" si="427"/>
        <v>Chilambe</v>
      </c>
      <c r="K769" s="71" t="str">
        <f t="shared" si="428"/>
        <v>Kajawo</v>
      </c>
      <c r="L769" s="71">
        <f t="shared" si="429"/>
        <v>0</v>
      </c>
      <c r="M769" s="71">
        <f t="shared" si="430"/>
        <v>0</v>
      </c>
      <c r="N769" s="71">
        <f t="shared" si="449"/>
        <v>7</v>
      </c>
      <c r="O769" s="71" t="str">
        <f t="shared" si="450"/>
        <v>Intermediate Level of Service</v>
      </c>
      <c r="P769" s="71">
        <v>1</v>
      </c>
      <c r="Q769" s="71" t="str">
        <f t="shared" si="431"/>
        <v>Afridev Handpump</v>
      </c>
      <c r="R769" s="71" t="str">
        <f t="shared" si="432"/>
        <v/>
      </c>
      <c r="S769" s="71" t="str">
        <f t="shared" si="451"/>
        <v>Afridev Handpump</v>
      </c>
      <c r="T769" s="71">
        <f t="shared" si="433"/>
        <v>1</v>
      </c>
      <c r="U769" s="71">
        <f t="shared" si="434"/>
        <v>225</v>
      </c>
      <c r="V769" s="71">
        <f t="shared" si="435"/>
        <v>1</v>
      </c>
      <c r="W769" s="71">
        <f t="shared" si="436"/>
        <v>1</v>
      </c>
      <c r="X769" s="71" t="str">
        <f t="shared" si="437"/>
        <v/>
      </c>
      <c r="Y769" s="71" t="str">
        <f t="shared" si="438"/>
        <v/>
      </c>
      <c r="Z769" s="71">
        <f t="shared" si="452"/>
        <v>1</v>
      </c>
      <c r="AA769" s="71">
        <f t="shared" si="439"/>
        <v>1</v>
      </c>
      <c r="AB769" s="71">
        <f t="shared" si="440"/>
        <v>88</v>
      </c>
      <c r="AC769" s="71" t="str">
        <f t="shared" si="441"/>
        <v>Handpump</v>
      </c>
      <c r="AD769" s="71">
        <f t="shared" si="453"/>
        <v>88</v>
      </c>
      <c r="AE769" s="71" t="str">
        <f t="shared" si="454"/>
        <v/>
      </c>
      <c r="AF769" s="71">
        <f t="shared" si="442"/>
        <v>1</v>
      </c>
      <c r="AG769" s="71" t="str">
        <f t="shared" si="443"/>
        <v/>
      </c>
      <c r="AH769" s="71" t="str">
        <f t="shared" si="444"/>
        <v/>
      </c>
      <c r="AI769" s="71">
        <f t="shared" si="445"/>
        <v>1</v>
      </c>
      <c r="AJ769" s="71" t="str">
        <f t="shared" si="446"/>
        <v>Turbidity</v>
      </c>
      <c r="AK769" s="71">
        <f t="shared" si="447"/>
        <v>1</v>
      </c>
      <c r="AL769" s="71">
        <f t="shared" si="455"/>
        <v>1</v>
      </c>
      <c r="AM769" s="71">
        <f t="shared" si="448"/>
        <v>0</v>
      </c>
    </row>
    <row r="770" spans="1:39" x14ac:dyDescent="0.45">
      <c r="A770" s="71" t="str">
        <f t="shared" ref="A770:A833" si="456">IF(Instance_ID="","",Instance_ID)</f>
        <v>2718540360</v>
      </c>
      <c r="B770" s="71" t="str">
        <f t="shared" ref="B770:B833" si="457">IF(Date="","",Date)</f>
        <v>24-08-2019 12:10:50 UTC</v>
      </c>
      <c r="C770" s="71" t="str">
        <f t="shared" ref="C770:C833" si="458">IF(Unique_ID="","",Unique_ID)</f>
        <v>py76-y8m1-q9a1</v>
      </c>
      <c r="D770" s="71" t="str">
        <f t="shared" ref="D770:D833" si="459">IF(Latitude="","",Latitude)</f>
        <v>-15.897150412201881</v>
      </c>
      <c r="E770" s="71" t="str">
        <f t="shared" ref="E770:E833" si="460">IF(Longitude="","",Longitude)</f>
        <v>35.318947434425354</v>
      </c>
      <c r="F770" s="71" t="str">
        <f t="shared" ref="F770:F833" si="461">IF(Elevation="","",Elevation)</f>
        <v>741.0</v>
      </c>
      <c r="G770" s="71" t="str">
        <f t="shared" ref="G770:G833" si="462">IF(Geo_Level_1="","",Geo_Level_1)</f>
        <v>Malawi</v>
      </c>
      <c r="H770" s="71" t="str">
        <f t="shared" ref="H770:H833" si="463">IF(Geo_Level_2="","",Geo_Level_2)</f>
        <v>Chiradzulu</v>
      </c>
      <c r="I770" s="71" t="str">
        <f t="shared" ref="I770:I833" si="464">IF(Geo_Level_1="","",Geo_Level_3)</f>
        <v>Nkalo</v>
      </c>
      <c r="J770" s="71" t="str">
        <f t="shared" ref="J770:J833" si="465">IF(Geo_Level_1="","",Geo_Level_4)</f>
        <v>Namondwe</v>
      </c>
      <c r="K770" s="71" t="str">
        <f t="shared" ref="K770:K833" si="466">IF(Geo_Level_1="","",Geo_Level_5)</f>
        <v>Losa</v>
      </c>
      <c r="L770" s="71">
        <f t="shared" ref="L770:L833" si="467">IF(Geo_Level_1="","",Geo_Level_6)</f>
        <v>0</v>
      </c>
      <c r="M770" s="71">
        <f t="shared" ref="M770:M833" si="468">IF(Geo_Level_1="","",Geo_Level_7)</f>
        <v>0</v>
      </c>
      <c r="N770" s="71">
        <f t="shared" si="449"/>
        <v>8</v>
      </c>
      <c r="O770" s="71" t="str">
        <f t="shared" si="450"/>
        <v>High Level of Service</v>
      </c>
      <c r="P770" s="71">
        <v>1</v>
      </c>
      <c r="Q770" s="71" t="str">
        <f t="shared" ref="Q770:Q833" si="469">IF(Type_Improved_Water_Point="","",Type_Improved_Water_Point)</f>
        <v>Afridev Handpump</v>
      </c>
      <c r="R770" s="71" t="str">
        <f t="shared" ref="R770:R833" si="470">IF(Type_Unimproved_Water="","",Type_Unimproved_Water)</f>
        <v/>
      </c>
      <c r="S770" s="71" t="str">
        <f t="shared" si="451"/>
        <v>Afridev Handpump</v>
      </c>
      <c r="T770" s="71">
        <f t="shared" ref="T770:T833" si="471">IF(P770="N/A",P770,IF(Waterpoint_Source_Protected="","No Data",IF(Waterpoint_Source_Protected="Yes",1,0)))</f>
        <v>1</v>
      </c>
      <c r="U770" s="71">
        <f t="shared" ref="U770:U833" si="472">IF(Number_Users="","",Number_Users)</f>
        <v>90</v>
      </c>
      <c r="V770" s="71">
        <f t="shared" ref="V770:V833" si="473">IFERROR(IF(P770="N/A",P770,IF(U770="","No Data",IF(U770&lt;=Gov_Standard_Number_Users,1,0))),1)</f>
        <v>1</v>
      </c>
      <c r="W770" s="71">
        <f t="shared" ref="W770:W833" si="474">IF(Waterpoint_Out_Of_Service_Broken="","",IF(Waterpoint_Out_Of_Service_Broken="No",1,0))</f>
        <v>1</v>
      </c>
      <c r="X770" s="71" t="str">
        <f t="shared" ref="X770:X833" si="475">IF(Waterpoint_Number_Times_Broken="","",IF(Waterpoint_Number_Times_Broken&lt;=12,1,0))</f>
        <v/>
      </c>
      <c r="Y770" s="71" t="str">
        <f t="shared" ref="Y770:Y833" si="476">IF(Waterpoint_Days_Broken="","",IF(Waterpoint_Days_Broken&gt;1,0,1))</f>
        <v/>
      </c>
      <c r="Z770" s="71">
        <f t="shared" si="452"/>
        <v>1</v>
      </c>
      <c r="AA770" s="71">
        <f t="shared" ref="AA770:AA833" si="477">IF(P770="N/A",P770,IF(Water_Available_Day_Of_Visit="","No Data",IF(Water_Available_Day_Of_Visit="Yes",1,0)))</f>
        <v>1</v>
      </c>
      <c r="AB770" s="71">
        <f t="shared" ref="AB770:AB833" si="478">IF(Seconds_20L="","",Seconds_20L)</f>
        <v>61</v>
      </c>
      <c r="AC770" s="71" t="str">
        <f t="shared" ref="AC770:AC833" si="479">IF(Piped_Or_Handpump="","",Piped_Or_Handpump)</f>
        <v>Handpump</v>
      </c>
      <c r="AD770" s="71">
        <f t="shared" si="453"/>
        <v>61</v>
      </c>
      <c r="AE770" s="71" t="str">
        <f t="shared" si="454"/>
        <v/>
      </c>
      <c r="AF770" s="71">
        <f t="shared" ref="AF770:AF833" si="480">IF(P770="N/A",P770,IF(AND(AD770="",AE770=""),"No Data",IF(AC770="Piped System",IF(AE770&gt;=Gov_Standards_Quantity,1,0),IF(AC770="Handpump",IF(AB770&lt;=Standard_Time_To_Fill_Bucket,1,0)))))</f>
        <v>1</v>
      </c>
      <c r="AG770" s="71" t="str">
        <f t="shared" ref="AG770:AG833" si="481">IF(Ecoli_Result="","",IF(Ecoli_Result=Standard_Ecoli,1,0))</f>
        <v/>
      </c>
      <c r="AH770" s="71" t="str">
        <f t="shared" ref="AH770:AH833" si="482">IF(Residual_Chlorine_Result="","",IF(AND(Residual_Chlorine_Result&lt;=Standard_Residual_Chlorine_Max,Residual_Chlorine_Result&gt;=Standard_Residual_Chlorine_Min),1,0))</f>
        <v/>
      </c>
      <c r="AI770" s="71">
        <f t="shared" ref="AI770:AI833" si="483">IF(Bacteria_Result="","",IF(Bacteria_Result=Standard_Bacteria,1,0))</f>
        <v>1</v>
      </c>
      <c r="AJ770" s="71" t="str">
        <f t="shared" ref="AJ770:AJ833" si="484">IF(Other_Contaminant="","",Other_Contaminant)</f>
        <v>Turbidity</v>
      </c>
      <c r="AK770" s="71">
        <f t="shared" ref="AK770:AK833" si="485">IF(Other_Contaminant_Result="","",IF(Other_Contaminant_Result&lt;=Standard_Other_Contaminant,1,0))</f>
        <v>1</v>
      </c>
      <c r="AL770" s="71">
        <f t="shared" si="455"/>
        <v>1</v>
      </c>
      <c r="AM770" s="71">
        <f t="shared" ref="AM770:AM833" si="486">IF(P770="N/A",P770,IF(Water_Point_Condition_Overall="","No Data",IF(Water_Point_Condition_Overall="Normal",1,0)))</f>
        <v>1</v>
      </c>
    </row>
    <row r="771" spans="1:39" x14ac:dyDescent="0.45">
      <c r="A771" s="71" t="str">
        <f t="shared" si="456"/>
        <v>2684010319</v>
      </c>
      <c r="B771" s="71" t="str">
        <f t="shared" si="457"/>
        <v>24-08-2019 12:41:02 UTC</v>
      </c>
      <c r="C771" s="71" t="str">
        <f t="shared" si="458"/>
        <v>ruuh-jrx7-bpqb</v>
      </c>
      <c r="D771" s="71" t="str">
        <f t="shared" si="459"/>
        <v>-15.894096423871815</v>
      </c>
      <c r="E771" s="71" t="str">
        <f t="shared" si="460"/>
        <v>35.32070863991976</v>
      </c>
      <c r="F771" s="71" t="str">
        <f t="shared" si="461"/>
        <v>663.0</v>
      </c>
      <c r="G771" s="71" t="str">
        <f t="shared" si="462"/>
        <v>Malawi</v>
      </c>
      <c r="H771" s="71" t="str">
        <f t="shared" si="463"/>
        <v>Chiradzulu</v>
      </c>
      <c r="I771" s="71" t="str">
        <f t="shared" si="464"/>
        <v>Nkalo</v>
      </c>
      <c r="J771" s="71" t="str">
        <f t="shared" si="465"/>
        <v>Namondwe</v>
      </c>
      <c r="K771" s="71" t="str">
        <f t="shared" si="466"/>
        <v>Losa</v>
      </c>
      <c r="L771" s="71">
        <f t="shared" si="467"/>
        <v>0</v>
      </c>
      <c r="M771" s="71">
        <f t="shared" si="468"/>
        <v>0</v>
      </c>
      <c r="N771" s="71">
        <f t="shared" ref="N771:N834" si="487">SUM(P771,T771,V771,Z771,AA771,AF771,AL771,AM771)</f>
        <v>8</v>
      </c>
      <c r="O771" s="71" t="str">
        <f t="shared" ref="O771:O834" si="488">IF(N771=0,"No Improved System",IF(N771=1,"Inadequate Level of Service",IF(N771=2,"Inadequate Level of Service",IF(N771=3,"Basic Level of Service",IF(N771=4,"Basic Level of Service",IF(N771=5,"Basic Level of Service",IF(N771=6,"Intermediate Level of Service",IF(N771=7,"Intermediate Level of Service",IF(N771=8,"High Level of Service")))))))))</f>
        <v>High Level of Service</v>
      </c>
      <c r="P771" s="71">
        <v>1</v>
      </c>
      <c r="Q771" s="71" t="str">
        <f t="shared" si="469"/>
        <v>Afridev Handpump</v>
      </c>
      <c r="R771" s="71" t="str">
        <f t="shared" si="470"/>
        <v/>
      </c>
      <c r="S771" s="71" t="str">
        <f t="shared" ref="S771:S834" si="489">CONCATENATE(Q771,R771)</f>
        <v>Afridev Handpump</v>
      </c>
      <c r="T771" s="71">
        <f t="shared" si="471"/>
        <v>1</v>
      </c>
      <c r="U771" s="71">
        <f t="shared" si="472"/>
        <v>75</v>
      </c>
      <c r="V771" s="71">
        <f t="shared" si="473"/>
        <v>1</v>
      </c>
      <c r="W771" s="71">
        <f t="shared" si="474"/>
        <v>1</v>
      </c>
      <c r="X771" s="71" t="str">
        <f t="shared" si="475"/>
        <v/>
      </c>
      <c r="Y771" s="71" t="str">
        <f t="shared" si="476"/>
        <v/>
      </c>
      <c r="Z771" s="71">
        <f t="shared" ref="Z771:Z834" si="490">IF(P771="N/A",P771,IF(OR(W771="",AND(W771=0,X771="",Y771="")),"No Data",IF(W771=1,1,IF(AND(X771=1,Y771=1),1,0))))</f>
        <v>1</v>
      </c>
      <c r="AA771" s="71">
        <f t="shared" si="477"/>
        <v>1</v>
      </c>
      <c r="AB771" s="71">
        <f t="shared" si="478"/>
        <v>72</v>
      </c>
      <c r="AC771" s="71" t="str">
        <f t="shared" si="479"/>
        <v>Handpump</v>
      </c>
      <c r="AD771" s="71">
        <f t="shared" ref="AD771:AD834" si="491">IF(AC771="Handpump",IF(AB771="","",AB771),"")</f>
        <v>72</v>
      </c>
      <c r="AE771" s="71" t="str">
        <f t="shared" ref="AE771:AE834" si="492">IF(AC771="piped system",IFERROR(20/AB771*86400/U771,""),"")</f>
        <v/>
      </c>
      <c r="AF771" s="71">
        <f t="shared" si="480"/>
        <v>1</v>
      </c>
      <c r="AG771" s="71" t="str">
        <f t="shared" si="481"/>
        <v/>
      </c>
      <c r="AH771" s="71" t="str">
        <f t="shared" si="482"/>
        <v/>
      </c>
      <c r="AI771" s="71">
        <f t="shared" si="483"/>
        <v>1</v>
      </c>
      <c r="AJ771" s="71" t="str">
        <f t="shared" si="484"/>
        <v>Turbidity</v>
      </c>
      <c r="AK771" s="71">
        <f t="shared" si="485"/>
        <v>1</v>
      </c>
      <c r="AL771" s="71">
        <f t="shared" ref="AL771:AL834" si="493">IF(P771="N/A",P771,IF(AJ771="",IF(OR(AG771=0,AND(AI771=0,AG771="")),0,IF(OR(AG771=1,AH771=1,AI771=1),1,"No Data")),IF(OR(AK771=0,AG771=0,AND(AI771=0,AG771="")),0,IF(AND(AK771=1,OR(AG771=1,AH771=1,AI771=1)),1,"No Data"))))</f>
        <v>1</v>
      </c>
      <c r="AM771" s="71">
        <f t="shared" si="486"/>
        <v>1</v>
      </c>
    </row>
    <row r="772" spans="1:39" x14ac:dyDescent="0.45">
      <c r="A772" s="71" t="str">
        <f t="shared" si="456"/>
        <v>2690030298</v>
      </c>
      <c r="B772" s="71" t="str">
        <f t="shared" si="457"/>
        <v>24-08-2019 13:01:21 UTC</v>
      </c>
      <c r="C772" s="71" t="str">
        <f t="shared" si="458"/>
        <v>sw23-vp31-a7am</v>
      </c>
      <c r="D772" s="71" t="str">
        <f t="shared" si="459"/>
        <v>-15.773588712327182</v>
      </c>
      <c r="E772" s="71" t="str">
        <f t="shared" si="460"/>
        <v>35.1801447942853</v>
      </c>
      <c r="F772" s="71" t="str">
        <f t="shared" si="461"/>
        <v>938.0</v>
      </c>
      <c r="G772" s="71" t="str">
        <f t="shared" si="462"/>
        <v>Malawi</v>
      </c>
      <c r="H772" s="71" t="str">
        <f t="shared" si="463"/>
        <v>Chiradzulu</v>
      </c>
      <c r="I772" s="71" t="str">
        <f t="shared" si="464"/>
        <v>Likoswe</v>
      </c>
      <c r="J772" s="71" t="str">
        <f t="shared" si="465"/>
        <v>Chilambe</v>
      </c>
      <c r="K772" s="71" t="str">
        <f t="shared" si="466"/>
        <v>Kajawo</v>
      </c>
      <c r="L772" s="71">
        <f t="shared" si="467"/>
        <v>0</v>
      </c>
      <c r="M772" s="71">
        <f t="shared" si="468"/>
        <v>0</v>
      </c>
      <c r="N772" s="71">
        <f t="shared" si="487"/>
        <v>7</v>
      </c>
      <c r="O772" s="71" t="str">
        <f t="shared" si="488"/>
        <v>Intermediate Level of Service</v>
      </c>
      <c r="P772" s="71">
        <v>1</v>
      </c>
      <c r="Q772" s="71" t="str">
        <f t="shared" si="469"/>
        <v>Afridev Handpump</v>
      </c>
      <c r="R772" s="71" t="str">
        <f t="shared" si="470"/>
        <v/>
      </c>
      <c r="S772" s="71" t="str">
        <f t="shared" si="489"/>
        <v>Afridev Handpump</v>
      </c>
      <c r="T772" s="71">
        <f t="shared" si="471"/>
        <v>1</v>
      </c>
      <c r="U772" s="71">
        <f t="shared" si="472"/>
        <v>200</v>
      </c>
      <c r="V772" s="71">
        <f t="shared" si="473"/>
        <v>1</v>
      </c>
      <c r="W772" s="71">
        <f t="shared" si="474"/>
        <v>1</v>
      </c>
      <c r="X772" s="71" t="str">
        <f t="shared" si="475"/>
        <v/>
      </c>
      <c r="Y772" s="71" t="str">
        <f t="shared" si="476"/>
        <v/>
      </c>
      <c r="Z772" s="71">
        <f t="shared" si="490"/>
        <v>1</v>
      </c>
      <c r="AA772" s="71">
        <f t="shared" si="477"/>
        <v>1</v>
      </c>
      <c r="AB772" s="71">
        <f t="shared" si="478"/>
        <v>82</v>
      </c>
      <c r="AC772" s="71" t="str">
        <f t="shared" si="479"/>
        <v>Handpump</v>
      </c>
      <c r="AD772" s="71">
        <f t="shared" si="491"/>
        <v>82</v>
      </c>
      <c r="AE772" s="71" t="str">
        <f t="shared" si="492"/>
        <v/>
      </c>
      <c r="AF772" s="71">
        <f t="shared" si="480"/>
        <v>1</v>
      </c>
      <c r="AG772" s="71" t="str">
        <f t="shared" si="481"/>
        <v/>
      </c>
      <c r="AH772" s="71" t="str">
        <f t="shared" si="482"/>
        <v/>
      </c>
      <c r="AI772" s="71">
        <f t="shared" si="483"/>
        <v>1</v>
      </c>
      <c r="AJ772" s="71" t="str">
        <f t="shared" si="484"/>
        <v>Turbidity</v>
      </c>
      <c r="AK772" s="71">
        <f t="shared" si="485"/>
        <v>1</v>
      </c>
      <c r="AL772" s="71">
        <f t="shared" si="493"/>
        <v>1</v>
      </c>
      <c r="AM772" s="71">
        <f t="shared" si="486"/>
        <v>0</v>
      </c>
    </row>
    <row r="773" spans="1:39" x14ac:dyDescent="0.45">
      <c r="A773" s="71" t="str">
        <f t="shared" si="456"/>
        <v>2705970320</v>
      </c>
      <c r="B773" s="71" t="str">
        <f t="shared" si="457"/>
        <v>24-08-2019 13:16:48 UTC</v>
      </c>
      <c r="C773" s="71" t="str">
        <f t="shared" si="458"/>
        <v>d12r-kktg-vs43</v>
      </c>
      <c r="D773" s="71" t="str">
        <f t="shared" si="459"/>
        <v>-15.89134351350367</v>
      </c>
      <c r="E773" s="71" t="str">
        <f t="shared" si="460"/>
        <v>35.313103487715125</v>
      </c>
      <c r="F773" s="71" t="str">
        <f t="shared" si="461"/>
        <v>746.0</v>
      </c>
      <c r="G773" s="71" t="str">
        <f t="shared" si="462"/>
        <v>Malawi</v>
      </c>
      <c r="H773" s="71" t="str">
        <f t="shared" si="463"/>
        <v>Chiradzulu</v>
      </c>
      <c r="I773" s="71" t="str">
        <f t="shared" si="464"/>
        <v>Nkalo</v>
      </c>
      <c r="J773" s="71" t="str">
        <f t="shared" si="465"/>
        <v>Namondwe</v>
      </c>
      <c r="K773" s="71" t="str">
        <f t="shared" si="466"/>
        <v>Mpezeni</v>
      </c>
      <c r="L773" s="71">
        <f t="shared" si="467"/>
        <v>0</v>
      </c>
      <c r="M773" s="71">
        <f t="shared" si="468"/>
        <v>0</v>
      </c>
      <c r="N773" s="71">
        <f t="shared" si="487"/>
        <v>3</v>
      </c>
      <c r="O773" s="71" t="str">
        <f t="shared" si="488"/>
        <v>Basic Level of Service</v>
      </c>
      <c r="P773" s="71">
        <v>1</v>
      </c>
      <c r="Q773" s="71" t="str">
        <f t="shared" si="469"/>
        <v>Afridev Handpump</v>
      </c>
      <c r="R773" s="71" t="str">
        <f t="shared" si="470"/>
        <v/>
      </c>
      <c r="S773" s="71" t="str">
        <f t="shared" si="489"/>
        <v>Afridev Handpump</v>
      </c>
      <c r="T773" s="71">
        <f t="shared" si="471"/>
        <v>1</v>
      </c>
      <c r="U773" s="71">
        <f t="shared" si="472"/>
        <v>265</v>
      </c>
      <c r="V773" s="71">
        <f t="shared" si="473"/>
        <v>0</v>
      </c>
      <c r="W773" s="71">
        <f t="shared" si="474"/>
        <v>0</v>
      </c>
      <c r="X773" s="71">
        <f t="shared" si="475"/>
        <v>1</v>
      </c>
      <c r="Y773" s="71">
        <f t="shared" si="476"/>
        <v>0</v>
      </c>
      <c r="Z773" s="71">
        <f t="shared" si="490"/>
        <v>0</v>
      </c>
      <c r="AA773" s="71">
        <f t="shared" si="477"/>
        <v>0</v>
      </c>
      <c r="AB773" s="71">
        <f t="shared" si="478"/>
        <v>0</v>
      </c>
      <c r="AC773" s="71" t="str">
        <f t="shared" si="479"/>
        <v>Handpump</v>
      </c>
      <c r="AD773" s="71">
        <f t="shared" si="491"/>
        <v>0</v>
      </c>
      <c r="AE773" s="71" t="str">
        <f t="shared" si="492"/>
        <v/>
      </c>
      <c r="AF773" s="71">
        <f t="shared" si="480"/>
        <v>1</v>
      </c>
      <c r="AG773" s="71" t="str">
        <f t="shared" si="481"/>
        <v/>
      </c>
      <c r="AH773" s="71" t="str">
        <f t="shared" si="482"/>
        <v/>
      </c>
      <c r="AI773" s="71" t="str">
        <f t="shared" si="483"/>
        <v/>
      </c>
      <c r="AJ773" s="71" t="str">
        <f t="shared" si="484"/>
        <v>Turbidity</v>
      </c>
      <c r="AK773" s="71" t="str">
        <f t="shared" si="485"/>
        <v/>
      </c>
      <c r="AL773" s="71" t="str">
        <f t="shared" si="493"/>
        <v>No Data</v>
      </c>
      <c r="AM773" s="71">
        <f t="shared" si="486"/>
        <v>0</v>
      </c>
    </row>
    <row r="774" spans="1:39" x14ac:dyDescent="0.45">
      <c r="A774" s="71" t="str">
        <f t="shared" si="456"/>
        <v>2718550405</v>
      </c>
      <c r="B774" s="71" t="str">
        <f t="shared" si="457"/>
        <v>24-08-2019 13:31:42 UTC</v>
      </c>
      <c r="C774" s="71" t="str">
        <f t="shared" si="458"/>
        <v>tqhh-4akb-a92s</v>
      </c>
      <c r="D774" s="71" t="str">
        <f t="shared" si="459"/>
        <v>-15.773274810053408</v>
      </c>
      <c r="E774" s="71" t="str">
        <f t="shared" si="460"/>
        <v>35.18549772910774</v>
      </c>
      <c r="F774" s="71" t="str">
        <f t="shared" si="461"/>
        <v>955.0</v>
      </c>
      <c r="G774" s="71" t="str">
        <f t="shared" si="462"/>
        <v>Malawi</v>
      </c>
      <c r="H774" s="71" t="str">
        <f t="shared" si="463"/>
        <v>Chiradzulu</v>
      </c>
      <c r="I774" s="71" t="str">
        <f t="shared" si="464"/>
        <v>Likoswe</v>
      </c>
      <c r="J774" s="71" t="str">
        <f t="shared" si="465"/>
        <v>Chilambe</v>
      </c>
      <c r="K774" s="71" t="str">
        <f t="shared" si="466"/>
        <v>Kajawo</v>
      </c>
      <c r="L774" s="71">
        <f t="shared" si="467"/>
        <v>0</v>
      </c>
      <c r="M774" s="71">
        <f t="shared" si="468"/>
        <v>0</v>
      </c>
      <c r="N774" s="71">
        <f t="shared" si="487"/>
        <v>7</v>
      </c>
      <c r="O774" s="71" t="str">
        <f t="shared" si="488"/>
        <v>Intermediate Level of Service</v>
      </c>
      <c r="P774" s="71">
        <v>1</v>
      </c>
      <c r="Q774" s="71" t="str">
        <f t="shared" si="469"/>
        <v>Afridev Handpump</v>
      </c>
      <c r="R774" s="71" t="str">
        <f t="shared" si="470"/>
        <v/>
      </c>
      <c r="S774" s="71" t="str">
        <f t="shared" si="489"/>
        <v>Afridev Handpump</v>
      </c>
      <c r="T774" s="71">
        <f t="shared" si="471"/>
        <v>1</v>
      </c>
      <c r="U774" s="71">
        <f t="shared" si="472"/>
        <v>20</v>
      </c>
      <c r="V774" s="71">
        <f t="shared" si="473"/>
        <v>1</v>
      </c>
      <c r="W774" s="71">
        <f t="shared" si="474"/>
        <v>0</v>
      </c>
      <c r="X774" s="71">
        <f t="shared" si="475"/>
        <v>1</v>
      </c>
      <c r="Y774" s="71">
        <f t="shared" si="476"/>
        <v>0</v>
      </c>
      <c r="Z774" s="71">
        <f t="shared" si="490"/>
        <v>0</v>
      </c>
      <c r="AA774" s="71">
        <f t="shared" si="477"/>
        <v>1</v>
      </c>
      <c r="AB774" s="71">
        <f t="shared" si="478"/>
        <v>79</v>
      </c>
      <c r="AC774" s="71" t="str">
        <f t="shared" si="479"/>
        <v>Handpump</v>
      </c>
      <c r="AD774" s="71">
        <f t="shared" si="491"/>
        <v>79</v>
      </c>
      <c r="AE774" s="71" t="str">
        <f t="shared" si="492"/>
        <v/>
      </c>
      <c r="AF774" s="71">
        <f t="shared" si="480"/>
        <v>1</v>
      </c>
      <c r="AG774" s="71" t="str">
        <f t="shared" si="481"/>
        <v/>
      </c>
      <c r="AH774" s="71" t="str">
        <f t="shared" si="482"/>
        <v/>
      </c>
      <c r="AI774" s="71">
        <f t="shared" si="483"/>
        <v>1</v>
      </c>
      <c r="AJ774" s="71" t="str">
        <f t="shared" si="484"/>
        <v>Turbidity</v>
      </c>
      <c r="AK774" s="71">
        <f t="shared" si="485"/>
        <v>1</v>
      </c>
      <c r="AL774" s="71">
        <f t="shared" si="493"/>
        <v>1</v>
      </c>
      <c r="AM774" s="71">
        <f t="shared" si="486"/>
        <v>1</v>
      </c>
    </row>
    <row r="775" spans="1:39" x14ac:dyDescent="0.45">
      <c r="A775" s="71" t="str">
        <f t="shared" si="456"/>
        <v>2688170447</v>
      </c>
      <c r="B775" s="71" t="str">
        <f t="shared" si="457"/>
        <v>24-08-2019 14:07:45 UTC</v>
      </c>
      <c r="C775" s="71" t="str">
        <f t="shared" si="458"/>
        <v>9qf2-cw5n-9gbb</v>
      </c>
      <c r="D775" s="71" t="str">
        <f t="shared" si="459"/>
        <v>-15.778450760990381</v>
      </c>
      <c r="E775" s="71" t="str">
        <f t="shared" si="460"/>
        <v>35.1844928227365</v>
      </c>
      <c r="F775" s="71" t="str">
        <f t="shared" si="461"/>
        <v>997.0</v>
      </c>
      <c r="G775" s="71" t="str">
        <f t="shared" si="462"/>
        <v>Malawi</v>
      </c>
      <c r="H775" s="71" t="str">
        <f t="shared" si="463"/>
        <v>Chiradzulu</v>
      </c>
      <c r="I775" s="71" t="str">
        <f t="shared" si="464"/>
        <v>Likoswe</v>
      </c>
      <c r="J775" s="71" t="str">
        <f t="shared" si="465"/>
        <v>Chilambe</v>
      </c>
      <c r="K775" s="71" t="str">
        <f t="shared" si="466"/>
        <v>Gumulira</v>
      </c>
      <c r="L775" s="71">
        <f t="shared" si="467"/>
        <v>0</v>
      </c>
      <c r="M775" s="71">
        <f t="shared" si="468"/>
        <v>0</v>
      </c>
      <c r="N775" s="71">
        <f t="shared" si="487"/>
        <v>6</v>
      </c>
      <c r="O775" s="71" t="str">
        <f t="shared" si="488"/>
        <v>Intermediate Level of Service</v>
      </c>
      <c r="P775" s="71">
        <v>1</v>
      </c>
      <c r="Q775" s="71" t="str">
        <f t="shared" si="469"/>
        <v>Afridev Handpump</v>
      </c>
      <c r="R775" s="71" t="str">
        <f t="shared" si="470"/>
        <v/>
      </c>
      <c r="S775" s="71" t="str">
        <f t="shared" si="489"/>
        <v>Afridev Handpump</v>
      </c>
      <c r="T775" s="71">
        <f t="shared" si="471"/>
        <v>1</v>
      </c>
      <c r="U775" s="71">
        <f t="shared" si="472"/>
        <v>1860</v>
      </c>
      <c r="V775" s="71">
        <f t="shared" si="473"/>
        <v>0</v>
      </c>
      <c r="W775" s="71">
        <f t="shared" si="474"/>
        <v>0</v>
      </c>
      <c r="X775" s="71">
        <f t="shared" si="475"/>
        <v>1</v>
      </c>
      <c r="Y775" s="71">
        <f t="shared" si="476"/>
        <v>0</v>
      </c>
      <c r="Z775" s="71">
        <f t="shared" si="490"/>
        <v>0</v>
      </c>
      <c r="AA775" s="71">
        <f t="shared" si="477"/>
        <v>1</v>
      </c>
      <c r="AB775" s="71">
        <f t="shared" si="478"/>
        <v>74</v>
      </c>
      <c r="AC775" s="71" t="str">
        <f t="shared" si="479"/>
        <v>Handpump</v>
      </c>
      <c r="AD775" s="71">
        <f t="shared" si="491"/>
        <v>74</v>
      </c>
      <c r="AE775" s="71" t="str">
        <f t="shared" si="492"/>
        <v/>
      </c>
      <c r="AF775" s="71">
        <f t="shared" si="480"/>
        <v>1</v>
      </c>
      <c r="AG775" s="71" t="str">
        <f t="shared" si="481"/>
        <v/>
      </c>
      <c r="AH775" s="71" t="str">
        <f t="shared" si="482"/>
        <v/>
      </c>
      <c r="AI775" s="71">
        <f t="shared" si="483"/>
        <v>1</v>
      </c>
      <c r="AJ775" s="71" t="str">
        <f t="shared" si="484"/>
        <v>Turbidity</v>
      </c>
      <c r="AK775" s="71">
        <f t="shared" si="485"/>
        <v>1</v>
      </c>
      <c r="AL775" s="71">
        <f t="shared" si="493"/>
        <v>1</v>
      </c>
      <c r="AM775" s="71">
        <f t="shared" si="486"/>
        <v>1</v>
      </c>
    </row>
    <row r="776" spans="1:39" x14ac:dyDescent="0.45">
      <c r="A776" s="71" t="str">
        <f t="shared" si="456"/>
        <v>2682030082</v>
      </c>
      <c r="B776" s="71" t="str">
        <f t="shared" si="457"/>
        <v>24-08-2019 14:15:19 UTC</v>
      </c>
      <c r="C776" s="71" t="str">
        <f t="shared" si="458"/>
        <v>6tjn-2qc3-rmbu</v>
      </c>
      <c r="D776" s="71" t="str">
        <f t="shared" si="459"/>
        <v>-15.893997307866812</v>
      </c>
      <c r="E776" s="71" t="str">
        <f t="shared" si="460"/>
        <v>35.31270492821932</v>
      </c>
      <c r="F776" s="71" t="str">
        <f t="shared" si="461"/>
        <v>737.0</v>
      </c>
      <c r="G776" s="71" t="str">
        <f t="shared" si="462"/>
        <v>Malawi</v>
      </c>
      <c r="H776" s="71" t="str">
        <f t="shared" si="463"/>
        <v>Chiradzulu</v>
      </c>
      <c r="I776" s="71" t="str">
        <f t="shared" si="464"/>
        <v>Nkalo</v>
      </c>
      <c r="J776" s="71" t="str">
        <f t="shared" si="465"/>
        <v>Namondwe</v>
      </c>
      <c r="K776" s="71" t="str">
        <f t="shared" si="466"/>
        <v>Mpezeni</v>
      </c>
      <c r="L776" s="71">
        <f t="shared" si="467"/>
        <v>0</v>
      </c>
      <c r="M776" s="71">
        <f t="shared" si="468"/>
        <v>0</v>
      </c>
      <c r="N776" s="71">
        <f t="shared" si="487"/>
        <v>0</v>
      </c>
      <c r="O776" s="71" t="str">
        <f t="shared" si="488"/>
        <v>No Improved System</v>
      </c>
      <c r="P776" s="71" t="s">
        <v>96</v>
      </c>
      <c r="Q776" s="71" t="str">
        <f t="shared" si="469"/>
        <v/>
      </c>
      <c r="R776" s="71" t="str">
        <f t="shared" si="470"/>
        <v/>
      </c>
      <c r="S776" s="71" t="str">
        <f t="shared" si="489"/>
        <v/>
      </c>
      <c r="T776" s="71" t="str">
        <f t="shared" si="471"/>
        <v>N/A</v>
      </c>
      <c r="U776" s="71">
        <f t="shared" si="472"/>
        <v>260</v>
      </c>
      <c r="V776" s="71" t="str">
        <f t="shared" si="473"/>
        <v>N/A</v>
      </c>
      <c r="W776" s="71">
        <f t="shared" si="474"/>
        <v>1</v>
      </c>
      <c r="X776" s="71" t="str">
        <f t="shared" si="475"/>
        <v/>
      </c>
      <c r="Y776" s="71" t="str">
        <f t="shared" si="476"/>
        <v/>
      </c>
      <c r="Z776" s="71" t="str">
        <f t="shared" si="490"/>
        <v>N/A</v>
      </c>
      <c r="AA776" s="71" t="str">
        <f t="shared" si="477"/>
        <v>N/A</v>
      </c>
      <c r="AB776" s="71">
        <f t="shared" si="478"/>
        <v>0</v>
      </c>
      <c r="AC776" s="71" t="str">
        <f t="shared" si="479"/>
        <v>Handpump</v>
      </c>
      <c r="AD776" s="71">
        <f t="shared" si="491"/>
        <v>0</v>
      </c>
      <c r="AE776" s="71" t="str">
        <f t="shared" si="492"/>
        <v/>
      </c>
      <c r="AF776" s="71" t="str">
        <f t="shared" si="480"/>
        <v>N/A</v>
      </c>
      <c r="AG776" s="71" t="str">
        <f t="shared" si="481"/>
        <v/>
      </c>
      <c r="AH776" s="71" t="str">
        <f t="shared" si="482"/>
        <v/>
      </c>
      <c r="AI776" s="71" t="str">
        <f t="shared" si="483"/>
        <v/>
      </c>
      <c r="AJ776" s="71" t="str">
        <f t="shared" si="484"/>
        <v>Turbidity</v>
      </c>
      <c r="AK776" s="71" t="str">
        <f t="shared" si="485"/>
        <v/>
      </c>
      <c r="AL776" s="71" t="str">
        <f t="shared" si="493"/>
        <v>N/A</v>
      </c>
      <c r="AM776" s="71" t="str">
        <f t="shared" si="486"/>
        <v>N/A</v>
      </c>
    </row>
    <row r="777" spans="1:39" x14ac:dyDescent="0.45">
      <c r="A777" s="71" t="str">
        <f t="shared" si="456"/>
        <v>2703980083</v>
      </c>
      <c r="B777" s="71" t="str">
        <f t="shared" si="457"/>
        <v>24-08-2019 14:15:30 UTC</v>
      </c>
      <c r="C777" s="71" t="str">
        <f t="shared" si="458"/>
        <v>e21m-gypc-w43y</v>
      </c>
      <c r="D777" s="71" t="str">
        <f t="shared" si="459"/>
        <v>-15.891214138828218</v>
      </c>
      <c r="E777" s="71" t="str">
        <f t="shared" si="460"/>
        <v>35.311637660488486</v>
      </c>
      <c r="F777" s="71" t="str">
        <f t="shared" si="461"/>
        <v>732.0</v>
      </c>
      <c r="G777" s="71" t="str">
        <f t="shared" si="462"/>
        <v>Malawi</v>
      </c>
      <c r="H777" s="71" t="str">
        <f t="shared" si="463"/>
        <v>Chiradzulu</v>
      </c>
      <c r="I777" s="71" t="str">
        <f t="shared" si="464"/>
        <v>Nkalo</v>
      </c>
      <c r="J777" s="71" t="str">
        <f t="shared" si="465"/>
        <v>Namondwe</v>
      </c>
      <c r="K777" s="71" t="str">
        <f t="shared" si="466"/>
        <v>Mpezeni</v>
      </c>
      <c r="L777" s="71">
        <f t="shared" si="467"/>
        <v>0</v>
      </c>
      <c r="M777" s="71">
        <f t="shared" si="468"/>
        <v>0</v>
      </c>
      <c r="N777" s="71">
        <f t="shared" si="487"/>
        <v>5</v>
      </c>
      <c r="O777" s="71" t="str">
        <f t="shared" si="488"/>
        <v>Basic Level of Service</v>
      </c>
      <c r="P777" s="71">
        <v>1</v>
      </c>
      <c r="Q777" s="71" t="str">
        <f t="shared" si="469"/>
        <v>Afridev Handpump</v>
      </c>
      <c r="R777" s="71" t="str">
        <f t="shared" si="470"/>
        <v/>
      </c>
      <c r="S777" s="71" t="str">
        <f t="shared" si="489"/>
        <v>Afridev Handpump</v>
      </c>
      <c r="T777" s="71">
        <f t="shared" si="471"/>
        <v>1</v>
      </c>
      <c r="U777" s="71">
        <f t="shared" si="472"/>
        <v>1336</v>
      </c>
      <c r="V777" s="71">
        <f t="shared" si="473"/>
        <v>0</v>
      </c>
      <c r="W777" s="71">
        <f t="shared" si="474"/>
        <v>0</v>
      </c>
      <c r="X777" s="71">
        <f t="shared" si="475"/>
        <v>1</v>
      </c>
      <c r="Y777" s="71">
        <f t="shared" si="476"/>
        <v>0</v>
      </c>
      <c r="Z777" s="71">
        <f t="shared" si="490"/>
        <v>0</v>
      </c>
      <c r="AA777" s="71">
        <f t="shared" si="477"/>
        <v>1</v>
      </c>
      <c r="AB777" s="71">
        <f t="shared" si="478"/>
        <v>89</v>
      </c>
      <c r="AC777" s="71" t="str">
        <f t="shared" si="479"/>
        <v>Handpump</v>
      </c>
      <c r="AD777" s="71">
        <f t="shared" si="491"/>
        <v>89</v>
      </c>
      <c r="AE777" s="71" t="str">
        <f t="shared" si="492"/>
        <v/>
      </c>
      <c r="AF777" s="71">
        <f t="shared" si="480"/>
        <v>1</v>
      </c>
      <c r="AG777" s="71" t="str">
        <f t="shared" si="481"/>
        <v/>
      </c>
      <c r="AH777" s="71" t="str">
        <f t="shared" si="482"/>
        <v/>
      </c>
      <c r="AI777" s="71">
        <f t="shared" si="483"/>
        <v>1</v>
      </c>
      <c r="AJ777" s="71" t="str">
        <f t="shared" si="484"/>
        <v>Turbidity</v>
      </c>
      <c r="AK777" s="71">
        <f t="shared" si="485"/>
        <v>1</v>
      </c>
      <c r="AL777" s="71">
        <f t="shared" si="493"/>
        <v>1</v>
      </c>
      <c r="AM777" s="71">
        <f t="shared" si="486"/>
        <v>0</v>
      </c>
    </row>
    <row r="778" spans="1:39" x14ac:dyDescent="0.45">
      <c r="A778" s="71" t="str">
        <f t="shared" si="456"/>
        <v>2705980077</v>
      </c>
      <c r="B778" s="71" t="str">
        <f t="shared" si="457"/>
        <v>24-08-2019 14:15:51 UTC</v>
      </c>
      <c r="C778" s="71" t="str">
        <f t="shared" si="458"/>
        <v>9n7a-j494-d1cv</v>
      </c>
      <c r="D778" s="71" t="str">
        <f t="shared" si="459"/>
        <v>-15.875694123096764</v>
      </c>
      <c r="E778" s="71" t="str">
        <f t="shared" si="460"/>
        <v>35.29554742388427</v>
      </c>
      <c r="F778" s="71" t="str">
        <f t="shared" si="461"/>
        <v>757.0</v>
      </c>
      <c r="G778" s="71" t="str">
        <f t="shared" si="462"/>
        <v>Malawi</v>
      </c>
      <c r="H778" s="71" t="str">
        <f t="shared" si="463"/>
        <v>Chiradzulu</v>
      </c>
      <c r="I778" s="71" t="str">
        <f t="shared" si="464"/>
        <v>Nkalo</v>
      </c>
      <c r="J778" s="71" t="str">
        <f t="shared" si="465"/>
        <v>Namondwe</v>
      </c>
      <c r="K778" s="71" t="str">
        <f t="shared" si="466"/>
        <v>Namonde</v>
      </c>
      <c r="L778" s="71">
        <f t="shared" si="467"/>
        <v>0</v>
      </c>
      <c r="M778" s="71">
        <f t="shared" si="468"/>
        <v>0</v>
      </c>
      <c r="N778" s="71">
        <f t="shared" si="487"/>
        <v>4</v>
      </c>
      <c r="O778" s="71" t="str">
        <f t="shared" si="488"/>
        <v>Basic Level of Service</v>
      </c>
      <c r="P778" s="71">
        <v>1</v>
      </c>
      <c r="Q778" s="71" t="str">
        <f t="shared" si="469"/>
        <v>Afridev Handpump</v>
      </c>
      <c r="R778" s="71" t="str">
        <f t="shared" si="470"/>
        <v/>
      </c>
      <c r="S778" s="71" t="str">
        <f t="shared" si="489"/>
        <v>Afridev Handpump</v>
      </c>
      <c r="T778" s="71">
        <f t="shared" si="471"/>
        <v>1</v>
      </c>
      <c r="U778" s="71">
        <f t="shared" si="472"/>
        <v>2600</v>
      </c>
      <c r="V778" s="71">
        <f t="shared" si="473"/>
        <v>0</v>
      </c>
      <c r="W778" s="71">
        <f t="shared" si="474"/>
        <v>1</v>
      </c>
      <c r="X778" s="71" t="str">
        <f t="shared" si="475"/>
        <v/>
      </c>
      <c r="Y778" s="71" t="str">
        <f t="shared" si="476"/>
        <v/>
      </c>
      <c r="Z778" s="71">
        <f t="shared" si="490"/>
        <v>1</v>
      </c>
      <c r="AA778" s="71">
        <f t="shared" si="477"/>
        <v>0</v>
      </c>
      <c r="AB778" s="71">
        <f t="shared" si="478"/>
        <v>0</v>
      </c>
      <c r="AC778" s="71" t="str">
        <f t="shared" si="479"/>
        <v>Handpump</v>
      </c>
      <c r="AD778" s="71">
        <f t="shared" si="491"/>
        <v>0</v>
      </c>
      <c r="AE778" s="71" t="str">
        <f t="shared" si="492"/>
        <v/>
      </c>
      <c r="AF778" s="71">
        <f t="shared" si="480"/>
        <v>1</v>
      </c>
      <c r="AG778" s="71" t="str">
        <f t="shared" si="481"/>
        <v/>
      </c>
      <c r="AH778" s="71" t="str">
        <f t="shared" si="482"/>
        <v/>
      </c>
      <c r="AI778" s="71" t="str">
        <f t="shared" si="483"/>
        <v/>
      </c>
      <c r="AJ778" s="71" t="str">
        <f t="shared" si="484"/>
        <v>Turbidity</v>
      </c>
      <c r="AK778" s="71" t="str">
        <f t="shared" si="485"/>
        <v/>
      </c>
      <c r="AL778" s="71" t="str">
        <f t="shared" si="493"/>
        <v>No Data</v>
      </c>
      <c r="AM778" s="71">
        <f t="shared" si="486"/>
        <v>0</v>
      </c>
    </row>
    <row r="779" spans="1:39" x14ac:dyDescent="0.45">
      <c r="A779" s="71" t="str">
        <f t="shared" si="456"/>
        <v>2709040353</v>
      </c>
      <c r="B779" s="71" t="str">
        <f t="shared" si="457"/>
        <v>24-08-2019 14:17:00 UTC</v>
      </c>
      <c r="C779" s="71" t="str">
        <f t="shared" si="458"/>
        <v>g9d5-ytjk-73jb</v>
      </c>
      <c r="D779" s="71" t="str">
        <f t="shared" si="459"/>
        <v>-15.892122401855886</v>
      </c>
      <c r="E779" s="71" t="str">
        <f t="shared" si="460"/>
        <v>35.3122880961746</v>
      </c>
      <c r="F779" s="71" t="str">
        <f t="shared" si="461"/>
        <v>722.0</v>
      </c>
      <c r="G779" s="71" t="str">
        <f t="shared" si="462"/>
        <v>Malawi</v>
      </c>
      <c r="H779" s="71" t="str">
        <f t="shared" si="463"/>
        <v>Chiradzulu</v>
      </c>
      <c r="I779" s="71" t="str">
        <f t="shared" si="464"/>
        <v>Nkalo</v>
      </c>
      <c r="J779" s="71" t="str">
        <f t="shared" si="465"/>
        <v>Namondwe</v>
      </c>
      <c r="K779" s="71" t="str">
        <f t="shared" si="466"/>
        <v>Mpezeni</v>
      </c>
      <c r="L779" s="71">
        <f t="shared" si="467"/>
        <v>0</v>
      </c>
      <c r="M779" s="71">
        <f t="shared" si="468"/>
        <v>0</v>
      </c>
      <c r="N779" s="71">
        <f t="shared" si="487"/>
        <v>7</v>
      </c>
      <c r="O779" s="71" t="str">
        <f t="shared" si="488"/>
        <v>Intermediate Level of Service</v>
      </c>
      <c r="P779" s="71">
        <v>1</v>
      </c>
      <c r="Q779" s="71" t="str">
        <f t="shared" si="469"/>
        <v>Afridev Handpump</v>
      </c>
      <c r="R779" s="71" t="str">
        <f t="shared" si="470"/>
        <v/>
      </c>
      <c r="S779" s="71" t="str">
        <f t="shared" si="489"/>
        <v>Afridev Handpump</v>
      </c>
      <c r="T779" s="71">
        <f t="shared" si="471"/>
        <v>1</v>
      </c>
      <c r="U779" s="71">
        <f t="shared" si="472"/>
        <v>100</v>
      </c>
      <c r="V779" s="71">
        <f t="shared" si="473"/>
        <v>1</v>
      </c>
      <c r="W779" s="71">
        <f t="shared" si="474"/>
        <v>1</v>
      </c>
      <c r="X779" s="71" t="str">
        <f t="shared" si="475"/>
        <v/>
      </c>
      <c r="Y779" s="71" t="str">
        <f t="shared" si="476"/>
        <v/>
      </c>
      <c r="Z779" s="71">
        <f t="shared" si="490"/>
        <v>1</v>
      </c>
      <c r="AA779" s="71">
        <f t="shared" si="477"/>
        <v>1</v>
      </c>
      <c r="AB779" s="71">
        <f t="shared" si="478"/>
        <v>98</v>
      </c>
      <c r="AC779" s="71" t="str">
        <f t="shared" si="479"/>
        <v>Handpump</v>
      </c>
      <c r="AD779" s="71">
        <f t="shared" si="491"/>
        <v>98</v>
      </c>
      <c r="AE779" s="71" t="str">
        <f t="shared" si="492"/>
        <v/>
      </c>
      <c r="AF779" s="71">
        <f t="shared" si="480"/>
        <v>1</v>
      </c>
      <c r="AG779" s="71" t="str">
        <f t="shared" si="481"/>
        <v/>
      </c>
      <c r="AH779" s="71" t="str">
        <f t="shared" si="482"/>
        <v/>
      </c>
      <c r="AI779" s="71">
        <f t="shared" si="483"/>
        <v>1</v>
      </c>
      <c r="AJ779" s="71" t="str">
        <f t="shared" si="484"/>
        <v>Turbidity</v>
      </c>
      <c r="AK779" s="71">
        <f t="shared" si="485"/>
        <v>1</v>
      </c>
      <c r="AL779" s="71">
        <f t="shared" si="493"/>
        <v>1</v>
      </c>
      <c r="AM779" s="71">
        <f t="shared" si="486"/>
        <v>0</v>
      </c>
    </row>
    <row r="780" spans="1:39" x14ac:dyDescent="0.45">
      <c r="A780" s="71" t="str">
        <f t="shared" si="456"/>
        <v>2707380345</v>
      </c>
      <c r="B780" s="71" t="str">
        <f t="shared" si="457"/>
        <v>24-08-2019 14:53:01 UTC</v>
      </c>
      <c r="C780" s="71" t="str">
        <f t="shared" si="458"/>
        <v>20ws-dm97-vp4w</v>
      </c>
      <c r="D780" s="71" t="str">
        <f t="shared" si="459"/>
        <v>-15.8742538</v>
      </c>
      <c r="E780" s="71" t="str">
        <f t="shared" si="460"/>
        <v>35.2723808</v>
      </c>
      <c r="F780" s="71" t="str">
        <f t="shared" si="461"/>
        <v>779.0</v>
      </c>
      <c r="G780" s="71" t="str">
        <f t="shared" si="462"/>
        <v>Malawi</v>
      </c>
      <c r="H780" s="71" t="str">
        <f t="shared" si="463"/>
        <v>Chiradzulu</v>
      </c>
      <c r="I780" s="71" t="str">
        <f t="shared" si="464"/>
        <v>Nkalo</v>
      </c>
      <c r="J780" s="71" t="str">
        <f t="shared" si="465"/>
        <v>Mpulula</v>
      </c>
      <c r="K780" s="71" t="str">
        <f t="shared" si="466"/>
        <v>Jali</v>
      </c>
      <c r="L780" s="71">
        <f t="shared" si="467"/>
        <v>0</v>
      </c>
      <c r="M780" s="71">
        <f t="shared" si="468"/>
        <v>0</v>
      </c>
      <c r="N780" s="71">
        <f t="shared" si="487"/>
        <v>6</v>
      </c>
      <c r="O780" s="71" t="str">
        <f t="shared" si="488"/>
        <v>Intermediate Level of Service</v>
      </c>
      <c r="P780" s="71">
        <v>1</v>
      </c>
      <c r="Q780" s="71" t="str">
        <f t="shared" si="469"/>
        <v>Afridev Handpump</v>
      </c>
      <c r="R780" s="71" t="str">
        <f t="shared" si="470"/>
        <v/>
      </c>
      <c r="S780" s="71" t="str">
        <f t="shared" si="489"/>
        <v>Afridev Handpump</v>
      </c>
      <c r="T780" s="71">
        <f t="shared" si="471"/>
        <v>1</v>
      </c>
      <c r="U780" s="71">
        <f t="shared" si="472"/>
        <v>395</v>
      </c>
      <c r="V780" s="71">
        <f t="shared" si="473"/>
        <v>0</v>
      </c>
      <c r="W780" s="71">
        <f t="shared" si="474"/>
        <v>1</v>
      </c>
      <c r="X780" s="71" t="str">
        <f t="shared" si="475"/>
        <v/>
      </c>
      <c r="Y780" s="71" t="str">
        <f t="shared" si="476"/>
        <v/>
      </c>
      <c r="Z780" s="71">
        <f t="shared" si="490"/>
        <v>1</v>
      </c>
      <c r="AA780" s="71">
        <f t="shared" si="477"/>
        <v>1</v>
      </c>
      <c r="AB780" s="71">
        <f t="shared" si="478"/>
        <v>55</v>
      </c>
      <c r="AC780" s="71" t="str">
        <f t="shared" si="479"/>
        <v>Handpump</v>
      </c>
      <c r="AD780" s="71">
        <f t="shared" si="491"/>
        <v>55</v>
      </c>
      <c r="AE780" s="71" t="str">
        <f t="shared" si="492"/>
        <v/>
      </c>
      <c r="AF780" s="71">
        <f t="shared" si="480"/>
        <v>1</v>
      </c>
      <c r="AG780" s="71" t="str">
        <f t="shared" si="481"/>
        <v/>
      </c>
      <c r="AH780" s="71" t="str">
        <f t="shared" si="482"/>
        <v/>
      </c>
      <c r="AI780" s="71">
        <f t="shared" si="483"/>
        <v>1</v>
      </c>
      <c r="AJ780" s="71" t="str">
        <f t="shared" si="484"/>
        <v>Turbidity</v>
      </c>
      <c r="AK780" s="71">
        <f t="shared" si="485"/>
        <v>1</v>
      </c>
      <c r="AL780" s="71">
        <f t="shared" si="493"/>
        <v>1</v>
      </c>
      <c r="AM780" s="71">
        <f t="shared" si="486"/>
        <v>0</v>
      </c>
    </row>
    <row r="781" spans="1:39" x14ac:dyDescent="0.45">
      <c r="A781" s="71" t="str">
        <f t="shared" si="456"/>
        <v>2720470091</v>
      </c>
      <c r="B781" s="71" t="str">
        <f t="shared" si="457"/>
        <v>24-08-2019 17:24:30 UTC</v>
      </c>
      <c r="C781" s="71" t="str">
        <f t="shared" si="458"/>
        <v>mnd7-ga40-wy7g</v>
      </c>
      <c r="D781" s="71" t="str">
        <f t="shared" si="459"/>
        <v>-15.868705753237009</v>
      </c>
      <c r="E781" s="71" t="str">
        <f t="shared" si="460"/>
        <v>35.27350218035281</v>
      </c>
      <c r="F781" s="71" t="str">
        <f t="shared" si="461"/>
        <v>776.0</v>
      </c>
      <c r="G781" s="71" t="str">
        <f t="shared" si="462"/>
        <v>Malawi</v>
      </c>
      <c r="H781" s="71" t="str">
        <f t="shared" si="463"/>
        <v>Chiradzulu</v>
      </c>
      <c r="I781" s="71" t="str">
        <f t="shared" si="464"/>
        <v>Nkalo</v>
      </c>
      <c r="J781" s="71" t="str">
        <f t="shared" si="465"/>
        <v>Mpulula</v>
      </c>
      <c r="K781" s="71" t="str">
        <f t="shared" si="466"/>
        <v>Jali</v>
      </c>
      <c r="L781" s="71">
        <f t="shared" si="467"/>
        <v>0</v>
      </c>
      <c r="M781" s="71">
        <f t="shared" si="468"/>
        <v>0</v>
      </c>
      <c r="N781" s="71">
        <f t="shared" si="487"/>
        <v>6</v>
      </c>
      <c r="O781" s="71" t="str">
        <f t="shared" si="488"/>
        <v>Intermediate Level of Service</v>
      </c>
      <c r="P781" s="71">
        <v>1</v>
      </c>
      <c r="Q781" s="71" t="str">
        <f t="shared" si="469"/>
        <v>Afridev Handpump</v>
      </c>
      <c r="R781" s="71" t="str">
        <f t="shared" si="470"/>
        <v/>
      </c>
      <c r="S781" s="71" t="str">
        <f t="shared" si="489"/>
        <v>Afridev Handpump</v>
      </c>
      <c r="T781" s="71">
        <f t="shared" si="471"/>
        <v>0</v>
      </c>
      <c r="U781" s="71">
        <f t="shared" si="472"/>
        <v>0</v>
      </c>
      <c r="V781" s="71">
        <f t="shared" si="473"/>
        <v>1</v>
      </c>
      <c r="W781" s="71">
        <f t="shared" si="474"/>
        <v>0</v>
      </c>
      <c r="X781" s="71">
        <f t="shared" si="475"/>
        <v>1</v>
      </c>
      <c r="Y781" s="71">
        <f t="shared" si="476"/>
        <v>1</v>
      </c>
      <c r="Z781" s="71">
        <f t="shared" si="490"/>
        <v>1</v>
      </c>
      <c r="AA781" s="71">
        <f t="shared" si="477"/>
        <v>1</v>
      </c>
      <c r="AB781" s="71">
        <f t="shared" si="478"/>
        <v>49</v>
      </c>
      <c r="AC781" s="71" t="str">
        <f t="shared" si="479"/>
        <v>Handpump</v>
      </c>
      <c r="AD781" s="71">
        <f t="shared" si="491"/>
        <v>49</v>
      </c>
      <c r="AE781" s="71" t="str">
        <f t="shared" si="492"/>
        <v/>
      </c>
      <c r="AF781" s="71">
        <f t="shared" si="480"/>
        <v>1</v>
      </c>
      <c r="AG781" s="71" t="str">
        <f t="shared" si="481"/>
        <v/>
      </c>
      <c r="AH781" s="71" t="str">
        <f t="shared" si="482"/>
        <v/>
      </c>
      <c r="AI781" s="71">
        <f t="shared" si="483"/>
        <v>1</v>
      </c>
      <c r="AJ781" s="71" t="str">
        <f t="shared" si="484"/>
        <v>Turbidity</v>
      </c>
      <c r="AK781" s="71">
        <f t="shared" si="485"/>
        <v>1</v>
      </c>
      <c r="AL781" s="71">
        <f t="shared" si="493"/>
        <v>1</v>
      </c>
      <c r="AM781" s="71">
        <f t="shared" si="486"/>
        <v>0</v>
      </c>
    </row>
    <row r="782" spans="1:39" x14ac:dyDescent="0.45">
      <c r="A782" s="71" t="str">
        <f t="shared" si="456"/>
        <v>2716890082</v>
      </c>
      <c r="B782" s="71" t="str">
        <f t="shared" si="457"/>
        <v>24-08-2019 17:27:17 UTC</v>
      </c>
      <c r="C782" s="71" t="str">
        <f t="shared" si="458"/>
        <v>uh9y-w2v7-66gu</v>
      </c>
      <c r="D782" s="71" t="str">
        <f t="shared" si="459"/>
        <v>-15.870805797167122</v>
      </c>
      <c r="E782" s="71" t="str">
        <f t="shared" si="460"/>
        <v>35.2724717091769</v>
      </c>
      <c r="F782" s="71" t="str">
        <f t="shared" si="461"/>
        <v>787.0</v>
      </c>
      <c r="G782" s="71" t="str">
        <f t="shared" si="462"/>
        <v>Malawi</v>
      </c>
      <c r="H782" s="71" t="str">
        <f t="shared" si="463"/>
        <v>Chiradzulu</v>
      </c>
      <c r="I782" s="71" t="str">
        <f t="shared" si="464"/>
        <v>Nkalo</v>
      </c>
      <c r="J782" s="71" t="str">
        <f t="shared" si="465"/>
        <v>Mpulula</v>
      </c>
      <c r="K782" s="71" t="str">
        <f t="shared" si="466"/>
        <v>Jali</v>
      </c>
      <c r="L782" s="71">
        <f t="shared" si="467"/>
        <v>0</v>
      </c>
      <c r="M782" s="71">
        <f t="shared" si="468"/>
        <v>0</v>
      </c>
      <c r="N782" s="71">
        <f t="shared" si="487"/>
        <v>0</v>
      </c>
      <c r="O782" s="71" t="str">
        <f t="shared" si="488"/>
        <v>No Improved System</v>
      </c>
      <c r="P782" s="71" t="s">
        <v>96</v>
      </c>
      <c r="Q782" s="71" t="str">
        <f t="shared" si="469"/>
        <v/>
      </c>
      <c r="R782" s="71" t="str">
        <f t="shared" si="470"/>
        <v>Scoophole</v>
      </c>
      <c r="S782" s="71" t="str">
        <f t="shared" si="489"/>
        <v>Scoophole</v>
      </c>
      <c r="T782" s="71" t="str">
        <f t="shared" si="471"/>
        <v>N/A</v>
      </c>
      <c r="U782" s="71">
        <f t="shared" si="472"/>
        <v>170</v>
      </c>
      <c r="V782" s="71" t="str">
        <f t="shared" si="473"/>
        <v>N/A</v>
      </c>
      <c r="W782" s="71" t="str">
        <f t="shared" si="474"/>
        <v/>
      </c>
      <c r="X782" s="71" t="str">
        <f t="shared" si="475"/>
        <v/>
      </c>
      <c r="Y782" s="71" t="str">
        <f t="shared" si="476"/>
        <v/>
      </c>
      <c r="Z782" s="71" t="str">
        <f t="shared" si="490"/>
        <v>N/A</v>
      </c>
      <c r="AA782" s="71" t="str">
        <f t="shared" si="477"/>
        <v>N/A</v>
      </c>
      <c r="AB782" s="71" t="str">
        <f t="shared" si="478"/>
        <v/>
      </c>
      <c r="AC782" s="71" t="str">
        <f t="shared" si="479"/>
        <v/>
      </c>
      <c r="AD782" s="71" t="str">
        <f t="shared" si="491"/>
        <v/>
      </c>
      <c r="AE782" s="71" t="str">
        <f t="shared" si="492"/>
        <v/>
      </c>
      <c r="AF782" s="71" t="str">
        <f t="shared" si="480"/>
        <v>N/A</v>
      </c>
      <c r="AG782" s="71" t="str">
        <f t="shared" si="481"/>
        <v/>
      </c>
      <c r="AH782" s="71" t="str">
        <f t="shared" si="482"/>
        <v/>
      </c>
      <c r="AI782" s="71" t="str">
        <f t="shared" si="483"/>
        <v/>
      </c>
      <c r="AJ782" s="71" t="str">
        <f t="shared" si="484"/>
        <v/>
      </c>
      <c r="AK782" s="71" t="str">
        <f t="shared" si="485"/>
        <v/>
      </c>
      <c r="AL782" s="71" t="str">
        <f t="shared" si="493"/>
        <v>N/A</v>
      </c>
      <c r="AM782" s="71" t="str">
        <f t="shared" si="486"/>
        <v>N/A</v>
      </c>
    </row>
    <row r="783" spans="1:39" x14ac:dyDescent="0.45">
      <c r="A783" s="71" t="str">
        <f t="shared" si="456"/>
        <v>2706030145</v>
      </c>
      <c r="B783" s="71" t="str">
        <f t="shared" si="457"/>
        <v>25-08-2019 06:13:35 UTC</v>
      </c>
      <c r="C783" s="71" t="str">
        <f t="shared" si="458"/>
        <v>fxk7-0nav-hr5x</v>
      </c>
      <c r="D783" s="71" t="str">
        <f t="shared" si="459"/>
        <v>-15.822587935253978</v>
      </c>
      <c r="E783" s="71" t="str">
        <f t="shared" si="460"/>
        <v>35.24636635556817</v>
      </c>
      <c r="F783" s="71" t="str">
        <f t="shared" si="461"/>
        <v>866.0</v>
      </c>
      <c r="G783" s="71" t="str">
        <f t="shared" si="462"/>
        <v>Malawi</v>
      </c>
      <c r="H783" s="71" t="str">
        <f t="shared" si="463"/>
        <v>Chiradzulu</v>
      </c>
      <c r="I783" s="71" t="str">
        <f t="shared" si="464"/>
        <v>Mpunga</v>
      </c>
      <c r="J783" s="71" t="str">
        <f t="shared" si="465"/>
        <v>Tawakali</v>
      </c>
      <c r="K783" s="71" t="str">
        <f t="shared" si="466"/>
        <v>Mselema</v>
      </c>
      <c r="L783" s="71">
        <f t="shared" si="467"/>
        <v>0</v>
      </c>
      <c r="M783" s="71">
        <f t="shared" si="468"/>
        <v>0</v>
      </c>
      <c r="N783" s="71">
        <f t="shared" si="487"/>
        <v>6</v>
      </c>
      <c r="O783" s="71" t="str">
        <f t="shared" si="488"/>
        <v>Intermediate Level of Service</v>
      </c>
      <c r="P783" s="71">
        <v>1</v>
      </c>
      <c r="Q783" s="71" t="str">
        <f t="shared" si="469"/>
        <v>Afridev Handpump</v>
      </c>
      <c r="R783" s="71" t="str">
        <f t="shared" si="470"/>
        <v/>
      </c>
      <c r="S783" s="71" t="str">
        <f t="shared" si="489"/>
        <v>Afridev Handpump</v>
      </c>
      <c r="T783" s="71">
        <f t="shared" si="471"/>
        <v>1</v>
      </c>
      <c r="U783" s="71">
        <f t="shared" si="472"/>
        <v>850</v>
      </c>
      <c r="V783" s="71">
        <f t="shared" si="473"/>
        <v>0</v>
      </c>
      <c r="W783" s="71">
        <f t="shared" si="474"/>
        <v>0</v>
      </c>
      <c r="X783" s="71">
        <f t="shared" si="475"/>
        <v>1</v>
      </c>
      <c r="Y783" s="71">
        <f t="shared" si="476"/>
        <v>0</v>
      </c>
      <c r="Z783" s="71">
        <f t="shared" si="490"/>
        <v>0</v>
      </c>
      <c r="AA783" s="71">
        <f t="shared" si="477"/>
        <v>1</v>
      </c>
      <c r="AB783" s="71">
        <f t="shared" si="478"/>
        <v>89</v>
      </c>
      <c r="AC783" s="71" t="str">
        <f t="shared" si="479"/>
        <v>Handpump</v>
      </c>
      <c r="AD783" s="71">
        <f t="shared" si="491"/>
        <v>89</v>
      </c>
      <c r="AE783" s="71" t="str">
        <f t="shared" si="492"/>
        <v/>
      </c>
      <c r="AF783" s="71">
        <f t="shared" si="480"/>
        <v>1</v>
      </c>
      <c r="AG783" s="71" t="str">
        <f t="shared" si="481"/>
        <v/>
      </c>
      <c r="AH783" s="71" t="str">
        <f t="shared" si="482"/>
        <v/>
      </c>
      <c r="AI783" s="71">
        <f t="shared" si="483"/>
        <v>1</v>
      </c>
      <c r="AJ783" s="71" t="str">
        <f t="shared" si="484"/>
        <v>Turbidity</v>
      </c>
      <c r="AK783" s="71">
        <f t="shared" si="485"/>
        <v>1</v>
      </c>
      <c r="AL783" s="71">
        <f t="shared" si="493"/>
        <v>1</v>
      </c>
      <c r="AM783" s="71">
        <f t="shared" si="486"/>
        <v>1</v>
      </c>
    </row>
    <row r="784" spans="1:39" x14ac:dyDescent="0.45">
      <c r="A784" s="71" t="str">
        <f t="shared" si="456"/>
        <v>2703990146</v>
      </c>
      <c r="B784" s="71" t="str">
        <f t="shared" si="457"/>
        <v>25-08-2019 06:27:40 UTC</v>
      </c>
      <c r="C784" s="71" t="str">
        <f t="shared" si="458"/>
        <v>h169-0ene-5arw</v>
      </c>
      <c r="D784" s="71" t="str">
        <f t="shared" si="459"/>
        <v>-15.829815147444606</v>
      </c>
      <c r="E784" s="71" t="str">
        <f t="shared" si="460"/>
        <v>35.24929423816502</v>
      </c>
      <c r="F784" s="71" t="str">
        <f t="shared" si="461"/>
        <v>869.0</v>
      </c>
      <c r="G784" s="71" t="str">
        <f t="shared" si="462"/>
        <v>Malawi</v>
      </c>
      <c r="H784" s="71" t="str">
        <f t="shared" si="463"/>
        <v>Chiradzulu</v>
      </c>
      <c r="I784" s="71" t="str">
        <f t="shared" si="464"/>
        <v>Mpunga</v>
      </c>
      <c r="J784" s="71" t="str">
        <f t="shared" si="465"/>
        <v>Tawakali</v>
      </c>
      <c r="K784" s="71" t="str">
        <f t="shared" si="466"/>
        <v>Chiwayula</v>
      </c>
      <c r="L784" s="71">
        <f t="shared" si="467"/>
        <v>0</v>
      </c>
      <c r="M784" s="71">
        <f t="shared" si="468"/>
        <v>0</v>
      </c>
      <c r="N784" s="71">
        <f t="shared" si="487"/>
        <v>6</v>
      </c>
      <c r="O784" s="71" t="str">
        <f t="shared" si="488"/>
        <v>Intermediate Level of Service</v>
      </c>
      <c r="P784" s="71">
        <v>1</v>
      </c>
      <c r="Q784" s="71" t="str">
        <f t="shared" si="469"/>
        <v>Afridev Handpump</v>
      </c>
      <c r="R784" s="71" t="str">
        <f t="shared" si="470"/>
        <v/>
      </c>
      <c r="S784" s="71" t="str">
        <f t="shared" si="489"/>
        <v>Afridev Handpump</v>
      </c>
      <c r="T784" s="71">
        <f t="shared" si="471"/>
        <v>1</v>
      </c>
      <c r="U784" s="71">
        <f t="shared" si="472"/>
        <v>225</v>
      </c>
      <c r="V784" s="71">
        <f t="shared" si="473"/>
        <v>1</v>
      </c>
      <c r="W784" s="71">
        <f t="shared" si="474"/>
        <v>0</v>
      </c>
      <c r="X784" s="71">
        <f t="shared" si="475"/>
        <v>1</v>
      </c>
      <c r="Y784" s="71">
        <f t="shared" si="476"/>
        <v>0</v>
      </c>
      <c r="Z784" s="71">
        <f t="shared" si="490"/>
        <v>0</v>
      </c>
      <c r="AA784" s="71">
        <f t="shared" si="477"/>
        <v>1</v>
      </c>
      <c r="AB784" s="71">
        <f t="shared" si="478"/>
        <v>47</v>
      </c>
      <c r="AC784" s="71" t="str">
        <f t="shared" si="479"/>
        <v>Handpump</v>
      </c>
      <c r="AD784" s="71">
        <f t="shared" si="491"/>
        <v>47</v>
      </c>
      <c r="AE784" s="71" t="str">
        <f t="shared" si="492"/>
        <v/>
      </c>
      <c r="AF784" s="71">
        <f t="shared" si="480"/>
        <v>1</v>
      </c>
      <c r="AG784" s="71" t="str">
        <f t="shared" si="481"/>
        <v/>
      </c>
      <c r="AH784" s="71" t="str">
        <f t="shared" si="482"/>
        <v/>
      </c>
      <c r="AI784" s="71">
        <f t="shared" si="483"/>
        <v>1</v>
      </c>
      <c r="AJ784" s="71" t="str">
        <f t="shared" si="484"/>
        <v>Turbidity</v>
      </c>
      <c r="AK784" s="71">
        <f t="shared" si="485"/>
        <v>1</v>
      </c>
      <c r="AL784" s="71">
        <f t="shared" si="493"/>
        <v>1</v>
      </c>
      <c r="AM784" s="71">
        <f t="shared" si="486"/>
        <v>0</v>
      </c>
    </row>
    <row r="785" spans="1:39" x14ac:dyDescent="0.45">
      <c r="A785" s="71" t="str">
        <f t="shared" si="456"/>
        <v>2722440148</v>
      </c>
      <c r="B785" s="71" t="str">
        <f t="shared" si="457"/>
        <v>25-08-2019 07:10:03 UTC</v>
      </c>
      <c r="C785" s="71" t="str">
        <f t="shared" si="458"/>
        <v>q62v-trn0-krm0</v>
      </c>
      <c r="D785" s="71" t="str">
        <f t="shared" si="459"/>
        <v>-15.83846774417907</v>
      </c>
      <c r="E785" s="71" t="str">
        <f t="shared" si="460"/>
        <v>35.244548404589295</v>
      </c>
      <c r="F785" s="71" t="str">
        <f t="shared" si="461"/>
        <v>853.0</v>
      </c>
      <c r="G785" s="71" t="str">
        <f t="shared" si="462"/>
        <v>Malawi</v>
      </c>
      <c r="H785" s="71" t="str">
        <f t="shared" si="463"/>
        <v>Chiradzulu</v>
      </c>
      <c r="I785" s="71" t="str">
        <f t="shared" si="464"/>
        <v>Mpunga</v>
      </c>
      <c r="J785" s="71" t="str">
        <f t="shared" si="465"/>
        <v>Kuchombe</v>
      </c>
      <c r="K785" s="71" t="str">
        <f t="shared" si="466"/>
        <v>Kuchombe</v>
      </c>
      <c r="L785" s="71">
        <f t="shared" si="467"/>
        <v>0</v>
      </c>
      <c r="M785" s="71">
        <f t="shared" si="468"/>
        <v>0</v>
      </c>
      <c r="N785" s="71">
        <f t="shared" si="487"/>
        <v>6</v>
      </c>
      <c r="O785" s="71" t="str">
        <f t="shared" si="488"/>
        <v>Intermediate Level of Service</v>
      </c>
      <c r="P785" s="71">
        <v>1</v>
      </c>
      <c r="Q785" s="71" t="str">
        <f t="shared" si="469"/>
        <v>Afridev Handpump</v>
      </c>
      <c r="R785" s="71" t="str">
        <f t="shared" si="470"/>
        <v/>
      </c>
      <c r="S785" s="71" t="str">
        <f t="shared" si="489"/>
        <v>Afridev Handpump</v>
      </c>
      <c r="T785" s="71">
        <f t="shared" si="471"/>
        <v>1</v>
      </c>
      <c r="U785" s="71">
        <f t="shared" si="472"/>
        <v>95</v>
      </c>
      <c r="V785" s="71">
        <f t="shared" si="473"/>
        <v>1</v>
      </c>
      <c r="W785" s="71">
        <f t="shared" si="474"/>
        <v>0</v>
      </c>
      <c r="X785" s="71">
        <f t="shared" si="475"/>
        <v>1</v>
      </c>
      <c r="Y785" s="71">
        <f t="shared" si="476"/>
        <v>0</v>
      </c>
      <c r="Z785" s="71">
        <f t="shared" si="490"/>
        <v>0</v>
      </c>
      <c r="AA785" s="71">
        <f t="shared" si="477"/>
        <v>1</v>
      </c>
      <c r="AB785" s="71">
        <f t="shared" si="478"/>
        <v>67</v>
      </c>
      <c r="AC785" s="71" t="str">
        <f t="shared" si="479"/>
        <v>Handpump</v>
      </c>
      <c r="AD785" s="71">
        <f t="shared" si="491"/>
        <v>67</v>
      </c>
      <c r="AE785" s="71" t="str">
        <f t="shared" si="492"/>
        <v/>
      </c>
      <c r="AF785" s="71">
        <f t="shared" si="480"/>
        <v>1</v>
      </c>
      <c r="AG785" s="71" t="str">
        <f t="shared" si="481"/>
        <v/>
      </c>
      <c r="AH785" s="71" t="str">
        <f t="shared" si="482"/>
        <v/>
      </c>
      <c r="AI785" s="71">
        <f t="shared" si="483"/>
        <v>1</v>
      </c>
      <c r="AJ785" s="71" t="str">
        <f t="shared" si="484"/>
        <v>Turbidity</v>
      </c>
      <c r="AK785" s="71">
        <f t="shared" si="485"/>
        <v>1</v>
      </c>
      <c r="AL785" s="71">
        <f t="shared" si="493"/>
        <v>1</v>
      </c>
      <c r="AM785" s="71">
        <f t="shared" si="486"/>
        <v>0</v>
      </c>
    </row>
    <row r="786" spans="1:39" x14ac:dyDescent="0.45">
      <c r="A786" s="71" t="str">
        <f t="shared" si="456"/>
        <v>2684080132</v>
      </c>
      <c r="B786" s="71" t="str">
        <f t="shared" si="457"/>
        <v>25-08-2019 08:09:55 UTC</v>
      </c>
      <c r="C786" s="71" t="str">
        <f t="shared" si="458"/>
        <v>6hge-dh9g-vn2h</v>
      </c>
      <c r="D786" s="71" t="str">
        <f t="shared" si="459"/>
        <v>-15.840865010395646</v>
      </c>
      <c r="E786" s="71" t="str">
        <f t="shared" si="460"/>
        <v>35.24178103543818</v>
      </c>
      <c r="F786" s="71" t="str">
        <f t="shared" si="461"/>
        <v>846.0</v>
      </c>
      <c r="G786" s="71" t="str">
        <f t="shared" si="462"/>
        <v>Malawi</v>
      </c>
      <c r="H786" s="71" t="str">
        <f t="shared" si="463"/>
        <v>Chiradzulu</v>
      </c>
      <c r="I786" s="71" t="str">
        <f t="shared" si="464"/>
        <v>Mpunga</v>
      </c>
      <c r="J786" s="71" t="str">
        <f t="shared" si="465"/>
        <v>Kuchombe</v>
      </c>
      <c r="K786" s="71" t="str">
        <f t="shared" si="466"/>
        <v>Kuchombe</v>
      </c>
      <c r="L786" s="71">
        <f t="shared" si="467"/>
        <v>0</v>
      </c>
      <c r="M786" s="71">
        <f t="shared" si="468"/>
        <v>0</v>
      </c>
      <c r="N786" s="71">
        <f t="shared" si="487"/>
        <v>6</v>
      </c>
      <c r="O786" s="71" t="str">
        <f t="shared" si="488"/>
        <v>Intermediate Level of Service</v>
      </c>
      <c r="P786" s="71">
        <v>1</v>
      </c>
      <c r="Q786" s="71" t="str">
        <f t="shared" si="469"/>
        <v>Afridev Handpump</v>
      </c>
      <c r="R786" s="71" t="str">
        <f t="shared" si="470"/>
        <v/>
      </c>
      <c r="S786" s="71" t="str">
        <f t="shared" si="489"/>
        <v>Afridev Handpump</v>
      </c>
      <c r="T786" s="71">
        <f t="shared" si="471"/>
        <v>1</v>
      </c>
      <c r="U786" s="71">
        <f t="shared" si="472"/>
        <v>1750</v>
      </c>
      <c r="V786" s="71">
        <f t="shared" si="473"/>
        <v>0</v>
      </c>
      <c r="W786" s="71">
        <f t="shared" si="474"/>
        <v>0</v>
      </c>
      <c r="X786" s="71">
        <f t="shared" si="475"/>
        <v>1</v>
      </c>
      <c r="Y786" s="71">
        <f t="shared" si="476"/>
        <v>0</v>
      </c>
      <c r="Z786" s="71">
        <f t="shared" si="490"/>
        <v>0</v>
      </c>
      <c r="AA786" s="71">
        <f t="shared" si="477"/>
        <v>1</v>
      </c>
      <c r="AB786" s="71">
        <f t="shared" si="478"/>
        <v>84</v>
      </c>
      <c r="AC786" s="71" t="str">
        <f t="shared" si="479"/>
        <v>Handpump</v>
      </c>
      <c r="AD786" s="71">
        <f t="shared" si="491"/>
        <v>84</v>
      </c>
      <c r="AE786" s="71" t="str">
        <f t="shared" si="492"/>
        <v/>
      </c>
      <c r="AF786" s="71">
        <f t="shared" si="480"/>
        <v>1</v>
      </c>
      <c r="AG786" s="71" t="str">
        <f t="shared" si="481"/>
        <v/>
      </c>
      <c r="AH786" s="71" t="str">
        <f t="shared" si="482"/>
        <v/>
      </c>
      <c r="AI786" s="71">
        <f t="shared" si="483"/>
        <v>1</v>
      </c>
      <c r="AJ786" s="71" t="str">
        <f t="shared" si="484"/>
        <v>Turbidity</v>
      </c>
      <c r="AK786" s="71">
        <f t="shared" si="485"/>
        <v>1</v>
      </c>
      <c r="AL786" s="71">
        <f t="shared" si="493"/>
        <v>1</v>
      </c>
      <c r="AM786" s="71">
        <f t="shared" si="486"/>
        <v>1</v>
      </c>
    </row>
    <row r="787" spans="1:39" x14ac:dyDescent="0.45">
      <c r="A787" s="71" t="str">
        <f t="shared" si="456"/>
        <v>2709100107</v>
      </c>
      <c r="B787" s="71" t="str">
        <f t="shared" si="457"/>
        <v>25-08-2019 08:35:58 UTC</v>
      </c>
      <c r="C787" s="71" t="str">
        <f t="shared" si="458"/>
        <v>jm6q-1ja6-6ugx</v>
      </c>
      <c r="D787" s="71" t="str">
        <f t="shared" si="459"/>
        <v>-15.8328020805493</v>
      </c>
      <c r="E787" s="71" t="str">
        <f t="shared" si="460"/>
        <v>35.251073967665434</v>
      </c>
      <c r="F787" s="71" t="str">
        <f t="shared" si="461"/>
        <v>854.0</v>
      </c>
      <c r="G787" s="71" t="str">
        <f t="shared" si="462"/>
        <v>Malawi</v>
      </c>
      <c r="H787" s="71" t="str">
        <f t="shared" si="463"/>
        <v>Chiradzulu</v>
      </c>
      <c r="I787" s="71" t="str">
        <f t="shared" si="464"/>
        <v>Mpunga</v>
      </c>
      <c r="J787" s="71" t="str">
        <f t="shared" si="465"/>
        <v>Tawakali</v>
      </c>
      <c r="K787" s="71" t="str">
        <f t="shared" si="466"/>
        <v>Chiwayula</v>
      </c>
      <c r="L787" s="71">
        <f t="shared" si="467"/>
        <v>0</v>
      </c>
      <c r="M787" s="71">
        <f t="shared" si="468"/>
        <v>0</v>
      </c>
      <c r="N787" s="71">
        <f t="shared" si="487"/>
        <v>6</v>
      </c>
      <c r="O787" s="71" t="str">
        <f t="shared" si="488"/>
        <v>Intermediate Level of Service</v>
      </c>
      <c r="P787" s="71">
        <v>1</v>
      </c>
      <c r="Q787" s="71" t="str">
        <f t="shared" si="469"/>
        <v>Afridev Handpump</v>
      </c>
      <c r="R787" s="71" t="str">
        <f t="shared" si="470"/>
        <v/>
      </c>
      <c r="S787" s="71" t="str">
        <f t="shared" si="489"/>
        <v>Afridev Handpump</v>
      </c>
      <c r="T787" s="71">
        <f t="shared" si="471"/>
        <v>1</v>
      </c>
      <c r="U787" s="71">
        <f t="shared" si="472"/>
        <v>750</v>
      </c>
      <c r="V787" s="71">
        <f t="shared" si="473"/>
        <v>0</v>
      </c>
      <c r="W787" s="71">
        <f t="shared" si="474"/>
        <v>0</v>
      </c>
      <c r="X787" s="71">
        <f t="shared" si="475"/>
        <v>1</v>
      </c>
      <c r="Y787" s="71">
        <f t="shared" si="476"/>
        <v>0</v>
      </c>
      <c r="Z787" s="71">
        <f t="shared" si="490"/>
        <v>0</v>
      </c>
      <c r="AA787" s="71">
        <f t="shared" si="477"/>
        <v>1</v>
      </c>
      <c r="AB787" s="71">
        <f t="shared" si="478"/>
        <v>56</v>
      </c>
      <c r="AC787" s="71" t="str">
        <f t="shared" si="479"/>
        <v>Handpump</v>
      </c>
      <c r="AD787" s="71">
        <f t="shared" si="491"/>
        <v>56</v>
      </c>
      <c r="AE787" s="71" t="str">
        <f t="shared" si="492"/>
        <v/>
      </c>
      <c r="AF787" s="71">
        <f t="shared" si="480"/>
        <v>1</v>
      </c>
      <c r="AG787" s="71" t="str">
        <f t="shared" si="481"/>
        <v/>
      </c>
      <c r="AH787" s="71" t="str">
        <f t="shared" si="482"/>
        <v/>
      </c>
      <c r="AI787" s="71">
        <f t="shared" si="483"/>
        <v>1</v>
      </c>
      <c r="AJ787" s="71" t="str">
        <f t="shared" si="484"/>
        <v>Turbidity</v>
      </c>
      <c r="AK787" s="71">
        <f t="shared" si="485"/>
        <v>1</v>
      </c>
      <c r="AL787" s="71">
        <f t="shared" si="493"/>
        <v>1</v>
      </c>
      <c r="AM787" s="71">
        <f t="shared" si="486"/>
        <v>1</v>
      </c>
    </row>
    <row r="788" spans="1:39" x14ac:dyDescent="0.45">
      <c r="A788" s="71" t="str">
        <f t="shared" si="456"/>
        <v>2712530135</v>
      </c>
      <c r="B788" s="71" t="str">
        <f t="shared" si="457"/>
        <v>25-08-2019 08:47:45 UTC</v>
      </c>
      <c r="C788" s="71" t="str">
        <f t="shared" si="458"/>
        <v>5gvj-8a1u-gcgd</v>
      </c>
      <c r="D788" s="71" t="str">
        <f t="shared" si="459"/>
        <v>-15.835967129096389</v>
      </c>
      <c r="E788" s="71" t="str">
        <f t="shared" si="460"/>
        <v>35.25366313755512</v>
      </c>
      <c r="F788" s="71" t="str">
        <f t="shared" si="461"/>
        <v>849.0</v>
      </c>
      <c r="G788" s="71" t="str">
        <f t="shared" si="462"/>
        <v>Malawi</v>
      </c>
      <c r="H788" s="71" t="str">
        <f t="shared" si="463"/>
        <v>Chiradzulu</v>
      </c>
      <c r="I788" s="71" t="str">
        <f t="shared" si="464"/>
        <v>Mpunga</v>
      </c>
      <c r="J788" s="71" t="str">
        <f t="shared" si="465"/>
        <v>Tawakali</v>
      </c>
      <c r="K788" s="71" t="str">
        <f t="shared" si="466"/>
        <v>Ngwale</v>
      </c>
      <c r="L788" s="71">
        <f t="shared" si="467"/>
        <v>0</v>
      </c>
      <c r="M788" s="71">
        <f t="shared" si="468"/>
        <v>0</v>
      </c>
      <c r="N788" s="71">
        <f t="shared" si="487"/>
        <v>6</v>
      </c>
      <c r="O788" s="71" t="str">
        <f t="shared" si="488"/>
        <v>Intermediate Level of Service</v>
      </c>
      <c r="P788" s="71">
        <v>1</v>
      </c>
      <c r="Q788" s="71" t="str">
        <f t="shared" si="469"/>
        <v>Afridev Handpump</v>
      </c>
      <c r="R788" s="71" t="str">
        <f t="shared" si="470"/>
        <v/>
      </c>
      <c r="S788" s="71" t="str">
        <f t="shared" si="489"/>
        <v>Afridev Handpump</v>
      </c>
      <c r="T788" s="71">
        <f t="shared" si="471"/>
        <v>1</v>
      </c>
      <c r="U788" s="71">
        <f t="shared" si="472"/>
        <v>1250</v>
      </c>
      <c r="V788" s="71">
        <f t="shared" si="473"/>
        <v>0</v>
      </c>
      <c r="W788" s="71">
        <f t="shared" si="474"/>
        <v>0</v>
      </c>
      <c r="X788" s="71">
        <f t="shared" si="475"/>
        <v>1</v>
      </c>
      <c r="Y788" s="71">
        <f t="shared" si="476"/>
        <v>1</v>
      </c>
      <c r="Z788" s="71">
        <f t="shared" si="490"/>
        <v>1</v>
      </c>
      <c r="AA788" s="71">
        <f t="shared" si="477"/>
        <v>1</v>
      </c>
      <c r="AB788" s="71">
        <f t="shared" si="478"/>
        <v>80</v>
      </c>
      <c r="AC788" s="71" t="str">
        <f t="shared" si="479"/>
        <v>Handpump</v>
      </c>
      <c r="AD788" s="71">
        <f t="shared" si="491"/>
        <v>80</v>
      </c>
      <c r="AE788" s="71" t="str">
        <f t="shared" si="492"/>
        <v/>
      </c>
      <c r="AF788" s="71">
        <f t="shared" si="480"/>
        <v>1</v>
      </c>
      <c r="AG788" s="71" t="str">
        <f t="shared" si="481"/>
        <v/>
      </c>
      <c r="AH788" s="71" t="str">
        <f t="shared" si="482"/>
        <v/>
      </c>
      <c r="AI788" s="71">
        <f t="shared" si="483"/>
        <v>1</v>
      </c>
      <c r="AJ788" s="71" t="str">
        <f t="shared" si="484"/>
        <v>Turbidity</v>
      </c>
      <c r="AK788" s="71">
        <f t="shared" si="485"/>
        <v>1</v>
      </c>
      <c r="AL788" s="71">
        <f t="shared" si="493"/>
        <v>1</v>
      </c>
      <c r="AM788" s="71">
        <f t="shared" si="486"/>
        <v>0</v>
      </c>
    </row>
    <row r="789" spans="1:39" x14ac:dyDescent="0.45">
      <c r="A789" s="71" t="str">
        <f t="shared" si="456"/>
        <v>2722430135</v>
      </c>
      <c r="B789" s="71" t="str">
        <f t="shared" si="457"/>
        <v>25-08-2019 09:26:52 UTC</v>
      </c>
      <c r="C789" s="71" t="str">
        <f t="shared" si="458"/>
        <v>5j28-199p-rgax</v>
      </c>
      <c r="D789" s="71" t="str">
        <f t="shared" si="459"/>
        <v>-15.838481071405113</v>
      </c>
      <c r="E789" s="71" t="str">
        <f t="shared" si="460"/>
        <v>35.24459500797093</v>
      </c>
      <c r="F789" s="71" t="str">
        <f t="shared" si="461"/>
        <v>873.0</v>
      </c>
      <c r="G789" s="71" t="str">
        <f t="shared" si="462"/>
        <v>Malawi</v>
      </c>
      <c r="H789" s="71" t="str">
        <f t="shared" si="463"/>
        <v>Chiradzulu</v>
      </c>
      <c r="I789" s="71" t="str">
        <f t="shared" si="464"/>
        <v>Mpunga</v>
      </c>
      <c r="J789" s="71" t="str">
        <f t="shared" si="465"/>
        <v>Kuchombe</v>
      </c>
      <c r="K789" s="71" t="str">
        <f t="shared" si="466"/>
        <v>Kuchombe</v>
      </c>
      <c r="L789" s="71">
        <f t="shared" si="467"/>
        <v>0</v>
      </c>
      <c r="M789" s="71">
        <f t="shared" si="468"/>
        <v>0</v>
      </c>
      <c r="N789" s="71">
        <f t="shared" si="487"/>
        <v>5</v>
      </c>
      <c r="O789" s="71" t="str">
        <f t="shared" si="488"/>
        <v>Basic Level of Service</v>
      </c>
      <c r="P789" s="71">
        <v>1</v>
      </c>
      <c r="Q789" s="71" t="str">
        <f t="shared" si="469"/>
        <v>Afridev Handpump</v>
      </c>
      <c r="R789" s="71" t="str">
        <f t="shared" si="470"/>
        <v/>
      </c>
      <c r="S789" s="71" t="str">
        <f t="shared" si="489"/>
        <v>Afridev Handpump</v>
      </c>
      <c r="T789" s="71">
        <f t="shared" si="471"/>
        <v>1</v>
      </c>
      <c r="U789" s="71">
        <f t="shared" si="472"/>
        <v>475</v>
      </c>
      <c r="V789" s="71">
        <f t="shared" si="473"/>
        <v>0</v>
      </c>
      <c r="W789" s="71">
        <f t="shared" si="474"/>
        <v>0</v>
      </c>
      <c r="X789" s="71">
        <f t="shared" si="475"/>
        <v>1</v>
      </c>
      <c r="Y789" s="71">
        <f t="shared" si="476"/>
        <v>0</v>
      </c>
      <c r="Z789" s="71">
        <f t="shared" si="490"/>
        <v>0</v>
      </c>
      <c r="AA789" s="71">
        <f t="shared" si="477"/>
        <v>1</v>
      </c>
      <c r="AB789" s="71">
        <f t="shared" si="478"/>
        <v>67</v>
      </c>
      <c r="AC789" s="71" t="str">
        <f t="shared" si="479"/>
        <v>Handpump</v>
      </c>
      <c r="AD789" s="71">
        <f t="shared" si="491"/>
        <v>67</v>
      </c>
      <c r="AE789" s="71" t="str">
        <f t="shared" si="492"/>
        <v/>
      </c>
      <c r="AF789" s="71">
        <f t="shared" si="480"/>
        <v>1</v>
      </c>
      <c r="AG789" s="71" t="str">
        <f t="shared" si="481"/>
        <v/>
      </c>
      <c r="AH789" s="71" t="str">
        <f t="shared" si="482"/>
        <v/>
      </c>
      <c r="AI789" s="71">
        <f t="shared" si="483"/>
        <v>1</v>
      </c>
      <c r="AJ789" s="71" t="str">
        <f t="shared" si="484"/>
        <v>Turbidity</v>
      </c>
      <c r="AK789" s="71">
        <f t="shared" si="485"/>
        <v>1</v>
      </c>
      <c r="AL789" s="71">
        <f t="shared" si="493"/>
        <v>1</v>
      </c>
      <c r="AM789" s="71">
        <f t="shared" si="486"/>
        <v>0</v>
      </c>
    </row>
    <row r="790" spans="1:39" x14ac:dyDescent="0.45">
      <c r="A790" s="71" t="str">
        <f t="shared" si="456"/>
        <v>2722430137</v>
      </c>
      <c r="B790" s="71" t="str">
        <f t="shared" si="457"/>
        <v>25-08-2019 10:00:29 UTC</v>
      </c>
      <c r="C790" s="71" t="str">
        <f t="shared" si="458"/>
        <v>8td9-6vhr-6xr2</v>
      </c>
      <c r="D790" s="71" t="str">
        <f t="shared" si="459"/>
        <v>-15.834053414873779</v>
      </c>
      <c r="E790" s="71" t="str">
        <f t="shared" si="460"/>
        <v>35.23901919834316</v>
      </c>
      <c r="F790" s="71" t="str">
        <f t="shared" si="461"/>
        <v>845.0</v>
      </c>
      <c r="G790" s="71" t="str">
        <f t="shared" si="462"/>
        <v>Malawi</v>
      </c>
      <c r="H790" s="71" t="str">
        <f t="shared" si="463"/>
        <v>Chiradzulu</v>
      </c>
      <c r="I790" s="71" t="str">
        <f t="shared" si="464"/>
        <v>Mpunga</v>
      </c>
      <c r="J790" s="71" t="str">
        <f t="shared" si="465"/>
        <v>Kuchombe</v>
      </c>
      <c r="K790" s="71" t="str">
        <f t="shared" si="466"/>
        <v>Gonji</v>
      </c>
      <c r="L790" s="71">
        <f t="shared" si="467"/>
        <v>0</v>
      </c>
      <c r="M790" s="71">
        <f t="shared" si="468"/>
        <v>0</v>
      </c>
      <c r="N790" s="71">
        <f t="shared" si="487"/>
        <v>6</v>
      </c>
      <c r="O790" s="71" t="str">
        <f t="shared" si="488"/>
        <v>Intermediate Level of Service</v>
      </c>
      <c r="P790" s="71">
        <v>1</v>
      </c>
      <c r="Q790" s="71" t="str">
        <f t="shared" si="469"/>
        <v>Afridev Handpump</v>
      </c>
      <c r="R790" s="71" t="str">
        <f t="shared" si="470"/>
        <v/>
      </c>
      <c r="S790" s="71" t="str">
        <f t="shared" si="489"/>
        <v>Afridev Handpump</v>
      </c>
      <c r="T790" s="71">
        <f t="shared" si="471"/>
        <v>1</v>
      </c>
      <c r="U790" s="71">
        <f t="shared" si="472"/>
        <v>350</v>
      </c>
      <c r="V790" s="71">
        <f t="shared" si="473"/>
        <v>0</v>
      </c>
      <c r="W790" s="71">
        <f t="shared" si="474"/>
        <v>0</v>
      </c>
      <c r="X790" s="71">
        <f t="shared" si="475"/>
        <v>1</v>
      </c>
      <c r="Y790" s="71">
        <f t="shared" si="476"/>
        <v>0</v>
      </c>
      <c r="Z790" s="71">
        <f t="shared" si="490"/>
        <v>0</v>
      </c>
      <c r="AA790" s="71">
        <f t="shared" si="477"/>
        <v>1</v>
      </c>
      <c r="AB790" s="71">
        <f t="shared" si="478"/>
        <v>70</v>
      </c>
      <c r="AC790" s="71" t="str">
        <f t="shared" si="479"/>
        <v>Handpump</v>
      </c>
      <c r="AD790" s="71">
        <f t="shared" si="491"/>
        <v>70</v>
      </c>
      <c r="AE790" s="71" t="str">
        <f t="shared" si="492"/>
        <v/>
      </c>
      <c r="AF790" s="71">
        <f t="shared" si="480"/>
        <v>1</v>
      </c>
      <c r="AG790" s="71" t="str">
        <f t="shared" si="481"/>
        <v/>
      </c>
      <c r="AH790" s="71" t="str">
        <f t="shared" si="482"/>
        <v/>
      </c>
      <c r="AI790" s="71">
        <f t="shared" si="483"/>
        <v>1</v>
      </c>
      <c r="AJ790" s="71" t="str">
        <f t="shared" si="484"/>
        <v>Turbidity</v>
      </c>
      <c r="AK790" s="71">
        <f t="shared" si="485"/>
        <v>1</v>
      </c>
      <c r="AL790" s="71">
        <f t="shared" si="493"/>
        <v>1</v>
      </c>
      <c r="AM790" s="71">
        <f t="shared" si="486"/>
        <v>1</v>
      </c>
    </row>
    <row r="791" spans="1:39" x14ac:dyDescent="0.45">
      <c r="A791" s="71" t="str">
        <f t="shared" si="456"/>
        <v>2684050170</v>
      </c>
      <c r="B791" s="71" t="str">
        <f t="shared" si="457"/>
        <v>25-08-2019 10:44:05 UTC</v>
      </c>
      <c r="C791" s="71" t="str">
        <f t="shared" si="458"/>
        <v>fvwy-nftv-a606</v>
      </c>
      <c r="D791" s="71" t="str">
        <f t="shared" si="459"/>
        <v>-15.828973478637636</v>
      </c>
      <c r="E791" s="71" t="str">
        <f t="shared" si="460"/>
        <v>35.239813635125756</v>
      </c>
      <c r="F791" s="71" t="str">
        <f t="shared" si="461"/>
        <v>865.0</v>
      </c>
      <c r="G791" s="71" t="str">
        <f t="shared" si="462"/>
        <v>Malawi</v>
      </c>
      <c r="H791" s="71" t="str">
        <f t="shared" si="463"/>
        <v>Chiradzulu</v>
      </c>
      <c r="I791" s="71" t="str">
        <f t="shared" si="464"/>
        <v>Mpunga</v>
      </c>
      <c r="J791" s="71" t="str">
        <f t="shared" si="465"/>
        <v>Kuchombe</v>
      </c>
      <c r="K791" s="71" t="str">
        <f t="shared" si="466"/>
        <v>Mphanduwa</v>
      </c>
      <c r="L791" s="71">
        <f t="shared" si="467"/>
        <v>0</v>
      </c>
      <c r="M791" s="71">
        <f t="shared" si="468"/>
        <v>0</v>
      </c>
      <c r="N791" s="71">
        <f t="shared" si="487"/>
        <v>7</v>
      </c>
      <c r="O791" s="71" t="str">
        <f t="shared" si="488"/>
        <v>Intermediate Level of Service</v>
      </c>
      <c r="P791" s="71">
        <v>1</v>
      </c>
      <c r="Q791" s="71" t="str">
        <f t="shared" si="469"/>
        <v>Afridev Handpump</v>
      </c>
      <c r="R791" s="71" t="str">
        <f t="shared" si="470"/>
        <v/>
      </c>
      <c r="S791" s="71" t="str">
        <f t="shared" si="489"/>
        <v>Afridev Handpump</v>
      </c>
      <c r="T791" s="71">
        <f t="shared" si="471"/>
        <v>1</v>
      </c>
      <c r="U791" s="71">
        <f t="shared" si="472"/>
        <v>1110</v>
      </c>
      <c r="V791" s="71">
        <f t="shared" si="473"/>
        <v>0</v>
      </c>
      <c r="W791" s="71">
        <f t="shared" si="474"/>
        <v>1</v>
      </c>
      <c r="X791" s="71" t="str">
        <f t="shared" si="475"/>
        <v/>
      </c>
      <c r="Y791" s="71" t="str">
        <f t="shared" si="476"/>
        <v/>
      </c>
      <c r="Z791" s="71">
        <f t="shared" si="490"/>
        <v>1</v>
      </c>
      <c r="AA791" s="71">
        <f t="shared" si="477"/>
        <v>1</v>
      </c>
      <c r="AB791" s="71">
        <f t="shared" si="478"/>
        <v>71</v>
      </c>
      <c r="AC791" s="71" t="str">
        <f t="shared" si="479"/>
        <v>Handpump</v>
      </c>
      <c r="AD791" s="71">
        <f t="shared" si="491"/>
        <v>71</v>
      </c>
      <c r="AE791" s="71" t="str">
        <f t="shared" si="492"/>
        <v/>
      </c>
      <c r="AF791" s="71">
        <f t="shared" si="480"/>
        <v>1</v>
      </c>
      <c r="AG791" s="71" t="str">
        <f t="shared" si="481"/>
        <v/>
      </c>
      <c r="AH791" s="71" t="str">
        <f t="shared" si="482"/>
        <v/>
      </c>
      <c r="AI791" s="71">
        <f t="shared" si="483"/>
        <v>1</v>
      </c>
      <c r="AJ791" s="71" t="str">
        <f t="shared" si="484"/>
        <v>Turbidity</v>
      </c>
      <c r="AK791" s="71">
        <f t="shared" si="485"/>
        <v>1</v>
      </c>
      <c r="AL791" s="71">
        <f t="shared" si="493"/>
        <v>1</v>
      </c>
      <c r="AM791" s="71">
        <f t="shared" si="486"/>
        <v>1</v>
      </c>
    </row>
    <row r="792" spans="1:39" x14ac:dyDescent="0.45">
      <c r="A792" s="71" t="str">
        <f t="shared" si="456"/>
        <v>2712520175</v>
      </c>
      <c r="B792" s="71" t="str">
        <f t="shared" si="457"/>
        <v>25-08-2019 11:30:31 UTC</v>
      </c>
      <c r="C792" s="71" t="str">
        <f t="shared" si="458"/>
        <v>esug-rsu3-pkyh</v>
      </c>
      <c r="D792" s="71" t="str">
        <f t="shared" si="459"/>
        <v>-15.824905782938004</v>
      </c>
      <c r="E792" s="71" t="str">
        <f t="shared" si="460"/>
        <v>35.23708146996796</v>
      </c>
      <c r="F792" s="71" t="str">
        <f t="shared" si="461"/>
        <v>878.0</v>
      </c>
      <c r="G792" s="71" t="str">
        <f t="shared" si="462"/>
        <v>Malawi</v>
      </c>
      <c r="H792" s="71" t="str">
        <f t="shared" si="463"/>
        <v>Chiradzulu</v>
      </c>
      <c r="I792" s="71" t="str">
        <f t="shared" si="464"/>
        <v>Mpunga</v>
      </c>
      <c r="J792" s="71" t="str">
        <f t="shared" si="465"/>
        <v>Kuchombe</v>
      </c>
      <c r="K792" s="71" t="str">
        <f t="shared" si="466"/>
        <v>Mpoto</v>
      </c>
      <c r="L792" s="71">
        <f t="shared" si="467"/>
        <v>0</v>
      </c>
      <c r="M792" s="71">
        <f t="shared" si="468"/>
        <v>0</v>
      </c>
      <c r="N792" s="71">
        <f t="shared" si="487"/>
        <v>7</v>
      </c>
      <c r="O792" s="71" t="str">
        <f t="shared" si="488"/>
        <v>Intermediate Level of Service</v>
      </c>
      <c r="P792" s="71">
        <v>1</v>
      </c>
      <c r="Q792" s="71" t="str">
        <f t="shared" si="469"/>
        <v>Afridev Handpump</v>
      </c>
      <c r="R792" s="71" t="str">
        <f t="shared" si="470"/>
        <v/>
      </c>
      <c r="S792" s="71" t="str">
        <f t="shared" si="489"/>
        <v>Afridev Handpump</v>
      </c>
      <c r="T792" s="71">
        <f t="shared" si="471"/>
        <v>1</v>
      </c>
      <c r="U792" s="71">
        <f t="shared" si="472"/>
        <v>1500</v>
      </c>
      <c r="V792" s="71">
        <f t="shared" si="473"/>
        <v>0</v>
      </c>
      <c r="W792" s="71">
        <f t="shared" si="474"/>
        <v>1</v>
      </c>
      <c r="X792" s="71" t="str">
        <f t="shared" si="475"/>
        <v/>
      </c>
      <c r="Y792" s="71" t="str">
        <f t="shared" si="476"/>
        <v/>
      </c>
      <c r="Z792" s="71">
        <f t="shared" si="490"/>
        <v>1</v>
      </c>
      <c r="AA792" s="71">
        <f t="shared" si="477"/>
        <v>1</v>
      </c>
      <c r="AB792" s="71">
        <f t="shared" si="478"/>
        <v>85</v>
      </c>
      <c r="AC792" s="71" t="str">
        <f t="shared" si="479"/>
        <v>Handpump</v>
      </c>
      <c r="AD792" s="71">
        <f t="shared" si="491"/>
        <v>85</v>
      </c>
      <c r="AE792" s="71" t="str">
        <f t="shared" si="492"/>
        <v/>
      </c>
      <c r="AF792" s="71">
        <f t="shared" si="480"/>
        <v>1</v>
      </c>
      <c r="AG792" s="71" t="str">
        <f t="shared" si="481"/>
        <v/>
      </c>
      <c r="AH792" s="71" t="str">
        <f t="shared" si="482"/>
        <v/>
      </c>
      <c r="AI792" s="71">
        <f t="shared" si="483"/>
        <v>1</v>
      </c>
      <c r="AJ792" s="71" t="str">
        <f t="shared" si="484"/>
        <v>Turbidity</v>
      </c>
      <c r="AK792" s="71">
        <f t="shared" si="485"/>
        <v>1</v>
      </c>
      <c r="AL792" s="71">
        <f t="shared" si="493"/>
        <v>1</v>
      </c>
      <c r="AM792" s="71">
        <f t="shared" si="486"/>
        <v>1</v>
      </c>
    </row>
    <row r="793" spans="1:39" x14ac:dyDescent="0.45">
      <c r="A793" s="71" t="str">
        <f t="shared" si="456"/>
        <v>2694150466</v>
      </c>
      <c r="B793" s="71" t="str">
        <f t="shared" si="457"/>
        <v>25-08-2019 14:03:49 UTC</v>
      </c>
      <c r="C793" s="71" t="str">
        <f t="shared" si="458"/>
        <v>s4nq-khha-v3j5</v>
      </c>
      <c r="D793" s="71" t="str">
        <f t="shared" si="459"/>
        <v>-15.734990634955466</v>
      </c>
      <c r="E793" s="71" t="str">
        <f t="shared" si="460"/>
        <v>35.2832957636565</v>
      </c>
      <c r="F793" s="71" t="str">
        <f t="shared" si="461"/>
        <v>806.0</v>
      </c>
      <c r="G793" s="71" t="str">
        <f t="shared" si="462"/>
        <v>Malawi</v>
      </c>
      <c r="H793" s="71" t="str">
        <f t="shared" si="463"/>
        <v>Chiradzulu</v>
      </c>
      <c r="I793" s="71" t="str">
        <f t="shared" si="464"/>
        <v>Kadewere</v>
      </c>
      <c r="J793" s="71" t="str">
        <f t="shared" si="465"/>
        <v>Chikwakwata</v>
      </c>
      <c r="K793" s="71" t="str">
        <f t="shared" si="466"/>
        <v>Chikwakwata</v>
      </c>
      <c r="L793" s="71">
        <f t="shared" si="467"/>
        <v>0</v>
      </c>
      <c r="M793" s="71">
        <f t="shared" si="468"/>
        <v>0</v>
      </c>
      <c r="N793" s="71">
        <f t="shared" si="487"/>
        <v>5</v>
      </c>
      <c r="O793" s="71" t="str">
        <f t="shared" si="488"/>
        <v>Basic Level of Service</v>
      </c>
      <c r="P793" s="71">
        <v>1</v>
      </c>
      <c r="Q793" s="71" t="str">
        <f t="shared" si="469"/>
        <v>Afridev Handpump</v>
      </c>
      <c r="R793" s="71" t="str">
        <f t="shared" si="470"/>
        <v/>
      </c>
      <c r="S793" s="71" t="str">
        <f t="shared" si="489"/>
        <v>Afridev Handpump</v>
      </c>
      <c r="T793" s="71">
        <f t="shared" si="471"/>
        <v>1</v>
      </c>
      <c r="U793" s="71">
        <f t="shared" si="472"/>
        <v>650</v>
      </c>
      <c r="V793" s="71">
        <f t="shared" si="473"/>
        <v>0</v>
      </c>
      <c r="W793" s="71">
        <f t="shared" si="474"/>
        <v>0</v>
      </c>
      <c r="X793" s="71">
        <f t="shared" si="475"/>
        <v>1</v>
      </c>
      <c r="Y793" s="71">
        <f t="shared" si="476"/>
        <v>0</v>
      </c>
      <c r="Z793" s="71">
        <f t="shared" si="490"/>
        <v>0</v>
      </c>
      <c r="AA793" s="71">
        <f t="shared" si="477"/>
        <v>1</v>
      </c>
      <c r="AB793" s="71">
        <f t="shared" si="478"/>
        <v>68</v>
      </c>
      <c r="AC793" s="71" t="str">
        <f t="shared" si="479"/>
        <v>Handpump</v>
      </c>
      <c r="AD793" s="71">
        <f t="shared" si="491"/>
        <v>68</v>
      </c>
      <c r="AE793" s="71" t="str">
        <f t="shared" si="492"/>
        <v/>
      </c>
      <c r="AF793" s="71">
        <f t="shared" si="480"/>
        <v>1</v>
      </c>
      <c r="AG793" s="71" t="str">
        <f t="shared" si="481"/>
        <v/>
      </c>
      <c r="AH793" s="71" t="str">
        <f t="shared" si="482"/>
        <v/>
      </c>
      <c r="AI793" s="71">
        <f t="shared" si="483"/>
        <v>1</v>
      </c>
      <c r="AJ793" s="71" t="str">
        <f t="shared" si="484"/>
        <v>Turbidity</v>
      </c>
      <c r="AK793" s="71">
        <f t="shared" si="485"/>
        <v>1</v>
      </c>
      <c r="AL793" s="71">
        <f t="shared" si="493"/>
        <v>1</v>
      </c>
      <c r="AM793" s="71">
        <f t="shared" si="486"/>
        <v>0</v>
      </c>
    </row>
    <row r="794" spans="1:39" x14ac:dyDescent="0.45">
      <c r="A794" s="71" t="str">
        <f t="shared" si="456"/>
        <v>2722420176</v>
      </c>
      <c r="B794" s="71" t="str">
        <f t="shared" si="457"/>
        <v>25-08-2019 14:19:20 UTC</v>
      </c>
      <c r="C794" s="71" t="str">
        <f t="shared" si="458"/>
        <v>6hp6-assy-q3kp</v>
      </c>
      <c r="D794" s="71" t="str">
        <f t="shared" si="459"/>
        <v>-15.819891183637083</v>
      </c>
      <c r="E794" s="71" t="str">
        <f t="shared" si="460"/>
        <v>35.239797960966825</v>
      </c>
      <c r="F794" s="71" t="str">
        <f t="shared" si="461"/>
        <v>884.0</v>
      </c>
      <c r="G794" s="71" t="str">
        <f t="shared" si="462"/>
        <v>Malawi</v>
      </c>
      <c r="H794" s="71" t="str">
        <f t="shared" si="463"/>
        <v>Chiradzulu</v>
      </c>
      <c r="I794" s="71" t="str">
        <f t="shared" si="464"/>
        <v>Mpunga</v>
      </c>
      <c r="J794" s="71" t="str">
        <f t="shared" si="465"/>
        <v>Kuchombe</v>
      </c>
      <c r="K794" s="71" t="str">
        <f t="shared" si="466"/>
        <v>Namingoji</v>
      </c>
      <c r="L794" s="71">
        <f t="shared" si="467"/>
        <v>0</v>
      </c>
      <c r="M794" s="71">
        <f t="shared" si="468"/>
        <v>0</v>
      </c>
      <c r="N794" s="71">
        <f t="shared" si="487"/>
        <v>5</v>
      </c>
      <c r="O794" s="71" t="str">
        <f t="shared" si="488"/>
        <v>Basic Level of Service</v>
      </c>
      <c r="P794" s="71">
        <v>1</v>
      </c>
      <c r="Q794" s="71" t="str">
        <f t="shared" si="469"/>
        <v>Afridev Handpump</v>
      </c>
      <c r="R794" s="71" t="str">
        <f t="shared" si="470"/>
        <v/>
      </c>
      <c r="S794" s="71" t="str">
        <f t="shared" si="489"/>
        <v>Afridev Handpump</v>
      </c>
      <c r="T794" s="71">
        <f t="shared" si="471"/>
        <v>1</v>
      </c>
      <c r="U794" s="71">
        <f t="shared" si="472"/>
        <v>1000</v>
      </c>
      <c r="V794" s="71">
        <f t="shared" si="473"/>
        <v>0</v>
      </c>
      <c r="W794" s="71">
        <f t="shared" si="474"/>
        <v>0</v>
      </c>
      <c r="X794" s="71">
        <f t="shared" si="475"/>
        <v>1</v>
      </c>
      <c r="Y794" s="71">
        <f t="shared" si="476"/>
        <v>1</v>
      </c>
      <c r="Z794" s="71">
        <f t="shared" si="490"/>
        <v>1</v>
      </c>
      <c r="AA794" s="71">
        <f t="shared" si="477"/>
        <v>1</v>
      </c>
      <c r="AB794" s="71">
        <f t="shared" si="478"/>
        <v>720</v>
      </c>
      <c r="AC794" s="71" t="str">
        <f t="shared" si="479"/>
        <v>Handpump</v>
      </c>
      <c r="AD794" s="71">
        <f t="shared" si="491"/>
        <v>720</v>
      </c>
      <c r="AE794" s="71" t="str">
        <f t="shared" si="492"/>
        <v/>
      </c>
      <c r="AF794" s="71">
        <f t="shared" si="480"/>
        <v>0</v>
      </c>
      <c r="AG794" s="71" t="str">
        <f t="shared" si="481"/>
        <v/>
      </c>
      <c r="AH794" s="71" t="str">
        <f t="shared" si="482"/>
        <v/>
      </c>
      <c r="AI794" s="71">
        <f t="shared" si="483"/>
        <v>1</v>
      </c>
      <c r="AJ794" s="71" t="str">
        <f t="shared" si="484"/>
        <v>Turbidity</v>
      </c>
      <c r="AK794" s="71">
        <f t="shared" si="485"/>
        <v>1</v>
      </c>
      <c r="AL794" s="71">
        <f t="shared" si="493"/>
        <v>1</v>
      </c>
      <c r="AM794" s="71">
        <f t="shared" si="486"/>
        <v>0</v>
      </c>
    </row>
    <row r="795" spans="1:39" x14ac:dyDescent="0.45">
      <c r="A795" s="71" t="str">
        <f t="shared" si="456"/>
        <v>2710780453</v>
      </c>
      <c r="B795" s="71" t="str">
        <f t="shared" si="457"/>
        <v>25-08-2019 14:29:01 UTC</v>
      </c>
      <c r="C795" s="71" t="str">
        <f t="shared" si="458"/>
        <v>ypab-85y6-sakg</v>
      </c>
      <c r="D795" s="71" t="str">
        <f t="shared" si="459"/>
        <v>-15.73798293247819</v>
      </c>
      <c r="E795" s="71" t="str">
        <f t="shared" si="460"/>
        <v>35.28501774184406</v>
      </c>
      <c r="F795" s="71" t="str">
        <f t="shared" si="461"/>
        <v>839.0</v>
      </c>
      <c r="G795" s="71" t="str">
        <f t="shared" si="462"/>
        <v>Malawi</v>
      </c>
      <c r="H795" s="71" t="str">
        <f t="shared" si="463"/>
        <v>Chiradzulu</v>
      </c>
      <c r="I795" s="71" t="str">
        <f t="shared" si="464"/>
        <v>Kadewere</v>
      </c>
      <c r="J795" s="71" t="str">
        <f t="shared" si="465"/>
        <v>Chikwakwata</v>
      </c>
      <c r="K795" s="71" t="str">
        <f t="shared" si="466"/>
        <v>Chikwakwata</v>
      </c>
      <c r="L795" s="71">
        <f t="shared" si="467"/>
        <v>0</v>
      </c>
      <c r="M795" s="71">
        <f t="shared" si="468"/>
        <v>0</v>
      </c>
      <c r="N795" s="71">
        <f t="shared" si="487"/>
        <v>6</v>
      </c>
      <c r="O795" s="71" t="str">
        <f t="shared" si="488"/>
        <v>Intermediate Level of Service</v>
      </c>
      <c r="P795" s="71">
        <v>1</v>
      </c>
      <c r="Q795" s="71" t="str">
        <f t="shared" si="469"/>
        <v>Afridev Handpump</v>
      </c>
      <c r="R795" s="71" t="str">
        <f t="shared" si="470"/>
        <v/>
      </c>
      <c r="S795" s="71" t="str">
        <f t="shared" si="489"/>
        <v>Afridev Handpump</v>
      </c>
      <c r="T795" s="71">
        <f t="shared" si="471"/>
        <v>1</v>
      </c>
      <c r="U795" s="71">
        <f t="shared" si="472"/>
        <v>1000</v>
      </c>
      <c r="V795" s="71">
        <f t="shared" si="473"/>
        <v>0</v>
      </c>
      <c r="W795" s="71">
        <f t="shared" si="474"/>
        <v>0</v>
      </c>
      <c r="X795" s="71">
        <f t="shared" si="475"/>
        <v>1</v>
      </c>
      <c r="Y795" s="71">
        <f t="shared" si="476"/>
        <v>0</v>
      </c>
      <c r="Z795" s="71">
        <f t="shared" si="490"/>
        <v>0</v>
      </c>
      <c r="AA795" s="71">
        <f t="shared" si="477"/>
        <v>1</v>
      </c>
      <c r="AB795" s="71">
        <f t="shared" si="478"/>
        <v>83</v>
      </c>
      <c r="AC795" s="71" t="str">
        <f t="shared" si="479"/>
        <v>Handpump</v>
      </c>
      <c r="AD795" s="71">
        <f t="shared" si="491"/>
        <v>83</v>
      </c>
      <c r="AE795" s="71" t="str">
        <f t="shared" si="492"/>
        <v/>
      </c>
      <c r="AF795" s="71">
        <f t="shared" si="480"/>
        <v>1</v>
      </c>
      <c r="AG795" s="71" t="str">
        <f t="shared" si="481"/>
        <v/>
      </c>
      <c r="AH795" s="71" t="str">
        <f t="shared" si="482"/>
        <v/>
      </c>
      <c r="AI795" s="71">
        <f t="shared" si="483"/>
        <v>1</v>
      </c>
      <c r="AJ795" s="71" t="str">
        <f t="shared" si="484"/>
        <v>Turbidity</v>
      </c>
      <c r="AK795" s="71">
        <f t="shared" si="485"/>
        <v>1</v>
      </c>
      <c r="AL795" s="71">
        <f t="shared" si="493"/>
        <v>1</v>
      </c>
      <c r="AM795" s="71">
        <f t="shared" si="486"/>
        <v>1</v>
      </c>
    </row>
    <row r="796" spans="1:39" x14ac:dyDescent="0.45">
      <c r="A796" s="71" t="str">
        <f t="shared" si="456"/>
        <v>2726230451</v>
      </c>
      <c r="B796" s="71" t="str">
        <f t="shared" si="457"/>
        <v>25-08-2019 15:06:33 UTC</v>
      </c>
      <c r="C796" s="71" t="str">
        <f t="shared" si="458"/>
        <v>t6m4-601w-4qqj</v>
      </c>
      <c r="D796" s="71" t="str">
        <f t="shared" si="459"/>
        <v>-15.736432867124677</v>
      </c>
      <c r="E796" s="71" t="str">
        <f t="shared" si="460"/>
        <v>35.294566908851266</v>
      </c>
      <c r="F796" s="71" t="str">
        <f t="shared" si="461"/>
        <v>780.0</v>
      </c>
      <c r="G796" s="71" t="str">
        <f t="shared" si="462"/>
        <v>Malawi</v>
      </c>
      <c r="H796" s="71" t="str">
        <f t="shared" si="463"/>
        <v>Chiradzulu</v>
      </c>
      <c r="I796" s="71" t="str">
        <f t="shared" si="464"/>
        <v>Kadewere</v>
      </c>
      <c r="J796" s="71" t="str">
        <f t="shared" si="465"/>
        <v>Chikwakwata</v>
      </c>
      <c r="K796" s="71" t="str">
        <f t="shared" si="466"/>
        <v>Khereng'eza</v>
      </c>
      <c r="L796" s="71">
        <f t="shared" si="467"/>
        <v>0</v>
      </c>
      <c r="M796" s="71">
        <f t="shared" si="468"/>
        <v>0</v>
      </c>
      <c r="N796" s="71">
        <f t="shared" si="487"/>
        <v>5</v>
      </c>
      <c r="O796" s="71" t="str">
        <f t="shared" si="488"/>
        <v>Basic Level of Service</v>
      </c>
      <c r="P796" s="71">
        <v>1</v>
      </c>
      <c r="Q796" s="71" t="str">
        <f t="shared" si="469"/>
        <v>Afridev Handpump</v>
      </c>
      <c r="R796" s="71" t="str">
        <f t="shared" si="470"/>
        <v/>
      </c>
      <c r="S796" s="71" t="str">
        <f t="shared" si="489"/>
        <v>Afridev Handpump</v>
      </c>
      <c r="T796" s="71">
        <f t="shared" si="471"/>
        <v>1</v>
      </c>
      <c r="U796" s="71">
        <f t="shared" si="472"/>
        <v>350</v>
      </c>
      <c r="V796" s="71">
        <f t="shared" si="473"/>
        <v>0</v>
      </c>
      <c r="W796" s="71">
        <f t="shared" si="474"/>
        <v>0</v>
      </c>
      <c r="X796" s="71">
        <f t="shared" si="475"/>
        <v>1</v>
      </c>
      <c r="Y796" s="71">
        <f t="shared" si="476"/>
        <v>0</v>
      </c>
      <c r="Z796" s="71">
        <f t="shared" si="490"/>
        <v>0</v>
      </c>
      <c r="AA796" s="71">
        <f t="shared" si="477"/>
        <v>1</v>
      </c>
      <c r="AB796" s="71">
        <f t="shared" si="478"/>
        <v>120</v>
      </c>
      <c r="AC796" s="71" t="str">
        <f t="shared" si="479"/>
        <v>Handpump</v>
      </c>
      <c r="AD796" s="71">
        <f t="shared" si="491"/>
        <v>120</v>
      </c>
      <c r="AE796" s="71" t="str">
        <f t="shared" si="492"/>
        <v/>
      </c>
      <c r="AF796" s="71">
        <f t="shared" si="480"/>
        <v>1</v>
      </c>
      <c r="AG796" s="71" t="str">
        <f t="shared" si="481"/>
        <v/>
      </c>
      <c r="AH796" s="71" t="str">
        <f t="shared" si="482"/>
        <v/>
      </c>
      <c r="AI796" s="71">
        <f t="shared" si="483"/>
        <v>1</v>
      </c>
      <c r="AJ796" s="71" t="str">
        <f t="shared" si="484"/>
        <v>Turbidity</v>
      </c>
      <c r="AK796" s="71">
        <f t="shared" si="485"/>
        <v>1</v>
      </c>
      <c r="AL796" s="71">
        <f t="shared" si="493"/>
        <v>1</v>
      </c>
      <c r="AM796" s="71">
        <f t="shared" si="486"/>
        <v>0</v>
      </c>
    </row>
    <row r="797" spans="1:39" x14ac:dyDescent="0.45">
      <c r="A797" s="71" t="str">
        <f t="shared" si="456"/>
        <v>2726230175</v>
      </c>
      <c r="B797" s="71" t="str">
        <f t="shared" si="457"/>
        <v>25-08-2019 15:06:59 UTC</v>
      </c>
      <c r="C797" s="71" t="str">
        <f t="shared" si="458"/>
        <v>73jq-9fr3-9nhe</v>
      </c>
      <c r="D797" s="71" t="str">
        <f t="shared" si="459"/>
        <v>-15.814651865512133</v>
      </c>
      <c r="E797" s="71" t="str">
        <f t="shared" si="460"/>
        <v>35.25591015815735</v>
      </c>
      <c r="F797" s="71" t="str">
        <f t="shared" si="461"/>
        <v>852.0</v>
      </c>
      <c r="G797" s="71" t="str">
        <f t="shared" si="462"/>
        <v>Malawi</v>
      </c>
      <c r="H797" s="71" t="str">
        <f t="shared" si="463"/>
        <v>Chiradzulu</v>
      </c>
      <c r="I797" s="71" t="str">
        <f t="shared" si="464"/>
        <v>Mpunga</v>
      </c>
      <c r="J797" s="71" t="str">
        <f t="shared" si="465"/>
        <v>Tawakali</v>
      </c>
      <c r="K797" s="71" t="str">
        <f t="shared" si="466"/>
        <v>kumano</v>
      </c>
      <c r="L797" s="71">
        <f t="shared" si="467"/>
        <v>0</v>
      </c>
      <c r="M797" s="71">
        <f t="shared" si="468"/>
        <v>0</v>
      </c>
      <c r="N797" s="71">
        <f t="shared" si="487"/>
        <v>7</v>
      </c>
      <c r="O797" s="71" t="str">
        <f t="shared" si="488"/>
        <v>Intermediate Level of Service</v>
      </c>
      <c r="P797" s="71">
        <v>1</v>
      </c>
      <c r="Q797" s="71" t="str">
        <f t="shared" si="469"/>
        <v>Afridev Handpump</v>
      </c>
      <c r="R797" s="71" t="str">
        <f t="shared" si="470"/>
        <v/>
      </c>
      <c r="S797" s="71" t="str">
        <f t="shared" si="489"/>
        <v>Afridev Handpump</v>
      </c>
      <c r="T797" s="71">
        <f t="shared" si="471"/>
        <v>1</v>
      </c>
      <c r="U797" s="71">
        <f t="shared" si="472"/>
        <v>300</v>
      </c>
      <c r="V797" s="71">
        <f t="shared" si="473"/>
        <v>0</v>
      </c>
      <c r="W797" s="71">
        <f t="shared" si="474"/>
        <v>1</v>
      </c>
      <c r="X797" s="71" t="str">
        <f t="shared" si="475"/>
        <v/>
      </c>
      <c r="Y797" s="71" t="str">
        <f t="shared" si="476"/>
        <v/>
      </c>
      <c r="Z797" s="71">
        <f t="shared" si="490"/>
        <v>1</v>
      </c>
      <c r="AA797" s="71">
        <f t="shared" si="477"/>
        <v>1</v>
      </c>
      <c r="AB797" s="71">
        <f t="shared" si="478"/>
        <v>69</v>
      </c>
      <c r="AC797" s="71" t="str">
        <f t="shared" si="479"/>
        <v>Handpump</v>
      </c>
      <c r="AD797" s="71">
        <f t="shared" si="491"/>
        <v>69</v>
      </c>
      <c r="AE797" s="71" t="str">
        <f t="shared" si="492"/>
        <v/>
      </c>
      <c r="AF797" s="71">
        <f t="shared" si="480"/>
        <v>1</v>
      </c>
      <c r="AG797" s="71" t="str">
        <f t="shared" si="481"/>
        <v/>
      </c>
      <c r="AH797" s="71" t="str">
        <f t="shared" si="482"/>
        <v/>
      </c>
      <c r="AI797" s="71">
        <f t="shared" si="483"/>
        <v>1</v>
      </c>
      <c r="AJ797" s="71" t="str">
        <f t="shared" si="484"/>
        <v>Turbidity</v>
      </c>
      <c r="AK797" s="71">
        <f t="shared" si="485"/>
        <v>1</v>
      </c>
      <c r="AL797" s="71">
        <f t="shared" si="493"/>
        <v>1</v>
      </c>
      <c r="AM797" s="71">
        <f t="shared" si="486"/>
        <v>1</v>
      </c>
    </row>
    <row r="798" spans="1:39" x14ac:dyDescent="0.45">
      <c r="A798" s="71" t="str">
        <f t="shared" si="456"/>
        <v>2716910380</v>
      </c>
      <c r="B798" s="71" t="str">
        <f t="shared" si="457"/>
        <v>25-08-2019 15:28:14 UTC</v>
      </c>
      <c r="C798" s="71" t="str">
        <f t="shared" si="458"/>
        <v>8kgh-vkdj-b9j8</v>
      </c>
      <c r="D798" s="71" t="str">
        <f t="shared" si="459"/>
        <v>-15.73880871757865</v>
      </c>
      <c r="E798" s="71" t="str">
        <f t="shared" si="460"/>
        <v>35.29192761518061</v>
      </c>
      <c r="F798" s="71" t="str">
        <f t="shared" si="461"/>
        <v>771.0</v>
      </c>
      <c r="G798" s="71" t="str">
        <f t="shared" si="462"/>
        <v>Malawi</v>
      </c>
      <c r="H798" s="71" t="str">
        <f t="shared" si="463"/>
        <v>Chiradzulu</v>
      </c>
      <c r="I798" s="71" t="str">
        <f t="shared" si="464"/>
        <v>Kadewere</v>
      </c>
      <c r="J798" s="71" t="str">
        <f t="shared" si="465"/>
        <v>Chikwakwata</v>
      </c>
      <c r="K798" s="71" t="str">
        <f t="shared" si="466"/>
        <v>Khereng'eza</v>
      </c>
      <c r="L798" s="71">
        <f t="shared" si="467"/>
        <v>0</v>
      </c>
      <c r="M798" s="71">
        <f t="shared" si="468"/>
        <v>0</v>
      </c>
      <c r="N798" s="71">
        <f t="shared" si="487"/>
        <v>4</v>
      </c>
      <c r="O798" s="71" t="str">
        <f t="shared" si="488"/>
        <v>Basic Level of Service</v>
      </c>
      <c r="P798" s="71">
        <v>1</v>
      </c>
      <c r="Q798" s="71" t="str">
        <f t="shared" si="469"/>
        <v>Protected Shallow Well</v>
      </c>
      <c r="R798" s="71" t="str">
        <f t="shared" si="470"/>
        <v/>
      </c>
      <c r="S798" s="71" t="str">
        <f t="shared" si="489"/>
        <v>Protected Shallow Well</v>
      </c>
      <c r="T798" s="71">
        <f t="shared" si="471"/>
        <v>0</v>
      </c>
      <c r="U798" s="71">
        <f t="shared" si="472"/>
        <v>500</v>
      </c>
      <c r="V798" s="71">
        <f t="shared" si="473"/>
        <v>0</v>
      </c>
      <c r="W798" s="71">
        <f t="shared" si="474"/>
        <v>1</v>
      </c>
      <c r="X798" s="71" t="str">
        <f t="shared" si="475"/>
        <v/>
      </c>
      <c r="Y798" s="71" t="str">
        <f t="shared" si="476"/>
        <v/>
      </c>
      <c r="Z798" s="71">
        <f t="shared" si="490"/>
        <v>1</v>
      </c>
      <c r="AA798" s="71">
        <f t="shared" si="477"/>
        <v>1</v>
      </c>
      <c r="AB798" s="71">
        <f t="shared" si="478"/>
        <v>900</v>
      </c>
      <c r="AC798" s="71" t="str">
        <f t="shared" si="479"/>
        <v>Handpump</v>
      </c>
      <c r="AD798" s="71">
        <f t="shared" si="491"/>
        <v>900</v>
      </c>
      <c r="AE798" s="71" t="str">
        <f t="shared" si="492"/>
        <v/>
      </c>
      <c r="AF798" s="71">
        <f t="shared" si="480"/>
        <v>0</v>
      </c>
      <c r="AG798" s="71" t="str">
        <f t="shared" si="481"/>
        <v/>
      </c>
      <c r="AH798" s="71" t="str">
        <f t="shared" si="482"/>
        <v/>
      </c>
      <c r="AI798" s="71">
        <f t="shared" si="483"/>
        <v>1</v>
      </c>
      <c r="AJ798" s="71" t="str">
        <f t="shared" si="484"/>
        <v>Turbidity</v>
      </c>
      <c r="AK798" s="71">
        <f t="shared" si="485"/>
        <v>1</v>
      </c>
      <c r="AL798" s="71">
        <f t="shared" si="493"/>
        <v>1</v>
      </c>
      <c r="AM798" s="71">
        <f t="shared" si="486"/>
        <v>0</v>
      </c>
    </row>
    <row r="799" spans="1:39" x14ac:dyDescent="0.45">
      <c r="A799" s="71" t="str">
        <f t="shared" si="456"/>
        <v>2724400193</v>
      </c>
      <c r="B799" s="71" t="str">
        <f t="shared" si="457"/>
        <v>25-08-2019 15:34:05 UTC</v>
      </c>
      <c r="C799" s="71" t="str">
        <f t="shared" si="458"/>
        <v>w5kt-b56b-ckfd</v>
      </c>
      <c r="D799" s="71" t="str">
        <f t="shared" si="459"/>
        <v>-15.80900979693979</v>
      </c>
      <c r="E799" s="71" t="str">
        <f t="shared" si="460"/>
        <v>35.256971223279834</v>
      </c>
      <c r="F799" s="71" t="str">
        <f t="shared" si="461"/>
        <v>858.0</v>
      </c>
      <c r="G799" s="71" t="str">
        <f t="shared" si="462"/>
        <v>Malawi</v>
      </c>
      <c r="H799" s="71" t="str">
        <f t="shared" si="463"/>
        <v>Chiradzulu</v>
      </c>
      <c r="I799" s="71" t="str">
        <f t="shared" si="464"/>
        <v>Mpunga</v>
      </c>
      <c r="J799" s="71" t="str">
        <f t="shared" si="465"/>
        <v>Tawakali</v>
      </c>
      <c r="K799" s="71" t="str">
        <f t="shared" si="466"/>
        <v>kumano</v>
      </c>
      <c r="L799" s="71">
        <f t="shared" si="467"/>
        <v>0</v>
      </c>
      <c r="M799" s="71">
        <f t="shared" si="468"/>
        <v>0</v>
      </c>
      <c r="N799" s="71">
        <f t="shared" si="487"/>
        <v>6</v>
      </c>
      <c r="O799" s="71" t="str">
        <f t="shared" si="488"/>
        <v>Intermediate Level of Service</v>
      </c>
      <c r="P799" s="71">
        <v>1</v>
      </c>
      <c r="Q799" s="71" t="str">
        <f t="shared" si="469"/>
        <v>Afridev Handpump</v>
      </c>
      <c r="R799" s="71" t="str">
        <f t="shared" si="470"/>
        <v/>
      </c>
      <c r="S799" s="71" t="str">
        <f t="shared" si="489"/>
        <v>Afridev Handpump</v>
      </c>
      <c r="T799" s="71">
        <f t="shared" si="471"/>
        <v>1</v>
      </c>
      <c r="U799" s="71">
        <f t="shared" si="472"/>
        <v>300</v>
      </c>
      <c r="V799" s="71">
        <f t="shared" si="473"/>
        <v>0</v>
      </c>
      <c r="W799" s="71">
        <f t="shared" si="474"/>
        <v>0</v>
      </c>
      <c r="X799" s="71">
        <f t="shared" si="475"/>
        <v>1</v>
      </c>
      <c r="Y799" s="71">
        <f t="shared" si="476"/>
        <v>0</v>
      </c>
      <c r="Z799" s="71">
        <f t="shared" si="490"/>
        <v>0</v>
      </c>
      <c r="AA799" s="71">
        <f t="shared" si="477"/>
        <v>1</v>
      </c>
      <c r="AB799" s="71">
        <f t="shared" si="478"/>
        <v>59</v>
      </c>
      <c r="AC799" s="71" t="str">
        <f t="shared" si="479"/>
        <v>Handpump</v>
      </c>
      <c r="AD799" s="71">
        <f t="shared" si="491"/>
        <v>59</v>
      </c>
      <c r="AE799" s="71" t="str">
        <f t="shared" si="492"/>
        <v/>
      </c>
      <c r="AF799" s="71">
        <f t="shared" si="480"/>
        <v>1</v>
      </c>
      <c r="AG799" s="71" t="str">
        <f t="shared" si="481"/>
        <v/>
      </c>
      <c r="AH799" s="71" t="str">
        <f t="shared" si="482"/>
        <v/>
      </c>
      <c r="AI799" s="71">
        <f t="shared" si="483"/>
        <v>1</v>
      </c>
      <c r="AJ799" s="71" t="str">
        <f t="shared" si="484"/>
        <v>Turbidity</v>
      </c>
      <c r="AK799" s="71">
        <f t="shared" si="485"/>
        <v>1</v>
      </c>
      <c r="AL799" s="71">
        <f t="shared" si="493"/>
        <v>1</v>
      </c>
      <c r="AM799" s="71">
        <f t="shared" si="486"/>
        <v>1</v>
      </c>
    </row>
    <row r="800" spans="1:39" x14ac:dyDescent="0.45">
      <c r="A800" s="71" t="str">
        <f t="shared" si="456"/>
        <v>2726220355</v>
      </c>
      <c r="B800" s="71" t="str">
        <f t="shared" si="457"/>
        <v>25-08-2019 15:50:01 UTC</v>
      </c>
      <c r="C800" s="71" t="str">
        <f t="shared" si="458"/>
        <v>mysb-0xs5-h588</v>
      </c>
      <c r="D800" s="71" t="str">
        <f t="shared" si="459"/>
        <v>-15.738495863042772</v>
      </c>
      <c r="E800" s="71" t="str">
        <f t="shared" si="460"/>
        <v>35.30239753425121</v>
      </c>
      <c r="F800" s="71" t="str">
        <f t="shared" si="461"/>
        <v>755.0</v>
      </c>
      <c r="G800" s="71" t="str">
        <f t="shared" si="462"/>
        <v>Malawi</v>
      </c>
      <c r="H800" s="71" t="str">
        <f t="shared" si="463"/>
        <v>Chiradzulu</v>
      </c>
      <c r="I800" s="71" t="str">
        <f t="shared" si="464"/>
        <v>Kadewere</v>
      </c>
      <c r="J800" s="71" t="str">
        <f t="shared" si="465"/>
        <v>Chikwakwata</v>
      </c>
      <c r="K800" s="71" t="str">
        <f t="shared" si="466"/>
        <v>Khereng'eza</v>
      </c>
      <c r="L800" s="71">
        <f t="shared" si="467"/>
        <v>0</v>
      </c>
      <c r="M800" s="71">
        <f t="shared" si="468"/>
        <v>0</v>
      </c>
      <c r="N800" s="71">
        <f t="shared" si="487"/>
        <v>6</v>
      </c>
      <c r="O800" s="71" t="str">
        <f t="shared" si="488"/>
        <v>Intermediate Level of Service</v>
      </c>
      <c r="P800" s="71">
        <v>1</v>
      </c>
      <c r="Q800" s="71" t="str">
        <f t="shared" si="469"/>
        <v>Afridev Handpump</v>
      </c>
      <c r="R800" s="71" t="str">
        <f t="shared" si="470"/>
        <v/>
      </c>
      <c r="S800" s="71" t="str">
        <f t="shared" si="489"/>
        <v>Afridev Handpump</v>
      </c>
      <c r="T800" s="71">
        <f t="shared" si="471"/>
        <v>1</v>
      </c>
      <c r="U800" s="71">
        <f t="shared" si="472"/>
        <v>900</v>
      </c>
      <c r="V800" s="71">
        <f t="shared" si="473"/>
        <v>0</v>
      </c>
      <c r="W800" s="71">
        <f t="shared" si="474"/>
        <v>0</v>
      </c>
      <c r="X800" s="71">
        <f t="shared" si="475"/>
        <v>1</v>
      </c>
      <c r="Y800" s="71">
        <f t="shared" si="476"/>
        <v>0</v>
      </c>
      <c r="Z800" s="71">
        <f t="shared" si="490"/>
        <v>0</v>
      </c>
      <c r="AA800" s="71">
        <f t="shared" si="477"/>
        <v>1</v>
      </c>
      <c r="AB800" s="71">
        <f t="shared" si="478"/>
        <v>80</v>
      </c>
      <c r="AC800" s="71" t="str">
        <f t="shared" si="479"/>
        <v>Handpump</v>
      </c>
      <c r="AD800" s="71">
        <f t="shared" si="491"/>
        <v>80</v>
      </c>
      <c r="AE800" s="71" t="str">
        <f t="shared" si="492"/>
        <v/>
      </c>
      <c r="AF800" s="71">
        <f t="shared" si="480"/>
        <v>1</v>
      </c>
      <c r="AG800" s="71" t="str">
        <f t="shared" si="481"/>
        <v/>
      </c>
      <c r="AH800" s="71" t="str">
        <f t="shared" si="482"/>
        <v/>
      </c>
      <c r="AI800" s="71">
        <f t="shared" si="483"/>
        <v>1</v>
      </c>
      <c r="AJ800" s="71" t="str">
        <f t="shared" si="484"/>
        <v>Turbidity</v>
      </c>
      <c r="AK800" s="71">
        <f t="shared" si="485"/>
        <v>1</v>
      </c>
      <c r="AL800" s="71">
        <f t="shared" si="493"/>
        <v>1</v>
      </c>
      <c r="AM800" s="71">
        <f t="shared" si="486"/>
        <v>1</v>
      </c>
    </row>
    <row r="801" spans="1:39" x14ac:dyDescent="0.45">
      <c r="A801" s="71" t="str">
        <f t="shared" si="456"/>
        <v>2694160521</v>
      </c>
      <c r="B801" s="71" t="str">
        <f t="shared" si="457"/>
        <v>25-08-2019 18:41:16 UTC</v>
      </c>
      <c r="C801" s="71" t="str">
        <f t="shared" si="458"/>
        <v>9vkj-3ca8-gt3g</v>
      </c>
      <c r="D801" s="71" t="str">
        <f t="shared" si="459"/>
        <v>-15.731294341385365</v>
      </c>
      <c r="E801" s="71" t="str">
        <f t="shared" si="460"/>
        <v>35.29805260710418</v>
      </c>
      <c r="F801" s="71" t="str">
        <f t="shared" si="461"/>
        <v>787.0</v>
      </c>
      <c r="G801" s="71" t="str">
        <f t="shared" si="462"/>
        <v>Malawi</v>
      </c>
      <c r="H801" s="71" t="str">
        <f t="shared" si="463"/>
        <v>Chiradzulu</v>
      </c>
      <c r="I801" s="71" t="str">
        <f t="shared" si="464"/>
        <v>Kadewere</v>
      </c>
      <c r="J801" s="71" t="str">
        <f t="shared" si="465"/>
        <v>Chikwakwata</v>
      </c>
      <c r="K801" s="71" t="str">
        <f t="shared" si="466"/>
        <v>Makatanje</v>
      </c>
      <c r="L801" s="71">
        <f t="shared" si="467"/>
        <v>0</v>
      </c>
      <c r="M801" s="71">
        <f t="shared" si="468"/>
        <v>0</v>
      </c>
      <c r="N801" s="71">
        <f t="shared" si="487"/>
        <v>7</v>
      </c>
      <c r="O801" s="71" t="str">
        <f t="shared" si="488"/>
        <v>Intermediate Level of Service</v>
      </c>
      <c r="P801" s="71">
        <v>1</v>
      </c>
      <c r="Q801" s="71" t="str">
        <f t="shared" si="469"/>
        <v>Afridev Handpump</v>
      </c>
      <c r="R801" s="71" t="str">
        <f t="shared" si="470"/>
        <v/>
      </c>
      <c r="S801" s="71" t="str">
        <f t="shared" si="489"/>
        <v>Afridev Handpump</v>
      </c>
      <c r="T801" s="71">
        <f t="shared" si="471"/>
        <v>1</v>
      </c>
      <c r="U801" s="71">
        <f t="shared" si="472"/>
        <v>400</v>
      </c>
      <c r="V801" s="71">
        <f t="shared" si="473"/>
        <v>0</v>
      </c>
      <c r="W801" s="71">
        <f t="shared" si="474"/>
        <v>1</v>
      </c>
      <c r="X801" s="71" t="str">
        <f t="shared" si="475"/>
        <v/>
      </c>
      <c r="Y801" s="71" t="str">
        <f t="shared" si="476"/>
        <v/>
      </c>
      <c r="Z801" s="71">
        <f t="shared" si="490"/>
        <v>1</v>
      </c>
      <c r="AA801" s="71">
        <f t="shared" si="477"/>
        <v>1</v>
      </c>
      <c r="AB801" s="71">
        <f t="shared" si="478"/>
        <v>20</v>
      </c>
      <c r="AC801" s="71" t="str">
        <f t="shared" si="479"/>
        <v>Handpump</v>
      </c>
      <c r="AD801" s="71">
        <f t="shared" si="491"/>
        <v>20</v>
      </c>
      <c r="AE801" s="71" t="str">
        <f t="shared" si="492"/>
        <v/>
      </c>
      <c r="AF801" s="71">
        <f t="shared" si="480"/>
        <v>1</v>
      </c>
      <c r="AG801" s="71" t="str">
        <f t="shared" si="481"/>
        <v/>
      </c>
      <c r="AH801" s="71" t="str">
        <f t="shared" si="482"/>
        <v/>
      </c>
      <c r="AI801" s="71">
        <f t="shared" si="483"/>
        <v>1</v>
      </c>
      <c r="AJ801" s="71" t="str">
        <f t="shared" si="484"/>
        <v>Turbidity</v>
      </c>
      <c r="AK801" s="71">
        <f t="shared" si="485"/>
        <v>1</v>
      </c>
      <c r="AL801" s="71">
        <f t="shared" si="493"/>
        <v>1</v>
      </c>
      <c r="AM801" s="71">
        <f t="shared" si="486"/>
        <v>1</v>
      </c>
    </row>
    <row r="802" spans="1:39" x14ac:dyDescent="0.45">
      <c r="A802" s="71" t="str">
        <f t="shared" si="456"/>
        <v>2684060410</v>
      </c>
      <c r="B802" s="71" t="str">
        <f t="shared" si="457"/>
        <v>25-08-2019 18:48:08 UTC</v>
      </c>
      <c r="C802" s="71" t="str">
        <f t="shared" si="458"/>
        <v>m6xd-h83m-emhh</v>
      </c>
      <c r="D802" s="71" t="str">
        <f t="shared" si="459"/>
        <v>-15.731469648890197</v>
      </c>
      <c r="E802" s="71" t="str">
        <f t="shared" si="460"/>
        <v>35.294336741790175</v>
      </c>
      <c r="F802" s="71" t="str">
        <f t="shared" si="461"/>
        <v>771.0</v>
      </c>
      <c r="G802" s="71" t="str">
        <f t="shared" si="462"/>
        <v>Malawi</v>
      </c>
      <c r="H802" s="71" t="str">
        <f t="shared" si="463"/>
        <v>Chiradzulu</v>
      </c>
      <c r="I802" s="71" t="str">
        <f t="shared" si="464"/>
        <v>Kadewere</v>
      </c>
      <c r="J802" s="71" t="str">
        <f t="shared" si="465"/>
        <v>Chikwakwata</v>
      </c>
      <c r="K802" s="71" t="str">
        <f t="shared" si="466"/>
        <v>Makatanje</v>
      </c>
      <c r="L802" s="71">
        <f t="shared" si="467"/>
        <v>0</v>
      </c>
      <c r="M802" s="71">
        <f t="shared" si="468"/>
        <v>0</v>
      </c>
      <c r="N802" s="71">
        <f t="shared" si="487"/>
        <v>5</v>
      </c>
      <c r="O802" s="71" t="str">
        <f t="shared" si="488"/>
        <v>Basic Level of Service</v>
      </c>
      <c r="P802" s="71">
        <v>1</v>
      </c>
      <c r="Q802" s="71" t="str">
        <f t="shared" si="469"/>
        <v>Afridev Handpump</v>
      </c>
      <c r="R802" s="71" t="str">
        <f t="shared" si="470"/>
        <v/>
      </c>
      <c r="S802" s="71" t="str">
        <f t="shared" si="489"/>
        <v>Afridev Handpump</v>
      </c>
      <c r="T802" s="71">
        <f t="shared" si="471"/>
        <v>1</v>
      </c>
      <c r="U802" s="71">
        <f t="shared" si="472"/>
        <v>350</v>
      </c>
      <c r="V802" s="71">
        <f t="shared" si="473"/>
        <v>0</v>
      </c>
      <c r="W802" s="71">
        <f t="shared" si="474"/>
        <v>0</v>
      </c>
      <c r="X802" s="71">
        <f t="shared" si="475"/>
        <v>1</v>
      </c>
      <c r="Y802" s="71">
        <f t="shared" si="476"/>
        <v>0</v>
      </c>
      <c r="Z802" s="71">
        <f t="shared" si="490"/>
        <v>0</v>
      </c>
      <c r="AA802" s="71">
        <f t="shared" si="477"/>
        <v>1</v>
      </c>
      <c r="AB802" s="71">
        <f t="shared" si="478"/>
        <v>73</v>
      </c>
      <c r="AC802" s="71" t="str">
        <f t="shared" si="479"/>
        <v>Handpump</v>
      </c>
      <c r="AD802" s="71">
        <f t="shared" si="491"/>
        <v>73</v>
      </c>
      <c r="AE802" s="71" t="str">
        <f t="shared" si="492"/>
        <v/>
      </c>
      <c r="AF802" s="71">
        <f t="shared" si="480"/>
        <v>1</v>
      </c>
      <c r="AG802" s="71" t="str">
        <f t="shared" si="481"/>
        <v/>
      </c>
      <c r="AH802" s="71" t="str">
        <f t="shared" si="482"/>
        <v/>
      </c>
      <c r="AI802" s="71">
        <f t="shared" si="483"/>
        <v>1</v>
      </c>
      <c r="AJ802" s="71" t="str">
        <f t="shared" si="484"/>
        <v>Turbidity</v>
      </c>
      <c r="AK802" s="71">
        <f t="shared" si="485"/>
        <v>1</v>
      </c>
      <c r="AL802" s="71">
        <f t="shared" si="493"/>
        <v>1</v>
      </c>
      <c r="AM802" s="71">
        <f t="shared" si="486"/>
        <v>0</v>
      </c>
    </row>
    <row r="803" spans="1:39" x14ac:dyDescent="0.45">
      <c r="A803" s="71" t="str">
        <f t="shared" si="456"/>
        <v>2718630505</v>
      </c>
      <c r="B803" s="71" t="str">
        <f t="shared" si="457"/>
        <v>26-08-2019 05:37:46 UTC</v>
      </c>
      <c r="C803" s="71" t="str">
        <f t="shared" si="458"/>
        <v>4qny-fptg-96d1</v>
      </c>
      <c r="D803" s="71" t="str">
        <f t="shared" si="459"/>
        <v>-15.577355492860079</v>
      </c>
      <c r="E803" s="71" t="str">
        <f t="shared" si="460"/>
        <v>35.12253756634891</v>
      </c>
      <c r="F803" s="71" t="str">
        <f t="shared" si="461"/>
        <v>936.0</v>
      </c>
      <c r="G803" s="71" t="str">
        <f t="shared" si="462"/>
        <v>Malawi</v>
      </c>
      <c r="H803" s="71" t="str">
        <f t="shared" si="463"/>
        <v>Chiradzulu</v>
      </c>
      <c r="I803" s="71" t="str">
        <f t="shared" si="464"/>
        <v>Chitera</v>
      </c>
      <c r="J803" s="71" t="str">
        <f t="shared" si="465"/>
        <v>Mwitha</v>
      </c>
      <c r="K803" s="71" t="str">
        <f t="shared" si="466"/>
        <v>Likaka</v>
      </c>
      <c r="L803" s="71">
        <f t="shared" si="467"/>
        <v>0</v>
      </c>
      <c r="M803" s="71">
        <f t="shared" si="468"/>
        <v>0</v>
      </c>
      <c r="N803" s="71">
        <f t="shared" si="487"/>
        <v>7</v>
      </c>
      <c r="O803" s="71" t="str">
        <f t="shared" si="488"/>
        <v>Intermediate Level of Service</v>
      </c>
      <c r="P803" s="71">
        <v>1</v>
      </c>
      <c r="Q803" s="71" t="str">
        <f t="shared" si="469"/>
        <v>Afridev Handpump</v>
      </c>
      <c r="R803" s="71" t="str">
        <f t="shared" si="470"/>
        <v/>
      </c>
      <c r="S803" s="71" t="str">
        <f t="shared" si="489"/>
        <v>Afridev Handpump</v>
      </c>
      <c r="T803" s="71">
        <f t="shared" si="471"/>
        <v>1</v>
      </c>
      <c r="U803" s="71">
        <f t="shared" si="472"/>
        <v>290</v>
      </c>
      <c r="V803" s="71">
        <f t="shared" si="473"/>
        <v>0</v>
      </c>
      <c r="W803" s="71">
        <f t="shared" si="474"/>
        <v>1</v>
      </c>
      <c r="X803" s="71" t="str">
        <f t="shared" si="475"/>
        <v/>
      </c>
      <c r="Y803" s="71" t="str">
        <f t="shared" si="476"/>
        <v/>
      </c>
      <c r="Z803" s="71">
        <f t="shared" si="490"/>
        <v>1</v>
      </c>
      <c r="AA803" s="71">
        <f t="shared" si="477"/>
        <v>1</v>
      </c>
      <c r="AB803" s="71">
        <f t="shared" si="478"/>
        <v>48</v>
      </c>
      <c r="AC803" s="71" t="str">
        <f t="shared" si="479"/>
        <v>Handpump</v>
      </c>
      <c r="AD803" s="71">
        <f t="shared" si="491"/>
        <v>48</v>
      </c>
      <c r="AE803" s="71" t="str">
        <f t="shared" si="492"/>
        <v/>
      </c>
      <c r="AF803" s="71">
        <f t="shared" si="480"/>
        <v>1</v>
      </c>
      <c r="AG803" s="71" t="str">
        <f t="shared" si="481"/>
        <v/>
      </c>
      <c r="AH803" s="71" t="str">
        <f t="shared" si="482"/>
        <v/>
      </c>
      <c r="AI803" s="71">
        <f t="shared" si="483"/>
        <v>1</v>
      </c>
      <c r="AJ803" s="71" t="str">
        <f t="shared" si="484"/>
        <v>Turbidity</v>
      </c>
      <c r="AK803" s="71">
        <f t="shared" si="485"/>
        <v>1</v>
      </c>
      <c r="AL803" s="71">
        <f t="shared" si="493"/>
        <v>1</v>
      </c>
      <c r="AM803" s="71">
        <f t="shared" si="486"/>
        <v>1</v>
      </c>
    </row>
    <row r="804" spans="1:39" x14ac:dyDescent="0.45">
      <c r="A804" s="71" t="str">
        <f t="shared" si="456"/>
        <v>2714640307</v>
      </c>
      <c r="B804" s="71" t="str">
        <f t="shared" si="457"/>
        <v>26-08-2019 05:46:23 UTC</v>
      </c>
      <c r="C804" s="71" t="str">
        <f t="shared" si="458"/>
        <v>pvxq-yrgm-4k1e</v>
      </c>
      <c r="D804" s="71" t="str">
        <f t="shared" si="459"/>
        <v>-15.581730678677559</v>
      </c>
      <c r="E804" s="71" t="str">
        <f t="shared" si="460"/>
        <v>35.125915221869946</v>
      </c>
      <c r="F804" s="71" t="str">
        <f t="shared" si="461"/>
        <v>967.0</v>
      </c>
      <c r="G804" s="71" t="str">
        <f t="shared" si="462"/>
        <v>Malawi</v>
      </c>
      <c r="H804" s="71" t="str">
        <f t="shared" si="463"/>
        <v>Chiradzulu</v>
      </c>
      <c r="I804" s="71" t="str">
        <f t="shared" si="464"/>
        <v>Chitera</v>
      </c>
      <c r="J804" s="71" t="str">
        <f t="shared" si="465"/>
        <v>Mwitha</v>
      </c>
      <c r="K804" s="71" t="str">
        <f t="shared" si="466"/>
        <v>Likaka</v>
      </c>
      <c r="L804" s="71">
        <f t="shared" si="467"/>
        <v>0</v>
      </c>
      <c r="M804" s="71">
        <f t="shared" si="468"/>
        <v>0</v>
      </c>
      <c r="N804" s="71">
        <f t="shared" si="487"/>
        <v>5</v>
      </c>
      <c r="O804" s="71" t="str">
        <f t="shared" si="488"/>
        <v>Basic Level of Service</v>
      </c>
      <c r="P804" s="71">
        <v>1</v>
      </c>
      <c r="Q804" s="71" t="str">
        <f t="shared" si="469"/>
        <v>Afridev Handpump</v>
      </c>
      <c r="R804" s="71" t="str">
        <f t="shared" si="470"/>
        <v/>
      </c>
      <c r="S804" s="71" t="str">
        <f t="shared" si="489"/>
        <v>Afridev Handpump</v>
      </c>
      <c r="T804" s="71">
        <f t="shared" si="471"/>
        <v>1</v>
      </c>
      <c r="U804" s="71">
        <f t="shared" si="472"/>
        <v>270</v>
      </c>
      <c r="V804" s="71">
        <f t="shared" si="473"/>
        <v>0</v>
      </c>
      <c r="W804" s="71">
        <f t="shared" si="474"/>
        <v>0</v>
      </c>
      <c r="X804" s="71">
        <f t="shared" si="475"/>
        <v>1</v>
      </c>
      <c r="Y804" s="71">
        <f t="shared" si="476"/>
        <v>0</v>
      </c>
      <c r="Z804" s="71">
        <f t="shared" si="490"/>
        <v>0</v>
      </c>
      <c r="AA804" s="71">
        <f t="shared" si="477"/>
        <v>1</v>
      </c>
      <c r="AB804" s="71">
        <f t="shared" si="478"/>
        <v>45</v>
      </c>
      <c r="AC804" s="71" t="str">
        <f t="shared" si="479"/>
        <v>Handpump</v>
      </c>
      <c r="AD804" s="71">
        <f t="shared" si="491"/>
        <v>45</v>
      </c>
      <c r="AE804" s="71" t="str">
        <f t="shared" si="492"/>
        <v/>
      </c>
      <c r="AF804" s="71">
        <f t="shared" si="480"/>
        <v>1</v>
      </c>
      <c r="AG804" s="71" t="str">
        <f t="shared" si="481"/>
        <v/>
      </c>
      <c r="AH804" s="71" t="str">
        <f t="shared" si="482"/>
        <v/>
      </c>
      <c r="AI804" s="71">
        <f t="shared" si="483"/>
        <v>1</v>
      </c>
      <c r="AJ804" s="71" t="str">
        <f t="shared" si="484"/>
        <v>Turbidity</v>
      </c>
      <c r="AK804" s="71">
        <f t="shared" si="485"/>
        <v>1</v>
      </c>
      <c r="AL804" s="71">
        <f t="shared" si="493"/>
        <v>1</v>
      </c>
      <c r="AM804" s="71">
        <f t="shared" si="486"/>
        <v>0</v>
      </c>
    </row>
    <row r="805" spans="1:39" x14ac:dyDescent="0.45">
      <c r="A805" s="71" t="str">
        <f t="shared" si="456"/>
        <v>2704050228</v>
      </c>
      <c r="B805" s="71" t="str">
        <f t="shared" si="457"/>
        <v>26-08-2019 06:05:40 UTC</v>
      </c>
      <c r="C805" s="71" t="str">
        <f t="shared" si="458"/>
        <v>h6ja-1b60-80fw</v>
      </c>
      <c r="D805" s="71" t="str">
        <f t="shared" si="459"/>
        <v>-15.844853078015149</v>
      </c>
      <c r="E805" s="71" t="str">
        <f t="shared" si="460"/>
        <v>35.24248821660876</v>
      </c>
      <c r="F805" s="71" t="str">
        <f t="shared" si="461"/>
        <v>830.0</v>
      </c>
      <c r="G805" s="71" t="str">
        <f t="shared" si="462"/>
        <v>Malawi</v>
      </c>
      <c r="H805" s="71" t="str">
        <f t="shared" si="463"/>
        <v>Chiradzulu</v>
      </c>
      <c r="I805" s="71" t="str">
        <f t="shared" si="464"/>
        <v>Mpunga</v>
      </c>
      <c r="J805" s="71" t="str">
        <f t="shared" si="465"/>
        <v>Kuchombe</v>
      </c>
      <c r="K805" s="71" t="str">
        <f t="shared" si="466"/>
        <v>Samuel</v>
      </c>
      <c r="L805" s="71">
        <f t="shared" si="467"/>
        <v>0</v>
      </c>
      <c r="M805" s="71">
        <f t="shared" si="468"/>
        <v>0</v>
      </c>
      <c r="N805" s="71">
        <f t="shared" si="487"/>
        <v>4</v>
      </c>
      <c r="O805" s="71" t="str">
        <f t="shared" si="488"/>
        <v>Basic Level of Service</v>
      </c>
      <c r="P805" s="71">
        <v>1</v>
      </c>
      <c r="Q805" s="71" t="str">
        <f t="shared" si="469"/>
        <v>Afridev Handpump</v>
      </c>
      <c r="R805" s="71" t="str">
        <f t="shared" si="470"/>
        <v/>
      </c>
      <c r="S805" s="71" t="str">
        <f t="shared" si="489"/>
        <v>Afridev Handpump</v>
      </c>
      <c r="T805" s="71">
        <f t="shared" si="471"/>
        <v>1</v>
      </c>
      <c r="U805" s="71">
        <f t="shared" si="472"/>
        <v>325</v>
      </c>
      <c r="V805" s="71">
        <f t="shared" si="473"/>
        <v>0</v>
      </c>
      <c r="W805" s="71">
        <f t="shared" si="474"/>
        <v>0</v>
      </c>
      <c r="X805" s="71">
        <f t="shared" si="475"/>
        <v>1</v>
      </c>
      <c r="Y805" s="71">
        <f t="shared" si="476"/>
        <v>0</v>
      </c>
      <c r="Z805" s="71">
        <f t="shared" si="490"/>
        <v>0</v>
      </c>
      <c r="AA805" s="71">
        <f t="shared" si="477"/>
        <v>1</v>
      </c>
      <c r="AB805" s="71">
        <f t="shared" si="478"/>
        <v>50</v>
      </c>
      <c r="AC805" s="71" t="str">
        <f t="shared" si="479"/>
        <v>Handpump</v>
      </c>
      <c r="AD805" s="71">
        <f t="shared" si="491"/>
        <v>50</v>
      </c>
      <c r="AE805" s="71" t="str">
        <f t="shared" si="492"/>
        <v/>
      </c>
      <c r="AF805" s="71">
        <f t="shared" si="480"/>
        <v>1</v>
      </c>
      <c r="AG805" s="71" t="str">
        <f t="shared" si="481"/>
        <v/>
      </c>
      <c r="AH805" s="71" t="str">
        <f t="shared" si="482"/>
        <v/>
      </c>
      <c r="AI805" s="71">
        <f t="shared" si="483"/>
        <v>1</v>
      </c>
      <c r="AJ805" s="71" t="str">
        <f t="shared" si="484"/>
        <v>Turbidity</v>
      </c>
      <c r="AK805" s="71" t="str">
        <f t="shared" si="485"/>
        <v/>
      </c>
      <c r="AL805" s="71" t="str">
        <f t="shared" si="493"/>
        <v>No Data</v>
      </c>
      <c r="AM805" s="71">
        <f t="shared" si="486"/>
        <v>0</v>
      </c>
    </row>
    <row r="806" spans="1:39" x14ac:dyDescent="0.45">
      <c r="A806" s="71" t="str">
        <f t="shared" si="456"/>
        <v>2706050461</v>
      </c>
      <c r="B806" s="71" t="str">
        <f t="shared" si="457"/>
        <v>26-08-2019 06:15:27 UTC</v>
      </c>
      <c r="C806" s="71" t="str">
        <f t="shared" si="458"/>
        <v>bnc1-5u5j-r6vq</v>
      </c>
      <c r="D806" s="71" t="str">
        <f t="shared" si="459"/>
        <v>-15.583053259178996</v>
      </c>
      <c r="E806" s="71" t="str">
        <f t="shared" si="460"/>
        <v>35.12051224708557</v>
      </c>
      <c r="F806" s="71" t="str">
        <f t="shared" si="461"/>
        <v>952.0</v>
      </c>
      <c r="G806" s="71" t="str">
        <f t="shared" si="462"/>
        <v>Malawi</v>
      </c>
      <c r="H806" s="71" t="str">
        <f t="shared" si="463"/>
        <v>Chiradzulu</v>
      </c>
      <c r="I806" s="71" t="str">
        <f t="shared" si="464"/>
        <v>Chitera</v>
      </c>
      <c r="J806" s="71" t="str">
        <f t="shared" si="465"/>
        <v>Mwitha</v>
      </c>
      <c r="K806" s="71" t="str">
        <f t="shared" si="466"/>
        <v>Mwitha</v>
      </c>
      <c r="L806" s="71">
        <f t="shared" si="467"/>
        <v>0</v>
      </c>
      <c r="M806" s="71">
        <f t="shared" si="468"/>
        <v>0</v>
      </c>
      <c r="N806" s="71">
        <f t="shared" si="487"/>
        <v>7</v>
      </c>
      <c r="O806" s="71" t="str">
        <f t="shared" si="488"/>
        <v>Intermediate Level of Service</v>
      </c>
      <c r="P806" s="71">
        <v>1</v>
      </c>
      <c r="Q806" s="71" t="str">
        <f t="shared" si="469"/>
        <v>Afridev Handpump</v>
      </c>
      <c r="R806" s="71" t="str">
        <f t="shared" si="470"/>
        <v/>
      </c>
      <c r="S806" s="71" t="str">
        <f t="shared" si="489"/>
        <v>Afridev Handpump</v>
      </c>
      <c r="T806" s="71">
        <f t="shared" si="471"/>
        <v>1</v>
      </c>
      <c r="U806" s="71">
        <f t="shared" si="472"/>
        <v>20</v>
      </c>
      <c r="V806" s="71">
        <f t="shared" si="473"/>
        <v>1</v>
      </c>
      <c r="W806" s="71">
        <f t="shared" si="474"/>
        <v>0</v>
      </c>
      <c r="X806" s="71">
        <f t="shared" si="475"/>
        <v>1</v>
      </c>
      <c r="Y806" s="71">
        <f t="shared" si="476"/>
        <v>0</v>
      </c>
      <c r="Z806" s="71">
        <f t="shared" si="490"/>
        <v>0</v>
      </c>
      <c r="AA806" s="71">
        <f t="shared" si="477"/>
        <v>1</v>
      </c>
      <c r="AB806" s="71">
        <f t="shared" si="478"/>
        <v>47</v>
      </c>
      <c r="AC806" s="71" t="str">
        <f t="shared" si="479"/>
        <v>Handpump</v>
      </c>
      <c r="AD806" s="71">
        <f t="shared" si="491"/>
        <v>47</v>
      </c>
      <c r="AE806" s="71" t="str">
        <f t="shared" si="492"/>
        <v/>
      </c>
      <c r="AF806" s="71">
        <f t="shared" si="480"/>
        <v>1</v>
      </c>
      <c r="AG806" s="71" t="str">
        <f t="shared" si="481"/>
        <v/>
      </c>
      <c r="AH806" s="71" t="str">
        <f t="shared" si="482"/>
        <v/>
      </c>
      <c r="AI806" s="71">
        <f t="shared" si="483"/>
        <v>1</v>
      </c>
      <c r="AJ806" s="71" t="str">
        <f t="shared" si="484"/>
        <v>Turbidity</v>
      </c>
      <c r="AK806" s="71">
        <f t="shared" si="485"/>
        <v>1</v>
      </c>
      <c r="AL806" s="71">
        <f t="shared" si="493"/>
        <v>1</v>
      </c>
      <c r="AM806" s="71">
        <f t="shared" si="486"/>
        <v>1</v>
      </c>
    </row>
    <row r="807" spans="1:39" x14ac:dyDescent="0.45">
      <c r="A807" s="71" t="str">
        <f t="shared" si="456"/>
        <v>2682060511</v>
      </c>
      <c r="B807" s="71" t="str">
        <f t="shared" si="457"/>
        <v>26-08-2019 06:18:50 UTC</v>
      </c>
      <c r="C807" s="71" t="str">
        <f t="shared" si="458"/>
        <v>u47j-h2xd-u0dx</v>
      </c>
      <c r="D807" s="71" t="str">
        <f t="shared" si="459"/>
        <v>-15.58258802164346</v>
      </c>
      <c r="E807" s="71" t="str">
        <f t="shared" si="460"/>
        <v>35.127232521772385</v>
      </c>
      <c r="F807" s="71" t="str">
        <f t="shared" si="461"/>
        <v>1010.0</v>
      </c>
      <c r="G807" s="71" t="str">
        <f t="shared" si="462"/>
        <v>Malawi</v>
      </c>
      <c r="H807" s="71" t="str">
        <f t="shared" si="463"/>
        <v>Chiradzulu</v>
      </c>
      <c r="I807" s="71" t="str">
        <f t="shared" si="464"/>
        <v>Chitera</v>
      </c>
      <c r="J807" s="71" t="str">
        <f t="shared" si="465"/>
        <v>Mwitha</v>
      </c>
      <c r="K807" s="71" t="str">
        <f t="shared" si="466"/>
        <v>Likaka</v>
      </c>
      <c r="L807" s="71">
        <f t="shared" si="467"/>
        <v>0</v>
      </c>
      <c r="M807" s="71">
        <f t="shared" si="468"/>
        <v>0</v>
      </c>
      <c r="N807" s="71">
        <f t="shared" si="487"/>
        <v>6</v>
      </c>
      <c r="O807" s="71" t="str">
        <f t="shared" si="488"/>
        <v>Intermediate Level of Service</v>
      </c>
      <c r="P807" s="71">
        <v>1</v>
      </c>
      <c r="Q807" s="71" t="str">
        <f t="shared" si="469"/>
        <v>Afridev Handpump</v>
      </c>
      <c r="R807" s="71" t="str">
        <f t="shared" si="470"/>
        <v/>
      </c>
      <c r="S807" s="71" t="str">
        <f t="shared" si="489"/>
        <v>Afridev Handpump</v>
      </c>
      <c r="T807" s="71">
        <f t="shared" si="471"/>
        <v>1</v>
      </c>
      <c r="U807" s="71">
        <f t="shared" si="472"/>
        <v>300</v>
      </c>
      <c r="V807" s="71">
        <f t="shared" si="473"/>
        <v>0</v>
      </c>
      <c r="W807" s="71">
        <f t="shared" si="474"/>
        <v>0</v>
      </c>
      <c r="X807" s="71">
        <f t="shared" si="475"/>
        <v>1</v>
      </c>
      <c r="Y807" s="71">
        <f t="shared" si="476"/>
        <v>0</v>
      </c>
      <c r="Z807" s="71">
        <f t="shared" si="490"/>
        <v>0</v>
      </c>
      <c r="AA807" s="71">
        <f t="shared" si="477"/>
        <v>1</v>
      </c>
      <c r="AB807" s="71">
        <f t="shared" si="478"/>
        <v>65</v>
      </c>
      <c r="AC807" s="71" t="str">
        <f t="shared" si="479"/>
        <v>Handpump</v>
      </c>
      <c r="AD807" s="71">
        <f t="shared" si="491"/>
        <v>65</v>
      </c>
      <c r="AE807" s="71" t="str">
        <f t="shared" si="492"/>
        <v/>
      </c>
      <c r="AF807" s="71">
        <f t="shared" si="480"/>
        <v>1</v>
      </c>
      <c r="AG807" s="71" t="str">
        <f t="shared" si="481"/>
        <v/>
      </c>
      <c r="AH807" s="71" t="str">
        <f t="shared" si="482"/>
        <v/>
      </c>
      <c r="AI807" s="71">
        <f t="shared" si="483"/>
        <v>1</v>
      </c>
      <c r="AJ807" s="71" t="str">
        <f t="shared" si="484"/>
        <v>Turbidity</v>
      </c>
      <c r="AK807" s="71">
        <f t="shared" si="485"/>
        <v>1</v>
      </c>
      <c r="AL807" s="71">
        <f t="shared" si="493"/>
        <v>1</v>
      </c>
      <c r="AM807" s="71">
        <f t="shared" si="486"/>
        <v>1</v>
      </c>
    </row>
    <row r="808" spans="1:39" x14ac:dyDescent="0.45">
      <c r="A808" s="71" t="str">
        <f t="shared" si="456"/>
        <v>2704030255</v>
      </c>
      <c r="B808" s="71" t="str">
        <f t="shared" si="457"/>
        <v>26-08-2019 06:39:43 UTC</v>
      </c>
      <c r="C808" s="71" t="str">
        <f t="shared" si="458"/>
        <v>bdj3-hdx5-nnvv</v>
      </c>
      <c r="D808" s="71" t="str">
        <f t="shared" si="459"/>
        <v>-15.807281155139208</v>
      </c>
      <c r="E808" s="71" t="str">
        <f t="shared" si="460"/>
        <v>35.26167321950197</v>
      </c>
      <c r="F808" s="71" t="str">
        <f t="shared" si="461"/>
        <v>833.0</v>
      </c>
      <c r="G808" s="71" t="str">
        <f t="shared" si="462"/>
        <v>Malawi</v>
      </c>
      <c r="H808" s="71" t="str">
        <f t="shared" si="463"/>
        <v>Chiradzulu</v>
      </c>
      <c r="I808" s="71" t="str">
        <f t="shared" si="464"/>
        <v>Mpunga</v>
      </c>
      <c r="J808" s="71" t="str">
        <f t="shared" si="465"/>
        <v>Tawakali</v>
      </c>
      <c r="K808" s="71" t="str">
        <f t="shared" si="466"/>
        <v>kumano</v>
      </c>
      <c r="L808" s="71">
        <f t="shared" si="467"/>
        <v>0</v>
      </c>
      <c r="M808" s="71">
        <f t="shared" si="468"/>
        <v>0</v>
      </c>
      <c r="N808" s="71">
        <f t="shared" si="487"/>
        <v>8</v>
      </c>
      <c r="O808" s="71" t="str">
        <f t="shared" si="488"/>
        <v>High Level of Service</v>
      </c>
      <c r="P808" s="71">
        <v>1</v>
      </c>
      <c r="Q808" s="71" t="str">
        <f t="shared" si="469"/>
        <v>Afridev Handpump</v>
      </c>
      <c r="R808" s="71" t="str">
        <f t="shared" si="470"/>
        <v/>
      </c>
      <c r="S808" s="71" t="str">
        <f t="shared" si="489"/>
        <v>Afridev Handpump</v>
      </c>
      <c r="T808" s="71">
        <f t="shared" si="471"/>
        <v>1</v>
      </c>
      <c r="U808" s="71">
        <f t="shared" si="472"/>
        <v>210</v>
      </c>
      <c r="V808" s="71">
        <f t="shared" si="473"/>
        <v>1</v>
      </c>
      <c r="W808" s="71">
        <f t="shared" si="474"/>
        <v>1</v>
      </c>
      <c r="X808" s="71" t="str">
        <f t="shared" si="475"/>
        <v/>
      </c>
      <c r="Y808" s="71" t="str">
        <f t="shared" si="476"/>
        <v/>
      </c>
      <c r="Z808" s="71">
        <f t="shared" si="490"/>
        <v>1</v>
      </c>
      <c r="AA808" s="71">
        <f t="shared" si="477"/>
        <v>1</v>
      </c>
      <c r="AB808" s="71">
        <f t="shared" si="478"/>
        <v>64</v>
      </c>
      <c r="AC808" s="71" t="str">
        <f t="shared" si="479"/>
        <v>Handpump</v>
      </c>
      <c r="AD808" s="71">
        <f t="shared" si="491"/>
        <v>64</v>
      </c>
      <c r="AE808" s="71" t="str">
        <f t="shared" si="492"/>
        <v/>
      </c>
      <c r="AF808" s="71">
        <f t="shared" si="480"/>
        <v>1</v>
      </c>
      <c r="AG808" s="71" t="str">
        <f t="shared" si="481"/>
        <v/>
      </c>
      <c r="AH808" s="71" t="str">
        <f t="shared" si="482"/>
        <v/>
      </c>
      <c r="AI808" s="71">
        <f t="shared" si="483"/>
        <v>1</v>
      </c>
      <c r="AJ808" s="71" t="str">
        <f t="shared" si="484"/>
        <v>Turbidity</v>
      </c>
      <c r="AK808" s="71">
        <f t="shared" si="485"/>
        <v>1</v>
      </c>
      <c r="AL808" s="71">
        <f t="shared" si="493"/>
        <v>1</v>
      </c>
      <c r="AM808" s="71">
        <f t="shared" si="486"/>
        <v>1</v>
      </c>
    </row>
    <row r="809" spans="1:39" x14ac:dyDescent="0.45">
      <c r="A809" s="71" t="str">
        <f t="shared" si="456"/>
        <v>2710810460</v>
      </c>
      <c r="B809" s="71" t="str">
        <f t="shared" si="457"/>
        <v>26-08-2019 07:24:14 UTC</v>
      </c>
      <c r="C809" s="71" t="str">
        <f t="shared" si="458"/>
        <v>y53r-ecap-vc5m</v>
      </c>
      <c r="D809" s="71" t="str">
        <f t="shared" si="459"/>
        <v>-15.593226375058293</v>
      </c>
      <c r="E809" s="71" t="str">
        <f t="shared" si="460"/>
        <v>35.11416253633797</v>
      </c>
      <c r="F809" s="71" t="str">
        <f t="shared" si="461"/>
        <v>925.0</v>
      </c>
      <c r="G809" s="71" t="str">
        <f t="shared" si="462"/>
        <v>Malawi</v>
      </c>
      <c r="H809" s="71" t="str">
        <f t="shared" si="463"/>
        <v>Chiradzulu</v>
      </c>
      <c r="I809" s="71" t="str">
        <f t="shared" si="464"/>
        <v>Chitera</v>
      </c>
      <c r="J809" s="71" t="str">
        <f t="shared" si="465"/>
        <v>Mwitha</v>
      </c>
      <c r="K809" s="71" t="str">
        <f t="shared" si="466"/>
        <v>Malinga</v>
      </c>
      <c r="L809" s="71">
        <f t="shared" si="467"/>
        <v>0</v>
      </c>
      <c r="M809" s="71">
        <f t="shared" si="468"/>
        <v>0</v>
      </c>
      <c r="N809" s="71">
        <f t="shared" si="487"/>
        <v>5</v>
      </c>
      <c r="O809" s="71" t="str">
        <f t="shared" si="488"/>
        <v>Basic Level of Service</v>
      </c>
      <c r="P809" s="71">
        <v>1</v>
      </c>
      <c r="Q809" s="71" t="str">
        <f t="shared" si="469"/>
        <v>Afridev Handpump</v>
      </c>
      <c r="R809" s="71" t="str">
        <f t="shared" si="470"/>
        <v/>
      </c>
      <c r="S809" s="71" t="str">
        <f t="shared" si="489"/>
        <v>Afridev Handpump</v>
      </c>
      <c r="T809" s="71">
        <f t="shared" si="471"/>
        <v>1</v>
      </c>
      <c r="U809" s="71">
        <f t="shared" si="472"/>
        <v>500</v>
      </c>
      <c r="V809" s="71">
        <f t="shared" si="473"/>
        <v>0</v>
      </c>
      <c r="W809" s="71">
        <f t="shared" si="474"/>
        <v>0</v>
      </c>
      <c r="X809" s="71">
        <f t="shared" si="475"/>
        <v>1</v>
      </c>
      <c r="Y809" s="71">
        <f t="shared" si="476"/>
        <v>0</v>
      </c>
      <c r="Z809" s="71">
        <f t="shared" si="490"/>
        <v>0</v>
      </c>
      <c r="AA809" s="71">
        <f t="shared" si="477"/>
        <v>1</v>
      </c>
      <c r="AB809" s="71">
        <f t="shared" si="478"/>
        <v>72</v>
      </c>
      <c r="AC809" s="71" t="str">
        <f t="shared" si="479"/>
        <v>Handpump</v>
      </c>
      <c r="AD809" s="71">
        <f t="shared" si="491"/>
        <v>72</v>
      </c>
      <c r="AE809" s="71" t="str">
        <f t="shared" si="492"/>
        <v/>
      </c>
      <c r="AF809" s="71">
        <f t="shared" si="480"/>
        <v>1</v>
      </c>
      <c r="AG809" s="71" t="str">
        <f t="shared" si="481"/>
        <v/>
      </c>
      <c r="AH809" s="71" t="str">
        <f t="shared" si="482"/>
        <v/>
      </c>
      <c r="AI809" s="71">
        <f t="shared" si="483"/>
        <v>1</v>
      </c>
      <c r="AJ809" s="71" t="str">
        <f t="shared" si="484"/>
        <v>Turbidity</v>
      </c>
      <c r="AK809" s="71" t="str">
        <f t="shared" si="485"/>
        <v/>
      </c>
      <c r="AL809" s="71" t="str">
        <f t="shared" si="493"/>
        <v>No Data</v>
      </c>
      <c r="AM809" s="71">
        <f t="shared" si="486"/>
        <v>1</v>
      </c>
    </row>
    <row r="810" spans="1:39" x14ac:dyDescent="0.45">
      <c r="A810" s="71" t="str">
        <f t="shared" si="456"/>
        <v>2710810307</v>
      </c>
      <c r="B810" s="71" t="str">
        <f t="shared" si="457"/>
        <v>26-08-2019 07:37:48 UTC</v>
      </c>
      <c r="C810" s="71" t="str">
        <f t="shared" si="458"/>
        <v>n3c9-1aqg-e80h</v>
      </c>
      <c r="D810" s="71" t="str">
        <f t="shared" si="459"/>
        <v>-15.946582895703614</v>
      </c>
      <c r="E810" s="71" t="str">
        <f t="shared" si="460"/>
        <v>35.286977011710405</v>
      </c>
      <c r="F810" s="71" t="str">
        <f t="shared" si="461"/>
        <v>708.0</v>
      </c>
      <c r="G810" s="71" t="str">
        <f t="shared" si="462"/>
        <v>Malawi</v>
      </c>
      <c r="H810" s="71" t="str">
        <f t="shared" si="463"/>
        <v>Chiradzulu</v>
      </c>
      <c r="I810" s="71" t="str">
        <f t="shared" si="464"/>
        <v>Nkalo</v>
      </c>
      <c r="J810" s="71" t="str">
        <f t="shared" si="465"/>
        <v>Maoni</v>
      </c>
      <c r="K810" s="71" t="str">
        <f t="shared" si="466"/>
        <v>Mitawa</v>
      </c>
      <c r="L810" s="71">
        <f t="shared" si="467"/>
        <v>0</v>
      </c>
      <c r="M810" s="71">
        <f t="shared" si="468"/>
        <v>0</v>
      </c>
      <c r="N810" s="71">
        <f t="shared" si="487"/>
        <v>6</v>
      </c>
      <c r="O810" s="71" t="str">
        <f t="shared" si="488"/>
        <v>Intermediate Level of Service</v>
      </c>
      <c r="P810" s="71">
        <v>1</v>
      </c>
      <c r="Q810" s="71" t="str">
        <f t="shared" si="469"/>
        <v>Afridev Handpump</v>
      </c>
      <c r="R810" s="71" t="str">
        <f t="shared" si="470"/>
        <v/>
      </c>
      <c r="S810" s="71" t="str">
        <f t="shared" si="489"/>
        <v>Afridev Handpump</v>
      </c>
      <c r="T810" s="71">
        <f t="shared" si="471"/>
        <v>1</v>
      </c>
      <c r="U810" s="71">
        <f t="shared" si="472"/>
        <v>440</v>
      </c>
      <c r="V810" s="71">
        <f t="shared" si="473"/>
        <v>0</v>
      </c>
      <c r="W810" s="71">
        <f t="shared" si="474"/>
        <v>1</v>
      </c>
      <c r="X810" s="71" t="str">
        <f t="shared" si="475"/>
        <v/>
      </c>
      <c r="Y810" s="71" t="str">
        <f t="shared" si="476"/>
        <v/>
      </c>
      <c r="Z810" s="71">
        <f t="shared" si="490"/>
        <v>1</v>
      </c>
      <c r="AA810" s="71">
        <f t="shared" si="477"/>
        <v>1</v>
      </c>
      <c r="AB810" s="71">
        <f t="shared" si="478"/>
        <v>84</v>
      </c>
      <c r="AC810" s="71" t="str">
        <f t="shared" si="479"/>
        <v>Handpump</v>
      </c>
      <c r="AD810" s="71">
        <f t="shared" si="491"/>
        <v>84</v>
      </c>
      <c r="AE810" s="71" t="str">
        <f t="shared" si="492"/>
        <v/>
      </c>
      <c r="AF810" s="71">
        <f t="shared" si="480"/>
        <v>1</v>
      </c>
      <c r="AG810" s="71" t="str">
        <f t="shared" si="481"/>
        <v/>
      </c>
      <c r="AH810" s="71" t="str">
        <f t="shared" si="482"/>
        <v/>
      </c>
      <c r="AI810" s="71">
        <f t="shared" si="483"/>
        <v>0</v>
      </c>
      <c r="AJ810" s="71" t="str">
        <f t="shared" si="484"/>
        <v>Turbidity</v>
      </c>
      <c r="AK810" s="71">
        <f t="shared" si="485"/>
        <v>1</v>
      </c>
      <c r="AL810" s="71">
        <f t="shared" si="493"/>
        <v>0</v>
      </c>
      <c r="AM810" s="71">
        <f t="shared" si="486"/>
        <v>1</v>
      </c>
    </row>
    <row r="811" spans="1:39" x14ac:dyDescent="0.45">
      <c r="A811" s="71" t="str">
        <f t="shared" si="456"/>
        <v>2730230522</v>
      </c>
      <c r="B811" s="71" t="str">
        <f t="shared" si="457"/>
        <v>26-08-2019 08:02:07 UTC</v>
      </c>
      <c r="C811" s="71" t="str">
        <f t="shared" si="458"/>
        <v>5n14-f3cx-crg7</v>
      </c>
      <c r="D811" s="71" t="str">
        <f t="shared" si="459"/>
        <v>-15.6071843393147</v>
      </c>
      <c r="E811" s="71" t="str">
        <f t="shared" si="460"/>
        <v>35.113655515015125</v>
      </c>
      <c r="F811" s="71" t="str">
        <f t="shared" si="461"/>
        <v>893.0</v>
      </c>
      <c r="G811" s="71" t="str">
        <f t="shared" si="462"/>
        <v>Malawi</v>
      </c>
      <c r="H811" s="71" t="str">
        <f t="shared" si="463"/>
        <v>Chiradzulu</v>
      </c>
      <c r="I811" s="71" t="str">
        <f t="shared" si="464"/>
        <v>Chitera</v>
      </c>
      <c r="J811" s="71" t="str">
        <f t="shared" si="465"/>
        <v>Chitera</v>
      </c>
      <c r="K811" s="71" t="str">
        <f t="shared" si="466"/>
        <v>Mjangaja</v>
      </c>
      <c r="L811" s="71">
        <f t="shared" si="467"/>
        <v>0</v>
      </c>
      <c r="M811" s="71">
        <f t="shared" si="468"/>
        <v>0</v>
      </c>
      <c r="N811" s="71">
        <f t="shared" si="487"/>
        <v>0</v>
      </c>
      <c r="O811" s="71" t="str">
        <f t="shared" si="488"/>
        <v>No Improved System</v>
      </c>
      <c r="P811" s="71" t="s">
        <v>96</v>
      </c>
      <c r="Q811" s="71" t="str">
        <f t="shared" si="469"/>
        <v/>
      </c>
      <c r="R811" s="71" t="str">
        <f t="shared" si="470"/>
        <v>Unprotected well</v>
      </c>
      <c r="S811" s="71" t="str">
        <f t="shared" si="489"/>
        <v>Unprotected well</v>
      </c>
      <c r="T811" s="71" t="str">
        <f t="shared" si="471"/>
        <v>N/A</v>
      </c>
      <c r="U811" s="71">
        <f t="shared" si="472"/>
        <v>250</v>
      </c>
      <c r="V811" s="71" t="str">
        <f t="shared" si="473"/>
        <v>N/A</v>
      </c>
      <c r="W811" s="71" t="str">
        <f t="shared" si="474"/>
        <v/>
      </c>
      <c r="X811" s="71" t="str">
        <f t="shared" si="475"/>
        <v/>
      </c>
      <c r="Y811" s="71" t="str">
        <f t="shared" si="476"/>
        <v/>
      </c>
      <c r="Z811" s="71" t="str">
        <f t="shared" si="490"/>
        <v>N/A</v>
      </c>
      <c r="AA811" s="71" t="str">
        <f t="shared" si="477"/>
        <v>N/A</v>
      </c>
      <c r="AB811" s="71" t="str">
        <f t="shared" si="478"/>
        <v/>
      </c>
      <c r="AC811" s="71" t="str">
        <f t="shared" si="479"/>
        <v/>
      </c>
      <c r="AD811" s="71" t="str">
        <f t="shared" si="491"/>
        <v/>
      </c>
      <c r="AE811" s="71" t="str">
        <f t="shared" si="492"/>
        <v/>
      </c>
      <c r="AF811" s="71" t="str">
        <f t="shared" si="480"/>
        <v>N/A</v>
      </c>
      <c r="AG811" s="71" t="str">
        <f t="shared" si="481"/>
        <v/>
      </c>
      <c r="AH811" s="71" t="str">
        <f t="shared" si="482"/>
        <v/>
      </c>
      <c r="AI811" s="71" t="str">
        <f t="shared" si="483"/>
        <v/>
      </c>
      <c r="AJ811" s="71" t="str">
        <f t="shared" si="484"/>
        <v/>
      </c>
      <c r="AK811" s="71" t="str">
        <f t="shared" si="485"/>
        <v/>
      </c>
      <c r="AL811" s="71" t="str">
        <f t="shared" si="493"/>
        <v>N/A</v>
      </c>
      <c r="AM811" s="71" t="str">
        <f t="shared" si="486"/>
        <v>N/A</v>
      </c>
    </row>
    <row r="812" spans="1:39" x14ac:dyDescent="0.45">
      <c r="A812" s="71" t="str">
        <f t="shared" si="456"/>
        <v>2720520059</v>
      </c>
      <c r="B812" s="71" t="str">
        <f t="shared" si="457"/>
        <v>26-08-2019 08:06:30 UTC</v>
      </c>
      <c r="C812" s="71" t="str">
        <f t="shared" si="458"/>
        <v>c5ar-6nvw-rh8a</v>
      </c>
      <c r="D812" s="71" t="str">
        <f t="shared" si="459"/>
        <v>-15.78095171134919</v>
      </c>
      <c r="E812" s="71" t="str">
        <f t="shared" si="460"/>
        <v>35.15122069045901</v>
      </c>
      <c r="F812" s="71" t="str">
        <f t="shared" si="461"/>
        <v>987.0</v>
      </c>
      <c r="G812" s="71" t="str">
        <f t="shared" si="462"/>
        <v>Malawi</v>
      </c>
      <c r="H812" s="71" t="str">
        <f t="shared" si="463"/>
        <v>Chiradzulu</v>
      </c>
      <c r="I812" s="71" t="str">
        <f t="shared" si="464"/>
        <v>Likoswe</v>
      </c>
      <c r="J812" s="71" t="str">
        <f t="shared" si="465"/>
        <v>Sumani</v>
      </c>
      <c r="K812" s="71" t="str">
        <f t="shared" si="466"/>
        <v>Nanyanga</v>
      </c>
      <c r="L812" s="71">
        <f t="shared" si="467"/>
        <v>0</v>
      </c>
      <c r="M812" s="71">
        <f t="shared" si="468"/>
        <v>0</v>
      </c>
      <c r="N812" s="71">
        <f t="shared" si="487"/>
        <v>5</v>
      </c>
      <c r="O812" s="71" t="str">
        <f t="shared" si="488"/>
        <v>Basic Level of Service</v>
      </c>
      <c r="P812" s="71">
        <v>1</v>
      </c>
      <c r="Q812" s="71" t="str">
        <f t="shared" si="469"/>
        <v>Afridev Handpump</v>
      </c>
      <c r="R812" s="71" t="str">
        <f t="shared" si="470"/>
        <v/>
      </c>
      <c r="S812" s="71" t="str">
        <f t="shared" si="489"/>
        <v>Afridev Handpump</v>
      </c>
      <c r="T812" s="71">
        <f t="shared" si="471"/>
        <v>1</v>
      </c>
      <c r="U812" s="71">
        <f t="shared" si="472"/>
        <v>515</v>
      </c>
      <c r="V812" s="71">
        <f t="shared" si="473"/>
        <v>0</v>
      </c>
      <c r="W812" s="71">
        <f t="shared" si="474"/>
        <v>0</v>
      </c>
      <c r="X812" s="71">
        <f t="shared" si="475"/>
        <v>1</v>
      </c>
      <c r="Y812" s="71">
        <f t="shared" si="476"/>
        <v>0</v>
      </c>
      <c r="Z812" s="71">
        <f t="shared" si="490"/>
        <v>0</v>
      </c>
      <c r="AA812" s="71">
        <f t="shared" si="477"/>
        <v>1</v>
      </c>
      <c r="AB812" s="71">
        <f t="shared" si="478"/>
        <v>100</v>
      </c>
      <c r="AC812" s="71" t="str">
        <f t="shared" si="479"/>
        <v>Handpump</v>
      </c>
      <c r="AD812" s="71">
        <f t="shared" si="491"/>
        <v>100</v>
      </c>
      <c r="AE812" s="71" t="str">
        <f t="shared" si="492"/>
        <v/>
      </c>
      <c r="AF812" s="71">
        <f t="shared" si="480"/>
        <v>1</v>
      </c>
      <c r="AG812" s="71" t="str">
        <f t="shared" si="481"/>
        <v/>
      </c>
      <c r="AH812" s="71" t="str">
        <f t="shared" si="482"/>
        <v/>
      </c>
      <c r="AI812" s="71">
        <f t="shared" si="483"/>
        <v>1</v>
      </c>
      <c r="AJ812" s="71" t="str">
        <f t="shared" si="484"/>
        <v>Turbidity</v>
      </c>
      <c r="AK812" s="71">
        <f t="shared" si="485"/>
        <v>1</v>
      </c>
      <c r="AL812" s="71">
        <f t="shared" si="493"/>
        <v>1</v>
      </c>
      <c r="AM812" s="71">
        <f t="shared" si="486"/>
        <v>0</v>
      </c>
    </row>
    <row r="813" spans="1:39" x14ac:dyDescent="0.45">
      <c r="A813" s="71" t="str">
        <f t="shared" si="456"/>
        <v>2704040310</v>
      </c>
      <c r="B813" s="71" t="str">
        <f t="shared" si="457"/>
        <v>26-08-2019 08:12:41 UTC</v>
      </c>
      <c r="C813" s="71" t="str">
        <f t="shared" si="458"/>
        <v>33ph-66c1-xxve</v>
      </c>
      <c r="D813" s="71" t="str">
        <f t="shared" si="459"/>
        <v>-15.608681975863874</v>
      </c>
      <c r="E813" s="71" t="str">
        <f t="shared" si="460"/>
        <v>35.10975256562233</v>
      </c>
      <c r="F813" s="71" t="str">
        <f t="shared" si="461"/>
        <v>882.0</v>
      </c>
      <c r="G813" s="71" t="str">
        <f t="shared" si="462"/>
        <v>Malawi</v>
      </c>
      <c r="H813" s="71" t="str">
        <f t="shared" si="463"/>
        <v>Chiradzulu</v>
      </c>
      <c r="I813" s="71" t="str">
        <f t="shared" si="464"/>
        <v>Chitera</v>
      </c>
      <c r="J813" s="71" t="str">
        <f t="shared" si="465"/>
        <v>Chitera</v>
      </c>
      <c r="K813" s="71" t="str">
        <f t="shared" si="466"/>
        <v>Mjangaja</v>
      </c>
      <c r="L813" s="71">
        <f t="shared" si="467"/>
        <v>0</v>
      </c>
      <c r="M813" s="71">
        <f t="shared" si="468"/>
        <v>0</v>
      </c>
      <c r="N813" s="71">
        <f t="shared" si="487"/>
        <v>6</v>
      </c>
      <c r="O813" s="71" t="str">
        <f t="shared" si="488"/>
        <v>Intermediate Level of Service</v>
      </c>
      <c r="P813" s="71">
        <v>1</v>
      </c>
      <c r="Q813" s="71" t="str">
        <f t="shared" si="469"/>
        <v>Afridev Handpump</v>
      </c>
      <c r="R813" s="71" t="str">
        <f t="shared" si="470"/>
        <v/>
      </c>
      <c r="S813" s="71" t="str">
        <f t="shared" si="489"/>
        <v>Afridev Handpump</v>
      </c>
      <c r="T813" s="71">
        <f t="shared" si="471"/>
        <v>1</v>
      </c>
      <c r="U813" s="71">
        <f t="shared" si="472"/>
        <v>300</v>
      </c>
      <c r="V813" s="71">
        <f t="shared" si="473"/>
        <v>0</v>
      </c>
      <c r="W813" s="71">
        <f t="shared" si="474"/>
        <v>0</v>
      </c>
      <c r="X813" s="71">
        <f t="shared" si="475"/>
        <v>1</v>
      </c>
      <c r="Y813" s="71">
        <f t="shared" si="476"/>
        <v>0</v>
      </c>
      <c r="Z813" s="71">
        <f t="shared" si="490"/>
        <v>0</v>
      </c>
      <c r="AA813" s="71">
        <f t="shared" si="477"/>
        <v>1</v>
      </c>
      <c r="AB813" s="71">
        <f t="shared" si="478"/>
        <v>80</v>
      </c>
      <c r="AC813" s="71" t="str">
        <f t="shared" si="479"/>
        <v>Handpump</v>
      </c>
      <c r="AD813" s="71">
        <f t="shared" si="491"/>
        <v>80</v>
      </c>
      <c r="AE813" s="71" t="str">
        <f t="shared" si="492"/>
        <v/>
      </c>
      <c r="AF813" s="71">
        <f t="shared" si="480"/>
        <v>1</v>
      </c>
      <c r="AG813" s="71" t="str">
        <f t="shared" si="481"/>
        <v/>
      </c>
      <c r="AH813" s="71" t="str">
        <f t="shared" si="482"/>
        <v/>
      </c>
      <c r="AI813" s="71">
        <f t="shared" si="483"/>
        <v>1</v>
      </c>
      <c r="AJ813" s="71" t="str">
        <f t="shared" si="484"/>
        <v>Turbidity</v>
      </c>
      <c r="AK813" s="71">
        <f t="shared" si="485"/>
        <v>1</v>
      </c>
      <c r="AL813" s="71">
        <f t="shared" si="493"/>
        <v>1</v>
      </c>
      <c r="AM813" s="71">
        <f t="shared" si="486"/>
        <v>1</v>
      </c>
    </row>
    <row r="814" spans="1:39" x14ac:dyDescent="0.45">
      <c r="A814" s="71" t="str">
        <f t="shared" si="456"/>
        <v>2712560073</v>
      </c>
      <c r="B814" s="71" t="str">
        <f t="shared" si="457"/>
        <v>26-08-2019 08:15:50 UTC</v>
      </c>
      <c r="C814" s="71" t="str">
        <f t="shared" si="458"/>
        <v>1f68-ar93-m8vn</v>
      </c>
      <c r="D814" s="71" t="str">
        <f t="shared" si="459"/>
        <v>-15.819382737390697</v>
      </c>
      <c r="E814" s="71" t="str">
        <f t="shared" si="460"/>
        <v>35.235050953924656</v>
      </c>
      <c r="F814" s="71" t="str">
        <f t="shared" si="461"/>
        <v>893.0</v>
      </c>
      <c r="G814" s="71" t="str">
        <f t="shared" si="462"/>
        <v>Malawi</v>
      </c>
      <c r="H814" s="71" t="str">
        <f t="shared" si="463"/>
        <v>Chiradzulu</v>
      </c>
      <c r="I814" s="71" t="str">
        <f t="shared" si="464"/>
        <v>Mpunga</v>
      </c>
      <c r="J814" s="71" t="str">
        <f t="shared" si="465"/>
        <v>Kuchombe</v>
      </c>
      <c r="K814" s="71" t="str">
        <f t="shared" si="466"/>
        <v>Truwa</v>
      </c>
      <c r="L814" s="71">
        <f t="shared" si="467"/>
        <v>0</v>
      </c>
      <c r="M814" s="71">
        <f t="shared" si="468"/>
        <v>0</v>
      </c>
      <c r="N814" s="71">
        <f t="shared" si="487"/>
        <v>3</v>
      </c>
      <c r="O814" s="71" t="str">
        <f t="shared" si="488"/>
        <v>Basic Level of Service</v>
      </c>
      <c r="P814" s="71">
        <v>1</v>
      </c>
      <c r="Q814" s="71" t="str">
        <f t="shared" si="469"/>
        <v>Afridev Handpump</v>
      </c>
      <c r="R814" s="71" t="str">
        <f t="shared" si="470"/>
        <v/>
      </c>
      <c r="S814" s="71" t="str">
        <f t="shared" si="489"/>
        <v>Afridev Handpump</v>
      </c>
      <c r="T814" s="71">
        <f t="shared" si="471"/>
        <v>1</v>
      </c>
      <c r="U814" s="71">
        <f t="shared" si="472"/>
        <v>1400</v>
      </c>
      <c r="V814" s="71">
        <f t="shared" si="473"/>
        <v>0</v>
      </c>
      <c r="W814" s="71">
        <f t="shared" si="474"/>
        <v>0</v>
      </c>
      <c r="X814" s="71">
        <f t="shared" si="475"/>
        <v>1</v>
      </c>
      <c r="Y814" s="71">
        <f t="shared" si="476"/>
        <v>0</v>
      </c>
      <c r="Z814" s="71">
        <f t="shared" si="490"/>
        <v>0</v>
      </c>
      <c r="AA814" s="71">
        <f t="shared" si="477"/>
        <v>0</v>
      </c>
      <c r="AB814" s="71">
        <f t="shared" si="478"/>
        <v>0</v>
      </c>
      <c r="AC814" s="71" t="str">
        <f t="shared" si="479"/>
        <v>Handpump</v>
      </c>
      <c r="AD814" s="71">
        <f t="shared" si="491"/>
        <v>0</v>
      </c>
      <c r="AE814" s="71" t="str">
        <f t="shared" si="492"/>
        <v/>
      </c>
      <c r="AF814" s="71">
        <f t="shared" si="480"/>
        <v>1</v>
      </c>
      <c r="AG814" s="71" t="str">
        <f t="shared" si="481"/>
        <v/>
      </c>
      <c r="AH814" s="71" t="str">
        <f t="shared" si="482"/>
        <v/>
      </c>
      <c r="AI814" s="71" t="str">
        <f t="shared" si="483"/>
        <v/>
      </c>
      <c r="AJ814" s="71" t="str">
        <f t="shared" si="484"/>
        <v>Turbidity</v>
      </c>
      <c r="AK814" s="71" t="str">
        <f t="shared" si="485"/>
        <v/>
      </c>
      <c r="AL814" s="71" t="str">
        <f t="shared" si="493"/>
        <v>No Data</v>
      </c>
      <c r="AM814" s="71">
        <f t="shared" si="486"/>
        <v>0</v>
      </c>
    </row>
    <row r="815" spans="1:39" x14ac:dyDescent="0.45">
      <c r="A815" s="71" t="str">
        <f t="shared" si="456"/>
        <v>2730250536</v>
      </c>
      <c r="B815" s="71" t="str">
        <f t="shared" si="457"/>
        <v>26-08-2019 08:19:40 UTC</v>
      </c>
      <c r="C815" s="71" t="str">
        <f t="shared" si="458"/>
        <v>etpn-rxap-0h8d</v>
      </c>
      <c r="D815" s="71" t="str">
        <f t="shared" si="459"/>
        <v>-15.605384367518127</v>
      </c>
      <c r="E815" s="71" t="str">
        <f t="shared" si="460"/>
        <v>35.11668289080262</v>
      </c>
      <c r="F815" s="71" t="str">
        <f t="shared" si="461"/>
        <v>914.0</v>
      </c>
      <c r="G815" s="71" t="str">
        <f t="shared" si="462"/>
        <v>Malawi</v>
      </c>
      <c r="H815" s="71" t="str">
        <f t="shared" si="463"/>
        <v>Chiradzulu</v>
      </c>
      <c r="I815" s="71" t="str">
        <f t="shared" si="464"/>
        <v>Chitera</v>
      </c>
      <c r="J815" s="71" t="str">
        <f t="shared" si="465"/>
        <v>Chitera</v>
      </c>
      <c r="K815" s="71" t="str">
        <f t="shared" si="466"/>
        <v>Mjangaja</v>
      </c>
      <c r="L815" s="71">
        <f t="shared" si="467"/>
        <v>0</v>
      </c>
      <c r="M815" s="71">
        <f t="shared" si="468"/>
        <v>0</v>
      </c>
      <c r="N815" s="71">
        <f t="shared" si="487"/>
        <v>0</v>
      </c>
      <c r="O815" s="71" t="str">
        <f t="shared" si="488"/>
        <v>No Improved System</v>
      </c>
      <c r="P815" s="71" t="s">
        <v>96</v>
      </c>
      <c r="Q815" s="71" t="str">
        <f t="shared" si="469"/>
        <v/>
      </c>
      <c r="R815" s="71" t="str">
        <f t="shared" si="470"/>
        <v>Unprotected Spring</v>
      </c>
      <c r="S815" s="71" t="str">
        <f t="shared" si="489"/>
        <v>Unprotected Spring</v>
      </c>
      <c r="T815" s="71" t="str">
        <f t="shared" si="471"/>
        <v>N/A</v>
      </c>
      <c r="U815" s="71">
        <f t="shared" si="472"/>
        <v>250</v>
      </c>
      <c r="V815" s="71" t="str">
        <f t="shared" si="473"/>
        <v>N/A</v>
      </c>
      <c r="W815" s="71" t="str">
        <f t="shared" si="474"/>
        <v/>
      </c>
      <c r="X815" s="71" t="str">
        <f t="shared" si="475"/>
        <v/>
      </c>
      <c r="Y815" s="71" t="str">
        <f t="shared" si="476"/>
        <v/>
      </c>
      <c r="Z815" s="71" t="str">
        <f t="shared" si="490"/>
        <v>N/A</v>
      </c>
      <c r="AA815" s="71" t="str">
        <f t="shared" si="477"/>
        <v>N/A</v>
      </c>
      <c r="AB815" s="71" t="str">
        <f t="shared" si="478"/>
        <v/>
      </c>
      <c r="AC815" s="71" t="str">
        <f t="shared" si="479"/>
        <v/>
      </c>
      <c r="AD815" s="71" t="str">
        <f t="shared" si="491"/>
        <v/>
      </c>
      <c r="AE815" s="71" t="str">
        <f t="shared" si="492"/>
        <v/>
      </c>
      <c r="AF815" s="71" t="str">
        <f t="shared" si="480"/>
        <v>N/A</v>
      </c>
      <c r="AG815" s="71" t="str">
        <f t="shared" si="481"/>
        <v/>
      </c>
      <c r="AH815" s="71" t="str">
        <f t="shared" si="482"/>
        <v/>
      </c>
      <c r="AI815" s="71" t="str">
        <f t="shared" si="483"/>
        <v/>
      </c>
      <c r="AJ815" s="71" t="str">
        <f t="shared" si="484"/>
        <v/>
      </c>
      <c r="AK815" s="71" t="str">
        <f t="shared" si="485"/>
        <v/>
      </c>
      <c r="AL815" s="71" t="str">
        <f t="shared" si="493"/>
        <v>N/A</v>
      </c>
      <c r="AM815" s="71" t="str">
        <f t="shared" si="486"/>
        <v>N/A</v>
      </c>
    </row>
    <row r="816" spans="1:39" x14ac:dyDescent="0.45">
      <c r="A816" s="71" t="str">
        <f t="shared" si="456"/>
        <v>2712560075</v>
      </c>
      <c r="B816" s="71" t="str">
        <f t="shared" si="457"/>
        <v>26-08-2019 08:22:21 UTC</v>
      </c>
      <c r="C816" s="71" t="str">
        <f t="shared" si="458"/>
        <v>rv65-yxs7-6r3y</v>
      </c>
      <c r="D816" s="71" t="str">
        <f t="shared" si="459"/>
        <v>-15.819406835362315</v>
      </c>
      <c r="E816" s="71" t="str">
        <f t="shared" si="460"/>
        <v>35.23451652377844</v>
      </c>
      <c r="F816" s="71" t="str">
        <f t="shared" si="461"/>
        <v>880.0</v>
      </c>
      <c r="G816" s="71" t="str">
        <f t="shared" si="462"/>
        <v>Malawi</v>
      </c>
      <c r="H816" s="71" t="str">
        <f t="shared" si="463"/>
        <v>Chiradzulu</v>
      </c>
      <c r="I816" s="71" t="str">
        <f t="shared" si="464"/>
        <v>Mpunga</v>
      </c>
      <c r="J816" s="71" t="str">
        <f t="shared" si="465"/>
        <v>Kuchombe</v>
      </c>
      <c r="K816" s="71" t="str">
        <f t="shared" si="466"/>
        <v>Truwa</v>
      </c>
      <c r="L816" s="71">
        <f t="shared" si="467"/>
        <v>0</v>
      </c>
      <c r="M816" s="71">
        <f t="shared" si="468"/>
        <v>0</v>
      </c>
      <c r="N816" s="71">
        <f t="shared" si="487"/>
        <v>3</v>
      </c>
      <c r="O816" s="71" t="str">
        <f t="shared" si="488"/>
        <v>Basic Level of Service</v>
      </c>
      <c r="P816" s="71">
        <v>1</v>
      </c>
      <c r="Q816" s="71" t="str">
        <f t="shared" si="469"/>
        <v>Afridev Handpump</v>
      </c>
      <c r="R816" s="71" t="str">
        <f t="shared" si="470"/>
        <v/>
      </c>
      <c r="S816" s="71" t="str">
        <f t="shared" si="489"/>
        <v>Afridev Handpump</v>
      </c>
      <c r="T816" s="71">
        <f t="shared" si="471"/>
        <v>1</v>
      </c>
      <c r="U816" s="71">
        <f t="shared" si="472"/>
        <v>1400</v>
      </c>
      <c r="V816" s="71">
        <f t="shared" si="473"/>
        <v>0</v>
      </c>
      <c r="W816" s="71">
        <f t="shared" si="474"/>
        <v>0</v>
      </c>
      <c r="X816" s="71">
        <f t="shared" si="475"/>
        <v>1</v>
      </c>
      <c r="Y816" s="71">
        <f t="shared" si="476"/>
        <v>0</v>
      </c>
      <c r="Z816" s="71">
        <f t="shared" si="490"/>
        <v>0</v>
      </c>
      <c r="AA816" s="71">
        <f t="shared" si="477"/>
        <v>0</v>
      </c>
      <c r="AB816" s="71">
        <f t="shared" si="478"/>
        <v>0</v>
      </c>
      <c r="AC816" s="71" t="str">
        <f t="shared" si="479"/>
        <v>Handpump</v>
      </c>
      <c r="AD816" s="71">
        <f t="shared" si="491"/>
        <v>0</v>
      </c>
      <c r="AE816" s="71" t="str">
        <f t="shared" si="492"/>
        <v/>
      </c>
      <c r="AF816" s="71">
        <f t="shared" si="480"/>
        <v>1</v>
      </c>
      <c r="AG816" s="71" t="str">
        <f t="shared" si="481"/>
        <v/>
      </c>
      <c r="AH816" s="71" t="str">
        <f t="shared" si="482"/>
        <v/>
      </c>
      <c r="AI816" s="71" t="str">
        <f t="shared" si="483"/>
        <v/>
      </c>
      <c r="AJ816" s="71" t="str">
        <f t="shared" si="484"/>
        <v>Turbidity</v>
      </c>
      <c r="AK816" s="71" t="str">
        <f t="shared" si="485"/>
        <v/>
      </c>
      <c r="AL816" s="71" t="str">
        <f t="shared" si="493"/>
        <v>No Data</v>
      </c>
      <c r="AM816" s="71">
        <f t="shared" si="486"/>
        <v>0</v>
      </c>
    </row>
    <row r="817" spans="1:39" x14ac:dyDescent="0.45">
      <c r="A817" s="71" t="str">
        <f t="shared" si="456"/>
        <v>2722470298</v>
      </c>
      <c r="B817" s="71" t="str">
        <f t="shared" si="457"/>
        <v>26-08-2019 08:27:07 UTC</v>
      </c>
      <c r="C817" s="71" t="str">
        <f t="shared" si="458"/>
        <v>s609-5tam-jf1t</v>
      </c>
      <c r="D817" s="71" t="str">
        <f t="shared" si="459"/>
        <v>-15.606141756288707</v>
      </c>
      <c r="E817" s="71" t="str">
        <f t="shared" si="460"/>
        <v>35.109644858166575</v>
      </c>
      <c r="F817" s="71" t="str">
        <f t="shared" si="461"/>
        <v>866.0</v>
      </c>
      <c r="G817" s="71" t="str">
        <f t="shared" si="462"/>
        <v>Malawi</v>
      </c>
      <c r="H817" s="71" t="str">
        <f t="shared" si="463"/>
        <v>Chiradzulu</v>
      </c>
      <c r="I817" s="71" t="str">
        <f t="shared" si="464"/>
        <v>Chitera</v>
      </c>
      <c r="J817" s="71" t="str">
        <f t="shared" si="465"/>
        <v>Chitera</v>
      </c>
      <c r="K817" s="71" t="str">
        <f t="shared" si="466"/>
        <v>Mjangaja</v>
      </c>
      <c r="L817" s="71">
        <f t="shared" si="467"/>
        <v>0</v>
      </c>
      <c r="M817" s="71">
        <f t="shared" si="468"/>
        <v>0</v>
      </c>
      <c r="N817" s="71">
        <f t="shared" si="487"/>
        <v>0</v>
      </c>
      <c r="O817" s="71" t="str">
        <f t="shared" si="488"/>
        <v>No Improved System</v>
      </c>
      <c r="P817" s="71" t="s">
        <v>96</v>
      </c>
      <c r="Q817" s="71" t="str">
        <f t="shared" si="469"/>
        <v/>
      </c>
      <c r="R817" s="71" t="str">
        <f t="shared" si="470"/>
        <v>Scoophole</v>
      </c>
      <c r="S817" s="71" t="str">
        <f t="shared" si="489"/>
        <v>Scoophole</v>
      </c>
      <c r="T817" s="71" t="str">
        <f t="shared" si="471"/>
        <v>N/A</v>
      </c>
      <c r="U817" s="71">
        <f t="shared" si="472"/>
        <v>220</v>
      </c>
      <c r="V817" s="71" t="str">
        <f t="shared" si="473"/>
        <v>N/A</v>
      </c>
      <c r="W817" s="71" t="str">
        <f t="shared" si="474"/>
        <v/>
      </c>
      <c r="X817" s="71" t="str">
        <f t="shared" si="475"/>
        <v/>
      </c>
      <c r="Y817" s="71" t="str">
        <f t="shared" si="476"/>
        <v/>
      </c>
      <c r="Z817" s="71" t="str">
        <f t="shared" si="490"/>
        <v>N/A</v>
      </c>
      <c r="AA817" s="71" t="str">
        <f t="shared" si="477"/>
        <v>N/A</v>
      </c>
      <c r="AB817" s="71" t="str">
        <f t="shared" si="478"/>
        <v/>
      </c>
      <c r="AC817" s="71" t="str">
        <f t="shared" si="479"/>
        <v/>
      </c>
      <c r="AD817" s="71" t="str">
        <f t="shared" si="491"/>
        <v/>
      </c>
      <c r="AE817" s="71" t="str">
        <f t="shared" si="492"/>
        <v/>
      </c>
      <c r="AF817" s="71" t="str">
        <f t="shared" si="480"/>
        <v>N/A</v>
      </c>
      <c r="AG817" s="71" t="str">
        <f t="shared" si="481"/>
        <v/>
      </c>
      <c r="AH817" s="71" t="str">
        <f t="shared" si="482"/>
        <v/>
      </c>
      <c r="AI817" s="71" t="str">
        <f t="shared" si="483"/>
        <v/>
      </c>
      <c r="AJ817" s="71" t="str">
        <f t="shared" si="484"/>
        <v/>
      </c>
      <c r="AK817" s="71" t="str">
        <f t="shared" si="485"/>
        <v/>
      </c>
      <c r="AL817" s="71" t="str">
        <f t="shared" si="493"/>
        <v>N/A</v>
      </c>
      <c r="AM817" s="71" t="str">
        <f t="shared" si="486"/>
        <v>N/A</v>
      </c>
    </row>
    <row r="818" spans="1:39" x14ac:dyDescent="0.45">
      <c r="A818" s="71" t="str">
        <f t="shared" si="456"/>
        <v>2714640432</v>
      </c>
      <c r="B818" s="71" t="str">
        <f t="shared" si="457"/>
        <v>26-08-2019 08:30:00 UTC</v>
      </c>
      <c r="C818" s="71" t="str">
        <f t="shared" si="458"/>
        <v>3j5w-240w-b49a</v>
      </c>
      <c r="D818" s="71" t="str">
        <f t="shared" si="459"/>
        <v>-15.593094737268984</v>
      </c>
      <c r="E818" s="71" t="str">
        <f t="shared" si="460"/>
        <v>35.11628064326942</v>
      </c>
      <c r="F818" s="71" t="str">
        <f t="shared" si="461"/>
        <v>936.0</v>
      </c>
      <c r="G818" s="71" t="str">
        <f t="shared" si="462"/>
        <v>Malawi</v>
      </c>
      <c r="H818" s="71" t="str">
        <f t="shared" si="463"/>
        <v>Chiradzulu</v>
      </c>
      <c r="I818" s="71" t="str">
        <f t="shared" si="464"/>
        <v>Chitera</v>
      </c>
      <c r="J818" s="71" t="str">
        <f t="shared" si="465"/>
        <v>Mwitha</v>
      </c>
      <c r="K818" s="71" t="str">
        <f t="shared" si="466"/>
        <v>Malinga</v>
      </c>
      <c r="L818" s="71">
        <f t="shared" si="467"/>
        <v>0</v>
      </c>
      <c r="M818" s="71">
        <f t="shared" si="468"/>
        <v>0</v>
      </c>
      <c r="N818" s="71">
        <f t="shared" si="487"/>
        <v>8</v>
      </c>
      <c r="O818" s="71" t="str">
        <f t="shared" si="488"/>
        <v>High Level of Service</v>
      </c>
      <c r="P818" s="71">
        <v>1</v>
      </c>
      <c r="Q818" s="71" t="str">
        <f t="shared" si="469"/>
        <v>Afridev Handpump</v>
      </c>
      <c r="R818" s="71" t="str">
        <f t="shared" si="470"/>
        <v/>
      </c>
      <c r="S818" s="71" t="str">
        <f t="shared" si="489"/>
        <v>Afridev Handpump</v>
      </c>
      <c r="T818" s="71">
        <f t="shared" si="471"/>
        <v>1</v>
      </c>
      <c r="U818" s="71">
        <f t="shared" si="472"/>
        <v>250</v>
      </c>
      <c r="V818" s="71">
        <f t="shared" si="473"/>
        <v>1</v>
      </c>
      <c r="W818" s="71">
        <f t="shared" si="474"/>
        <v>1</v>
      </c>
      <c r="X818" s="71" t="str">
        <f t="shared" si="475"/>
        <v/>
      </c>
      <c r="Y818" s="71" t="str">
        <f t="shared" si="476"/>
        <v/>
      </c>
      <c r="Z818" s="71">
        <f t="shared" si="490"/>
        <v>1</v>
      </c>
      <c r="AA818" s="71">
        <f t="shared" si="477"/>
        <v>1</v>
      </c>
      <c r="AB818" s="71">
        <f t="shared" si="478"/>
        <v>100</v>
      </c>
      <c r="AC818" s="71" t="str">
        <f t="shared" si="479"/>
        <v>Handpump</v>
      </c>
      <c r="AD818" s="71">
        <f t="shared" si="491"/>
        <v>100</v>
      </c>
      <c r="AE818" s="71" t="str">
        <f t="shared" si="492"/>
        <v/>
      </c>
      <c r="AF818" s="71">
        <f t="shared" si="480"/>
        <v>1</v>
      </c>
      <c r="AG818" s="71" t="str">
        <f t="shared" si="481"/>
        <v/>
      </c>
      <c r="AH818" s="71" t="str">
        <f t="shared" si="482"/>
        <v/>
      </c>
      <c r="AI818" s="71">
        <f t="shared" si="483"/>
        <v>1</v>
      </c>
      <c r="AJ818" s="71" t="str">
        <f t="shared" si="484"/>
        <v>Turbidity</v>
      </c>
      <c r="AK818" s="71">
        <f t="shared" si="485"/>
        <v>1</v>
      </c>
      <c r="AL818" s="71">
        <f t="shared" si="493"/>
        <v>1</v>
      </c>
      <c r="AM818" s="71">
        <f t="shared" si="486"/>
        <v>1</v>
      </c>
    </row>
    <row r="819" spans="1:39" x14ac:dyDescent="0.45">
      <c r="A819" s="71" t="str">
        <f t="shared" si="456"/>
        <v>2694170520</v>
      </c>
      <c r="B819" s="71" t="str">
        <f t="shared" si="457"/>
        <v>26-08-2019 08:36:02 UTC</v>
      </c>
      <c r="C819" s="71" t="str">
        <f t="shared" si="458"/>
        <v>urr5-x4qd-2myn</v>
      </c>
      <c r="D819" s="71" t="str">
        <f t="shared" si="459"/>
        <v>-15.602876460179687</v>
      </c>
      <c r="E819" s="71" t="str">
        <f t="shared" si="460"/>
        <v>35.113713601604104</v>
      </c>
      <c r="F819" s="71" t="str">
        <f t="shared" si="461"/>
        <v>892.0</v>
      </c>
      <c r="G819" s="71" t="str">
        <f t="shared" si="462"/>
        <v>Malawi</v>
      </c>
      <c r="H819" s="71" t="str">
        <f t="shared" si="463"/>
        <v>Chiradzulu</v>
      </c>
      <c r="I819" s="71" t="str">
        <f t="shared" si="464"/>
        <v>Chitera</v>
      </c>
      <c r="J819" s="71" t="str">
        <f t="shared" si="465"/>
        <v>Chitera</v>
      </c>
      <c r="K819" s="71" t="str">
        <f t="shared" si="466"/>
        <v>Mjangaja</v>
      </c>
      <c r="L819" s="71">
        <f t="shared" si="467"/>
        <v>0</v>
      </c>
      <c r="M819" s="71">
        <f t="shared" si="468"/>
        <v>0</v>
      </c>
      <c r="N819" s="71">
        <f t="shared" si="487"/>
        <v>0</v>
      </c>
      <c r="O819" s="71" t="str">
        <f t="shared" si="488"/>
        <v>No Improved System</v>
      </c>
      <c r="P819" s="71" t="s">
        <v>96</v>
      </c>
      <c r="Q819" s="71" t="str">
        <f t="shared" si="469"/>
        <v/>
      </c>
      <c r="R819" s="71" t="str">
        <f t="shared" si="470"/>
        <v>Unprotected well</v>
      </c>
      <c r="S819" s="71" t="str">
        <f t="shared" si="489"/>
        <v>Unprotected well</v>
      </c>
      <c r="T819" s="71" t="str">
        <f t="shared" si="471"/>
        <v>N/A</v>
      </c>
      <c r="U819" s="71">
        <f t="shared" si="472"/>
        <v>250</v>
      </c>
      <c r="V819" s="71" t="str">
        <f t="shared" si="473"/>
        <v>N/A</v>
      </c>
      <c r="W819" s="71" t="str">
        <f t="shared" si="474"/>
        <v/>
      </c>
      <c r="X819" s="71" t="str">
        <f t="shared" si="475"/>
        <v/>
      </c>
      <c r="Y819" s="71" t="str">
        <f t="shared" si="476"/>
        <v/>
      </c>
      <c r="Z819" s="71" t="str">
        <f t="shared" si="490"/>
        <v>N/A</v>
      </c>
      <c r="AA819" s="71" t="str">
        <f t="shared" si="477"/>
        <v>N/A</v>
      </c>
      <c r="AB819" s="71" t="str">
        <f t="shared" si="478"/>
        <v/>
      </c>
      <c r="AC819" s="71" t="str">
        <f t="shared" si="479"/>
        <v/>
      </c>
      <c r="AD819" s="71" t="str">
        <f t="shared" si="491"/>
        <v/>
      </c>
      <c r="AE819" s="71" t="str">
        <f t="shared" si="492"/>
        <v/>
      </c>
      <c r="AF819" s="71" t="str">
        <f t="shared" si="480"/>
        <v>N/A</v>
      </c>
      <c r="AG819" s="71" t="str">
        <f t="shared" si="481"/>
        <v/>
      </c>
      <c r="AH819" s="71" t="str">
        <f t="shared" si="482"/>
        <v/>
      </c>
      <c r="AI819" s="71" t="str">
        <f t="shared" si="483"/>
        <v/>
      </c>
      <c r="AJ819" s="71" t="str">
        <f t="shared" si="484"/>
        <v/>
      </c>
      <c r="AK819" s="71" t="str">
        <f t="shared" si="485"/>
        <v/>
      </c>
      <c r="AL819" s="71" t="str">
        <f t="shared" si="493"/>
        <v>N/A</v>
      </c>
      <c r="AM819" s="71" t="str">
        <f t="shared" si="486"/>
        <v>N/A</v>
      </c>
    </row>
    <row r="820" spans="1:39" x14ac:dyDescent="0.45">
      <c r="A820" s="71" t="str">
        <f t="shared" si="456"/>
        <v>2684090453</v>
      </c>
      <c r="B820" s="71" t="str">
        <f t="shared" si="457"/>
        <v>26-08-2019 08:36:27 UTC</v>
      </c>
      <c r="C820" s="71" t="str">
        <f t="shared" si="458"/>
        <v>feyd-e5ps-tckx</v>
      </c>
      <c r="D820" s="71" t="str">
        <f t="shared" si="459"/>
        <v>-15.789306457154453</v>
      </c>
      <c r="E820" s="71" t="str">
        <f t="shared" si="460"/>
        <v>35.177477672696114</v>
      </c>
      <c r="F820" s="71" t="str">
        <f t="shared" si="461"/>
        <v>931.0</v>
      </c>
      <c r="G820" s="71" t="str">
        <f t="shared" si="462"/>
        <v>Malawi</v>
      </c>
      <c r="H820" s="71" t="str">
        <f t="shared" si="463"/>
        <v>Chiradzulu</v>
      </c>
      <c r="I820" s="71" t="str">
        <f t="shared" si="464"/>
        <v>Likoswe</v>
      </c>
      <c r="J820" s="71" t="str">
        <f t="shared" si="465"/>
        <v>Sumani</v>
      </c>
      <c r="K820" s="71" t="str">
        <f t="shared" si="466"/>
        <v>Chatha</v>
      </c>
      <c r="L820" s="71">
        <f t="shared" si="467"/>
        <v>0</v>
      </c>
      <c r="M820" s="71">
        <f t="shared" si="468"/>
        <v>0</v>
      </c>
      <c r="N820" s="71">
        <f t="shared" si="487"/>
        <v>3</v>
      </c>
      <c r="O820" s="71" t="str">
        <f t="shared" si="488"/>
        <v>Basic Level of Service</v>
      </c>
      <c r="P820" s="71">
        <v>1</v>
      </c>
      <c r="Q820" s="71" t="str">
        <f t="shared" si="469"/>
        <v>Afridev Handpump</v>
      </c>
      <c r="R820" s="71" t="str">
        <f t="shared" si="470"/>
        <v/>
      </c>
      <c r="S820" s="71" t="str">
        <f t="shared" si="489"/>
        <v>Afridev Handpump</v>
      </c>
      <c r="T820" s="71">
        <f t="shared" si="471"/>
        <v>1</v>
      </c>
      <c r="U820" s="71">
        <f t="shared" si="472"/>
        <v>1050</v>
      </c>
      <c r="V820" s="71">
        <f t="shared" si="473"/>
        <v>0</v>
      </c>
      <c r="W820" s="71">
        <f t="shared" si="474"/>
        <v>0</v>
      </c>
      <c r="X820" s="71">
        <f t="shared" si="475"/>
        <v>1</v>
      </c>
      <c r="Y820" s="71">
        <f t="shared" si="476"/>
        <v>0</v>
      </c>
      <c r="Z820" s="71">
        <f t="shared" si="490"/>
        <v>0</v>
      </c>
      <c r="AA820" s="71">
        <f t="shared" si="477"/>
        <v>0</v>
      </c>
      <c r="AB820" s="71">
        <f t="shared" si="478"/>
        <v>0</v>
      </c>
      <c r="AC820" s="71" t="str">
        <f t="shared" si="479"/>
        <v>Handpump</v>
      </c>
      <c r="AD820" s="71">
        <f t="shared" si="491"/>
        <v>0</v>
      </c>
      <c r="AE820" s="71" t="str">
        <f t="shared" si="492"/>
        <v/>
      </c>
      <c r="AF820" s="71">
        <f t="shared" si="480"/>
        <v>1</v>
      </c>
      <c r="AG820" s="71" t="str">
        <f t="shared" si="481"/>
        <v/>
      </c>
      <c r="AH820" s="71" t="str">
        <f t="shared" si="482"/>
        <v/>
      </c>
      <c r="AI820" s="71" t="str">
        <f t="shared" si="483"/>
        <v/>
      </c>
      <c r="AJ820" s="71" t="str">
        <f t="shared" si="484"/>
        <v>Turbidity</v>
      </c>
      <c r="AK820" s="71" t="str">
        <f t="shared" si="485"/>
        <v/>
      </c>
      <c r="AL820" s="71" t="str">
        <f t="shared" si="493"/>
        <v>No Data</v>
      </c>
      <c r="AM820" s="71">
        <f t="shared" si="486"/>
        <v>0</v>
      </c>
    </row>
    <row r="821" spans="1:39" x14ac:dyDescent="0.45">
      <c r="A821" s="71" t="str">
        <f t="shared" si="456"/>
        <v>2730250482</v>
      </c>
      <c r="B821" s="71" t="str">
        <f t="shared" si="457"/>
        <v>26-08-2019 08:48:03 UTC</v>
      </c>
      <c r="C821" s="71" t="str">
        <f t="shared" si="458"/>
        <v>bg5g-kfbn-4feg</v>
      </c>
      <c r="D821" s="71" t="str">
        <f t="shared" si="459"/>
        <v>-15.789242084138095</v>
      </c>
      <c r="E821" s="71" t="str">
        <f t="shared" si="460"/>
        <v>35.177466021850705</v>
      </c>
      <c r="F821" s="71" t="str">
        <f t="shared" si="461"/>
        <v>958.0</v>
      </c>
      <c r="G821" s="71" t="str">
        <f t="shared" si="462"/>
        <v>Malawi</v>
      </c>
      <c r="H821" s="71" t="str">
        <f t="shared" si="463"/>
        <v>Chiradzulu</v>
      </c>
      <c r="I821" s="71" t="str">
        <f t="shared" si="464"/>
        <v>Likoswe</v>
      </c>
      <c r="J821" s="71" t="str">
        <f t="shared" si="465"/>
        <v>Sumani</v>
      </c>
      <c r="K821" s="71" t="str">
        <f t="shared" si="466"/>
        <v>Chatha</v>
      </c>
      <c r="L821" s="71">
        <f t="shared" si="467"/>
        <v>0</v>
      </c>
      <c r="M821" s="71">
        <f t="shared" si="468"/>
        <v>0</v>
      </c>
      <c r="N821" s="71">
        <f t="shared" si="487"/>
        <v>0</v>
      </c>
      <c r="O821" s="71" t="str">
        <f t="shared" si="488"/>
        <v>No Improved System</v>
      </c>
      <c r="P821" s="71" t="s">
        <v>96</v>
      </c>
      <c r="Q821" s="71" t="str">
        <f t="shared" si="469"/>
        <v/>
      </c>
      <c r="R821" s="71" t="str">
        <f t="shared" si="470"/>
        <v>Unprotected well</v>
      </c>
      <c r="S821" s="71" t="str">
        <f t="shared" si="489"/>
        <v>Unprotected well</v>
      </c>
      <c r="T821" s="71" t="str">
        <f t="shared" si="471"/>
        <v>N/A</v>
      </c>
      <c r="U821" s="71">
        <f t="shared" si="472"/>
        <v>1050</v>
      </c>
      <c r="V821" s="71" t="str">
        <f t="shared" si="473"/>
        <v>N/A</v>
      </c>
      <c r="W821" s="71" t="str">
        <f t="shared" si="474"/>
        <v/>
      </c>
      <c r="X821" s="71" t="str">
        <f t="shared" si="475"/>
        <v/>
      </c>
      <c r="Y821" s="71" t="str">
        <f t="shared" si="476"/>
        <v/>
      </c>
      <c r="Z821" s="71" t="str">
        <f t="shared" si="490"/>
        <v>N/A</v>
      </c>
      <c r="AA821" s="71" t="str">
        <f t="shared" si="477"/>
        <v>N/A</v>
      </c>
      <c r="AB821" s="71" t="str">
        <f t="shared" si="478"/>
        <v/>
      </c>
      <c r="AC821" s="71" t="str">
        <f t="shared" si="479"/>
        <v/>
      </c>
      <c r="AD821" s="71" t="str">
        <f t="shared" si="491"/>
        <v/>
      </c>
      <c r="AE821" s="71" t="str">
        <f t="shared" si="492"/>
        <v/>
      </c>
      <c r="AF821" s="71" t="str">
        <f t="shared" si="480"/>
        <v>N/A</v>
      </c>
      <c r="AG821" s="71" t="str">
        <f t="shared" si="481"/>
        <v/>
      </c>
      <c r="AH821" s="71" t="str">
        <f t="shared" si="482"/>
        <v/>
      </c>
      <c r="AI821" s="71" t="str">
        <f t="shared" si="483"/>
        <v/>
      </c>
      <c r="AJ821" s="71" t="str">
        <f t="shared" si="484"/>
        <v/>
      </c>
      <c r="AK821" s="71" t="str">
        <f t="shared" si="485"/>
        <v/>
      </c>
      <c r="AL821" s="71" t="str">
        <f t="shared" si="493"/>
        <v>N/A</v>
      </c>
      <c r="AM821" s="71" t="str">
        <f t="shared" si="486"/>
        <v>N/A</v>
      </c>
    </row>
    <row r="822" spans="1:39" x14ac:dyDescent="0.45">
      <c r="A822" s="71" t="str">
        <f t="shared" si="456"/>
        <v>2704060306</v>
      </c>
      <c r="B822" s="71" t="str">
        <f t="shared" si="457"/>
        <v>26-08-2019 08:51:32 UTC</v>
      </c>
      <c r="C822" s="71" t="str">
        <f t="shared" si="458"/>
        <v>v22t-ah83-fkv</v>
      </c>
      <c r="D822" s="71" t="str">
        <f t="shared" si="459"/>
        <v>-15.606536292470992</v>
      </c>
      <c r="E822" s="71" t="str">
        <f t="shared" si="460"/>
        <v>35.10574970394373</v>
      </c>
      <c r="F822" s="71" t="str">
        <f t="shared" si="461"/>
        <v>829.0</v>
      </c>
      <c r="G822" s="71" t="str">
        <f t="shared" si="462"/>
        <v>Malawi</v>
      </c>
      <c r="H822" s="71" t="str">
        <f t="shared" si="463"/>
        <v>Chiradzulu</v>
      </c>
      <c r="I822" s="71" t="str">
        <f t="shared" si="464"/>
        <v>Chitera</v>
      </c>
      <c r="J822" s="71" t="str">
        <f t="shared" si="465"/>
        <v>Chitera</v>
      </c>
      <c r="K822" s="71" t="str">
        <f t="shared" si="466"/>
        <v>Mjangaja</v>
      </c>
      <c r="L822" s="71">
        <f t="shared" si="467"/>
        <v>0</v>
      </c>
      <c r="M822" s="71">
        <f t="shared" si="468"/>
        <v>0</v>
      </c>
      <c r="N822" s="71">
        <f t="shared" si="487"/>
        <v>0</v>
      </c>
      <c r="O822" s="71" t="str">
        <f t="shared" si="488"/>
        <v>No Improved System</v>
      </c>
      <c r="P822" s="71" t="s">
        <v>96</v>
      </c>
      <c r="Q822" s="71" t="str">
        <f t="shared" si="469"/>
        <v/>
      </c>
      <c r="R822" s="71" t="str">
        <f t="shared" si="470"/>
        <v>Scoophole</v>
      </c>
      <c r="S822" s="71" t="str">
        <f t="shared" si="489"/>
        <v>Scoophole</v>
      </c>
      <c r="T822" s="71" t="str">
        <f t="shared" si="471"/>
        <v>N/A</v>
      </c>
      <c r="U822" s="71">
        <f t="shared" si="472"/>
        <v>170</v>
      </c>
      <c r="V822" s="71" t="str">
        <f t="shared" si="473"/>
        <v>N/A</v>
      </c>
      <c r="W822" s="71" t="str">
        <f t="shared" si="474"/>
        <v/>
      </c>
      <c r="X822" s="71" t="str">
        <f t="shared" si="475"/>
        <v/>
      </c>
      <c r="Y822" s="71" t="str">
        <f t="shared" si="476"/>
        <v/>
      </c>
      <c r="Z822" s="71" t="str">
        <f t="shared" si="490"/>
        <v>N/A</v>
      </c>
      <c r="AA822" s="71" t="str">
        <f t="shared" si="477"/>
        <v>N/A</v>
      </c>
      <c r="AB822" s="71" t="str">
        <f t="shared" si="478"/>
        <v/>
      </c>
      <c r="AC822" s="71" t="str">
        <f t="shared" si="479"/>
        <v/>
      </c>
      <c r="AD822" s="71" t="str">
        <f t="shared" si="491"/>
        <v/>
      </c>
      <c r="AE822" s="71" t="str">
        <f t="shared" si="492"/>
        <v/>
      </c>
      <c r="AF822" s="71" t="str">
        <f t="shared" si="480"/>
        <v>N/A</v>
      </c>
      <c r="AG822" s="71" t="str">
        <f t="shared" si="481"/>
        <v/>
      </c>
      <c r="AH822" s="71" t="str">
        <f t="shared" si="482"/>
        <v/>
      </c>
      <c r="AI822" s="71" t="str">
        <f t="shared" si="483"/>
        <v/>
      </c>
      <c r="AJ822" s="71" t="str">
        <f t="shared" si="484"/>
        <v/>
      </c>
      <c r="AK822" s="71" t="str">
        <f t="shared" si="485"/>
        <v/>
      </c>
      <c r="AL822" s="71" t="str">
        <f t="shared" si="493"/>
        <v>N/A</v>
      </c>
      <c r="AM822" s="71" t="str">
        <f t="shared" si="486"/>
        <v>N/A</v>
      </c>
    </row>
    <row r="823" spans="1:39" x14ac:dyDescent="0.45">
      <c r="A823" s="71" t="str">
        <f t="shared" si="456"/>
        <v>2722530052</v>
      </c>
      <c r="B823" s="71" t="str">
        <f t="shared" si="457"/>
        <v>26-08-2019 09:14:51 UTC</v>
      </c>
      <c r="C823" s="71" t="str">
        <f t="shared" si="458"/>
        <v>cyyc-cg9s-ypau</v>
      </c>
      <c r="D823" s="71" t="str">
        <f t="shared" si="459"/>
        <v>-15.9298589034006</v>
      </c>
      <c r="E823" s="71" t="str">
        <f t="shared" si="460"/>
        <v>35.30342364683747</v>
      </c>
      <c r="F823" s="71" t="str">
        <f t="shared" si="461"/>
        <v>718.0</v>
      </c>
      <c r="G823" s="71" t="str">
        <f t="shared" si="462"/>
        <v>Malawi</v>
      </c>
      <c r="H823" s="71" t="str">
        <f t="shared" si="463"/>
        <v>Chiradzulu</v>
      </c>
      <c r="I823" s="71" t="str">
        <f t="shared" si="464"/>
        <v>Nkalo</v>
      </c>
      <c r="J823" s="71" t="str">
        <f t="shared" si="465"/>
        <v>Maoni</v>
      </c>
      <c r="K823" s="71" t="str">
        <f t="shared" si="466"/>
        <v>Nantapha</v>
      </c>
      <c r="L823" s="71">
        <f t="shared" si="467"/>
        <v>0</v>
      </c>
      <c r="M823" s="71">
        <f t="shared" si="468"/>
        <v>0</v>
      </c>
      <c r="N823" s="71">
        <f t="shared" si="487"/>
        <v>5</v>
      </c>
      <c r="O823" s="71" t="str">
        <f t="shared" si="488"/>
        <v>Basic Level of Service</v>
      </c>
      <c r="P823" s="71">
        <v>1</v>
      </c>
      <c r="Q823" s="71" t="str">
        <f t="shared" si="469"/>
        <v>Afridev Handpump</v>
      </c>
      <c r="R823" s="71" t="str">
        <f t="shared" si="470"/>
        <v/>
      </c>
      <c r="S823" s="71" t="str">
        <f t="shared" si="489"/>
        <v>Afridev Handpump</v>
      </c>
      <c r="T823" s="71">
        <f t="shared" si="471"/>
        <v>1</v>
      </c>
      <c r="U823" s="71">
        <f t="shared" si="472"/>
        <v>0</v>
      </c>
      <c r="V823" s="71">
        <f t="shared" si="473"/>
        <v>1</v>
      </c>
      <c r="W823" s="71">
        <f t="shared" si="474"/>
        <v>1</v>
      </c>
      <c r="X823" s="71" t="str">
        <f t="shared" si="475"/>
        <v/>
      </c>
      <c r="Y823" s="71" t="str">
        <f t="shared" si="476"/>
        <v/>
      </c>
      <c r="Z823" s="71">
        <f t="shared" si="490"/>
        <v>1</v>
      </c>
      <c r="AA823" s="71">
        <f t="shared" si="477"/>
        <v>0</v>
      </c>
      <c r="AB823" s="71">
        <f t="shared" si="478"/>
        <v>0</v>
      </c>
      <c r="AC823" s="71" t="str">
        <f t="shared" si="479"/>
        <v>Handpump</v>
      </c>
      <c r="AD823" s="71">
        <f t="shared" si="491"/>
        <v>0</v>
      </c>
      <c r="AE823" s="71" t="str">
        <f t="shared" si="492"/>
        <v/>
      </c>
      <c r="AF823" s="71">
        <f t="shared" si="480"/>
        <v>1</v>
      </c>
      <c r="AG823" s="71" t="str">
        <f t="shared" si="481"/>
        <v/>
      </c>
      <c r="AH823" s="71" t="str">
        <f t="shared" si="482"/>
        <v/>
      </c>
      <c r="AI823" s="71" t="str">
        <f t="shared" si="483"/>
        <v/>
      </c>
      <c r="AJ823" s="71" t="str">
        <f t="shared" si="484"/>
        <v>Turbidity</v>
      </c>
      <c r="AK823" s="71" t="str">
        <f t="shared" si="485"/>
        <v/>
      </c>
      <c r="AL823" s="71" t="str">
        <f t="shared" si="493"/>
        <v>No Data</v>
      </c>
      <c r="AM823" s="71">
        <f t="shared" si="486"/>
        <v>0</v>
      </c>
    </row>
    <row r="824" spans="1:39" x14ac:dyDescent="0.45">
      <c r="A824" s="71" t="str">
        <f t="shared" si="456"/>
        <v>2730250597</v>
      </c>
      <c r="B824" s="71" t="str">
        <f t="shared" si="457"/>
        <v>26-08-2019 09:20:46 UTC</v>
      </c>
      <c r="C824" s="71" t="str">
        <f t="shared" si="458"/>
        <v>9bxa-agwg-vwq</v>
      </c>
      <c r="D824" s="71" t="str">
        <f t="shared" si="459"/>
        <v>-15.77842184342444</v>
      </c>
      <c r="E824" s="71" t="str">
        <f t="shared" si="460"/>
        <v>35.15343552455306</v>
      </c>
      <c r="F824" s="71" t="str">
        <f t="shared" si="461"/>
        <v>1001.0</v>
      </c>
      <c r="G824" s="71" t="str">
        <f t="shared" si="462"/>
        <v>Malawi</v>
      </c>
      <c r="H824" s="71" t="str">
        <f t="shared" si="463"/>
        <v>Chiradzulu</v>
      </c>
      <c r="I824" s="71" t="str">
        <f t="shared" si="464"/>
        <v>Likoswe</v>
      </c>
      <c r="J824" s="71" t="str">
        <f t="shared" si="465"/>
        <v>Sumani</v>
      </c>
      <c r="K824" s="71" t="str">
        <f t="shared" si="466"/>
        <v>Nanyanga</v>
      </c>
      <c r="L824" s="71">
        <f t="shared" si="467"/>
        <v>0</v>
      </c>
      <c r="M824" s="71">
        <f t="shared" si="468"/>
        <v>0</v>
      </c>
      <c r="N824" s="71">
        <f t="shared" si="487"/>
        <v>6</v>
      </c>
      <c r="O824" s="71" t="str">
        <f t="shared" si="488"/>
        <v>Intermediate Level of Service</v>
      </c>
      <c r="P824" s="71">
        <v>1</v>
      </c>
      <c r="Q824" s="71" t="str">
        <f t="shared" si="469"/>
        <v>Afridev Handpump</v>
      </c>
      <c r="R824" s="71" t="str">
        <f t="shared" si="470"/>
        <v/>
      </c>
      <c r="S824" s="71" t="str">
        <f t="shared" si="489"/>
        <v>Afridev Handpump</v>
      </c>
      <c r="T824" s="71">
        <f t="shared" si="471"/>
        <v>1</v>
      </c>
      <c r="U824" s="71">
        <f t="shared" si="472"/>
        <v>350</v>
      </c>
      <c r="V824" s="71">
        <f t="shared" si="473"/>
        <v>0</v>
      </c>
      <c r="W824" s="71">
        <f t="shared" si="474"/>
        <v>1</v>
      </c>
      <c r="X824" s="71" t="str">
        <f t="shared" si="475"/>
        <v/>
      </c>
      <c r="Y824" s="71" t="str">
        <f t="shared" si="476"/>
        <v/>
      </c>
      <c r="Z824" s="71">
        <f t="shared" si="490"/>
        <v>1</v>
      </c>
      <c r="AA824" s="71">
        <f t="shared" si="477"/>
        <v>1</v>
      </c>
      <c r="AB824" s="71">
        <f t="shared" si="478"/>
        <v>54</v>
      </c>
      <c r="AC824" s="71" t="str">
        <f t="shared" si="479"/>
        <v>Handpump</v>
      </c>
      <c r="AD824" s="71">
        <f t="shared" si="491"/>
        <v>54</v>
      </c>
      <c r="AE824" s="71" t="str">
        <f t="shared" si="492"/>
        <v/>
      </c>
      <c r="AF824" s="71">
        <f t="shared" si="480"/>
        <v>1</v>
      </c>
      <c r="AG824" s="71" t="str">
        <f t="shared" si="481"/>
        <v/>
      </c>
      <c r="AH824" s="71" t="str">
        <f t="shared" si="482"/>
        <v/>
      </c>
      <c r="AI824" s="71">
        <f t="shared" si="483"/>
        <v>1</v>
      </c>
      <c r="AJ824" s="71" t="str">
        <f t="shared" si="484"/>
        <v>Turbidity</v>
      </c>
      <c r="AK824" s="71">
        <f t="shared" si="485"/>
        <v>1</v>
      </c>
      <c r="AL824" s="71">
        <f t="shared" si="493"/>
        <v>1</v>
      </c>
      <c r="AM824" s="71">
        <f t="shared" si="486"/>
        <v>0</v>
      </c>
    </row>
    <row r="825" spans="1:39" x14ac:dyDescent="0.45">
      <c r="A825" s="71" t="str">
        <f t="shared" si="456"/>
        <v>2718720121</v>
      </c>
      <c r="B825" s="71" t="str">
        <f t="shared" si="457"/>
        <v>26-08-2019 09:26:24 UTC</v>
      </c>
      <c r="C825" s="71" t="str">
        <f t="shared" si="458"/>
        <v>smx4-68y1-1ad9</v>
      </c>
      <c r="D825" s="71" t="str">
        <f t="shared" si="459"/>
        <v>-15.593152195215225</v>
      </c>
      <c r="E825" s="71" t="str">
        <f t="shared" si="460"/>
        <v>35.111660370603204</v>
      </c>
      <c r="F825" s="71" t="str">
        <f t="shared" si="461"/>
        <v>902.0</v>
      </c>
      <c r="G825" s="71" t="str">
        <f t="shared" si="462"/>
        <v>Malawi</v>
      </c>
      <c r="H825" s="71" t="str">
        <f t="shared" si="463"/>
        <v>Chiradzulu</v>
      </c>
      <c r="I825" s="71" t="str">
        <f t="shared" si="464"/>
        <v>Chitera</v>
      </c>
      <c r="J825" s="71" t="str">
        <f t="shared" si="465"/>
        <v>Mwitha</v>
      </c>
      <c r="K825" s="71" t="str">
        <f t="shared" si="466"/>
        <v>Malinga</v>
      </c>
      <c r="L825" s="71">
        <f t="shared" si="467"/>
        <v>0</v>
      </c>
      <c r="M825" s="71">
        <f t="shared" si="468"/>
        <v>0</v>
      </c>
      <c r="N825" s="71">
        <f t="shared" si="487"/>
        <v>0</v>
      </c>
      <c r="O825" s="71" t="str">
        <f t="shared" si="488"/>
        <v>No Improved System</v>
      </c>
      <c r="P825" s="71" t="s">
        <v>96</v>
      </c>
      <c r="Q825" s="71" t="str">
        <f t="shared" si="469"/>
        <v/>
      </c>
      <c r="R825" s="71" t="str">
        <f t="shared" si="470"/>
        <v>Unprotected well</v>
      </c>
      <c r="S825" s="71" t="str">
        <f t="shared" si="489"/>
        <v>Unprotected well</v>
      </c>
      <c r="T825" s="71" t="str">
        <f t="shared" si="471"/>
        <v>N/A</v>
      </c>
      <c r="U825" s="71">
        <f t="shared" si="472"/>
        <v>125</v>
      </c>
      <c r="V825" s="71" t="str">
        <f t="shared" si="473"/>
        <v>N/A</v>
      </c>
      <c r="W825" s="71" t="str">
        <f t="shared" si="474"/>
        <v/>
      </c>
      <c r="X825" s="71" t="str">
        <f t="shared" si="475"/>
        <v/>
      </c>
      <c r="Y825" s="71" t="str">
        <f t="shared" si="476"/>
        <v/>
      </c>
      <c r="Z825" s="71" t="str">
        <f t="shared" si="490"/>
        <v>N/A</v>
      </c>
      <c r="AA825" s="71" t="str">
        <f t="shared" si="477"/>
        <v>N/A</v>
      </c>
      <c r="AB825" s="71" t="str">
        <f t="shared" si="478"/>
        <v/>
      </c>
      <c r="AC825" s="71" t="str">
        <f t="shared" si="479"/>
        <v/>
      </c>
      <c r="AD825" s="71" t="str">
        <f t="shared" si="491"/>
        <v/>
      </c>
      <c r="AE825" s="71" t="str">
        <f t="shared" si="492"/>
        <v/>
      </c>
      <c r="AF825" s="71" t="str">
        <f t="shared" si="480"/>
        <v>N/A</v>
      </c>
      <c r="AG825" s="71" t="str">
        <f t="shared" si="481"/>
        <v/>
      </c>
      <c r="AH825" s="71" t="str">
        <f t="shared" si="482"/>
        <v/>
      </c>
      <c r="AI825" s="71" t="str">
        <f t="shared" si="483"/>
        <v/>
      </c>
      <c r="AJ825" s="71" t="str">
        <f t="shared" si="484"/>
        <v/>
      </c>
      <c r="AK825" s="71" t="str">
        <f t="shared" si="485"/>
        <v/>
      </c>
      <c r="AL825" s="71" t="str">
        <f t="shared" si="493"/>
        <v>N/A</v>
      </c>
      <c r="AM825" s="71" t="str">
        <f t="shared" si="486"/>
        <v>N/A</v>
      </c>
    </row>
    <row r="826" spans="1:39" x14ac:dyDescent="0.45">
      <c r="A826" s="71" t="str">
        <f t="shared" si="456"/>
        <v>2710810249</v>
      </c>
      <c r="B826" s="71" t="str">
        <f t="shared" si="457"/>
        <v>26-08-2019 09:32:17 UTC</v>
      </c>
      <c r="C826" s="71" t="str">
        <f t="shared" si="458"/>
        <v>xp8e-njke-951x</v>
      </c>
      <c r="D826" s="71" t="str">
        <f t="shared" si="459"/>
        <v>-15.84584143012762</v>
      </c>
      <c r="E826" s="71" t="str">
        <f t="shared" si="460"/>
        <v>35.233659306541085</v>
      </c>
      <c r="F826" s="71" t="str">
        <f t="shared" si="461"/>
        <v>819.0</v>
      </c>
      <c r="G826" s="71" t="str">
        <f t="shared" si="462"/>
        <v>Malawi</v>
      </c>
      <c r="H826" s="71" t="str">
        <f t="shared" si="463"/>
        <v>Chiradzulu</v>
      </c>
      <c r="I826" s="71" t="str">
        <f t="shared" si="464"/>
        <v>Mpunga</v>
      </c>
      <c r="J826" s="71" t="str">
        <f t="shared" si="465"/>
        <v>Kuchombe</v>
      </c>
      <c r="K826" s="71" t="str">
        <f t="shared" si="466"/>
        <v>Kamala</v>
      </c>
      <c r="L826" s="71">
        <f t="shared" si="467"/>
        <v>0</v>
      </c>
      <c r="M826" s="71">
        <f t="shared" si="468"/>
        <v>0</v>
      </c>
      <c r="N826" s="71">
        <f t="shared" si="487"/>
        <v>4</v>
      </c>
      <c r="O826" s="71" t="str">
        <f t="shared" si="488"/>
        <v>Basic Level of Service</v>
      </c>
      <c r="P826" s="71">
        <v>1</v>
      </c>
      <c r="Q826" s="71" t="str">
        <f t="shared" si="469"/>
        <v>Afridev Handpump</v>
      </c>
      <c r="R826" s="71" t="str">
        <f t="shared" si="470"/>
        <v/>
      </c>
      <c r="S826" s="71" t="str">
        <f t="shared" si="489"/>
        <v>Afridev Handpump</v>
      </c>
      <c r="T826" s="71">
        <f t="shared" si="471"/>
        <v>1</v>
      </c>
      <c r="U826" s="71">
        <f t="shared" si="472"/>
        <v>1500</v>
      </c>
      <c r="V826" s="71">
        <f t="shared" si="473"/>
        <v>0</v>
      </c>
      <c r="W826" s="71">
        <f t="shared" si="474"/>
        <v>0</v>
      </c>
      <c r="X826" s="71">
        <f t="shared" si="475"/>
        <v>1</v>
      </c>
      <c r="Y826" s="71">
        <f t="shared" si="476"/>
        <v>0</v>
      </c>
      <c r="Z826" s="71">
        <f t="shared" si="490"/>
        <v>0</v>
      </c>
      <c r="AA826" s="71">
        <f t="shared" si="477"/>
        <v>1</v>
      </c>
      <c r="AB826" s="71">
        <f t="shared" si="478"/>
        <v>60</v>
      </c>
      <c r="AC826" s="71" t="str">
        <f t="shared" si="479"/>
        <v>Handpump</v>
      </c>
      <c r="AD826" s="71">
        <f t="shared" si="491"/>
        <v>60</v>
      </c>
      <c r="AE826" s="71" t="str">
        <f t="shared" si="492"/>
        <v/>
      </c>
      <c r="AF826" s="71">
        <f t="shared" si="480"/>
        <v>1</v>
      </c>
      <c r="AG826" s="71" t="str">
        <f t="shared" si="481"/>
        <v/>
      </c>
      <c r="AH826" s="71" t="str">
        <f t="shared" si="482"/>
        <v/>
      </c>
      <c r="AI826" s="71">
        <f t="shared" si="483"/>
        <v>1</v>
      </c>
      <c r="AJ826" s="71" t="str">
        <f t="shared" si="484"/>
        <v>Turbidity</v>
      </c>
      <c r="AK826" s="71" t="str">
        <f t="shared" si="485"/>
        <v/>
      </c>
      <c r="AL826" s="71" t="str">
        <f t="shared" si="493"/>
        <v>No Data</v>
      </c>
      <c r="AM826" s="71">
        <f t="shared" si="486"/>
        <v>0</v>
      </c>
    </row>
    <row r="827" spans="1:39" x14ac:dyDescent="0.45">
      <c r="A827" s="71" t="str">
        <f t="shared" si="456"/>
        <v>2706050283</v>
      </c>
      <c r="B827" s="71" t="str">
        <f t="shared" si="457"/>
        <v>26-08-2019 09:39:34 UTC</v>
      </c>
      <c r="C827" s="71" t="str">
        <f t="shared" si="458"/>
        <v>bvg2-kcv3-xgvt</v>
      </c>
      <c r="D827" s="71" t="str">
        <f t="shared" si="459"/>
        <v>-15.95140349585563</v>
      </c>
      <c r="E827" s="71" t="str">
        <f t="shared" si="460"/>
        <v>35.276941526681185</v>
      </c>
      <c r="F827" s="71" t="str">
        <f t="shared" si="461"/>
        <v>742.0</v>
      </c>
      <c r="G827" s="71" t="str">
        <f t="shared" si="462"/>
        <v>Malawi</v>
      </c>
      <c r="H827" s="71" t="str">
        <f t="shared" si="463"/>
        <v>Chiradzulu</v>
      </c>
      <c r="I827" s="71" t="str">
        <f t="shared" si="464"/>
        <v>Nkalo</v>
      </c>
      <c r="J827" s="71" t="str">
        <f t="shared" si="465"/>
        <v>Makalani</v>
      </c>
      <c r="K827" s="71" t="str">
        <f t="shared" si="466"/>
        <v>Mahame</v>
      </c>
      <c r="L827" s="71">
        <f t="shared" si="467"/>
        <v>0</v>
      </c>
      <c r="M827" s="71">
        <f t="shared" si="468"/>
        <v>0</v>
      </c>
      <c r="N827" s="71">
        <f t="shared" si="487"/>
        <v>4</v>
      </c>
      <c r="O827" s="71" t="str">
        <f t="shared" si="488"/>
        <v>Basic Level of Service</v>
      </c>
      <c r="P827" s="71">
        <v>1</v>
      </c>
      <c r="Q827" s="71" t="str">
        <f t="shared" si="469"/>
        <v>Afridev Handpump</v>
      </c>
      <c r="R827" s="71" t="str">
        <f t="shared" si="470"/>
        <v/>
      </c>
      <c r="S827" s="71" t="str">
        <f t="shared" si="489"/>
        <v>Afridev Handpump</v>
      </c>
      <c r="T827" s="71">
        <f t="shared" si="471"/>
        <v>1</v>
      </c>
      <c r="U827" s="71">
        <f t="shared" si="472"/>
        <v>410</v>
      </c>
      <c r="V827" s="71">
        <f t="shared" si="473"/>
        <v>0</v>
      </c>
      <c r="W827" s="71">
        <f t="shared" si="474"/>
        <v>1</v>
      </c>
      <c r="X827" s="71" t="str">
        <f t="shared" si="475"/>
        <v/>
      </c>
      <c r="Y827" s="71" t="str">
        <f t="shared" si="476"/>
        <v/>
      </c>
      <c r="Z827" s="71">
        <f t="shared" si="490"/>
        <v>1</v>
      </c>
      <c r="AA827" s="71">
        <f t="shared" si="477"/>
        <v>0</v>
      </c>
      <c r="AB827" s="71">
        <f t="shared" si="478"/>
        <v>0</v>
      </c>
      <c r="AC827" s="71" t="str">
        <f t="shared" si="479"/>
        <v>Handpump</v>
      </c>
      <c r="AD827" s="71">
        <f t="shared" si="491"/>
        <v>0</v>
      </c>
      <c r="AE827" s="71" t="str">
        <f t="shared" si="492"/>
        <v/>
      </c>
      <c r="AF827" s="71">
        <f t="shared" si="480"/>
        <v>1</v>
      </c>
      <c r="AG827" s="71" t="str">
        <f t="shared" si="481"/>
        <v/>
      </c>
      <c r="AH827" s="71" t="str">
        <f t="shared" si="482"/>
        <v/>
      </c>
      <c r="AI827" s="71" t="str">
        <f t="shared" si="483"/>
        <v/>
      </c>
      <c r="AJ827" s="71" t="str">
        <f t="shared" si="484"/>
        <v>Turbidity</v>
      </c>
      <c r="AK827" s="71" t="str">
        <f t="shared" si="485"/>
        <v/>
      </c>
      <c r="AL827" s="71" t="str">
        <f t="shared" si="493"/>
        <v>No Data</v>
      </c>
      <c r="AM827" s="71">
        <f t="shared" si="486"/>
        <v>0</v>
      </c>
    </row>
    <row r="828" spans="1:39" x14ac:dyDescent="0.45">
      <c r="A828" s="71" t="str">
        <f t="shared" si="456"/>
        <v>2682060437</v>
      </c>
      <c r="B828" s="71" t="str">
        <f t="shared" si="457"/>
        <v>26-08-2019 09:48:31 UTC</v>
      </c>
      <c r="C828" s="71" t="str">
        <f t="shared" si="458"/>
        <v>qcvm-73yy-yun7</v>
      </c>
      <c r="D828" s="71" t="str">
        <f t="shared" si="459"/>
        <v>-15.836465391330421</v>
      </c>
      <c r="E828" s="71" t="str">
        <f t="shared" si="460"/>
        <v>35.23569040931761</v>
      </c>
      <c r="F828" s="71" t="str">
        <f t="shared" si="461"/>
        <v>824.0</v>
      </c>
      <c r="G828" s="71" t="str">
        <f t="shared" si="462"/>
        <v>Malawi</v>
      </c>
      <c r="H828" s="71" t="str">
        <f t="shared" si="463"/>
        <v>Chiradzulu</v>
      </c>
      <c r="I828" s="71" t="str">
        <f t="shared" si="464"/>
        <v>Mpunga</v>
      </c>
      <c r="J828" s="71" t="str">
        <f t="shared" si="465"/>
        <v>Kuchombe</v>
      </c>
      <c r="K828" s="71" t="str">
        <f t="shared" si="466"/>
        <v>Kamala</v>
      </c>
      <c r="L828" s="71">
        <f t="shared" si="467"/>
        <v>0</v>
      </c>
      <c r="M828" s="71">
        <f t="shared" si="468"/>
        <v>0</v>
      </c>
      <c r="N828" s="71">
        <f t="shared" si="487"/>
        <v>0</v>
      </c>
      <c r="O828" s="71" t="str">
        <f t="shared" si="488"/>
        <v>No Improved System</v>
      </c>
      <c r="P828" s="71" t="s">
        <v>96</v>
      </c>
      <c r="Q828" s="71" t="str">
        <f t="shared" si="469"/>
        <v/>
      </c>
      <c r="R828" s="71" t="str">
        <f t="shared" si="470"/>
        <v>Unprotected well</v>
      </c>
      <c r="S828" s="71" t="str">
        <f t="shared" si="489"/>
        <v>Unprotected well</v>
      </c>
      <c r="T828" s="71" t="str">
        <f t="shared" si="471"/>
        <v>N/A</v>
      </c>
      <c r="U828" s="71">
        <f t="shared" si="472"/>
        <v>250</v>
      </c>
      <c r="V828" s="71" t="str">
        <f t="shared" si="473"/>
        <v>N/A</v>
      </c>
      <c r="W828" s="71" t="str">
        <f t="shared" si="474"/>
        <v/>
      </c>
      <c r="X828" s="71" t="str">
        <f t="shared" si="475"/>
        <v/>
      </c>
      <c r="Y828" s="71" t="str">
        <f t="shared" si="476"/>
        <v/>
      </c>
      <c r="Z828" s="71" t="str">
        <f t="shared" si="490"/>
        <v>N/A</v>
      </c>
      <c r="AA828" s="71" t="str">
        <f t="shared" si="477"/>
        <v>N/A</v>
      </c>
      <c r="AB828" s="71" t="str">
        <f t="shared" si="478"/>
        <v/>
      </c>
      <c r="AC828" s="71" t="str">
        <f t="shared" si="479"/>
        <v/>
      </c>
      <c r="AD828" s="71" t="str">
        <f t="shared" si="491"/>
        <v/>
      </c>
      <c r="AE828" s="71" t="str">
        <f t="shared" si="492"/>
        <v/>
      </c>
      <c r="AF828" s="71" t="str">
        <f t="shared" si="480"/>
        <v>N/A</v>
      </c>
      <c r="AG828" s="71" t="str">
        <f t="shared" si="481"/>
        <v/>
      </c>
      <c r="AH828" s="71" t="str">
        <f t="shared" si="482"/>
        <v/>
      </c>
      <c r="AI828" s="71" t="str">
        <f t="shared" si="483"/>
        <v/>
      </c>
      <c r="AJ828" s="71" t="str">
        <f t="shared" si="484"/>
        <v/>
      </c>
      <c r="AK828" s="71" t="str">
        <f t="shared" si="485"/>
        <v/>
      </c>
      <c r="AL828" s="71" t="str">
        <f t="shared" si="493"/>
        <v>N/A</v>
      </c>
      <c r="AM828" s="71" t="str">
        <f t="shared" si="486"/>
        <v>N/A</v>
      </c>
    </row>
    <row r="829" spans="1:39" x14ac:dyDescent="0.45">
      <c r="A829" s="71" t="str">
        <f t="shared" si="456"/>
        <v>2682060703</v>
      </c>
      <c r="B829" s="71" t="str">
        <f t="shared" si="457"/>
        <v>26-08-2019 09:52:36 UTC</v>
      </c>
      <c r="C829" s="71" t="str">
        <f t="shared" si="458"/>
        <v>15ff-tm8k-5hp0</v>
      </c>
      <c r="D829" s="71" t="str">
        <f t="shared" si="459"/>
        <v>-15.795195875689387</v>
      </c>
      <c r="E829" s="71" t="str">
        <f t="shared" si="460"/>
        <v>35.17572979442775</v>
      </c>
      <c r="F829" s="71" t="str">
        <f t="shared" si="461"/>
        <v>953.0</v>
      </c>
      <c r="G829" s="71" t="str">
        <f t="shared" si="462"/>
        <v>Malawi</v>
      </c>
      <c r="H829" s="71" t="str">
        <f t="shared" si="463"/>
        <v>Chiradzulu</v>
      </c>
      <c r="I829" s="71" t="str">
        <f t="shared" si="464"/>
        <v>Likoswe</v>
      </c>
      <c r="J829" s="71" t="str">
        <f t="shared" si="465"/>
        <v>Sumani</v>
      </c>
      <c r="K829" s="71" t="str">
        <f t="shared" si="466"/>
        <v>Thumba</v>
      </c>
      <c r="L829" s="71">
        <f t="shared" si="467"/>
        <v>0</v>
      </c>
      <c r="M829" s="71">
        <f t="shared" si="468"/>
        <v>0</v>
      </c>
      <c r="N829" s="71">
        <f t="shared" si="487"/>
        <v>0</v>
      </c>
      <c r="O829" s="71" t="str">
        <f t="shared" si="488"/>
        <v>No Improved System</v>
      </c>
      <c r="P829" s="71" t="s">
        <v>96</v>
      </c>
      <c r="Q829" s="71" t="str">
        <f t="shared" si="469"/>
        <v/>
      </c>
      <c r="R829" s="71" t="str">
        <f t="shared" si="470"/>
        <v>Unprotected well</v>
      </c>
      <c r="S829" s="71" t="str">
        <f t="shared" si="489"/>
        <v>Unprotected well</v>
      </c>
      <c r="T829" s="71" t="str">
        <f t="shared" si="471"/>
        <v>N/A</v>
      </c>
      <c r="U829" s="71">
        <f t="shared" si="472"/>
        <v>263</v>
      </c>
      <c r="V829" s="71" t="str">
        <f t="shared" si="473"/>
        <v>N/A</v>
      </c>
      <c r="W829" s="71" t="str">
        <f t="shared" si="474"/>
        <v/>
      </c>
      <c r="X829" s="71" t="str">
        <f t="shared" si="475"/>
        <v/>
      </c>
      <c r="Y829" s="71" t="str">
        <f t="shared" si="476"/>
        <v/>
      </c>
      <c r="Z829" s="71" t="str">
        <f t="shared" si="490"/>
        <v>N/A</v>
      </c>
      <c r="AA829" s="71" t="str">
        <f t="shared" si="477"/>
        <v>N/A</v>
      </c>
      <c r="AB829" s="71" t="str">
        <f t="shared" si="478"/>
        <v/>
      </c>
      <c r="AC829" s="71" t="str">
        <f t="shared" si="479"/>
        <v/>
      </c>
      <c r="AD829" s="71" t="str">
        <f t="shared" si="491"/>
        <v/>
      </c>
      <c r="AE829" s="71" t="str">
        <f t="shared" si="492"/>
        <v/>
      </c>
      <c r="AF829" s="71" t="str">
        <f t="shared" si="480"/>
        <v>N/A</v>
      </c>
      <c r="AG829" s="71" t="str">
        <f t="shared" si="481"/>
        <v/>
      </c>
      <c r="AH829" s="71" t="str">
        <f t="shared" si="482"/>
        <v/>
      </c>
      <c r="AI829" s="71" t="str">
        <f t="shared" si="483"/>
        <v/>
      </c>
      <c r="AJ829" s="71" t="str">
        <f t="shared" si="484"/>
        <v/>
      </c>
      <c r="AK829" s="71" t="str">
        <f t="shared" si="485"/>
        <v/>
      </c>
      <c r="AL829" s="71" t="str">
        <f t="shared" si="493"/>
        <v>N/A</v>
      </c>
      <c r="AM829" s="71" t="str">
        <f t="shared" si="486"/>
        <v>N/A</v>
      </c>
    </row>
    <row r="830" spans="1:39" x14ac:dyDescent="0.45">
      <c r="A830" s="71" t="str">
        <f t="shared" si="456"/>
        <v>2704040203</v>
      </c>
      <c r="B830" s="71" t="str">
        <f t="shared" si="457"/>
        <v>26-08-2019 09:56:44 UTC</v>
      </c>
      <c r="C830" s="71" t="str">
        <f t="shared" si="458"/>
        <v>tss6-cxc2-2trb</v>
      </c>
      <c r="D830" s="71" t="str">
        <f t="shared" si="459"/>
        <v>-15.838485429994762</v>
      </c>
      <c r="E830" s="71" t="str">
        <f t="shared" si="460"/>
        <v>35.23713913746178</v>
      </c>
      <c r="F830" s="71" t="str">
        <f t="shared" si="461"/>
        <v>858.0</v>
      </c>
      <c r="G830" s="71" t="str">
        <f t="shared" si="462"/>
        <v>Malawi</v>
      </c>
      <c r="H830" s="71" t="str">
        <f t="shared" si="463"/>
        <v>Chiradzulu</v>
      </c>
      <c r="I830" s="71" t="str">
        <f t="shared" si="464"/>
        <v>Mpunga</v>
      </c>
      <c r="J830" s="71" t="str">
        <f t="shared" si="465"/>
        <v>Kuchombe</v>
      </c>
      <c r="K830" s="71" t="str">
        <f t="shared" si="466"/>
        <v>Kamala</v>
      </c>
      <c r="L830" s="71">
        <f t="shared" si="467"/>
        <v>0</v>
      </c>
      <c r="M830" s="71">
        <f t="shared" si="468"/>
        <v>0</v>
      </c>
      <c r="N830" s="71">
        <f t="shared" si="487"/>
        <v>0</v>
      </c>
      <c r="O830" s="71" t="str">
        <f t="shared" si="488"/>
        <v>No Improved System</v>
      </c>
      <c r="P830" s="71" t="s">
        <v>96</v>
      </c>
      <c r="Q830" s="71" t="str">
        <f t="shared" si="469"/>
        <v/>
      </c>
      <c r="R830" s="71" t="str">
        <f t="shared" si="470"/>
        <v>Unprotected well</v>
      </c>
      <c r="S830" s="71" t="str">
        <f t="shared" si="489"/>
        <v>Unprotected well</v>
      </c>
      <c r="T830" s="71" t="str">
        <f t="shared" si="471"/>
        <v>N/A</v>
      </c>
      <c r="U830" s="71">
        <f t="shared" si="472"/>
        <v>250</v>
      </c>
      <c r="V830" s="71" t="str">
        <f t="shared" si="473"/>
        <v>N/A</v>
      </c>
      <c r="W830" s="71" t="str">
        <f t="shared" si="474"/>
        <v/>
      </c>
      <c r="X830" s="71" t="str">
        <f t="shared" si="475"/>
        <v/>
      </c>
      <c r="Y830" s="71" t="str">
        <f t="shared" si="476"/>
        <v/>
      </c>
      <c r="Z830" s="71" t="str">
        <f t="shared" si="490"/>
        <v>N/A</v>
      </c>
      <c r="AA830" s="71" t="str">
        <f t="shared" si="477"/>
        <v>N/A</v>
      </c>
      <c r="AB830" s="71" t="str">
        <f t="shared" si="478"/>
        <v/>
      </c>
      <c r="AC830" s="71" t="str">
        <f t="shared" si="479"/>
        <v/>
      </c>
      <c r="AD830" s="71" t="str">
        <f t="shared" si="491"/>
        <v/>
      </c>
      <c r="AE830" s="71" t="str">
        <f t="shared" si="492"/>
        <v/>
      </c>
      <c r="AF830" s="71" t="str">
        <f t="shared" si="480"/>
        <v>N/A</v>
      </c>
      <c r="AG830" s="71" t="str">
        <f t="shared" si="481"/>
        <v/>
      </c>
      <c r="AH830" s="71" t="str">
        <f t="shared" si="482"/>
        <v/>
      </c>
      <c r="AI830" s="71" t="str">
        <f t="shared" si="483"/>
        <v/>
      </c>
      <c r="AJ830" s="71" t="str">
        <f t="shared" si="484"/>
        <v/>
      </c>
      <c r="AK830" s="71" t="str">
        <f t="shared" si="485"/>
        <v/>
      </c>
      <c r="AL830" s="71" t="str">
        <f t="shared" si="493"/>
        <v>N/A</v>
      </c>
      <c r="AM830" s="71" t="str">
        <f t="shared" si="486"/>
        <v>N/A</v>
      </c>
    </row>
    <row r="831" spans="1:39" x14ac:dyDescent="0.45">
      <c r="A831" s="71" t="str">
        <f t="shared" si="456"/>
        <v>2709150064</v>
      </c>
      <c r="B831" s="71" t="str">
        <f t="shared" si="457"/>
        <v>26-08-2019 10:11:35 UTC</v>
      </c>
      <c r="C831" s="71" t="str">
        <f t="shared" si="458"/>
        <v>q5rm-t423-ppsj</v>
      </c>
      <c r="D831" s="71" t="str">
        <f t="shared" si="459"/>
        <v>-15.93644951004535</v>
      </c>
      <c r="E831" s="71" t="str">
        <f t="shared" si="460"/>
        <v>35.30911068432033</v>
      </c>
      <c r="F831" s="71" t="str">
        <f t="shared" si="461"/>
        <v>672.0</v>
      </c>
      <c r="G831" s="71" t="str">
        <f t="shared" si="462"/>
        <v>Malawi</v>
      </c>
      <c r="H831" s="71" t="str">
        <f t="shared" si="463"/>
        <v>Chiradzulu</v>
      </c>
      <c r="I831" s="71" t="str">
        <f t="shared" si="464"/>
        <v>Nkalo</v>
      </c>
      <c r="J831" s="71" t="str">
        <f t="shared" si="465"/>
        <v>Maoni</v>
      </c>
      <c r="K831" s="71" t="str">
        <f t="shared" si="466"/>
        <v>Nantapha</v>
      </c>
      <c r="L831" s="71">
        <f t="shared" si="467"/>
        <v>0</v>
      </c>
      <c r="M831" s="71">
        <f t="shared" si="468"/>
        <v>0</v>
      </c>
      <c r="N831" s="71">
        <f t="shared" si="487"/>
        <v>4</v>
      </c>
      <c r="O831" s="71" t="str">
        <f t="shared" si="488"/>
        <v>Basic Level of Service</v>
      </c>
      <c r="P831" s="71">
        <v>1</v>
      </c>
      <c r="Q831" s="71" t="str">
        <f t="shared" si="469"/>
        <v>Afridev Handpump</v>
      </c>
      <c r="R831" s="71" t="str">
        <f t="shared" si="470"/>
        <v/>
      </c>
      <c r="S831" s="71" t="str">
        <f t="shared" si="489"/>
        <v>Afridev Handpump</v>
      </c>
      <c r="T831" s="71">
        <f t="shared" si="471"/>
        <v>1</v>
      </c>
      <c r="U831" s="71">
        <f t="shared" si="472"/>
        <v>480</v>
      </c>
      <c r="V831" s="71">
        <f t="shared" si="473"/>
        <v>0</v>
      </c>
      <c r="W831" s="71">
        <f t="shared" si="474"/>
        <v>1</v>
      </c>
      <c r="X831" s="71" t="str">
        <f t="shared" si="475"/>
        <v/>
      </c>
      <c r="Y831" s="71" t="str">
        <f t="shared" si="476"/>
        <v/>
      </c>
      <c r="Z831" s="71">
        <f t="shared" si="490"/>
        <v>1</v>
      </c>
      <c r="AA831" s="71">
        <f t="shared" si="477"/>
        <v>0</v>
      </c>
      <c r="AB831" s="71">
        <f t="shared" si="478"/>
        <v>0</v>
      </c>
      <c r="AC831" s="71" t="str">
        <f t="shared" si="479"/>
        <v>Handpump</v>
      </c>
      <c r="AD831" s="71">
        <f t="shared" si="491"/>
        <v>0</v>
      </c>
      <c r="AE831" s="71" t="str">
        <f t="shared" si="492"/>
        <v/>
      </c>
      <c r="AF831" s="71">
        <f t="shared" si="480"/>
        <v>1</v>
      </c>
      <c r="AG831" s="71" t="str">
        <f t="shared" si="481"/>
        <v/>
      </c>
      <c r="AH831" s="71" t="str">
        <f t="shared" si="482"/>
        <v/>
      </c>
      <c r="AI831" s="71" t="str">
        <f t="shared" si="483"/>
        <v/>
      </c>
      <c r="AJ831" s="71" t="str">
        <f t="shared" si="484"/>
        <v>Turbidity</v>
      </c>
      <c r="AK831" s="71" t="str">
        <f t="shared" si="485"/>
        <v/>
      </c>
      <c r="AL831" s="71" t="str">
        <f t="shared" si="493"/>
        <v>No Data</v>
      </c>
      <c r="AM831" s="71">
        <f t="shared" si="486"/>
        <v>0</v>
      </c>
    </row>
    <row r="832" spans="1:39" x14ac:dyDescent="0.45">
      <c r="A832" s="71" t="str">
        <f t="shared" si="456"/>
        <v>2684090100</v>
      </c>
      <c r="B832" s="71" t="str">
        <f t="shared" si="457"/>
        <v>26-08-2019 10:28:36 UTC</v>
      </c>
      <c r="C832" s="71" t="str">
        <f t="shared" si="458"/>
        <v>dxbv-s8hv-b2ve</v>
      </c>
      <c r="D832" s="71" t="str">
        <f t="shared" si="459"/>
        <v>-15.775498864240944</v>
      </c>
      <c r="E832" s="71" t="str">
        <f t="shared" si="460"/>
        <v>35.160944955423474</v>
      </c>
      <c r="F832" s="71" t="str">
        <f t="shared" si="461"/>
        <v>971.0</v>
      </c>
      <c r="G832" s="71" t="str">
        <f t="shared" si="462"/>
        <v>Malawi</v>
      </c>
      <c r="H832" s="71" t="str">
        <f t="shared" si="463"/>
        <v>Chiradzulu</v>
      </c>
      <c r="I832" s="71" t="str">
        <f t="shared" si="464"/>
        <v>Likoswe</v>
      </c>
      <c r="J832" s="71" t="str">
        <f t="shared" si="465"/>
        <v>Sumani</v>
      </c>
      <c r="K832" s="71" t="str">
        <f t="shared" si="466"/>
        <v>Mulambulo</v>
      </c>
      <c r="L832" s="71">
        <f t="shared" si="467"/>
        <v>0</v>
      </c>
      <c r="M832" s="71">
        <f t="shared" si="468"/>
        <v>0</v>
      </c>
      <c r="N832" s="71">
        <f t="shared" si="487"/>
        <v>4</v>
      </c>
      <c r="O832" s="71" t="str">
        <f t="shared" si="488"/>
        <v>Basic Level of Service</v>
      </c>
      <c r="P832" s="71">
        <v>1</v>
      </c>
      <c r="Q832" s="71" t="str">
        <f t="shared" si="469"/>
        <v>Afridev Handpump</v>
      </c>
      <c r="R832" s="71" t="str">
        <f t="shared" si="470"/>
        <v/>
      </c>
      <c r="S832" s="71" t="str">
        <f t="shared" si="489"/>
        <v>Afridev Handpump</v>
      </c>
      <c r="T832" s="71">
        <f t="shared" si="471"/>
        <v>1</v>
      </c>
      <c r="U832" s="71">
        <f t="shared" si="472"/>
        <v>700</v>
      </c>
      <c r="V832" s="71">
        <f t="shared" si="473"/>
        <v>0</v>
      </c>
      <c r="W832" s="71">
        <f t="shared" si="474"/>
        <v>0</v>
      </c>
      <c r="X832" s="71">
        <f t="shared" si="475"/>
        <v>1</v>
      </c>
      <c r="Y832" s="71">
        <f t="shared" si="476"/>
        <v>0</v>
      </c>
      <c r="Z832" s="71">
        <f t="shared" si="490"/>
        <v>0</v>
      </c>
      <c r="AA832" s="71">
        <f t="shared" si="477"/>
        <v>1</v>
      </c>
      <c r="AB832" s="71">
        <f t="shared" si="478"/>
        <v>160</v>
      </c>
      <c r="AC832" s="71" t="str">
        <f t="shared" si="479"/>
        <v>Handpump</v>
      </c>
      <c r="AD832" s="71">
        <f t="shared" si="491"/>
        <v>160</v>
      </c>
      <c r="AE832" s="71" t="str">
        <f t="shared" si="492"/>
        <v/>
      </c>
      <c r="AF832" s="71">
        <f t="shared" si="480"/>
        <v>0</v>
      </c>
      <c r="AG832" s="71" t="str">
        <f t="shared" si="481"/>
        <v/>
      </c>
      <c r="AH832" s="71" t="str">
        <f t="shared" si="482"/>
        <v/>
      </c>
      <c r="AI832" s="71">
        <f t="shared" si="483"/>
        <v>1</v>
      </c>
      <c r="AJ832" s="71" t="str">
        <f t="shared" si="484"/>
        <v>Turbidity</v>
      </c>
      <c r="AK832" s="71">
        <f t="shared" si="485"/>
        <v>1</v>
      </c>
      <c r="AL832" s="71">
        <f t="shared" si="493"/>
        <v>1</v>
      </c>
      <c r="AM832" s="71">
        <f t="shared" si="486"/>
        <v>0</v>
      </c>
    </row>
    <row r="833" spans="1:39" x14ac:dyDescent="0.45">
      <c r="A833" s="71" t="str">
        <f t="shared" si="456"/>
        <v>2714630634</v>
      </c>
      <c r="B833" s="71" t="str">
        <f t="shared" si="457"/>
        <v>26-08-2019 10:30:44 UTC</v>
      </c>
      <c r="C833" s="71" t="str">
        <f t="shared" si="458"/>
        <v>m58j-dn08-8d0w</v>
      </c>
      <c r="D833" s="71" t="str">
        <f t="shared" si="459"/>
        <v>-15.776627236045897</v>
      </c>
      <c r="E833" s="71" t="str">
        <f t="shared" si="460"/>
        <v>35.16611558385193</v>
      </c>
      <c r="F833" s="71" t="str">
        <f t="shared" si="461"/>
        <v>960.0</v>
      </c>
      <c r="G833" s="71" t="str">
        <f t="shared" si="462"/>
        <v>Malawi</v>
      </c>
      <c r="H833" s="71" t="str">
        <f t="shared" si="463"/>
        <v>Chiradzulu</v>
      </c>
      <c r="I833" s="71" t="str">
        <f t="shared" si="464"/>
        <v>Likoswe</v>
      </c>
      <c r="J833" s="71" t="str">
        <f t="shared" si="465"/>
        <v>Sumani</v>
      </c>
      <c r="K833" s="71" t="str">
        <f t="shared" si="466"/>
        <v>Sumani II</v>
      </c>
      <c r="L833" s="71">
        <f t="shared" si="467"/>
        <v>0</v>
      </c>
      <c r="M833" s="71">
        <f t="shared" si="468"/>
        <v>0</v>
      </c>
      <c r="N833" s="71">
        <f t="shared" si="487"/>
        <v>6</v>
      </c>
      <c r="O833" s="71" t="str">
        <f t="shared" si="488"/>
        <v>Intermediate Level of Service</v>
      </c>
      <c r="P833" s="71">
        <v>1</v>
      </c>
      <c r="Q833" s="71" t="str">
        <f t="shared" si="469"/>
        <v>Afridev Handpump</v>
      </c>
      <c r="R833" s="71" t="str">
        <f t="shared" si="470"/>
        <v/>
      </c>
      <c r="S833" s="71" t="str">
        <f t="shared" si="489"/>
        <v>Afridev Handpump</v>
      </c>
      <c r="T833" s="71">
        <f t="shared" si="471"/>
        <v>1</v>
      </c>
      <c r="U833" s="71">
        <f t="shared" si="472"/>
        <v>715</v>
      </c>
      <c r="V833" s="71">
        <f t="shared" si="473"/>
        <v>0</v>
      </c>
      <c r="W833" s="71">
        <f t="shared" si="474"/>
        <v>0</v>
      </c>
      <c r="X833" s="71">
        <f t="shared" si="475"/>
        <v>1</v>
      </c>
      <c r="Y833" s="71">
        <f t="shared" si="476"/>
        <v>0</v>
      </c>
      <c r="Z833" s="71">
        <f t="shared" si="490"/>
        <v>0</v>
      </c>
      <c r="AA833" s="71">
        <f t="shared" si="477"/>
        <v>1</v>
      </c>
      <c r="AB833" s="71">
        <f t="shared" si="478"/>
        <v>51</v>
      </c>
      <c r="AC833" s="71" t="str">
        <f t="shared" si="479"/>
        <v>Handpump</v>
      </c>
      <c r="AD833" s="71">
        <f t="shared" si="491"/>
        <v>51</v>
      </c>
      <c r="AE833" s="71" t="str">
        <f t="shared" si="492"/>
        <v/>
      </c>
      <c r="AF833" s="71">
        <f t="shared" si="480"/>
        <v>1</v>
      </c>
      <c r="AG833" s="71" t="str">
        <f t="shared" si="481"/>
        <v/>
      </c>
      <c r="AH833" s="71" t="str">
        <f t="shared" si="482"/>
        <v/>
      </c>
      <c r="AI833" s="71">
        <f t="shared" si="483"/>
        <v>1</v>
      </c>
      <c r="AJ833" s="71" t="str">
        <f t="shared" si="484"/>
        <v>Turbidity</v>
      </c>
      <c r="AK833" s="71">
        <f t="shared" si="485"/>
        <v>1</v>
      </c>
      <c r="AL833" s="71">
        <f t="shared" si="493"/>
        <v>1</v>
      </c>
      <c r="AM833" s="71">
        <f t="shared" si="486"/>
        <v>1</v>
      </c>
    </row>
    <row r="834" spans="1:39" x14ac:dyDescent="0.45">
      <c r="A834" s="71" t="str">
        <f t="shared" ref="A834:A897" si="494">IF(Instance_ID="","",Instance_ID)</f>
        <v>2709130239</v>
      </c>
      <c r="B834" s="71" t="str">
        <f t="shared" ref="B834:B897" si="495">IF(Date="","",Date)</f>
        <v>26-08-2019 10:35:13 UTC</v>
      </c>
      <c r="C834" s="71" t="str">
        <f t="shared" ref="C834:C897" si="496">IF(Unique_ID="","",Unique_ID)</f>
        <v>3dkh-gdja-3bw8</v>
      </c>
      <c r="D834" s="71" t="str">
        <f t="shared" ref="D834:D897" si="497">IF(Latitude="","",Latitude)</f>
        <v>-15.952807506546378</v>
      </c>
      <c r="E834" s="71" t="str">
        <f t="shared" ref="E834:E897" si="498">IF(Longitude="","",Longitude)</f>
        <v>35.28640637174249</v>
      </c>
      <c r="F834" s="71" t="str">
        <f t="shared" ref="F834:F897" si="499">IF(Elevation="","",Elevation)</f>
        <v>716.0</v>
      </c>
      <c r="G834" s="71" t="str">
        <f t="shared" ref="G834:G897" si="500">IF(Geo_Level_1="","",Geo_Level_1)</f>
        <v>Malawi</v>
      </c>
      <c r="H834" s="71" t="str">
        <f t="shared" ref="H834:H897" si="501">IF(Geo_Level_2="","",Geo_Level_2)</f>
        <v>Chiradzulu</v>
      </c>
      <c r="I834" s="71" t="str">
        <f t="shared" ref="I834:I897" si="502">IF(Geo_Level_1="","",Geo_Level_3)</f>
        <v>Nkalo</v>
      </c>
      <c r="J834" s="71" t="str">
        <f t="shared" ref="J834:J897" si="503">IF(Geo_Level_1="","",Geo_Level_4)</f>
        <v>Maoni</v>
      </c>
      <c r="K834" s="71" t="str">
        <f t="shared" ref="K834:K897" si="504">IF(Geo_Level_1="","",Geo_Level_5)</f>
        <v>Thukumwa</v>
      </c>
      <c r="L834" s="71">
        <f t="shared" ref="L834:L897" si="505">IF(Geo_Level_1="","",Geo_Level_6)</f>
        <v>0</v>
      </c>
      <c r="M834" s="71">
        <f t="shared" ref="M834:M897" si="506">IF(Geo_Level_1="","",Geo_Level_7)</f>
        <v>0</v>
      </c>
      <c r="N834" s="71">
        <f t="shared" si="487"/>
        <v>6</v>
      </c>
      <c r="O834" s="71" t="str">
        <f t="shared" si="488"/>
        <v>Intermediate Level of Service</v>
      </c>
      <c r="P834" s="71">
        <v>1</v>
      </c>
      <c r="Q834" s="71" t="str">
        <f t="shared" ref="Q834:Q897" si="507">IF(Type_Improved_Water_Point="","",Type_Improved_Water_Point)</f>
        <v>Afridev Handpump</v>
      </c>
      <c r="R834" s="71" t="str">
        <f t="shared" ref="R834:R897" si="508">IF(Type_Unimproved_Water="","",Type_Unimproved_Water)</f>
        <v/>
      </c>
      <c r="S834" s="71" t="str">
        <f t="shared" si="489"/>
        <v>Afridev Handpump</v>
      </c>
      <c r="T834" s="71">
        <f t="shared" ref="T834:T897" si="509">IF(P834="N/A",P834,IF(Waterpoint_Source_Protected="","No Data",IF(Waterpoint_Source_Protected="Yes",1,0)))</f>
        <v>1</v>
      </c>
      <c r="U834" s="71">
        <f t="shared" ref="U834:U897" si="510">IF(Number_Users="","",Number_Users)</f>
        <v>1065</v>
      </c>
      <c r="V834" s="71">
        <f t="shared" ref="V834:V897" si="511">IFERROR(IF(P834="N/A",P834,IF(U834="","No Data",IF(U834&lt;=Gov_Standard_Number_Users,1,0))),1)</f>
        <v>0</v>
      </c>
      <c r="W834" s="71">
        <f t="shared" ref="W834:W897" si="512">IF(Waterpoint_Out_Of_Service_Broken="","",IF(Waterpoint_Out_Of_Service_Broken="No",1,0))</f>
        <v>0</v>
      </c>
      <c r="X834" s="71">
        <f t="shared" ref="X834:X897" si="513">IF(Waterpoint_Number_Times_Broken="","",IF(Waterpoint_Number_Times_Broken&lt;=12,1,0))</f>
        <v>1</v>
      </c>
      <c r="Y834" s="71">
        <f t="shared" ref="Y834:Y897" si="514">IF(Waterpoint_Days_Broken="","",IF(Waterpoint_Days_Broken&gt;1,0,1))</f>
        <v>0</v>
      </c>
      <c r="Z834" s="71">
        <f t="shared" si="490"/>
        <v>0</v>
      </c>
      <c r="AA834" s="71">
        <f t="shared" ref="AA834:AA897" si="515">IF(P834="N/A",P834,IF(Water_Available_Day_Of_Visit="","No Data",IF(Water_Available_Day_Of_Visit="Yes",1,0)))</f>
        <v>1</v>
      </c>
      <c r="AB834" s="71">
        <f t="shared" ref="AB834:AB897" si="516">IF(Seconds_20L="","",Seconds_20L)</f>
        <v>93</v>
      </c>
      <c r="AC834" s="71" t="str">
        <f t="shared" ref="AC834:AC897" si="517">IF(Piped_Or_Handpump="","",Piped_Or_Handpump)</f>
        <v>Handpump</v>
      </c>
      <c r="AD834" s="71">
        <f t="shared" si="491"/>
        <v>93</v>
      </c>
      <c r="AE834" s="71" t="str">
        <f t="shared" si="492"/>
        <v/>
      </c>
      <c r="AF834" s="71">
        <f t="shared" ref="AF834:AF897" si="518">IF(P834="N/A",P834,IF(AND(AD834="",AE834=""),"No Data",IF(AC834="Piped System",IF(AE834&gt;=Gov_Standards_Quantity,1,0),IF(AC834="Handpump",IF(AB834&lt;=Standard_Time_To_Fill_Bucket,1,0)))))</f>
        <v>1</v>
      </c>
      <c r="AG834" s="71" t="str">
        <f t="shared" ref="AG834:AG897" si="519">IF(Ecoli_Result="","",IF(Ecoli_Result=Standard_Ecoli,1,0))</f>
        <v/>
      </c>
      <c r="AH834" s="71" t="str">
        <f t="shared" ref="AH834:AH897" si="520">IF(Residual_Chlorine_Result="","",IF(AND(Residual_Chlorine_Result&lt;=Standard_Residual_Chlorine_Max,Residual_Chlorine_Result&gt;=Standard_Residual_Chlorine_Min),1,0))</f>
        <v/>
      </c>
      <c r="AI834" s="71">
        <f t="shared" ref="AI834:AI897" si="521">IF(Bacteria_Result="","",IF(Bacteria_Result=Standard_Bacteria,1,0))</f>
        <v>1</v>
      </c>
      <c r="AJ834" s="71" t="str">
        <f t="shared" ref="AJ834:AJ897" si="522">IF(Other_Contaminant="","",Other_Contaminant)</f>
        <v>Turbidity</v>
      </c>
      <c r="AK834" s="71">
        <f t="shared" ref="AK834:AK897" si="523">IF(Other_Contaminant_Result="","",IF(Other_Contaminant_Result&lt;=Standard_Other_Contaminant,1,0))</f>
        <v>1</v>
      </c>
      <c r="AL834" s="71">
        <f t="shared" si="493"/>
        <v>1</v>
      </c>
      <c r="AM834" s="71">
        <f t="shared" ref="AM834:AM897" si="524">IF(P834="N/A",P834,IF(Water_Point_Condition_Overall="","No Data",IF(Water_Point_Condition_Overall="Normal",1,0)))</f>
        <v>1</v>
      </c>
    </row>
    <row r="835" spans="1:39" x14ac:dyDescent="0.45">
      <c r="A835" s="71" t="str">
        <f t="shared" si="494"/>
        <v>2706040127</v>
      </c>
      <c r="B835" s="71" t="str">
        <f t="shared" si="495"/>
        <v>26-08-2019 10:44:20 UTC</v>
      </c>
      <c r="C835" s="71" t="str">
        <f t="shared" si="496"/>
        <v>e7gm-8n7v-btst</v>
      </c>
      <c r="D835" s="71" t="str">
        <f t="shared" si="497"/>
        <v>-15.778186144307256</v>
      </c>
      <c r="E835" s="71" t="str">
        <f t="shared" si="498"/>
        <v>35.157191874459386</v>
      </c>
      <c r="F835" s="71" t="str">
        <f t="shared" si="499"/>
        <v>1018.0</v>
      </c>
      <c r="G835" s="71" t="str">
        <f t="shared" si="500"/>
        <v>Malawi</v>
      </c>
      <c r="H835" s="71" t="str">
        <f t="shared" si="501"/>
        <v>Chiradzulu</v>
      </c>
      <c r="I835" s="71" t="str">
        <f t="shared" si="502"/>
        <v>Likoswe</v>
      </c>
      <c r="J835" s="71" t="str">
        <f t="shared" si="503"/>
        <v>Sumani</v>
      </c>
      <c r="K835" s="71" t="str">
        <f t="shared" si="504"/>
        <v>Mulambulo</v>
      </c>
      <c r="L835" s="71">
        <f t="shared" si="505"/>
        <v>0</v>
      </c>
      <c r="M835" s="71">
        <f t="shared" si="506"/>
        <v>0</v>
      </c>
      <c r="N835" s="71">
        <f t="shared" ref="N835:N898" si="525">SUM(P835,T835,V835,Z835,AA835,AF835,AL835,AM835)</f>
        <v>0</v>
      </c>
      <c r="O835" s="71" t="str">
        <f t="shared" ref="O835:O898" si="526">IF(N835=0,"No Improved System",IF(N835=1,"Inadequate Level of Service",IF(N835=2,"Inadequate Level of Service",IF(N835=3,"Basic Level of Service",IF(N835=4,"Basic Level of Service",IF(N835=5,"Basic Level of Service",IF(N835=6,"Intermediate Level of Service",IF(N835=7,"Intermediate Level of Service",IF(N835=8,"High Level of Service")))))))))</f>
        <v>No Improved System</v>
      </c>
      <c r="P835" s="71" t="s">
        <v>96</v>
      </c>
      <c r="Q835" s="71" t="str">
        <f t="shared" si="507"/>
        <v/>
      </c>
      <c r="R835" s="71" t="str">
        <f t="shared" si="508"/>
        <v>Unprotected Spring</v>
      </c>
      <c r="S835" s="71" t="str">
        <f t="shared" ref="S835:S898" si="527">CONCATENATE(Q835,R835)</f>
        <v>Unprotected Spring</v>
      </c>
      <c r="T835" s="71" t="str">
        <f t="shared" si="509"/>
        <v>N/A</v>
      </c>
      <c r="U835" s="71">
        <f t="shared" si="510"/>
        <v>200</v>
      </c>
      <c r="V835" s="71" t="str">
        <f t="shared" si="511"/>
        <v>N/A</v>
      </c>
      <c r="W835" s="71" t="str">
        <f t="shared" si="512"/>
        <v/>
      </c>
      <c r="X835" s="71" t="str">
        <f t="shared" si="513"/>
        <v/>
      </c>
      <c r="Y835" s="71" t="str">
        <f t="shared" si="514"/>
        <v/>
      </c>
      <c r="Z835" s="71" t="str">
        <f t="shared" ref="Z835:Z898" si="528">IF(P835="N/A",P835,IF(OR(W835="",AND(W835=0,X835="",Y835="")),"No Data",IF(W835=1,1,IF(AND(X835=1,Y835=1),1,0))))</f>
        <v>N/A</v>
      </c>
      <c r="AA835" s="71" t="str">
        <f t="shared" si="515"/>
        <v>N/A</v>
      </c>
      <c r="AB835" s="71" t="str">
        <f t="shared" si="516"/>
        <v/>
      </c>
      <c r="AC835" s="71" t="str">
        <f t="shared" si="517"/>
        <v/>
      </c>
      <c r="AD835" s="71" t="str">
        <f t="shared" ref="AD835:AD898" si="529">IF(AC835="Handpump",IF(AB835="","",AB835),"")</f>
        <v/>
      </c>
      <c r="AE835" s="71" t="str">
        <f t="shared" ref="AE835:AE898" si="530">IF(AC835="piped system",IFERROR(20/AB835*86400/U835,""),"")</f>
        <v/>
      </c>
      <c r="AF835" s="71" t="str">
        <f t="shared" si="518"/>
        <v>N/A</v>
      </c>
      <c r="AG835" s="71" t="str">
        <f t="shared" si="519"/>
        <v/>
      </c>
      <c r="AH835" s="71" t="str">
        <f t="shared" si="520"/>
        <v/>
      </c>
      <c r="AI835" s="71" t="str">
        <f t="shared" si="521"/>
        <v/>
      </c>
      <c r="AJ835" s="71" t="str">
        <f t="shared" si="522"/>
        <v/>
      </c>
      <c r="AK835" s="71" t="str">
        <f t="shared" si="523"/>
        <v/>
      </c>
      <c r="AL835" s="71" t="str">
        <f t="shared" ref="AL835:AL898" si="531">IF(P835="N/A",P835,IF(AJ835="",IF(OR(AG835=0,AND(AI835=0,AG835="")),0,IF(OR(AG835=1,AH835=1,AI835=1),1,"No Data")),IF(OR(AK835=0,AG835=0,AND(AI835=0,AG835="")),0,IF(AND(AK835=1,OR(AG835=1,AH835=1,AI835=1)),1,"No Data"))))</f>
        <v>N/A</v>
      </c>
      <c r="AM835" s="71" t="str">
        <f t="shared" si="524"/>
        <v>N/A</v>
      </c>
    </row>
    <row r="836" spans="1:39" x14ac:dyDescent="0.45">
      <c r="A836" s="71" t="str">
        <f t="shared" si="494"/>
        <v>2712550168</v>
      </c>
      <c r="B836" s="71" t="str">
        <f t="shared" si="495"/>
        <v>26-08-2019 10:45:52 UTC</v>
      </c>
      <c r="C836" s="71" t="str">
        <f t="shared" si="496"/>
        <v>9j2v-4j3r-evkr</v>
      </c>
      <c r="D836" s="71" t="str">
        <f t="shared" si="497"/>
        <v>-15.842824908904731</v>
      </c>
      <c r="E836" s="71" t="str">
        <f t="shared" si="498"/>
        <v>35.2308177575469</v>
      </c>
      <c r="F836" s="71" t="str">
        <f t="shared" si="499"/>
        <v>867.0</v>
      </c>
      <c r="G836" s="71" t="str">
        <f t="shared" si="500"/>
        <v>Malawi</v>
      </c>
      <c r="H836" s="71" t="str">
        <f t="shared" si="501"/>
        <v>Chiradzulu</v>
      </c>
      <c r="I836" s="71" t="str">
        <f t="shared" si="502"/>
        <v>Mpunga</v>
      </c>
      <c r="J836" s="71" t="str">
        <f t="shared" si="503"/>
        <v>Kuchombe</v>
      </c>
      <c r="K836" s="71" t="str">
        <f t="shared" si="504"/>
        <v>Mkumba</v>
      </c>
      <c r="L836" s="71">
        <f t="shared" si="505"/>
        <v>0</v>
      </c>
      <c r="M836" s="71">
        <f t="shared" si="506"/>
        <v>0</v>
      </c>
      <c r="N836" s="71">
        <f t="shared" si="525"/>
        <v>3</v>
      </c>
      <c r="O836" s="71" t="str">
        <f t="shared" si="526"/>
        <v>Basic Level of Service</v>
      </c>
      <c r="P836" s="71">
        <v>1</v>
      </c>
      <c r="Q836" s="71" t="str">
        <f t="shared" si="507"/>
        <v>Afridev Handpump</v>
      </c>
      <c r="R836" s="71" t="str">
        <f t="shared" si="508"/>
        <v/>
      </c>
      <c r="S836" s="71" t="str">
        <f t="shared" si="527"/>
        <v>Afridev Handpump</v>
      </c>
      <c r="T836" s="71">
        <f t="shared" si="509"/>
        <v>1</v>
      </c>
      <c r="U836" s="71">
        <f t="shared" si="510"/>
        <v>750</v>
      </c>
      <c r="V836" s="71">
        <f t="shared" si="511"/>
        <v>0</v>
      </c>
      <c r="W836" s="71">
        <f t="shared" si="512"/>
        <v>0</v>
      </c>
      <c r="X836" s="71">
        <f t="shared" si="513"/>
        <v>1</v>
      </c>
      <c r="Y836" s="71">
        <f t="shared" si="514"/>
        <v>0</v>
      </c>
      <c r="Z836" s="71">
        <f t="shared" si="528"/>
        <v>0</v>
      </c>
      <c r="AA836" s="71">
        <f t="shared" si="515"/>
        <v>0</v>
      </c>
      <c r="AB836" s="71">
        <f t="shared" si="516"/>
        <v>0</v>
      </c>
      <c r="AC836" s="71" t="str">
        <f t="shared" si="517"/>
        <v>Handpump</v>
      </c>
      <c r="AD836" s="71">
        <f t="shared" si="529"/>
        <v>0</v>
      </c>
      <c r="AE836" s="71" t="str">
        <f t="shared" si="530"/>
        <v/>
      </c>
      <c r="AF836" s="71">
        <f t="shared" si="518"/>
        <v>1</v>
      </c>
      <c r="AG836" s="71" t="str">
        <f t="shared" si="519"/>
        <v/>
      </c>
      <c r="AH836" s="71" t="str">
        <f t="shared" si="520"/>
        <v/>
      </c>
      <c r="AI836" s="71" t="str">
        <f t="shared" si="521"/>
        <v/>
      </c>
      <c r="AJ836" s="71" t="str">
        <f t="shared" si="522"/>
        <v>Turbidity</v>
      </c>
      <c r="AK836" s="71" t="str">
        <f t="shared" si="523"/>
        <v/>
      </c>
      <c r="AL836" s="71" t="str">
        <f t="shared" si="531"/>
        <v>No Data</v>
      </c>
      <c r="AM836" s="71">
        <f t="shared" si="524"/>
        <v>0</v>
      </c>
    </row>
    <row r="837" spans="1:39" x14ac:dyDescent="0.45">
      <c r="A837" s="71" t="str">
        <f t="shared" si="494"/>
        <v>2716950664</v>
      </c>
      <c r="B837" s="71" t="str">
        <f t="shared" si="495"/>
        <v>26-08-2019 11:05:08 UTC</v>
      </c>
      <c r="C837" s="71" t="str">
        <f t="shared" si="496"/>
        <v>n6qm-7ndu-2s6e</v>
      </c>
      <c r="D837" s="71" t="str">
        <f t="shared" si="497"/>
        <v>-15.770530449226499</v>
      </c>
      <c r="E837" s="71" t="str">
        <f t="shared" si="498"/>
        <v>35.17012070864439</v>
      </c>
      <c r="F837" s="71" t="str">
        <f t="shared" si="499"/>
        <v>947.0</v>
      </c>
      <c r="G837" s="71" t="str">
        <f t="shared" si="500"/>
        <v>Malawi</v>
      </c>
      <c r="H837" s="71" t="str">
        <f t="shared" si="501"/>
        <v>Chiradzulu</v>
      </c>
      <c r="I837" s="71" t="str">
        <f t="shared" si="502"/>
        <v>Likoswe</v>
      </c>
      <c r="J837" s="71" t="str">
        <f t="shared" si="503"/>
        <v>Sumani</v>
      </c>
      <c r="K837" s="71" t="str">
        <f t="shared" si="504"/>
        <v>Sumani II</v>
      </c>
      <c r="L837" s="71">
        <f t="shared" si="505"/>
        <v>0</v>
      </c>
      <c r="M837" s="71">
        <f t="shared" si="506"/>
        <v>0</v>
      </c>
      <c r="N837" s="71">
        <f t="shared" si="525"/>
        <v>0</v>
      </c>
      <c r="O837" s="71" t="str">
        <f t="shared" si="526"/>
        <v>No Improved System</v>
      </c>
      <c r="P837" s="71" t="s">
        <v>96</v>
      </c>
      <c r="Q837" s="71" t="str">
        <f t="shared" si="507"/>
        <v/>
      </c>
      <c r="R837" s="71" t="str">
        <f t="shared" si="508"/>
        <v>Unprotected well</v>
      </c>
      <c r="S837" s="71" t="str">
        <f t="shared" si="527"/>
        <v>Unprotected well</v>
      </c>
      <c r="T837" s="71" t="str">
        <f t="shared" si="509"/>
        <v>N/A</v>
      </c>
      <c r="U837" s="71">
        <f t="shared" si="510"/>
        <v>50</v>
      </c>
      <c r="V837" s="71" t="str">
        <f t="shared" si="511"/>
        <v>N/A</v>
      </c>
      <c r="W837" s="71" t="str">
        <f t="shared" si="512"/>
        <v/>
      </c>
      <c r="X837" s="71" t="str">
        <f t="shared" si="513"/>
        <v/>
      </c>
      <c r="Y837" s="71" t="str">
        <f t="shared" si="514"/>
        <v/>
      </c>
      <c r="Z837" s="71" t="str">
        <f t="shared" si="528"/>
        <v>N/A</v>
      </c>
      <c r="AA837" s="71" t="str">
        <f t="shared" si="515"/>
        <v>N/A</v>
      </c>
      <c r="AB837" s="71" t="str">
        <f t="shared" si="516"/>
        <v/>
      </c>
      <c r="AC837" s="71" t="str">
        <f t="shared" si="517"/>
        <v/>
      </c>
      <c r="AD837" s="71" t="str">
        <f t="shared" si="529"/>
        <v/>
      </c>
      <c r="AE837" s="71" t="str">
        <f t="shared" si="530"/>
        <v/>
      </c>
      <c r="AF837" s="71" t="str">
        <f t="shared" si="518"/>
        <v>N/A</v>
      </c>
      <c r="AG837" s="71" t="str">
        <f t="shared" si="519"/>
        <v/>
      </c>
      <c r="AH837" s="71" t="str">
        <f t="shared" si="520"/>
        <v/>
      </c>
      <c r="AI837" s="71" t="str">
        <f t="shared" si="521"/>
        <v/>
      </c>
      <c r="AJ837" s="71" t="str">
        <f t="shared" si="522"/>
        <v/>
      </c>
      <c r="AK837" s="71" t="str">
        <f t="shared" si="523"/>
        <v/>
      </c>
      <c r="AL837" s="71" t="str">
        <f t="shared" si="531"/>
        <v>N/A</v>
      </c>
      <c r="AM837" s="71" t="str">
        <f t="shared" si="524"/>
        <v>N/A</v>
      </c>
    </row>
    <row r="838" spans="1:39" x14ac:dyDescent="0.45">
      <c r="A838" s="71" t="str">
        <f t="shared" si="494"/>
        <v>2730230526</v>
      </c>
      <c r="B838" s="71" t="str">
        <f t="shared" si="495"/>
        <v>26-08-2019 11:11:31 UTC</v>
      </c>
      <c r="C838" s="71" t="str">
        <f t="shared" si="496"/>
        <v>q9u4-62xe-96th</v>
      </c>
      <c r="D838" s="71" t="str">
        <f t="shared" si="497"/>
        <v>-15.618495550006628</v>
      </c>
      <c r="E838" s="71" t="str">
        <f t="shared" si="498"/>
        <v>35.10728543624282</v>
      </c>
      <c r="F838" s="71" t="str">
        <f t="shared" si="499"/>
        <v>917.0</v>
      </c>
      <c r="G838" s="71" t="str">
        <f t="shared" si="500"/>
        <v>Malawi</v>
      </c>
      <c r="H838" s="71" t="str">
        <f t="shared" si="501"/>
        <v>Chiradzulu</v>
      </c>
      <c r="I838" s="71" t="str">
        <f t="shared" si="502"/>
        <v>Chitera</v>
      </c>
      <c r="J838" s="71" t="str">
        <f t="shared" si="503"/>
        <v>Chitera</v>
      </c>
      <c r="K838" s="71" t="str">
        <f t="shared" si="504"/>
        <v>Golden</v>
      </c>
      <c r="L838" s="71">
        <f t="shared" si="505"/>
        <v>0</v>
      </c>
      <c r="M838" s="71">
        <f t="shared" si="506"/>
        <v>0</v>
      </c>
      <c r="N838" s="71">
        <f t="shared" si="525"/>
        <v>7</v>
      </c>
      <c r="O838" s="71" t="str">
        <f t="shared" si="526"/>
        <v>Intermediate Level of Service</v>
      </c>
      <c r="P838" s="71">
        <v>1</v>
      </c>
      <c r="Q838" s="71" t="str">
        <f t="shared" si="507"/>
        <v>Afridev Handpump</v>
      </c>
      <c r="R838" s="71" t="str">
        <f t="shared" si="508"/>
        <v/>
      </c>
      <c r="S838" s="71" t="str">
        <f t="shared" si="527"/>
        <v>Afridev Handpump</v>
      </c>
      <c r="T838" s="71">
        <f t="shared" si="509"/>
        <v>1</v>
      </c>
      <c r="U838" s="71">
        <f t="shared" si="510"/>
        <v>510</v>
      </c>
      <c r="V838" s="71">
        <f t="shared" si="511"/>
        <v>0</v>
      </c>
      <c r="W838" s="71">
        <f t="shared" si="512"/>
        <v>1</v>
      </c>
      <c r="X838" s="71" t="str">
        <f t="shared" si="513"/>
        <v/>
      </c>
      <c r="Y838" s="71" t="str">
        <f t="shared" si="514"/>
        <v/>
      </c>
      <c r="Z838" s="71">
        <f t="shared" si="528"/>
        <v>1</v>
      </c>
      <c r="AA838" s="71">
        <f t="shared" si="515"/>
        <v>1</v>
      </c>
      <c r="AB838" s="71">
        <f t="shared" si="516"/>
        <v>54</v>
      </c>
      <c r="AC838" s="71" t="str">
        <f t="shared" si="517"/>
        <v>Handpump</v>
      </c>
      <c r="AD838" s="71">
        <f t="shared" si="529"/>
        <v>54</v>
      </c>
      <c r="AE838" s="71" t="str">
        <f t="shared" si="530"/>
        <v/>
      </c>
      <c r="AF838" s="71">
        <f t="shared" si="518"/>
        <v>1</v>
      </c>
      <c r="AG838" s="71" t="str">
        <f t="shared" si="519"/>
        <v/>
      </c>
      <c r="AH838" s="71" t="str">
        <f t="shared" si="520"/>
        <v/>
      </c>
      <c r="AI838" s="71">
        <f t="shared" si="521"/>
        <v>1</v>
      </c>
      <c r="AJ838" s="71" t="str">
        <f t="shared" si="522"/>
        <v>Turbidity</v>
      </c>
      <c r="AK838" s="71">
        <f t="shared" si="523"/>
        <v>1</v>
      </c>
      <c r="AL838" s="71">
        <f t="shared" si="531"/>
        <v>1</v>
      </c>
      <c r="AM838" s="71">
        <f t="shared" si="524"/>
        <v>1</v>
      </c>
    </row>
    <row r="839" spans="1:39" x14ac:dyDescent="0.45">
      <c r="A839" s="71" t="str">
        <f t="shared" si="494"/>
        <v>2684100463</v>
      </c>
      <c r="B839" s="71" t="str">
        <f t="shared" si="495"/>
        <v>26-08-2019 11:11:51 UTC</v>
      </c>
      <c r="C839" s="71" t="str">
        <f t="shared" si="496"/>
        <v>3v48-tdu3-5s67</v>
      </c>
      <c r="D839" s="71" t="str">
        <f t="shared" si="497"/>
        <v>-15.596837257035077</v>
      </c>
      <c r="E839" s="71" t="str">
        <f t="shared" si="498"/>
        <v>35.113053945824504</v>
      </c>
      <c r="F839" s="71" t="str">
        <f t="shared" si="499"/>
        <v>903.0</v>
      </c>
      <c r="G839" s="71" t="str">
        <f t="shared" si="500"/>
        <v>Malawi</v>
      </c>
      <c r="H839" s="71" t="str">
        <f t="shared" si="501"/>
        <v>Chiradzulu</v>
      </c>
      <c r="I839" s="71" t="str">
        <f t="shared" si="502"/>
        <v>Chitera</v>
      </c>
      <c r="J839" s="71" t="str">
        <f t="shared" si="503"/>
        <v>Chitera</v>
      </c>
      <c r="K839" s="71" t="str">
        <f t="shared" si="504"/>
        <v>Bandula</v>
      </c>
      <c r="L839" s="71">
        <f t="shared" si="505"/>
        <v>0</v>
      </c>
      <c r="M839" s="71">
        <f t="shared" si="506"/>
        <v>0</v>
      </c>
      <c r="N839" s="71">
        <f t="shared" si="525"/>
        <v>7</v>
      </c>
      <c r="O839" s="71" t="str">
        <f t="shared" si="526"/>
        <v>Intermediate Level of Service</v>
      </c>
      <c r="P839" s="71">
        <v>1</v>
      </c>
      <c r="Q839" s="71" t="str">
        <f t="shared" si="507"/>
        <v>Afridev Handpump</v>
      </c>
      <c r="R839" s="71" t="str">
        <f t="shared" si="508"/>
        <v/>
      </c>
      <c r="S839" s="71" t="str">
        <f t="shared" si="527"/>
        <v>Afridev Handpump</v>
      </c>
      <c r="T839" s="71">
        <f t="shared" si="509"/>
        <v>1</v>
      </c>
      <c r="U839" s="71">
        <f t="shared" si="510"/>
        <v>350</v>
      </c>
      <c r="V839" s="71">
        <f t="shared" si="511"/>
        <v>0</v>
      </c>
      <c r="W839" s="71">
        <f t="shared" si="512"/>
        <v>1</v>
      </c>
      <c r="X839" s="71" t="str">
        <f t="shared" si="513"/>
        <v/>
      </c>
      <c r="Y839" s="71" t="str">
        <f t="shared" si="514"/>
        <v/>
      </c>
      <c r="Z839" s="71">
        <f t="shared" si="528"/>
        <v>1</v>
      </c>
      <c r="AA839" s="71">
        <f t="shared" si="515"/>
        <v>1</v>
      </c>
      <c r="AB839" s="71">
        <f t="shared" si="516"/>
        <v>68</v>
      </c>
      <c r="AC839" s="71" t="str">
        <f t="shared" si="517"/>
        <v>Handpump</v>
      </c>
      <c r="AD839" s="71">
        <f t="shared" si="529"/>
        <v>68</v>
      </c>
      <c r="AE839" s="71" t="str">
        <f t="shared" si="530"/>
        <v/>
      </c>
      <c r="AF839" s="71">
        <f t="shared" si="518"/>
        <v>1</v>
      </c>
      <c r="AG839" s="71" t="str">
        <f t="shared" si="519"/>
        <v/>
      </c>
      <c r="AH839" s="71" t="str">
        <f t="shared" si="520"/>
        <v/>
      </c>
      <c r="AI839" s="71">
        <f t="shared" si="521"/>
        <v>1</v>
      </c>
      <c r="AJ839" s="71" t="str">
        <f t="shared" si="522"/>
        <v>Turbidity</v>
      </c>
      <c r="AK839" s="71">
        <f t="shared" si="523"/>
        <v>1</v>
      </c>
      <c r="AL839" s="71">
        <f t="shared" si="531"/>
        <v>1</v>
      </c>
      <c r="AM839" s="71">
        <f t="shared" si="524"/>
        <v>1</v>
      </c>
    </row>
    <row r="840" spans="1:39" x14ac:dyDescent="0.45">
      <c r="A840" s="71" t="str">
        <f t="shared" si="494"/>
        <v>2718630301</v>
      </c>
      <c r="B840" s="71" t="str">
        <f t="shared" si="495"/>
        <v>26-08-2019 11:15:24 UTC</v>
      </c>
      <c r="C840" s="71" t="str">
        <f t="shared" si="496"/>
        <v>9ymu-6dkj-us0e</v>
      </c>
      <c r="D840" s="71" t="str">
        <f t="shared" si="497"/>
        <v>-15.615388881415129</v>
      </c>
      <c r="E840" s="71" t="str">
        <f t="shared" si="498"/>
        <v>35.11469059623778</v>
      </c>
      <c r="F840" s="71" t="str">
        <f t="shared" si="499"/>
        <v>932.0</v>
      </c>
      <c r="G840" s="71" t="str">
        <f t="shared" si="500"/>
        <v>Malawi</v>
      </c>
      <c r="H840" s="71" t="str">
        <f t="shared" si="501"/>
        <v>Chiradzulu</v>
      </c>
      <c r="I840" s="71" t="str">
        <f t="shared" si="502"/>
        <v>Chitera</v>
      </c>
      <c r="J840" s="71" t="str">
        <f t="shared" si="503"/>
        <v>Chitera</v>
      </c>
      <c r="K840" s="71" t="str">
        <f t="shared" si="504"/>
        <v>Nakhwala</v>
      </c>
      <c r="L840" s="71">
        <f t="shared" si="505"/>
        <v>0</v>
      </c>
      <c r="M840" s="71">
        <f t="shared" si="506"/>
        <v>0</v>
      </c>
      <c r="N840" s="71">
        <f t="shared" si="525"/>
        <v>7</v>
      </c>
      <c r="O840" s="71" t="str">
        <f t="shared" si="526"/>
        <v>Intermediate Level of Service</v>
      </c>
      <c r="P840" s="71">
        <v>1</v>
      </c>
      <c r="Q840" s="71" t="str">
        <f t="shared" si="507"/>
        <v>Afridev Handpump</v>
      </c>
      <c r="R840" s="71" t="str">
        <f t="shared" si="508"/>
        <v/>
      </c>
      <c r="S840" s="71" t="str">
        <f t="shared" si="527"/>
        <v>Afridev Handpump</v>
      </c>
      <c r="T840" s="71">
        <f t="shared" si="509"/>
        <v>1</v>
      </c>
      <c r="U840" s="71">
        <f t="shared" si="510"/>
        <v>310</v>
      </c>
      <c r="V840" s="71">
        <f t="shared" si="511"/>
        <v>0</v>
      </c>
      <c r="W840" s="71">
        <f t="shared" si="512"/>
        <v>1</v>
      </c>
      <c r="X840" s="71" t="str">
        <f t="shared" si="513"/>
        <v/>
      </c>
      <c r="Y840" s="71" t="str">
        <f t="shared" si="514"/>
        <v/>
      </c>
      <c r="Z840" s="71">
        <f t="shared" si="528"/>
        <v>1</v>
      </c>
      <c r="AA840" s="71">
        <f t="shared" si="515"/>
        <v>1</v>
      </c>
      <c r="AB840" s="71">
        <f t="shared" si="516"/>
        <v>70</v>
      </c>
      <c r="AC840" s="71" t="str">
        <f t="shared" si="517"/>
        <v>Handpump</v>
      </c>
      <c r="AD840" s="71">
        <f t="shared" si="529"/>
        <v>70</v>
      </c>
      <c r="AE840" s="71" t="str">
        <f t="shared" si="530"/>
        <v/>
      </c>
      <c r="AF840" s="71">
        <f t="shared" si="518"/>
        <v>1</v>
      </c>
      <c r="AG840" s="71" t="str">
        <f t="shared" si="519"/>
        <v/>
      </c>
      <c r="AH840" s="71" t="str">
        <f t="shared" si="520"/>
        <v/>
      </c>
      <c r="AI840" s="71">
        <f t="shared" si="521"/>
        <v>1</v>
      </c>
      <c r="AJ840" s="71" t="str">
        <f t="shared" si="522"/>
        <v>Turbidity</v>
      </c>
      <c r="AK840" s="71">
        <f t="shared" si="523"/>
        <v>1</v>
      </c>
      <c r="AL840" s="71">
        <f t="shared" si="531"/>
        <v>1</v>
      </c>
      <c r="AM840" s="71">
        <f t="shared" si="524"/>
        <v>1</v>
      </c>
    </row>
    <row r="841" spans="1:39" x14ac:dyDescent="0.45">
      <c r="A841" s="71" t="str">
        <f t="shared" si="494"/>
        <v>2717010116</v>
      </c>
      <c r="B841" s="71" t="str">
        <f t="shared" si="495"/>
        <v>26-08-2019 11:29:40 UTC</v>
      </c>
      <c r="C841" s="71" t="str">
        <f t="shared" si="496"/>
        <v>6468-7mrn-3ufg</v>
      </c>
      <c r="D841" s="71" t="str">
        <f t="shared" si="497"/>
        <v>-15.598054477013648</v>
      </c>
      <c r="E841" s="71" t="str">
        <f t="shared" si="498"/>
        <v>35.11271791532636</v>
      </c>
      <c r="F841" s="71" t="str">
        <f t="shared" si="499"/>
        <v>913.0</v>
      </c>
      <c r="G841" s="71" t="str">
        <f t="shared" si="500"/>
        <v>Malawi</v>
      </c>
      <c r="H841" s="71" t="str">
        <f t="shared" si="501"/>
        <v>Chiradzulu</v>
      </c>
      <c r="I841" s="71" t="str">
        <f t="shared" si="502"/>
        <v>Chitera</v>
      </c>
      <c r="J841" s="71" t="str">
        <f t="shared" si="503"/>
        <v>Chitera</v>
      </c>
      <c r="K841" s="71" t="str">
        <f t="shared" si="504"/>
        <v>Bandula</v>
      </c>
      <c r="L841" s="71">
        <f t="shared" si="505"/>
        <v>0</v>
      </c>
      <c r="M841" s="71">
        <f t="shared" si="506"/>
        <v>0</v>
      </c>
      <c r="N841" s="71">
        <f t="shared" si="525"/>
        <v>6</v>
      </c>
      <c r="O841" s="71" t="str">
        <f t="shared" si="526"/>
        <v>Intermediate Level of Service</v>
      </c>
      <c r="P841" s="71">
        <v>1</v>
      </c>
      <c r="Q841" s="71" t="str">
        <f t="shared" si="507"/>
        <v>Afridev Handpump</v>
      </c>
      <c r="R841" s="71" t="str">
        <f t="shared" si="508"/>
        <v/>
      </c>
      <c r="S841" s="71" t="str">
        <f t="shared" si="527"/>
        <v>Afridev Handpump</v>
      </c>
      <c r="T841" s="71">
        <f t="shared" si="509"/>
        <v>1</v>
      </c>
      <c r="U841" s="71">
        <f t="shared" si="510"/>
        <v>750</v>
      </c>
      <c r="V841" s="71">
        <f t="shared" si="511"/>
        <v>0</v>
      </c>
      <c r="W841" s="71">
        <f t="shared" si="512"/>
        <v>0</v>
      </c>
      <c r="X841" s="71">
        <f t="shared" si="513"/>
        <v>1</v>
      </c>
      <c r="Y841" s="71">
        <f t="shared" si="514"/>
        <v>0</v>
      </c>
      <c r="Z841" s="71">
        <f t="shared" si="528"/>
        <v>0</v>
      </c>
      <c r="AA841" s="71">
        <f t="shared" si="515"/>
        <v>1</v>
      </c>
      <c r="AB841" s="71">
        <f t="shared" si="516"/>
        <v>56</v>
      </c>
      <c r="AC841" s="71" t="str">
        <f t="shared" si="517"/>
        <v>Handpump</v>
      </c>
      <c r="AD841" s="71">
        <f t="shared" si="529"/>
        <v>56</v>
      </c>
      <c r="AE841" s="71" t="str">
        <f t="shared" si="530"/>
        <v/>
      </c>
      <c r="AF841" s="71">
        <f t="shared" si="518"/>
        <v>1</v>
      </c>
      <c r="AG841" s="71" t="str">
        <f t="shared" si="519"/>
        <v/>
      </c>
      <c r="AH841" s="71" t="str">
        <f t="shared" si="520"/>
        <v/>
      </c>
      <c r="AI841" s="71">
        <f t="shared" si="521"/>
        <v>1</v>
      </c>
      <c r="AJ841" s="71" t="str">
        <f t="shared" si="522"/>
        <v>Turbidity</v>
      </c>
      <c r="AK841" s="71">
        <f t="shared" si="523"/>
        <v>1</v>
      </c>
      <c r="AL841" s="71">
        <f t="shared" si="531"/>
        <v>1</v>
      </c>
      <c r="AM841" s="71">
        <f t="shared" si="524"/>
        <v>1</v>
      </c>
    </row>
    <row r="842" spans="1:39" x14ac:dyDescent="0.45">
      <c r="A842" s="71" t="str">
        <f t="shared" si="494"/>
        <v>2724430645</v>
      </c>
      <c r="B842" s="71" t="str">
        <f t="shared" si="495"/>
        <v>26-08-2019 11:38:08 UTC</v>
      </c>
      <c r="C842" s="71" t="str">
        <f t="shared" si="496"/>
        <v>7n79-7c40-da88</v>
      </c>
      <c r="D842" s="71" t="str">
        <f t="shared" si="497"/>
        <v>-15.775256166234612</v>
      </c>
      <c r="E842" s="71" t="str">
        <f t="shared" si="498"/>
        <v>35.171364499256015</v>
      </c>
      <c r="F842" s="71" t="str">
        <f t="shared" si="499"/>
        <v>963.0</v>
      </c>
      <c r="G842" s="71" t="str">
        <f t="shared" si="500"/>
        <v>Malawi</v>
      </c>
      <c r="H842" s="71" t="str">
        <f t="shared" si="501"/>
        <v>Chiradzulu</v>
      </c>
      <c r="I842" s="71" t="str">
        <f t="shared" si="502"/>
        <v>Likoswe</v>
      </c>
      <c r="J842" s="71" t="str">
        <f t="shared" si="503"/>
        <v>Sumani</v>
      </c>
      <c r="K842" s="71" t="str">
        <f t="shared" si="504"/>
        <v>Chimimba</v>
      </c>
      <c r="L842" s="71">
        <f t="shared" si="505"/>
        <v>0</v>
      </c>
      <c r="M842" s="71">
        <f t="shared" si="506"/>
        <v>0</v>
      </c>
      <c r="N842" s="71">
        <f t="shared" si="525"/>
        <v>4</v>
      </c>
      <c r="O842" s="71" t="str">
        <f t="shared" si="526"/>
        <v>Basic Level of Service</v>
      </c>
      <c r="P842" s="71">
        <v>1</v>
      </c>
      <c r="Q842" s="71" t="str">
        <f t="shared" si="507"/>
        <v>Afridev Handpump</v>
      </c>
      <c r="R842" s="71" t="str">
        <f t="shared" si="508"/>
        <v/>
      </c>
      <c r="S842" s="71" t="str">
        <f t="shared" si="527"/>
        <v>Afridev Handpump</v>
      </c>
      <c r="T842" s="71">
        <f t="shared" si="509"/>
        <v>1</v>
      </c>
      <c r="U842" s="71">
        <f t="shared" si="510"/>
        <v>390</v>
      </c>
      <c r="V842" s="71">
        <f t="shared" si="511"/>
        <v>0</v>
      </c>
      <c r="W842" s="71">
        <f t="shared" si="512"/>
        <v>0</v>
      </c>
      <c r="X842" s="71">
        <f t="shared" si="513"/>
        <v>1</v>
      </c>
      <c r="Y842" s="71">
        <f t="shared" si="514"/>
        <v>0</v>
      </c>
      <c r="Z842" s="71">
        <f t="shared" si="528"/>
        <v>0</v>
      </c>
      <c r="AA842" s="71">
        <f t="shared" si="515"/>
        <v>1</v>
      </c>
      <c r="AB842" s="71">
        <f t="shared" si="516"/>
        <v>353</v>
      </c>
      <c r="AC842" s="71" t="str">
        <f t="shared" si="517"/>
        <v>Handpump</v>
      </c>
      <c r="AD842" s="71">
        <f t="shared" si="529"/>
        <v>353</v>
      </c>
      <c r="AE842" s="71" t="str">
        <f t="shared" si="530"/>
        <v/>
      </c>
      <c r="AF842" s="71">
        <f t="shared" si="518"/>
        <v>0</v>
      </c>
      <c r="AG842" s="71" t="str">
        <f t="shared" si="519"/>
        <v/>
      </c>
      <c r="AH842" s="71" t="str">
        <f t="shared" si="520"/>
        <v/>
      </c>
      <c r="AI842" s="71">
        <f t="shared" si="521"/>
        <v>1</v>
      </c>
      <c r="AJ842" s="71" t="str">
        <f t="shared" si="522"/>
        <v>Turbidity</v>
      </c>
      <c r="AK842" s="71">
        <f t="shared" si="523"/>
        <v>1</v>
      </c>
      <c r="AL842" s="71">
        <f t="shared" si="531"/>
        <v>1</v>
      </c>
      <c r="AM842" s="71">
        <f t="shared" si="524"/>
        <v>0</v>
      </c>
    </row>
    <row r="843" spans="1:39" x14ac:dyDescent="0.45">
      <c r="A843" s="71" t="str">
        <f t="shared" si="494"/>
        <v>2722470141</v>
      </c>
      <c r="B843" s="71" t="str">
        <f t="shared" si="495"/>
        <v>26-08-2019 11:40:00 UTC</v>
      </c>
      <c r="C843" s="71" t="str">
        <f t="shared" si="496"/>
        <v>jrmq-9mdq-94wm</v>
      </c>
      <c r="D843" s="71" t="str">
        <f t="shared" si="497"/>
        <v>-15.779814999550581</v>
      </c>
      <c r="E843" s="71" t="str">
        <f t="shared" si="498"/>
        <v>35.1697763800621</v>
      </c>
      <c r="F843" s="71" t="str">
        <f t="shared" si="499"/>
        <v>970.0</v>
      </c>
      <c r="G843" s="71" t="str">
        <f t="shared" si="500"/>
        <v>Malawi</v>
      </c>
      <c r="H843" s="71" t="str">
        <f t="shared" si="501"/>
        <v>Chiradzulu</v>
      </c>
      <c r="I843" s="71" t="str">
        <f t="shared" si="502"/>
        <v>Likoswe</v>
      </c>
      <c r="J843" s="71" t="str">
        <f t="shared" si="503"/>
        <v>Sumani</v>
      </c>
      <c r="K843" s="71" t="str">
        <f t="shared" si="504"/>
        <v>Sumani I</v>
      </c>
      <c r="L843" s="71">
        <f t="shared" si="505"/>
        <v>0</v>
      </c>
      <c r="M843" s="71">
        <f t="shared" si="506"/>
        <v>0</v>
      </c>
      <c r="N843" s="71">
        <f t="shared" si="525"/>
        <v>4</v>
      </c>
      <c r="O843" s="71" t="str">
        <f t="shared" si="526"/>
        <v>Basic Level of Service</v>
      </c>
      <c r="P843" s="71">
        <v>1</v>
      </c>
      <c r="Q843" s="71" t="str">
        <f t="shared" si="507"/>
        <v>Afridev Handpump</v>
      </c>
      <c r="R843" s="71" t="str">
        <f t="shared" si="508"/>
        <v/>
      </c>
      <c r="S843" s="71" t="str">
        <f t="shared" si="527"/>
        <v>Afridev Handpump</v>
      </c>
      <c r="T843" s="71">
        <f t="shared" si="509"/>
        <v>1</v>
      </c>
      <c r="U843" s="71">
        <f t="shared" si="510"/>
        <v>500</v>
      </c>
      <c r="V843" s="71">
        <f t="shared" si="511"/>
        <v>0</v>
      </c>
      <c r="W843" s="71">
        <f t="shared" si="512"/>
        <v>0</v>
      </c>
      <c r="X843" s="71">
        <f t="shared" si="513"/>
        <v>1</v>
      </c>
      <c r="Y843" s="71">
        <f t="shared" si="514"/>
        <v>0</v>
      </c>
      <c r="Z843" s="71">
        <f t="shared" si="528"/>
        <v>0</v>
      </c>
      <c r="AA843" s="71">
        <f t="shared" si="515"/>
        <v>1</v>
      </c>
      <c r="AB843" s="71">
        <f t="shared" si="516"/>
        <v>480</v>
      </c>
      <c r="AC843" s="71" t="str">
        <f t="shared" si="517"/>
        <v>Handpump</v>
      </c>
      <c r="AD843" s="71">
        <f t="shared" si="529"/>
        <v>480</v>
      </c>
      <c r="AE843" s="71" t="str">
        <f t="shared" si="530"/>
        <v/>
      </c>
      <c r="AF843" s="71">
        <f t="shared" si="518"/>
        <v>0</v>
      </c>
      <c r="AG843" s="71" t="str">
        <f t="shared" si="519"/>
        <v/>
      </c>
      <c r="AH843" s="71" t="str">
        <f t="shared" si="520"/>
        <v/>
      </c>
      <c r="AI843" s="71">
        <f t="shared" si="521"/>
        <v>1</v>
      </c>
      <c r="AJ843" s="71" t="str">
        <f t="shared" si="522"/>
        <v>Turbidity</v>
      </c>
      <c r="AK843" s="71">
        <f t="shared" si="523"/>
        <v>1</v>
      </c>
      <c r="AL843" s="71">
        <f t="shared" si="531"/>
        <v>1</v>
      </c>
      <c r="AM843" s="71">
        <f t="shared" si="524"/>
        <v>0</v>
      </c>
    </row>
    <row r="844" spans="1:39" x14ac:dyDescent="0.45">
      <c r="A844" s="71" t="str">
        <f t="shared" si="494"/>
        <v>2684100253</v>
      </c>
      <c r="B844" s="71" t="str">
        <f t="shared" si="495"/>
        <v>26-08-2019 11:41:16 UTC</v>
      </c>
      <c r="C844" s="71" t="str">
        <f t="shared" si="496"/>
        <v>xhrf-phcf-vd2n</v>
      </c>
      <c r="D844" s="71" t="str">
        <f t="shared" si="497"/>
        <v>-15.835785786621273</v>
      </c>
      <c r="E844" s="71" t="str">
        <f t="shared" si="498"/>
        <v>35.23031325079501</v>
      </c>
      <c r="F844" s="71" t="str">
        <f t="shared" si="499"/>
        <v>880.0</v>
      </c>
      <c r="G844" s="71" t="str">
        <f t="shared" si="500"/>
        <v>Malawi</v>
      </c>
      <c r="H844" s="71" t="str">
        <f t="shared" si="501"/>
        <v>Chiradzulu</v>
      </c>
      <c r="I844" s="71" t="str">
        <f t="shared" si="502"/>
        <v>Mpunga</v>
      </c>
      <c r="J844" s="71" t="str">
        <f t="shared" si="503"/>
        <v>Kuchombe</v>
      </c>
      <c r="K844" s="71" t="str">
        <f t="shared" si="504"/>
        <v>Chitopa</v>
      </c>
      <c r="L844" s="71">
        <f t="shared" si="505"/>
        <v>0</v>
      </c>
      <c r="M844" s="71">
        <f t="shared" si="506"/>
        <v>0</v>
      </c>
      <c r="N844" s="71">
        <f t="shared" si="525"/>
        <v>3</v>
      </c>
      <c r="O844" s="71" t="str">
        <f t="shared" si="526"/>
        <v>Basic Level of Service</v>
      </c>
      <c r="P844" s="71">
        <v>1</v>
      </c>
      <c r="Q844" s="71" t="str">
        <f t="shared" si="507"/>
        <v>Afridev Handpump</v>
      </c>
      <c r="R844" s="71" t="str">
        <f t="shared" si="508"/>
        <v/>
      </c>
      <c r="S844" s="71" t="str">
        <f t="shared" si="527"/>
        <v>Afridev Handpump</v>
      </c>
      <c r="T844" s="71">
        <f t="shared" si="509"/>
        <v>0</v>
      </c>
      <c r="U844" s="71">
        <f t="shared" si="510"/>
        <v>335</v>
      </c>
      <c r="V844" s="71">
        <f t="shared" si="511"/>
        <v>0</v>
      </c>
      <c r="W844" s="71">
        <f t="shared" si="512"/>
        <v>0</v>
      </c>
      <c r="X844" s="71">
        <f t="shared" si="513"/>
        <v>1</v>
      </c>
      <c r="Y844" s="71">
        <f t="shared" si="514"/>
        <v>0</v>
      </c>
      <c r="Z844" s="71">
        <f t="shared" si="528"/>
        <v>0</v>
      </c>
      <c r="AA844" s="71">
        <f t="shared" si="515"/>
        <v>1</v>
      </c>
      <c r="AB844" s="71">
        <f t="shared" si="516"/>
        <v>0</v>
      </c>
      <c r="AC844" s="71" t="str">
        <f t="shared" si="517"/>
        <v>Handpump</v>
      </c>
      <c r="AD844" s="71">
        <f t="shared" si="529"/>
        <v>0</v>
      </c>
      <c r="AE844" s="71" t="str">
        <f t="shared" si="530"/>
        <v/>
      </c>
      <c r="AF844" s="71">
        <f t="shared" si="518"/>
        <v>1</v>
      </c>
      <c r="AG844" s="71" t="str">
        <f t="shared" si="519"/>
        <v/>
      </c>
      <c r="AH844" s="71" t="str">
        <f t="shared" si="520"/>
        <v/>
      </c>
      <c r="AI844" s="71" t="str">
        <f t="shared" si="521"/>
        <v/>
      </c>
      <c r="AJ844" s="71" t="str">
        <f t="shared" si="522"/>
        <v>Turbidity</v>
      </c>
      <c r="AK844" s="71" t="str">
        <f t="shared" si="523"/>
        <v/>
      </c>
      <c r="AL844" s="71" t="str">
        <f t="shared" si="531"/>
        <v>No Data</v>
      </c>
      <c r="AM844" s="71">
        <f t="shared" si="524"/>
        <v>0</v>
      </c>
    </row>
    <row r="845" spans="1:39" x14ac:dyDescent="0.45">
      <c r="A845" s="71" t="str">
        <f t="shared" si="494"/>
        <v>2684100598</v>
      </c>
      <c r="B845" s="71" t="str">
        <f t="shared" si="495"/>
        <v>26-08-2019 11:46:15 UTC</v>
      </c>
      <c r="C845" s="71" t="str">
        <f t="shared" si="496"/>
        <v>1shs-dpb3-vhbb</v>
      </c>
      <c r="D845" s="71" t="str">
        <f t="shared" si="497"/>
        <v>-15.622685453854501</v>
      </c>
      <c r="E845" s="71" t="str">
        <f t="shared" si="498"/>
        <v>35.10543244890869</v>
      </c>
      <c r="F845" s="71" t="str">
        <f t="shared" si="499"/>
        <v>912.0</v>
      </c>
      <c r="G845" s="71" t="str">
        <f t="shared" si="500"/>
        <v>Malawi</v>
      </c>
      <c r="H845" s="71" t="str">
        <f t="shared" si="501"/>
        <v>Chiradzulu</v>
      </c>
      <c r="I845" s="71" t="str">
        <f t="shared" si="502"/>
        <v>Chitera</v>
      </c>
      <c r="J845" s="71" t="str">
        <f t="shared" si="503"/>
        <v>Chitera</v>
      </c>
      <c r="K845" s="71" t="str">
        <f t="shared" si="504"/>
        <v>Golden</v>
      </c>
      <c r="L845" s="71">
        <f t="shared" si="505"/>
        <v>0</v>
      </c>
      <c r="M845" s="71">
        <f t="shared" si="506"/>
        <v>0</v>
      </c>
      <c r="N845" s="71">
        <f t="shared" si="525"/>
        <v>0</v>
      </c>
      <c r="O845" s="71" t="str">
        <f t="shared" si="526"/>
        <v>No Improved System</v>
      </c>
      <c r="P845" s="71" t="s">
        <v>96</v>
      </c>
      <c r="Q845" s="71" t="str">
        <f t="shared" si="507"/>
        <v/>
      </c>
      <c r="R845" s="71" t="str">
        <f t="shared" si="508"/>
        <v>Scoophole</v>
      </c>
      <c r="S845" s="71" t="str">
        <f t="shared" si="527"/>
        <v>Scoophole</v>
      </c>
      <c r="T845" s="71" t="str">
        <f t="shared" si="509"/>
        <v>N/A</v>
      </c>
      <c r="U845" s="71">
        <f t="shared" si="510"/>
        <v>510</v>
      </c>
      <c r="V845" s="71" t="str">
        <f t="shared" si="511"/>
        <v>N/A</v>
      </c>
      <c r="W845" s="71" t="str">
        <f t="shared" si="512"/>
        <v/>
      </c>
      <c r="X845" s="71" t="str">
        <f t="shared" si="513"/>
        <v/>
      </c>
      <c r="Y845" s="71" t="str">
        <f t="shared" si="514"/>
        <v/>
      </c>
      <c r="Z845" s="71" t="str">
        <f t="shared" si="528"/>
        <v>N/A</v>
      </c>
      <c r="AA845" s="71" t="str">
        <f t="shared" si="515"/>
        <v>N/A</v>
      </c>
      <c r="AB845" s="71" t="str">
        <f t="shared" si="516"/>
        <v/>
      </c>
      <c r="AC845" s="71" t="str">
        <f t="shared" si="517"/>
        <v/>
      </c>
      <c r="AD845" s="71" t="str">
        <f t="shared" si="529"/>
        <v/>
      </c>
      <c r="AE845" s="71" t="str">
        <f t="shared" si="530"/>
        <v/>
      </c>
      <c r="AF845" s="71" t="str">
        <f t="shared" si="518"/>
        <v>N/A</v>
      </c>
      <c r="AG845" s="71" t="str">
        <f t="shared" si="519"/>
        <v/>
      </c>
      <c r="AH845" s="71" t="str">
        <f t="shared" si="520"/>
        <v/>
      </c>
      <c r="AI845" s="71" t="str">
        <f t="shared" si="521"/>
        <v/>
      </c>
      <c r="AJ845" s="71" t="str">
        <f t="shared" si="522"/>
        <v/>
      </c>
      <c r="AK845" s="71" t="str">
        <f t="shared" si="523"/>
        <v/>
      </c>
      <c r="AL845" s="71" t="str">
        <f t="shared" si="531"/>
        <v>N/A</v>
      </c>
      <c r="AM845" s="71" t="str">
        <f t="shared" si="524"/>
        <v>N/A</v>
      </c>
    </row>
    <row r="846" spans="1:39" x14ac:dyDescent="0.45">
      <c r="A846" s="71" t="str">
        <f t="shared" si="494"/>
        <v>2682070273</v>
      </c>
      <c r="B846" s="71" t="str">
        <f t="shared" si="495"/>
        <v>26-08-2019 11:49:10 UTC</v>
      </c>
      <c r="C846" s="71" t="str">
        <f t="shared" si="496"/>
        <v>t8kp-pkj7-109r</v>
      </c>
      <c r="D846" s="71" t="str">
        <f t="shared" si="497"/>
        <v>-15.958074191585183</v>
      </c>
      <c r="E846" s="71" t="str">
        <f t="shared" si="498"/>
        <v>35.27981333434582</v>
      </c>
      <c r="F846" s="71" t="str">
        <f t="shared" si="499"/>
        <v>714.0</v>
      </c>
      <c r="G846" s="71" t="str">
        <f t="shared" si="500"/>
        <v>Malawi</v>
      </c>
      <c r="H846" s="71" t="str">
        <f t="shared" si="501"/>
        <v>Chiradzulu</v>
      </c>
      <c r="I846" s="71" t="str">
        <f t="shared" si="502"/>
        <v>Nkalo</v>
      </c>
      <c r="J846" s="71" t="str">
        <f t="shared" si="503"/>
        <v>Maoni</v>
      </c>
      <c r="K846" s="71" t="str">
        <f t="shared" si="504"/>
        <v>Lipenga</v>
      </c>
      <c r="L846" s="71">
        <f t="shared" si="505"/>
        <v>0</v>
      </c>
      <c r="M846" s="71">
        <f t="shared" si="506"/>
        <v>0</v>
      </c>
      <c r="N846" s="71">
        <f t="shared" si="525"/>
        <v>7</v>
      </c>
      <c r="O846" s="71" t="str">
        <f t="shared" si="526"/>
        <v>Intermediate Level of Service</v>
      </c>
      <c r="P846" s="71">
        <v>1</v>
      </c>
      <c r="Q846" s="71" t="str">
        <f t="shared" si="507"/>
        <v>Afridev Handpump</v>
      </c>
      <c r="R846" s="71" t="str">
        <f t="shared" si="508"/>
        <v/>
      </c>
      <c r="S846" s="71" t="str">
        <f t="shared" si="527"/>
        <v>Afridev Handpump</v>
      </c>
      <c r="T846" s="71">
        <f t="shared" si="509"/>
        <v>1</v>
      </c>
      <c r="U846" s="71">
        <f t="shared" si="510"/>
        <v>375</v>
      </c>
      <c r="V846" s="71">
        <f t="shared" si="511"/>
        <v>0</v>
      </c>
      <c r="W846" s="71">
        <f t="shared" si="512"/>
        <v>1</v>
      </c>
      <c r="X846" s="71" t="str">
        <f t="shared" si="513"/>
        <v/>
      </c>
      <c r="Y846" s="71" t="str">
        <f t="shared" si="514"/>
        <v/>
      </c>
      <c r="Z846" s="71">
        <f t="shared" si="528"/>
        <v>1</v>
      </c>
      <c r="AA846" s="71">
        <f t="shared" si="515"/>
        <v>1</v>
      </c>
      <c r="AB846" s="71">
        <f t="shared" si="516"/>
        <v>89</v>
      </c>
      <c r="AC846" s="71" t="str">
        <f t="shared" si="517"/>
        <v>Handpump</v>
      </c>
      <c r="AD846" s="71">
        <f t="shared" si="529"/>
        <v>89</v>
      </c>
      <c r="AE846" s="71" t="str">
        <f t="shared" si="530"/>
        <v/>
      </c>
      <c r="AF846" s="71">
        <f t="shared" si="518"/>
        <v>1</v>
      </c>
      <c r="AG846" s="71" t="str">
        <f t="shared" si="519"/>
        <v/>
      </c>
      <c r="AH846" s="71" t="str">
        <f t="shared" si="520"/>
        <v/>
      </c>
      <c r="AI846" s="71">
        <f t="shared" si="521"/>
        <v>1</v>
      </c>
      <c r="AJ846" s="71" t="str">
        <f t="shared" si="522"/>
        <v>Turbidity</v>
      </c>
      <c r="AK846" s="71">
        <f t="shared" si="523"/>
        <v>1</v>
      </c>
      <c r="AL846" s="71">
        <f t="shared" si="531"/>
        <v>1</v>
      </c>
      <c r="AM846" s="71">
        <f t="shared" si="524"/>
        <v>1</v>
      </c>
    </row>
    <row r="847" spans="1:39" x14ac:dyDescent="0.45">
      <c r="A847" s="71" t="str">
        <f t="shared" si="494"/>
        <v>2707480118</v>
      </c>
      <c r="B847" s="71" t="str">
        <f t="shared" si="495"/>
        <v>26-08-2019 11:54:14 UTC</v>
      </c>
      <c r="C847" s="71" t="str">
        <f t="shared" si="496"/>
        <v>53tx-rn9w-d35r</v>
      </c>
      <c r="D847" s="71" t="str">
        <f t="shared" si="497"/>
        <v>-15.60280336998403</v>
      </c>
      <c r="E847" s="71" t="str">
        <f t="shared" si="498"/>
        <v>35.10735190473497</v>
      </c>
      <c r="F847" s="71" t="str">
        <f t="shared" si="499"/>
        <v>828.0</v>
      </c>
      <c r="G847" s="71" t="str">
        <f t="shared" si="500"/>
        <v>Malawi</v>
      </c>
      <c r="H847" s="71" t="str">
        <f t="shared" si="501"/>
        <v>Chiradzulu</v>
      </c>
      <c r="I847" s="71" t="str">
        <f t="shared" si="502"/>
        <v>Chitera</v>
      </c>
      <c r="J847" s="71" t="str">
        <f t="shared" si="503"/>
        <v>Chitera</v>
      </c>
      <c r="K847" s="71" t="str">
        <f t="shared" si="504"/>
        <v>Bandula</v>
      </c>
      <c r="L847" s="71">
        <f t="shared" si="505"/>
        <v>0</v>
      </c>
      <c r="M847" s="71">
        <f t="shared" si="506"/>
        <v>0</v>
      </c>
      <c r="N847" s="71">
        <f t="shared" si="525"/>
        <v>0</v>
      </c>
      <c r="O847" s="71" t="str">
        <f t="shared" si="526"/>
        <v>No Improved System</v>
      </c>
      <c r="P847" s="71" t="s">
        <v>96</v>
      </c>
      <c r="Q847" s="71" t="str">
        <f t="shared" si="507"/>
        <v/>
      </c>
      <c r="R847" s="71" t="str">
        <f t="shared" si="508"/>
        <v>Unprotected well</v>
      </c>
      <c r="S847" s="71" t="str">
        <f t="shared" si="527"/>
        <v>Unprotected well</v>
      </c>
      <c r="T847" s="71" t="str">
        <f t="shared" si="509"/>
        <v>N/A</v>
      </c>
      <c r="U847" s="71">
        <f t="shared" si="510"/>
        <v>350</v>
      </c>
      <c r="V847" s="71" t="str">
        <f t="shared" si="511"/>
        <v>N/A</v>
      </c>
      <c r="W847" s="71" t="str">
        <f t="shared" si="512"/>
        <v/>
      </c>
      <c r="X847" s="71" t="str">
        <f t="shared" si="513"/>
        <v/>
      </c>
      <c r="Y847" s="71" t="str">
        <f t="shared" si="514"/>
        <v/>
      </c>
      <c r="Z847" s="71" t="str">
        <f t="shared" si="528"/>
        <v>N/A</v>
      </c>
      <c r="AA847" s="71" t="str">
        <f t="shared" si="515"/>
        <v>N/A</v>
      </c>
      <c r="AB847" s="71" t="str">
        <f t="shared" si="516"/>
        <v/>
      </c>
      <c r="AC847" s="71" t="str">
        <f t="shared" si="517"/>
        <v/>
      </c>
      <c r="AD847" s="71" t="str">
        <f t="shared" si="529"/>
        <v/>
      </c>
      <c r="AE847" s="71" t="str">
        <f t="shared" si="530"/>
        <v/>
      </c>
      <c r="AF847" s="71" t="str">
        <f t="shared" si="518"/>
        <v>N/A</v>
      </c>
      <c r="AG847" s="71" t="str">
        <f t="shared" si="519"/>
        <v/>
      </c>
      <c r="AH847" s="71" t="str">
        <f t="shared" si="520"/>
        <v/>
      </c>
      <c r="AI847" s="71" t="str">
        <f t="shared" si="521"/>
        <v/>
      </c>
      <c r="AJ847" s="71" t="str">
        <f t="shared" si="522"/>
        <v/>
      </c>
      <c r="AK847" s="71" t="str">
        <f t="shared" si="523"/>
        <v/>
      </c>
      <c r="AL847" s="71" t="str">
        <f t="shared" si="531"/>
        <v>N/A</v>
      </c>
      <c r="AM847" s="71" t="str">
        <f t="shared" si="524"/>
        <v>N/A</v>
      </c>
    </row>
    <row r="848" spans="1:39" x14ac:dyDescent="0.45">
      <c r="A848" s="71" t="str">
        <f t="shared" si="494"/>
        <v>2682060374</v>
      </c>
      <c r="B848" s="71" t="str">
        <f t="shared" si="495"/>
        <v>26-08-2019 12:02:44 UTC</v>
      </c>
      <c r="C848" s="71" t="str">
        <f t="shared" si="496"/>
        <v>w5pv-9c7u-2egc</v>
      </c>
      <c r="D848" s="71" t="str">
        <f t="shared" si="497"/>
        <v>-15.785905960947275</v>
      </c>
      <c r="E848" s="71" t="str">
        <f t="shared" si="498"/>
        <v>35.17038557678461</v>
      </c>
      <c r="F848" s="71" t="str">
        <f t="shared" si="499"/>
        <v>995.0</v>
      </c>
      <c r="G848" s="71" t="str">
        <f t="shared" si="500"/>
        <v>Malawi</v>
      </c>
      <c r="H848" s="71" t="str">
        <f t="shared" si="501"/>
        <v>Chiradzulu</v>
      </c>
      <c r="I848" s="71" t="str">
        <f t="shared" si="502"/>
        <v>Likoswe</v>
      </c>
      <c r="J848" s="71" t="str">
        <f t="shared" si="503"/>
        <v>Sumani</v>
      </c>
      <c r="K848" s="71" t="str">
        <f t="shared" si="504"/>
        <v>Sumani I</v>
      </c>
      <c r="L848" s="71">
        <f t="shared" si="505"/>
        <v>0</v>
      </c>
      <c r="M848" s="71">
        <f t="shared" si="506"/>
        <v>0</v>
      </c>
      <c r="N848" s="71">
        <f t="shared" si="525"/>
        <v>5</v>
      </c>
      <c r="O848" s="71" t="str">
        <f t="shared" si="526"/>
        <v>Basic Level of Service</v>
      </c>
      <c r="P848" s="71">
        <v>1</v>
      </c>
      <c r="Q848" s="71" t="str">
        <f t="shared" si="507"/>
        <v>Afridev Handpump</v>
      </c>
      <c r="R848" s="71" t="str">
        <f t="shared" si="508"/>
        <v/>
      </c>
      <c r="S848" s="71" t="str">
        <f t="shared" si="527"/>
        <v>Afridev Handpump</v>
      </c>
      <c r="T848" s="71">
        <f t="shared" si="509"/>
        <v>1</v>
      </c>
      <c r="U848" s="71">
        <f t="shared" si="510"/>
        <v>0</v>
      </c>
      <c r="V848" s="71">
        <f t="shared" si="511"/>
        <v>1</v>
      </c>
      <c r="W848" s="71">
        <f t="shared" si="512"/>
        <v>1</v>
      </c>
      <c r="X848" s="71" t="str">
        <f t="shared" si="513"/>
        <v/>
      </c>
      <c r="Y848" s="71" t="str">
        <f t="shared" si="514"/>
        <v/>
      </c>
      <c r="Z848" s="71">
        <f t="shared" si="528"/>
        <v>1</v>
      </c>
      <c r="AA848" s="71">
        <f t="shared" si="515"/>
        <v>0</v>
      </c>
      <c r="AB848" s="71">
        <f t="shared" si="516"/>
        <v>0</v>
      </c>
      <c r="AC848" s="71" t="str">
        <f t="shared" si="517"/>
        <v>Handpump</v>
      </c>
      <c r="AD848" s="71">
        <f t="shared" si="529"/>
        <v>0</v>
      </c>
      <c r="AE848" s="71" t="str">
        <f t="shared" si="530"/>
        <v/>
      </c>
      <c r="AF848" s="71">
        <f t="shared" si="518"/>
        <v>1</v>
      </c>
      <c r="AG848" s="71" t="str">
        <f t="shared" si="519"/>
        <v/>
      </c>
      <c r="AH848" s="71" t="str">
        <f t="shared" si="520"/>
        <v/>
      </c>
      <c r="AI848" s="71" t="str">
        <f t="shared" si="521"/>
        <v/>
      </c>
      <c r="AJ848" s="71" t="str">
        <f t="shared" si="522"/>
        <v>Turbidity</v>
      </c>
      <c r="AK848" s="71" t="str">
        <f t="shared" si="523"/>
        <v/>
      </c>
      <c r="AL848" s="71" t="str">
        <f t="shared" si="531"/>
        <v>No Data</v>
      </c>
      <c r="AM848" s="71">
        <f t="shared" si="524"/>
        <v>0</v>
      </c>
    </row>
    <row r="849" spans="1:39" x14ac:dyDescent="0.45">
      <c r="A849" s="71" t="str">
        <f t="shared" si="494"/>
        <v>2710830164</v>
      </c>
      <c r="B849" s="71" t="str">
        <f t="shared" si="495"/>
        <v>26-08-2019 12:07:51 UTC</v>
      </c>
      <c r="C849" s="71" t="str">
        <f t="shared" si="496"/>
        <v>prrd-078p-kpeq</v>
      </c>
      <c r="D849" s="71" t="str">
        <f t="shared" si="497"/>
        <v>-15.821717684157193</v>
      </c>
      <c r="E849" s="71" t="str">
        <f t="shared" si="498"/>
        <v>35.23043671622872</v>
      </c>
      <c r="F849" s="71" t="str">
        <f t="shared" si="499"/>
        <v>876.0</v>
      </c>
      <c r="G849" s="71" t="str">
        <f t="shared" si="500"/>
        <v>Malawi</v>
      </c>
      <c r="H849" s="71" t="str">
        <f t="shared" si="501"/>
        <v>Chiradzulu</v>
      </c>
      <c r="I849" s="71" t="str">
        <f t="shared" si="502"/>
        <v>Mpunga</v>
      </c>
      <c r="J849" s="71" t="str">
        <f t="shared" si="503"/>
        <v>Kuchombe</v>
      </c>
      <c r="K849" s="71" t="str">
        <f t="shared" si="504"/>
        <v>Truwa</v>
      </c>
      <c r="L849" s="71">
        <f t="shared" si="505"/>
        <v>0</v>
      </c>
      <c r="M849" s="71">
        <f t="shared" si="506"/>
        <v>0</v>
      </c>
      <c r="N849" s="71">
        <f t="shared" si="525"/>
        <v>5</v>
      </c>
      <c r="O849" s="71" t="str">
        <f t="shared" si="526"/>
        <v>Basic Level of Service</v>
      </c>
      <c r="P849" s="71">
        <v>1</v>
      </c>
      <c r="Q849" s="71" t="str">
        <f t="shared" si="507"/>
        <v>Afridev Handpump</v>
      </c>
      <c r="R849" s="71" t="str">
        <f t="shared" si="508"/>
        <v/>
      </c>
      <c r="S849" s="71" t="str">
        <f t="shared" si="527"/>
        <v>Afridev Handpump</v>
      </c>
      <c r="T849" s="71">
        <f t="shared" si="509"/>
        <v>1</v>
      </c>
      <c r="U849" s="71">
        <f t="shared" si="510"/>
        <v>750</v>
      </c>
      <c r="V849" s="71">
        <f t="shared" si="511"/>
        <v>0</v>
      </c>
      <c r="W849" s="71">
        <f t="shared" si="512"/>
        <v>1</v>
      </c>
      <c r="X849" s="71" t="str">
        <f t="shared" si="513"/>
        <v/>
      </c>
      <c r="Y849" s="71" t="str">
        <f t="shared" si="514"/>
        <v/>
      </c>
      <c r="Z849" s="71">
        <f t="shared" si="528"/>
        <v>1</v>
      </c>
      <c r="AA849" s="71">
        <f t="shared" si="515"/>
        <v>1</v>
      </c>
      <c r="AB849" s="71">
        <f t="shared" si="516"/>
        <v>65</v>
      </c>
      <c r="AC849" s="71" t="str">
        <f t="shared" si="517"/>
        <v>Handpump</v>
      </c>
      <c r="AD849" s="71">
        <f t="shared" si="529"/>
        <v>65</v>
      </c>
      <c r="AE849" s="71" t="str">
        <f t="shared" si="530"/>
        <v/>
      </c>
      <c r="AF849" s="71">
        <f t="shared" si="518"/>
        <v>1</v>
      </c>
      <c r="AG849" s="71" t="str">
        <f t="shared" si="519"/>
        <v/>
      </c>
      <c r="AH849" s="71" t="str">
        <f t="shared" si="520"/>
        <v/>
      </c>
      <c r="AI849" s="71">
        <f t="shared" si="521"/>
        <v>0</v>
      </c>
      <c r="AJ849" s="71" t="str">
        <f t="shared" si="522"/>
        <v>Turbidity</v>
      </c>
      <c r="AK849" s="71">
        <f t="shared" si="523"/>
        <v>1</v>
      </c>
      <c r="AL849" s="71">
        <f t="shared" si="531"/>
        <v>0</v>
      </c>
      <c r="AM849" s="71">
        <f t="shared" si="524"/>
        <v>0</v>
      </c>
    </row>
    <row r="850" spans="1:39" x14ac:dyDescent="0.45">
      <c r="A850" s="71" t="str">
        <f t="shared" si="494"/>
        <v>2730230530</v>
      </c>
      <c r="B850" s="71" t="str">
        <f t="shared" si="495"/>
        <v>26-08-2019 12:11:30 UTC</v>
      </c>
      <c r="C850" s="71" t="str">
        <f t="shared" si="496"/>
        <v>tqgs-kdn8-ad7e</v>
      </c>
      <c r="D850" s="71" t="str">
        <f t="shared" si="497"/>
        <v>-15.62328270636499</v>
      </c>
      <c r="E850" s="71" t="str">
        <f t="shared" si="498"/>
        <v>35.1032143458724</v>
      </c>
      <c r="F850" s="71" t="str">
        <f t="shared" si="499"/>
        <v>873.0</v>
      </c>
      <c r="G850" s="71" t="str">
        <f t="shared" si="500"/>
        <v>Malawi</v>
      </c>
      <c r="H850" s="71" t="str">
        <f t="shared" si="501"/>
        <v>Chiradzulu</v>
      </c>
      <c r="I850" s="71" t="str">
        <f t="shared" si="502"/>
        <v>Chitera</v>
      </c>
      <c r="J850" s="71" t="str">
        <f t="shared" si="503"/>
        <v>Chitera</v>
      </c>
      <c r="K850" s="71" t="str">
        <f t="shared" si="504"/>
        <v>Golden</v>
      </c>
      <c r="L850" s="71">
        <f t="shared" si="505"/>
        <v>0</v>
      </c>
      <c r="M850" s="71">
        <f t="shared" si="506"/>
        <v>0</v>
      </c>
      <c r="N850" s="71">
        <f t="shared" si="525"/>
        <v>7</v>
      </c>
      <c r="O850" s="71" t="str">
        <f t="shared" si="526"/>
        <v>Intermediate Level of Service</v>
      </c>
      <c r="P850" s="71">
        <v>1</v>
      </c>
      <c r="Q850" s="71" t="str">
        <f t="shared" si="507"/>
        <v>Afridev Handpump</v>
      </c>
      <c r="R850" s="71" t="str">
        <f t="shared" si="508"/>
        <v/>
      </c>
      <c r="S850" s="71" t="str">
        <f t="shared" si="527"/>
        <v>Afridev Handpump</v>
      </c>
      <c r="T850" s="71">
        <f t="shared" si="509"/>
        <v>1</v>
      </c>
      <c r="U850" s="71">
        <f t="shared" si="510"/>
        <v>510</v>
      </c>
      <c r="V850" s="71">
        <f t="shared" si="511"/>
        <v>0</v>
      </c>
      <c r="W850" s="71">
        <f t="shared" si="512"/>
        <v>1</v>
      </c>
      <c r="X850" s="71" t="str">
        <f t="shared" si="513"/>
        <v/>
      </c>
      <c r="Y850" s="71" t="str">
        <f t="shared" si="514"/>
        <v/>
      </c>
      <c r="Z850" s="71">
        <f t="shared" si="528"/>
        <v>1</v>
      </c>
      <c r="AA850" s="71">
        <f t="shared" si="515"/>
        <v>1</v>
      </c>
      <c r="AB850" s="71">
        <f t="shared" si="516"/>
        <v>62</v>
      </c>
      <c r="AC850" s="71" t="str">
        <f t="shared" si="517"/>
        <v>Handpump</v>
      </c>
      <c r="AD850" s="71">
        <f t="shared" si="529"/>
        <v>62</v>
      </c>
      <c r="AE850" s="71" t="str">
        <f t="shared" si="530"/>
        <v/>
      </c>
      <c r="AF850" s="71">
        <f t="shared" si="518"/>
        <v>1</v>
      </c>
      <c r="AG850" s="71" t="str">
        <f t="shared" si="519"/>
        <v/>
      </c>
      <c r="AH850" s="71" t="str">
        <f t="shared" si="520"/>
        <v/>
      </c>
      <c r="AI850" s="71">
        <f t="shared" si="521"/>
        <v>1</v>
      </c>
      <c r="AJ850" s="71" t="str">
        <f t="shared" si="522"/>
        <v>Turbidity</v>
      </c>
      <c r="AK850" s="71">
        <f t="shared" si="523"/>
        <v>1</v>
      </c>
      <c r="AL850" s="71">
        <f t="shared" si="531"/>
        <v>1</v>
      </c>
      <c r="AM850" s="71">
        <f t="shared" si="524"/>
        <v>1</v>
      </c>
    </row>
    <row r="851" spans="1:39" x14ac:dyDescent="0.45">
      <c r="A851" s="71" t="str">
        <f t="shared" si="494"/>
        <v>2704070117</v>
      </c>
      <c r="B851" s="71" t="str">
        <f t="shared" si="495"/>
        <v>26-08-2019 12:13:08 UTC</v>
      </c>
      <c r="C851" s="71" t="str">
        <f t="shared" si="496"/>
        <v>yncq-11bn-vfc4</v>
      </c>
      <c r="D851" s="71" t="str">
        <f t="shared" si="497"/>
        <v>-15.777698988094926</v>
      </c>
      <c r="E851" s="71" t="str">
        <f t="shared" si="498"/>
        <v>35.17652272246778</v>
      </c>
      <c r="F851" s="71" t="str">
        <f t="shared" si="499"/>
        <v>935.0</v>
      </c>
      <c r="G851" s="71" t="str">
        <f t="shared" si="500"/>
        <v>Malawi</v>
      </c>
      <c r="H851" s="71" t="str">
        <f t="shared" si="501"/>
        <v>Chiradzulu</v>
      </c>
      <c r="I851" s="71" t="str">
        <f t="shared" si="502"/>
        <v>Likoswe</v>
      </c>
      <c r="J851" s="71" t="str">
        <f t="shared" si="503"/>
        <v>Sumani</v>
      </c>
      <c r="K851" s="71" t="str">
        <f t="shared" si="504"/>
        <v>Milepa</v>
      </c>
      <c r="L851" s="71">
        <f t="shared" si="505"/>
        <v>0</v>
      </c>
      <c r="M851" s="71">
        <f t="shared" si="506"/>
        <v>0</v>
      </c>
      <c r="N851" s="71">
        <f t="shared" si="525"/>
        <v>6</v>
      </c>
      <c r="O851" s="71" t="str">
        <f t="shared" si="526"/>
        <v>Intermediate Level of Service</v>
      </c>
      <c r="P851" s="71">
        <v>1</v>
      </c>
      <c r="Q851" s="71" t="str">
        <f t="shared" si="507"/>
        <v>Afridev Handpump</v>
      </c>
      <c r="R851" s="71" t="str">
        <f t="shared" si="508"/>
        <v/>
      </c>
      <c r="S851" s="71" t="str">
        <f t="shared" si="527"/>
        <v>Afridev Handpump</v>
      </c>
      <c r="T851" s="71">
        <f t="shared" si="509"/>
        <v>1</v>
      </c>
      <c r="U851" s="71">
        <f t="shared" si="510"/>
        <v>475</v>
      </c>
      <c r="V851" s="71">
        <f t="shared" si="511"/>
        <v>0</v>
      </c>
      <c r="W851" s="71">
        <f t="shared" si="512"/>
        <v>1</v>
      </c>
      <c r="X851" s="71" t="str">
        <f t="shared" si="513"/>
        <v/>
      </c>
      <c r="Y851" s="71" t="str">
        <f t="shared" si="514"/>
        <v/>
      </c>
      <c r="Z851" s="71">
        <f t="shared" si="528"/>
        <v>1</v>
      </c>
      <c r="AA851" s="71">
        <f t="shared" si="515"/>
        <v>1</v>
      </c>
      <c r="AB851" s="71">
        <f t="shared" si="516"/>
        <v>70</v>
      </c>
      <c r="AC851" s="71" t="str">
        <f t="shared" si="517"/>
        <v>Handpump</v>
      </c>
      <c r="AD851" s="71">
        <f t="shared" si="529"/>
        <v>70</v>
      </c>
      <c r="AE851" s="71" t="str">
        <f t="shared" si="530"/>
        <v/>
      </c>
      <c r="AF851" s="71">
        <f t="shared" si="518"/>
        <v>1</v>
      </c>
      <c r="AG851" s="71" t="str">
        <f t="shared" si="519"/>
        <v/>
      </c>
      <c r="AH851" s="71" t="str">
        <f t="shared" si="520"/>
        <v/>
      </c>
      <c r="AI851" s="71">
        <f t="shared" si="521"/>
        <v>1</v>
      </c>
      <c r="AJ851" s="71" t="str">
        <f t="shared" si="522"/>
        <v>Turbidity</v>
      </c>
      <c r="AK851" s="71">
        <f t="shared" si="523"/>
        <v>1</v>
      </c>
      <c r="AL851" s="71">
        <f t="shared" si="531"/>
        <v>1</v>
      </c>
      <c r="AM851" s="71">
        <f t="shared" si="524"/>
        <v>0</v>
      </c>
    </row>
    <row r="852" spans="1:39" x14ac:dyDescent="0.45">
      <c r="A852" s="71" t="str">
        <f t="shared" si="494"/>
        <v>2704030401</v>
      </c>
      <c r="B852" s="71" t="str">
        <f t="shared" si="495"/>
        <v>26-08-2019 12:13:51 UTC</v>
      </c>
      <c r="C852" s="71" t="str">
        <f t="shared" si="496"/>
        <v>psx9-kth7-308d</v>
      </c>
      <c r="D852" s="71" t="str">
        <f t="shared" si="497"/>
        <v>-15.784759190864861</v>
      </c>
      <c r="E852" s="71" t="str">
        <f t="shared" si="498"/>
        <v>35.171908317133784</v>
      </c>
      <c r="F852" s="71" t="str">
        <f t="shared" si="499"/>
        <v>957.0</v>
      </c>
      <c r="G852" s="71" t="str">
        <f t="shared" si="500"/>
        <v>Malawi</v>
      </c>
      <c r="H852" s="71" t="str">
        <f t="shared" si="501"/>
        <v>Chiradzulu</v>
      </c>
      <c r="I852" s="71" t="str">
        <f t="shared" si="502"/>
        <v>Likoswe</v>
      </c>
      <c r="J852" s="71" t="str">
        <f t="shared" si="503"/>
        <v>Sumani</v>
      </c>
      <c r="K852" s="71" t="str">
        <f t="shared" si="504"/>
        <v>Sumani I</v>
      </c>
      <c r="L852" s="71">
        <f t="shared" si="505"/>
        <v>0</v>
      </c>
      <c r="M852" s="71">
        <f t="shared" si="506"/>
        <v>0</v>
      </c>
      <c r="N852" s="71">
        <f t="shared" si="525"/>
        <v>0</v>
      </c>
      <c r="O852" s="71" t="str">
        <f t="shared" si="526"/>
        <v>No Improved System</v>
      </c>
      <c r="P852" s="71" t="s">
        <v>96</v>
      </c>
      <c r="Q852" s="71" t="str">
        <f t="shared" si="507"/>
        <v/>
      </c>
      <c r="R852" s="71" t="str">
        <f t="shared" si="508"/>
        <v>Unprotected Spring</v>
      </c>
      <c r="S852" s="71" t="str">
        <f t="shared" si="527"/>
        <v>Unprotected Spring</v>
      </c>
      <c r="T852" s="71" t="str">
        <f t="shared" si="509"/>
        <v>N/A</v>
      </c>
      <c r="U852" s="71">
        <f t="shared" si="510"/>
        <v>80</v>
      </c>
      <c r="V852" s="71" t="str">
        <f t="shared" si="511"/>
        <v>N/A</v>
      </c>
      <c r="W852" s="71" t="str">
        <f t="shared" si="512"/>
        <v/>
      </c>
      <c r="X852" s="71" t="str">
        <f t="shared" si="513"/>
        <v/>
      </c>
      <c r="Y852" s="71" t="str">
        <f t="shared" si="514"/>
        <v/>
      </c>
      <c r="Z852" s="71" t="str">
        <f t="shared" si="528"/>
        <v>N/A</v>
      </c>
      <c r="AA852" s="71" t="str">
        <f t="shared" si="515"/>
        <v>N/A</v>
      </c>
      <c r="AB852" s="71" t="str">
        <f t="shared" si="516"/>
        <v/>
      </c>
      <c r="AC852" s="71" t="str">
        <f t="shared" si="517"/>
        <v/>
      </c>
      <c r="AD852" s="71" t="str">
        <f t="shared" si="529"/>
        <v/>
      </c>
      <c r="AE852" s="71" t="str">
        <f t="shared" si="530"/>
        <v/>
      </c>
      <c r="AF852" s="71" t="str">
        <f t="shared" si="518"/>
        <v>N/A</v>
      </c>
      <c r="AG852" s="71" t="str">
        <f t="shared" si="519"/>
        <v/>
      </c>
      <c r="AH852" s="71" t="str">
        <f t="shared" si="520"/>
        <v/>
      </c>
      <c r="AI852" s="71" t="str">
        <f t="shared" si="521"/>
        <v/>
      </c>
      <c r="AJ852" s="71" t="str">
        <f t="shared" si="522"/>
        <v/>
      </c>
      <c r="AK852" s="71" t="str">
        <f t="shared" si="523"/>
        <v/>
      </c>
      <c r="AL852" s="71" t="str">
        <f t="shared" si="531"/>
        <v>N/A</v>
      </c>
      <c r="AM852" s="71" t="str">
        <f t="shared" si="524"/>
        <v>N/A</v>
      </c>
    </row>
    <row r="853" spans="1:39" x14ac:dyDescent="0.45">
      <c r="A853" s="71" t="str">
        <f t="shared" si="494"/>
        <v>2716950228</v>
      </c>
      <c r="B853" s="71" t="str">
        <f t="shared" si="495"/>
        <v>26-08-2019 12:25:38 UTC</v>
      </c>
      <c r="C853" s="71" t="str">
        <f t="shared" si="496"/>
        <v>41rf-t9x0-khe1</v>
      </c>
      <c r="D853" s="71" t="str">
        <f t="shared" si="497"/>
        <v>-15.833779997192323</v>
      </c>
      <c r="E853" s="71" t="str">
        <f t="shared" si="498"/>
        <v>35.22407560609281</v>
      </c>
      <c r="F853" s="71" t="str">
        <f t="shared" si="499"/>
        <v>876.0</v>
      </c>
      <c r="G853" s="71" t="str">
        <f t="shared" si="500"/>
        <v>Malawi</v>
      </c>
      <c r="H853" s="71" t="str">
        <f t="shared" si="501"/>
        <v>Chiradzulu</v>
      </c>
      <c r="I853" s="71" t="str">
        <f t="shared" si="502"/>
        <v>Mpunga</v>
      </c>
      <c r="J853" s="71" t="str">
        <f t="shared" si="503"/>
        <v>Kuchombe</v>
      </c>
      <c r="K853" s="71" t="str">
        <f t="shared" si="504"/>
        <v>Magodi</v>
      </c>
      <c r="L853" s="71">
        <f t="shared" si="505"/>
        <v>0</v>
      </c>
      <c r="M853" s="71">
        <f t="shared" si="506"/>
        <v>0</v>
      </c>
      <c r="N853" s="71">
        <f t="shared" si="525"/>
        <v>5</v>
      </c>
      <c r="O853" s="71" t="str">
        <f t="shared" si="526"/>
        <v>Basic Level of Service</v>
      </c>
      <c r="P853" s="71">
        <v>1</v>
      </c>
      <c r="Q853" s="71" t="str">
        <f t="shared" si="507"/>
        <v>Afridev Handpump</v>
      </c>
      <c r="R853" s="71" t="str">
        <f t="shared" si="508"/>
        <v/>
      </c>
      <c r="S853" s="71" t="str">
        <f t="shared" si="527"/>
        <v>Afridev Handpump</v>
      </c>
      <c r="T853" s="71">
        <f t="shared" si="509"/>
        <v>1</v>
      </c>
      <c r="U853" s="71">
        <f t="shared" si="510"/>
        <v>0</v>
      </c>
      <c r="V853" s="71">
        <f t="shared" si="511"/>
        <v>1</v>
      </c>
      <c r="W853" s="71">
        <f t="shared" si="512"/>
        <v>1</v>
      </c>
      <c r="X853" s="71" t="str">
        <f t="shared" si="513"/>
        <v/>
      </c>
      <c r="Y853" s="71" t="str">
        <f t="shared" si="514"/>
        <v/>
      </c>
      <c r="Z853" s="71">
        <f t="shared" si="528"/>
        <v>1</v>
      </c>
      <c r="AA853" s="71">
        <f t="shared" si="515"/>
        <v>0</v>
      </c>
      <c r="AB853" s="71">
        <f t="shared" si="516"/>
        <v>0</v>
      </c>
      <c r="AC853" s="71" t="str">
        <f t="shared" si="517"/>
        <v>Handpump</v>
      </c>
      <c r="AD853" s="71">
        <f t="shared" si="529"/>
        <v>0</v>
      </c>
      <c r="AE853" s="71" t="str">
        <f t="shared" si="530"/>
        <v/>
      </c>
      <c r="AF853" s="71">
        <f t="shared" si="518"/>
        <v>1</v>
      </c>
      <c r="AG853" s="71" t="str">
        <f t="shared" si="519"/>
        <v/>
      </c>
      <c r="AH853" s="71" t="str">
        <f t="shared" si="520"/>
        <v/>
      </c>
      <c r="AI853" s="71" t="str">
        <f t="shared" si="521"/>
        <v/>
      </c>
      <c r="AJ853" s="71" t="str">
        <f t="shared" si="522"/>
        <v>Turbidity</v>
      </c>
      <c r="AK853" s="71" t="str">
        <f t="shared" si="523"/>
        <v/>
      </c>
      <c r="AL853" s="71" t="str">
        <f t="shared" si="531"/>
        <v>No Data</v>
      </c>
      <c r="AM853" s="71">
        <f t="shared" si="524"/>
        <v>0</v>
      </c>
    </row>
    <row r="854" spans="1:39" x14ac:dyDescent="0.45">
      <c r="A854" s="71" t="str">
        <f t="shared" si="494"/>
        <v>2701620245</v>
      </c>
      <c r="B854" s="71" t="str">
        <f t="shared" si="495"/>
        <v>26-08-2019 12:43:39 UTC</v>
      </c>
      <c r="C854" s="71" t="str">
        <f t="shared" si="496"/>
        <v>5dkh-eaha-xh4a</v>
      </c>
      <c r="D854" s="71" t="str">
        <f t="shared" si="497"/>
        <v>-15.834986111149192</v>
      </c>
      <c r="E854" s="71" t="str">
        <f t="shared" si="498"/>
        <v>35.22442437708378</v>
      </c>
      <c r="F854" s="71" t="str">
        <f t="shared" si="499"/>
        <v>880.0</v>
      </c>
      <c r="G854" s="71" t="str">
        <f t="shared" si="500"/>
        <v>Malawi</v>
      </c>
      <c r="H854" s="71" t="str">
        <f t="shared" si="501"/>
        <v>Chiradzulu</v>
      </c>
      <c r="I854" s="71" t="str">
        <f t="shared" si="502"/>
        <v>Mpunga</v>
      </c>
      <c r="J854" s="71" t="str">
        <f t="shared" si="503"/>
        <v>Kuchombe</v>
      </c>
      <c r="K854" s="71" t="str">
        <f t="shared" si="504"/>
        <v>Magodi</v>
      </c>
      <c r="L854" s="71">
        <f t="shared" si="505"/>
        <v>0</v>
      </c>
      <c r="M854" s="71">
        <f t="shared" si="506"/>
        <v>0</v>
      </c>
      <c r="N854" s="71">
        <f t="shared" si="525"/>
        <v>6</v>
      </c>
      <c r="O854" s="71" t="str">
        <f t="shared" si="526"/>
        <v>Intermediate Level of Service</v>
      </c>
      <c r="P854" s="71">
        <v>1</v>
      </c>
      <c r="Q854" s="71" t="str">
        <f t="shared" si="507"/>
        <v>Afridev Handpump</v>
      </c>
      <c r="R854" s="71" t="str">
        <f t="shared" si="508"/>
        <v/>
      </c>
      <c r="S854" s="71" t="str">
        <f t="shared" si="527"/>
        <v>Afridev Handpump</v>
      </c>
      <c r="T854" s="71">
        <f t="shared" si="509"/>
        <v>1</v>
      </c>
      <c r="U854" s="71">
        <f t="shared" si="510"/>
        <v>1350</v>
      </c>
      <c r="V854" s="71">
        <f t="shared" si="511"/>
        <v>0</v>
      </c>
      <c r="W854" s="71">
        <f t="shared" si="512"/>
        <v>1</v>
      </c>
      <c r="X854" s="71" t="str">
        <f t="shared" si="513"/>
        <v/>
      </c>
      <c r="Y854" s="71" t="str">
        <f t="shared" si="514"/>
        <v/>
      </c>
      <c r="Z854" s="71">
        <f t="shared" si="528"/>
        <v>1</v>
      </c>
      <c r="AA854" s="71">
        <f t="shared" si="515"/>
        <v>1</v>
      </c>
      <c r="AB854" s="71">
        <f t="shared" si="516"/>
        <v>40</v>
      </c>
      <c r="AC854" s="71" t="str">
        <f t="shared" si="517"/>
        <v>Handpump</v>
      </c>
      <c r="AD854" s="71">
        <f t="shared" si="529"/>
        <v>40</v>
      </c>
      <c r="AE854" s="71" t="str">
        <f t="shared" si="530"/>
        <v/>
      </c>
      <c r="AF854" s="71">
        <f t="shared" si="518"/>
        <v>1</v>
      </c>
      <c r="AG854" s="71" t="str">
        <f t="shared" si="519"/>
        <v/>
      </c>
      <c r="AH854" s="71" t="str">
        <f t="shared" si="520"/>
        <v/>
      </c>
      <c r="AI854" s="71">
        <f t="shared" si="521"/>
        <v>1</v>
      </c>
      <c r="AJ854" s="71" t="str">
        <f t="shared" si="522"/>
        <v>Turbidity</v>
      </c>
      <c r="AK854" s="71" t="str">
        <f t="shared" si="523"/>
        <v/>
      </c>
      <c r="AL854" s="71" t="str">
        <f t="shared" si="531"/>
        <v>No Data</v>
      </c>
      <c r="AM854" s="71">
        <f t="shared" si="524"/>
        <v>1</v>
      </c>
    </row>
    <row r="855" spans="1:39" x14ac:dyDescent="0.45">
      <c r="A855" s="71" t="str">
        <f t="shared" si="494"/>
        <v>2701610299</v>
      </c>
      <c r="B855" s="71" t="str">
        <f t="shared" si="495"/>
        <v>26-08-2019 12:59:13 UTC</v>
      </c>
      <c r="C855" s="71" t="str">
        <f t="shared" si="496"/>
        <v>d4hp-rt63-u1s7</v>
      </c>
      <c r="D855" s="71" t="str">
        <f t="shared" si="497"/>
        <v>-15.945468102581799</v>
      </c>
      <c r="E855" s="71" t="str">
        <f t="shared" si="498"/>
        <v>35.27016987092793</v>
      </c>
      <c r="F855" s="71" t="str">
        <f t="shared" si="499"/>
        <v>734.0</v>
      </c>
      <c r="G855" s="71" t="str">
        <f t="shared" si="500"/>
        <v>Malawi</v>
      </c>
      <c r="H855" s="71" t="str">
        <f t="shared" si="501"/>
        <v>Chiradzulu</v>
      </c>
      <c r="I855" s="71" t="str">
        <f t="shared" si="502"/>
        <v>Nkalo</v>
      </c>
      <c r="J855" s="71" t="str">
        <f t="shared" si="503"/>
        <v>Maoni</v>
      </c>
      <c r="K855" s="71" t="str">
        <f t="shared" si="504"/>
        <v>Munyapa</v>
      </c>
      <c r="L855" s="71">
        <f t="shared" si="505"/>
        <v>0</v>
      </c>
      <c r="M855" s="71">
        <f t="shared" si="506"/>
        <v>0</v>
      </c>
      <c r="N855" s="71">
        <f t="shared" si="525"/>
        <v>8</v>
      </c>
      <c r="O855" s="71" t="str">
        <f t="shared" si="526"/>
        <v>High Level of Service</v>
      </c>
      <c r="P855" s="71">
        <v>1</v>
      </c>
      <c r="Q855" s="71" t="str">
        <f t="shared" si="507"/>
        <v>Afridev Handpump</v>
      </c>
      <c r="R855" s="71" t="str">
        <f t="shared" si="508"/>
        <v/>
      </c>
      <c r="S855" s="71" t="str">
        <f t="shared" si="527"/>
        <v>Afridev Handpump</v>
      </c>
      <c r="T855" s="71">
        <f t="shared" si="509"/>
        <v>1</v>
      </c>
      <c r="U855" s="71">
        <f t="shared" si="510"/>
        <v>75</v>
      </c>
      <c r="V855" s="71">
        <f t="shared" si="511"/>
        <v>1</v>
      </c>
      <c r="W855" s="71">
        <f t="shared" si="512"/>
        <v>1</v>
      </c>
      <c r="X855" s="71" t="str">
        <f t="shared" si="513"/>
        <v/>
      </c>
      <c r="Y855" s="71" t="str">
        <f t="shared" si="514"/>
        <v/>
      </c>
      <c r="Z855" s="71">
        <f t="shared" si="528"/>
        <v>1</v>
      </c>
      <c r="AA855" s="71">
        <f t="shared" si="515"/>
        <v>1</v>
      </c>
      <c r="AB855" s="71">
        <f t="shared" si="516"/>
        <v>81</v>
      </c>
      <c r="AC855" s="71" t="str">
        <f t="shared" si="517"/>
        <v>Handpump</v>
      </c>
      <c r="AD855" s="71">
        <f t="shared" si="529"/>
        <v>81</v>
      </c>
      <c r="AE855" s="71" t="str">
        <f t="shared" si="530"/>
        <v/>
      </c>
      <c r="AF855" s="71">
        <f t="shared" si="518"/>
        <v>1</v>
      </c>
      <c r="AG855" s="71" t="str">
        <f t="shared" si="519"/>
        <v/>
      </c>
      <c r="AH855" s="71" t="str">
        <f t="shared" si="520"/>
        <v/>
      </c>
      <c r="AI855" s="71">
        <f t="shared" si="521"/>
        <v>1</v>
      </c>
      <c r="AJ855" s="71" t="str">
        <f t="shared" si="522"/>
        <v>Turbidity</v>
      </c>
      <c r="AK855" s="71">
        <f t="shared" si="523"/>
        <v>1</v>
      </c>
      <c r="AL855" s="71">
        <f t="shared" si="531"/>
        <v>1</v>
      </c>
      <c r="AM855" s="71">
        <f t="shared" si="524"/>
        <v>1</v>
      </c>
    </row>
    <row r="856" spans="1:39" x14ac:dyDescent="0.45">
      <c r="A856" s="71" t="str">
        <f t="shared" si="494"/>
        <v>2712550173</v>
      </c>
      <c r="B856" s="71" t="str">
        <f t="shared" si="495"/>
        <v>26-08-2019 13:31:11 UTC</v>
      </c>
      <c r="C856" s="71" t="str">
        <f t="shared" si="496"/>
        <v>4qxf-4pyq-uxaw</v>
      </c>
      <c r="D856" s="71" t="str">
        <f t="shared" si="497"/>
        <v>-15.825898409821093</v>
      </c>
      <c r="E856" s="71" t="str">
        <f t="shared" si="498"/>
        <v>35.223103472962976</v>
      </c>
      <c r="F856" s="71" t="str">
        <f t="shared" si="499"/>
        <v>879.0</v>
      </c>
      <c r="G856" s="71" t="str">
        <f t="shared" si="500"/>
        <v>Malawi</v>
      </c>
      <c r="H856" s="71" t="str">
        <f t="shared" si="501"/>
        <v>Chiradzulu</v>
      </c>
      <c r="I856" s="71" t="str">
        <f t="shared" si="502"/>
        <v>Mpunga</v>
      </c>
      <c r="J856" s="71" t="str">
        <f t="shared" si="503"/>
        <v>Kuchombe</v>
      </c>
      <c r="K856" s="71" t="str">
        <f t="shared" si="504"/>
        <v>Zembere</v>
      </c>
      <c r="L856" s="71">
        <f t="shared" si="505"/>
        <v>0</v>
      </c>
      <c r="M856" s="71">
        <f t="shared" si="506"/>
        <v>0</v>
      </c>
      <c r="N856" s="71">
        <f t="shared" si="525"/>
        <v>4</v>
      </c>
      <c r="O856" s="71" t="str">
        <f t="shared" si="526"/>
        <v>Basic Level of Service</v>
      </c>
      <c r="P856" s="71">
        <v>1</v>
      </c>
      <c r="Q856" s="71" t="str">
        <f t="shared" si="507"/>
        <v>Afridev Handpump</v>
      </c>
      <c r="R856" s="71" t="str">
        <f t="shared" si="508"/>
        <v/>
      </c>
      <c r="S856" s="71" t="str">
        <f t="shared" si="527"/>
        <v>Afridev Handpump</v>
      </c>
      <c r="T856" s="71">
        <f t="shared" si="509"/>
        <v>1</v>
      </c>
      <c r="U856" s="71">
        <f t="shared" si="510"/>
        <v>1365</v>
      </c>
      <c r="V856" s="71">
        <f t="shared" si="511"/>
        <v>0</v>
      </c>
      <c r="W856" s="71">
        <f t="shared" si="512"/>
        <v>0</v>
      </c>
      <c r="X856" s="71">
        <f t="shared" si="513"/>
        <v>1</v>
      </c>
      <c r="Y856" s="71">
        <f t="shared" si="514"/>
        <v>0</v>
      </c>
      <c r="Z856" s="71">
        <f t="shared" si="528"/>
        <v>0</v>
      </c>
      <c r="AA856" s="71">
        <f t="shared" si="515"/>
        <v>1</v>
      </c>
      <c r="AB856" s="71">
        <f t="shared" si="516"/>
        <v>80</v>
      </c>
      <c r="AC856" s="71" t="str">
        <f t="shared" si="517"/>
        <v>Handpump</v>
      </c>
      <c r="AD856" s="71">
        <f t="shared" si="529"/>
        <v>80</v>
      </c>
      <c r="AE856" s="71" t="str">
        <f t="shared" si="530"/>
        <v/>
      </c>
      <c r="AF856" s="71">
        <f t="shared" si="518"/>
        <v>1</v>
      </c>
      <c r="AG856" s="71" t="str">
        <f t="shared" si="519"/>
        <v/>
      </c>
      <c r="AH856" s="71" t="str">
        <f t="shared" si="520"/>
        <v/>
      </c>
      <c r="AI856" s="71">
        <f t="shared" si="521"/>
        <v>1</v>
      </c>
      <c r="AJ856" s="71" t="str">
        <f t="shared" si="522"/>
        <v>Turbidity</v>
      </c>
      <c r="AK856" s="71" t="str">
        <f t="shared" si="523"/>
        <v/>
      </c>
      <c r="AL856" s="71" t="str">
        <f t="shared" si="531"/>
        <v>No Data</v>
      </c>
      <c r="AM856" s="71">
        <f t="shared" si="524"/>
        <v>0</v>
      </c>
    </row>
    <row r="857" spans="1:39" x14ac:dyDescent="0.45">
      <c r="A857" s="71" t="str">
        <f t="shared" si="494"/>
        <v>2717050149</v>
      </c>
      <c r="B857" s="71" t="str">
        <f t="shared" si="495"/>
        <v>26-08-2019 13:35:40 UTC</v>
      </c>
      <c r="C857" s="71" t="str">
        <f t="shared" si="496"/>
        <v>7ua3-2g64-0ynw</v>
      </c>
      <c r="D857" s="71" t="str">
        <f t="shared" si="497"/>
        <v>-15.610244362615049</v>
      </c>
      <c r="E857" s="71" t="str">
        <f t="shared" si="498"/>
        <v>35.12025224044919</v>
      </c>
      <c r="F857" s="71" t="str">
        <f t="shared" si="499"/>
        <v>995.0</v>
      </c>
      <c r="G857" s="71" t="str">
        <f t="shared" si="500"/>
        <v>Malawi</v>
      </c>
      <c r="H857" s="71" t="str">
        <f t="shared" si="501"/>
        <v>Chiradzulu</v>
      </c>
      <c r="I857" s="71" t="str">
        <f t="shared" si="502"/>
        <v>Chitera</v>
      </c>
      <c r="J857" s="71" t="str">
        <f t="shared" si="503"/>
        <v>Chitera</v>
      </c>
      <c r="K857" s="71" t="str">
        <f t="shared" si="504"/>
        <v>Mtembo</v>
      </c>
      <c r="L857" s="71">
        <f t="shared" si="505"/>
        <v>0</v>
      </c>
      <c r="M857" s="71">
        <f t="shared" si="506"/>
        <v>0</v>
      </c>
      <c r="N857" s="71">
        <f t="shared" si="525"/>
        <v>5</v>
      </c>
      <c r="O857" s="71" t="str">
        <f t="shared" si="526"/>
        <v>Basic Level of Service</v>
      </c>
      <c r="P857" s="71">
        <v>1</v>
      </c>
      <c r="Q857" s="71" t="str">
        <f t="shared" si="507"/>
        <v>Afridev Handpump</v>
      </c>
      <c r="R857" s="71" t="str">
        <f t="shared" si="508"/>
        <v/>
      </c>
      <c r="S857" s="71" t="str">
        <f t="shared" si="527"/>
        <v>Afridev Handpump</v>
      </c>
      <c r="T857" s="71">
        <f t="shared" si="509"/>
        <v>1</v>
      </c>
      <c r="U857" s="71">
        <f t="shared" si="510"/>
        <v>1150</v>
      </c>
      <c r="V857" s="71">
        <f t="shared" si="511"/>
        <v>0</v>
      </c>
      <c r="W857" s="71">
        <f t="shared" si="512"/>
        <v>0</v>
      </c>
      <c r="X857" s="71">
        <f t="shared" si="513"/>
        <v>1</v>
      </c>
      <c r="Y857" s="71">
        <f t="shared" si="514"/>
        <v>0</v>
      </c>
      <c r="Z857" s="71">
        <f t="shared" si="528"/>
        <v>0</v>
      </c>
      <c r="AA857" s="71">
        <f t="shared" si="515"/>
        <v>1</v>
      </c>
      <c r="AB857" s="71">
        <f t="shared" si="516"/>
        <v>47</v>
      </c>
      <c r="AC857" s="71" t="str">
        <f t="shared" si="517"/>
        <v>Handpump</v>
      </c>
      <c r="AD857" s="71">
        <f t="shared" si="529"/>
        <v>47</v>
      </c>
      <c r="AE857" s="71" t="str">
        <f t="shared" si="530"/>
        <v/>
      </c>
      <c r="AF857" s="71">
        <f t="shared" si="518"/>
        <v>1</v>
      </c>
      <c r="AG857" s="71" t="str">
        <f t="shared" si="519"/>
        <v/>
      </c>
      <c r="AH857" s="71" t="str">
        <f t="shared" si="520"/>
        <v/>
      </c>
      <c r="AI857" s="71">
        <f t="shared" si="521"/>
        <v>1</v>
      </c>
      <c r="AJ857" s="71" t="str">
        <f t="shared" si="522"/>
        <v>Turbidity</v>
      </c>
      <c r="AK857" s="71">
        <f t="shared" si="523"/>
        <v>1</v>
      </c>
      <c r="AL857" s="71">
        <f t="shared" si="531"/>
        <v>1</v>
      </c>
      <c r="AM857" s="71">
        <f t="shared" si="524"/>
        <v>0</v>
      </c>
    </row>
    <row r="858" spans="1:39" x14ac:dyDescent="0.45">
      <c r="A858" s="71" t="str">
        <f t="shared" si="494"/>
        <v>2722490300</v>
      </c>
      <c r="B858" s="71" t="str">
        <f t="shared" si="495"/>
        <v>26-08-2019 13:50:14 UTC</v>
      </c>
      <c r="C858" s="71" t="str">
        <f t="shared" si="496"/>
        <v>k3vn-w6df-537d</v>
      </c>
      <c r="D858" s="71" t="str">
        <f t="shared" si="497"/>
        <v>-15.94091463368386</v>
      </c>
      <c r="E858" s="71" t="str">
        <f t="shared" si="498"/>
        <v>35.26904032565653</v>
      </c>
      <c r="F858" s="71" t="str">
        <f t="shared" si="499"/>
        <v>740.0</v>
      </c>
      <c r="G858" s="71" t="str">
        <f t="shared" si="500"/>
        <v>Malawi</v>
      </c>
      <c r="H858" s="71" t="str">
        <f t="shared" si="501"/>
        <v>Chiradzulu</v>
      </c>
      <c r="I858" s="71" t="str">
        <f t="shared" si="502"/>
        <v>Nkalo</v>
      </c>
      <c r="J858" s="71" t="str">
        <f t="shared" si="503"/>
        <v>Maoni</v>
      </c>
      <c r="K858" s="71" t="str">
        <f t="shared" si="504"/>
        <v>Munyapa</v>
      </c>
      <c r="L858" s="71">
        <f t="shared" si="505"/>
        <v>0</v>
      </c>
      <c r="M858" s="71">
        <f t="shared" si="506"/>
        <v>0</v>
      </c>
      <c r="N858" s="71">
        <f t="shared" si="525"/>
        <v>8</v>
      </c>
      <c r="O858" s="71" t="str">
        <f t="shared" si="526"/>
        <v>High Level of Service</v>
      </c>
      <c r="P858" s="71">
        <v>1</v>
      </c>
      <c r="Q858" s="71" t="str">
        <f t="shared" si="507"/>
        <v>Afridev Handpump</v>
      </c>
      <c r="R858" s="71" t="str">
        <f t="shared" si="508"/>
        <v/>
      </c>
      <c r="S858" s="71" t="str">
        <f t="shared" si="527"/>
        <v>Afridev Handpump</v>
      </c>
      <c r="T858" s="71">
        <f t="shared" si="509"/>
        <v>1</v>
      </c>
      <c r="U858" s="71">
        <f t="shared" si="510"/>
        <v>160</v>
      </c>
      <c r="V858" s="71">
        <f t="shared" si="511"/>
        <v>1</v>
      </c>
      <c r="W858" s="71">
        <f t="shared" si="512"/>
        <v>1</v>
      </c>
      <c r="X858" s="71" t="str">
        <f t="shared" si="513"/>
        <v/>
      </c>
      <c r="Y858" s="71" t="str">
        <f t="shared" si="514"/>
        <v/>
      </c>
      <c r="Z858" s="71">
        <f t="shared" si="528"/>
        <v>1</v>
      </c>
      <c r="AA858" s="71">
        <f t="shared" si="515"/>
        <v>1</v>
      </c>
      <c r="AB858" s="71">
        <f t="shared" si="516"/>
        <v>66</v>
      </c>
      <c r="AC858" s="71" t="str">
        <f t="shared" si="517"/>
        <v>Handpump</v>
      </c>
      <c r="AD858" s="71">
        <f t="shared" si="529"/>
        <v>66</v>
      </c>
      <c r="AE858" s="71" t="str">
        <f t="shared" si="530"/>
        <v/>
      </c>
      <c r="AF858" s="71">
        <f t="shared" si="518"/>
        <v>1</v>
      </c>
      <c r="AG858" s="71" t="str">
        <f t="shared" si="519"/>
        <v/>
      </c>
      <c r="AH858" s="71" t="str">
        <f t="shared" si="520"/>
        <v/>
      </c>
      <c r="AI858" s="71">
        <f t="shared" si="521"/>
        <v>1</v>
      </c>
      <c r="AJ858" s="71" t="str">
        <f t="shared" si="522"/>
        <v>Turbidity</v>
      </c>
      <c r="AK858" s="71">
        <f t="shared" si="523"/>
        <v>1</v>
      </c>
      <c r="AL858" s="71">
        <f t="shared" si="531"/>
        <v>1</v>
      </c>
      <c r="AM858" s="71">
        <f t="shared" si="524"/>
        <v>1</v>
      </c>
    </row>
    <row r="859" spans="1:39" x14ac:dyDescent="0.45">
      <c r="A859" s="71" t="str">
        <f t="shared" si="494"/>
        <v>2722490243</v>
      </c>
      <c r="B859" s="71" t="str">
        <f t="shared" si="495"/>
        <v>26-08-2019 13:59:35 UTC</v>
      </c>
      <c r="C859" s="71" t="str">
        <f t="shared" si="496"/>
        <v>99dj-4cvs-f1ws</v>
      </c>
      <c r="D859" s="71" t="str">
        <f t="shared" si="497"/>
        <v>-15.82904992159456</v>
      </c>
      <c r="E859" s="71" t="str">
        <f t="shared" si="498"/>
        <v>35.226621022447944</v>
      </c>
      <c r="F859" s="71" t="str">
        <f t="shared" si="499"/>
        <v>890.0</v>
      </c>
      <c r="G859" s="71" t="str">
        <f t="shared" si="500"/>
        <v>Malawi</v>
      </c>
      <c r="H859" s="71" t="str">
        <f t="shared" si="501"/>
        <v>Chiradzulu</v>
      </c>
      <c r="I859" s="71" t="str">
        <f t="shared" si="502"/>
        <v>Mpunga</v>
      </c>
      <c r="J859" s="71" t="str">
        <f t="shared" si="503"/>
        <v>Kuchombe</v>
      </c>
      <c r="K859" s="71" t="str">
        <f t="shared" si="504"/>
        <v>Zembere</v>
      </c>
      <c r="L859" s="71">
        <f t="shared" si="505"/>
        <v>0</v>
      </c>
      <c r="M859" s="71">
        <f t="shared" si="506"/>
        <v>0</v>
      </c>
      <c r="N859" s="71">
        <f t="shared" si="525"/>
        <v>4</v>
      </c>
      <c r="O859" s="71" t="str">
        <f t="shared" si="526"/>
        <v>Basic Level of Service</v>
      </c>
      <c r="P859" s="71">
        <v>1</v>
      </c>
      <c r="Q859" s="71" t="str">
        <f t="shared" si="507"/>
        <v>Afridev Handpump</v>
      </c>
      <c r="R859" s="71" t="str">
        <f t="shared" si="508"/>
        <v/>
      </c>
      <c r="S859" s="71" t="str">
        <f t="shared" si="527"/>
        <v>Afridev Handpump</v>
      </c>
      <c r="T859" s="71">
        <f t="shared" si="509"/>
        <v>1</v>
      </c>
      <c r="U859" s="71">
        <f t="shared" si="510"/>
        <v>1365</v>
      </c>
      <c r="V859" s="71">
        <f t="shared" si="511"/>
        <v>0</v>
      </c>
      <c r="W859" s="71">
        <f t="shared" si="512"/>
        <v>0</v>
      </c>
      <c r="X859" s="71">
        <f t="shared" si="513"/>
        <v>1</v>
      </c>
      <c r="Y859" s="71">
        <f t="shared" si="514"/>
        <v>0</v>
      </c>
      <c r="Z859" s="71">
        <f t="shared" si="528"/>
        <v>0</v>
      </c>
      <c r="AA859" s="71">
        <f t="shared" si="515"/>
        <v>1</v>
      </c>
      <c r="AB859" s="71">
        <f t="shared" si="516"/>
        <v>100</v>
      </c>
      <c r="AC859" s="71" t="str">
        <f t="shared" si="517"/>
        <v>Handpump</v>
      </c>
      <c r="AD859" s="71">
        <f t="shared" si="529"/>
        <v>100</v>
      </c>
      <c r="AE859" s="71" t="str">
        <f t="shared" si="530"/>
        <v/>
      </c>
      <c r="AF859" s="71">
        <f t="shared" si="518"/>
        <v>1</v>
      </c>
      <c r="AG859" s="71" t="str">
        <f t="shared" si="519"/>
        <v/>
      </c>
      <c r="AH859" s="71" t="str">
        <f t="shared" si="520"/>
        <v/>
      </c>
      <c r="AI859" s="71">
        <f t="shared" si="521"/>
        <v>1</v>
      </c>
      <c r="AJ859" s="71" t="str">
        <f t="shared" si="522"/>
        <v>Turbidity</v>
      </c>
      <c r="AK859" s="71" t="str">
        <f t="shared" si="523"/>
        <v/>
      </c>
      <c r="AL859" s="71" t="str">
        <f t="shared" si="531"/>
        <v>No Data</v>
      </c>
      <c r="AM859" s="71">
        <f t="shared" si="524"/>
        <v>0</v>
      </c>
    </row>
    <row r="860" spans="1:39" x14ac:dyDescent="0.45">
      <c r="A860" s="71" t="str">
        <f t="shared" si="494"/>
        <v>2722460278</v>
      </c>
      <c r="B860" s="71" t="str">
        <f t="shared" si="495"/>
        <v>26-08-2019 14:18:05 UTC</v>
      </c>
      <c r="C860" s="71" t="str">
        <f t="shared" si="496"/>
        <v>1gn6-v2nn-g8gg</v>
      </c>
      <c r="D860" s="71" t="str">
        <f t="shared" si="497"/>
        <v>-15.825734627433121</v>
      </c>
      <c r="E860" s="71" t="str">
        <f t="shared" si="498"/>
        <v>35.221986500546336</v>
      </c>
      <c r="F860" s="71" t="str">
        <f t="shared" si="499"/>
        <v>923.0</v>
      </c>
      <c r="G860" s="71" t="str">
        <f t="shared" si="500"/>
        <v>Malawi</v>
      </c>
      <c r="H860" s="71" t="str">
        <f t="shared" si="501"/>
        <v>Chiradzulu</v>
      </c>
      <c r="I860" s="71" t="str">
        <f t="shared" si="502"/>
        <v>Mpunga</v>
      </c>
      <c r="J860" s="71" t="str">
        <f t="shared" si="503"/>
        <v>Kuchombe</v>
      </c>
      <c r="K860" s="71" t="str">
        <f t="shared" si="504"/>
        <v>Zembere</v>
      </c>
      <c r="L860" s="71">
        <f t="shared" si="505"/>
        <v>0</v>
      </c>
      <c r="M860" s="71">
        <f t="shared" si="506"/>
        <v>0</v>
      </c>
      <c r="N860" s="71">
        <f t="shared" si="525"/>
        <v>4</v>
      </c>
      <c r="O860" s="71" t="str">
        <f t="shared" si="526"/>
        <v>Basic Level of Service</v>
      </c>
      <c r="P860" s="71">
        <v>1</v>
      </c>
      <c r="Q860" s="71" t="str">
        <f t="shared" si="507"/>
        <v>Afridev Handpump</v>
      </c>
      <c r="R860" s="71" t="str">
        <f t="shared" si="508"/>
        <v/>
      </c>
      <c r="S860" s="71" t="str">
        <f t="shared" si="527"/>
        <v>Afridev Handpump</v>
      </c>
      <c r="T860" s="71">
        <f t="shared" si="509"/>
        <v>0</v>
      </c>
      <c r="U860" s="71">
        <f t="shared" si="510"/>
        <v>0</v>
      </c>
      <c r="V860" s="71">
        <f t="shared" si="511"/>
        <v>1</v>
      </c>
      <c r="W860" s="71">
        <f t="shared" si="512"/>
        <v>1</v>
      </c>
      <c r="X860" s="71" t="str">
        <f t="shared" si="513"/>
        <v/>
      </c>
      <c r="Y860" s="71" t="str">
        <f t="shared" si="514"/>
        <v/>
      </c>
      <c r="Z860" s="71">
        <f t="shared" si="528"/>
        <v>1</v>
      </c>
      <c r="AA860" s="71">
        <f t="shared" si="515"/>
        <v>0</v>
      </c>
      <c r="AB860" s="71">
        <f t="shared" si="516"/>
        <v>0</v>
      </c>
      <c r="AC860" s="71" t="str">
        <f t="shared" si="517"/>
        <v>Handpump</v>
      </c>
      <c r="AD860" s="71">
        <f t="shared" si="529"/>
        <v>0</v>
      </c>
      <c r="AE860" s="71" t="str">
        <f t="shared" si="530"/>
        <v/>
      </c>
      <c r="AF860" s="71">
        <f t="shared" si="518"/>
        <v>1</v>
      </c>
      <c r="AG860" s="71" t="str">
        <f t="shared" si="519"/>
        <v/>
      </c>
      <c r="AH860" s="71" t="str">
        <f t="shared" si="520"/>
        <v/>
      </c>
      <c r="AI860" s="71" t="str">
        <f t="shared" si="521"/>
        <v/>
      </c>
      <c r="AJ860" s="71" t="str">
        <f t="shared" si="522"/>
        <v>Turbidity</v>
      </c>
      <c r="AK860" s="71" t="str">
        <f t="shared" si="523"/>
        <v/>
      </c>
      <c r="AL860" s="71" t="str">
        <f t="shared" si="531"/>
        <v>No Data</v>
      </c>
      <c r="AM860" s="71">
        <f t="shared" si="524"/>
        <v>0</v>
      </c>
    </row>
    <row r="861" spans="1:39" x14ac:dyDescent="0.45">
      <c r="A861" s="71" t="str">
        <f t="shared" si="494"/>
        <v>2706100132</v>
      </c>
      <c r="B861" s="71" t="str">
        <f t="shared" si="495"/>
        <v>26-08-2019 14:20:27 UTC</v>
      </c>
      <c r="C861" s="71" t="str">
        <f t="shared" si="496"/>
        <v>3pvk-s4cj-k9f8</v>
      </c>
      <c r="D861" s="71" t="str">
        <f t="shared" si="497"/>
        <v>-15.612514433450997</v>
      </c>
      <c r="E861" s="71" t="str">
        <f t="shared" si="498"/>
        <v>35.12251837179065</v>
      </c>
      <c r="F861" s="71" t="str">
        <f t="shared" si="499"/>
        <v>994.0</v>
      </c>
      <c r="G861" s="71" t="str">
        <f t="shared" si="500"/>
        <v>Malawi</v>
      </c>
      <c r="H861" s="71" t="str">
        <f t="shared" si="501"/>
        <v>Chiradzulu</v>
      </c>
      <c r="I861" s="71" t="str">
        <f t="shared" si="502"/>
        <v>Chitera</v>
      </c>
      <c r="J861" s="71" t="str">
        <f t="shared" si="503"/>
        <v>Chitera</v>
      </c>
      <c r="K861" s="71" t="str">
        <f t="shared" si="504"/>
        <v>Sayenda</v>
      </c>
      <c r="L861" s="71">
        <f t="shared" si="505"/>
        <v>0</v>
      </c>
      <c r="M861" s="71">
        <f t="shared" si="506"/>
        <v>0</v>
      </c>
      <c r="N861" s="71">
        <f t="shared" si="525"/>
        <v>0</v>
      </c>
      <c r="O861" s="71" t="str">
        <f t="shared" si="526"/>
        <v>No Improved System</v>
      </c>
      <c r="P861" s="71" t="s">
        <v>96</v>
      </c>
      <c r="Q861" s="71" t="str">
        <f t="shared" si="507"/>
        <v/>
      </c>
      <c r="R861" s="71" t="str">
        <f t="shared" si="508"/>
        <v>Unprotected well</v>
      </c>
      <c r="S861" s="71" t="str">
        <f t="shared" si="527"/>
        <v>Unprotected well</v>
      </c>
      <c r="T861" s="71" t="str">
        <f t="shared" si="509"/>
        <v>N/A</v>
      </c>
      <c r="U861" s="71">
        <f t="shared" si="510"/>
        <v>880</v>
      </c>
      <c r="V861" s="71" t="str">
        <f t="shared" si="511"/>
        <v>N/A</v>
      </c>
      <c r="W861" s="71" t="str">
        <f t="shared" si="512"/>
        <v/>
      </c>
      <c r="X861" s="71" t="str">
        <f t="shared" si="513"/>
        <v/>
      </c>
      <c r="Y861" s="71" t="str">
        <f t="shared" si="514"/>
        <v/>
      </c>
      <c r="Z861" s="71" t="str">
        <f t="shared" si="528"/>
        <v>N/A</v>
      </c>
      <c r="AA861" s="71" t="str">
        <f t="shared" si="515"/>
        <v>N/A</v>
      </c>
      <c r="AB861" s="71" t="str">
        <f t="shared" si="516"/>
        <v/>
      </c>
      <c r="AC861" s="71" t="str">
        <f t="shared" si="517"/>
        <v/>
      </c>
      <c r="AD861" s="71" t="str">
        <f t="shared" si="529"/>
        <v/>
      </c>
      <c r="AE861" s="71" t="str">
        <f t="shared" si="530"/>
        <v/>
      </c>
      <c r="AF861" s="71" t="str">
        <f t="shared" si="518"/>
        <v>N/A</v>
      </c>
      <c r="AG861" s="71" t="str">
        <f t="shared" si="519"/>
        <v/>
      </c>
      <c r="AH861" s="71" t="str">
        <f t="shared" si="520"/>
        <v/>
      </c>
      <c r="AI861" s="71" t="str">
        <f t="shared" si="521"/>
        <v/>
      </c>
      <c r="AJ861" s="71" t="str">
        <f t="shared" si="522"/>
        <v/>
      </c>
      <c r="AK861" s="71" t="str">
        <f t="shared" si="523"/>
        <v/>
      </c>
      <c r="AL861" s="71" t="str">
        <f t="shared" si="531"/>
        <v>N/A</v>
      </c>
      <c r="AM861" s="71" t="str">
        <f t="shared" si="524"/>
        <v>N/A</v>
      </c>
    </row>
    <row r="862" spans="1:39" x14ac:dyDescent="0.45">
      <c r="A862" s="71" t="str">
        <f t="shared" si="494"/>
        <v>2732180775</v>
      </c>
      <c r="B862" s="71" t="str">
        <f t="shared" si="495"/>
        <v>26-08-2019 14:22:02 UTC</v>
      </c>
      <c r="C862" s="71" t="str">
        <f t="shared" si="496"/>
        <v>7fcr-nev9-qu3c</v>
      </c>
      <c r="D862" s="71" t="str">
        <f t="shared" si="497"/>
        <v>-15.661524971947074</v>
      </c>
      <c r="E862" s="71" t="str">
        <f t="shared" si="498"/>
        <v>35.229700366035104</v>
      </c>
      <c r="F862" s="71" t="str">
        <f t="shared" si="499"/>
        <v>871.0</v>
      </c>
      <c r="G862" s="71" t="str">
        <f t="shared" si="500"/>
        <v>Malawi</v>
      </c>
      <c r="H862" s="71" t="str">
        <f t="shared" si="501"/>
        <v>Chiradzulu</v>
      </c>
      <c r="I862" s="71" t="str">
        <f t="shared" si="502"/>
        <v>Kadewere</v>
      </c>
      <c r="J862" s="71" t="str">
        <f t="shared" si="503"/>
        <v>Kanyenda</v>
      </c>
      <c r="K862" s="71" t="str">
        <f t="shared" si="504"/>
        <v>Nsululu</v>
      </c>
      <c r="L862" s="71">
        <f t="shared" si="505"/>
        <v>0</v>
      </c>
      <c r="M862" s="71">
        <f t="shared" si="506"/>
        <v>0</v>
      </c>
      <c r="N862" s="71">
        <f t="shared" si="525"/>
        <v>6</v>
      </c>
      <c r="O862" s="71" t="str">
        <f t="shared" si="526"/>
        <v>Intermediate Level of Service</v>
      </c>
      <c r="P862" s="71">
        <v>1</v>
      </c>
      <c r="Q862" s="71" t="str">
        <f t="shared" si="507"/>
        <v>Afridev Handpump</v>
      </c>
      <c r="R862" s="71" t="str">
        <f t="shared" si="508"/>
        <v/>
      </c>
      <c r="S862" s="71" t="str">
        <f t="shared" si="527"/>
        <v>Afridev Handpump</v>
      </c>
      <c r="T862" s="71">
        <f t="shared" si="509"/>
        <v>0</v>
      </c>
      <c r="U862" s="71">
        <f t="shared" si="510"/>
        <v>500</v>
      </c>
      <c r="V862" s="71">
        <f t="shared" si="511"/>
        <v>0</v>
      </c>
      <c r="W862" s="71">
        <f t="shared" si="512"/>
        <v>1</v>
      </c>
      <c r="X862" s="71" t="str">
        <f t="shared" si="513"/>
        <v/>
      </c>
      <c r="Y862" s="71" t="str">
        <f t="shared" si="514"/>
        <v/>
      </c>
      <c r="Z862" s="71">
        <f t="shared" si="528"/>
        <v>1</v>
      </c>
      <c r="AA862" s="71">
        <f t="shared" si="515"/>
        <v>1</v>
      </c>
      <c r="AB862" s="71">
        <f t="shared" si="516"/>
        <v>56</v>
      </c>
      <c r="AC862" s="71" t="str">
        <f t="shared" si="517"/>
        <v>Handpump</v>
      </c>
      <c r="AD862" s="71">
        <f t="shared" si="529"/>
        <v>56</v>
      </c>
      <c r="AE862" s="71" t="str">
        <f t="shared" si="530"/>
        <v/>
      </c>
      <c r="AF862" s="71">
        <f t="shared" si="518"/>
        <v>1</v>
      </c>
      <c r="AG862" s="71" t="str">
        <f t="shared" si="519"/>
        <v/>
      </c>
      <c r="AH862" s="71" t="str">
        <f t="shared" si="520"/>
        <v/>
      </c>
      <c r="AI862" s="71">
        <f t="shared" si="521"/>
        <v>1</v>
      </c>
      <c r="AJ862" s="71" t="str">
        <f t="shared" si="522"/>
        <v>Turbidity</v>
      </c>
      <c r="AK862" s="71">
        <f t="shared" si="523"/>
        <v>1</v>
      </c>
      <c r="AL862" s="71">
        <f t="shared" si="531"/>
        <v>1</v>
      </c>
      <c r="AM862" s="71">
        <f t="shared" si="524"/>
        <v>1</v>
      </c>
    </row>
    <row r="863" spans="1:39" x14ac:dyDescent="0.45">
      <c r="A863" s="71" t="str">
        <f t="shared" si="494"/>
        <v>2714630554</v>
      </c>
      <c r="B863" s="71" t="str">
        <f t="shared" si="495"/>
        <v>26-08-2019 14:29:49 UTC</v>
      </c>
      <c r="C863" s="71" t="str">
        <f t="shared" si="496"/>
        <v>c5cv-jp5b-mt1b</v>
      </c>
      <c r="D863" s="71" t="str">
        <f t="shared" si="497"/>
        <v>-15.802510385401547</v>
      </c>
      <c r="E863" s="71" t="str">
        <f t="shared" si="498"/>
        <v>35.17679136246443</v>
      </c>
      <c r="F863" s="71" t="str">
        <f t="shared" si="499"/>
        <v>1090.0</v>
      </c>
      <c r="G863" s="71" t="str">
        <f t="shared" si="500"/>
        <v>Malawi</v>
      </c>
      <c r="H863" s="71" t="str">
        <f t="shared" si="501"/>
        <v>Chiradzulu</v>
      </c>
      <c r="I863" s="71" t="str">
        <f t="shared" si="502"/>
        <v>Likoswe</v>
      </c>
      <c r="J863" s="71" t="str">
        <f t="shared" si="503"/>
        <v>Sumani</v>
      </c>
      <c r="K863" s="71" t="str">
        <f t="shared" si="504"/>
        <v>Chimatiro</v>
      </c>
      <c r="L863" s="71">
        <f t="shared" si="505"/>
        <v>0</v>
      </c>
      <c r="M863" s="71">
        <f t="shared" si="506"/>
        <v>0</v>
      </c>
      <c r="N863" s="71">
        <f t="shared" si="525"/>
        <v>0</v>
      </c>
      <c r="O863" s="71" t="str">
        <f t="shared" si="526"/>
        <v>No Improved System</v>
      </c>
      <c r="P863" s="71" t="s">
        <v>96</v>
      </c>
      <c r="Q863" s="71" t="str">
        <f t="shared" si="507"/>
        <v/>
      </c>
      <c r="R863" s="71" t="str">
        <f t="shared" si="508"/>
        <v>Unprotected well</v>
      </c>
      <c r="S863" s="71" t="str">
        <f t="shared" si="527"/>
        <v>Unprotected well</v>
      </c>
      <c r="T863" s="71" t="str">
        <f t="shared" si="509"/>
        <v>N/A</v>
      </c>
      <c r="U863" s="71">
        <f t="shared" si="510"/>
        <v>156</v>
      </c>
      <c r="V863" s="71" t="str">
        <f t="shared" si="511"/>
        <v>N/A</v>
      </c>
      <c r="W863" s="71" t="str">
        <f t="shared" si="512"/>
        <v/>
      </c>
      <c r="X863" s="71" t="str">
        <f t="shared" si="513"/>
        <v/>
      </c>
      <c r="Y863" s="71" t="str">
        <f t="shared" si="514"/>
        <v/>
      </c>
      <c r="Z863" s="71" t="str">
        <f t="shared" si="528"/>
        <v>N/A</v>
      </c>
      <c r="AA863" s="71" t="str">
        <f t="shared" si="515"/>
        <v>N/A</v>
      </c>
      <c r="AB863" s="71" t="str">
        <f t="shared" si="516"/>
        <v/>
      </c>
      <c r="AC863" s="71" t="str">
        <f t="shared" si="517"/>
        <v/>
      </c>
      <c r="AD863" s="71" t="str">
        <f t="shared" si="529"/>
        <v/>
      </c>
      <c r="AE863" s="71" t="str">
        <f t="shared" si="530"/>
        <v/>
      </c>
      <c r="AF863" s="71" t="str">
        <f t="shared" si="518"/>
        <v>N/A</v>
      </c>
      <c r="AG863" s="71" t="str">
        <f t="shared" si="519"/>
        <v/>
      </c>
      <c r="AH863" s="71" t="str">
        <f t="shared" si="520"/>
        <v/>
      </c>
      <c r="AI863" s="71" t="str">
        <f t="shared" si="521"/>
        <v/>
      </c>
      <c r="AJ863" s="71" t="str">
        <f t="shared" si="522"/>
        <v/>
      </c>
      <c r="AK863" s="71" t="str">
        <f t="shared" si="523"/>
        <v/>
      </c>
      <c r="AL863" s="71" t="str">
        <f t="shared" si="531"/>
        <v>N/A</v>
      </c>
      <c r="AM863" s="71" t="str">
        <f t="shared" si="524"/>
        <v>N/A</v>
      </c>
    </row>
    <row r="864" spans="1:39" x14ac:dyDescent="0.45">
      <c r="A864" s="71" t="str">
        <f t="shared" si="494"/>
        <v>2701610305</v>
      </c>
      <c r="B864" s="71" t="str">
        <f t="shared" si="495"/>
        <v>26-08-2019 15:10:43 UTC</v>
      </c>
      <c r="C864" s="71" t="str">
        <f t="shared" si="496"/>
        <v>h534-2x33-dvs0</v>
      </c>
      <c r="D864" s="71" t="str">
        <f t="shared" si="497"/>
        <v>-15.821185098029673</v>
      </c>
      <c r="E864" s="71" t="str">
        <f t="shared" si="498"/>
        <v>35.24708451703191</v>
      </c>
      <c r="F864" s="71" t="str">
        <f t="shared" si="499"/>
        <v>878.0</v>
      </c>
      <c r="G864" s="71" t="str">
        <f t="shared" si="500"/>
        <v>Malawi</v>
      </c>
      <c r="H864" s="71" t="str">
        <f t="shared" si="501"/>
        <v>Chiradzulu</v>
      </c>
      <c r="I864" s="71" t="str">
        <f t="shared" si="502"/>
        <v>Mpunga</v>
      </c>
      <c r="J864" s="71" t="str">
        <f t="shared" si="503"/>
        <v>Tawakali</v>
      </c>
      <c r="K864" s="71" t="str">
        <f t="shared" si="504"/>
        <v>Tawakali</v>
      </c>
      <c r="L864" s="71">
        <f t="shared" si="505"/>
        <v>0</v>
      </c>
      <c r="M864" s="71">
        <f t="shared" si="506"/>
        <v>0</v>
      </c>
      <c r="N864" s="71">
        <f t="shared" si="525"/>
        <v>6</v>
      </c>
      <c r="O864" s="71" t="str">
        <f t="shared" si="526"/>
        <v>Intermediate Level of Service</v>
      </c>
      <c r="P864" s="71">
        <v>1</v>
      </c>
      <c r="Q864" s="71" t="str">
        <f t="shared" si="507"/>
        <v>Afridev Handpump</v>
      </c>
      <c r="R864" s="71" t="str">
        <f t="shared" si="508"/>
        <v/>
      </c>
      <c r="S864" s="71" t="str">
        <f t="shared" si="527"/>
        <v>Afridev Handpump</v>
      </c>
      <c r="T864" s="71">
        <f t="shared" si="509"/>
        <v>1</v>
      </c>
      <c r="U864" s="71">
        <f t="shared" si="510"/>
        <v>300</v>
      </c>
      <c r="V864" s="71">
        <f t="shared" si="511"/>
        <v>0</v>
      </c>
      <c r="W864" s="71">
        <f t="shared" si="512"/>
        <v>0</v>
      </c>
      <c r="X864" s="71">
        <f t="shared" si="513"/>
        <v>1</v>
      </c>
      <c r="Y864" s="71">
        <f t="shared" si="514"/>
        <v>0</v>
      </c>
      <c r="Z864" s="71">
        <f t="shared" si="528"/>
        <v>0</v>
      </c>
      <c r="AA864" s="71">
        <f t="shared" si="515"/>
        <v>1</v>
      </c>
      <c r="AB864" s="71">
        <f t="shared" si="516"/>
        <v>70</v>
      </c>
      <c r="AC864" s="71" t="str">
        <f t="shared" si="517"/>
        <v>Handpump</v>
      </c>
      <c r="AD864" s="71">
        <f t="shared" si="529"/>
        <v>70</v>
      </c>
      <c r="AE864" s="71" t="str">
        <f t="shared" si="530"/>
        <v/>
      </c>
      <c r="AF864" s="71">
        <f t="shared" si="518"/>
        <v>1</v>
      </c>
      <c r="AG864" s="71" t="str">
        <f t="shared" si="519"/>
        <v/>
      </c>
      <c r="AH864" s="71" t="str">
        <f t="shared" si="520"/>
        <v/>
      </c>
      <c r="AI864" s="71">
        <f t="shared" si="521"/>
        <v>1</v>
      </c>
      <c r="AJ864" s="71" t="str">
        <f t="shared" si="522"/>
        <v>Turbidity</v>
      </c>
      <c r="AK864" s="71">
        <f t="shared" si="523"/>
        <v>1</v>
      </c>
      <c r="AL864" s="71">
        <f t="shared" si="531"/>
        <v>1</v>
      </c>
      <c r="AM864" s="71">
        <f t="shared" si="524"/>
        <v>1</v>
      </c>
    </row>
    <row r="865" spans="1:39" x14ac:dyDescent="0.45">
      <c r="A865" s="71" t="str">
        <f t="shared" si="494"/>
        <v>2730230246</v>
      </c>
      <c r="B865" s="71" t="str">
        <f t="shared" si="495"/>
        <v>26-08-2019 15:12:57 UTC</v>
      </c>
      <c r="C865" s="71" t="str">
        <f t="shared" si="496"/>
        <v>uhnt-kde5-edwe</v>
      </c>
      <c r="D865" s="71" t="str">
        <f t="shared" si="497"/>
        <v>-15.839371480979025</v>
      </c>
      <c r="E865" s="71" t="str">
        <f t="shared" si="498"/>
        <v>35.258579291403294</v>
      </c>
      <c r="F865" s="71" t="str">
        <f t="shared" si="499"/>
        <v>848.0</v>
      </c>
      <c r="G865" s="71" t="str">
        <f t="shared" si="500"/>
        <v>Malawi</v>
      </c>
      <c r="H865" s="71" t="str">
        <f t="shared" si="501"/>
        <v>Chiradzulu</v>
      </c>
      <c r="I865" s="71" t="str">
        <f t="shared" si="502"/>
        <v>Mpunga</v>
      </c>
      <c r="J865" s="71" t="str">
        <f t="shared" si="503"/>
        <v>Tawakali</v>
      </c>
      <c r="K865" s="71" t="str">
        <f t="shared" si="504"/>
        <v>Kajawo</v>
      </c>
      <c r="L865" s="71">
        <f t="shared" si="505"/>
        <v>0</v>
      </c>
      <c r="M865" s="71">
        <f t="shared" si="506"/>
        <v>0</v>
      </c>
      <c r="N865" s="71">
        <f t="shared" si="525"/>
        <v>6</v>
      </c>
      <c r="O865" s="71" t="str">
        <f t="shared" si="526"/>
        <v>Intermediate Level of Service</v>
      </c>
      <c r="P865" s="71">
        <v>1</v>
      </c>
      <c r="Q865" s="71" t="str">
        <f t="shared" si="507"/>
        <v>Afridev Handpump</v>
      </c>
      <c r="R865" s="71" t="str">
        <f t="shared" si="508"/>
        <v/>
      </c>
      <c r="S865" s="71" t="str">
        <f t="shared" si="527"/>
        <v>Afridev Handpump</v>
      </c>
      <c r="T865" s="71">
        <f t="shared" si="509"/>
        <v>1</v>
      </c>
      <c r="U865" s="71">
        <f t="shared" si="510"/>
        <v>680</v>
      </c>
      <c r="V865" s="71">
        <f t="shared" si="511"/>
        <v>0</v>
      </c>
      <c r="W865" s="71">
        <f t="shared" si="512"/>
        <v>0</v>
      </c>
      <c r="X865" s="71">
        <f t="shared" si="513"/>
        <v>1</v>
      </c>
      <c r="Y865" s="71">
        <f t="shared" si="514"/>
        <v>0</v>
      </c>
      <c r="Z865" s="71">
        <f t="shared" si="528"/>
        <v>0</v>
      </c>
      <c r="AA865" s="71">
        <f t="shared" si="515"/>
        <v>1</v>
      </c>
      <c r="AB865" s="71">
        <f t="shared" si="516"/>
        <v>84</v>
      </c>
      <c r="AC865" s="71" t="str">
        <f t="shared" si="517"/>
        <v>Handpump</v>
      </c>
      <c r="AD865" s="71">
        <f t="shared" si="529"/>
        <v>84</v>
      </c>
      <c r="AE865" s="71" t="str">
        <f t="shared" si="530"/>
        <v/>
      </c>
      <c r="AF865" s="71">
        <f t="shared" si="518"/>
        <v>1</v>
      </c>
      <c r="AG865" s="71" t="str">
        <f t="shared" si="519"/>
        <v/>
      </c>
      <c r="AH865" s="71" t="str">
        <f t="shared" si="520"/>
        <v/>
      </c>
      <c r="AI865" s="71">
        <f t="shared" si="521"/>
        <v>1</v>
      </c>
      <c r="AJ865" s="71" t="str">
        <f t="shared" si="522"/>
        <v>Turbidity</v>
      </c>
      <c r="AK865" s="71">
        <f t="shared" si="523"/>
        <v>1</v>
      </c>
      <c r="AL865" s="71">
        <f t="shared" si="531"/>
        <v>1</v>
      </c>
      <c r="AM865" s="71">
        <f t="shared" si="524"/>
        <v>1</v>
      </c>
    </row>
    <row r="866" spans="1:39" x14ac:dyDescent="0.45">
      <c r="A866" s="71" t="str">
        <f t="shared" si="494"/>
        <v>2704060291</v>
      </c>
      <c r="B866" s="71" t="str">
        <f t="shared" si="495"/>
        <v>26-08-2019 15:14:41 UTC</v>
      </c>
      <c r="C866" s="71" t="str">
        <f t="shared" si="496"/>
        <v>et9a-3gke-x1uc</v>
      </c>
      <c r="D866" s="71" t="str">
        <f t="shared" si="497"/>
        <v>-15.829309383407235</v>
      </c>
      <c r="E866" s="71" t="str">
        <f t="shared" si="498"/>
        <v>35.23009305819869</v>
      </c>
      <c r="F866" s="71" t="str">
        <f t="shared" si="499"/>
        <v>875.0</v>
      </c>
      <c r="G866" s="71" t="str">
        <f t="shared" si="500"/>
        <v>Malawi</v>
      </c>
      <c r="H866" s="71" t="str">
        <f t="shared" si="501"/>
        <v>Chiradzulu</v>
      </c>
      <c r="I866" s="71" t="str">
        <f t="shared" si="502"/>
        <v>Mpunga</v>
      </c>
      <c r="J866" s="71" t="str">
        <f t="shared" si="503"/>
        <v>Kuchombe</v>
      </c>
      <c r="K866" s="71" t="str">
        <f t="shared" si="504"/>
        <v>Maliko</v>
      </c>
      <c r="L866" s="71">
        <f t="shared" si="505"/>
        <v>0</v>
      </c>
      <c r="M866" s="71">
        <f t="shared" si="506"/>
        <v>0</v>
      </c>
      <c r="N866" s="71">
        <f t="shared" si="525"/>
        <v>7</v>
      </c>
      <c r="O866" s="71" t="str">
        <f t="shared" si="526"/>
        <v>Intermediate Level of Service</v>
      </c>
      <c r="P866" s="71">
        <v>1</v>
      </c>
      <c r="Q866" s="71" t="str">
        <f t="shared" si="507"/>
        <v>Afridev Handpump</v>
      </c>
      <c r="R866" s="71" t="str">
        <f t="shared" si="508"/>
        <v/>
      </c>
      <c r="S866" s="71" t="str">
        <f t="shared" si="527"/>
        <v>Afridev Handpump</v>
      </c>
      <c r="T866" s="71">
        <f t="shared" si="509"/>
        <v>1</v>
      </c>
      <c r="U866" s="71">
        <f t="shared" si="510"/>
        <v>700</v>
      </c>
      <c r="V866" s="71">
        <f t="shared" si="511"/>
        <v>0</v>
      </c>
      <c r="W866" s="71">
        <f t="shared" si="512"/>
        <v>1</v>
      </c>
      <c r="X866" s="71" t="str">
        <f t="shared" si="513"/>
        <v/>
      </c>
      <c r="Y866" s="71" t="str">
        <f t="shared" si="514"/>
        <v/>
      </c>
      <c r="Z866" s="71">
        <f t="shared" si="528"/>
        <v>1</v>
      </c>
      <c r="AA866" s="71">
        <f t="shared" si="515"/>
        <v>1</v>
      </c>
      <c r="AB866" s="71">
        <f t="shared" si="516"/>
        <v>81</v>
      </c>
      <c r="AC866" s="71" t="str">
        <f t="shared" si="517"/>
        <v>Handpump</v>
      </c>
      <c r="AD866" s="71">
        <f t="shared" si="529"/>
        <v>81</v>
      </c>
      <c r="AE866" s="71" t="str">
        <f t="shared" si="530"/>
        <v/>
      </c>
      <c r="AF866" s="71">
        <f t="shared" si="518"/>
        <v>1</v>
      </c>
      <c r="AG866" s="71" t="str">
        <f t="shared" si="519"/>
        <v/>
      </c>
      <c r="AH866" s="71" t="str">
        <f t="shared" si="520"/>
        <v/>
      </c>
      <c r="AI866" s="71">
        <f t="shared" si="521"/>
        <v>1</v>
      </c>
      <c r="AJ866" s="71" t="str">
        <f t="shared" si="522"/>
        <v>Turbidity</v>
      </c>
      <c r="AK866" s="71">
        <f t="shared" si="523"/>
        <v>1</v>
      </c>
      <c r="AL866" s="71">
        <f t="shared" si="531"/>
        <v>1</v>
      </c>
      <c r="AM866" s="71">
        <f t="shared" si="524"/>
        <v>1</v>
      </c>
    </row>
    <row r="867" spans="1:39" x14ac:dyDescent="0.45">
      <c r="A867" s="71" t="str">
        <f t="shared" si="494"/>
        <v>2704040273</v>
      </c>
      <c r="B867" s="71" t="str">
        <f t="shared" si="495"/>
        <v>26-08-2019 15:15:38 UTC</v>
      </c>
      <c r="C867" s="71" t="str">
        <f t="shared" si="496"/>
        <v>7nd1-6kdm-mhvt</v>
      </c>
      <c r="D867" s="71" t="str">
        <f t="shared" si="497"/>
        <v>-15.830358797684312</v>
      </c>
      <c r="E867" s="71" t="str">
        <f t="shared" si="498"/>
        <v>35.232105888426304</v>
      </c>
      <c r="F867" s="71" t="str">
        <f t="shared" si="499"/>
        <v>855.0</v>
      </c>
      <c r="G867" s="71" t="str">
        <f t="shared" si="500"/>
        <v>Malawi</v>
      </c>
      <c r="H867" s="71" t="str">
        <f t="shared" si="501"/>
        <v>Chiradzulu</v>
      </c>
      <c r="I867" s="71" t="str">
        <f t="shared" si="502"/>
        <v>Mpunga</v>
      </c>
      <c r="J867" s="71" t="str">
        <f t="shared" si="503"/>
        <v>Kuchombe</v>
      </c>
      <c r="K867" s="71" t="str">
        <f t="shared" si="504"/>
        <v>Mpanda</v>
      </c>
      <c r="L867" s="71">
        <f t="shared" si="505"/>
        <v>0</v>
      </c>
      <c r="M867" s="71">
        <f t="shared" si="506"/>
        <v>0</v>
      </c>
      <c r="N867" s="71">
        <f t="shared" si="525"/>
        <v>4</v>
      </c>
      <c r="O867" s="71" t="str">
        <f t="shared" si="526"/>
        <v>Basic Level of Service</v>
      </c>
      <c r="P867" s="71">
        <v>1</v>
      </c>
      <c r="Q867" s="71" t="str">
        <f t="shared" si="507"/>
        <v>Afridev Handpump</v>
      </c>
      <c r="R867" s="71" t="str">
        <f t="shared" si="508"/>
        <v/>
      </c>
      <c r="S867" s="71" t="str">
        <f t="shared" si="527"/>
        <v>Afridev Handpump</v>
      </c>
      <c r="T867" s="71">
        <f t="shared" si="509"/>
        <v>1</v>
      </c>
      <c r="U867" s="71">
        <f t="shared" si="510"/>
        <v>300</v>
      </c>
      <c r="V867" s="71">
        <f t="shared" si="511"/>
        <v>0</v>
      </c>
      <c r="W867" s="71">
        <f t="shared" si="512"/>
        <v>0</v>
      </c>
      <c r="X867" s="71">
        <f t="shared" si="513"/>
        <v>1</v>
      </c>
      <c r="Y867" s="71">
        <f t="shared" si="514"/>
        <v>0</v>
      </c>
      <c r="Z867" s="71">
        <f t="shared" si="528"/>
        <v>0</v>
      </c>
      <c r="AA867" s="71">
        <f t="shared" si="515"/>
        <v>1</v>
      </c>
      <c r="AB867" s="71">
        <f t="shared" si="516"/>
        <v>210</v>
      </c>
      <c r="AC867" s="71" t="str">
        <f t="shared" si="517"/>
        <v>Handpump</v>
      </c>
      <c r="AD867" s="71">
        <f t="shared" si="529"/>
        <v>210</v>
      </c>
      <c r="AE867" s="71" t="str">
        <f t="shared" si="530"/>
        <v/>
      </c>
      <c r="AF867" s="71">
        <f t="shared" si="518"/>
        <v>0</v>
      </c>
      <c r="AG867" s="71" t="str">
        <f t="shared" si="519"/>
        <v/>
      </c>
      <c r="AH867" s="71" t="str">
        <f t="shared" si="520"/>
        <v/>
      </c>
      <c r="AI867" s="71">
        <f t="shared" si="521"/>
        <v>1</v>
      </c>
      <c r="AJ867" s="71" t="str">
        <f t="shared" si="522"/>
        <v>Turbidity</v>
      </c>
      <c r="AK867" s="71">
        <f t="shared" si="523"/>
        <v>1</v>
      </c>
      <c r="AL867" s="71">
        <f t="shared" si="531"/>
        <v>1</v>
      </c>
      <c r="AM867" s="71">
        <f t="shared" si="524"/>
        <v>0</v>
      </c>
    </row>
    <row r="868" spans="1:39" x14ac:dyDescent="0.45">
      <c r="A868" s="71" t="str">
        <f t="shared" si="494"/>
        <v>2710810356</v>
      </c>
      <c r="B868" s="71" t="str">
        <f t="shared" si="495"/>
        <v>26-08-2019 15:16:33 UTC</v>
      </c>
      <c r="C868" s="71" t="str">
        <f t="shared" si="496"/>
        <v>h48y-11fg-6k88</v>
      </c>
      <c r="D868" s="71" t="str">
        <f t="shared" si="497"/>
        <v>-15.84169733338058</v>
      </c>
      <c r="E868" s="71" t="str">
        <f t="shared" si="498"/>
        <v>35.271608708426356</v>
      </c>
      <c r="F868" s="71" t="str">
        <f t="shared" si="499"/>
        <v>799.0</v>
      </c>
      <c r="G868" s="71" t="str">
        <f t="shared" si="500"/>
        <v>Malawi</v>
      </c>
      <c r="H868" s="71" t="str">
        <f t="shared" si="501"/>
        <v>Chiradzulu</v>
      </c>
      <c r="I868" s="71" t="str">
        <f t="shared" si="502"/>
        <v>Mpunga</v>
      </c>
      <c r="J868" s="71" t="str">
        <f t="shared" si="503"/>
        <v>Tawakali</v>
      </c>
      <c r="K868" s="71" t="str">
        <f t="shared" si="504"/>
        <v>Kajawo</v>
      </c>
      <c r="L868" s="71">
        <f t="shared" si="505"/>
        <v>0</v>
      </c>
      <c r="M868" s="71">
        <f t="shared" si="506"/>
        <v>0</v>
      </c>
      <c r="N868" s="71">
        <f t="shared" si="525"/>
        <v>7</v>
      </c>
      <c r="O868" s="71" t="str">
        <f t="shared" si="526"/>
        <v>Intermediate Level of Service</v>
      </c>
      <c r="P868" s="71">
        <v>1</v>
      </c>
      <c r="Q868" s="71" t="str">
        <f t="shared" si="507"/>
        <v>Afridev Handpump</v>
      </c>
      <c r="R868" s="71" t="str">
        <f t="shared" si="508"/>
        <v/>
      </c>
      <c r="S868" s="71" t="str">
        <f t="shared" si="527"/>
        <v>Afridev Handpump</v>
      </c>
      <c r="T868" s="71">
        <f t="shared" si="509"/>
        <v>1</v>
      </c>
      <c r="U868" s="71">
        <f t="shared" si="510"/>
        <v>200</v>
      </c>
      <c r="V868" s="71">
        <f t="shared" si="511"/>
        <v>1</v>
      </c>
      <c r="W868" s="71">
        <f t="shared" si="512"/>
        <v>0</v>
      </c>
      <c r="X868" s="71">
        <f t="shared" si="513"/>
        <v>1</v>
      </c>
      <c r="Y868" s="71">
        <f t="shared" si="514"/>
        <v>0</v>
      </c>
      <c r="Z868" s="71">
        <f t="shared" si="528"/>
        <v>0</v>
      </c>
      <c r="AA868" s="71">
        <f t="shared" si="515"/>
        <v>1</v>
      </c>
      <c r="AB868" s="71">
        <f t="shared" si="516"/>
        <v>68</v>
      </c>
      <c r="AC868" s="71" t="str">
        <f t="shared" si="517"/>
        <v>Handpump</v>
      </c>
      <c r="AD868" s="71">
        <f t="shared" si="529"/>
        <v>68</v>
      </c>
      <c r="AE868" s="71" t="str">
        <f t="shared" si="530"/>
        <v/>
      </c>
      <c r="AF868" s="71">
        <f t="shared" si="518"/>
        <v>1</v>
      </c>
      <c r="AG868" s="71" t="str">
        <f t="shared" si="519"/>
        <v/>
      </c>
      <c r="AH868" s="71" t="str">
        <f t="shared" si="520"/>
        <v/>
      </c>
      <c r="AI868" s="71">
        <f t="shared" si="521"/>
        <v>1</v>
      </c>
      <c r="AJ868" s="71" t="str">
        <f t="shared" si="522"/>
        <v>Turbidity</v>
      </c>
      <c r="AK868" s="71">
        <f t="shared" si="523"/>
        <v>1</v>
      </c>
      <c r="AL868" s="71">
        <f t="shared" si="531"/>
        <v>1</v>
      </c>
      <c r="AM868" s="71">
        <f t="shared" si="524"/>
        <v>1</v>
      </c>
    </row>
    <row r="869" spans="1:39" x14ac:dyDescent="0.45">
      <c r="A869" s="71" t="str">
        <f t="shared" si="494"/>
        <v>2720520582</v>
      </c>
      <c r="B869" s="71" t="str">
        <f t="shared" si="495"/>
        <v>26-08-2019 17:50:54 UTC</v>
      </c>
      <c r="C869" s="71" t="str">
        <f t="shared" si="496"/>
        <v>g1j1-jye2-9scb</v>
      </c>
      <c r="D869" s="71" t="str">
        <f t="shared" si="497"/>
        <v>-15.939436904154718</v>
      </c>
      <c r="E869" s="71" t="str">
        <f t="shared" si="498"/>
        <v>35.298594078049064</v>
      </c>
      <c r="F869" s="71" t="str">
        <f t="shared" si="499"/>
        <v>711.0</v>
      </c>
      <c r="G869" s="71" t="str">
        <f t="shared" si="500"/>
        <v>Malawi</v>
      </c>
      <c r="H869" s="71" t="str">
        <f t="shared" si="501"/>
        <v>Chiradzulu</v>
      </c>
      <c r="I869" s="71" t="str">
        <f t="shared" si="502"/>
        <v>Nkalo</v>
      </c>
      <c r="J869" s="71" t="str">
        <f t="shared" si="503"/>
        <v>Maoni</v>
      </c>
      <c r="K869" s="71" t="str">
        <f t="shared" si="504"/>
        <v>Maoni</v>
      </c>
      <c r="L869" s="71">
        <f t="shared" si="505"/>
        <v>0</v>
      </c>
      <c r="M869" s="71">
        <f t="shared" si="506"/>
        <v>0</v>
      </c>
      <c r="N869" s="71">
        <f t="shared" si="525"/>
        <v>7</v>
      </c>
      <c r="O869" s="71" t="str">
        <f t="shared" si="526"/>
        <v>Intermediate Level of Service</v>
      </c>
      <c r="P869" s="71">
        <v>1</v>
      </c>
      <c r="Q869" s="71" t="str">
        <f t="shared" si="507"/>
        <v>Afridev Handpump</v>
      </c>
      <c r="R869" s="71" t="str">
        <f t="shared" si="508"/>
        <v/>
      </c>
      <c r="S869" s="71" t="str">
        <f t="shared" si="527"/>
        <v>Afridev Handpump</v>
      </c>
      <c r="T869" s="71">
        <f t="shared" si="509"/>
        <v>1</v>
      </c>
      <c r="U869" s="71">
        <f t="shared" si="510"/>
        <v>150</v>
      </c>
      <c r="V869" s="71">
        <f t="shared" si="511"/>
        <v>1</v>
      </c>
      <c r="W869" s="71">
        <f t="shared" si="512"/>
        <v>0</v>
      </c>
      <c r="X869" s="71">
        <f t="shared" si="513"/>
        <v>1</v>
      </c>
      <c r="Y869" s="71">
        <f t="shared" si="514"/>
        <v>0</v>
      </c>
      <c r="Z869" s="71">
        <f t="shared" si="528"/>
        <v>0</v>
      </c>
      <c r="AA869" s="71">
        <f t="shared" si="515"/>
        <v>1</v>
      </c>
      <c r="AB869" s="71">
        <f t="shared" si="516"/>
        <v>60</v>
      </c>
      <c r="AC869" s="71" t="str">
        <f t="shared" si="517"/>
        <v>Handpump</v>
      </c>
      <c r="AD869" s="71">
        <f t="shared" si="529"/>
        <v>60</v>
      </c>
      <c r="AE869" s="71" t="str">
        <f t="shared" si="530"/>
        <v/>
      </c>
      <c r="AF869" s="71">
        <f t="shared" si="518"/>
        <v>1</v>
      </c>
      <c r="AG869" s="71" t="str">
        <f t="shared" si="519"/>
        <v/>
      </c>
      <c r="AH869" s="71" t="str">
        <f t="shared" si="520"/>
        <v/>
      </c>
      <c r="AI869" s="71">
        <f t="shared" si="521"/>
        <v>1</v>
      </c>
      <c r="AJ869" s="71" t="str">
        <f t="shared" si="522"/>
        <v>Turbidity</v>
      </c>
      <c r="AK869" s="71">
        <f t="shared" si="523"/>
        <v>1</v>
      </c>
      <c r="AL869" s="71">
        <f t="shared" si="531"/>
        <v>1</v>
      </c>
      <c r="AM869" s="71">
        <f t="shared" si="524"/>
        <v>1</v>
      </c>
    </row>
    <row r="870" spans="1:39" x14ac:dyDescent="0.45">
      <c r="A870" s="71" t="str">
        <f t="shared" si="494"/>
        <v>2720520583</v>
      </c>
      <c r="B870" s="71" t="str">
        <f t="shared" si="495"/>
        <v>26-08-2019 17:51:27 UTC</v>
      </c>
      <c r="C870" s="71" t="str">
        <f t="shared" si="496"/>
        <v>8a11-wyvj-0t6s</v>
      </c>
      <c r="D870" s="71" t="str">
        <f t="shared" si="497"/>
        <v>-15.939386319369078</v>
      </c>
      <c r="E870" s="71" t="str">
        <f t="shared" si="498"/>
        <v>35.298555521294475</v>
      </c>
      <c r="F870" s="71" t="str">
        <f t="shared" si="499"/>
        <v>720.0</v>
      </c>
      <c r="G870" s="71" t="str">
        <f t="shared" si="500"/>
        <v>Malawi</v>
      </c>
      <c r="H870" s="71" t="str">
        <f t="shared" si="501"/>
        <v>Chiradzulu</v>
      </c>
      <c r="I870" s="71" t="str">
        <f t="shared" si="502"/>
        <v>Nkalo</v>
      </c>
      <c r="J870" s="71" t="str">
        <f t="shared" si="503"/>
        <v>Maoni</v>
      </c>
      <c r="K870" s="71" t="str">
        <f t="shared" si="504"/>
        <v>Maoni</v>
      </c>
      <c r="L870" s="71">
        <f t="shared" si="505"/>
        <v>0</v>
      </c>
      <c r="M870" s="71">
        <f t="shared" si="506"/>
        <v>0</v>
      </c>
      <c r="N870" s="71">
        <f t="shared" si="525"/>
        <v>8</v>
      </c>
      <c r="O870" s="71" t="str">
        <f t="shared" si="526"/>
        <v>High Level of Service</v>
      </c>
      <c r="P870" s="71">
        <v>1</v>
      </c>
      <c r="Q870" s="71" t="str">
        <f t="shared" si="507"/>
        <v>Afridev Handpump</v>
      </c>
      <c r="R870" s="71" t="str">
        <f t="shared" si="508"/>
        <v/>
      </c>
      <c r="S870" s="71" t="str">
        <f t="shared" si="527"/>
        <v>Afridev Handpump</v>
      </c>
      <c r="T870" s="71">
        <f t="shared" si="509"/>
        <v>1</v>
      </c>
      <c r="U870" s="71">
        <f t="shared" si="510"/>
        <v>150</v>
      </c>
      <c r="V870" s="71">
        <f t="shared" si="511"/>
        <v>1</v>
      </c>
      <c r="W870" s="71">
        <f t="shared" si="512"/>
        <v>1</v>
      </c>
      <c r="X870" s="71" t="str">
        <f t="shared" si="513"/>
        <v/>
      </c>
      <c r="Y870" s="71" t="str">
        <f t="shared" si="514"/>
        <v/>
      </c>
      <c r="Z870" s="71">
        <f t="shared" si="528"/>
        <v>1</v>
      </c>
      <c r="AA870" s="71">
        <f t="shared" si="515"/>
        <v>1</v>
      </c>
      <c r="AB870" s="71">
        <f t="shared" si="516"/>
        <v>55</v>
      </c>
      <c r="AC870" s="71" t="str">
        <f t="shared" si="517"/>
        <v>Handpump</v>
      </c>
      <c r="AD870" s="71">
        <f t="shared" si="529"/>
        <v>55</v>
      </c>
      <c r="AE870" s="71" t="str">
        <f t="shared" si="530"/>
        <v/>
      </c>
      <c r="AF870" s="71">
        <f t="shared" si="518"/>
        <v>1</v>
      </c>
      <c r="AG870" s="71" t="str">
        <f t="shared" si="519"/>
        <v/>
      </c>
      <c r="AH870" s="71" t="str">
        <f t="shared" si="520"/>
        <v/>
      </c>
      <c r="AI870" s="71">
        <f t="shared" si="521"/>
        <v>1</v>
      </c>
      <c r="AJ870" s="71" t="str">
        <f t="shared" si="522"/>
        <v>Turbidity</v>
      </c>
      <c r="AK870" s="71">
        <f t="shared" si="523"/>
        <v>1</v>
      </c>
      <c r="AL870" s="71">
        <f t="shared" si="531"/>
        <v>1</v>
      </c>
      <c r="AM870" s="71">
        <f t="shared" si="524"/>
        <v>1</v>
      </c>
    </row>
    <row r="871" spans="1:39" x14ac:dyDescent="0.45">
      <c r="A871" s="71" t="str">
        <f t="shared" si="494"/>
        <v>2710800605</v>
      </c>
      <c r="B871" s="71" t="str">
        <f t="shared" si="495"/>
        <v>26-08-2019 17:51:34 UTC</v>
      </c>
      <c r="C871" s="71" t="str">
        <f t="shared" si="496"/>
        <v>tc2e-xyk3-gvd0</v>
      </c>
      <c r="D871" s="71" t="str">
        <f t="shared" si="497"/>
        <v>-15.943968328647316</v>
      </c>
      <c r="E871" s="71" t="str">
        <f t="shared" si="498"/>
        <v>35.2986819203943</v>
      </c>
      <c r="F871" s="71" t="str">
        <f t="shared" si="499"/>
        <v>708.0</v>
      </c>
      <c r="G871" s="71" t="str">
        <f t="shared" si="500"/>
        <v>Malawi</v>
      </c>
      <c r="H871" s="71" t="str">
        <f t="shared" si="501"/>
        <v>Chiradzulu</v>
      </c>
      <c r="I871" s="71" t="str">
        <f t="shared" si="502"/>
        <v>Nkalo</v>
      </c>
      <c r="J871" s="71" t="str">
        <f t="shared" si="503"/>
        <v>Maoni</v>
      </c>
      <c r="K871" s="71" t="str">
        <f t="shared" si="504"/>
        <v>Maoni</v>
      </c>
      <c r="L871" s="71">
        <f t="shared" si="505"/>
        <v>0</v>
      </c>
      <c r="M871" s="71">
        <f t="shared" si="506"/>
        <v>0</v>
      </c>
      <c r="N871" s="71">
        <f t="shared" si="525"/>
        <v>7</v>
      </c>
      <c r="O871" s="71" t="str">
        <f t="shared" si="526"/>
        <v>Intermediate Level of Service</v>
      </c>
      <c r="P871" s="71">
        <v>1</v>
      </c>
      <c r="Q871" s="71" t="str">
        <f t="shared" si="507"/>
        <v>Afridev Handpump</v>
      </c>
      <c r="R871" s="71" t="str">
        <f t="shared" si="508"/>
        <v/>
      </c>
      <c r="S871" s="71" t="str">
        <f t="shared" si="527"/>
        <v>Afridev Handpump</v>
      </c>
      <c r="T871" s="71">
        <f t="shared" si="509"/>
        <v>1</v>
      </c>
      <c r="U871" s="71">
        <f t="shared" si="510"/>
        <v>150</v>
      </c>
      <c r="V871" s="71">
        <f t="shared" si="511"/>
        <v>1</v>
      </c>
      <c r="W871" s="71">
        <f t="shared" si="512"/>
        <v>0</v>
      </c>
      <c r="X871" s="71">
        <f t="shared" si="513"/>
        <v>1</v>
      </c>
      <c r="Y871" s="71">
        <f t="shared" si="514"/>
        <v>0</v>
      </c>
      <c r="Z871" s="71">
        <f t="shared" si="528"/>
        <v>0</v>
      </c>
      <c r="AA871" s="71">
        <f t="shared" si="515"/>
        <v>1</v>
      </c>
      <c r="AB871" s="71">
        <f t="shared" si="516"/>
        <v>45</v>
      </c>
      <c r="AC871" s="71" t="str">
        <f t="shared" si="517"/>
        <v>Handpump</v>
      </c>
      <c r="AD871" s="71">
        <f t="shared" si="529"/>
        <v>45</v>
      </c>
      <c r="AE871" s="71" t="str">
        <f t="shared" si="530"/>
        <v/>
      </c>
      <c r="AF871" s="71">
        <f t="shared" si="518"/>
        <v>1</v>
      </c>
      <c r="AG871" s="71" t="str">
        <f t="shared" si="519"/>
        <v/>
      </c>
      <c r="AH871" s="71" t="str">
        <f t="shared" si="520"/>
        <v/>
      </c>
      <c r="AI871" s="71">
        <f t="shared" si="521"/>
        <v>1</v>
      </c>
      <c r="AJ871" s="71" t="str">
        <f t="shared" si="522"/>
        <v>Turbidity</v>
      </c>
      <c r="AK871" s="71">
        <f t="shared" si="523"/>
        <v>1</v>
      </c>
      <c r="AL871" s="71">
        <f t="shared" si="531"/>
        <v>1</v>
      </c>
      <c r="AM871" s="71">
        <f t="shared" si="524"/>
        <v>1</v>
      </c>
    </row>
    <row r="872" spans="1:39" x14ac:dyDescent="0.45">
      <c r="A872" s="71" t="str">
        <f t="shared" si="494"/>
        <v>2706050627</v>
      </c>
      <c r="B872" s="71" t="str">
        <f t="shared" si="495"/>
        <v>26-08-2019 17:54:29 UTC</v>
      </c>
      <c r="C872" s="71" t="str">
        <f t="shared" si="496"/>
        <v>da45-harg-hpp5</v>
      </c>
      <c r="D872" s="71" t="str">
        <f t="shared" si="497"/>
        <v>-15.944309597834945</v>
      </c>
      <c r="E872" s="71" t="str">
        <f t="shared" si="498"/>
        <v>35.29813030734658</v>
      </c>
      <c r="F872" s="71" t="str">
        <f t="shared" si="499"/>
        <v>699.0</v>
      </c>
      <c r="G872" s="71" t="str">
        <f t="shared" si="500"/>
        <v>Malawi</v>
      </c>
      <c r="H872" s="71" t="str">
        <f t="shared" si="501"/>
        <v>Chiradzulu</v>
      </c>
      <c r="I872" s="71" t="str">
        <f t="shared" si="502"/>
        <v>Nkalo</v>
      </c>
      <c r="J872" s="71" t="str">
        <f t="shared" si="503"/>
        <v>Maoni</v>
      </c>
      <c r="K872" s="71" t="str">
        <f t="shared" si="504"/>
        <v>Maoni</v>
      </c>
      <c r="L872" s="71">
        <f t="shared" si="505"/>
        <v>0</v>
      </c>
      <c r="M872" s="71">
        <f t="shared" si="506"/>
        <v>0</v>
      </c>
      <c r="N872" s="71">
        <f t="shared" si="525"/>
        <v>8</v>
      </c>
      <c r="O872" s="71" t="str">
        <f t="shared" si="526"/>
        <v>High Level of Service</v>
      </c>
      <c r="P872" s="71">
        <v>1</v>
      </c>
      <c r="Q872" s="71" t="str">
        <f t="shared" si="507"/>
        <v>Afridev Handpump</v>
      </c>
      <c r="R872" s="71" t="str">
        <f t="shared" si="508"/>
        <v/>
      </c>
      <c r="S872" s="71" t="str">
        <f t="shared" si="527"/>
        <v>Afridev Handpump</v>
      </c>
      <c r="T872" s="71">
        <f t="shared" si="509"/>
        <v>1</v>
      </c>
      <c r="U872" s="71">
        <f t="shared" si="510"/>
        <v>150</v>
      </c>
      <c r="V872" s="71">
        <f t="shared" si="511"/>
        <v>1</v>
      </c>
      <c r="W872" s="71">
        <f t="shared" si="512"/>
        <v>0</v>
      </c>
      <c r="X872" s="71">
        <f t="shared" si="513"/>
        <v>1</v>
      </c>
      <c r="Y872" s="71">
        <f t="shared" si="514"/>
        <v>1</v>
      </c>
      <c r="Z872" s="71">
        <f t="shared" si="528"/>
        <v>1</v>
      </c>
      <c r="AA872" s="71">
        <f t="shared" si="515"/>
        <v>1</v>
      </c>
      <c r="AB872" s="71">
        <f t="shared" si="516"/>
        <v>60</v>
      </c>
      <c r="AC872" s="71" t="str">
        <f t="shared" si="517"/>
        <v>Handpump</v>
      </c>
      <c r="AD872" s="71">
        <f t="shared" si="529"/>
        <v>60</v>
      </c>
      <c r="AE872" s="71" t="str">
        <f t="shared" si="530"/>
        <v/>
      </c>
      <c r="AF872" s="71">
        <f t="shared" si="518"/>
        <v>1</v>
      </c>
      <c r="AG872" s="71" t="str">
        <f t="shared" si="519"/>
        <v/>
      </c>
      <c r="AH872" s="71" t="str">
        <f t="shared" si="520"/>
        <v/>
      </c>
      <c r="AI872" s="71">
        <f t="shared" si="521"/>
        <v>1</v>
      </c>
      <c r="AJ872" s="71" t="str">
        <f t="shared" si="522"/>
        <v>Turbidity</v>
      </c>
      <c r="AK872" s="71">
        <f t="shared" si="523"/>
        <v>1</v>
      </c>
      <c r="AL872" s="71">
        <f t="shared" si="531"/>
        <v>1</v>
      </c>
      <c r="AM872" s="71">
        <f t="shared" si="524"/>
        <v>1</v>
      </c>
    </row>
    <row r="873" spans="1:39" x14ac:dyDescent="0.45">
      <c r="A873" s="71" t="str">
        <f t="shared" si="494"/>
        <v>2712560666</v>
      </c>
      <c r="B873" s="71" t="str">
        <f t="shared" si="495"/>
        <v>26-08-2019 17:54:36 UTC</v>
      </c>
      <c r="C873" s="71" t="str">
        <f t="shared" si="496"/>
        <v>rcm2-d5wn-xmce</v>
      </c>
      <c r="D873" s="71" t="str">
        <f t="shared" si="497"/>
        <v>-15.941411135718226</v>
      </c>
      <c r="E873" s="71" t="str">
        <f t="shared" si="498"/>
        <v>35.29746067710221</v>
      </c>
      <c r="F873" s="71" t="str">
        <f t="shared" si="499"/>
        <v>710.0</v>
      </c>
      <c r="G873" s="71" t="str">
        <f t="shared" si="500"/>
        <v>Malawi</v>
      </c>
      <c r="H873" s="71" t="str">
        <f t="shared" si="501"/>
        <v>Chiradzulu</v>
      </c>
      <c r="I873" s="71" t="str">
        <f t="shared" si="502"/>
        <v>Nkalo</v>
      </c>
      <c r="J873" s="71" t="str">
        <f t="shared" si="503"/>
        <v>Maoni</v>
      </c>
      <c r="K873" s="71" t="str">
        <f t="shared" si="504"/>
        <v>Maoni</v>
      </c>
      <c r="L873" s="71">
        <f t="shared" si="505"/>
        <v>0</v>
      </c>
      <c r="M873" s="71">
        <f t="shared" si="506"/>
        <v>0</v>
      </c>
      <c r="N873" s="71">
        <f t="shared" si="525"/>
        <v>7</v>
      </c>
      <c r="O873" s="71" t="str">
        <f t="shared" si="526"/>
        <v>Intermediate Level of Service</v>
      </c>
      <c r="P873" s="71">
        <v>1</v>
      </c>
      <c r="Q873" s="71" t="str">
        <f t="shared" si="507"/>
        <v>Afridev Handpump</v>
      </c>
      <c r="R873" s="71" t="str">
        <f t="shared" si="508"/>
        <v/>
      </c>
      <c r="S873" s="71" t="str">
        <f t="shared" si="527"/>
        <v>Afridev Handpump</v>
      </c>
      <c r="T873" s="71">
        <f t="shared" si="509"/>
        <v>1</v>
      </c>
      <c r="U873" s="71">
        <f t="shared" si="510"/>
        <v>200</v>
      </c>
      <c r="V873" s="71">
        <f t="shared" si="511"/>
        <v>1</v>
      </c>
      <c r="W873" s="71">
        <f t="shared" si="512"/>
        <v>0</v>
      </c>
      <c r="X873" s="71">
        <f t="shared" si="513"/>
        <v>1</v>
      </c>
      <c r="Y873" s="71">
        <f t="shared" si="514"/>
        <v>0</v>
      </c>
      <c r="Z873" s="71">
        <f t="shared" si="528"/>
        <v>0</v>
      </c>
      <c r="AA873" s="71">
        <f t="shared" si="515"/>
        <v>1</v>
      </c>
      <c r="AB873" s="71">
        <f t="shared" si="516"/>
        <v>60</v>
      </c>
      <c r="AC873" s="71" t="str">
        <f t="shared" si="517"/>
        <v>Handpump</v>
      </c>
      <c r="AD873" s="71">
        <f t="shared" si="529"/>
        <v>60</v>
      </c>
      <c r="AE873" s="71" t="str">
        <f t="shared" si="530"/>
        <v/>
      </c>
      <c r="AF873" s="71">
        <f t="shared" si="518"/>
        <v>1</v>
      </c>
      <c r="AG873" s="71" t="str">
        <f t="shared" si="519"/>
        <v/>
      </c>
      <c r="AH873" s="71" t="str">
        <f t="shared" si="520"/>
        <v/>
      </c>
      <c r="AI873" s="71">
        <f t="shared" si="521"/>
        <v>1</v>
      </c>
      <c r="AJ873" s="71" t="str">
        <f t="shared" si="522"/>
        <v>Turbidity</v>
      </c>
      <c r="AK873" s="71">
        <f t="shared" si="523"/>
        <v>1</v>
      </c>
      <c r="AL873" s="71">
        <f t="shared" si="531"/>
        <v>1</v>
      </c>
      <c r="AM873" s="71">
        <f t="shared" si="524"/>
        <v>1</v>
      </c>
    </row>
    <row r="874" spans="1:39" x14ac:dyDescent="0.45">
      <c r="A874" s="71" t="str">
        <f t="shared" si="494"/>
        <v>2712560668</v>
      </c>
      <c r="B874" s="71" t="str">
        <f t="shared" si="495"/>
        <v>26-08-2019 17:54:41 UTC</v>
      </c>
      <c r="C874" s="71" t="str">
        <f t="shared" si="496"/>
        <v>eqs5-xy30-3010</v>
      </c>
      <c r="D874" s="71" t="str">
        <f t="shared" si="497"/>
        <v>-15.896042743697762</v>
      </c>
      <c r="E874" s="71" t="str">
        <f t="shared" si="498"/>
        <v>35.299235209822655</v>
      </c>
      <c r="F874" s="71" t="str">
        <f t="shared" si="499"/>
        <v>722.0</v>
      </c>
      <c r="G874" s="71" t="str">
        <f t="shared" si="500"/>
        <v>Malawi</v>
      </c>
      <c r="H874" s="71" t="str">
        <f t="shared" si="501"/>
        <v>Chiradzulu</v>
      </c>
      <c r="I874" s="71" t="str">
        <f t="shared" si="502"/>
        <v>Nkalo</v>
      </c>
      <c r="J874" s="71" t="str">
        <f t="shared" si="503"/>
        <v>Namondwe</v>
      </c>
      <c r="K874" s="71" t="str">
        <f t="shared" si="504"/>
        <v>Namonde</v>
      </c>
      <c r="L874" s="71">
        <f t="shared" si="505"/>
        <v>0</v>
      </c>
      <c r="M874" s="71">
        <f t="shared" si="506"/>
        <v>0</v>
      </c>
      <c r="N874" s="71">
        <f t="shared" si="525"/>
        <v>8</v>
      </c>
      <c r="O874" s="71" t="str">
        <f t="shared" si="526"/>
        <v>High Level of Service</v>
      </c>
      <c r="P874" s="71">
        <v>1</v>
      </c>
      <c r="Q874" s="71" t="str">
        <f t="shared" si="507"/>
        <v>Afridev Handpump</v>
      </c>
      <c r="R874" s="71" t="str">
        <f t="shared" si="508"/>
        <v/>
      </c>
      <c r="S874" s="71" t="str">
        <f t="shared" si="527"/>
        <v>Afridev Handpump</v>
      </c>
      <c r="T874" s="71">
        <f t="shared" si="509"/>
        <v>1</v>
      </c>
      <c r="U874" s="71">
        <f t="shared" si="510"/>
        <v>150</v>
      </c>
      <c r="V874" s="71">
        <f t="shared" si="511"/>
        <v>1</v>
      </c>
      <c r="W874" s="71">
        <f t="shared" si="512"/>
        <v>1</v>
      </c>
      <c r="X874" s="71" t="str">
        <f t="shared" si="513"/>
        <v/>
      </c>
      <c r="Y874" s="71" t="str">
        <f t="shared" si="514"/>
        <v/>
      </c>
      <c r="Z874" s="71">
        <f t="shared" si="528"/>
        <v>1</v>
      </c>
      <c r="AA874" s="71">
        <f t="shared" si="515"/>
        <v>1</v>
      </c>
      <c r="AB874" s="71">
        <f t="shared" si="516"/>
        <v>60</v>
      </c>
      <c r="AC874" s="71" t="str">
        <f t="shared" si="517"/>
        <v>Handpump</v>
      </c>
      <c r="AD874" s="71">
        <f t="shared" si="529"/>
        <v>60</v>
      </c>
      <c r="AE874" s="71" t="str">
        <f t="shared" si="530"/>
        <v/>
      </c>
      <c r="AF874" s="71">
        <f t="shared" si="518"/>
        <v>1</v>
      </c>
      <c r="AG874" s="71" t="str">
        <f t="shared" si="519"/>
        <v/>
      </c>
      <c r="AH874" s="71" t="str">
        <f t="shared" si="520"/>
        <v/>
      </c>
      <c r="AI874" s="71">
        <f t="shared" si="521"/>
        <v>1</v>
      </c>
      <c r="AJ874" s="71" t="str">
        <f t="shared" si="522"/>
        <v>Turbidity</v>
      </c>
      <c r="AK874" s="71">
        <f t="shared" si="523"/>
        <v>1</v>
      </c>
      <c r="AL874" s="71">
        <f t="shared" si="531"/>
        <v>1</v>
      </c>
      <c r="AM874" s="71">
        <f t="shared" si="524"/>
        <v>1</v>
      </c>
    </row>
    <row r="875" spans="1:39" x14ac:dyDescent="0.45">
      <c r="A875" s="71" t="str">
        <f t="shared" si="494"/>
        <v>2710830655</v>
      </c>
      <c r="B875" s="71" t="str">
        <f t="shared" si="495"/>
        <v>26-08-2019 18:20:49 UTC</v>
      </c>
      <c r="C875" s="71" t="str">
        <f t="shared" si="496"/>
        <v>x87u-hyxk-0y7m</v>
      </c>
      <c r="D875" s="71" t="str">
        <f t="shared" si="497"/>
        <v>-15.678534912876785</v>
      </c>
      <c r="E875" s="71" t="str">
        <f t="shared" si="498"/>
        <v>35.283104656264186</v>
      </c>
      <c r="F875" s="71" t="str">
        <f t="shared" si="499"/>
        <v>813.0</v>
      </c>
      <c r="G875" s="71" t="str">
        <f t="shared" si="500"/>
        <v>Malawi</v>
      </c>
      <c r="H875" s="71" t="str">
        <f t="shared" si="501"/>
        <v>Chiradzulu</v>
      </c>
      <c r="I875" s="71" t="str">
        <f t="shared" si="502"/>
        <v>Sandrack</v>
      </c>
      <c r="J875" s="71" t="str">
        <f t="shared" si="503"/>
        <v>Masauli</v>
      </c>
      <c r="K875" s="71" t="str">
        <f t="shared" si="504"/>
        <v>Linyama</v>
      </c>
      <c r="L875" s="71">
        <f t="shared" si="505"/>
        <v>0</v>
      </c>
      <c r="M875" s="71">
        <f t="shared" si="506"/>
        <v>0</v>
      </c>
      <c r="N875" s="71">
        <f t="shared" si="525"/>
        <v>6</v>
      </c>
      <c r="O875" s="71" t="str">
        <f t="shared" si="526"/>
        <v>Intermediate Level of Service</v>
      </c>
      <c r="P875" s="71">
        <v>1</v>
      </c>
      <c r="Q875" s="71" t="str">
        <f t="shared" si="507"/>
        <v>Afridev Handpump</v>
      </c>
      <c r="R875" s="71" t="str">
        <f t="shared" si="508"/>
        <v/>
      </c>
      <c r="S875" s="71" t="str">
        <f t="shared" si="527"/>
        <v>Afridev Handpump</v>
      </c>
      <c r="T875" s="71">
        <f t="shared" si="509"/>
        <v>1</v>
      </c>
      <c r="U875" s="71">
        <f t="shared" si="510"/>
        <v>1300</v>
      </c>
      <c r="V875" s="71">
        <f t="shared" si="511"/>
        <v>0</v>
      </c>
      <c r="W875" s="71">
        <f t="shared" si="512"/>
        <v>0</v>
      </c>
      <c r="X875" s="71">
        <f t="shared" si="513"/>
        <v>1</v>
      </c>
      <c r="Y875" s="71">
        <f t="shared" si="514"/>
        <v>0</v>
      </c>
      <c r="Z875" s="71">
        <f t="shared" si="528"/>
        <v>0</v>
      </c>
      <c r="AA875" s="71">
        <f t="shared" si="515"/>
        <v>1</v>
      </c>
      <c r="AB875" s="71">
        <f t="shared" si="516"/>
        <v>80</v>
      </c>
      <c r="AC875" s="71" t="str">
        <f t="shared" si="517"/>
        <v>Handpump</v>
      </c>
      <c r="AD875" s="71">
        <f t="shared" si="529"/>
        <v>80</v>
      </c>
      <c r="AE875" s="71" t="str">
        <f t="shared" si="530"/>
        <v/>
      </c>
      <c r="AF875" s="71">
        <f t="shared" si="518"/>
        <v>1</v>
      </c>
      <c r="AG875" s="71" t="str">
        <f t="shared" si="519"/>
        <v/>
      </c>
      <c r="AH875" s="71" t="str">
        <f t="shared" si="520"/>
        <v/>
      </c>
      <c r="AI875" s="71">
        <f t="shared" si="521"/>
        <v>1</v>
      </c>
      <c r="AJ875" s="71" t="str">
        <f t="shared" si="522"/>
        <v>Turbidity</v>
      </c>
      <c r="AK875" s="71">
        <f t="shared" si="523"/>
        <v>1</v>
      </c>
      <c r="AL875" s="71">
        <f t="shared" si="531"/>
        <v>1</v>
      </c>
      <c r="AM875" s="71">
        <f t="shared" si="524"/>
        <v>1</v>
      </c>
    </row>
    <row r="876" spans="1:39" x14ac:dyDescent="0.45">
      <c r="A876" s="71" t="str">
        <f t="shared" si="494"/>
        <v>2722480646</v>
      </c>
      <c r="B876" s="71" t="str">
        <f t="shared" si="495"/>
        <v>26-08-2019 18:23:20 UTC</v>
      </c>
      <c r="C876" s="71" t="str">
        <f t="shared" si="496"/>
        <v>akr4-aev2-syk1</v>
      </c>
      <c r="D876" s="71" t="str">
        <f t="shared" si="497"/>
        <v>-15.679471800103784</v>
      </c>
      <c r="E876" s="71" t="str">
        <f t="shared" si="498"/>
        <v>35.2702681068331</v>
      </c>
      <c r="F876" s="71" t="str">
        <f t="shared" si="499"/>
        <v>797.0</v>
      </c>
      <c r="G876" s="71" t="str">
        <f t="shared" si="500"/>
        <v>Malawi</v>
      </c>
      <c r="H876" s="71" t="str">
        <f t="shared" si="501"/>
        <v>Chiradzulu</v>
      </c>
      <c r="I876" s="71" t="str">
        <f t="shared" si="502"/>
        <v>Sandrack</v>
      </c>
      <c r="J876" s="71" t="str">
        <f t="shared" si="503"/>
        <v>Dyanyama</v>
      </c>
      <c r="K876" s="71" t="str">
        <f t="shared" si="504"/>
        <v>Mphaya</v>
      </c>
      <c r="L876" s="71">
        <f t="shared" si="505"/>
        <v>0</v>
      </c>
      <c r="M876" s="71">
        <f t="shared" si="506"/>
        <v>0</v>
      </c>
      <c r="N876" s="71">
        <f t="shared" si="525"/>
        <v>5</v>
      </c>
      <c r="O876" s="71" t="str">
        <f t="shared" si="526"/>
        <v>Basic Level of Service</v>
      </c>
      <c r="P876" s="71">
        <v>1</v>
      </c>
      <c r="Q876" s="71" t="str">
        <f t="shared" si="507"/>
        <v>Afridev Handpump</v>
      </c>
      <c r="R876" s="71" t="str">
        <f t="shared" si="508"/>
        <v/>
      </c>
      <c r="S876" s="71" t="str">
        <f t="shared" si="527"/>
        <v>Afridev Handpump</v>
      </c>
      <c r="T876" s="71">
        <f t="shared" si="509"/>
        <v>1</v>
      </c>
      <c r="U876" s="71">
        <f t="shared" si="510"/>
        <v>2050</v>
      </c>
      <c r="V876" s="71">
        <f t="shared" si="511"/>
        <v>0</v>
      </c>
      <c r="W876" s="71">
        <f t="shared" si="512"/>
        <v>0</v>
      </c>
      <c r="X876" s="71">
        <f t="shared" si="513"/>
        <v>1</v>
      </c>
      <c r="Y876" s="71">
        <f t="shared" si="514"/>
        <v>0</v>
      </c>
      <c r="Z876" s="71">
        <f t="shared" si="528"/>
        <v>0</v>
      </c>
      <c r="AA876" s="71">
        <f t="shared" si="515"/>
        <v>1</v>
      </c>
      <c r="AB876" s="71">
        <f t="shared" si="516"/>
        <v>120</v>
      </c>
      <c r="AC876" s="71" t="str">
        <f t="shared" si="517"/>
        <v>Handpump</v>
      </c>
      <c r="AD876" s="71">
        <f t="shared" si="529"/>
        <v>120</v>
      </c>
      <c r="AE876" s="71" t="str">
        <f t="shared" si="530"/>
        <v/>
      </c>
      <c r="AF876" s="71">
        <f t="shared" si="518"/>
        <v>1</v>
      </c>
      <c r="AG876" s="71" t="str">
        <f t="shared" si="519"/>
        <v/>
      </c>
      <c r="AH876" s="71" t="str">
        <f t="shared" si="520"/>
        <v/>
      </c>
      <c r="AI876" s="71">
        <f t="shared" si="521"/>
        <v>1</v>
      </c>
      <c r="AJ876" s="71" t="str">
        <f t="shared" si="522"/>
        <v>Turbidity</v>
      </c>
      <c r="AK876" s="71">
        <f t="shared" si="523"/>
        <v>1</v>
      </c>
      <c r="AL876" s="71">
        <f t="shared" si="531"/>
        <v>1</v>
      </c>
      <c r="AM876" s="71">
        <f t="shared" si="524"/>
        <v>0</v>
      </c>
    </row>
    <row r="877" spans="1:39" x14ac:dyDescent="0.45">
      <c r="A877" s="71" t="str">
        <f t="shared" si="494"/>
        <v>2716950758</v>
      </c>
      <c r="B877" s="71" t="str">
        <f t="shared" si="495"/>
        <v>26-08-2019 18:31:05 UTC</v>
      </c>
      <c r="C877" s="71" t="str">
        <f t="shared" si="496"/>
        <v>psc0-ty94-60su</v>
      </c>
      <c r="D877" s="71" t="str">
        <f t="shared" si="497"/>
        <v>-15.684163109399378</v>
      </c>
      <c r="E877" s="71" t="str">
        <f t="shared" si="498"/>
        <v>35.28053233399987</v>
      </c>
      <c r="F877" s="71" t="str">
        <f t="shared" si="499"/>
        <v>808.0</v>
      </c>
      <c r="G877" s="71" t="str">
        <f t="shared" si="500"/>
        <v>Malawi</v>
      </c>
      <c r="H877" s="71" t="str">
        <f t="shared" si="501"/>
        <v>Chiradzulu</v>
      </c>
      <c r="I877" s="71" t="str">
        <f t="shared" si="502"/>
        <v>Sandrack</v>
      </c>
      <c r="J877" s="71" t="str">
        <f t="shared" si="503"/>
        <v>Masauli</v>
      </c>
      <c r="K877" s="71" t="str">
        <f t="shared" si="504"/>
        <v>Mangwere</v>
      </c>
      <c r="L877" s="71">
        <f t="shared" si="505"/>
        <v>0</v>
      </c>
      <c r="M877" s="71">
        <f t="shared" si="506"/>
        <v>0</v>
      </c>
      <c r="N877" s="71">
        <f t="shared" si="525"/>
        <v>6</v>
      </c>
      <c r="O877" s="71" t="str">
        <f t="shared" si="526"/>
        <v>Intermediate Level of Service</v>
      </c>
      <c r="P877" s="71">
        <v>1</v>
      </c>
      <c r="Q877" s="71" t="str">
        <f t="shared" si="507"/>
        <v>Afridev Handpump</v>
      </c>
      <c r="R877" s="71" t="str">
        <f t="shared" si="508"/>
        <v/>
      </c>
      <c r="S877" s="71" t="str">
        <f t="shared" si="527"/>
        <v>Afridev Handpump</v>
      </c>
      <c r="T877" s="71">
        <f t="shared" si="509"/>
        <v>1</v>
      </c>
      <c r="U877" s="71">
        <f t="shared" si="510"/>
        <v>600</v>
      </c>
      <c r="V877" s="71">
        <f t="shared" si="511"/>
        <v>0</v>
      </c>
      <c r="W877" s="71">
        <f t="shared" si="512"/>
        <v>1</v>
      </c>
      <c r="X877" s="71" t="str">
        <f t="shared" si="513"/>
        <v/>
      </c>
      <c r="Y877" s="71" t="str">
        <f t="shared" si="514"/>
        <v/>
      </c>
      <c r="Z877" s="71">
        <f t="shared" si="528"/>
        <v>1</v>
      </c>
      <c r="AA877" s="71">
        <f t="shared" si="515"/>
        <v>1</v>
      </c>
      <c r="AB877" s="71">
        <f t="shared" si="516"/>
        <v>75</v>
      </c>
      <c r="AC877" s="71" t="str">
        <f t="shared" si="517"/>
        <v>Handpump</v>
      </c>
      <c r="AD877" s="71">
        <f t="shared" si="529"/>
        <v>75</v>
      </c>
      <c r="AE877" s="71" t="str">
        <f t="shared" si="530"/>
        <v/>
      </c>
      <c r="AF877" s="71">
        <f t="shared" si="518"/>
        <v>1</v>
      </c>
      <c r="AG877" s="71" t="str">
        <f t="shared" si="519"/>
        <v/>
      </c>
      <c r="AH877" s="71" t="str">
        <f t="shared" si="520"/>
        <v/>
      </c>
      <c r="AI877" s="71">
        <f t="shared" si="521"/>
        <v>0</v>
      </c>
      <c r="AJ877" s="71" t="str">
        <f t="shared" si="522"/>
        <v>Turbidity</v>
      </c>
      <c r="AK877" s="71">
        <f t="shared" si="523"/>
        <v>1</v>
      </c>
      <c r="AL877" s="71">
        <f t="shared" si="531"/>
        <v>0</v>
      </c>
      <c r="AM877" s="71">
        <f t="shared" si="524"/>
        <v>1</v>
      </c>
    </row>
    <row r="878" spans="1:39" x14ac:dyDescent="0.45">
      <c r="A878" s="71" t="str">
        <f t="shared" si="494"/>
        <v>2706050721</v>
      </c>
      <c r="B878" s="71" t="str">
        <f t="shared" si="495"/>
        <v>26-08-2019 18:32:21 UTC</v>
      </c>
      <c r="C878" s="71" t="str">
        <f t="shared" si="496"/>
        <v>aduu-srtb-7dgy</v>
      </c>
      <c r="D878" s="71" t="str">
        <f t="shared" si="497"/>
        <v>-15.695842285640538</v>
      </c>
      <c r="E878" s="71" t="str">
        <f t="shared" si="498"/>
        <v>35.26835854165256</v>
      </c>
      <c r="F878" s="71" t="str">
        <f t="shared" si="499"/>
        <v>827.0</v>
      </c>
      <c r="G878" s="71" t="str">
        <f t="shared" si="500"/>
        <v>Malawi</v>
      </c>
      <c r="H878" s="71" t="str">
        <f t="shared" si="501"/>
        <v>Chiradzulu</v>
      </c>
      <c r="I878" s="71" t="str">
        <f t="shared" si="502"/>
        <v>Sandrack</v>
      </c>
      <c r="J878" s="71" t="str">
        <f t="shared" si="503"/>
        <v>Dyanyama</v>
      </c>
      <c r="K878" s="71" t="str">
        <f t="shared" si="504"/>
        <v>Mphaya</v>
      </c>
      <c r="L878" s="71">
        <f t="shared" si="505"/>
        <v>0</v>
      </c>
      <c r="M878" s="71">
        <f t="shared" si="506"/>
        <v>0</v>
      </c>
      <c r="N878" s="71">
        <f t="shared" si="525"/>
        <v>5</v>
      </c>
      <c r="O878" s="71" t="str">
        <f t="shared" si="526"/>
        <v>Basic Level of Service</v>
      </c>
      <c r="P878" s="71">
        <v>1</v>
      </c>
      <c r="Q878" s="71" t="str">
        <f t="shared" si="507"/>
        <v>Afridev Handpump</v>
      </c>
      <c r="R878" s="71" t="str">
        <f t="shared" si="508"/>
        <v/>
      </c>
      <c r="S878" s="71" t="str">
        <f t="shared" si="527"/>
        <v>Afridev Handpump</v>
      </c>
      <c r="T878" s="71">
        <f t="shared" si="509"/>
        <v>1</v>
      </c>
      <c r="U878" s="71">
        <f t="shared" si="510"/>
        <v>600</v>
      </c>
      <c r="V878" s="71">
        <f t="shared" si="511"/>
        <v>0</v>
      </c>
      <c r="W878" s="71">
        <f t="shared" si="512"/>
        <v>0</v>
      </c>
      <c r="X878" s="71">
        <f t="shared" si="513"/>
        <v>1</v>
      </c>
      <c r="Y878" s="71">
        <f t="shared" si="514"/>
        <v>0</v>
      </c>
      <c r="Z878" s="71">
        <f t="shared" si="528"/>
        <v>0</v>
      </c>
      <c r="AA878" s="71">
        <f t="shared" si="515"/>
        <v>1</v>
      </c>
      <c r="AB878" s="71">
        <f t="shared" si="516"/>
        <v>90</v>
      </c>
      <c r="AC878" s="71" t="str">
        <f t="shared" si="517"/>
        <v>Handpump</v>
      </c>
      <c r="AD878" s="71">
        <f t="shared" si="529"/>
        <v>90</v>
      </c>
      <c r="AE878" s="71" t="str">
        <f t="shared" si="530"/>
        <v/>
      </c>
      <c r="AF878" s="71">
        <f t="shared" si="518"/>
        <v>1</v>
      </c>
      <c r="AG878" s="71" t="str">
        <f t="shared" si="519"/>
        <v/>
      </c>
      <c r="AH878" s="71" t="str">
        <f t="shared" si="520"/>
        <v/>
      </c>
      <c r="AI878" s="71">
        <f t="shared" si="521"/>
        <v>1</v>
      </c>
      <c r="AJ878" s="71" t="str">
        <f t="shared" si="522"/>
        <v>Turbidity</v>
      </c>
      <c r="AK878" s="71">
        <f t="shared" si="523"/>
        <v>1</v>
      </c>
      <c r="AL878" s="71">
        <f t="shared" si="531"/>
        <v>1</v>
      </c>
      <c r="AM878" s="71">
        <f t="shared" si="524"/>
        <v>0</v>
      </c>
    </row>
    <row r="879" spans="1:39" x14ac:dyDescent="0.45">
      <c r="A879" s="71" t="str">
        <f t="shared" si="494"/>
        <v>2712570733</v>
      </c>
      <c r="B879" s="71" t="str">
        <f t="shared" si="495"/>
        <v>26-08-2019 18:46:45 UTC</v>
      </c>
      <c r="C879" s="71" t="str">
        <f t="shared" si="496"/>
        <v>qva4-099y-ut3</v>
      </c>
      <c r="D879" s="71" t="str">
        <f t="shared" si="497"/>
        <v>-15.690359682776034</v>
      </c>
      <c r="E879" s="71" t="str">
        <f t="shared" si="498"/>
        <v>35.262737050652504</v>
      </c>
      <c r="F879" s="71" t="str">
        <f t="shared" si="499"/>
        <v>813.0</v>
      </c>
      <c r="G879" s="71" t="str">
        <f t="shared" si="500"/>
        <v>Malawi</v>
      </c>
      <c r="H879" s="71" t="str">
        <f t="shared" si="501"/>
        <v>Chiradzulu</v>
      </c>
      <c r="I879" s="71" t="str">
        <f t="shared" si="502"/>
        <v>Sandrack</v>
      </c>
      <c r="J879" s="71" t="str">
        <f t="shared" si="503"/>
        <v>Masauli</v>
      </c>
      <c r="K879" s="71" t="str">
        <f t="shared" si="504"/>
        <v>Linyama</v>
      </c>
      <c r="L879" s="71">
        <f t="shared" si="505"/>
        <v>0</v>
      </c>
      <c r="M879" s="71">
        <f t="shared" si="506"/>
        <v>0</v>
      </c>
      <c r="N879" s="71">
        <f t="shared" si="525"/>
        <v>7</v>
      </c>
      <c r="O879" s="71" t="str">
        <f t="shared" si="526"/>
        <v>Intermediate Level of Service</v>
      </c>
      <c r="P879" s="71">
        <v>1</v>
      </c>
      <c r="Q879" s="71" t="str">
        <f t="shared" si="507"/>
        <v>Afridev Handpump</v>
      </c>
      <c r="R879" s="71" t="str">
        <f t="shared" si="508"/>
        <v/>
      </c>
      <c r="S879" s="71" t="str">
        <f t="shared" si="527"/>
        <v>Afridev Handpump</v>
      </c>
      <c r="T879" s="71">
        <f t="shared" si="509"/>
        <v>1</v>
      </c>
      <c r="U879" s="71">
        <f t="shared" si="510"/>
        <v>1300</v>
      </c>
      <c r="V879" s="71">
        <f t="shared" si="511"/>
        <v>0</v>
      </c>
      <c r="W879" s="71">
        <f t="shared" si="512"/>
        <v>1</v>
      </c>
      <c r="X879" s="71" t="str">
        <f t="shared" si="513"/>
        <v/>
      </c>
      <c r="Y879" s="71" t="str">
        <f t="shared" si="514"/>
        <v/>
      </c>
      <c r="Z879" s="71">
        <f t="shared" si="528"/>
        <v>1</v>
      </c>
      <c r="AA879" s="71">
        <f t="shared" si="515"/>
        <v>1</v>
      </c>
      <c r="AB879" s="71">
        <f t="shared" si="516"/>
        <v>89</v>
      </c>
      <c r="AC879" s="71" t="str">
        <f t="shared" si="517"/>
        <v>Handpump</v>
      </c>
      <c r="AD879" s="71">
        <f t="shared" si="529"/>
        <v>89</v>
      </c>
      <c r="AE879" s="71" t="str">
        <f t="shared" si="530"/>
        <v/>
      </c>
      <c r="AF879" s="71">
        <f t="shared" si="518"/>
        <v>1</v>
      </c>
      <c r="AG879" s="71" t="str">
        <f t="shared" si="519"/>
        <v/>
      </c>
      <c r="AH879" s="71" t="str">
        <f t="shared" si="520"/>
        <v/>
      </c>
      <c r="AI879" s="71">
        <f t="shared" si="521"/>
        <v>1</v>
      </c>
      <c r="AJ879" s="71" t="str">
        <f t="shared" si="522"/>
        <v>Turbidity</v>
      </c>
      <c r="AK879" s="71">
        <f t="shared" si="523"/>
        <v>1</v>
      </c>
      <c r="AL879" s="71">
        <f t="shared" si="531"/>
        <v>1</v>
      </c>
      <c r="AM879" s="71">
        <f t="shared" si="524"/>
        <v>1</v>
      </c>
    </row>
    <row r="880" spans="1:39" x14ac:dyDescent="0.45">
      <c r="A880" s="71" t="str">
        <f t="shared" si="494"/>
        <v>2742220275</v>
      </c>
      <c r="B880" s="71" t="str">
        <f t="shared" si="495"/>
        <v>27-08-2019 04:36:03 UTC</v>
      </c>
      <c r="C880" s="71" t="str">
        <f t="shared" si="496"/>
        <v>5xeu-23fw-y0s2</v>
      </c>
      <c r="D880" s="71" t="str">
        <f t="shared" si="497"/>
        <v>-15.613185069523752</v>
      </c>
      <c r="E880" s="71" t="str">
        <f t="shared" si="498"/>
        <v>35.118909711018205</v>
      </c>
      <c r="F880" s="71" t="str">
        <f t="shared" si="499"/>
        <v>977.0</v>
      </c>
      <c r="G880" s="71" t="str">
        <f t="shared" si="500"/>
        <v>Malawi</v>
      </c>
      <c r="H880" s="71" t="str">
        <f t="shared" si="501"/>
        <v>Chiradzulu</v>
      </c>
      <c r="I880" s="71" t="str">
        <f t="shared" si="502"/>
        <v>Chitera</v>
      </c>
      <c r="J880" s="71" t="str">
        <f t="shared" si="503"/>
        <v>Chitera</v>
      </c>
      <c r="K880" s="71" t="str">
        <f t="shared" si="504"/>
        <v>Mtembo</v>
      </c>
      <c r="L880" s="71">
        <f t="shared" si="505"/>
        <v>0</v>
      </c>
      <c r="M880" s="71">
        <f t="shared" si="506"/>
        <v>0</v>
      </c>
      <c r="N880" s="71">
        <f t="shared" si="525"/>
        <v>0</v>
      </c>
      <c r="O880" s="71" t="str">
        <f t="shared" si="526"/>
        <v>No Improved System</v>
      </c>
      <c r="P880" s="71" t="s">
        <v>96</v>
      </c>
      <c r="Q880" s="71" t="str">
        <f t="shared" si="507"/>
        <v/>
      </c>
      <c r="R880" s="71" t="str">
        <f t="shared" si="508"/>
        <v>Unprotected well</v>
      </c>
      <c r="S880" s="71" t="str">
        <f t="shared" si="527"/>
        <v>Unprotected well</v>
      </c>
      <c r="T880" s="71" t="str">
        <f t="shared" si="509"/>
        <v>N/A</v>
      </c>
      <c r="U880" s="71">
        <f t="shared" si="510"/>
        <v>100</v>
      </c>
      <c r="V880" s="71" t="str">
        <f t="shared" si="511"/>
        <v>N/A</v>
      </c>
      <c r="W880" s="71" t="str">
        <f t="shared" si="512"/>
        <v/>
      </c>
      <c r="X880" s="71" t="str">
        <f t="shared" si="513"/>
        <v/>
      </c>
      <c r="Y880" s="71" t="str">
        <f t="shared" si="514"/>
        <v/>
      </c>
      <c r="Z880" s="71" t="str">
        <f t="shared" si="528"/>
        <v>N/A</v>
      </c>
      <c r="AA880" s="71" t="str">
        <f t="shared" si="515"/>
        <v>N/A</v>
      </c>
      <c r="AB880" s="71" t="str">
        <f t="shared" si="516"/>
        <v/>
      </c>
      <c r="AC880" s="71" t="str">
        <f t="shared" si="517"/>
        <v/>
      </c>
      <c r="AD880" s="71" t="str">
        <f t="shared" si="529"/>
        <v/>
      </c>
      <c r="AE880" s="71" t="str">
        <f t="shared" si="530"/>
        <v/>
      </c>
      <c r="AF880" s="71" t="str">
        <f t="shared" si="518"/>
        <v>N/A</v>
      </c>
      <c r="AG880" s="71" t="str">
        <f t="shared" si="519"/>
        <v/>
      </c>
      <c r="AH880" s="71" t="str">
        <f t="shared" si="520"/>
        <v/>
      </c>
      <c r="AI880" s="71" t="str">
        <f t="shared" si="521"/>
        <v/>
      </c>
      <c r="AJ880" s="71" t="str">
        <f t="shared" si="522"/>
        <v/>
      </c>
      <c r="AK880" s="71" t="str">
        <f t="shared" si="523"/>
        <v/>
      </c>
      <c r="AL880" s="71" t="str">
        <f t="shared" si="531"/>
        <v>N/A</v>
      </c>
      <c r="AM880" s="71" t="str">
        <f t="shared" si="524"/>
        <v>N/A</v>
      </c>
    </row>
    <row r="881" spans="1:39" x14ac:dyDescent="0.45">
      <c r="A881" s="71" t="str">
        <f t="shared" si="494"/>
        <v>2742180242</v>
      </c>
      <c r="B881" s="71" t="str">
        <f t="shared" si="495"/>
        <v>27-08-2019 05:34:00 UTC</v>
      </c>
      <c r="C881" s="71" t="str">
        <f t="shared" si="496"/>
        <v>218m-mwfp-a0v8</v>
      </c>
      <c r="D881" s="71" t="str">
        <f t="shared" si="497"/>
        <v>-15.620386213995516</v>
      </c>
      <c r="E881" s="71" t="str">
        <f t="shared" si="498"/>
        <v>35.10041479021311</v>
      </c>
      <c r="F881" s="71" t="str">
        <f t="shared" si="499"/>
        <v>830.0</v>
      </c>
      <c r="G881" s="71" t="str">
        <f t="shared" si="500"/>
        <v>Malawi</v>
      </c>
      <c r="H881" s="71" t="str">
        <f t="shared" si="501"/>
        <v>Chiradzulu</v>
      </c>
      <c r="I881" s="71" t="str">
        <f t="shared" si="502"/>
        <v>Chitera</v>
      </c>
      <c r="J881" s="71" t="str">
        <f t="shared" si="503"/>
        <v>Chitera</v>
      </c>
      <c r="K881" s="71" t="str">
        <f t="shared" si="504"/>
        <v>Golden</v>
      </c>
      <c r="L881" s="71">
        <f t="shared" si="505"/>
        <v>0</v>
      </c>
      <c r="M881" s="71">
        <f t="shared" si="506"/>
        <v>0</v>
      </c>
      <c r="N881" s="71">
        <f t="shared" si="525"/>
        <v>0</v>
      </c>
      <c r="O881" s="71" t="str">
        <f t="shared" si="526"/>
        <v>No Improved System</v>
      </c>
      <c r="P881" s="71" t="s">
        <v>96</v>
      </c>
      <c r="Q881" s="71" t="str">
        <f t="shared" si="507"/>
        <v/>
      </c>
      <c r="R881" s="71" t="str">
        <f t="shared" si="508"/>
        <v>Scoophole</v>
      </c>
      <c r="S881" s="71" t="str">
        <f t="shared" si="527"/>
        <v>Scoophole</v>
      </c>
      <c r="T881" s="71" t="str">
        <f t="shared" si="509"/>
        <v>N/A</v>
      </c>
      <c r="U881" s="71">
        <f t="shared" si="510"/>
        <v>480</v>
      </c>
      <c r="V881" s="71" t="str">
        <f t="shared" si="511"/>
        <v>N/A</v>
      </c>
      <c r="W881" s="71" t="str">
        <f t="shared" si="512"/>
        <v/>
      </c>
      <c r="X881" s="71" t="str">
        <f t="shared" si="513"/>
        <v/>
      </c>
      <c r="Y881" s="71" t="str">
        <f t="shared" si="514"/>
        <v/>
      </c>
      <c r="Z881" s="71" t="str">
        <f t="shared" si="528"/>
        <v>N/A</v>
      </c>
      <c r="AA881" s="71" t="str">
        <f t="shared" si="515"/>
        <v>N/A</v>
      </c>
      <c r="AB881" s="71" t="str">
        <f t="shared" si="516"/>
        <v/>
      </c>
      <c r="AC881" s="71" t="str">
        <f t="shared" si="517"/>
        <v/>
      </c>
      <c r="AD881" s="71" t="str">
        <f t="shared" si="529"/>
        <v/>
      </c>
      <c r="AE881" s="71" t="str">
        <f t="shared" si="530"/>
        <v/>
      </c>
      <c r="AF881" s="71" t="str">
        <f t="shared" si="518"/>
        <v>N/A</v>
      </c>
      <c r="AG881" s="71" t="str">
        <f t="shared" si="519"/>
        <v/>
      </c>
      <c r="AH881" s="71" t="str">
        <f t="shared" si="520"/>
        <v/>
      </c>
      <c r="AI881" s="71" t="str">
        <f t="shared" si="521"/>
        <v/>
      </c>
      <c r="AJ881" s="71" t="str">
        <f t="shared" si="522"/>
        <v/>
      </c>
      <c r="AK881" s="71" t="str">
        <f t="shared" si="523"/>
        <v/>
      </c>
      <c r="AL881" s="71" t="str">
        <f t="shared" si="531"/>
        <v>N/A</v>
      </c>
      <c r="AM881" s="71" t="str">
        <f t="shared" si="524"/>
        <v>N/A</v>
      </c>
    </row>
    <row r="882" spans="1:39" x14ac:dyDescent="0.45">
      <c r="A882" s="71" t="str">
        <f t="shared" si="494"/>
        <v>2726330228</v>
      </c>
      <c r="B882" s="71" t="str">
        <f t="shared" si="495"/>
        <v>27-08-2019 05:39:32 UTC</v>
      </c>
      <c r="C882" s="71" t="str">
        <f t="shared" si="496"/>
        <v>3wbd-1upu-t5g6</v>
      </c>
      <c r="D882" s="71" t="str">
        <f t="shared" si="497"/>
        <v>-15.619656317867339</v>
      </c>
      <c r="E882" s="71" t="str">
        <f t="shared" si="498"/>
        <v>35.09978732094169</v>
      </c>
      <c r="F882" s="71" t="str">
        <f t="shared" si="499"/>
        <v>817.0</v>
      </c>
      <c r="G882" s="71" t="str">
        <f t="shared" si="500"/>
        <v>Malawi</v>
      </c>
      <c r="H882" s="71" t="str">
        <f t="shared" si="501"/>
        <v>Chiradzulu</v>
      </c>
      <c r="I882" s="71" t="str">
        <f t="shared" si="502"/>
        <v>Chitera</v>
      </c>
      <c r="J882" s="71" t="str">
        <f t="shared" si="503"/>
        <v>Chitera</v>
      </c>
      <c r="K882" s="71" t="str">
        <f t="shared" si="504"/>
        <v>Golden</v>
      </c>
      <c r="L882" s="71">
        <f t="shared" si="505"/>
        <v>0</v>
      </c>
      <c r="M882" s="71">
        <f t="shared" si="506"/>
        <v>0</v>
      </c>
      <c r="N882" s="71">
        <f t="shared" si="525"/>
        <v>0</v>
      </c>
      <c r="O882" s="71" t="str">
        <f t="shared" si="526"/>
        <v>No Improved System</v>
      </c>
      <c r="P882" s="71" t="s">
        <v>96</v>
      </c>
      <c r="Q882" s="71" t="str">
        <f t="shared" si="507"/>
        <v/>
      </c>
      <c r="R882" s="71" t="str">
        <f t="shared" si="508"/>
        <v>Scoophole</v>
      </c>
      <c r="S882" s="71" t="str">
        <f t="shared" si="527"/>
        <v>Scoophole</v>
      </c>
      <c r="T882" s="71" t="str">
        <f t="shared" si="509"/>
        <v>N/A</v>
      </c>
      <c r="U882" s="71">
        <f t="shared" si="510"/>
        <v>510</v>
      </c>
      <c r="V882" s="71" t="str">
        <f t="shared" si="511"/>
        <v>N/A</v>
      </c>
      <c r="W882" s="71" t="str">
        <f t="shared" si="512"/>
        <v/>
      </c>
      <c r="X882" s="71" t="str">
        <f t="shared" si="513"/>
        <v/>
      </c>
      <c r="Y882" s="71" t="str">
        <f t="shared" si="514"/>
        <v/>
      </c>
      <c r="Z882" s="71" t="str">
        <f t="shared" si="528"/>
        <v>N/A</v>
      </c>
      <c r="AA882" s="71" t="str">
        <f t="shared" si="515"/>
        <v>N/A</v>
      </c>
      <c r="AB882" s="71" t="str">
        <f t="shared" si="516"/>
        <v/>
      </c>
      <c r="AC882" s="71" t="str">
        <f t="shared" si="517"/>
        <v/>
      </c>
      <c r="AD882" s="71" t="str">
        <f t="shared" si="529"/>
        <v/>
      </c>
      <c r="AE882" s="71" t="str">
        <f t="shared" si="530"/>
        <v/>
      </c>
      <c r="AF882" s="71" t="str">
        <f t="shared" si="518"/>
        <v>N/A</v>
      </c>
      <c r="AG882" s="71" t="str">
        <f t="shared" si="519"/>
        <v/>
      </c>
      <c r="AH882" s="71" t="str">
        <f t="shared" si="520"/>
        <v/>
      </c>
      <c r="AI882" s="71" t="str">
        <f t="shared" si="521"/>
        <v/>
      </c>
      <c r="AJ882" s="71" t="str">
        <f t="shared" si="522"/>
        <v/>
      </c>
      <c r="AK882" s="71" t="str">
        <f t="shared" si="523"/>
        <v/>
      </c>
      <c r="AL882" s="71" t="str">
        <f t="shared" si="531"/>
        <v>N/A</v>
      </c>
      <c r="AM882" s="71" t="str">
        <f t="shared" si="524"/>
        <v>N/A</v>
      </c>
    </row>
    <row r="883" spans="1:39" x14ac:dyDescent="0.45">
      <c r="A883" s="71" t="str">
        <f t="shared" si="494"/>
        <v>2726490223</v>
      </c>
      <c r="B883" s="71" t="str">
        <f t="shared" si="495"/>
        <v>27-08-2019 06:26:09 UTC</v>
      </c>
      <c r="C883" s="71" t="str">
        <f t="shared" si="496"/>
        <v>6jdk-nppr-scx4</v>
      </c>
      <c r="D883" s="71" t="str">
        <f t="shared" si="497"/>
        <v>-15.594722838141024</v>
      </c>
      <c r="E883" s="71" t="str">
        <f t="shared" si="498"/>
        <v>35.125103602185845</v>
      </c>
      <c r="F883" s="71" t="str">
        <f t="shared" si="499"/>
        <v>997.0</v>
      </c>
      <c r="G883" s="71" t="str">
        <f t="shared" si="500"/>
        <v>Malawi</v>
      </c>
      <c r="H883" s="71" t="str">
        <f t="shared" si="501"/>
        <v>Chiradzulu</v>
      </c>
      <c r="I883" s="71" t="str">
        <f t="shared" si="502"/>
        <v>Chitera</v>
      </c>
      <c r="J883" s="71" t="str">
        <f t="shared" si="503"/>
        <v>Mwitha</v>
      </c>
      <c r="K883" s="71" t="str">
        <f t="shared" si="504"/>
        <v>Ndalama</v>
      </c>
      <c r="L883" s="71">
        <f t="shared" si="505"/>
        <v>0</v>
      </c>
      <c r="M883" s="71">
        <f t="shared" si="506"/>
        <v>0</v>
      </c>
      <c r="N883" s="71">
        <f t="shared" si="525"/>
        <v>7</v>
      </c>
      <c r="O883" s="71" t="str">
        <f t="shared" si="526"/>
        <v>Intermediate Level of Service</v>
      </c>
      <c r="P883" s="71">
        <v>1</v>
      </c>
      <c r="Q883" s="71" t="str">
        <f t="shared" si="507"/>
        <v>Afridev Handpump</v>
      </c>
      <c r="R883" s="71" t="str">
        <f t="shared" si="508"/>
        <v/>
      </c>
      <c r="S883" s="71" t="str">
        <f t="shared" si="527"/>
        <v>Afridev Handpump</v>
      </c>
      <c r="T883" s="71">
        <f t="shared" si="509"/>
        <v>1</v>
      </c>
      <c r="U883" s="71">
        <f t="shared" si="510"/>
        <v>900</v>
      </c>
      <c r="V883" s="71">
        <f t="shared" si="511"/>
        <v>0</v>
      </c>
      <c r="W883" s="71">
        <f t="shared" si="512"/>
        <v>1</v>
      </c>
      <c r="X883" s="71" t="str">
        <f t="shared" si="513"/>
        <v/>
      </c>
      <c r="Y883" s="71" t="str">
        <f t="shared" si="514"/>
        <v/>
      </c>
      <c r="Z883" s="71">
        <f t="shared" si="528"/>
        <v>1</v>
      </c>
      <c r="AA883" s="71">
        <f t="shared" si="515"/>
        <v>1</v>
      </c>
      <c r="AB883" s="71">
        <f t="shared" si="516"/>
        <v>65</v>
      </c>
      <c r="AC883" s="71" t="str">
        <f t="shared" si="517"/>
        <v>Handpump</v>
      </c>
      <c r="AD883" s="71">
        <f t="shared" si="529"/>
        <v>65</v>
      </c>
      <c r="AE883" s="71" t="str">
        <f t="shared" si="530"/>
        <v/>
      </c>
      <c r="AF883" s="71">
        <f t="shared" si="518"/>
        <v>1</v>
      </c>
      <c r="AG883" s="71" t="str">
        <f t="shared" si="519"/>
        <v/>
      </c>
      <c r="AH883" s="71" t="str">
        <f t="shared" si="520"/>
        <v/>
      </c>
      <c r="AI883" s="71">
        <f t="shared" si="521"/>
        <v>1</v>
      </c>
      <c r="AJ883" s="71" t="str">
        <f t="shared" si="522"/>
        <v>Turbidity</v>
      </c>
      <c r="AK883" s="71">
        <f t="shared" si="523"/>
        <v>1</v>
      </c>
      <c r="AL883" s="71">
        <f t="shared" si="531"/>
        <v>1</v>
      </c>
      <c r="AM883" s="71">
        <f t="shared" si="524"/>
        <v>1</v>
      </c>
    </row>
    <row r="884" spans="1:39" x14ac:dyDescent="0.45">
      <c r="A884" s="71" t="str">
        <f t="shared" si="494"/>
        <v>2722540156</v>
      </c>
      <c r="B884" s="71" t="str">
        <f t="shared" si="495"/>
        <v>27-08-2019 06:47:47 UTC</v>
      </c>
      <c r="C884" s="71" t="str">
        <f t="shared" si="496"/>
        <v>pbx9-4he2-aa0w</v>
      </c>
      <c r="D884" s="71" t="str">
        <f t="shared" si="497"/>
        <v>-15.618062163703144</v>
      </c>
      <c r="E884" s="71" t="str">
        <f t="shared" si="498"/>
        <v>35.12670245021582</v>
      </c>
      <c r="F884" s="71" t="str">
        <f t="shared" si="499"/>
        <v>976.0</v>
      </c>
      <c r="G884" s="71" t="str">
        <f t="shared" si="500"/>
        <v>Malawi</v>
      </c>
      <c r="H884" s="71" t="str">
        <f t="shared" si="501"/>
        <v>Chiradzulu</v>
      </c>
      <c r="I884" s="71" t="str">
        <f t="shared" si="502"/>
        <v>Chitera</v>
      </c>
      <c r="J884" s="71" t="str">
        <f t="shared" si="503"/>
        <v>Chitera</v>
      </c>
      <c r="K884" s="71" t="str">
        <f t="shared" si="504"/>
        <v>Sayenda</v>
      </c>
      <c r="L884" s="71">
        <f t="shared" si="505"/>
        <v>0</v>
      </c>
      <c r="M884" s="71">
        <f t="shared" si="506"/>
        <v>0</v>
      </c>
      <c r="N884" s="71">
        <f t="shared" si="525"/>
        <v>6</v>
      </c>
      <c r="O884" s="71" t="str">
        <f t="shared" si="526"/>
        <v>Intermediate Level of Service</v>
      </c>
      <c r="P884" s="71">
        <v>1</v>
      </c>
      <c r="Q884" s="71" t="str">
        <f t="shared" si="507"/>
        <v>Afridev Handpump</v>
      </c>
      <c r="R884" s="71" t="str">
        <f t="shared" si="508"/>
        <v/>
      </c>
      <c r="S884" s="71" t="str">
        <f t="shared" si="527"/>
        <v>Afridev Handpump</v>
      </c>
      <c r="T884" s="71">
        <f t="shared" si="509"/>
        <v>1</v>
      </c>
      <c r="U884" s="71">
        <f t="shared" si="510"/>
        <v>1185</v>
      </c>
      <c r="V884" s="71">
        <f t="shared" si="511"/>
        <v>0</v>
      </c>
      <c r="W884" s="71">
        <f t="shared" si="512"/>
        <v>0</v>
      </c>
      <c r="X884" s="71">
        <f t="shared" si="513"/>
        <v>1</v>
      </c>
      <c r="Y884" s="71">
        <f t="shared" si="514"/>
        <v>0</v>
      </c>
      <c r="Z884" s="71">
        <f t="shared" si="528"/>
        <v>0</v>
      </c>
      <c r="AA884" s="71">
        <f t="shared" si="515"/>
        <v>1</v>
      </c>
      <c r="AB884" s="71">
        <f t="shared" si="516"/>
        <v>51</v>
      </c>
      <c r="AC884" s="71" t="str">
        <f t="shared" si="517"/>
        <v>Handpump</v>
      </c>
      <c r="AD884" s="71">
        <f t="shared" si="529"/>
        <v>51</v>
      </c>
      <c r="AE884" s="71" t="str">
        <f t="shared" si="530"/>
        <v/>
      </c>
      <c r="AF884" s="71">
        <f t="shared" si="518"/>
        <v>1</v>
      </c>
      <c r="AG884" s="71" t="str">
        <f t="shared" si="519"/>
        <v/>
      </c>
      <c r="AH884" s="71" t="str">
        <f t="shared" si="520"/>
        <v/>
      </c>
      <c r="AI884" s="71">
        <f t="shared" si="521"/>
        <v>1</v>
      </c>
      <c r="AJ884" s="71" t="str">
        <f t="shared" si="522"/>
        <v>Turbidity</v>
      </c>
      <c r="AK884" s="71">
        <f t="shared" si="523"/>
        <v>1</v>
      </c>
      <c r="AL884" s="71">
        <f t="shared" si="531"/>
        <v>1</v>
      </c>
      <c r="AM884" s="71">
        <f t="shared" si="524"/>
        <v>1</v>
      </c>
    </row>
    <row r="885" spans="1:39" x14ac:dyDescent="0.45">
      <c r="A885" s="71" t="str">
        <f t="shared" si="494"/>
        <v>2706090126</v>
      </c>
      <c r="B885" s="71" t="str">
        <f t="shared" si="495"/>
        <v>27-08-2019 06:48:29 UTC</v>
      </c>
      <c r="C885" s="71" t="str">
        <f t="shared" si="496"/>
        <v>q6gk-qjep-4yd1</v>
      </c>
      <c r="D885" s="71" t="str">
        <f t="shared" si="497"/>
        <v>-15.591278923675418</v>
      </c>
      <c r="E885" s="71" t="str">
        <f t="shared" si="498"/>
        <v>35.133667225018144</v>
      </c>
      <c r="F885" s="71" t="str">
        <f t="shared" si="499"/>
        <v>992.0</v>
      </c>
      <c r="G885" s="71" t="str">
        <f t="shared" si="500"/>
        <v>Malawi</v>
      </c>
      <c r="H885" s="71" t="str">
        <f t="shared" si="501"/>
        <v>Chiradzulu</v>
      </c>
      <c r="I885" s="71" t="str">
        <f t="shared" si="502"/>
        <v>Chitera</v>
      </c>
      <c r="J885" s="71" t="str">
        <f t="shared" si="503"/>
        <v>Chitera</v>
      </c>
      <c r="K885" s="71" t="str">
        <f t="shared" si="504"/>
        <v>Golosi</v>
      </c>
      <c r="L885" s="71">
        <f t="shared" si="505"/>
        <v>0</v>
      </c>
      <c r="M885" s="71">
        <f t="shared" si="506"/>
        <v>0</v>
      </c>
      <c r="N885" s="71">
        <f t="shared" si="525"/>
        <v>8</v>
      </c>
      <c r="O885" s="71" t="str">
        <f t="shared" si="526"/>
        <v>High Level of Service</v>
      </c>
      <c r="P885" s="71">
        <v>1</v>
      </c>
      <c r="Q885" s="71" t="str">
        <f t="shared" si="507"/>
        <v>Afridev Handpump</v>
      </c>
      <c r="R885" s="71" t="str">
        <f t="shared" si="508"/>
        <v/>
      </c>
      <c r="S885" s="71" t="str">
        <f t="shared" si="527"/>
        <v>Afridev Handpump</v>
      </c>
      <c r="T885" s="71">
        <f t="shared" si="509"/>
        <v>1</v>
      </c>
      <c r="U885" s="71">
        <f t="shared" si="510"/>
        <v>210</v>
      </c>
      <c r="V885" s="71">
        <f t="shared" si="511"/>
        <v>1</v>
      </c>
      <c r="W885" s="71">
        <f t="shared" si="512"/>
        <v>1</v>
      </c>
      <c r="X885" s="71" t="str">
        <f t="shared" si="513"/>
        <v/>
      </c>
      <c r="Y885" s="71" t="str">
        <f t="shared" si="514"/>
        <v/>
      </c>
      <c r="Z885" s="71">
        <f t="shared" si="528"/>
        <v>1</v>
      </c>
      <c r="AA885" s="71">
        <f t="shared" si="515"/>
        <v>1</v>
      </c>
      <c r="AB885" s="71">
        <f t="shared" si="516"/>
        <v>43</v>
      </c>
      <c r="AC885" s="71" t="str">
        <f t="shared" si="517"/>
        <v>Handpump</v>
      </c>
      <c r="AD885" s="71">
        <f t="shared" si="529"/>
        <v>43</v>
      </c>
      <c r="AE885" s="71" t="str">
        <f t="shared" si="530"/>
        <v/>
      </c>
      <c r="AF885" s="71">
        <f t="shared" si="518"/>
        <v>1</v>
      </c>
      <c r="AG885" s="71" t="str">
        <f t="shared" si="519"/>
        <v/>
      </c>
      <c r="AH885" s="71" t="str">
        <f t="shared" si="520"/>
        <v/>
      </c>
      <c r="AI885" s="71">
        <f t="shared" si="521"/>
        <v>1</v>
      </c>
      <c r="AJ885" s="71" t="str">
        <f t="shared" si="522"/>
        <v>Turbidity</v>
      </c>
      <c r="AK885" s="71">
        <f t="shared" si="523"/>
        <v>1</v>
      </c>
      <c r="AL885" s="71">
        <f t="shared" si="531"/>
        <v>1</v>
      </c>
      <c r="AM885" s="71">
        <f t="shared" si="524"/>
        <v>1</v>
      </c>
    </row>
    <row r="886" spans="1:39" x14ac:dyDescent="0.45">
      <c r="A886" s="71" t="str">
        <f t="shared" si="494"/>
        <v>2742200055</v>
      </c>
      <c r="B886" s="71" t="str">
        <f t="shared" si="495"/>
        <v>27-08-2019 06:48:45 UTC</v>
      </c>
      <c r="C886" s="71" t="str">
        <f t="shared" si="496"/>
        <v>7cfh-7smn-nm9k</v>
      </c>
      <c r="D886" s="71" t="str">
        <f t="shared" si="497"/>
        <v>-15.590434153564274</v>
      </c>
      <c r="E886" s="71" t="str">
        <f t="shared" si="498"/>
        <v>35.130883930251</v>
      </c>
      <c r="F886" s="71" t="str">
        <f t="shared" si="499"/>
        <v>1002.0</v>
      </c>
      <c r="G886" s="71" t="str">
        <f t="shared" si="500"/>
        <v>Malawi</v>
      </c>
      <c r="H886" s="71" t="str">
        <f t="shared" si="501"/>
        <v>Chiradzulu</v>
      </c>
      <c r="I886" s="71" t="str">
        <f t="shared" si="502"/>
        <v>Chitera</v>
      </c>
      <c r="J886" s="71" t="str">
        <f t="shared" si="503"/>
        <v>Chitera</v>
      </c>
      <c r="K886" s="71" t="str">
        <f t="shared" si="504"/>
        <v>Golosi</v>
      </c>
      <c r="L886" s="71">
        <f t="shared" si="505"/>
        <v>0</v>
      </c>
      <c r="M886" s="71">
        <f t="shared" si="506"/>
        <v>0</v>
      </c>
      <c r="N886" s="71">
        <f t="shared" si="525"/>
        <v>7</v>
      </c>
      <c r="O886" s="71" t="str">
        <f t="shared" si="526"/>
        <v>Intermediate Level of Service</v>
      </c>
      <c r="P886" s="71">
        <v>1</v>
      </c>
      <c r="Q886" s="71" t="str">
        <f t="shared" si="507"/>
        <v>Afridev Handpump</v>
      </c>
      <c r="R886" s="71" t="str">
        <f t="shared" si="508"/>
        <v/>
      </c>
      <c r="S886" s="71" t="str">
        <f t="shared" si="527"/>
        <v>Afridev Handpump</v>
      </c>
      <c r="T886" s="71">
        <f t="shared" si="509"/>
        <v>1</v>
      </c>
      <c r="U886" s="71">
        <f t="shared" si="510"/>
        <v>360</v>
      </c>
      <c r="V886" s="71">
        <f t="shared" si="511"/>
        <v>0</v>
      </c>
      <c r="W886" s="71">
        <f t="shared" si="512"/>
        <v>1</v>
      </c>
      <c r="X886" s="71" t="str">
        <f t="shared" si="513"/>
        <v/>
      </c>
      <c r="Y886" s="71" t="str">
        <f t="shared" si="514"/>
        <v/>
      </c>
      <c r="Z886" s="71">
        <f t="shared" si="528"/>
        <v>1</v>
      </c>
      <c r="AA886" s="71">
        <f t="shared" si="515"/>
        <v>1</v>
      </c>
      <c r="AB886" s="71">
        <f t="shared" si="516"/>
        <v>57</v>
      </c>
      <c r="AC886" s="71" t="str">
        <f t="shared" si="517"/>
        <v>Handpump</v>
      </c>
      <c r="AD886" s="71">
        <f t="shared" si="529"/>
        <v>57</v>
      </c>
      <c r="AE886" s="71" t="str">
        <f t="shared" si="530"/>
        <v/>
      </c>
      <c r="AF886" s="71">
        <f t="shared" si="518"/>
        <v>1</v>
      </c>
      <c r="AG886" s="71" t="str">
        <f t="shared" si="519"/>
        <v/>
      </c>
      <c r="AH886" s="71" t="str">
        <f t="shared" si="520"/>
        <v/>
      </c>
      <c r="AI886" s="71">
        <f t="shared" si="521"/>
        <v>1</v>
      </c>
      <c r="AJ886" s="71" t="str">
        <f t="shared" si="522"/>
        <v>Turbidity</v>
      </c>
      <c r="AK886" s="71">
        <f t="shared" si="523"/>
        <v>1</v>
      </c>
      <c r="AL886" s="71">
        <f t="shared" si="531"/>
        <v>1</v>
      </c>
      <c r="AM886" s="71">
        <f t="shared" si="524"/>
        <v>1</v>
      </c>
    </row>
    <row r="887" spans="1:39" x14ac:dyDescent="0.45">
      <c r="A887" s="71" t="str">
        <f t="shared" si="494"/>
        <v>2736300203</v>
      </c>
      <c r="B887" s="71" t="str">
        <f t="shared" si="495"/>
        <v>27-08-2019 06:50:07 UTC</v>
      </c>
      <c r="C887" s="71" t="str">
        <f t="shared" si="496"/>
        <v>jeeh-ncxy-e64n</v>
      </c>
      <c r="D887" s="71" t="str">
        <f t="shared" si="497"/>
        <v>-15.592484660446644</v>
      </c>
      <c r="E887" s="71" t="str">
        <f t="shared" si="498"/>
        <v>35.12192040681839</v>
      </c>
      <c r="F887" s="71" t="str">
        <f t="shared" si="499"/>
        <v>959.0</v>
      </c>
      <c r="G887" s="71" t="str">
        <f t="shared" si="500"/>
        <v>Malawi</v>
      </c>
      <c r="H887" s="71" t="str">
        <f t="shared" si="501"/>
        <v>Chiradzulu</v>
      </c>
      <c r="I887" s="71" t="str">
        <f t="shared" si="502"/>
        <v>Chitera</v>
      </c>
      <c r="J887" s="71" t="str">
        <f t="shared" si="503"/>
        <v>Mwitha</v>
      </c>
      <c r="K887" s="71" t="str">
        <f t="shared" si="504"/>
        <v>Ndalama</v>
      </c>
      <c r="L887" s="71">
        <f t="shared" si="505"/>
        <v>0</v>
      </c>
      <c r="M887" s="71">
        <f t="shared" si="506"/>
        <v>0</v>
      </c>
      <c r="N887" s="71">
        <f t="shared" si="525"/>
        <v>0</v>
      </c>
      <c r="O887" s="71" t="str">
        <f t="shared" si="526"/>
        <v>No Improved System</v>
      </c>
      <c r="P887" s="71" t="s">
        <v>96</v>
      </c>
      <c r="Q887" s="71" t="str">
        <f t="shared" si="507"/>
        <v/>
      </c>
      <c r="R887" s="71" t="str">
        <f t="shared" si="508"/>
        <v>Unprotected Spring</v>
      </c>
      <c r="S887" s="71" t="str">
        <f t="shared" si="527"/>
        <v>Unprotected Spring</v>
      </c>
      <c r="T887" s="71" t="str">
        <f t="shared" si="509"/>
        <v>N/A</v>
      </c>
      <c r="U887" s="71">
        <f t="shared" si="510"/>
        <v>100</v>
      </c>
      <c r="V887" s="71" t="str">
        <f t="shared" si="511"/>
        <v>N/A</v>
      </c>
      <c r="W887" s="71" t="str">
        <f t="shared" si="512"/>
        <v/>
      </c>
      <c r="X887" s="71" t="str">
        <f t="shared" si="513"/>
        <v/>
      </c>
      <c r="Y887" s="71" t="str">
        <f t="shared" si="514"/>
        <v/>
      </c>
      <c r="Z887" s="71" t="str">
        <f t="shared" si="528"/>
        <v>N/A</v>
      </c>
      <c r="AA887" s="71" t="str">
        <f t="shared" si="515"/>
        <v>N/A</v>
      </c>
      <c r="AB887" s="71" t="str">
        <f t="shared" si="516"/>
        <v/>
      </c>
      <c r="AC887" s="71" t="str">
        <f t="shared" si="517"/>
        <v/>
      </c>
      <c r="AD887" s="71" t="str">
        <f t="shared" si="529"/>
        <v/>
      </c>
      <c r="AE887" s="71" t="str">
        <f t="shared" si="530"/>
        <v/>
      </c>
      <c r="AF887" s="71" t="str">
        <f t="shared" si="518"/>
        <v>N/A</v>
      </c>
      <c r="AG887" s="71" t="str">
        <f t="shared" si="519"/>
        <v/>
      </c>
      <c r="AH887" s="71" t="str">
        <f t="shared" si="520"/>
        <v/>
      </c>
      <c r="AI887" s="71" t="str">
        <f t="shared" si="521"/>
        <v/>
      </c>
      <c r="AJ887" s="71" t="str">
        <f t="shared" si="522"/>
        <v/>
      </c>
      <c r="AK887" s="71" t="str">
        <f t="shared" si="523"/>
        <v/>
      </c>
      <c r="AL887" s="71" t="str">
        <f t="shared" si="531"/>
        <v>N/A</v>
      </c>
      <c r="AM887" s="71" t="str">
        <f t="shared" si="524"/>
        <v>N/A</v>
      </c>
    </row>
    <row r="888" spans="1:39" x14ac:dyDescent="0.45">
      <c r="A888" s="71" t="str">
        <f t="shared" si="494"/>
        <v>2724580049</v>
      </c>
      <c r="B888" s="71" t="str">
        <f t="shared" si="495"/>
        <v>27-08-2019 07:12:50 UTC</v>
      </c>
      <c r="C888" s="71" t="str">
        <f t="shared" si="496"/>
        <v>v6c8-u7m9-h2a4</v>
      </c>
      <c r="D888" s="71" t="str">
        <f t="shared" si="497"/>
        <v>-15.790672623552382</v>
      </c>
      <c r="E888" s="71" t="str">
        <f t="shared" si="498"/>
        <v>35.172934513539076</v>
      </c>
      <c r="F888" s="71" t="str">
        <f t="shared" si="499"/>
        <v>992.0</v>
      </c>
      <c r="G888" s="71" t="str">
        <f t="shared" si="500"/>
        <v>Malawi</v>
      </c>
      <c r="H888" s="71" t="str">
        <f t="shared" si="501"/>
        <v>Chiradzulu</v>
      </c>
      <c r="I888" s="71" t="str">
        <f t="shared" si="502"/>
        <v>Likoswe</v>
      </c>
      <c r="J888" s="71" t="str">
        <f t="shared" si="503"/>
        <v>Sumani</v>
      </c>
      <c r="K888" s="71" t="str">
        <f t="shared" si="504"/>
        <v>Mtanyiwa</v>
      </c>
      <c r="L888" s="71">
        <f t="shared" si="505"/>
        <v>0</v>
      </c>
      <c r="M888" s="71">
        <f t="shared" si="506"/>
        <v>0</v>
      </c>
      <c r="N888" s="71">
        <f t="shared" si="525"/>
        <v>7</v>
      </c>
      <c r="O888" s="71" t="str">
        <f t="shared" si="526"/>
        <v>Intermediate Level of Service</v>
      </c>
      <c r="P888" s="71">
        <v>1</v>
      </c>
      <c r="Q888" s="71" t="str">
        <f t="shared" si="507"/>
        <v>Afridev Handpump</v>
      </c>
      <c r="R888" s="71" t="str">
        <f t="shared" si="508"/>
        <v/>
      </c>
      <c r="S888" s="71" t="str">
        <f t="shared" si="527"/>
        <v>Afridev Handpump</v>
      </c>
      <c r="T888" s="71">
        <f t="shared" si="509"/>
        <v>1</v>
      </c>
      <c r="U888" s="71">
        <f t="shared" si="510"/>
        <v>300</v>
      </c>
      <c r="V888" s="71">
        <f t="shared" si="511"/>
        <v>0</v>
      </c>
      <c r="W888" s="71">
        <f t="shared" si="512"/>
        <v>1</v>
      </c>
      <c r="X888" s="71" t="str">
        <f t="shared" si="513"/>
        <v/>
      </c>
      <c r="Y888" s="71" t="str">
        <f t="shared" si="514"/>
        <v/>
      </c>
      <c r="Z888" s="71">
        <f t="shared" si="528"/>
        <v>1</v>
      </c>
      <c r="AA888" s="71">
        <f t="shared" si="515"/>
        <v>1</v>
      </c>
      <c r="AB888" s="71">
        <f t="shared" si="516"/>
        <v>69</v>
      </c>
      <c r="AC888" s="71" t="str">
        <f t="shared" si="517"/>
        <v>Handpump</v>
      </c>
      <c r="AD888" s="71">
        <f t="shared" si="529"/>
        <v>69</v>
      </c>
      <c r="AE888" s="71" t="str">
        <f t="shared" si="530"/>
        <v/>
      </c>
      <c r="AF888" s="71">
        <f t="shared" si="518"/>
        <v>1</v>
      </c>
      <c r="AG888" s="71" t="str">
        <f t="shared" si="519"/>
        <v/>
      </c>
      <c r="AH888" s="71" t="str">
        <f t="shared" si="520"/>
        <v/>
      </c>
      <c r="AI888" s="71">
        <f t="shared" si="521"/>
        <v>1</v>
      </c>
      <c r="AJ888" s="71" t="str">
        <f t="shared" si="522"/>
        <v>Turbidity</v>
      </c>
      <c r="AK888" s="71">
        <f t="shared" si="523"/>
        <v>1</v>
      </c>
      <c r="AL888" s="71">
        <f t="shared" si="531"/>
        <v>1</v>
      </c>
      <c r="AM888" s="71">
        <f t="shared" si="524"/>
        <v>1</v>
      </c>
    </row>
    <row r="889" spans="1:39" x14ac:dyDescent="0.45">
      <c r="A889" s="71" t="str">
        <f t="shared" si="494"/>
        <v>2717070049</v>
      </c>
      <c r="B889" s="71" t="str">
        <f t="shared" si="495"/>
        <v>27-08-2019 07:27:04 UTC</v>
      </c>
      <c r="C889" s="71" t="str">
        <f t="shared" si="496"/>
        <v>qhja-vj7e-xchk</v>
      </c>
      <c r="D889" s="71" t="str">
        <f t="shared" si="497"/>
        <v>-15.990667892619967</v>
      </c>
      <c r="E889" s="71" t="str">
        <f t="shared" si="498"/>
        <v>35.305614341050386</v>
      </c>
      <c r="F889" s="71" t="str">
        <f t="shared" si="499"/>
        <v>669.0</v>
      </c>
      <c r="G889" s="71" t="str">
        <f t="shared" si="500"/>
        <v>Malawi</v>
      </c>
      <c r="H889" s="71" t="str">
        <f t="shared" si="501"/>
        <v>Chiradzulu</v>
      </c>
      <c r="I889" s="71" t="str">
        <f t="shared" si="502"/>
        <v>Nkalo</v>
      </c>
      <c r="J889" s="71" t="str">
        <f t="shared" si="503"/>
        <v>Nkalo</v>
      </c>
      <c r="K889" s="71" t="str">
        <f t="shared" si="504"/>
        <v>Nankhumwa</v>
      </c>
      <c r="L889" s="71">
        <f t="shared" si="505"/>
        <v>0</v>
      </c>
      <c r="M889" s="71">
        <f t="shared" si="506"/>
        <v>0</v>
      </c>
      <c r="N889" s="71">
        <f t="shared" si="525"/>
        <v>8</v>
      </c>
      <c r="O889" s="71" t="str">
        <f t="shared" si="526"/>
        <v>High Level of Service</v>
      </c>
      <c r="P889" s="71">
        <v>1</v>
      </c>
      <c r="Q889" s="71" t="str">
        <f t="shared" si="507"/>
        <v>Afridev Handpump</v>
      </c>
      <c r="R889" s="71" t="str">
        <f t="shared" si="508"/>
        <v/>
      </c>
      <c r="S889" s="71" t="str">
        <f t="shared" si="527"/>
        <v>Afridev Handpump</v>
      </c>
      <c r="T889" s="71">
        <f t="shared" si="509"/>
        <v>1</v>
      </c>
      <c r="U889" s="71">
        <f t="shared" si="510"/>
        <v>215</v>
      </c>
      <c r="V889" s="71">
        <f t="shared" si="511"/>
        <v>1</v>
      </c>
      <c r="W889" s="71">
        <f t="shared" si="512"/>
        <v>1</v>
      </c>
      <c r="X889" s="71" t="str">
        <f t="shared" si="513"/>
        <v/>
      </c>
      <c r="Y889" s="71" t="str">
        <f t="shared" si="514"/>
        <v/>
      </c>
      <c r="Z889" s="71">
        <f t="shared" si="528"/>
        <v>1</v>
      </c>
      <c r="AA889" s="71">
        <f t="shared" si="515"/>
        <v>1</v>
      </c>
      <c r="AB889" s="71">
        <f t="shared" si="516"/>
        <v>72</v>
      </c>
      <c r="AC889" s="71" t="str">
        <f t="shared" si="517"/>
        <v>Handpump</v>
      </c>
      <c r="AD889" s="71">
        <f t="shared" si="529"/>
        <v>72</v>
      </c>
      <c r="AE889" s="71" t="str">
        <f t="shared" si="530"/>
        <v/>
      </c>
      <c r="AF889" s="71">
        <f t="shared" si="518"/>
        <v>1</v>
      </c>
      <c r="AG889" s="71" t="str">
        <f t="shared" si="519"/>
        <v/>
      </c>
      <c r="AH889" s="71" t="str">
        <f t="shared" si="520"/>
        <v/>
      </c>
      <c r="AI889" s="71">
        <f t="shared" si="521"/>
        <v>1</v>
      </c>
      <c r="AJ889" s="71" t="str">
        <f t="shared" si="522"/>
        <v>Turbidity</v>
      </c>
      <c r="AK889" s="71">
        <f t="shared" si="523"/>
        <v>1</v>
      </c>
      <c r="AL889" s="71">
        <f t="shared" si="531"/>
        <v>1</v>
      </c>
      <c r="AM889" s="71">
        <f t="shared" si="524"/>
        <v>1</v>
      </c>
    </row>
    <row r="890" spans="1:39" x14ac:dyDescent="0.45">
      <c r="A890" s="71" t="str">
        <f t="shared" si="494"/>
        <v>2724480167</v>
      </c>
      <c r="B890" s="71" t="str">
        <f t="shared" si="495"/>
        <v>27-08-2019 07:29:35 UTC</v>
      </c>
      <c r="C890" s="71" t="str">
        <f t="shared" si="496"/>
        <v>dmyw-gx4d-7sm</v>
      </c>
      <c r="D890" s="71" t="str">
        <f t="shared" si="497"/>
        <v>-15.962820234708488</v>
      </c>
      <c r="E890" s="71" t="str">
        <f t="shared" si="498"/>
        <v>35.305188121274114</v>
      </c>
      <c r="F890" s="71" t="str">
        <f t="shared" si="499"/>
        <v>675.0</v>
      </c>
      <c r="G890" s="71" t="str">
        <f t="shared" si="500"/>
        <v>Malawi</v>
      </c>
      <c r="H890" s="71" t="str">
        <f t="shared" si="501"/>
        <v>Chiradzulu</v>
      </c>
      <c r="I890" s="71" t="str">
        <f t="shared" si="502"/>
        <v>Nkalo</v>
      </c>
      <c r="J890" s="71" t="str">
        <f t="shared" si="503"/>
        <v>Nkalo</v>
      </c>
      <c r="K890" s="71" t="str">
        <f t="shared" si="504"/>
        <v>Makupala</v>
      </c>
      <c r="L890" s="71">
        <f t="shared" si="505"/>
        <v>0</v>
      </c>
      <c r="M890" s="71">
        <f t="shared" si="506"/>
        <v>0</v>
      </c>
      <c r="N890" s="71">
        <f t="shared" si="525"/>
        <v>4</v>
      </c>
      <c r="O890" s="71" t="str">
        <f t="shared" si="526"/>
        <v>Basic Level of Service</v>
      </c>
      <c r="P890" s="71">
        <v>1</v>
      </c>
      <c r="Q890" s="71" t="str">
        <f t="shared" si="507"/>
        <v>Afridev Handpump</v>
      </c>
      <c r="R890" s="71" t="str">
        <f t="shared" si="508"/>
        <v/>
      </c>
      <c r="S890" s="71" t="str">
        <f t="shared" si="527"/>
        <v>Afridev Handpump</v>
      </c>
      <c r="T890" s="71">
        <f t="shared" si="509"/>
        <v>0</v>
      </c>
      <c r="U890" s="71">
        <f t="shared" si="510"/>
        <v>350</v>
      </c>
      <c r="V890" s="71">
        <f t="shared" si="511"/>
        <v>0</v>
      </c>
      <c r="W890" s="71">
        <f t="shared" si="512"/>
        <v>0</v>
      </c>
      <c r="X890" s="71">
        <f t="shared" si="513"/>
        <v>1</v>
      </c>
      <c r="Y890" s="71">
        <f t="shared" si="514"/>
        <v>0</v>
      </c>
      <c r="Z890" s="71">
        <f t="shared" si="528"/>
        <v>0</v>
      </c>
      <c r="AA890" s="71">
        <f t="shared" si="515"/>
        <v>1</v>
      </c>
      <c r="AB890" s="71">
        <f t="shared" si="516"/>
        <v>60</v>
      </c>
      <c r="AC890" s="71" t="str">
        <f t="shared" si="517"/>
        <v>Handpump</v>
      </c>
      <c r="AD890" s="71">
        <f t="shared" si="529"/>
        <v>60</v>
      </c>
      <c r="AE890" s="71" t="str">
        <f t="shared" si="530"/>
        <v/>
      </c>
      <c r="AF890" s="71">
        <f t="shared" si="518"/>
        <v>1</v>
      </c>
      <c r="AG890" s="71" t="str">
        <f t="shared" si="519"/>
        <v/>
      </c>
      <c r="AH890" s="71" t="str">
        <f t="shared" si="520"/>
        <v/>
      </c>
      <c r="AI890" s="71">
        <f t="shared" si="521"/>
        <v>1</v>
      </c>
      <c r="AJ890" s="71" t="str">
        <f t="shared" si="522"/>
        <v>Turbidity</v>
      </c>
      <c r="AK890" s="71">
        <f t="shared" si="523"/>
        <v>1</v>
      </c>
      <c r="AL890" s="71">
        <f t="shared" si="531"/>
        <v>1</v>
      </c>
      <c r="AM890" s="71">
        <f t="shared" si="524"/>
        <v>0</v>
      </c>
    </row>
    <row r="891" spans="1:39" x14ac:dyDescent="0.45">
      <c r="A891" s="71" t="str">
        <f t="shared" si="494"/>
        <v>2704130052</v>
      </c>
      <c r="B891" s="71" t="str">
        <f t="shared" si="495"/>
        <v>27-08-2019 07:42:03 UTC</v>
      </c>
      <c r="C891" s="71" t="str">
        <f t="shared" si="496"/>
        <v>sssk-90gu-4hk7</v>
      </c>
      <c r="D891" s="71" t="str">
        <f t="shared" si="497"/>
        <v>-15.980191226117313</v>
      </c>
      <c r="E891" s="71" t="str">
        <f t="shared" si="498"/>
        <v>35.30597669072449</v>
      </c>
      <c r="F891" s="71" t="str">
        <f t="shared" si="499"/>
        <v>670.0</v>
      </c>
      <c r="G891" s="71" t="str">
        <f t="shared" si="500"/>
        <v>Malawi</v>
      </c>
      <c r="H891" s="71" t="str">
        <f t="shared" si="501"/>
        <v>Chiradzulu</v>
      </c>
      <c r="I891" s="71" t="str">
        <f t="shared" si="502"/>
        <v>Nkalo</v>
      </c>
      <c r="J891" s="71" t="str">
        <f t="shared" si="503"/>
        <v>Nkalo</v>
      </c>
      <c r="K891" s="71" t="str">
        <f t="shared" si="504"/>
        <v>Tambala</v>
      </c>
      <c r="L891" s="71">
        <f t="shared" si="505"/>
        <v>0</v>
      </c>
      <c r="M891" s="71">
        <f t="shared" si="506"/>
        <v>0</v>
      </c>
      <c r="N891" s="71">
        <f t="shared" si="525"/>
        <v>7</v>
      </c>
      <c r="O891" s="71" t="str">
        <f t="shared" si="526"/>
        <v>Intermediate Level of Service</v>
      </c>
      <c r="P891" s="71">
        <v>1</v>
      </c>
      <c r="Q891" s="71" t="str">
        <f t="shared" si="507"/>
        <v>Afridev Handpump</v>
      </c>
      <c r="R891" s="71" t="str">
        <f t="shared" si="508"/>
        <v/>
      </c>
      <c r="S891" s="71" t="str">
        <f t="shared" si="527"/>
        <v>Afridev Handpump</v>
      </c>
      <c r="T891" s="71">
        <f t="shared" si="509"/>
        <v>1</v>
      </c>
      <c r="U891" s="71">
        <f t="shared" si="510"/>
        <v>525</v>
      </c>
      <c r="V891" s="71">
        <f t="shared" si="511"/>
        <v>0</v>
      </c>
      <c r="W891" s="71">
        <f t="shared" si="512"/>
        <v>0</v>
      </c>
      <c r="X891" s="71">
        <f t="shared" si="513"/>
        <v>1</v>
      </c>
      <c r="Y891" s="71">
        <f t="shared" si="514"/>
        <v>1</v>
      </c>
      <c r="Z891" s="71">
        <f t="shared" si="528"/>
        <v>1</v>
      </c>
      <c r="AA891" s="71">
        <f t="shared" si="515"/>
        <v>1</v>
      </c>
      <c r="AB891" s="71">
        <f t="shared" si="516"/>
        <v>60</v>
      </c>
      <c r="AC891" s="71" t="str">
        <f t="shared" si="517"/>
        <v>Handpump</v>
      </c>
      <c r="AD891" s="71">
        <f t="shared" si="529"/>
        <v>60</v>
      </c>
      <c r="AE891" s="71" t="str">
        <f t="shared" si="530"/>
        <v/>
      </c>
      <c r="AF891" s="71">
        <f t="shared" si="518"/>
        <v>1</v>
      </c>
      <c r="AG891" s="71" t="str">
        <f t="shared" si="519"/>
        <v/>
      </c>
      <c r="AH891" s="71" t="str">
        <f t="shared" si="520"/>
        <v/>
      </c>
      <c r="AI891" s="71">
        <f t="shared" si="521"/>
        <v>1</v>
      </c>
      <c r="AJ891" s="71" t="str">
        <f t="shared" si="522"/>
        <v>Turbidity</v>
      </c>
      <c r="AK891" s="71">
        <f t="shared" si="523"/>
        <v>1</v>
      </c>
      <c r="AL891" s="71">
        <f t="shared" si="531"/>
        <v>1</v>
      </c>
      <c r="AM891" s="71">
        <f t="shared" si="524"/>
        <v>1</v>
      </c>
    </row>
    <row r="892" spans="1:39" x14ac:dyDescent="0.45">
      <c r="A892" s="71" t="str">
        <f t="shared" si="494"/>
        <v>2704150252</v>
      </c>
      <c r="B892" s="71" t="str">
        <f t="shared" si="495"/>
        <v>27-08-2019 07:51:35 UTC</v>
      </c>
      <c r="C892" s="71" t="str">
        <f t="shared" si="496"/>
        <v>8fut-6713-a7cx</v>
      </c>
      <c r="D892" s="71" t="str">
        <f t="shared" si="497"/>
        <v>-15.615813843905926</v>
      </c>
      <c r="E892" s="71" t="str">
        <f t="shared" si="498"/>
        <v>35.11946266517043</v>
      </c>
      <c r="F892" s="71" t="str">
        <f t="shared" si="499"/>
        <v>997.0</v>
      </c>
      <c r="G892" s="71" t="str">
        <f t="shared" si="500"/>
        <v>Malawi</v>
      </c>
      <c r="H892" s="71" t="str">
        <f t="shared" si="501"/>
        <v>Chiradzulu</v>
      </c>
      <c r="I892" s="71" t="str">
        <f t="shared" si="502"/>
        <v>Chitera</v>
      </c>
      <c r="J892" s="71" t="str">
        <f t="shared" si="503"/>
        <v>Chitera</v>
      </c>
      <c r="K892" s="71" t="str">
        <f t="shared" si="504"/>
        <v>Chitera</v>
      </c>
      <c r="L892" s="71">
        <f t="shared" si="505"/>
        <v>0</v>
      </c>
      <c r="M892" s="71">
        <f t="shared" si="506"/>
        <v>0</v>
      </c>
      <c r="N892" s="71">
        <f t="shared" si="525"/>
        <v>7</v>
      </c>
      <c r="O892" s="71" t="str">
        <f t="shared" si="526"/>
        <v>Intermediate Level of Service</v>
      </c>
      <c r="P892" s="71">
        <v>1</v>
      </c>
      <c r="Q892" s="71" t="str">
        <f t="shared" si="507"/>
        <v>Afridev Handpump</v>
      </c>
      <c r="R892" s="71" t="str">
        <f t="shared" si="508"/>
        <v/>
      </c>
      <c r="S892" s="71" t="str">
        <f t="shared" si="527"/>
        <v>Afridev Handpump</v>
      </c>
      <c r="T892" s="71">
        <f t="shared" si="509"/>
        <v>1</v>
      </c>
      <c r="U892" s="71">
        <f t="shared" si="510"/>
        <v>415</v>
      </c>
      <c r="V892" s="71">
        <f t="shared" si="511"/>
        <v>0</v>
      </c>
      <c r="W892" s="71">
        <f t="shared" si="512"/>
        <v>1</v>
      </c>
      <c r="X892" s="71" t="str">
        <f t="shared" si="513"/>
        <v/>
      </c>
      <c r="Y892" s="71" t="str">
        <f t="shared" si="514"/>
        <v/>
      </c>
      <c r="Z892" s="71">
        <f t="shared" si="528"/>
        <v>1</v>
      </c>
      <c r="AA892" s="71">
        <f t="shared" si="515"/>
        <v>1</v>
      </c>
      <c r="AB892" s="71">
        <f t="shared" si="516"/>
        <v>53</v>
      </c>
      <c r="AC892" s="71" t="str">
        <f t="shared" si="517"/>
        <v>Handpump</v>
      </c>
      <c r="AD892" s="71">
        <f t="shared" si="529"/>
        <v>53</v>
      </c>
      <c r="AE892" s="71" t="str">
        <f t="shared" si="530"/>
        <v/>
      </c>
      <c r="AF892" s="71">
        <f t="shared" si="518"/>
        <v>1</v>
      </c>
      <c r="AG892" s="71" t="str">
        <f t="shared" si="519"/>
        <v/>
      </c>
      <c r="AH892" s="71" t="str">
        <f t="shared" si="520"/>
        <v/>
      </c>
      <c r="AI892" s="71">
        <f t="shared" si="521"/>
        <v>1</v>
      </c>
      <c r="AJ892" s="71" t="str">
        <f t="shared" si="522"/>
        <v>Turbidity</v>
      </c>
      <c r="AK892" s="71">
        <f t="shared" si="523"/>
        <v>1</v>
      </c>
      <c r="AL892" s="71">
        <f t="shared" si="531"/>
        <v>1</v>
      </c>
      <c r="AM892" s="71">
        <f t="shared" si="524"/>
        <v>1</v>
      </c>
    </row>
    <row r="893" spans="1:39" x14ac:dyDescent="0.45">
      <c r="A893" s="71" t="str">
        <f t="shared" si="494"/>
        <v>2728350226</v>
      </c>
      <c r="B893" s="71" t="str">
        <f t="shared" si="495"/>
        <v>27-08-2019 08:10:43 UTC</v>
      </c>
      <c r="C893" s="71" t="str">
        <f t="shared" si="496"/>
        <v>3eer-8tj2-fvr2</v>
      </c>
      <c r="D893" s="71" t="str">
        <f t="shared" si="497"/>
        <v>-15.60563079547137</v>
      </c>
      <c r="E893" s="71" t="str">
        <f t="shared" si="498"/>
        <v>35.12553300708532</v>
      </c>
      <c r="F893" s="71" t="str">
        <f t="shared" si="499"/>
        <v>998.0</v>
      </c>
      <c r="G893" s="71" t="str">
        <f t="shared" si="500"/>
        <v>Malawi</v>
      </c>
      <c r="H893" s="71" t="str">
        <f t="shared" si="501"/>
        <v>Chiradzulu</v>
      </c>
      <c r="I893" s="71" t="str">
        <f t="shared" si="502"/>
        <v>Chitera</v>
      </c>
      <c r="J893" s="71" t="str">
        <f t="shared" si="503"/>
        <v>Chitera</v>
      </c>
      <c r="K893" s="71" t="str">
        <f t="shared" si="504"/>
        <v>Chitera</v>
      </c>
      <c r="L893" s="71">
        <f t="shared" si="505"/>
        <v>0</v>
      </c>
      <c r="M893" s="71">
        <f t="shared" si="506"/>
        <v>0</v>
      </c>
      <c r="N893" s="71">
        <f t="shared" si="525"/>
        <v>6</v>
      </c>
      <c r="O893" s="71" t="str">
        <f t="shared" si="526"/>
        <v>Intermediate Level of Service</v>
      </c>
      <c r="P893" s="71">
        <v>1</v>
      </c>
      <c r="Q893" s="71" t="str">
        <f t="shared" si="507"/>
        <v>Afridev Handpump</v>
      </c>
      <c r="R893" s="71" t="str">
        <f t="shared" si="508"/>
        <v/>
      </c>
      <c r="S893" s="71" t="str">
        <f t="shared" si="527"/>
        <v>Afridev Handpump</v>
      </c>
      <c r="T893" s="71">
        <f t="shared" si="509"/>
        <v>1</v>
      </c>
      <c r="U893" s="71">
        <f t="shared" si="510"/>
        <v>550</v>
      </c>
      <c r="V893" s="71">
        <f t="shared" si="511"/>
        <v>0</v>
      </c>
      <c r="W893" s="71">
        <f t="shared" si="512"/>
        <v>0</v>
      </c>
      <c r="X893" s="71">
        <f t="shared" si="513"/>
        <v>1</v>
      </c>
      <c r="Y893" s="71">
        <f t="shared" si="514"/>
        <v>0</v>
      </c>
      <c r="Z893" s="71">
        <f t="shared" si="528"/>
        <v>0</v>
      </c>
      <c r="AA893" s="71">
        <f t="shared" si="515"/>
        <v>1</v>
      </c>
      <c r="AB893" s="71">
        <f t="shared" si="516"/>
        <v>45</v>
      </c>
      <c r="AC893" s="71" t="str">
        <f t="shared" si="517"/>
        <v>Handpump</v>
      </c>
      <c r="AD893" s="71">
        <f t="shared" si="529"/>
        <v>45</v>
      </c>
      <c r="AE893" s="71" t="str">
        <f t="shared" si="530"/>
        <v/>
      </c>
      <c r="AF893" s="71">
        <f t="shared" si="518"/>
        <v>1</v>
      </c>
      <c r="AG893" s="71" t="str">
        <f t="shared" si="519"/>
        <v/>
      </c>
      <c r="AH893" s="71" t="str">
        <f t="shared" si="520"/>
        <v/>
      </c>
      <c r="AI893" s="71">
        <f t="shared" si="521"/>
        <v>1</v>
      </c>
      <c r="AJ893" s="71" t="str">
        <f t="shared" si="522"/>
        <v>Turbidity</v>
      </c>
      <c r="AK893" s="71">
        <f t="shared" si="523"/>
        <v>1</v>
      </c>
      <c r="AL893" s="71">
        <f t="shared" si="531"/>
        <v>1</v>
      </c>
      <c r="AM893" s="71">
        <f t="shared" si="524"/>
        <v>1</v>
      </c>
    </row>
    <row r="894" spans="1:39" x14ac:dyDescent="0.45">
      <c r="A894" s="71" t="str">
        <f t="shared" si="494"/>
        <v>2718740049</v>
      </c>
      <c r="B894" s="71" t="str">
        <f t="shared" si="495"/>
        <v>27-08-2019 08:20:22 UTC</v>
      </c>
      <c r="C894" s="71" t="str">
        <f t="shared" si="496"/>
        <v>n4sv-dhba-y9me</v>
      </c>
      <c r="D894" s="71" t="str">
        <f t="shared" si="497"/>
        <v>-15.999398860149086</v>
      </c>
      <c r="E894" s="71" t="str">
        <f t="shared" si="498"/>
        <v>35.30367024242878</v>
      </c>
      <c r="F894" s="71" t="str">
        <f t="shared" si="499"/>
        <v>665.0</v>
      </c>
      <c r="G894" s="71" t="str">
        <f t="shared" si="500"/>
        <v>Malawi</v>
      </c>
      <c r="H894" s="71" t="str">
        <f t="shared" si="501"/>
        <v>Chiradzulu</v>
      </c>
      <c r="I894" s="71" t="str">
        <f t="shared" si="502"/>
        <v>Nkalo</v>
      </c>
      <c r="J894" s="71" t="str">
        <f t="shared" si="503"/>
        <v>Nkalo</v>
      </c>
      <c r="K894" s="71" t="str">
        <f t="shared" si="504"/>
        <v>Nankhumwa</v>
      </c>
      <c r="L894" s="71">
        <f t="shared" si="505"/>
        <v>0</v>
      </c>
      <c r="M894" s="71">
        <f t="shared" si="506"/>
        <v>0</v>
      </c>
      <c r="N894" s="71">
        <f t="shared" si="525"/>
        <v>7</v>
      </c>
      <c r="O894" s="71" t="str">
        <f t="shared" si="526"/>
        <v>Intermediate Level of Service</v>
      </c>
      <c r="P894" s="71">
        <v>1</v>
      </c>
      <c r="Q894" s="71" t="str">
        <f t="shared" si="507"/>
        <v>Afridev Handpump</v>
      </c>
      <c r="R894" s="71" t="str">
        <f t="shared" si="508"/>
        <v/>
      </c>
      <c r="S894" s="71" t="str">
        <f t="shared" si="527"/>
        <v>Afridev Handpump</v>
      </c>
      <c r="T894" s="71">
        <f t="shared" si="509"/>
        <v>1</v>
      </c>
      <c r="U894" s="71">
        <f t="shared" si="510"/>
        <v>225</v>
      </c>
      <c r="V894" s="71">
        <f t="shared" si="511"/>
        <v>1</v>
      </c>
      <c r="W894" s="71">
        <f t="shared" si="512"/>
        <v>0</v>
      </c>
      <c r="X894" s="71">
        <f t="shared" si="513"/>
        <v>1</v>
      </c>
      <c r="Y894" s="71">
        <f t="shared" si="514"/>
        <v>0</v>
      </c>
      <c r="Z894" s="71">
        <f t="shared" si="528"/>
        <v>0</v>
      </c>
      <c r="AA894" s="71">
        <f t="shared" si="515"/>
        <v>1</v>
      </c>
      <c r="AB894" s="71">
        <f t="shared" si="516"/>
        <v>93</v>
      </c>
      <c r="AC894" s="71" t="str">
        <f t="shared" si="517"/>
        <v>Handpump</v>
      </c>
      <c r="AD894" s="71">
        <f t="shared" si="529"/>
        <v>93</v>
      </c>
      <c r="AE894" s="71" t="str">
        <f t="shared" si="530"/>
        <v/>
      </c>
      <c r="AF894" s="71">
        <f t="shared" si="518"/>
        <v>1</v>
      </c>
      <c r="AG894" s="71" t="str">
        <f t="shared" si="519"/>
        <v/>
      </c>
      <c r="AH894" s="71" t="str">
        <f t="shared" si="520"/>
        <v/>
      </c>
      <c r="AI894" s="71">
        <f t="shared" si="521"/>
        <v>1</v>
      </c>
      <c r="AJ894" s="71" t="str">
        <f t="shared" si="522"/>
        <v>Turbidity</v>
      </c>
      <c r="AK894" s="71">
        <f t="shared" si="523"/>
        <v>1</v>
      </c>
      <c r="AL894" s="71">
        <f t="shared" si="531"/>
        <v>1</v>
      </c>
      <c r="AM894" s="71">
        <f t="shared" si="524"/>
        <v>1</v>
      </c>
    </row>
    <row r="895" spans="1:39" x14ac:dyDescent="0.45">
      <c r="A895" s="71" t="str">
        <f t="shared" si="494"/>
        <v>2714660156</v>
      </c>
      <c r="B895" s="71" t="str">
        <f t="shared" si="495"/>
        <v>27-08-2019 08:44:45 UTC</v>
      </c>
      <c r="C895" s="71" t="str">
        <f t="shared" si="496"/>
        <v>rvkf-99ma-u8wf</v>
      </c>
      <c r="D895" s="71" t="str">
        <f t="shared" si="497"/>
        <v>-15.968730691820383</v>
      </c>
      <c r="E895" s="71" t="str">
        <f t="shared" si="498"/>
        <v>35.31067323870957</v>
      </c>
      <c r="F895" s="71" t="str">
        <f t="shared" si="499"/>
        <v>686.0</v>
      </c>
      <c r="G895" s="71" t="str">
        <f t="shared" si="500"/>
        <v>Malawi</v>
      </c>
      <c r="H895" s="71" t="str">
        <f t="shared" si="501"/>
        <v>Chiradzulu</v>
      </c>
      <c r="I895" s="71" t="str">
        <f t="shared" si="502"/>
        <v>Nkalo</v>
      </c>
      <c r="J895" s="71" t="str">
        <f t="shared" si="503"/>
        <v>Nkalo</v>
      </c>
      <c r="K895" s="71" t="str">
        <f t="shared" si="504"/>
        <v>Nkalo</v>
      </c>
      <c r="L895" s="71">
        <f t="shared" si="505"/>
        <v>0</v>
      </c>
      <c r="M895" s="71">
        <f t="shared" si="506"/>
        <v>0</v>
      </c>
      <c r="N895" s="71">
        <f t="shared" si="525"/>
        <v>6</v>
      </c>
      <c r="O895" s="71" t="str">
        <f t="shared" si="526"/>
        <v>Intermediate Level of Service</v>
      </c>
      <c r="P895" s="71">
        <v>1</v>
      </c>
      <c r="Q895" s="71" t="str">
        <f t="shared" si="507"/>
        <v>Afridev Handpump</v>
      </c>
      <c r="R895" s="71" t="str">
        <f t="shared" si="508"/>
        <v/>
      </c>
      <c r="S895" s="71" t="str">
        <f t="shared" si="527"/>
        <v>Afridev Handpump</v>
      </c>
      <c r="T895" s="71">
        <f t="shared" si="509"/>
        <v>1</v>
      </c>
      <c r="U895" s="71">
        <f t="shared" si="510"/>
        <v>1415</v>
      </c>
      <c r="V895" s="71">
        <f t="shared" si="511"/>
        <v>0</v>
      </c>
      <c r="W895" s="71">
        <f t="shared" si="512"/>
        <v>0</v>
      </c>
      <c r="X895" s="71">
        <f t="shared" si="513"/>
        <v>1</v>
      </c>
      <c r="Y895" s="71">
        <f t="shared" si="514"/>
        <v>0</v>
      </c>
      <c r="Z895" s="71">
        <f t="shared" si="528"/>
        <v>0</v>
      </c>
      <c r="AA895" s="71">
        <f t="shared" si="515"/>
        <v>1</v>
      </c>
      <c r="AB895" s="71">
        <f t="shared" si="516"/>
        <v>61</v>
      </c>
      <c r="AC895" s="71" t="str">
        <f t="shared" si="517"/>
        <v>Handpump</v>
      </c>
      <c r="AD895" s="71">
        <f t="shared" si="529"/>
        <v>61</v>
      </c>
      <c r="AE895" s="71" t="str">
        <f t="shared" si="530"/>
        <v/>
      </c>
      <c r="AF895" s="71">
        <f t="shared" si="518"/>
        <v>1</v>
      </c>
      <c r="AG895" s="71" t="str">
        <f t="shared" si="519"/>
        <v/>
      </c>
      <c r="AH895" s="71" t="str">
        <f t="shared" si="520"/>
        <v/>
      </c>
      <c r="AI895" s="71">
        <f t="shared" si="521"/>
        <v>1</v>
      </c>
      <c r="AJ895" s="71" t="str">
        <f t="shared" si="522"/>
        <v>Turbidity</v>
      </c>
      <c r="AK895" s="71">
        <f t="shared" si="523"/>
        <v>1</v>
      </c>
      <c r="AL895" s="71">
        <f t="shared" si="531"/>
        <v>1</v>
      </c>
      <c r="AM895" s="71">
        <f t="shared" si="524"/>
        <v>1</v>
      </c>
    </row>
    <row r="896" spans="1:39" x14ac:dyDescent="0.45">
      <c r="A896" s="71" t="str">
        <f t="shared" si="494"/>
        <v>2709170136</v>
      </c>
      <c r="B896" s="71" t="str">
        <f t="shared" si="495"/>
        <v>27-08-2019 09:30:38 UTC</v>
      </c>
      <c r="C896" s="71" t="str">
        <f t="shared" si="496"/>
        <v>67t9-8b0b-qtnq</v>
      </c>
      <c r="D896" s="71" t="str">
        <f t="shared" si="497"/>
        <v>-15.982438959181309</v>
      </c>
      <c r="E896" s="71" t="str">
        <f t="shared" si="498"/>
        <v>35.301914904266596</v>
      </c>
      <c r="F896" s="71" t="str">
        <f t="shared" si="499"/>
        <v>675.0</v>
      </c>
      <c r="G896" s="71" t="str">
        <f t="shared" si="500"/>
        <v>Malawi</v>
      </c>
      <c r="H896" s="71" t="str">
        <f t="shared" si="501"/>
        <v>Chiradzulu</v>
      </c>
      <c r="I896" s="71" t="str">
        <f t="shared" si="502"/>
        <v>Nkalo</v>
      </c>
      <c r="J896" s="71" t="str">
        <f t="shared" si="503"/>
        <v>Nkalo</v>
      </c>
      <c r="K896" s="71" t="str">
        <f t="shared" si="504"/>
        <v>Mwinjilo</v>
      </c>
      <c r="L896" s="71">
        <f t="shared" si="505"/>
        <v>0</v>
      </c>
      <c r="M896" s="71">
        <f t="shared" si="506"/>
        <v>0</v>
      </c>
      <c r="N896" s="71">
        <f t="shared" si="525"/>
        <v>7</v>
      </c>
      <c r="O896" s="71" t="str">
        <f t="shared" si="526"/>
        <v>Intermediate Level of Service</v>
      </c>
      <c r="P896" s="71">
        <v>1</v>
      </c>
      <c r="Q896" s="71" t="str">
        <f t="shared" si="507"/>
        <v>Afridev Handpump</v>
      </c>
      <c r="R896" s="71" t="str">
        <f t="shared" si="508"/>
        <v/>
      </c>
      <c r="S896" s="71" t="str">
        <f t="shared" si="527"/>
        <v>Afridev Handpump</v>
      </c>
      <c r="T896" s="71">
        <f t="shared" si="509"/>
        <v>1</v>
      </c>
      <c r="U896" s="71">
        <f t="shared" si="510"/>
        <v>125</v>
      </c>
      <c r="V896" s="71">
        <f t="shared" si="511"/>
        <v>1</v>
      </c>
      <c r="W896" s="71">
        <f t="shared" si="512"/>
        <v>1</v>
      </c>
      <c r="X896" s="71" t="str">
        <f t="shared" si="513"/>
        <v/>
      </c>
      <c r="Y896" s="71" t="str">
        <f t="shared" si="514"/>
        <v/>
      </c>
      <c r="Z896" s="71">
        <f t="shared" si="528"/>
        <v>1</v>
      </c>
      <c r="AA896" s="71">
        <f t="shared" si="515"/>
        <v>1</v>
      </c>
      <c r="AB896" s="71">
        <f t="shared" si="516"/>
        <v>180</v>
      </c>
      <c r="AC896" s="71" t="str">
        <f t="shared" si="517"/>
        <v>Handpump</v>
      </c>
      <c r="AD896" s="71">
        <f t="shared" si="529"/>
        <v>180</v>
      </c>
      <c r="AE896" s="71" t="str">
        <f t="shared" si="530"/>
        <v/>
      </c>
      <c r="AF896" s="71">
        <f t="shared" si="518"/>
        <v>0</v>
      </c>
      <c r="AG896" s="71" t="str">
        <f t="shared" si="519"/>
        <v/>
      </c>
      <c r="AH896" s="71" t="str">
        <f t="shared" si="520"/>
        <v/>
      </c>
      <c r="AI896" s="71">
        <f t="shared" si="521"/>
        <v>1</v>
      </c>
      <c r="AJ896" s="71" t="str">
        <f t="shared" si="522"/>
        <v>Turbidity</v>
      </c>
      <c r="AK896" s="71">
        <f t="shared" si="523"/>
        <v>1</v>
      </c>
      <c r="AL896" s="71">
        <f t="shared" si="531"/>
        <v>1</v>
      </c>
      <c r="AM896" s="71">
        <f t="shared" si="524"/>
        <v>1</v>
      </c>
    </row>
    <row r="897" spans="1:39" x14ac:dyDescent="0.45">
      <c r="A897" s="71" t="str">
        <f t="shared" si="494"/>
        <v>2720560291</v>
      </c>
      <c r="B897" s="71" t="str">
        <f t="shared" si="495"/>
        <v>27-08-2019 09:39:08 UTC</v>
      </c>
      <c r="C897" s="71" t="str">
        <f t="shared" si="496"/>
        <v>hwyp-g7ex-26sh</v>
      </c>
      <c r="D897" s="71" t="str">
        <f t="shared" si="497"/>
        <v>-15.604260647669435</v>
      </c>
      <c r="E897" s="71" t="str">
        <f t="shared" si="498"/>
        <v>35.126072466373444</v>
      </c>
      <c r="F897" s="71" t="str">
        <f t="shared" si="499"/>
        <v>1009.0</v>
      </c>
      <c r="G897" s="71" t="str">
        <f t="shared" si="500"/>
        <v>Malawi</v>
      </c>
      <c r="H897" s="71" t="str">
        <f t="shared" si="501"/>
        <v>Chiradzulu</v>
      </c>
      <c r="I897" s="71" t="str">
        <f t="shared" si="502"/>
        <v>Chitera</v>
      </c>
      <c r="J897" s="71" t="str">
        <f t="shared" si="503"/>
        <v>Chitera</v>
      </c>
      <c r="K897" s="71" t="str">
        <f t="shared" si="504"/>
        <v>Chitera</v>
      </c>
      <c r="L897" s="71">
        <f t="shared" si="505"/>
        <v>0</v>
      </c>
      <c r="M897" s="71">
        <f t="shared" si="506"/>
        <v>0</v>
      </c>
      <c r="N897" s="71">
        <f t="shared" si="525"/>
        <v>7</v>
      </c>
      <c r="O897" s="71" t="str">
        <f t="shared" si="526"/>
        <v>Intermediate Level of Service</v>
      </c>
      <c r="P897" s="71">
        <v>1</v>
      </c>
      <c r="Q897" s="71" t="str">
        <f t="shared" si="507"/>
        <v>Afridev Handpump</v>
      </c>
      <c r="R897" s="71" t="str">
        <f t="shared" si="508"/>
        <v/>
      </c>
      <c r="S897" s="71" t="str">
        <f t="shared" si="527"/>
        <v>Afridev Handpump</v>
      </c>
      <c r="T897" s="71">
        <f t="shared" si="509"/>
        <v>1</v>
      </c>
      <c r="U897" s="71">
        <f t="shared" si="510"/>
        <v>415</v>
      </c>
      <c r="V897" s="71">
        <f t="shared" si="511"/>
        <v>0</v>
      </c>
      <c r="W897" s="71">
        <f t="shared" si="512"/>
        <v>1</v>
      </c>
      <c r="X897" s="71" t="str">
        <f t="shared" si="513"/>
        <v/>
      </c>
      <c r="Y897" s="71" t="str">
        <f t="shared" si="514"/>
        <v/>
      </c>
      <c r="Z897" s="71">
        <f t="shared" si="528"/>
        <v>1</v>
      </c>
      <c r="AA897" s="71">
        <f t="shared" si="515"/>
        <v>1</v>
      </c>
      <c r="AB897" s="71">
        <f t="shared" si="516"/>
        <v>59</v>
      </c>
      <c r="AC897" s="71" t="str">
        <f t="shared" si="517"/>
        <v>Handpump</v>
      </c>
      <c r="AD897" s="71">
        <f t="shared" si="529"/>
        <v>59</v>
      </c>
      <c r="AE897" s="71" t="str">
        <f t="shared" si="530"/>
        <v/>
      </c>
      <c r="AF897" s="71">
        <f t="shared" si="518"/>
        <v>1</v>
      </c>
      <c r="AG897" s="71" t="str">
        <f t="shared" si="519"/>
        <v/>
      </c>
      <c r="AH897" s="71" t="str">
        <f t="shared" si="520"/>
        <v/>
      </c>
      <c r="AI897" s="71">
        <f t="shared" si="521"/>
        <v>1</v>
      </c>
      <c r="AJ897" s="71" t="str">
        <f t="shared" si="522"/>
        <v>Turbidity</v>
      </c>
      <c r="AK897" s="71">
        <f t="shared" si="523"/>
        <v>1</v>
      </c>
      <c r="AL897" s="71">
        <f t="shared" si="531"/>
        <v>1</v>
      </c>
      <c r="AM897" s="71">
        <f t="shared" si="524"/>
        <v>1</v>
      </c>
    </row>
    <row r="898" spans="1:39" x14ac:dyDescent="0.45">
      <c r="A898" s="71" t="str">
        <f t="shared" ref="A898:A961" si="532">IF(Instance_ID="","",Instance_ID)</f>
        <v>2704160092</v>
      </c>
      <c r="B898" s="71" t="str">
        <f t="shared" ref="B898:B961" si="533">IF(Date="","",Date)</f>
        <v>27-08-2019 09:41:08 UTC</v>
      </c>
      <c r="C898" s="71" t="str">
        <f t="shared" ref="C898:C961" si="534">IF(Unique_ID="","",Unique_ID)</f>
        <v>c5qa-yxww-swff</v>
      </c>
      <c r="D898" s="71" t="str">
        <f t="shared" ref="D898:D961" si="535">IF(Latitude="","",Latitude)</f>
        <v>-15.998773947358131</v>
      </c>
      <c r="E898" s="71" t="str">
        <f t="shared" ref="E898:E961" si="536">IF(Longitude="","",Longitude)</f>
        <v>35.29831881634891</v>
      </c>
      <c r="F898" s="71" t="str">
        <f t="shared" ref="F898:F961" si="537">IF(Elevation="","",Elevation)</f>
        <v>684.0</v>
      </c>
      <c r="G898" s="71" t="str">
        <f t="shared" ref="G898:G961" si="538">IF(Geo_Level_1="","",Geo_Level_1)</f>
        <v>Malawi</v>
      </c>
      <c r="H898" s="71" t="str">
        <f t="shared" ref="H898:H961" si="539">IF(Geo_Level_2="","",Geo_Level_2)</f>
        <v>Chiradzulu</v>
      </c>
      <c r="I898" s="71" t="str">
        <f t="shared" ref="I898:I961" si="540">IF(Geo_Level_1="","",Geo_Level_3)</f>
        <v>Nkalo</v>
      </c>
      <c r="J898" s="71" t="str">
        <f t="shared" ref="J898:J961" si="541">IF(Geo_Level_1="","",Geo_Level_4)</f>
        <v>Nkalo</v>
      </c>
      <c r="K898" s="71" t="str">
        <f t="shared" ref="K898:K961" si="542">IF(Geo_Level_1="","",Geo_Level_5)</f>
        <v>Mphwere</v>
      </c>
      <c r="L898" s="71">
        <f t="shared" ref="L898:L961" si="543">IF(Geo_Level_1="","",Geo_Level_6)</f>
        <v>0</v>
      </c>
      <c r="M898" s="71">
        <f t="shared" ref="M898:M961" si="544">IF(Geo_Level_1="","",Geo_Level_7)</f>
        <v>0</v>
      </c>
      <c r="N898" s="71">
        <f t="shared" si="525"/>
        <v>8</v>
      </c>
      <c r="O898" s="71" t="str">
        <f t="shared" si="526"/>
        <v>High Level of Service</v>
      </c>
      <c r="P898" s="71">
        <v>1</v>
      </c>
      <c r="Q898" s="71" t="str">
        <f t="shared" ref="Q898:Q961" si="545">IF(Type_Improved_Water_Point="","",Type_Improved_Water_Point)</f>
        <v>Afridev Handpump</v>
      </c>
      <c r="R898" s="71" t="str">
        <f t="shared" ref="R898:R961" si="546">IF(Type_Unimproved_Water="","",Type_Unimproved_Water)</f>
        <v/>
      </c>
      <c r="S898" s="71" t="str">
        <f t="shared" si="527"/>
        <v>Afridev Handpump</v>
      </c>
      <c r="T898" s="71">
        <f t="shared" ref="T898:T961" si="547">IF(P898="N/A",P898,IF(Waterpoint_Source_Protected="","No Data",IF(Waterpoint_Source_Protected="Yes",1,0)))</f>
        <v>1</v>
      </c>
      <c r="U898" s="71">
        <f t="shared" ref="U898:U961" si="548">IF(Number_Users="","",Number_Users)</f>
        <v>160</v>
      </c>
      <c r="V898" s="71">
        <f t="shared" ref="V898:V961" si="549">IFERROR(IF(P898="N/A",P898,IF(U898="","No Data",IF(U898&lt;=Gov_Standard_Number_Users,1,0))),1)</f>
        <v>1</v>
      </c>
      <c r="W898" s="71">
        <f t="shared" ref="W898:W961" si="550">IF(Waterpoint_Out_Of_Service_Broken="","",IF(Waterpoint_Out_Of_Service_Broken="No",1,0))</f>
        <v>1</v>
      </c>
      <c r="X898" s="71" t="str">
        <f t="shared" ref="X898:X961" si="551">IF(Waterpoint_Number_Times_Broken="","",IF(Waterpoint_Number_Times_Broken&lt;=12,1,0))</f>
        <v/>
      </c>
      <c r="Y898" s="71" t="str">
        <f t="shared" ref="Y898:Y961" si="552">IF(Waterpoint_Days_Broken="","",IF(Waterpoint_Days_Broken&gt;1,0,1))</f>
        <v/>
      </c>
      <c r="Z898" s="71">
        <f t="shared" si="528"/>
        <v>1</v>
      </c>
      <c r="AA898" s="71">
        <f t="shared" ref="AA898:AA961" si="553">IF(P898="N/A",P898,IF(Water_Available_Day_Of_Visit="","No Data",IF(Water_Available_Day_Of_Visit="Yes",1,0)))</f>
        <v>1</v>
      </c>
      <c r="AB898" s="71">
        <f t="shared" ref="AB898:AB961" si="554">IF(Seconds_20L="","",Seconds_20L)</f>
        <v>77</v>
      </c>
      <c r="AC898" s="71" t="str">
        <f t="shared" ref="AC898:AC961" si="555">IF(Piped_Or_Handpump="","",Piped_Or_Handpump)</f>
        <v>Handpump</v>
      </c>
      <c r="AD898" s="71">
        <f t="shared" si="529"/>
        <v>77</v>
      </c>
      <c r="AE898" s="71" t="str">
        <f t="shared" si="530"/>
        <v/>
      </c>
      <c r="AF898" s="71">
        <f t="shared" ref="AF898:AF961" si="556">IF(P898="N/A",P898,IF(AND(AD898="",AE898=""),"No Data",IF(AC898="Piped System",IF(AE898&gt;=Gov_Standards_Quantity,1,0),IF(AC898="Handpump",IF(AB898&lt;=Standard_Time_To_Fill_Bucket,1,0)))))</f>
        <v>1</v>
      </c>
      <c r="AG898" s="71" t="str">
        <f t="shared" ref="AG898:AG961" si="557">IF(Ecoli_Result="","",IF(Ecoli_Result=Standard_Ecoli,1,0))</f>
        <v/>
      </c>
      <c r="AH898" s="71" t="str">
        <f t="shared" ref="AH898:AH961" si="558">IF(Residual_Chlorine_Result="","",IF(AND(Residual_Chlorine_Result&lt;=Standard_Residual_Chlorine_Max,Residual_Chlorine_Result&gt;=Standard_Residual_Chlorine_Min),1,0))</f>
        <v/>
      </c>
      <c r="AI898" s="71">
        <f t="shared" ref="AI898:AI961" si="559">IF(Bacteria_Result="","",IF(Bacteria_Result=Standard_Bacteria,1,0))</f>
        <v>1</v>
      </c>
      <c r="AJ898" s="71" t="str">
        <f t="shared" ref="AJ898:AJ961" si="560">IF(Other_Contaminant="","",Other_Contaminant)</f>
        <v>Turbidity</v>
      </c>
      <c r="AK898" s="71">
        <f t="shared" ref="AK898:AK961" si="561">IF(Other_Contaminant_Result="","",IF(Other_Contaminant_Result&lt;=Standard_Other_Contaminant,1,0))</f>
        <v>1</v>
      </c>
      <c r="AL898" s="71">
        <f t="shared" si="531"/>
        <v>1</v>
      </c>
      <c r="AM898" s="71">
        <f t="shared" ref="AM898:AM961" si="562">IF(P898="N/A",P898,IF(Water_Point_Condition_Overall="","No Data",IF(Water_Point_Condition_Overall="Normal",1,0)))</f>
        <v>1</v>
      </c>
    </row>
    <row r="899" spans="1:39" x14ac:dyDescent="0.45">
      <c r="A899" s="71" t="str">
        <f t="shared" si="532"/>
        <v>2712580116</v>
      </c>
      <c r="B899" s="71" t="str">
        <f t="shared" si="533"/>
        <v>27-08-2019 09:57:15 UTC</v>
      </c>
      <c r="C899" s="71" t="str">
        <f t="shared" si="534"/>
        <v>3f6c-q4c8-vvkq</v>
      </c>
      <c r="D899" s="71" t="str">
        <f t="shared" si="535"/>
        <v>-15.9834307</v>
      </c>
      <c r="E899" s="71" t="str">
        <f t="shared" si="536"/>
        <v>35.2977366</v>
      </c>
      <c r="F899" s="71" t="str">
        <f t="shared" si="537"/>
        <v>676.0</v>
      </c>
      <c r="G899" s="71" t="str">
        <f t="shared" si="538"/>
        <v>Malawi</v>
      </c>
      <c r="H899" s="71" t="str">
        <f t="shared" si="539"/>
        <v>Chiradzulu</v>
      </c>
      <c r="I899" s="71" t="str">
        <f t="shared" si="540"/>
        <v>Nkalo</v>
      </c>
      <c r="J899" s="71" t="str">
        <f t="shared" si="541"/>
        <v>Nkalo</v>
      </c>
      <c r="K899" s="71" t="str">
        <f t="shared" si="542"/>
        <v>Mwinjilo</v>
      </c>
      <c r="L899" s="71">
        <f t="shared" si="543"/>
        <v>0</v>
      </c>
      <c r="M899" s="71">
        <f t="shared" si="544"/>
        <v>0</v>
      </c>
      <c r="N899" s="71">
        <f t="shared" ref="N899:N962" si="563">SUM(P899,T899,V899,Z899,AA899,AF899,AL899,AM899)</f>
        <v>7</v>
      </c>
      <c r="O899" s="71" t="str">
        <f t="shared" ref="O899:O962" si="564">IF(N899=0,"No Improved System",IF(N899=1,"Inadequate Level of Service",IF(N899=2,"Inadequate Level of Service",IF(N899=3,"Basic Level of Service",IF(N899=4,"Basic Level of Service",IF(N899=5,"Basic Level of Service",IF(N899=6,"Intermediate Level of Service",IF(N899=7,"Intermediate Level of Service",IF(N899=8,"High Level of Service")))))))))</f>
        <v>Intermediate Level of Service</v>
      </c>
      <c r="P899" s="71">
        <v>1</v>
      </c>
      <c r="Q899" s="71" t="str">
        <f t="shared" si="545"/>
        <v>Afridev Handpump</v>
      </c>
      <c r="R899" s="71" t="str">
        <f t="shared" si="546"/>
        <v/>
      </c>
      <c r="S899" s="71" t="str">
        <f t="shared" ref="S899:S962" si="565">CONCATENATE(Q899,R899)</f>
        <v>Afridev Handpump</v>
      </c>
      <c r="T899" s="71">
        <f t="shared" si="547"/>
        <v>1</v>
      </c>
      <c r="U899" s="71">
        <f t="shared" si="548"/>
        <v>30</v>
      </c>
      <c r="V899" s="71">
        <f t="shared" si="549"/>
        <v>1</v>
      </c>
      <c r="W899" s="71">
        <f t="shared" si="550"/>
        <v>1</v>
      </c>
      <c r="X899" s="71" t="str">
        <f t="shared" si="551"/>
        <v/>
      </c>
      <c r="Y899" s="71" t="str">
        <f t="shared" si="552"/>
        <v/>
      </c>
      <c r="Z899" s="71">
        <f t="shared" ref="Z899:Z962" si="566">IF(P899="N/A",P899,IF(OR(W899="",AND(W899=0,X899="",Y899="")),"No Data",IF(W899=1,1,IF(AND(X899=1,Y899=1),1,0))))</f>
        <v>1</v>
      </c>
      <c r="AA899" s="71">
        <f t="shared" si="553"/>
        <v>1</v>
      </c>
      <c r="AB899" s="71">
        <f t="shared" si="554"/>
        <v>180</v>
      </c>
      <c r="AC899" s="71" t="str">
        <f t="shared" si="555"/>
        <v>Handpump</v>
      </c>
      <c r="AD899" s="71">
        <f t="shared" ref="AD899:AD962" si="567">IF(AC899="Handpump",IF(AB899="","",AB899),"")</f>
        <v>180</v>
      </c>
      <c r="AE899" s="71" t="str">
        <f t="shared" ref="AE899:AE962" si="568">IF(AC899="piped system",IFERROR(20/AB899*86400/U899,""),"")</f>
        <v/>
      </c>
      <c r="AF899" s="71">
        <f t="shared" si="556"/>
        <v>0</v>
      </c>
      <c r="AG899" s="71" t="str">
        <f t="shared" si="557"/>
        <v/>
      </c>
      <c r="AH899" s="71" t="str">
        <f t="shared" si="558"/>
        <v/>
      </c>
      <c r="AI899" s="71">
        <f t="shared" si="559"/>
        <v>1</v>
      </c>
      <c r="AJ899" s="71" t="str">
        <f t="shared" si="560"/>
        <v>Turbidity</v>
      </c>
      <c r="AK899" s="71">
        <f t="shared" si="561"/>
        <v>1</v>
      </c>
      <c r="AL899" s="71">
        <f t="shared" ref="AL899:AL962" si="569">IF(P899="N/A",P899,IF(AJ899="",IF(OR(AG899=0,AND(AI899=0,AG899="")),0,IF(OR(AG899=1,AH899=1,AI899=1),1,"No Data")),IF(OR(AK899=0,AG899=0,AND(AI899=0,AG899="")),0,IF(AND(AK899=1,OR(AG899=1,AH899=1,AI899=1)),1,"No Data"))))</f>
        <v>1</v>
      </c>
      <c r="AM899" s="71">
        <f t="shared" si="562"/>
        <v>1</v>
      </c>
    </row>
    <row r="900" spans="1:39" x14ac:dyDescent="0.45">
      <c r="A900" s="71" t="str">
        <f t="shared" si="532"/>
        <v>2710870198</v>
      </c>
      <c r="B900" s="71" t="str">
        <f t="shared" si="533"/>
        <v>27-08-2019 10:11:32 UTC</v>
      </c>
      <c r="C900" s="71" t="str">
        <f t="shared" si="534"/>
        <v>vyka-rb17-3uya</v>
      </c>
      <c r="D900" s="71" t="str">
        <f t="shared" si="535"/>
        <v>-15.969260009005666</v>
      </c>
      <c r="E900" s="71" t="str">
        <f t="shared" si="536"/>
        <v>35.312241073697805</v>
      </c>
      <c r="F900" s="71" t="str">
        <f t="shared" si="537"/>
        <v>677.0</v>
      </c>
      <c r="G900" s="71" t="str">
        <f t="shared" si="538"/>
        <v>Malawi</v>
      </c>
      <c r="H900" s="71" t="str">
        <f t="shared" si="539"/>
        <v>Chiradzulu</v>
      </c>
      <c r="I900" s="71" t="str">
        <f t="shared" si="540"/>
        <v>Nkalo</v>
      </c>
      <c r="J900" s="71" t="str">
        <f t="shared" si="541"/>
        <v>Nkalo</v>
      </c>
      <c r="K900" s="71" t="str">
        <f t="shared" si="542"/>
        <v>Nkalo</v>
      </c>
      <c r="L900" s="71">
        <f t="shared" si="543"/>
        <v>0</v>
      </c>
      <c r="M900" s="71">
        <f t="shared" si="544"/>
        <v>0</v>
      </c>
      <c r="N900" s="71">
        <f t="shared" si="563"/>
        <v>7</v>
      </c>
      <c r="O900" s="71" t="str">
        <f t="shared" si="564"/>
        <v>Intermediate Level of Service</v>
      </c>
      <c r="P900" s="71">
        <v>1</v>
      </c>
      <c r="Q900" s="71" t="str">
        <f t="shared" si="545"/>
        <v>Afridev Handpump</v>
      </c>
      <c r="R900" s="71" t="str">
        <f t="shared" si="546"/>
        <v/>
      </c>
      <c r="S900" s="71" t="str">
        <f t="shared" si="565"/>
        <v>Afridev Handpump</v>
      </c>
      <c r="T900" s="71">
        <f t="shared" si="547"/>
        <v>1</v>
      </c>
      <c r="U900" s="71">
        <f t="shared" si="548"/>
        <v>200</v>
      </c>
      <c r="V900" s="71">
        <f t="shared" si="549"/>
        <v>1</v>
      </c>
      <c r="W900" s="71">
        <f t="shared" si="550"/>
        <v>0</v>
      </c>
      <c r="X900" s="71">
        <f t="shared" si="551"/>
        <v>1</v>
      </c>
      <c r="Y900" s="71">
        <f t="shared" si="552"/>
        <v>0</v>
      </c>
      <c r="Z900" s="71">
        <f t="shared" si="566"/>
        <v>0</v>
      </c>
      <c r="AA900" s="71">
        <f t="shared" si="553"/>
        <v>1</v>
      </c>
      <c r="AB900" s="71">
        <f t="shared" si="554"/>
        <v>52</v>
      </c>
      <c r="AC900" s="71" t="str">
        <f t="shared" si="555"/>
        <v>Handpump</v>
      </c>
      <c r="AD900" s="71">
        <f t="shared" si="567"/>
        <v>52</v>
      </c>
      <c r="AE900" s="71" t="str">
        <f t="shared" si="568"/>
        <v/>
      </c>
      <c r="AF900" s="71">
        <f t="shared" si="556"/>
        <v>1</v>
      </c>
      <c r="AG900" s="71" t="str">
        <f t="shared" si="557"/>
        <v/>
      </c>
      <c r="AH900" s="71" t="str">
        <f t="shared" si="558"/>
        <v/>
      </c>
      <c r="AI900" s="71">
        <f t="shared" si="559"/>
        <v>1</v>
      </c>
      <c r="AJ900" s="71" t="str">
        <f t="shared" si="560"/>
        <v>Turbidity</v>
      </c>
      <c r="AK900" s="71">
        <f t="shared" si="561"/>
        <v>1</v>
      </c>
      <c r="AL900" s="71">
        <f t="shared" si="569"/>
        <v>1</v>
      </c>
      <c r="AM900" s="71">
        <f t="shared" si="562"/>
        <v>1</v>
      </c>
    </row>
    <row r="901" spans="1:39" x14ac:dyDescent="0.45">
      <c r="A901" s="71" t="str">
        <f t="shared" si="532"/>
        <v>2682090163</v>
      </c>
      <c r="B901" s="71" t="str">
        <f t="shared" si="533"/>
        <v>27-08-2019 10:27:39 UTC</v>
      </c>
      <c r="C901" s="71" t="str">
        <f t="shared" si="534"/>
        <v>ksjx-2ptu-sfrr</v>
      </c>
      <c r="D901" s="71" t="str">
        <f t="shared" si="535"/>
        <v>-15.965262302197516</v>
      </c>
      <c r="E901" s="71" t="str">
        <f t="shared" si="536"/>
        <v>35.310969203710556</v>
      </c>
      <c r="F901" s="71" t="str">
        <f t="shared" si="537"/>
        <v>671.0</v>
      </c>
      <c r="G901" s="71" t="str">
        <f t="shared" si="538"/>
        <v>Malawi</v>
      </c>
      <c r="H901" s="71" t="str">
        <f t="shared" si="539"/>
        <v>Chiradzulu</v>
      </c>
      <c r="I901" s="71" t="str">
        <f t="shared" si="540"/>
        <v>Nkalo</v>
      </c>
      <c r="J901" s="71" t="str">
        <f t="shared" si="541"/>
        <v>Nkalo</v>
      </c>
      <c r="K901" s="71" t="str">
        <f t="shared" si="542"/>
        <v>Nkalo</v>
      </c>
      <c r="L901" s="71">
        <f t="shared" si="543"/>
        <v>0</v>
      </c>
      <c r="M901" s="71">
        <f t="shared" si="544"/>
        <v>0</v>
      </c>
      <c r="N901" s="71">
        <f t="shared" si="563"/>
        <v>6</v>
      </c>
      <c r="O901" s="71" t="str">
        <f t="shared" si="564"/>
        <v>Intermediate Level of Service</v>
      </c>
      <c r="P901" s="71">
        <v>1</v>
      </c>
      <c r="Q901" s="71" t="str">
        <f t="shared" si="545"/>
        <v>Afridev Handpump</v>
      </c>
      <c r="R901" s="71" t="str">
        <f t="shared" si="546"/>
        <v/>
      </c>
      <c r="S901" s="71" t="str">
        <f t="shared" si="565"/>
        <v>Afridev Handpump</v>
      </c>
      <c r="T901" s="71">
        <f t="shared" si="547"/>
        <v>1</v>
      </c>
      <c r="U901" s="71">
        <f t="shared" si="548"/>
        <v>470</v>
      </c>
      <c r="V901" s="71">
        <f t="shared" si="549"/>
        <v>0</v>
      </c>
      <c r="W901" s="71">
        <f t="shared" si="550"/>
        <v>0</v>
      </c>
      <c r="X901" s="71">
        <f t="shared" si="551"/>
        <v>1</v>
      </c>
      <c r="Y901" s="71">
        <f t="shared" si="552"/>
        <v>0</v>
      </c>
      <c r="Z901" s="71">
        <f t="shared" si="566"/>
        <v>0</v>
      </c>
      <c r="AA901" s="71">
        <f t="shared" si="553"/>
        <v>1</v>
      </c>
      <c r="AB901" s="71">
        <f t="shared" si="554"/>
        <v>59</v>
      </c>
      <c r="AC901" s="71" t="str">
        <f t="shared" si="555"/>
        <v>Handpump</v>
      </c>
      <c r="AD901" s="71">
        <f t="shared" si="567"/>
        <v>59</v>
      </c>
      <c r="AE901" s="71" t="str">
        <f t="shared" si="568"/>
        <v/>
      </c>
      <c r="AF901" s="71">
        <f t="shared" si="556"/>
        <v>1</v>
      </c>
      <c r="AG901" s="71" t="str">
        <f t="shared" si="557"/>
        <v/>
      </c>
      <c r="AH901" s="71" t="str">
        <f t="shared" si="558"/>
        <v/>
      </c>
      <c r="AI901" s="71">
        <f t="shared" si="559"/>
        <v>1</v>
      </c>
      <c r="AJ901" s="71" t="str">
        <f t="shared" si="560"/>
        <v>Turbidity</v>
      </c>
      <c r="AK901" s="71">
        <f t="shared" si="561"/>
        <v>1</v>
      </c>
      <c r="AL901" s="71">
        <f t="shared" si="569"/>
        <v>1</v>
      </c>
      <c r="AM901" s="71">
        <f t="shared" si="562"/>
        <v>1</v>
      </c>
    </row>
    <row r="902" spans="1:39" x14ac:dyDescent="0.45">
      <c r="A902" s="71" t="str">
        <f t="shared" si="532"/>
        <v>2704170084</v>
      </c>
      <c r="B902" s="71" t="str">
        <f t="shared" si="533"/>
        <v>27-08-2019 10:30:26 UTC</v>
      </c>
      <c r="C902" s="71" t="str">
        <f t="shared" si="534"/>
        <v>3sje-5846-sq8y</v>
      </c>
      <c r="D902" s="71" t="str">
        <f t="shared" si="535"/>
        <v>-15.98555744625628</v>
      </c>
      <c r="E902" s="71" t="str">
        <f t="shared" si="536"/>
        <v>35.29337139800191</v>
      </c>
      <c r="F902" s="71" t="str">
        <f t="shared" si="537"/>
        <v>692.0</v>
      </c>
      <c r="G902" s="71" t="str">
        <f t="shared" si="538"/>
        <v>Malawi</v>
      </c>
      <c r="H902" s="71" t="str">
        <f t="shared" si="539"/>
        <v>Chiradzulu</v>
      </c>
      <c r="I902" s="71" t="str">
        <f t="shared" si="540"/>
        <v>Nkalo</v>
      </c>
      <c r="J902" s="71" t="str">
        <f t="shared" si="541"/>
        <v>Nkalo</v>
      </c>
      <c r="K902" s="71" t="str">
        <f t="shared" si="542"/>
        <v>Mwinjilo</v>
      </c>
      <c r="L902" s="71">
        <f t="shared" si="543"/>
        <v>0</v>
      </c>
      <c r="M902" s="71">
        <f t="shared" si="544"/>
        <v>0</v>
      </c>
      <c r="N902" s="71">
        <f t="shared" si="563"/>
        <v>7</v>
      </c>
      <c r="O902" s="71" t="str">
        <f t="shared" si="564"/>
        <v>Intermediate Level of Service</v>
      </c>
      <c r="P902" s="71">
        <v>1</v>
      </c>
      <c r="Q902" s="71" t="str">
        <f t="shared" si="545"/>
        <v>Afridev Handpump</v>
      </c>
      <c r="R902" s="71" t="str">
        <f t="shared" si="546"/>
        <v/>
      </c>
      <c r="S902" s="71" t="str">
        <f t="shared" si="565"/>
        <v>Afridev Handpump</v>
      </c>
      <c r="T902" s="71">
        <f t="shared" si="547"/>
        <v>1</v>
      </c>
      <c r="U902" s="71">
        <f t="shared" si="548"/>
        <v>345</v>
      </c>
      <c r="V902" s="71">
        <f t="shared" si="549"/>
        <v>0</v>
      </c>
      <c r="W902" s="71">
        <f t="shared" si="550"/>
        <v>1</v>
      </c>
      <c r="X902" s="71" t="str">
        <f t="shared" si="551"/>
        <v/>
      </c>
      <c r="Y902" s="71" t="str">
        <f t="shared" si="552"/>
        <v/>
      </c>
      <c r="Z902" s="71">
        <f t="shared" si="566"/>
        <v>1</v>
      </c>
      <c r="AA902" s="71">
        <f t="shared" si="553"/>
        <v>1</v>
      </c>
      <c r="AB902" s="71">
        <f t="shared" si="554"/>
        <v>50</v>
      </c>
      <c r="AC902" s="71" t="str">
        <f t="shared" si="555"/>
        <v>Handpump</v>
      </c>
      <c r="AD902" s="71">
        <f t="shared" si="567"/>
        <v>50</v>
      </c>
      <c r="AE902" s="71" t="str">
        <f t="shared" si="568"/>
        <v/>
      </c>
      <c r="AF902" s="71">
        <f t="shared" si="556"/>
        <v>1</v>
      </c>
      <c r="AG902" s="71" t="str">
        <f t="shared" si="557"/>
        <v/>
      </c>
      <c r="AH902" s="71" t="str">
        <f t="shared" si="558"/>
        <v/>
      </c>
      <c r="AI902" s="71">
        <f t="shared" si="559"/>
        <v>1</v>
      </c>
      <c r="AJ902" s="71" t="str">
        <f t="shared" si="560"/>
        <v>Turbidity</v>
      </c>
      <c r="AK902" s="71">
        <f t="shared" si="561"/>
        <v>1</v>
      </c>
      <c r="AL902" s="71">
        <f t="shared" si="569"/>
        <v>1</v>
      </c>
      <c r="AM902" s="71">
        <f t="shared" si="562"/>
        <v>1</v>
      </c>
    </row>
    <row r="903" spans="1:39" x14ac:dyDescent="0.45">
      <c r="A903" s="71" t="str">
        <f t="shared" si="532"/>
        <v>2712660056</v>
      </c>
      <c r="B903" s="71" t="str">
        <f t="shared" si="533"/>
        <v>27-08-2019 10:36:12 UTC</v>
      </c>
      <c r="C903" s="71" t="str">
        <f t="shared" si="534"/>
        <v>hu8h-kkjw-smnk</v>
      </c>
      <c r="D903" s="71" t="str">
        <f t="shared" si="535"/>
        <v>-15.995839820243418</v>
      </c>
      <c r="E903" s="71" t="str">
        <f t="shared" si="536"/>
        <v>35.29490428045392</v>
      </c>
      <c r="F903" s="71" t="str">
        <f t="shared" si="537"/>
        <v>677.0</v>
      </c>
      <c r="G903" s="71" t="str">
        <f t="shared" si="538"/>
        <v>Malawi</v>
      </c>
      <c r="H903" s="71" t="str">
        <f t="shared" si="539"/>
        <v>Chiradzulu</v>
      </c>
      <c r="I903" s="71" t="str">
        <f t="shared" si="540"/>
        <v>Nkalo</v>
      </c>
      <c r="J903" s="71" t="str">
        <f t="shared" si="541"/>
        <v>Nkalo</v>
      </c>
      <c r="K903" s="71" t="str">
        <f t="shared" si="542"/>
        <v>Mphwere</v>
      </c>
      <c r="L903" s="71">
        <f t="shared" si="543"/>
        <v>0</v>
      </c>
      <c r="M903" s="71">
        <f t="shared" si="544"/>
        <v>0</v>
      </c>
      <c r="N903" s="71">
        <f t="shared" si="563"/>
        <v>7</v>
      </c>
      <c r="O903" s="71" t="str">
        <f t="shared" si="564"/>
        <v>Intermediate Level of Service</v>
      </c>
      <c r="P903" s="71">
        <v>1</v>
      </c>
      <c r="Q903" s="71" t="str">
        <f t="shared" si="545"/>
        <v>Afridev Handpump</v>
      </c>
      <c r="R903" s="71" t="str">
        <f t="shared" si="546"/>
        <v/>
      </c>
      <c r="S903" s="71" t="str">
        <f t="shared" si="565"/>
        <v>Afridev Handpump</v>
      </c>
      <c r="T903" s="71">
        <f t="shared" si="547"/>
        <v>1</v>
      </c>
      <c r="U903" s="71">
        <f t="shared" si="548"/>
        <v>320</v>
      </c>
      <c r="V903" s="71">
        <f t="shared" si="549"/>
        <v>0</v>
      </c>
      <c r="W903" s="71">
        <f t="shared" si="550"/>
        <v>1</v>
      </c>
      <c r="X903" s="71" t="str">
        <f t="shared" si="551"/>
        <v/>
      </c>
      <c r="Y903" s="71" t="str">
        <f t="shared" si="552"/>
        <v/>
      </c>
      <c r="Z903" s="71">
        <f t="shared" si="566"/>
        <v>1</v>
      </c>
      <c r="AA903" s="71">
        <f t="shared" si="553"/>
        <v>1</v>
      </c>
      <c r="AB903" s="71">
        <f t="shared" si="554"/>
        <v>73</v>
      </c>
      <c r="AC903" s="71" t="str">
        <f t="shared" si="555"/>
        <v>Handpump</v>
      </c>
      <c r="AD903" s="71">
        <f t="shared" si="567"/>
        <v>73</v>
      </c>
      <c r="AE903" s="71" t="str">
        <f t="shared" si="568"/>
        <v/>
      </c>
      <c r="AF903" s="71">
        <f t="shared" si="556"/>
        <v>1</v>
      </c>
      <c r="AG903" s="71" t="str">
        <f t="shared" si="557"/>
        <v/>
      </c>
      <c r="AH903" s="71" t="str">
        <f t="shared" si="558"/>
        <v/>
      </c>
      <c r="AI903" s="71">
        <f t="shared" si="559"/>
        <v>1</v>
      </c>
      <c r="AJ903" s="71" t="str">
        <f t="shared" si="560"/>
        <v>Turbidity</v>
      </c>
      <c r="AK903" s="71">
        <f t="shared" si="561"/>
        <v>1</v>
      </c>
      <c r="AL903" s="71">
        <f t="shared" si="569"/>
        <v>1</v>
      </c>
      <c r="AM903" s="71">
        <f t="shared" si="562"/>
        <v>1</v>
      </c>
    </row>
    <row r="904" spans="1:39" x14ac:dyDescent="0.45">
      <c r="A904" s="71" t="str">
        <f t="shared" si="532"/>
        <v>2709170162</v>
      </c>
      <c r="B904" s="71" t="str">
        <f t="shared" si="533"/>
        <v>27-08-2019 11:07:52 UTC</v>
      </c>
      <c r="C904" s="71" t="str">
        <f t="shared" si="534"/>
        <v>8g5a-7rcg-gg2u</v>
      </c>
      <c r="D904" s="71" t="str">
        <f t="shared" si="535"/>
        <v>-15.9861298</v>
      </c>
      <c r="E904" s="71" t="str">
        <f t="shared" si="536"/>
        <v>35.304197</v>
      </c>
      <c r="F904" s="71" t="str">
        <f t="shared" si="537"/>
        <v>673.0</v>
      </c>
      <c r="G904" s="71" t="str">
        <f t="shared" si="538"/>
        <v>Malawi</v>
      </c>
      <c r="H904" s="71" t="str">
        <f t="shared" si="539"/>
        <v>Chiradzulu</v>
      </c>
      <c r="I904" s="71" t="str">
        <f t="shared" si="540"/>
        <v>Nkalo</v>
      </c>
      <c r="J904" s="71" t="str">
        <f t="shared" si="541"/>
        <v>Nkalo</v>
      </c>
      <c r="K904" s="71" t="str">
        <f t="shared" si="542"/>
        <v>Chambo</v>
      </c>
      <c r="L904" s="71">
        <f t="shared" si="543"/>
        <v>0</v>
      </c>
      <c r="M904" s="71">
        <f t="shared" si="544"/>
        <v>0</v>
      </c>
      <c r="N904" s="71">
        <f t="shared" si="563"/>
        <v>7</v>
      </c>
      <c r="O904" s="71" t="str">
        <f t="shared" si="564"/>
        <v>Intermediate Level of Service</v>
      </c>
      <c r="P904" s="71">
        <v>1</v>
      </c>
      <c r="Q904" s="71" t="str">
        <f t="shared" si="545"/>
        <v>Afridev Handpump</v>
      </c>
      <c r="R904" s="71" t="str">
        <f t="shared" si="546"/>
        <v/>
      </c>
      <c r="S904" s="71" t="str">
        <f t="shared" si="565"/>
        <v>Afridev Handpump</v>
      </c>
      <c r="T904" s="71">
        <f t="shared" si="547"/>
        <v>1</v>
      </c>
      <c r="U904" s="71">
        <f t="shared" si="548"/>
        <v>275</v>
      </c>
      <c r="V904" s="71">
        <f t="shared" si="549"/>
        <v>0</v>
      </c>
      <c r="W904" s="71">
        <f t="shared" si="550"/>
        <v>1</v>
      </c>
      <c r="X904" s="71" t="str">
        <f t="shared" si="551"/>
        <v/>
      </c>
      <c r="Y904" s="71" t="str">
        <f t="shared" si="552"/>
        <v/>
      </c>
      <c r="Z904" s="71">
        <f t="shared" si="566"/>
        <v>1</v>
      </c>
      <c r="AA904" s="71">
        <f t="shared" si="553"/>
        <v>1</v>
      </c>
      <c r="AB904" s="71">
        <f t="shared" si="554"/>
        <v>56</v>
      </c>
      <c r="AC904" s="71" t="str">
        <f t="shared" si="555"/>
        <v>Handpump</v>
      </c>
      <c r="AD904" s="71">
        <f t="shared" si="567"/>
        <v>56</v>
      </c>
      <c r="AE904" s="71" t="str">
        <f t="shared" si="568"/>
        <v/>
      </c>
      <c r="AF904" s="71">
        <f t="shared" si="556"/>
        <v>1</v>
      </c>
      <c r="AG904" s="71" t="str">
        <f t="shared" si="557"/>
        <v/>
      </c>
      <c r="AH904" s="71" t="str">
        <f t="shared" si="558"/>
        <v/>
      </c>
      <c r="AI904" s="71">
        <f t="shared" si="559"/>
        <v>1</v>
      </c>
      <c r="AJ904" s="71" t="str">
        <f t="shared" si="560"/>
        <v>Turbidity</v>
      </c>
      <c r="AK904" s="71">
        <f t="shared" si="561"/>
        <v>1</v>
      </c>
      <c r="AL904" s="71">
        <f t="shared" si="569"/>
        <v>1</v>
      </c>
      <c r="AM904" s="71">
        <f t="shared" si="562"/>
        <v>1</v>
      </c>
    </row>
    <row r="905" spans="1:39" x14ac:dyDescent="0.45">
      <c r="A905" s="71" t="str">
        <f t="shared" si="532"/>
        <v>2717070062</v>
      </c>
      <c r="B905" s="71" t="str">
        <f t="shared" si="533"/>
        <v>27-08-2019 11:10:06 UTC</v>
      </c>
      <c r="C905" s="71" t="str">
        <f t="shared" si="534"/>
        <v>7vq0-bmra-35tx</v>
      </c>
      <c r="D905" s="71" t="str">
        <f t="shared" si="535"/>
        <v>-15.99417102523148</v>
      </c>
      <c r="E905" s="71" t="str">
        <f t="shared" si="536"/>
        <v>35.29205929487944</v>
      </c>
      <c r="F905" s="71" t="str">
        <f t="shared" si="537"/>
        <v>684.0</v>
      </c>
      <c r="G905" s="71" t="str">
        <f t="shared" si="538"/>
        <v>Malawi</v>
      </c>
      <c r="H905" s="71" t="str">
        <f t="shared" si="539"/>
        <v>Chiradzulu</v>
      </c>
      <c r="I905" s="71" t="str">
        <f t="shared" si="540"/>
        <v>Nkalo</v>
      </c>
      <c r="J905" s="71" t="str">
        <f t="shared" si="541"/>
        <v>Nkalo</v>
      </c>
      <c r="K905" s="71" t="str">
        <f t="shared" si="542"/>
        <v>Mphwere</v>
      </c>
      <c r="L905" s="71">
        <f t="shared" si="543"/>
        <v>0</v>
      </c>
      <c r="M905" s="71">
        <f t="shared" si="544"/>
        <v>0</v>
      </c>
      <c r="N905" s="71">
        <f t="shared" si="563"/>
        <v>4</v>
      </c>
      <c r="O905" s="71" t="str">
        <f t="shared" si="564"/>
        <v>Basic Level of Service</v>
      </c>
      <c r="P905" s="71">
        <v>1</v>
      </c>
      <c r="Q905" s="71" t="str">
        <f t="shared" si="545"/>
        <v>Afridev Handpump</v>
      </c>
      <c r="R905" s="71" t="str">
        <f t="shared" si="546"/>
        <v/>
      </c>
      <c r="S905" s="71" t="str">
        <f t="shared" si="565"/>
        <v>Afridev Handpump</v>
      </c>
      <c r="T905" s="71">
        <f t="shared" si="547"/>
        <v>0</v>
      </c>
      <c r="U905" s="71">
        <f t="shared" si="548"/>
        <v>115</v>
      </c>
      <c r="V905" s="71">
        <f t="shared" si="549"/>
        <v>1</v>
      </c>
      <c r="W905" s="71">
        <f t="shared" si="550"/>
        <v>1</v>
      </c>
      <c r="X905" s="71" t="str">
        <f t="shared" si="551"/>
        <v/>
      </c>
      <c r="Y905" s="71" t="str">
        <f t="shared" si="552"/>
        <v/>
      </c>
      <c r="Z905" s="71">
        <f t="shared" si="566"/>
        <v>1</v>
      </c>
      <c r="AA905" s="71">
        <f t="shared" si="553"/>
        <v>0</v>
      </c>
      <c r="AB905" s="71">
        <f t="shared" si="554"/>
        <v>0</v>
      </c>
      <c r="AC905" s="71" t="str">
        <f t="shared" si="555"/>
        <v>Handpump</v>
      </c>
      <c r="AD905" s="71">
        <f t="shared" si="567"/>
        <v>0</v>
      </c>
      <c r="AE905" s="71" t="str">
        <f t="shared" si="568"/>
        <v/>
      </c>
      <c r="AF905" s="71">
        <f t="shared" si="556"/>
        <v>1</v>
      </c>
      <c r="AG905" s="71" t="str">
        <f t="shared" si="557"/>
        <v/>
      </c>
      <c r="AH905" s="71" t="str">
        <f t="shared" si="558"/>
        <v/>
      </c>
      <c r="AI905" s="71" t="str">
        <f t="shared" si="559"/>
        <v/>
      </c>
      <c r="AJ905" s="71" t="str">
        <f t="shared" si="560"/>
        <v>Turbidity</v>
      </c>
      <c r="AK905" s="71" t="str">
        <f t="shared" si="561"/>
        <v/>
      </c>
      <c r="AL905" s="71" t="str">
        <f t="shared" si="569"/>
        <v>No Data</v>
      </c>
      <c r="AM905" s="71">
        <f t="shared" si="562"/>
        <v>0</v>
      </c>
    </row>
    <row r="906" spans="1:39" x14ac:dyDescent="0.45">
      <c r="A906" s="71" t="str">
        <f t="shared" si="532"/>
        <v>2716970158</v>
      </c>
      <c r="B906" s="71" t="str">
        <f t="shared" si="533"/>
        <v>27-08-2019 11:21:17 UTC</v>
      </c>
      <c r="C906" s="71" t="str">
        <f t="shared" si="534"/>
        <v>66ek-7res-vvwq</v>
      </c>
      <c r="D906" s="71" t="str">
        <f t="shared" si="535"/>
        <v>-15.958848092705011</v>
      </c>
      <c r="E906" s="71" t="str">
        <f t="shared" si="536"/>
        <v>35.31205382198095</v>
      </c>
      <c r="F906" s="71" t="str">
        <f t="shared" si="537"/>
        <v>701.0</v>
      </c>
      <c r="G906" s="71" t="str">
        <f t="shared" si="538"/>
        <v>Malawi</v>
      </c>
      <c r="H906" s="71" t="str">
        <f t="shared" si="539"/>
        <v>Chiradzulu</v>
      </c>
      <c r="I906" s="71" t="str">
        <f t="shared" si="540"/>
        <v>Nkalo</v>
      </c>
      <c r="J906" s="71" t="str">
        <f t="shared" si="541"/>
        <v>Nkalo</v>
      </c>
      <c r="K906" s="71" t="str">
        <f t="shared" si="542"/>
        <v>Nkalo</v>
      </c>
      <c r="L906" s="71">
        <f t="shared" si="543"/>
        <v>0</v>
      </c>
      <c r="M906" s="71">
        <f t="shared" si="544"/>
        <v>0</v>
      </c>
      <c r="N906" s="71">
        <f t="shared" si="563"/>
        <v>7</v>
      </c>
      <c r="O906" s="71" t="str">
        <f t="shared" si="564"/>
        <v>Intermediate Level of Service</v>
      </c>
      <c r="P906" s="71">
        <v>1</v>
      </c>
      <c r="Q906" s="71" t="str">
        <f t="shared" si="545"/>
        <v>Afridev Handpump</v>
      </c>
      <c r="R906" s="71" t="str">
        <f t="shared" si="546"/>
        <v/>
      </c>
      <c r="S906" s="71" t="str">
        <f t="shared" si="565"/>
        <v>Afridev Handpump</v>
      </c>
      <c r="T906" s="71">
        <f t="shared" si="547"/>
        <v>1</v>
      </c>
      <c r="U906" s="71">
        <f t="shared" si="548"/>
        <v>1800</v>
      </c>
      <c r="V906" s="71">
        <f t="shared" si="549"/>
        <v>0</v>
      </c>
      <c r="W906" s="71">
        <f t="shared" si="550"/>
        <v>1</v>
      </c>
      <c r="X906" s="71" t="str">
        <f t="shared" si="551"/>
        <v/>
      </c>
      <c r="Y906" s="71" t="str">
        <f t="shared" si="552"/>
        <v/>
      </c>
      <c r="Z906" s="71">
        <f t="shared" si="566"/>
        <v>1</v>
      </c>
      <c r="AA906" s="71">
        <f t="shared" si="553"/>
        <v>1</v>
      </c>
      <c r="AB906" s="71">
        <f t="shared" si="554"/>
        <v>49</v>
      </c>
      <c r="AC906" s="71" t="str">
        <f t="shared" si="555"/>
        <v>Handpump</v>
      </c>
      <c r="AD906" s="71">
        <f t="shared" si="567"/>
        <v>49</v>
      </c>
      <c r="AE906" s="71" t="str">
        <f t="shared" si="568"/>
        <v/>
      </c>
      <c r="AF906" s="71">
        <f t="shared" si="556"/>
        <v>1</v>
      </c>
      <c r="AG906" s="71" t="str">
        <f t="shared" si="557"/>
        <v/>
      </c>
      <c r="AH906" s="71" t="str">
        <f t="shared" si="558"/>
        <v/>
      </c>
      <c r="AI906" s="71">
        <f t="shared" si="559"/>
        <v>1</v>
      </c>
      <c r="AJ906" s="71" t="str">
        <f t="shared" si="560"/>
        <v>Turbidity</v>
      </c>
      <c r="AK906" s="71">
        <f t="shared" si="561"/>
        <v>1</v>
      </c>
      <c r="AL906" s="71">
        <f t="shared" si="569"/>
        <v>1</v>
      </c>
      <c r="AM906" s="71">
        <f t="shared" si="562"/>
        <v>1</v>
      </c>
    </row>
    <row r="907" spans="1:39" x14ac:dyDescent="0.45">
      <c r="A907" s="71" t="str">
        <f t="shared" si="532"/>
        <v>2711070050</v>
      </c>
      <c r="B907" s="71" t="str">
        <f t="shared" si="533"/>
        <v>27-08-2019 11:29:56 UTC</v>
      </c>
      <c r="C907" s="71" t="str">
        <f t="shared" si="534"/>
        <v>k3g2-048f-2tbw</v>
      </c>
      <c r="D907" s="71" t="str">
        <f t="shared" si="535"/>
        <v>-15.803664196282625</v>
      </c>
      <c r="E907" s="71" t="str">
        <f t="shared" si="536"/>
        <v>35.17008860595524</v>
      </c>
      <c r="F907" s="71" t="str">
        <f t="shared" si="537"/>
        <v>935.0</v>
      </c>
      <c r="G907" s="71" t="str">
        <f t="shared" si="538"/>
        <v>Malawi</v>
      </c>
      <c r="H907" s="71" t="str">
        <f t="shared" si="539"/>
        <v>Chiradzulu</v>
      </c>
      <c r="I907" s="71" t="str">
        <f t="shared" si="540"/>
        <v>Likoswe</v>
      </c>
      <c r="J907" s="71" t="str">
        <f t="shared" si="541"/>
        <v>Sumani</v>
      </c>
      <c r="K907" s="71" t="str">
        <f t="shared" si="542"/>
        <v>Helebati</v>
      </c>
      <c r="L907" s="71">
        <f t="shared" si="543"/>
        <v>0</v>
      </c>
      <c r="M907" s="71">
        <f t="shared" si="544"/>
        <v>0</v>
      </c>
      <c r="N907" s="71">
        <f t="shared" si="563"/>
        <v>6</v>
      </c>
      <c r="O907" s="71" t="str">
        <f t="shared" si="564"/>
        <v>Intermediate Level of Service</v>
      </c>
      <c r="P907" s="71">
        <v>1</v>
      </c>
      <c r="Q907" s="71" t="str">
        <f t="shared" si="545"/>
        <v>Afridev Handpump</v>
      </c>
      <c r="R907" s="71" t="str">
        <f t="shared" si="546"/>
        <v/>
      </c>
      <c r="S907" s="71" t="str">
        <f t="shared" si="565"/>
        <v>Afridev Handpump</v>
      </c>
      <c r="T907" s="71">
        <f t="shared" si="547"/>
        <v>1</v>
      </c>
      <c r="U907" s="71">
        <f t="shared" si="548"/>
        <v>400</v>
      </c>
      <c r="V907" s="71">
        <f t="shared" si="549"/>
        <v>0</v>
      </c>
      <c r="W907" s="71">
        <f t="shared" si="550"/>
        <v>1</v>
      </c>
      <c r="X907" s="71" t="str">
        <f t="shared" si="551"/>
        <v/>
      </c>
      <c r="Y907" s="71" t="str">
        <f t="shared" si="552"/>
        <v/>
      </c>
      <c r="Z907" s="71">
        <f t="shared" si="566"/>
        <v>1</v>
      </c>
      <c r="AA907" s="71">
        <f t="shared" si="553"/>
        <v>1</v>
      </c>
      <c r="AB907" s="71">
        <f t="shared" si="554"/>
        <v>86</v>
      </c>
      <c r="AC907" s="71" t="str">
        <f t="shared" si="555"/>
        <v>Handpump</v>
      </c>
      <c r="AD907" s="71">
        <f t="shared" si="567"/>
        <v>86</v>
      </c>
      <c r="AE907" s="71" t="str">
        <f t="shared" si="568"/>
        <v/>
      </c>
      <c r="AF907" s="71">
        <f t="shared" si="556"/>
        <v>1</v>
      </c>
      <c r="AG907" s="71" t="str">
        <f t="shared" si="557"/>
        <v/>
      </c>
      <c r="AH907" s="71" t="str">
        <f t="shared" si="558"/>
        <v/>
      </c>
      <c r="AI907" s="71">
        <f t="shared" si="559"/>
        <v>1</v>
      </c>
      <c r="AJ907" s="71" t="str">
        <f t="shared" si="560"/>
        <v>Turbidity</v>
      </c>
      <c r="AK907" s="71">
        <f t="shared" si="561"/>
        <v>1</v>
      </c>
      <c r="AL907" s="71">
        <f t="shared" si="569"/>
        <v>1</v>
      </c>
      <c r="AM907" s="71">
        <f t="shared" si="562"/>
        <v>0</v>
      </c>
    </row>
    <row r="908" spans="1:39" x14ac:dyDescent="0.45">
      <c r="A908" s="71" t="str">
        <f t="shared" si="532"/>
        <v>2717110072</v>
      </c>
      <c r="B908" s="71" t="str">
        <f t="shared" si="533"/>
        <v>27-08-2019 11:42:49 UTC</v>
      </c>
      <c r="C908" s="71" t="str">
        <f t="shared" si="534"/>
        <v>ua3s-7v3m-g1u0</v>
      </c>
      <c r="D908" s="71" t="str">
        <f t="shared" si="535"/>
        <v>-15.799129251390696</v>
      </c>
      <c r="E908" s="71" t="str">
        <f t="shared" si="536"/>
        <v>35.1753060054034</v>
      </c>
      <c r="F908" s="71" t="str">
        <f t="shared" si="537"/>
        <v>973.0</v>
      </c>
      <c r="G908" s="71" t="str">
        <f t="shared" si="538"/>
        <v>Malawi</v>
      </c>
      <c r="H908" s="71" t="str">
        <f t="shared" si="539"/>
        <v>Chiradzulu</v>
      </c>
      <c r="I908" s="71" t="str">
        <f t="shared" si="540"/>
        <v>Likoswe</v>
      </c>
      <c r="J908" s="71" t="str">
        <f t="shared" si="541"/>
        <v>Sumani</v>
      </c>
      <c r="K908" s="71" t="str">
        <f t="shared" si="542"/>
        <v>Ntonya</v>
      </c>
      <c r="L908" s="71">
        <f t="shared" si="543"/>
        <v>0</v>
      </c>
      <c r="M908" s="71">
        <f t="shared" si="544"/>
        <v>0</v>
      </c>
      <c r="N908" s="71">
        <f t="shared" si="563"/>
        <v>0</v>
      </c>
      <c r="O908" s="71" t="str">
        <f t="shared" si="564"/>
        <v>No Improved System</v>
      </c>
      <c r="P908" s="71" t="s">
        <v>96</v>
      </c>
      <c r="Q908" s="71" t="str">
        <f t="shared" si="545"/>
        <v/>
      </c>
      <c r="R908" s="71" t="str">
        <f t="shared" si="546"/>
        <v>Unprotected well</v>
      </c>
      <c r="S908" s="71" t="str">
        <f t="shared" si="565"/>
        <v>Unprotected well</v>
      </c>
      <c r="T908" s="71" t="str">
        <f t="shared" si="547"/>
        <v>N/A</v>
      </c>
      <c r="U908" s="71">
        <f t="shared" si="548"/>
        <v>150</v>
      </c>
      <c r="V908" s="71" t="str">
        <f t="shared" si="549"/>
        <v>N/A</v>
      </c>
      <c r="W908" s="71" t="str">
        <f t="shared" si="550"/>
        <v/>
      </c>
      <c r="X908" s="71" t="str">
        <f t="shared" si="551"/>
        <v/>
      </c>
      <c r="Y908" s="71" t="str">
        <f t="shared" si="552"/>
        <v/>
      </c>
      <c r="Z908" s="71" t="str">
        <f t="shared" si="566"/>
        <v>N/A</v>
      </c>
      <c r="AA908" s="71" t="str">
        <f t="shared" si="553"/>
        <v>N/A</v>
      </c>
      <c r="AB908" s="71" t="str">
        <f t="shared" si="554"/>
        <v/>
      </c>
      <c r="AC908" s="71" t="str">
        <f t="shared" si="555"/>
        <v/>
      </c>
      <c r="AD908" s="71" t="str">
        <f t="shared" si="567"/>
        <v/>
      </c>
      <c r="AE908" s="71" t="str">
        <f t="shared" si="568"/>
        <v/>
      </c>
      <c r="AF908" s="71" t="str">
        <f t="shared" si="556"/>
        <v>N/A</v>
      </c>
      <c r="AG908" s="71" t="str">
        <f t="shared" si="557"/>
        <v/>
      </c>
      <c r="AH908" s="71" t="str">
        <f t="shared" si="558"/>
        <v/>
      </c>
      <c r="AI908" s="71" t="str">
        <f t="shared" si="559"/>
        <v/>
      </c>
      <c r="AJ908" s="71" t="str">
        <f t="shared" si="560"/>
        <v/>
      </c>
      <c r="AK908" s="71" t="str">
        <f t="shared" si="561"/>
        <v/>
      </c>
      <c r="AL908" s="71" t="str">
        <f t="shared" si="569"/>
        <v>N/A</v>
      </c>
      <c r="AM908" s="71" t="str">
        <f t="shared" si="562"/>
        <v>N/A</v>
      </c>
    </row>
    <row r="909" spans="1:39" x14ac:dyDescent="0.45">
      <c r="A909" s="71" t="str">
        <f t="shared" si="532"/>
        <v>2720540158</v>
      </c>
      <c r="B909" s="71" t="str">
        <f t="shared" si="533"/>
        <v>27-08-2019 11:44:08 UTC</v>
      </c>
      <c r="C909" s="71" t="str">
        <f t="shared" si="534"/>
        <v>p1vs-7yra-xmms</v>
      </c>
      <c r="D909" s="71" t="str">
        <f t="shared" si="535"/>
        <v>-15.960354781709611</v>
      </c>
      <c r="E909" s="71" t="str">
        <f t="shared" si="536"/>
        <v>35.318161295726895</v>
      </c>
      <c r="F909" s="71" t="str">
        <f t="shared" si="537"/>
        <v>681.0</v>
      </c>
      <c r="G909" s="71" t="str">
        <f t="shared" si="538"/>
        <v>Malawi</v>
      </c>
      <c r="H909" s="71" t="str">
        <f t="shared" si="539"/>
        <v>Chiradzulu</v>
      </c>
      <c r="I909" s="71" t="str">
        <f t="shared" si="540"/>
        <v>Nkalo</v>
      </c>
      <c r="J909" s="71" t="str">
        <f t="shared" si="541"/>
        <v>Nkalo</v>
      </c>
      <c r="K909" s="71" t="str">
        <f t="shared" si="542"/>
        <v>Nsupe</v>
      </c>
      <c r="L909" s="71">
        <f t="shared" si="543"/>
        <v>0</v>
      </c>
      <c r="M909" s="71">
        <f t="shared" si="544"/>
        <v>0</v>
      </c>
      <c r="N909" s="71">
        <f t="shared" si="563"/>
        <v>3</v>
      </c>
      <c r="O909" s="71" t="str">
        <f t="shared" si="564"/>
        <v>Basic Level of Service</v>
      </c>
      <c r="P909" s="71">
        <v>1</v>
      </c>
      <c r="Q909" s="71" t="str">
        <f t="shared" si="545"/>
        <v>Afridev Handpump</v>
      </c>
      <c r="R909" s="71" t="str">
        <f t="shared" si="546"/>
        <v/>
      </c>
      <c r="S909" s="71" t="str">
        <f t="shared" si="565"/>
        <v>Afridev Handpump</v>
      </c>
      <c r="T909" s="71">
        <f t="shared" si="547"/>
        <v>1</v>
      </c>
      <c r="U909" s="71">
        <f t="shared" si="548"/>
        <v>1800</v>
      </c>
      <c r="V909" s="71">
        <f t="shared" si="549"/>
        <v>0</v>
      </c>
      <c r="W909" s="71">
        <f t="shared" si="550"/>
        <v>0</v>
      </c>
      <c r="X909" s="71">
        <f t="shared" si="551"/>
        <v>1</v>
      </c>
      <c r="Y909" s="71">
        <f t="shared" si="552"/>
        <v>0</v>
      </c>
      <c r="Z909" s="71">
        <f t="shared" si="566"/>
        <v>0</v>
      </c>
      <c r="AA909" s="71">
        <f t="shared" si="553"/>
        <v>0</v>
      </c>
      <c r="AB909" s="71">
        <f t="shared" si="554"/>
        <v>0</v>
      </c>
      <c r="AC909" s="71" t="str">
        <f t="shared" si="555"/>
        <v>Handpump</v>
      </c>
      <c r="AD909" s="71">
        <f t="shared" si="567"/>
        <v>0</v>
      </c>
      <c r="AE909" s="71" t="str">
        <f t="shared" si="568"/>
        <v/>
      </c>
      <c r="AF909" s="71">
        <f t="shared" si="556"/>
        <v>1</v>
      </c>
      <c r="AG909" s="71" t="str">
        <f t="shared" si="557"/>
        <v/>
      </c>
      <c r="AH909" s="71" t="str">
        <f t="shared" si="558"/>
        <v/>
      </c>
      <c r="AI909" s="71" t="str">
        <f t="shared" si="559"/>
        <v/>
      </c>
      <c r="AJ909" s="71" t="str">
        <f t="shared" si="560"/>
        <v>Turbidity</v>
      </c>
      <c r="AK909" s="71" t="str">
        <f t="shared" si="561"/>
        <v/>
      </c>
      <c r="AL909" s="71" t="str">
        <f t="shared" si="569"/>
        <v>No Data</v>
      </c>
      <c r="AM909" s="71">
        <f t="shared" si="562"/>
        <v>0</v>
      </c>
    </row>
    <row r="910" spans="1:39" x14ac:dyDescent="0.45">
      <c r="A910" s="71" t="str">
        <f t="shared" si="532"/>
        <v>2736200070</v>
      </c>
      <c r="B910" s="71" t="str">
        <f t="shared" si="533"/>
        <v>27-08-2019 11:55:23 UTC</v>
      </c>
      <c r="C910" s="71" t="str">
        <f t="shared" si="534"/>
        <v>j3s1-j8wq-aumu</v>
      </c>
      <c r="D910" s="71" t="str">
        <f t="shared" si="535"/>
        <v>-15.990507337264717</v>
      </c>
      <c r="E910" s="71" t="str">
        <f t="shared" si="536"/>
        <v>35.292664635926485</v>
      </c>
      <c r="F910" s="71" t="str">
        <f t="shared" si="537"/>
        <v>690.0</v>
      </c>
      <c r="G910" s="71" t="str">
        <f t="shared" si="538"/>
        <v>Malawi</v>
      </c>
      <c r="H910" s="71" t="str">
        <f t="shared" si="539"/>
        <v>Chiradzulu</v>
      </c>
      <c r="I910" s="71" t="str">
        <f t="shared" si="540"/>
        <v>Nkalo</v>
      </c>
      <c r="J910" s="71" t="str">
        <f t="shared" si="541"/>
        <v>Nkalo</v>
      </c>
      <c r="K910" s="71" t="str">
        <f t="shared" si="542"/>
        <v>Mphwere</v>
      </c>
      <c r="L910" s="71">
        <f t="shared" si="543"/>
        <v>0</v>
      </c>
      <c r="M910" s="71">
        <f t="shared" si="544"/>
        <v>0</v>
      </c>
      <c r="N910" s="71">
        <f t="shared" si="563"/>
        <v>6</v>
      </c>
      <c r="O910" s="71" t="str">
        <f t="shared" si="564"/>
        <v>Intermediate Level of Service</v>
      </c>
      <c r="P910" s="71">
        <v>1</v>
      </c>
      <c r="Q910" s="71" t="str">
        <f t="shared" si="545"/>
        <v>Afridev Handpump</v>
      </c>
      <c r="R910" s="71" t="str">
        <f t="shared" si="546"/>
        <v/>
      </c>
      <c r="S910" s="71" t="str">
        <f t="shared" si="565"/>
        <v>Afridev Handpump</v>
      </c>
      <c r="T910" s="71">
        <f t="shared" si="547"/>
        <v>1</v>
      </c>
      <c r="U910" s="71">
        <f t="shared" si="548"/>
        <v>335</v>
      </c>
      <c r="V910" s="71">
        <f t="shared" si="549"/>
        <v>0</v>
      </c>
      <c r="W910" s="71">
        <f t="shared" si="550"/>
        <v>0</v>
      </c>
      <c r="X910" s="71">
        <f t="shared" si="551"/>
        <v>1</v>
      </c>
      <c r="Y910" s="71">
        <f t="shared" si="552"/>
        <v>0</v>
      </c>
      <c r="Z910" s="71">
        <f t="shared" si="566"/>
        <v>0</v>
      </c>
      <c r="AA910" s="71">
        <f t="shared" si="553"/>
        <v>1</v>
      </c>
      <c r="AB910" s="71">
        <f t="shared" si="554"/>
        <v>56</v>
      </c>
      <c r="AC910" s="71" t="str">
        <f t="shared" si="555"/>
        <v>Handpump</v>
      </c>
      <c r="AD910" s="71">
        <f t="shared" si="567"/>
        <v>56</v>
      </c>
      <c r="AE910" s="71" t="str">
        <f t="shared" si="568"/>
        <v/>
      </c>
      <c r="AF910" s="71">
        <f t="shared" si="556"/>
        <v>1</v>
      </c>
      <c r="AG910" s="71" t="str">
        <f t="shared" si="557"/>
        <v/>
      </c>
      <c r="AH910" s="71" t="str">
        <f t="shared" si="558"/>
        <v/>
      </c>
      <c r="AI910" s="71">
        <f t="shared" si="559"/>
        <v>1</v>
      </c>
      <c r="AJ910" s="71" t="str">
        <f t="shared" si="560"/>
        <v>Turbidity</v>
      </c>
      <c r="AK910" s="71">
        <f t="shared" si="561"/>
        <v>1</v>
      </c>
      <c r="AL910" s="71">
        <f t="shared" si="569"/>
        <v>1</v>
      </c>
      <c r="AM910" s="71">
        <f t="shared" si="562"/>
        <v>1</v>
      </c>
    </row>
    <row r="911" spans="1:39" x14ac:dyDescent="0.45">
      <c r="A911" s="71" t="str">
        <f t="shared" si="532"/>
        <v>2707540056</v>
      </c>
      <c r="B911" s="71" t="str">
        <f t="shared" si="533"/>
        <v>27-08-2019 12:09:18 UTC</v>
      </c>
      <c r="C911" s="71" t="str">
        <f t="shared" si="534"/>
        <v>jmgy-vyr2-2fa</v>
      </c>
      <c r="D911" s="71" t="str">
        <f t="shared" si="535"/>
        <v>-15.792270423844457</v>
      </c>
      <c r="E911" s="71" t="str">
        <f t="shared" si="536"/>
        <v>35.17613782547414</v>
      </c>
      <c r="F911" s="71" t="str">
        <f t="shared" si="537"/>
        <v>985.0</v>
      </c>
      <c r="G911" s="71" t="str">
        <f t="shared" si="538"/>
        <v>Malawi</v>
      </c>
      <c r="H911" s="71" t="str">
        <f t="shared" si="539"/>
        <v>Chiradzulu</v>
      </c>
      <c r="I911" s="71" t="str">
        <f t="shared" si="540"/>
        <v>Likoswe</v>
      </c>
      <c r="J911" s="71" t="str">
        <f t="shared" si="541"/>
        <v>Sumani</v>
      </c>
      <c r="K911" s="71" t="str">
        <f t="shared" si="542"/>
        <v>Thumba</v>
      </c>
      <c r="L911" s="71">
        <f t="shared" si="543"/>
        <v>0</v>
      </c>
      <c r="M911" s="71">
        <f t="shared" si="544"/>
        <v>0</v>
      </c>
      <c r="N911" s="71">
        <f t="shared" si="563"/>
        <v>5</v>
      </c>
      <c r="O911" s="71" t="str">
        <f t="shared" si="564"/>
        <v>Basic Level of Service</v>
      </c>
      <c r="P911" s="71">
        <v>1</v>
      </c>
      <c r="Q911" s="71" t="str">
        <f t="shared" si="545"/>
        <v>Afridev Handpump</v>
      </c>
      <c r="R911" s="71" t="str">
        <f t="shared" si="546"/>
        <v/>
      </c>
      <c r="S911" s="71" t="str">
        <f t="shared" si="565"/>
        <v>Afridev Handpump</v>
      </c>
      <c r="T911" s="71">
        <f t="shared" si="547"/>
        <v>1</v>
      </c>
      <c r="U911" s="71">
        <f t="shared" si="548"/>
        <v>350</v>
      </c>
      <c r="V911" s="71">
        <f t="shared" si="549"/>
        <v>0</v>
      </c>
      <c r="W911" s="71">
        <f t="shared" si="550"/>
        <v>0</v>
      </c>
      <c r="X911" s="71">
        <f t="shared" si="551"/>
        <v>1</v>
      </c>
      <c r="Y911" s="71">
        <f t="shared" si="552"/>
        <v>0</v>
      </c>
      <c r="Z911" s="71">
        <f t="shared" si="566"/>
        <v>0</v>
      </c>
      <c r="AA911" s="71">
        <f t="shared" si="553"/>
        <v>1</v>
      </c>
      <c r="AB911" s="71">
        <f t="shared" si="554"/>
        <v>57</v>
      </c>
      <c r="AC911" s="71" t="str">
        <f t="shared" si="555"/>
        <v>Handpump</v>
      </c>
      <c r="AD911" s="71">
        <f t="shared" si="567"/>
        <v>57</v>
      </c>
      <c r="AE911" s="71" t="str">
        <f t="shared" si="568"/>
        <v/>
      </c>
      <c r="AF911" s="71">
        <f t="shared" si="556"/>
        <v>1</v>
      </c>
      <c r="AG911" s="71" t="str">
        <f t="shared" si="557"/>
        <v/>
      </c>
      <c r="AH911" s="71" t="str">
        <f t="shared" si="558"/>
        <v/>
      </c>
      <c r="AI911" s="71">
        <f t="shared" si="559"/>
        <v>1</v>
      </c>
      <c r="AJ911" s="71" t="str">
        <f t="shared" si="560"/>
        <v>Turbidity</v>
      </c>
      <c r="AK911" s="71">
        <f t="shared" si="561"/>
        <v>1</v>
      </c>
      <c r="AL911" s="71">
        <f t="shared" si="569"/>
        <v>1</v>
      </c>
      <c r="AM911" s="71">
        <f t="shared" si="562"/>
        <v>0</v>
      </c>
    </row>
    <row r="912" spans="1:39" x14ac:dyDescent="0.45">
      <c r="A912" s="71" t="str">
        <f t="shared" si="532"/>
        <v>2712770058</v>
      </c>
      <c r="B912" s="71" t="str">
        <f t="shared" si="533"/>
        <v>27-08-2019 12:29:54 UTC</v>
      </c>
      <c r="C912" s="71" t="str">
        <f t="shared" si="534"/>
        <v>n6hc-1um4-d3b</v>
      </c>
      <c r="D912" s="71" t="str">
        <f t="shared" si="535"/>
        <v>-15.787880821153522</v>
      </c>
      <c r="E912" s="71" t="str">
        <f t="shared" si="536"/>
        <v>35.17812634818256</v>
      </c>
      <c r="F912" s="71" t="str">
        <f t="shared" si="537"/>
        <v>964.0</v>
      </c>
      <c r="G912" s="71" t="str">
        <f t="shared" si="538"/>
        <v>Malawi</v>
      </c>
      <c r="H912" s="71" t="str">
        <f t="shared" si="539"/>
        <v>Chiradzulu</v>
      </c>
      <c r="I912" s="71" t="str">
        <f t="shared" si="540"/>
        <v>Likoswe</v>
      </c>
      <c r="J912" s="71" t="str">
        <f t="shared" si="541"/>
        <v>Sumani</v>
      </c>
      <c r="K912" s="71" t="str">
        <f t="shared" si="542"/>
        <v>Chatha</v>
      </c>
      <c r="L912" s="71">
        <f t="shared" si="543"/>
        <v>0</v>
      </c>
      <c r="M912" s="71">
        <f t="shared" si="544"/>
        <v>0</v>
      </c>
      <c r="N912" s="71">
        <f t="shared" si="563"/>
        <v>7</v>
      </c>
      <c r="O912" s="71" t="str">
        <f t="shared" si="564"/>
        <v>Intermediate Level of Service</v>
      </c>
      <c r="P912" s="71">
        <v>1</v>
      </c>
      <c r="Q912" s="71" t="str">
        <f t="shared" si="545"/>
        <v>Afridev Handpump</v>
      </c>
      <c r="R912" s="71" t="str">
        <f t="shared" si="546"/>
        <v/>
      </c>
      <c r="S912" s="71" t="str">
        <f t="shared" si="565"/>
        <v>Afridev Handpump</v>
      </c>
      <c r="T912" s="71">
        <f t="shared" si="547"/>
        <v>1</v>
      </c>
      <c r="U912" s="71">
        <f t="shared" si="548"/>
        <v>750</v>
      </c>
      <c r="V912" s="71">
        <f t="shared" si="549"/>
        <v>0</v>
      </c>
      <c r="W912" s="71">
        <f t="shared" si="550"/>
        <v>1</v>
      </c>
      <c r="X912" s="71" t="str">
        <f t="shared" si="551"/>
        <v/>
      </c>
      <c r="Y912" s="71" t="str">
        <f t="shared" si="552"/>
        <v/>
      </c>
      <c r="Z912" s="71">
        <f t="shared" si="566"/>
        <v>1</v>
      </c>
      <c r="AA912" s="71">
        <f t="shared" si="553"/>
        <v>1</v>
      </c>
      <c r="AB912" s="71">
        <f t="shared" si="554"/>
        <v>87</v>
      </c>
      <c r="AC912" s="71" t="str">
        <f t="shared" si="555"/>
        <v>Handpump</v>
      </c>
      <c r="AD912" s="71">
        <f t="shared" si="567"/>
        <v>87</v>
      </c>
      <c r="AE912" s="71" t="str">
        <f t="shared" si="568"/>
        <v/>
      </c>
      <c r="AF912" s="71">
        <f t="shared" si="556"/>
        <v>1</v>
      </c>
      <c r="AG912" s="71" t="str">
        <f t="shared" si="557"/>
        <v/>
      </c>
      <c r="AH912" s="71" t="str">
        <f t="shared" si="558"/>
        <v/>
      </c>
      <c r="AI912" s="71">
        <f t="shared" si="559"/>
        <v>1</v>
      </c>
      <c r="AJ912" s="71" t="str">
        <f t="shared" si="560"/>
        <v>Turbidity</v>
      </c>
      <c r="AK912" s="71">
        <f t="shared" si="561"/>
        <v>1</v>
      </c>
      <c r="AL912" s="71">
        <f t="shared" si="569"/>
        <v>1</v>
      </c>
      <c r="AM912" s="71">
        <f t="shared" si="562"/>
        <v>1</v>
      </c>
    </row>
    <row r="913" spans="1:39" x14ac:dyDescent="0.45">
      <c r="A913" s="71" t="str">
        <f t="shared" si="532"/>
        <v>2728390560</v>
      </c>
      <c r="B913" s="71" t="str">
        <f t="shared" si="533"/>
        <v>27-08-2019 12:31:18 UTC</v>
      </c>
      <c r="C913" s="71" t="str">
        <f t="shared" si="534"/>
        <v>r6q7-3h6a-jfjr</v>
      </c>
      <c r="D913" s="71" t="str">
        <f t="shared" si="535"/>
        <v>-15.916881035082042</v>
      </c>
      <c r="E913" s="71" t="str">
        <f t="shared" si="536"/>
        <v>35.30115919187665</v>
      </c>
      <c r="F913" s="71" t="str">
        <f t="shared" si="537"/>
        <v>710.0</v>
      </c>
      <c r="G913" s="71" t="str">
        <f t="shared" si="538"/>
        <v>Malawi</v>
      </c>
      <c r="H913" s="71" t="str">
        <f t="shared" si="539"/>
        <v>Chiradzulu</v>
      </c>
      <c r="I913" s="71" t="str">
        <f t="shared" si="540"/>
        <v>Nkalo</v>
      </c>
      <c r="J913" s="71" t="str">
        <f t="shared" si="541"/>
        <v>Maoni</v>
      </c>
      <c r="K913" s="71" t="str">
        <f t="shared" si="542"/>
        <v>Chapamba</v>
      </c>
      <c r="L913" s="71">
        <f t="shared" si="543"/>
        <v>0</v>
      </c>
      <c r="M913" s="71">
        <f t="shared" si="544"/>
        <v>0</v>
      </c>
      <c r="N913" s="71">
        <f t="shared" si="563"/>
        <v>5</v>
      </c>
      <c r="O913" s="71" t="str">
        <f t="shared" si="564"/>
        <v>Basic Level of Service</v>
      </c>
      <c r="P913" s="71">
        <v>1</v>
      </c>
      <c r="Q913" s="71" t="str">
        <f t="shared" si="545"/>
        <v>Afridev Handpump</v>
      </c>
      <c r="R913" s="71" t="str">
        <f t="shared" si="546"/>
        <v/>
      </c>
      <c r="S913" s="71" t="str">
        <f t="shared" si="565"/>
        <v>Afridev Handpump</v>
      </c>
      <c r="T913" s="71">
        <f t="shared" si="547"/>
        <v>1</v>
      </c>
      <c r="U913" s="71">
        <f t="shared" si="548"/>
        <v>150</v>
      </c>
      <c r="V913" s="71">
        <f t="shared" si="549"/>
        <v>1</v>
      </c>
      <c r="W913" s="71">
        <f t="shared" si="550"/>
        <v>0</v>
      </c>
      <c r="X913" s="71">
        <f t="shared" si="551"/>
        <v>1</v>
      </c>
      <c r="Y913" s="71">
        <f t="shared" si="552"/>
        <v>0</v>
      </c>
      <c r="Z913" s="71">
        <f t="shared" si="566"/>
        <v>0</v>
      </c>
      <c r="AA913" s="71">
        <f t="shared" si="553"/>
        <v>1</v>
      </c>
      <c r="AB913" s="71">
        <f t="shared" si="554"/>
        <v>240</v>
      </c>
      <c r="AC913" s="71" t="str">
        <f t="shared" si="555"/>
        <v>Handpump</v>
      </c>
      <c r="AD913" s="71">
        <f t="shared" si="567"/>
        <v>240</v>
      </c>
      <c r="AE913" s="71" t="str">
        <f t="shared" si="568"/>
        <v/>
      </c>
      <c r="AF913" s="71">
        <f t="shared" si="556"/>
        <v>0</v>
      </c>
      <c r="AG913" s="71" t="str">
        <f t="shared" si="557"/>
        <v/>
      </c>
      <c r="AH913" s="71" t="str">
        <f t="shared" si="558"/>
        <v/>
      </c>
      <c r="AI913" s="71">
        <f t="shared" si="559"/>
        <v>1</v>
      </c>
      <c r="AJ913" s="71" t="str">
        <f t="shared" si="560"/>
        <v>Turbidity</v>
      </c>
      <c r="AK913" s="71">
        <f t="shared" si="561"/>
        <v>1</v>
      </c>
      <c r="AL913" s="71">
        <f t="shared" si="569"/>
        <v>1</v>
      </c>
      <c r="AM913" s="71">
        <f t="shared" si="562"/>
        <v>0</v>
      </c>
    </row>
    <row r="914" spans="1:39" x14ac:dyDescent="0.45">
      <c r="A914" s="71" t="str">
        <f t="shared" si="532"/>
        <v>2707570232</v>
      </c>
      <c r="B914" s="71" t="str">
        <f t="shared" si="533"/>
        <v>27-08-2019 12:47:48 UTC</v>
      </c>
      <c r="C914" s="71" t="str">
        <f t="shared" si="534"/>
        <v>uf2r-20kt-3wty</v>
      </c>
      <c r="D914" s="71" t="str">
        <f t="shared" si="535"/>
        <v>-15.63190072774887</v>
      </c>
      <c r="E914" s="71" t="str">
        <f t="shared" si="536"/>
        <v>35.13220860622823</v>
      </c>
      <c r="F914" s="71" t="str">
        <f t="shared" si="537"/>
        <v>967.0</v>
      </c>
      <c r="G914" s="71" t="str">
        <f t="shared" si="538"/>
        <v>Malawi</v>
      </c>
      <c r="H914" s="71" t="str">
        <f t="shared" si="539"/>
        <v>Chiradzulu</v>
      </c>
      <c r="I914" s="71" t="str">
        <f t="shared" si="540"/>
        <v>Chitera</v>
      </c>
      <c r="J914" s="71" t="str">
        <f t="shared" si="541"/>
        <v>Ntalika</v>
      </c>
      <c r="K914" s="71" t="str">
        <f t="shared" si="542"/>
        <v>Ntalika</v>
      </c>
      <c r="L914" s="71">
        <f t="shared" si="543"/>
        <v>0</v>
      </c>
      <c r="M914" s="71">
        <f t="shared" si="544"/>
        <v>0</v>
      </c>
      <c r="N914" s="71">
        <f t="shared" si="563"/>
        <v>7</v>
      </c>
      <c r="O914" s="71" t="str">
        <f t="shared" si="564"/>
        <v>Intermediate Level of Service</v>
      </c>
      <c r="P914" s="71">
        <v>1</v>
      </c>
      <c r="Q914" s="71" t="str">
        <f t="shared" si="545"/>
        <v>Afridev Handpump</v>
      </c>
      <c r="R914" s="71" t="str">
        <f t="shared" si="546"/>
        <v/>
      </c>
      <c r="S914" s="71" t="str">
        <f t="shared" si="565"/>
        <v>Afridev Handpump</v>
      </c>
      <c r="T914" s="71">
        <f t="shared" si="547"/>
        <v>1</v>
      </c>
      <c r="U914" s="71">
        <f t="shared" si="548"/>
        <v>40</v>
      </c>
      <c r="V914" s="71">
        <f t="shared" si="549"/>
        <v>1</v>
      </c>
      <c r="W914" s="71">
        <f t="shared" si="550"/>
        <v>0</v>
      </c>
      <c r="X914" s="71">
        <f t="shared" si="551"/>
        <v>1</v>
      </c>
      <c r="Y914" s="71">
        <f t="shared" si="552"/>
        <v>0</v>
      </c>
      <c r="Z914" s="71">
        <f t="shared" si="566"/>
        <v>0</v>
      </c>
      <c r="AA914" s="71">
        <f t="shared" si="553"/>
        <v>1</v>
      </c>
      <c r="AB914" s="71">
        <f t="shared" si="554"/>
        <v>40</v>
      </c>
      <c r="AC914" s="71" t="str">
        <f t="shared" si="555"/>
        <v>Handpump</v>
      </c>
      <c r="AD914" s="71">
        <f t="shared" si="567"/>
        <v>40</v>
      </c>
      <c r="AE914" s="71" t="str">
        <f t="shared" si="568"/>
        <v/>
      </c>
      <c r="AF914" s="71">
        <f t="shared" si="556"/>
        <v>1</v>
      </c>
      <c r="AG914" s="71" t="str">
        <f t="shared" si="557"/>
        <v/>
      </c>
      <c r="AH914" s="71" t="str">
        <f t="shared" si="558"/>
        <v/>
      </c>
      <c r="AI914" s="71">
        <f t="shared" si="559"/>
        <v>1</v>
      </c>
      <c r="AJ914" s="71" t="str">
        <f t="shared" si="560"/>
        <v>Turbidity</v>
      </c>
      <c r="AK914" s="71">
        <f t="shared" si="561"/>
        <v>1</v>
      </c>
      <c r="AL914" s="71">
        <f t="shared" si="569"/>
        <v>1</v>
      </c>
      <c r="AM914" s="71">
        <f t="shared" si="562"/>
        <v>1</v>
      </c>
    </row>
    <row r="915" spans="1:39" x14ac:dyDescent="0.45">
      <c r="A915" s="71" t="str">
        <f t="shared" si="532"/>
        <v>2736190065</v>
      </c>
      <c r="B915" s="71" t="str">
        <f t="shared" si="533"/>
        <v>27-08-2019 13:09:07 UTC</v>
      </c>
      <c r="C915" s="71" t="str">
        <f t="shared" si="534"/>
        <v>6jcx-sur5-5pa4</v>
      </c>
      <c r="D915" s="71" t="str">
        <f t="shared" si="535"/>
        <v>-15.98819070495665</v>
      </c>
      <c r="E915" s="71" t="str">
        <f t="shared" si="536"/>
        <v>35.291802724823356</v>
      </c>
      <c r="F915" s="71" t="str">
        <f t="shared" si="537"/>
        <v>684.0</v>
      </c>
      <c r="G915" s="71" t="str">
        <f t="shared" si="538"/>
        <v>Malawi</v>
      </c>
      <c r="H915" s="71" t="str">
        <f t="shared" si="539"/>
        <v>Chiradzulu</v>
      </c>
      <c r="I915" s="71" t="str">
        <f t="shared" si="540"/>
        <v>Nkalo</v>
      </c>
      <c r="J915" s="71" t="str">
        <f t="shared" si="541"/>
        <v>Nkalo</v>
      </c>
      <c r="K915" s="71" t="str">
        <f t="shared" si="542"/>
        <v>Mphwere</v>
      </c>
      <c r="L915" s="71">
        <f t="shared" si="543"/>
        <v>0</v>
      </c>
      <c r="M915" s="71">
        <f t="shared" si="544"/>
        <v>0</v>
      </c>
      <c r="N915" s="71">
        <f t="shared" si="563"/>
        <v>6</v>
      </c>
      <c r="O915" s="71" t="str">
        <f t="shared" si="564"/>
        <v>Intermediate Level of Service</v>
      </c>
      <c r="P915" s="71">
        <v>1</v>
      </c>
      <c r="Q915" s="71" t="str">
        <f t="shared" si="545"/>
        <v>Afridev Handpump</v>
      </c>
      <c r="R915" s="71" t="str">
        <f t="shared" si="546"/>
        <v/>
      </c>
      <c r="S915" s="71" t="str">
        <f t="shared" si="565"/>
        <v>Afridev Handpump</v>
      </c>
      <c r="T915" s="71">
        <f t="shared" si="547"/>
        <v>1</v>
      </c>
      <c r="U915" s="71">
        <f t="shared" si="548"/>
        <v>260</v>
      </c>
      <c r="V915" s="71">
        <f t="shared" si="549"/>
        <v>0</v>
      </c>
      <c r="W915" s="71">
        <f t="shared" si="550"/>
        <v>1</v>
      </c>
      <c r="X915" s="71" t="str">
        <f t="shared" si="551"/>
        <v/>
      </c>
      <c r="Y915" s="71" t="str">
        <f t="shared" si="552"/>
        <v/>
      </c>
      <c r="Z915" s="71">
        <f t="shared" si="566"/>
        <v>1</v>
      </c>
      <c r="AA915" s="71">
        <f t="shared" si="553"/>
        <v>1</v>
      </c>
      <c r="AB915" s="71">
        <f t="shared" si="554"/>
        <v>79</v>
      </c>
      <c r="AC915" s="71" t="str">
        <f t="shared" si="555"/>
        <v>Handpump</v>
      </c>
      <c r="AD915" s="71">
        <f t="shared" si="567"/>
        <v>79</v>
      </c>
      <c r="AE915" s="71" t="str">
        <f t="shared" si="568"/>
        <v/>
      </c>
      <c r="AF915" s="71">
        <f t="shared" si="556"/>
        <v>1</v>
      </c>
      <c r="AG915" s="71" t="str">
        <f t="shared" si="557"/>
        <v/>
      </c>
      <c r="AH915" s="71" t="str">
        <f t="shared" si="558"/>
        <v/>
      </c>
      <c r="AI915" s="71" t="str">
        <f t="shared" si="559"/>
        <v/>
      </c>
      <c r="AJ915" s="71" t="str">
        <f t="shared" si="560"/>
        <v>Turbidity</v>
      </c>
      <c r="AK915" s="71">
        <f t="shared" si="561"/>
        <v>1</v>
      </c>
      <c r="AL915" s="71" t="str">
        <f t="shared" si="569"/>
        <v>No Data</v>
      </c>
      <c r="AM915" s="71">
        <f t="shared" si="562"/>
        <v>1</v>
      </c>
    </row>
    <row r="916" spans="1:39" x14ac:dyDescent="0.45">
      <c r="A916" s="71" t="str">
        <f t="shared" si="532"/>
        <v>2707490079</v>
      </c>
      <c r="B916" s="71" t="str">
        <f t="shared" si="533"/>
        <v>27-08-2019 13:12:25 UTC</v>
      </c>
      <c r="C916" s="71" t="str">
        <f t="shared" si="534"/>
        <v>huh5-aga8-x4e2</v>
      </c>
      <c r="D916" s="71" t="str">
        <f t="shared" si="535"/>
        <v>-15.648678154684603</v>
      </c>
      <c r="E916" s="71" t="str">
        <f t="shared" si="536"/>
        <v>35.22625054232776</v>
      </c>
      <c r="F916" s="71" t="str">
        <f t="shared" si="537"/>
        <v>872.0</v>
      </c>
      <c r="G916" s="71" t="str">
        <f t="shared" si="538"/>
        <v>Malawi</v>
      </c>
      <c r="H916" s="71" t="str">
        <f t="shared" si="539"/>
        <v>Chiradzulu</v>
      </c>
      <c r="I916" s="71" t="str">
        <f t="shared" si="540"/>
        <v>Sandrack</v>
      </c>
      <c r="J916" s="71" t="str">
        <f t="shared" si="541"/>
        <v>Mauwa</v>
      </c>
      <c r="K916" s="71" t="str">
        <f t="shared" si="542"/>
        <v>Ngalawesa</v>
      </c>
      <c r="L916" s="71">
        <f t="shared" si="543"/>
        <v>0</v>
      </c>
      <c r="M916" s="71">
        <f t="shared" si="544"/>
        <v>0</v>
      </c>
      <c r="N916" s="71">
        <f t="shared" si="563"/>
        <v>7</v>
      </c>
      <c r="O916" s="71" t="str">
        <f t="shared" si="564"/>
        <v>Intermediate Level of Service</v>
      </c>
      <c r="P916" s="71">
        <v>1</v>
      </c>
      <c r="Q916" s="71" t="str">
        <f t="shared" si="545"/>
        <v>Afridev Handpump</v>
      </c>
      <c r="R916" s="71" t="str">
        <f t="shared" si="546"/>
        <v/>
      </c>
      <c r="S916" s="71" t="str">
        <f t="shared" si="565"/>
        <v>Afridev Handpump</v>
      </c>
      <c r="T916" s="71">
        <f t="shared" si="547"/>
        <v>1</v>
      </c>
      <c r="U916" s="71">
        <f t="shared" si="548"/>
        <v>700</v>
      </c>
      <c r="V916" s="71">
        <f t="shared" si="549"/>
        <v>0</v>
      </c>
      <c r="W916" s="71">
        <f t="shared" si="550"/>
        <v>1</v>
      </c>
      <c r="X916" s="71" t="str">
        <f t="shared" si="551"/>
        <v/>
      </c>
      <c r="Y916" s="71" t="str">
        <f t="shared" si="552"/>
        <v/>
      </c>
      <c r="Z916" s="71">
        <f t="shared" si="566"/>
        <v>1</v>
      </c>
      <c r="AA916" s="71">
        <f t="shared" si="553"/>
        <v>1</v>
      </c>
      <c r="AB916" s="71">
        <f t="shared" si="554"/>
        <v>60</v>
      </c>
      <c r="AC916" s="71" t="str">
        <f t="shared" si="555"/>
        <v>Handpump</v>
      </c>
      <c r="AD916" s="71">
        <f t="shared" si="567"/>
        <v>60</v>
      </c>
      <c r="AE916" s="71" t="str">
        <f t="shared" si="568"/>
        <v/>
      </c>
      <c r="AF916" s="71">
        <f t="shared" si="556"/>
        <v>1</v>
      </c>
      <c r="AG916" s="71" t="str">
        <f t="shared" si="557"/>
        <v/>
      </c>
      <c r="AH916" s="71" t="str">
        <f t="shared" si="558"/>
        <v/>
      </c>
      <c r="AI916" s="71">
        <f t="shared" si="559"/>
        <v>1</v>
      </c>
      <c r="AJ916" s="71" t="str">
        <f t="shared" si="560"/>
        <v>Turbidity</v>
      </c>
      <c r="AK916" s="71">
        <f t="shared" si="561"/>
        <v>1</v>
      </c>
      <c r="AL916" s="71">
        <f t="shared" si="569"/>
        <v>1</v>
      </c>
      <c r="AM916" s="71">
        <f t="shared" si="562"/>
        <v>1</v>
      </c>
    </row>
    <row r="917" spans="1:39" x14ac:dyDescent="0.45">
      <c r="A917" s="71" t="str">
        <f t="shared" si="532"/>
        <v>2742220279</v>
      </c>
      <c r="B917" s="71" t="str">
        <f t="shared" si="533"/>
        <v>27-08-2019 13:24:25 UTC</v>
      </c>
      <c r="C917" s="71" t="str">
        <f t="shared" si="534"/>
        <v>3xmu-ckr3-rnby</v>
      </c>
      <c r="D917" s="71" t="str">
        <f t="shared" si="535"/>
        <v>-15.634482270106673</v>
      </c>
      <c r="E917" s="71" t="str">
        <f t="shared" si="536"/>
        <v>35.127203688025475</v>
      </c>
      <c r="F917" s="71" t="str">
        <f t="shared" si="537"/>
        <v>977.0</v>
      </c>
      <c r="G917" s="71" t="str">
        <f t="shared" si="538"/>
        <v>Malawi</v>
      </c>
      <c r="H917" s="71" t="str">
        <f t="shared" si="539"/>
        <v>Chiradzulu</v>
      </c>
      <c r="I917" s="71" t="str">
        <f t="shared" si="540"/>
        <v>Chitera</v>
      </c>
      <c r="J917" s="71" t="str">
        <f t="shared" si="541"/>
        <v>Ntalika</v>
      </c>
      <c r="K917" s="71" t="str">
        <f t="shared" si="542"/>
        <v>Ntalika</v>
      </c>
      <c r="L917" s="71">
        <f t="shared" si="543"/>
        <v>0</v>
      </c>
      <c r="M917" s="71">
        <f t="shared" si="544"/>
        <v>0</v>
      </c>
      <c r="N917" s="71">
        <f t="shared" si="563"/>
        <v>8</v>
      </c>
      <c r="O917" s="71" t="str">
        <f t="shared" si="564"/>
        <v>High Level of Service</v>
      </c>
      <c r="P917" s="71">
        <v>1</v>
      </c>
      <c r="Q917" s="71" t="str">
        <f t="shared" si="545"/>
        <v>Afridev Handpump</v>
      </c>
      <c r="R917" s="71" t="str">
        <f t="shared" si="546"/>
        <v/>
      </c>
      <c r="S917" s="71" t="str">
        <f t="shared" si="565"/>
        <v>Afridev Handpump</v>
      </c>
      <c r="T917" s="71">
        <f t="shared" si="547"/>
        <v>1</v>
      </c>
      <c r="U917" s="71">
        <f t="shared" si="548"/>
        <v>45</v>
      </c>
      <c r="V917" s="71">
        <f t="shared" si="549"/>
        <v>1</v>
      </c>
      <c r="W917" s="71">
        <f t="shared" si="550"/>
        <v>1</v>
      </c>
      <c r="X917" s="71" t="str">
        <f t="shared" si="551"/>
        <v/>
      </c>
      <c r="Y917" s="71" t="str">
        <f t="shared" si="552"/>
        <v/>
      </c>
      <c r="Z917" s="71">
        <f t="shared" si="566"/>
        <v>1</v>
      </c>
      <c r="AA917" s="71">
        <f t="shared" si="553"/>
        <v>1</v>
      </c>
      <c r="AB917" s="71">
        <f t="shared" si="554"/>
        <v>79</v>
      </c>
      <c r="AC917" s="71" t="str">
        <f t="shared" si="555"/>
        <v>Handpump</v>
      </c>
      <c r="AD917" s="71">
        <f t="shared" si="567"/>
        <v>79</v>
      </c>
      <c r="AE917" s="71" t="str">
        <f t="shared" si="568"/>
        <v/>
      </c>
      <c r="AF917" s="71">
        <f t="shared" si="556"/>
        <v>1</v>
      </c>
      <c r="AG917" s="71" t="str">
        <f t="shared" si="557"/>
        <v/>
      </c>
      <c r="AH917" s="71" t="str">
        <f t="shared" si="558"/>
        <v/>
      </c>
      <c r="AI917" s="71">
        <f t="shared" si="559"/>
        <v>1</v>
      </c>
      <c r="AJ917" s="71" t="str">
        <f t="shared" si="560"/>
        <v>Turbidity</v>
      </c>
      <c r="AK917" s="71">
        <f t="shared" si="561"/>
        <v>1</v>
      </c>
      <c r="AL917" s="71">
        <f t="shared" si="569"/>
        <v>1</v>
      </c>
      <c r="AM917" s="71">
        <f t="shared" si="562"/>
        <v>1</v>
      </c>
    </row>
    <row r="918" spans="1:39" x14ac:dyDescent="0.45">
      <c r="A918" s="71" t="str">
        <f t="shared" si="532"/>
        <v>2726440298</v>
      </c>
      <c r="B918" s="71" t="str">
        <f t="shared" si="533"/>
        <v>27-08-2019 13:34:18 UTC</v>
      </c>
      <c r="C918" s="71" t="str">
        <f t="shared" si="534"/>
        <v>bjq8-rx0f-wxqu</v>
      </c>
      <c r="D918" s="71" t="str">
        <f t="shared" si="535"/>
        <v>-15.622288277372718</v>
      </c>
      <c r="E918" s="71" t="str">
        <f t="shared" si="536"/>
        <v>35.1329302880913</v>
      </c>
      <c r="F918" s="71" t="str">
        <f t="shared" si="537"/>
        <v>990.0</v>
      </c>
      <c r="G918" s="71" t="str">
        <f t="shared" si="538"/>
        <v>Malawi</v>
      </c>
      <c r="H918" s="71" t="str">
        <f t="shared" si="539"/>
        <v>Chiradzulu</v>
      </c>
      <c r="I918" s="71" t="str">
        <f t="shared" si="540"/>
        <v>Chitera</v>
      </c>
      <c r="J918" s="71" t="str">
        <f t="shared" si="541"/>
        <v>Chitera</v>
      </c>
      <c r="K918" s="71" t="str">
        <f t="shared" si="542"/>
        <v>Sayenda</v>
      </c>
      <c r="L918" s="71">
        <f t="shared" si="543"/>
        <v>0</v>
      </c>
      <c r="M918" s="71">
        <f t="shared" si="544"/>
        <v>0</v>
      </c>
      <c r="N918" s="71">
        <f t="shared" si="563"/>
        <v>7</v>
      </c>
      <c r="O918" s="71" t="str">
        <f t="shared" si="564"/>
        <v>Intermediate Level of Service</v>
      </c>
      <c r="P918" s="71">
        <v>1</v>
      </c>
      <c r="Q918" s="71" t="str">
        <f t="shared" si="545"/>
        <v>Afridev Handpump</v>
      </c>
      <c r="R918" s="71" t="str">
        <f t="shared" si="546"/>
        <v/>
      </c>
      <c r="S918" s="71" t="str">
        <f t="shared" si="565"/>
        <v>Afridev Handpump</v>
      </c>
      <c r="T918" s="71">
        <f t="shared" si="547"/>
        <v>1</v>
      </c>
      <c r="U918" s="71">
        <f t="shared" si="548"/>
        <v>615</v>
      </c>
      <c r="V918" s="71">
        <f t="shared" si="549"/>
        <v>0</v>
      </c>
      <c r="W918" s="71">
        <f t="shared" si="550"/>
        <v>0</v>
      </c>
      <c r="X918" s="71">
        <f t="shared" si="551"/>
        <v>1</v>
      </c>
      <c r="Y918" s="71">
        <f t="shared" si="552"/>
        <v>1</v>
      </c>
      <c r="Z918" s="71">
        <f t="shared" si="566"/>
        <v>1</v>
      </c>
      <c r="AA918" s="71">
        <f t="shared" si="553"/>
        <v>1</v>
      </c>
      <c r="AB918" s="71">
        <f t="shared" si="554"/>
        <v>80</v>
      </c>
      <c r="AC918" s="71" t="str">
        <f t="shared" si="555"/>
        <v>Handpump</v>
      </c>
      <c r="AD918" s="71">
        <f t="shared" si="567"/>
        <v>80</v>
      </c>
      <c r="AE918" s="71" t="str">
        <f t="shared" si="568"/>
        <v/>
      </c>
      <c r="AF918" s="71">
        <f t="shared" si="556"/>
        <v>1</v>
      </c>
      <c r="AG918" s="71" t="str">
        <f t="shared" si="557"/>
        <v/>
      </c>
      <c r="AH918" s="71" t="str">
        <f t="shared" si="558"/>
        <v/>
      </c>
      <c r="AI918" s="71">
        <f t="shared" si="559"/>
        <v>1</v>
      </c>
      <c r="AJ918" s="71" t="str">
        <f t="shared" si="560"/>
        <v>Turbidity</v>
      </c>
      <c r="AK918" s="71">
        <f t="shared" si="561"/>
        <v>1</v>
      </c>
      <c r="AL918" s="71">
        <f t="shared" si="569"/>
        <v>1</v>
      </c>
      <c r="AM918" s="71">
        <f t="shared" si="562"/>
        <v>1</v>
      </c>
    </row>
    <row r="919" spans="1:39" x14ac:dyDescent="0.45">
      <c r="A919" s="71" t="str">
        <f t="shared" si="532"/>
        <v>2730470642</v>
      </c>
      <c r="B919" s="71" t="str">
        <f t="shared" si="533"/>
        <v>27-08-2019 13:41:19 UTC</v>
      </c>
      <c r="C919" s="71" t="str">
        <f t="shared" si="534"/>
        <v>4v68-uf9q-kcd8</v>
      </c>
      <c r="D919" s="71" t="str">
        <f t="shared" si="535"/>
        <v>-15.920981713570654</v>
      </c>
      <c r="E919" s="71" t="str">
        <f t="shared" si="536"/>
        <v>35.299095483496785</v>
      </c>
      <c r="F919" s="71" t="str">
        <f t="shared" si="537"/>
        <v>729.0</v>
      </c>
      <c r="G919" s="71" t="str">
        <f t="shared" si="538"/>
        <v>Malawi</v>
      </c>
      <c r="H919" s="71" t="str">
        <f t="shared" si="539"/>
        <v>Chiradzulu</v>
      </c>
      <c r="I919" s="71" t="str">
        <f t="shared" si="540"/>
        <v>Nkalo</v>
      </c>
      <c r="J919" s="71" t="str">
        <f t="shared" si="541"/>
        <v>Maoni</v>
      </c>
      <c r="K919" s="71" t="str">
        <f t="shared" si="542"/>
        <v>Chapamba</v>
      </c>
      <c r="L919" s="71">
        <f t="shared" si="543"/>
        <v>0</v>
      </c>
      <c r="M919" s="71">
        <f t="shared" si="544"/>
        <v>0</v>
      </c>
      <c r="N919" s="71">
        <f t="shared" si="563"/>
        <v>6</v>
      </c>
      <c r="O919" s="71" t="str">
        <f t="shared" si="564"/>
        <v>Intermediate Level of Service</v>
      </c>
      <c r="P919" s="71">
        <v>1</v>
      </c>
      <c r="Q919" s="71" t="str">
        <f t="shared" si="545"/>
        <v>Afridev Handpump</v>
      </c>
      <c r="R919" s="71" t="str">
        <f t="shared" si="546"/>
        <v/>
      </c>
      <c r="S919" s="71" t="str">
        <f t="shared" si="565"/>
        <v>Afridev Handpump</v>
      </c>
      <c r="T919" s="71">
        <f t="shared" si="547"/>
        <v>1</v>
      </c>
      <c r="U919" s="71">
        <f t="shared" si="548"/>
        <v>380</v>
      </c>
      <c r="V919" s="71">
        <f t="shared" si="549"/>
        <v>0</v>
      </c>
      <c r="W919" s="71">
        <f t="shared" si="550"/>
        <v>0</v>
      </c>
      <c r="X919" s="71">
        <f t="shared" si="551"/>
        <v>1</v>
      </c>
      <c r="Y919" s="71">
        <f t="shared" si="552"/>
        <v>0</v>
      </c>
      <c r="Z919" s="71">
        <f t="shared" si="566"/>
        <v>0</v>
      </c>
      <c r="AA919" s="71">
        <f t="shared" si="553"/>
        <v>1</v>
      </c>
      <c r="AB919" s="71">
        <f t="shared" si="554"/>
        <v>62</v>
      </c>
      <c r="AC919" s="71" t="str">
        <f t="shared" si="555"/>
        <v>Handpump</v>
      </c>
      <c r="AD919" s="71">
        <f t="shared" si="567"/>
        <v>62</v>
      </c>
      <c r="AE919" s="71" t="str">
        <f t="shared" si="568"/>
        <v/>
      </c>
      <c r="AF919" s="71">
        <f t="shared" si="556"/>
        <v>1</v>
      </c>
      <c r="AG919" s="71" t="str">
        <f t="shared" si="557"/>
        <v/>
      </c>
      <c r="AH919" s="71" t="str">
        <f t="shared" si="558"/>
        <v/>
      </c>
      <c r="AI919" s="71">
        <f t="shared" si="559"/>
        <v>1</v>
      </c>
      <c r="AJ919" s="71" t="str">
        <f t="shared" si="560"/>
        <v>Turbidity</v>
      </c>
      <c r="AK919" s="71">
        <f t="shared" si="561"/>
        <v>1</v>
      </c>
      <c r="AL919" s="71">
        <f t="shared" si="569"/>
        <v>1</v>
      </c>
      <c r="AM919" s="71">
        <f t="shared" si="562"/>
        <v>1</v>
      </c>
    </row>
    <row r="920" spans="1:39" x14ac:dyDescent="0.45">
      <c r="A920" s="71" t="str">
        <f t="shared" si="532"/>
        <v>2730280519</v>
      </c>
      <c r="B920" s="71" t="str">
        <f t="shared" si="533"/>
        <v>27-08-2019 14:00:48 UTC</v>
      </c>
      <c r="C920" s="71" t="str">
        <f t="shared" si="534"/>
        <v>eb75-b6rp-9wmm</v>
      </c>
      <c r="D920" s="71" t="str">
        <f t="shared" si="535"/>
        <v>-15.987011161632836</v>
      </c>
      <c r="E920" s="71" t="str">
        <f t="shared" si="536"/>
        <v>35.28755385428667</v>
      </c>
      <c r="F920" s="71" t="str">
        <f t="shared" si="537"/>
        <v>686.0</v>
      </c>
      <c r="G920" s="71" t="str">
        <f t="shared" si="538"/>
        <v>Malawi</v>
      </c>
      <c r="H920" s="71" t="str">
        <f t="shared" si="539"/>
        <v>Chiradzulu</v>
      </c>
      <c r="I920" s="71" t="str">
        <f t="shared" si="540"/>
        <v>Nkalo</v>
      </c>
      <c r="J920" s="71" t="str">
        <f t="shared" si="541"/>
        <v>Nkalo</v>
      </c>
      <c r="K920" s="71" t="str">
        <f t="shared" si="542"/>
        <v>Mphwere</v>
      </c>
      <c r="L920" s="71">
        <f t="shared" si="543"/>
        <v>0</v>
      </c>
      <c r="M920" s="71">
        <f t="shared" si="544"/>
        <v>0</v>
      </c>
      <c r="N920" s="71">
        <f t="shared" si="563"/>
        <v>7</v>
      </c>
      <c r="O920" s="71" t="str">
        <f t="shared" si="564"/>
        <v>Intermediate Level of Service</v>
      </c>
      <c r="P920" s="71">
        <v>1</v>
      </c>
      <c r="Q920" s="71" t="str">
        <f t="shared" si="545"/>
        <v>Afridev Handpump</v>
      </c>
      <c r="R920" s="71" t="str">
        <f t="shared" si="546"/>
        <v/>
      </c>
      <c r="S920" s="71" t="str">
        <f t="shared" si="565"/>
        <v>Afridev Handpump</v>
      </c>
      <c r="T920" s="71">
        <f t="shared" si="547"/>
        <v>1</v>
      </c>
      <c r="U920" s="71">
        <f t="shared" si="548"/>
        <v>630</v>
      </c>
      <c r="V920" s="71">
        <f t="shared" si="549"/>
        <v>0</v>
      </c>
      <c r="W920" s="71">
        <f t="shared" si="550"/>
        <v>1</v>
      </c>
      <c r="X920" s="71" t="str">
        <f t="shared" si="551"/>
        <v/>
      </c>
      <c r="Y920" s="71" t="str">
        <f t="shared" si="552"/>
        <v/>
      </c>
      <c r="Z920" s="71">
        <f t="shared" si="566"/>
        <v>1</v>
      </c>
      <c r="AA920" s="71">
        <f t="shared" si="553"/>
        <v>1</v>
      </c>
      <c r="AB920" s="71">
        <f t="shared" si="554"/>
        <v>54</v>
      </c>
      <c r="AC920" s="71" t="str">
        <f t="shared" si="555"/>
        <v>Handpump</v>
      </c>
      <c r="AD920" s="71">
        <f t="shared" si="567"/>
        <v>54</v>
      </c>
      <c r="AE920" s="71" t="str">
        <f t="shared" si="568"/>
        <v/>
      </c>
      <c r="AF920" s="71">
        <f t="shared" si="556"/>
        <v>1</v>
      </c>
      <c r="AG920" s="71" t="str">
        <f t="shared" si="557"/>
        <v/>
      </c>
      <c r="AH920" s="71" t="str">
        <f t="shared" si="558"/>
        <v/>
      </c>
      <c r="AI920" s="71">
        <f t="shared" si="559"/>
        <v>1</v>
      </c>
      <c r="AJ920" s="71" t="str">
        <f t="shared" si="560"/>
        <v>Turbidity</v>
      </c>
      <c r="AK920" s="71">
        <f t="shared" si="561"/>
        <v>1</v>
      </c>
      <c r="AL920" s="71">
        <f t="shared" si="569"/>
        <v>1</v>
      </c>
      <c r="AM920" s="71">
        <f t="shared" si="562"/>
        <v>1</v>
      </c>
    </row>
    <row r="921" spans="1:39" x14ac:dyDescent="0.45">
      <c r="A921" s="71" t="str">
        <f t="shared" si="532"/>
        <v>2736300210</v>
      </c>
      <c r="B921" s="71" t="str">
        <f t="shared" si="533"/>
        <v>27-08-2019 14:08:03 UTC</v>
      </c>
      <c r="C921" s="71" t="str">
        <f t="shared" si="534"/>
        <v>81k2-qmmn-uua</v>
      </c>
      <c r="D921" s="71" t="str">
        <f t="shared" si="535"/>
        <v>-15.636149472557008</v>
      </c>
      <c r="E921" s="71" t="str">
        <f t="shared" si="536"/>
        <v>35.125839030370116</v>
      </c>
      <c r="F921" s="71" t="str">
        <f t="shared" si="537"/>
        <v>956.0</v>
      </c>
      <c r="G921" s="71" t="str">
        <f t="shared" si="538"/>
        <v>Malawi</v>
      </c>
      <c r="H921" s="71" t="str">
        <f t="shared" si="539"/>
        <v>Chiradzulu</v>
      </c>
      <c r="I921" s="71" t="str">
        <f t="shared" si="540"/>
        <v>Chitera</v>
      </c>
      <c r="J921" s="71" t="str">
        <f t="shared" si="541"/>
        <v>Ntalika</v>
      </c>
      <c r="K921" s="71" t="str">
        <f t="shared" si="542"/>
        <v>Ntalika</v>
      </c>
      <c r="L921" s="71">
        <f t="shared" si="543"/>
        <v>0</v>
      </c>
      <c r="M921" s="71">
        <f t="shared" si="544"/>
        <v>0</v>
      </c>
      <c r="N921" s="71">
        <f t="shared" si="563"/>
        <v>8</v>
      </c>
      <c r="O921" s="71" t="str">
        <f t="shared" si="564"/>
        <v>High Level of Service</v>
      </c>
      <c r="P921" s="71">
        <v>1</v>
      </c>
      <c r="Q921" s="71" t="str">
        <f t="shared" si="545"/>
        <v>Afridev Handpump</v>
      </c>
      <c r="R921" s="71" t="str">
        <f t="shared" si="546"/>
        <v/>
      </c>
      <c r="S921" s="71" t="str">
        <f t="shared" si="565"/>
        <v>Afridev Handpump</v>
      </c>
      <c r="T921" s="71">
        <f t="shared" si="547"/>
        <v>1</v>
      </c>
      <c r="U921" s="71">
        <f t="shared" si="548"/>
        <v>10</v>
      </c>
      <c r="V921" s="71">
        <f t="shared" si="549"/>
        <v>1</v>
      </c>
      <c r="W921" s="71">
        <f t="shared" si="550"/>
        <v>1</v>
      </c>
      <c r="X921" s="71" t="str">
        <f t="shared" si="551"/>
        <v/>
      </c>
      <c r="Y921" s="71" t="str">
        <f t="shared" si="552"/>
        <v/>
      </c>
      <c r="Z921" s="71">
        <f t="shared" si="566"/>
        <v>1</v>
      </c>
      <c r="AA921" s="71">
        <f t="shared" si="553"/>
        <v>1</v>
      </c>
      <c r="AB921" s="71">
        <f t="shared" si="554"/>
        <v>59</v>
      </c>
      <c r="AC921" s="71" t="str">
        <f t="shared" si="555"/>
        <v>Handpump</v>
      </c>
      <c r="AD921" s="71">
        <f t="shared" si="567"/>
        <v>59</v>
      </c>
      <c r="AE921" s="71" t="str">
        <f t="shared" si="568"/>
        <v/>
      </c>
      <c r="AF921" s="71">
        <f t="shared" si="556"/>
        <v>1</v>
      </c>
      <c r="AG921" s="71" t="str">
        <f t="shared" si="557"/>
        <v/>
      </c>
      <c r="AH921" s="71" t="str">
        <f t="shared" si="558"/>
        <v/>
      </c>
      <c r="AI921" s="71">
        <f t="shared" si="559"/>
        <v>1</v>
      </c>
      <c r="AJ921" s="71" t="str">
        <f t="shared" si="560"/>
        <v>Turbidity</v>
      </c>
      <c r="AK921" s="71">
        <f t="shared" si="561"/>
        <v>1</v>
      </c>
      <c r="AL921" s="71">
        <f t="shared" si="569"/>
        <v>1</v>
      </c>
      <c r="AM921" s="71">
        <f t="shared" si="562"/>
        <v>1</v>
      </c>
    </row>
    <row r="922" spans="1:39" x14ac:dyDescent="0.45">
      <c r="A922" s="71" t="str">
        <f t="shared" si="532"/>
        <v>2726330077</v>
      </c>
      <c r="B922" s="71" t="str">
        <f t="shared" si="533"/>
        <v>27-08-2019 14:36:27 UTC</v>
      </c>
      <c r="C922" s="71" t="str">
        <f t="shared" si="534"/>
        <v>xx2c-644m-5tds</v>
      </c>
      <c r="D922" s="71" t="str">
        <f t="shared" si="535"/>
        <v>-15.656570177525282</v>
      </c>
      <c r="E922" s="71" t="str">
        <f t="shared" si="536"/>
        <v>35.22418415173888</v>
      </c>
      <c r="F922" s="71" t="str">
        <f t="shared" si="537"/>
        <v>874.0</v>
      </c>
      <c r="G922" s="71" t="str">
        <f t="shared" si="538"/>
        <v>Malawi</v>
      </c>
      <c r="H922" s="71" t="str">
        <f t="shared" si="539"/>
        <v>Chiradzulu</v>
      </c>
      <c r="I922" s="71" t="str">
        <f t="shared" si="540"/>
        <v>Sandrack</v>
      </c>
      <c r="J922" s="71" t="str">
        <f t="shared" si="541"/>
        <v>Mauwa</v>
      </c>
      <c r="K922" s="71" t="str">
        <f t="shared" si="542"/>
        <v>Kasani</v>
      </c>
      <c r="L922" s="71">
        <f t="shared" si="543"/>
        <v>0</v>
      </c>
      <c r="M922" s="71">
        <f t="shared" si="544"/>
        <v>0</v>
      </c>
      <c r="N922" s="71">
        <f t="shared" si="563"/>
        <v>7</v>
      </c>
      <c r="O922" s="71" t="str">
        <f t="shared" si="564"/>
        <v>Intermediate Level of Service</v>
      </c>
      <c r="P922" s="71">
        <v>1</v>
      </c>
      <c r="Q922" s="71" t="str">
        <f t="shared" si="545"/>
        <v>Afridev Handpump</v>
      </c>
      <c r="R922" s="71" t="str">
        <f t="shared" si="546"/>
        <v/>
      </c>
      <c r="S922" s="71" t="str">
        <f t="shared" si="565"/>
        <v>Afridev Handpump</v>
      </c>
      <c r="T922" s="71">
        <f t="shared" si="547"/>
        <v>1</v>
      </c>
      <c r="U922" s="71">
        <f t="shared" si="548"/>
        <v>300</v>
      </c>
      <c r="V922" s="71">
        <f t="shared" si="549"/>
        <v>0</v>
      </c>
      <c r="W922" s="71">
        <f t="shared" si="550"/>
        <v>1</v>
      </c>
      <c r="X922" s="71" t="str">
        <f t="shared" si="551"/>
        <v/>
      </c>
      <c r="Y922" s="71" t="str">
        <f t="shared" si="552"/>
        <v/>
      </c>
      <c r="Z922" s="71">
        <f t="shared" si="566"/>
        <v>1</v>
      </c>
      <c r="AA922" s="71">
        <f t="shared" si="553"/>
        <v>1</v>
      </c>
      <c r="AB922" s="71">
        <f t="shared" si="554"/>
        <v>63</v>
      </c>
      <c r="AC922" s="71" t="str">
        <f t="shared" si="555"/>
        <v>Handpump</v>
      </c>
      <c r="AD922" s="71">
        <f t="shared" si="567"/>
        <v>63</v>
      </c>
      <c r="AE922" s="71" t="str">
        <f t="shared" si="568"/>
        <v/>
      </c>
      <c r="AF922" s="71">
        <f t="shared" si="556"/>
        <v>1</v>
      </c>
      <c r="AG922" s="71" t="str">
        <f t="shared" si="557"/>
        <v/>
      </c>
      <c r="AH922" s="71" t="str">
        <f t="shared" si="558"/>
        <v/>
      </c>
      <c r="AI922" s="71">
        <f t="shared" si="559"/>
        <v>1</v>
      </c>
      <c r="AJ922" s="71" t="str">
        <f t="shared" si="560"/>
        <v>Turbidity</v>
      </c>
      <c r="AK922" s="71">
        <f t="shared" si="561"/>
        <v>1</v>
      </c>
      <c r="AL922" s="71">
        <f t="shared" si="569"/>
        <v>1</v>
      </c>
      <c r="AM922" s="71">
        <f t="shared" si="562"/>
        <v>1</v>
      </c>
    </row>
    <row r="923" spans="1:39" x14ac:dyDescent="0.45">
      <c r="A923" s="71" t="str">
        <f t="shared" si="532"/>
        <v>2720720121</v>
      </c>
      <c r="B923" s="71" t="str">
        <f t="shared" si="533"/>
        <v>27-08-2019 14:48:07 UTC</v>
      </c>
      <c r="C923" s="71" t="str">
        <f t="shared" si="534"/>
        <v>xvb9-6n94-2414</v>
      </c>
      <c r="D923" s="71" t="str">
        <f t="shared" si="535"/>
        <v>-15.709354039281607</v>
      </c>
      <c r="E923" s="71" t="str">
        <f t="shared" si="536"/>
        <v>35.29579594731331</v>
      </c>
      <c r="F923" s="71" t="str">
        <f t="shared" si="537"/>
        <v>805.0</v>
      </c>
      <c r="G923" s="71" t="str">
        <f t="shared" si="538"/>
        <v>Malawi</v>
      </c>
      <c r="H923" s="71" t="str">
        <f t="shared" si="539"/>
        <v>Chiradzulu</v>
      </c>
      <c r="I923" s="71" t="str">
        <f t="shared" si="540"/>
        <v>Sandrack</v>
      </c>
      <c r="J923" s="71" t="str">
        <f t="shared" si="541"/>
        <v>Munlo</v>
      </c>
      <c r="K923" s="71" t="str">
        <f t="shared" si="542"/>
        <v xml:space="preserve"> Namlaku</v>
      </c>
      <c r="L923" s="71">
        <f t="shared" si="543"/>
        <v>0</v>
      </c>
      <c r="M923" s="71">
        <f t="shared" si="544"/>
        <v>0</v>
      </c>
      <c r="N923" s="71">
        <f t="shared" si="563"/>
        <v>6</v>
      </c>
      <c r="O923" s="71" t="str">
        <f t="shared" si="564"/>
        <v>Intermediate Level of Service</v>
      </c>
      <c r="P923" s="71">
        <v>1</v>
      </c>
      <c r="Q923" s="71" t="str">
        <f t="shared" si="545"/>
        <v>Afridev Handpump</v>
      </c>
      <c r="R923" s="71" t="str">
        <f t="shared" si="546"/>
        <v/>
      </c>
      <c r="S923" s="71" t="str">
        <f t="shared" si="565"/>
        <v>Afridev Handpump</v>
      </c>
      <c r="T923" s="71">
        <f t="shared" si="547"/>
        <v>1</v>
      </c>
      <c r="U923" s="71">
        <f t="shared" si="548"/>
        <v>600</v>
      </c>
      <c r="V923" s="71">
        <f t="shared" si="549"/>
        <v>0</v>
      </c>
      <c r="W923" s="71">
        <f t="shared" si="550"/>
        <v>0</v>
      </c>
      <c r="X923" s="71">
        <f t="shared" si="551"/>
        <v>1</v>
      </c>
      <c r="Y923" s="71">
        <f t="shared" si="552"/>
        <v>0</v>
      </c>
      <c r="Z923" s="71">
        <f t="shared" si="566"/>
        <v>0</v>
      </c>
      <c r="AA923" s="71">
        <f t="shared" si="553"/>
        <v>1</v>
      </c>
      <c r="AB923" s="71">
        <f t="shared" si="554"/>
        <v>90</v>
      </c>
      <c r="AC923" s="71" t="str">
        <f t="shared" si="555"/>
        <v>Handpump</v>
      </c>
      <c r="AD923" s="71">
        <f t="shared" si="567"/>
        <v>90</v>
      </c>
      <c r="AE923" s="71" t="str">
        <f t="shared" si="568"/>
        <v/>
      </c>
      <c r="AF923" s="71">
        <f t="shared" si="556"/>
        <v>1</v>
      </c>
      <c r="AG923" s="71" t="str">
        <f t="shared" si="557"/>
        <v/>
      </c>
      <c r="AH923" s="71" t="str">
        <f t="shared" si="558"/>
        <v/>
      </c>
      <c r="AI923" s="71">
        <f t="shared" si="559"/>
        <v>1</v>
      </c>
      <c r="AJ923" s="71" t="str">
        <f t="shared" si="560"/>
        <v>Turbidity</v>
      </c>
      <c r="AK923" s="71">
        <f t="shared" si="561"/>
        <v>1</v>
      </c>
      <c r="AL923" s="71">
        <f t="shared" si="569"/>
        <v>1</v>
      </c>
      <c r="AM923" s="71">
        <f t="shared" si="562"/>
        <v>1</v>
      </c>
    </row>
    <row r="924" spans="1:39" x14ac:dyDescent="0.45">
      <c r="A924" s="71" t="str">
        <f t="shared" si="532"/>
        <v>2718720137</v>
      </c>
      <c r="B924" s="71" t="str">
        <f t="shared" si="533"/>
        <v>27-08-2019 16:32:44 UTC</v>
      </c>
      <c r="C924" s="71" t="str">
        <f t="shared" si="534"/>
        <v>mpsh-b630-nrk5</v>
      </c>
      <c r="D924" s="71" t="str">
        <f t="shared" si="535"/>
        <v>-15.639895261265337</v>
      </c>
      <c r="E924" s="71" t="str">
        <f t="shared" si="536"/>
        <v>35.11408760212362</v>
      </c>
      <c r="F924" s="71" t="str">
        <f t="shared" si="537"/>
        <v>934.0</v>
      </c>
      <c r="G924" s="71" t="str">
        <f t="shared" si="538"/>
        <v>Malawi</v>
      </c>
      <c r="H924" s="71" t="str">
        <f t="shared" si="539"/>
        <v>Chiradzulu</v>
      </c>
      <c r="I924" s="71" t="str">
        <f t="shared" si="540"/>
        <v>Chitera</v>
      </c>
      <c r="J924" s="71" t="str">
        <f t="shared" si="541"/>
        <v>Ntalika</v>
      </c>
      <c r="K924" s="71" t="str">
        <f t="shared" si="542"/>
        <v>Ntalika</v>
      </c>
      <c r="L924" s="71">
        <f t="shared" si="543"/>
        <v>0</v>
      </c>
      <c r="M924" s="71">
        <f t="shared" si="544"/>
        <v>0</v>
      </c>
      <c r="N924" s="71">
        <f t="shared" si="563"/>
        <v>0</v>
      </c>
      <c r="O924" s="71" t="str">
        <f t="shared" si="564"/>
        <v>No Improved System</v>
      </c>
      <c r="P924" s="71" t="s">
        <v>96</v>
      </c>
      <c r="Q924" s="71" t="str">
        <f t="shared" si="545"/>
        <v/>
      </c>
      <c r="R924" s="71" t="str">
        <f t="shared" si="546"/>
        <v>Unprotected well</v>
      </c>
      <c r="S924" s="71" t="str">
        <f t="shared" si="565"/>
        <v>Unprotected well</v>
      </c>
      <c r="T924" s="71" t="str">
        <f t="shared" si="547"/>
        <v>N/A</v>
      </c>
      <c r="U924" s="71">
        <f t="shared" si="548"/>
        <v>800</v>
      </c>
      <c r="V924" s="71" t="str">
        <f t="shared" si="549"/>
        <v>N/A</v>
      </c>
      <c r="W924" s="71" t="str">
        <f t="shared" si="550"/>
        <v/>
      </c>
      <c r="X924" s="71" t="str">
        <f t="shared" si="551"/>
        <v/>
      </c>
      <c r="Y924" s="71" t="str">
        <f t="shared" si="552"/>
        <v/>
      </c>
      <c r="Z924" s="71" t="str">
        <f t="shared" si="566"/>
        <v>N/A</v>
      </c>
      <c r="AA924" s="71" t="str">
        <f t="shared" si="553"/>
        <v>N/A</v>
      </c>
      <c r="AB924" s="71" t="str">
        <f t="shared" si="554"/>
        <v/>
      </c>
      <c r="AC924" s="71" t="str">
        <f t="shared" si="555"/>
        <v/>
      </c>
      <c r="AD924" s="71" t="str">
        <f t="shared" si="567"/>
        <v/>
      </c>
      <c r="AE924" s="71" t="str">
        <f t="shared" si="568"/>
        <v/>
      </c>
      <c r="AF924" s="71" t="str">
        <f t="shared" si="556"/>
        <v>N/A</v>
      </c>
      <c r="AG924" s="71" t="str">
        <f t="shared" si="557"/>
        <v/>
      </c>
      <c r="AH924" s="71" t="str">
        <f t="shared" si="558"/>
        <v/>
      </c>
      <c r="AI924" s="71" t="str">
        <f t="shared" si="559"/>
        <v/>
      </c>
      <c r="AJ924" s="71" t="str">
        <f t="shared" si="560"/>
        <v/>
      </c>
      <c r="AK924" s="71" t="str">
        <f t="shared" si="561"/>
        <v/>
      </c>
      <c r="AL924" s="71" t="str">
        <f t="shared" si="569"/>
        <v>N/A</v>
      </c>
      <c r="AM924" s="71" t="str">
        <f t="shared" si="562"/>
        <v>N/A</v>
      </c>
    </row>
    <row r="925" spans="1:39" x14ac:dyDescent="0.45">
      <c r="A925" s="71" t="str">
        <f t="shared" si="532"/>
        <v>2717060155</v>
      </c>
      <c r="B925" s="71" t="str">
        <f t="shared" si="533"/>
        <v>27-08-2019 16:35:20 UTC</v>
      </c>
      <c r="C925" s="71" t="str">
        <f t="shared" si="534"/>
        <v>ett5-t7tf-ng3f</v>
      </c>
      <c r="D925" s="71" t="str">
        <f t="shared" si="535"/>
        <v>-15.639987587928772</v>
      </c>
      <c r="E925" s="71" t="str">
        <f t="shared" si="536"/>
        <v>35.1141126640141</v>
      </c>
      <c r="F925" s="71" t="str">
        <f t="shared" si="537"/>
        <v>937.0</v>
      </c>
      <c r="G925" s="71" t="str">
        <f t="shared" si="538"/>
        <v>Malawi</v>
      </c>
      <c r="H925" s="71" t="str">
        <f t="shared" si="539"/>
        <v>Chiradzulu</v>
      </c>
      <c r="I925" s="71" t="str">
        <f t="shared" si="540"/>
        <v>Chitera</v>
      </c>
      <c r="J925" s="71" t="str">
        <f t="shared" si="541"/>
        <v>Ntalika</v>
      </c>
      <c r="K925" s="71" t="str">
        <f t="shared" si="542"/>
        <v>Ntalika</v>
      </c>
      <c r="L925" s="71">
        <f t="shared" si="543"/>
        <v>0</v>
      </c>
      <c r="M925" s="71">
        <f t="shared" si="544"/>
        <v>0</v>
      </c>
      <c r="N925" s="71">
        <f t="shared" si="563"/>
        <v>0</v>
      </c>
      <c r="O925" s="71" t="str">
        <f t="shared" si="564"/>
        <v>No Improved System</v>
      </c>
      <c r="P925" s="71" t="s">
        <v>96</v>
      </c>
      <c r="Q925" s="71" t="str">
        <f t="shared" si="545"/>
        <v/>
      </c>
      <c r="R925" s="71" t="str">
        <f t="shared" si="546"/>
        <v>Unprotected well</v>
      </c>
      <c r="S925" s="71" t="str">
        <f t="shared" si="565"/>
        <v>Unprotected well</v>
      </c>
      <c r="T925" s="71" t="str">
        <f t="shared" si="547"/>
        <v>N/A</v>
      </c>
      <c r="U925" s="71">
        <f t="shared" si="548"/>
        <v>80</v>
      </c>
      <c r="V925" s="71" t="str">
        <f t="shared" si="549"/>
        <v>N/A</v>
      </c>
      <c r="W925" s="71" t="str">
        <f t="shared" si="550"/>
        <v/>
      </c>
      <c r="X925" s="71" t="str">
        <f t="shared" si="551"/>
        <v/>
      </c>
      <c r="Y925" s="71" t="str">
        <f t="shared" si="552"/>
        <v/>
      </c>
      <c r="Z925" s="71" t="str">
        <f t="shared" si="566"/>
        <v>N/A</v>
      </c>
      <c r="AA925" s="71" t="str">
        <f t="shared" si="553"/>
        <v>N/A</v>
      </c>
      <c r="AB925" s="71" t="str">
        <f t="shared" si="554"/>
        <v/>
      </c>
      <c r="AC925" s="71" t="str">
        <f t="shared" si="555"/>
        <v/>
      </c>
      <c r="AD925" s="71" t="str">
        <f t="shared" si="567"/>
        <v/>
      </c>
      <c r="AE925" s="71" t="str">
        <f t="shared" si="568"/>
        <v/>
      </c>
      <c r="AF925" s="71" t="str">
        <f t="shared" si="556"/>
        <v>N/A</v>
      </c>
      <c r="AG925" s="71" t="str">
        <f t="shared" si="557"/>
        <v/>
      </c>
      <c r="AH925" s="71" t="str">
        <f t="shared" si="558"/>
        <v/>
      </c>
      <c r="AI925" s="71" t="str">
        <f t="shared" si="559"/>
        <v/>
      </c>
      <c r="AJ925" s="71" t="str">
        <f t="shared" si="560"/>
        <v/>
      </c>
      <c r="AK925" s="71" t="str">
        <f t="shared" si="561"/>
        <v/>
      </c>
      <c r="AL925" s="71" t="str">
        <f t="shared" si="569"/>
        <v>N/A</v>
      </c>
      <c r="AM925" s="71" t="str">
        <f t="shared" si="562"/>
        <v>N/A</v>
      </c>
    </row>
    <row r="926" spans="1:39" x14ac:dyDescent="0.45">
      <c r="A926" s="71" t="str">
        <f t="shared" si="532"/>
        <v>2707470121</v>
      </c>
      <c r="B926" s="71" t="str">
        <f t="shared" si="533"/>
        <v>27-08-2019 16:40:30 UTC</v>
      </c>
      <c r="C926" s="71" t="str">
        <f t="shared" si="534"/>
        <v>jh8g-cnyx-7vqa</v>
      </c>
      <c r="D926" s="71" t="str">
        <f t="shared" si="535"/>
        <v>-15.633048210293055</v>
      </c>
      <c r="E926" s="71" t="str">
        <f t="shared" si="536"/>
        <v>35.114587750285864</v>
      </c>
      <c r="F926" s="71" t="str">
        <f t="shared" si="537"/>
        <v>921.0</v>
      </c>
      <c r="G926" s="71" t="str">
        <f t="shared" si="538"/>
        <v>Malawi</v>
      </c>
      <c r="H926" s="71" t="str">
        <f t="shared" si="539"/>
        <v>Chiradzulu</v>
      </c>
      <c r="I926" s="71" t="str">
        <f t="shared" si="540"/>
        <v>Chitera</v>
      </c>
      <c r="J926" s="71" t="str">
        <f t="shared" si="541"/>
        <v>Ntalika</v>
      </c>
      <c r="K926" s="71" t="str">
        <f t="shared" si="542"/>
        <v>Ntalika</v>
      </c>
      <c r="L926" s="71">
        <f t="shared" si="543"/>
        <v>0</v>
      </c>
      <c r="M926" s="71">
        <f t="shared" si="544"/>
        <v>0</v>
      </c>
      <c r="N926" s="71">
        <f t="shared" si="563"/>
        <v>7</v>
      </c>
      <c r="O926" s="71" t="str">
        <f t="shared" si="564"/>
        <v>Intermediate Level of Service</v>
      </c>
      <c r="P926" s="71">
        <v>1</v>
      </c>
      <c r="Q926" s="71" t="str">
        <f t="shared" si="545"/>
        <v>Afridev Handpump</v>
      </c>
      <c r="R926" s="71" t="str">
        <f t="shared" si="546"/>
        <v/>
      </c>
      <c r="S926" s="71" t="str">
        <f t="shared" si="565"/>
        <v>Afridev Handpump</v>
      </c>
      <c r="T926" s="71">
        <f t="shared" si="547"/>
        <v>1</v>
      </c>
      <c r="U926" s="71">
        <f t="shared" si="548"/>
        <v>625</v>
      </c>
      <c r="V926" s="71">
        <f t="shared" si="549"/>
        <v>0</v>
      </c>
      <c r="W926" s="71">
        <f t="shared" si="550"/>
        <v>1</v>
      </c>
      <c r="X926" s="71" t="str">
        <f t="shared" si="551"/>
        <v/>
      </c>
      <c r="Y926" s="71" t="str">
        <f t="shared" si="552"/>
        <v/>
      </c>
      <c r="Z926" s="71">
        <f t="shared" si="566"/>
        <v>1</v>
      </c>
      <c r="AA926" s="71">
        <f t="shared" si="553"/>
        <v>1</v>
      </c>
      <c r="AB926" s="71">
        <f t="shared" si="554"/>
        <v>47</v>
      </c>
      <c r="AC926" s="71" t="str">
        <f t="shared" si="555"/>
        <v>Handpump</v>
      </c>
      <c r="AD926" s="71">
        <f t="shared" si="567"/>
        <v>47</v>
      </c>
      <c r="AE926" s="71" t="str">
        <f t="shared" si="568"/>
        <v/>
      </c>
      <c r="AF926" s="71">
        <f t="shared" si="556"/>
        <v>1</v>
      </c>
      <c r="AG926" s="71" t="str">
        <f t="shared" si="557"/>
        <v/>
      </c>
      <c r="AH926" s="71" t="str">
        <f t="shared" si="558"/>
        <v/>
      </c>
      <c r="AI926" s="71">
        <f t="shared" si="559"/>
        <v>1</v>
      </c>
      <c r="AJ926" s="71" t="str">
        <f t="shared" si="560"/>
        <v>Turbidity</v>
      </c>
      <c r="AK926" s="71">
        <f t="shared" si="561"/>
        <v>1</v>
      </c>
      <c r="AL926" s="71">
        <f t="shared" si="569"/>
        <v>1</v>
      </c>
      <c r="AM926" s="71">
        <f t="shared" si="562"/>
        <v>1</v>
      </c>
    </row>
    <row r="927" spans="1:39" x14ac:dyDescent="0.45">
      <c r="A927" s="71" t="str">
        <f t="shared" si="532"/>
        <v>2730300106</v>
      </c>
      <c r="B927" s="71" t="str">
        <f t="shared" si="533"/>
        <v>27-08-2019 16:42:36 UTC</v>
      </c>
      <c r="C927" s="71" t="str">
        <f t="shared" si="534"/>
        <v>tkaq-aqrm-n8hx</v>
      </c>
      <c r="D927" s="71" t="str">
        <f t="shared" si="535"/>
        <v>-15.631112032569945</v>
      </c>
      <c r="E927" s="71" t="str">
        <f t="shared" si="536"/>
        <v>35.12140475213528</v>
      </c>
      <c r="F927" s="71" t="str">
        <f t="shared" si="537"/>
        <v>994.0</v>
      </c>
      <c r="G927" s="71" t="str">
        <f t="shared" si="538"/>
        <v>Malawi</v>
      </c>
      <c r="H927" s="71" t="str">
        <f t="shared" si="539"/>
        <v>Chiradzulu</v>
      </c>
      <c r="I927" s="71" t="str">
        <f t="shared" si="540"/>
        <v>Chitera</v>
      </c>
      <c r="J927" s="71" t="str">
        <f t="shared" si="541"/>
        <v>Ntalika</v>
      </c>
      <c r="K927" s="71" t="str">
        <f t="shared" si="542"/>
        <v>Ntalika</v>
      </c>
      <c r="L927" s="71">
        <f t="shared" si="543"/>
        <v>0</v>
      </c>
      <c r="M927" s="71">
        <f t="shared" si="544"/>
        <v>0</v>
      </c>
      <c r="N927" s="71">
        <f t="shared" si="563"/>
        <v>7</v>
      </c>
      <c r="O927" s="71" t="str">
        <f t="shared" si="564"/>
        <v>Intermediate Level of Service</v>
      </c>
      <c r="P927" s="71">
        <v>1</v>
      </c>
      <c r="Q927" s="71" t="str">
        <f t="shared" si="545"/>
        <v>Afridev Handpump</v>
      </c>
      <c r="R927" s="71" t="str">
        <f t="shared" si="546"/>
        <v/>
      </c>
      <c r="S927" s="71" t="str">
        <f t="shared" si="565"/>
        <v>Afridev Handpump</v>
      </c>
      <c r="T927" s="71">
        <f t="shared" si="547"/>
        <v>1</v>
      </c>
      <c r="U927" s="71">
        <f t="shared" si="548"/>
        <v>35</v>
      </c>
      <c r="V927" s="71">
        <f t="shared" si="549"/>
        <v>1</v>
      </c>
      <c r="W927" s="71">
        <f t="shared" si="550"/>
        <v>0</v>
      </c>
      <c r="X927" s="71">
        <f t="shared" si="551"/>
        <v>1</v>
      </c>
      <c r="Y927" s="71">
        <f t="shared" si="552"/>
        <v>0</v>
      </c>
      <c r="Z927" s="71">
        <f t="shared" si="566"/>
        <v>0</v>
      </c>
      <c r="AA927" s="71">
        <f t="shared" si="553"/>
        <v>1</v>
      </c>
      <c r="AB927" s="71">
        <f t="shared" si="554"/>
        <v>62</v>
      </c>
      <c r="AC927" s="71" t="str">
        <f t="shared" si="555"/>
        <v>Handpump</v>
      </c>
      <c r="AD927" s="71">
        <f t="shared" si="567"/>
        <v>62</v>
      </c>
      <c r="AE927" s="71" t="str">
        <f t="shared" si="568"/>
        <v/>
      </c>
      <c r="AF927" s="71">
        <f t="shared" si="556"/>
        <v>1</v>
      </c>
      <c r="AG927" s="71" t="str">
        <f t="shared" si="557"/>
        <v/>
      </c>
      <c r="AH927" s="71" t="str">
        <f t="shared" si="558"/>
        <v/>
      </c>
      <c r="AI927" s="71">
        <f t="shared" si="559"/>
        <v>1</v>
      </c>
      <c r="AJ927" s="71" t="str">
        <f t="shared" si="560"/>
        <v>Turbidity</v>
      </c>
      <c r="AK927" s="71">
        <f t="shared" si="561"/>
        <v>1</v>
      </c>
      <c r="AL927" s="71">
        <f t="shared" si="569"/>
        <v>1</v>
      </c>
      <c r="AM927" s="71">
        <f t="shared" si="562"/>
        <v>1</v>
      </c>
    </row>
    <row r="928" spans="1:39" x14ac:dyDescent="0.45">
      <c r="A928" s="71" t="str">
        <f t="shared" si="532"/>
        <v>2709180141</v>
      </c>
      <c r="B928" s="71" t="str">
        <f t="shared" si="533"/>
        <v>27-08-2019 16:48:46 UTC</v>
      </c>
      <c r="C928" s="71" t="str">
        <f t="shared" si="534"/>
        <v>d8hq-t7pp-kfs9</v>
      </c>
      <c r="D928" s="71" t="str">
        <f t="shared" si="535"/>
        <v>-15.622883308678865</v>
      </c>
      <c r="E928" s="71" t="str">
        <f t="shared" si="536"/>
        <v>35.120353577658534</v>
      </c>
      <c r="F928" s="71" t="str">
        <f t="shared" si="537"/>
        <v>992.0</v>
      </c>
      <c r="G928" s="71" t="str">
        <f t="shared" si="538"/>
        <v>Malawi</v>
      </c>
      <c r="H928" s="71" t="str">
        <f t="shared" si="539"/>
        <v>Chiradzulu</v>
      </c>
      <c r="I928" s="71" t="str">
        <f t="shared" si="540"/>
        <v>Chitera</v>
      </c>
      <c r="J928" s="71" t="str">
        <f t="shared" si="541"/>
        <v>Ntalika</v>
      </c>
      <c r="K928" s="71" t="str">
        <f t="shared" si="542"/>
        <v>Salihera</v>
      </c>
      <c r="L928" s="71">
        <f t="shared" si="543"/>
        <v>0</v>
      </c>
      <c r="M928" s="71">
        <f t="shared" si="544"/>
        <v>0</v>
      </c>
      <c r="N928" s="71">
        <f t="shared" si="563"/>
        <v>7</v>
      </c>
      <c r="O928" s="71" t="str">
        <f t="shared" si="564"/>
        <v>Intermediate Level of Service</v>
      </c>
      <c r="P928" s="71">
        <v>1</v>
      </c>
      <c r="Q928" s="71" t="str">
        <f t="shared" si="545"/>
        <v>Afridev Handpump</v>
      </c>
      <c r="R928" s="71" t="str">
        <f t="shared" si="546"/>
        <v/>
      </c>
      <c r="S928" s="71" t="str">
        <f t="shared" si="565"/>
        <v>Afridev Handpump</v>
      </c>
      <c r="T928" s="71">
        <f t="shared" si="547"/>
        <v>1</v>
      </c>
      <c r="U928" s="71">
        <f t="shared" si="548"/>
        <v>1235</v>
      </c>
      <c r="V928" s="71">
        <f t="shared" si="549"/>
        <v>0</v>
      </c>
      <c r="W928" s="71">
        <f t="shared" si="550"/>
        <v>1</v>
      </c>
      <c r="X928" s="71" t="str">
        <f t="shared" si="551"/>
        <v/>
      </c>
      <c r="Y928" s="71" t="str">
        <f t="shared" si="552"/>
        <v/>
      </c>
      <c r="Z928" s="71">
        <f t="shared" si="566"/>
        <v>1</v>
      </c>
      <c r="AA928" s="71">
        <f t="shared" si="553"/>
        <v>1</v>
      </c>
      <c r="AB928" s="71">
        <f t="shared" si="554"/>
        <v>44</v>
      </c>
      <c r="AC928" s="71" t="str">
        <f t="shared" si="555"/>
        <v>Handpump</v>
      </c>
      <c r="AD928" s="71">
        <f t="shared" si="567"/>
        <v>44</v>
      </c>
      <c r="AE928" s="71" t="str">
        <f t="shared" si="568"/>
        <v/>
      </c>
      <c r="AF928" s="71">
        <f t="shared" si="556"/>
        <v>1</v>
      </c>
      <c r="AG928" s="71" t="str">
        <f t="shared" si="557"/>
        <v/>
      </c>
      <c r="AH928" s="71" t="str">
        <f t="shared" si="558"/>
        <v/>
      </c>
      <c r="AI928" s="71">
        <f t="shared" si="559"/>
        <v>1</v>
      </c>
      <c r="AJ928" s="71" t="str">
        <f t="shared" si="560"/>
        <v>Turbidity</v>
      </c>
      <c r="AK928" s="71">
        <f t="shared" si="561"/>
        <v>1</v>
      </c>
      <c r="AL928" s="71">
        <f t="shared" si="569"/>
        <v>1</v>
      </c>
      <c r="AM928" s="71">
        <f t="shared" si="562"/>
        <v>1</v>
      </c>
    </row>
    <row r="929" spans="1:39" x14ac:dyDescent="0.45">
      <c r="A929" s="71" t="str">
        <f t="shared" si="532"/>
        <v>2709190123</v>
      </c>
      <c r="B929" s="71" t="str">
        <f t="shared" si="533"/>
        <v>27-08-2019 16:50:51 UTC</v>
      </c>
      <c r="C929" s="71" t="str">
        <f t="shared" si="534"/>
        <v>nff8-fx62-wc6x</v>
      </c>
      <c r="D929" s="71" t="str">
        <f t="shared" si="535"/>
        <v>-15.623344941996038</v>
      </c>
      <c r="E929" s="71" t="str">
        <f t="shared" si="536"/>
        <v>35.12486723251641</v>
      </c>
      <c r="F929" s="71" t="str">
        <f t="shared" si="537"/>
        <v>962.0</v>
      </c>
      <c r="G929" s="71" t="str">
        <f t="shared" si="538"/>
        <v>Malawi</v>
      </c>
      <c r="H929" s="71" t="str">
        <f t="shared" si="539"/>
        <v>Chiradzulu</v>
      </c>
      <c r="I929" s="71" t="str">
        <f t="shared" si="540"/>
        <v>Chitera</v>
      </c>
      <c r="J929" s="71" t="str">
        <f t="shared" si="541"/>
        <v>Ntalika</v>
      </c>
      <c r="K929" s="71" t="str">
        <f t="shared" si="542"/>
        <v>Salihera</v>
      </c>
      <c r="L929" s="71">
        <f t="shared" si="543"/>
        <v>0</v>
      </c>
      <c r="M929" s="71">
        <f t="shared" si="544"/>
        <v>0</v>
      </c>
      <c r="N929" s="71">
        <f t="shared" si="563"/>
        <v>5</v>
      </c>
      <c r="O929" s="71" t="str">
        <f t="shared" si="564"/>
        <v>Basic Level of Service</v>
      </c>
      <c r="P929" s="71">
        <v>1</v>
      </c>
      <c r="Q929" s="71" t="str">
        <f t="shared" si="545"/>
        <v>Afridev Handpump</v>
      </c>
      <c r="R929" s="71" t="str">
        <f t="shared" si="546"/>
        <v/>
      </c>
      <c r="S929" s="71" t="str">
        <f t="shared" si="565"/>
        <v>Afridev Handpump</v>
      </c>
      <c r="T929" s="71">
        <f t="shared" si="547"/>
        <v>1</v>
      </c>
      <c r="U929" s="71">
        <f t="shared" si="548"/>
        <v>1000</v>
      </c>
      <c r="V929" s="71">
        <f t="shared" si="549"/>
        <v>0</v>
      </c>
      <c r="W929" s="71">
        <f t="shared" si="550"/>
        <v>0</v>
      </c>
      <c r="X929" s="71">
        <f t="shared" si="551"/>
        <v>1</v>
      </c>
      <c r="Y929" s="71">
        <f t="shared" si="552"/>
        <v>0</v>
      </c>
      <c r="Z929" s="71">
        <f t="shared" si="566"/>
        <v>0</v>
      </c>
      <c r="AA929" s="71">
        <f t="shared" si="553"/>
        <v>1</v>
      </c>
      <c r="AB929" s="71">
        <f t="shared" si="554"/>
        <v>59</v>
      </c>
      <c r="AC929" s="71" t="str">
        <f t="shared" si="555"/>
        <v>Handpump</v>
      </c>
      <c r="AD929" s="71">
        <f t="shared" si="567"/>
        <v>59</v>
      </c>
      <c r="AE929" s="71" t="str">
        <f t="shared" si="568"/>
        <v/>
      </c>
      <c r="AF929" s="71">
        <f t="shared" si="556"/>
        <v>1</v>
      </c>
      <c r="AG929" s="71" t="str">
        <f t="shared" si="557"/>
        <v/>
      </c>
      <c r="AH929" s="71" t="str">
        <f t="shared" si="558"/>
        <v/>
      </c>
      <c r="AI929" s="71">
        <f t="shared" si="559"/>
        <v>1</v>
      </c>
      <c r="AJ929" s="71" t="str">
        <f t="shared" si="560"/>
        <v>Turbidity</v>
      </c>
      <c r="AK929" s="71">
        <f t="shared" si="561"/>
        <v>1</v>
      </c>
      <c r="AL929" s="71">
        <f t="shared" si="569"/>
        <v>1</v>
      </c>
      <c r="AM929" s="71">
        <f t="shared" si="562"/>
        <v>0</v>
      </c>
    </row>
    <row r="930" spans="1:39" x14ac:dyDescent="0.45">
      <c r="A930" s="71" t="str">
        <f t="shared" si="532"/>
        <v>2718660135</v>
      </c>
      <c r="B930" s="71" t="str">
        <f t="shared" si="533"/>
        <v>27-08-2019 16:52:24 UTC</v>
      </c>
      <c r="C930" s="71" t="str">
        <f t="shared" si="534"/>
        <v>3vne-grwp-wkmt</v>
      </c>
      <c r="D930" s="71" t="str">
        <f t="shared" si="535"/>
        <v>-15.635527074337006</v>
      </c>
      <c r="E930" s="71" t="str">
        <f t="shared" si="536"/>
        <v>35.12825000099838</v>
      </c>
      <c r="F930" s="71" t="str">
        <f t="shared" si="537"/>
        <v>958.0</v>
      </c>
      <c r="G930" s="71" t="str">
        <f t="shared" si="538"/>
        <v>Malawi</v>
      </c>
      <c r="H930" s="71" t="str">
        <f t="shared" si="539"/>
        <v>Chiradzulu</v>
      </c>
      <c r="I930" s="71" t="str">
        <f t="shared" si="540"/>
        <v>Chitera</v>
      </c>
      <c r="J930" s="71" t="str">
        <f t="shared" si="541"/>
        <v>Ntalika</v>
      </c>
      <c r="K930" s="71" t="str">
        <f t="shared" si="542"/>
        <v>Ntalika</v>
      </c>
      <c r="L930" s="71">
        <f t="shared" si="543"/>
        <v>0</v>
      </c>
      <c r="M930" s="71">
        <f t="shared" si="544"/>
        <v>0</v>
      </c>
      <c r="N930" s="71">
        <f t="shared" si="563"/>
        <v>0</v>
      </c>
      <c r="O930" s="71" t="str">
        <f t="shared" si="564"/>
        <v>No Improved System</v>
      </c>
      <c r="P930" s="71" t="s">
        <v>96</v>
      </c>
      <c r="Q930" s="71" t="str">
        <f t="shared" si="545"/>
        <v/>
      </c>
      <c r="R930" s="71" t="str">
        <f t="shared" si="546"/>
        <v>Unprotected well</v>
      </c>
      <c r="S930" s="71" t="str">
        <f t="shared" si="565"/>
        <v>Unprotected well</v>
      </c>
      <c r="T930" s="71" t="str">
        <f t="shared" si="547"/>
        <v>N/A</v>
      </c>
      <c r="U930" s="71">
        <f t="shared" si="548"/>
        <v>125</v>
      </c>
      <c r="V930" s="71" t="str">
        <f t="shared" si="549"/>
        <v>N/A</v>
      </c>
      <c r="W930" s="71" t="str">
        <f t="shared" si="550"/>
        <v/>
      </c>
      <c r="X930" s="71" t="str">
        <f t="shared" si="551"/>
        <v/>
      </c>
      <c r="Y930" s="71" t="str">
        <f t="shared" si="552"/>
        <v/>
      </c>
      <c r="Z930" s="71" t="str">
        <f t="shared" si="566"/>
        <v>N/A</v>
      </c>
      <c r="AA930" s="71" t="str">
        <f t="shared" si="553"/>
        <v>N/A</v>
      </c>
      <c r="AB930" s="71" t="str">
        <f t="shared" si="554"/>
        <v/>
      </c>
      <c r="AC930" s="71" t="str">
        <f t="shared" si="555"/>
        <v/>
      </c>
      <c r="AD930" s="71" t="str">
        <f t="shared" si="567"/>
        <v/>
      </c>
      <c r="AE930" s="71" t="str">
        <f t="shared" si="568"/>
        <v/>
      </c>
      <c r="AF930" s="71" t="str">
        <f t="shared" si="556"/>
        <v>N/A</v>
      </c>
      <c r="AG930" s="71" t="str">
        <f t="shared" si="557"/>
        <v/>
      </c>
      <c r="AH930" s="71" t="str">
        <f t="shared" si="558"/>
        <v/>
      </c>
      <c r="AI930" s="71" t="str">
        <f t="shared" si="559"/>
        <v/>
      </c>
      <c r="AJ930" s="71" t="str">
        <f t="shared" si="560"/>
        <v/>
      </c>
      <c r="AK930" s="71" t="str">
        <f t="shared" si="561"/>
        <v/>
      </c>
      <c r="AL930" s="71" t="str">
        <f t="shared" si="569"/>
        <v>N/A</v>
      </c>
      <c r="AM930" s="71" t="str">
        <f t="shared" si="562"/>
        <v>N/A</v>
      </c>
    </row>
    <row r="931" spans="1:39" x14ac:dyDescent="0.45">
      <c r="A931" s="71" t="str">
        <f t="shared" si="532"/>
        <v>2706110116</v>
      </c>
      <c r="B931" s="71" t="str">
        <f t="shared" si="533"/>
        <v>27-08-2019 17:02:20 UTC</v>
      </c>
      <c r="C931" s="71" t="str">
        <f t="shared" si="534"/>
        <v>khbm-6t3e-n1jw</v>
      </c>
      <c r="D931" s="71" t="str">
        <f t="shared" si="535"/>
        <v>-15.634047626517713</v>
      </c>
      <c r="E931" s="71" t="str">
        <f t="shared" si="536"/>
        <v>35.12995094060898</v>
      </c>
      <c r="F931" s="71" t="str">
        <f t="shared" si="537"/>
        <v>961.0</v>
      </c>
      <c r="G931" s="71" t="str">
        <f t="shared" si="538"/>
        <v>Malawi</v>
      </c>
      <c r="H931" s="71" t="str">
        <f t="shared" si="539"/>
        <v>Chiradzulu</v>
      </c>
      <c r="I931" s="71" t="str">
        <f t="shared" si="540"/>
        <v>Chitera</v>
      </c>
      <c r="J931" s="71" t="str">
        <f t="shared" si="541"/>
        <v>Ntalika</v>
      </c>
      <c r="K931" s="71" t="str">
        <f t="shared" si="542"/>
        <v>Ntalika</v>
      </c>
      <c r="L931" s="71">
        <f t="shared" si="543"/>
        <v>0</v>
      </c>
      <c r="M931" s="71">
        <f t="shared" si="544"/>
        <v>0</v>
      </c>
      <c r="N931" s="71">
        <f t="shared" si="563"/>
        <v>0</v>
      </c>
      <c r="O931" s="71" t="str">
        <f t="shared" si="564"/>
        <v>No Improved System</v>
      </c>
      <c r="P931" s="71" t="s">
        <v>96</v>
      </c>
      <c r="Q931" s="71" t="str">
        <f t="shared" si="545"/>
        <v/>
      </c>
      <c r="R931" s="71" t="str">
        <f t="shared" si="546"/>
        <v/>
      </c>
      <c r="S931" s="71" t="str">
        <f t="shared" si="565"/>
        <v/>
      </c>
      <c r="T931" s="71" t="str">
        <f t="shared" si="547"/>
        <v>N/A</v>
      </c>
      <c r="U931" s="71">
        <f t="shared" si="548"/>
        <v>135</v>
      </c>
      <c r="V931" s="71" t="str">
        <f t="shared" si="549"/>
        <v>N/A</v>
      </c>
      <c r="W931" s="71">
        <f t="shared" si="550"/>
        <v>1</v>
      </c>
      <c r="X931" s="71" t="str">
        <f t="shared" si="551"/>
        <v/>
      </c>
      <c r="Y931" s="71" t="str">
        <f t="shared" si="552"/>
        <v/>
      </c>
      <c r="Z931" s="71" t="str">
        <f t="shared" si="566"/>
        <v>N/A</v>
      </c>
      <c r="AA931" s="71" t="str">
        <f t="shared" si="553"/>
        <v>N/A</v>
      </c>
      <c r="AB931" s="71">
        <f t="shared" si="554"/>
        <v>43</v>
      </c>
      <c r="AC931" s="71" t="str">
        <f t="shared" si="555"/>
        <v>Handpump</v>
      </c>
      <c r="AD931" s="71">
        <f t="shared" si="567"/>
        <v>43</v>
      </c>
      <c r="AE931" s="71" t="str">
        <f t="shared" si="568"/>
        <v/>
      </c>
      <c r="AF931" s="71" t="str">
        <f t="shared" si="556"/>
        <v>N/A</v>
      </c>
      <c r="AG931" s="71" t="str">
        <f t="shared" si="557"/>
        <v/>
      </c>
      <c r="AH931" s="71" t="str">
        <f t="shared" si="558"/>
        <v/>
      </c>
      <c r="AI931" s="71">
        <f t="shared" si="559"/>
        <v>0</v>
      </c>
      <c r="AJ931" s="71" t="str">
        <f t="shared" si="560"/>
        <v>Turbidity</v>
      </c>
      <c r="AK931" s="71">
        <f t="shared" si="561"/>
        <v>1</v>
      </c>
      <c r="AL931" s="71" t="str">
        <f t="shared" si="569"/>
        <v>N/A</v>
      </c>
      <c r="AM931" s="71" t="str">
        <f t="shared" si="562"/>
        <v>N/A</v>
      </c>
    </row>
    <row r="932" spans="1:39" x14ac:dyDescent="0.45">
      <c r="A932" s="71" t="str">
        <f t="shared" si="532"/>
        <v>2717010113</v>
      </c>
      <c r="B932" s="71" t="str">
        <f t="shared" si="533"/>
        <v>27-08-2019 17:18:23 UTC</v>
      </c>
      <c r="C932" s="71" t="str">
        <f t="shared" si="534"/>
        <v>ux8p-23hn-v5fk</v>
      </c>
      <c r="D932" s="71" t="str">
        <f t="shared" si="535"/>
        <v>-15.954168015159667</v>
      </c>
      <c r="E932" s="71" t="str">
        <f t="shared" si="536"/>
        <v>35.26678727008402</v>
      </c>
      <c r="F932" s="71" t="str">
        <f t="shared" si="537"/>
        <v>726.0</v>
      </c>
      <c r="G932" s="71" t="str">
        <f t="shared" si="538"/>
        <v>Malawi</v>
      </c>
      <c r="H932" s="71" t="str">
        <f t="shared" si="539"/>
        <v>Chiradzulu</v>
      </c>
      <c r="I932" s="71" t="str">
        <f t="shared" si="540"/>
        <v>Nkalo</v>
      </c>
      <c r="J932" s="71" t="str">
        <f t="shared" si="541"/>
        <v>Nkalo</v>
      </c>
      <c r="K932" s="71" t="str">
        <f t="shared" si="542"/>
        <v>Wisi</v>
      </c>
      <c r="L932" s="71">
        <f t="shared" si="543"/>
        <v>0</v>
      </c>
      <c r="M932" s="71">
        <f t="shared" si="544"/>
        <v>0</v>
      </c>
      <c r="N932" s="71">
        <f t="shared" si="563"/>
        <v>6</v>
      </c>
      <c r="O932" s="71" t="str">
        <f t="shared" si="564"/>
        <v>Intermediate Level of Service</v>
      </c>
      <c r="P932" s="71">
        <v>1</v>
      </c>
      <c r="Q932" s="71" t="str">
        <f t="shared" si="545"/>
        <v>Afridev Handpump</v>
      </c>
      <c r="R932" s="71" t="str">
        <f t="shared" si="546"/>
        <v/>
      </c>
      <c r="S932" s="71" t="str">
        <f t="shared" si="565"/>
        <v>Afridev Handpump</v>
      </c>
      <c r="T932" s="71">
        <f t="shared" si="547"/>
        <v>1</v>
      </c>
      <c r="U932" s="71">
        <f t="shared" si="548"/>
        <v>325</v>
      </c>
      <c r="V932" s="71">
        <f t="shared" si="549"/>
        <v>0</v>
      </c>
      <c r="W932" s="71">
        <f t="shared" si="550"/>
        <v>1</v>
      </c>
      <c r="X932" s="71" t="str">
        <f t="shared" si="551"/>
        <v/>
      </c>
      <c r="Y932" s="71" t="str">
        <f t="shared" si="552"/>
        <v/>
      </c>
      <c r="Z932" s="71">
        <f t="shared" si="566"/>
        <v>1</v>
      </c>
      <c r="AA932" s="71">
        <f t="shared" si="553"/>
        <v>1</v>
      </c>
      <c r="AB932" s="71">
        <f t="shared" si="554"/>
        <v>65</v>
      </c>
      <c r="AC932" s="71" t="str">
        <f t="shared" si="555"/>
        <v>Handpump</v>
      </c>
      <c r="AD932" s="71">
        <f t="shared" si="567"/>
        <v>65</v>
      </c>
      <c r="AE932" s="71" t="str">
        <f t="shared" si="568"/>
        <v/>
      </c>
      <c r="AF932" s="71">
        <f t="shared" si="556"/>
        <v>1</v>
      </c>
      <c r="AG932" s="71" t="str">
        <f t="shared" si="557"/>
        <v/>
      </c>
      <c r="AH932" s="71" t="str">
        <f t="shared" si="558"/>
        <v/>
      </c>
      <c r="AI932" s="71">
        <f t="shared" si="559"/>
        <v>1</v>
      </c>
      <c r="AJ932" s="71" t="str">
        <f t="shared" si="560"/>
        <v>Turbidity</v>
      </c>
      <c r="AK932" s="71">
        <f t="shared" si="561"/>
        <v>1</v>
      </c>
      <c r="AL932" s="71">
        <f t="shared" si="569"/>
        <v>1</v>
      </c>
      <c r="AM932" s="71">
        <f t="shared" si="562"/>
        <v>0</v>
      </c>
    </row>
    <row r="933" spans="1:39" x14ac:dyDescent="0.45">
      <c r="A933" s="71" t="str">
        <f t="shared" si="532"/>
        <v>2704150111</v>
      </c>
      <c r="B933" s="71" t="str">
        <f t="shared" si="533"/>
        <v>27-08-2019 17:22:00 UTC</v>
      </c>
      <c r="C933" s="71" t="str">
        <f t="shared" si="534"/>
        <v>n6j2-wadn-98hs</v>
      </c>
      <c r="D933" s="71" t="str">
        <f t="shared" si="535"/>
        <v>-15.954837519675493</v>
      </c>
      <c r="E933" s="71" t="str">
        <f t="shared" si="536"/>
        <v>35.26919463649392</v>
      </c>
      <c r="F933" s="71" t="str">
        <f t="shared" si="537"/>
        <v>722.0</v>
      </c>
      <c r="G933" s="71" t="str">
        <f t="shared" si="538"/>
        <v>Malawi</v>
      </c>
      <c r="H933" s="71" t="str">
        <f t="shared" si="539"/>
        <v>Chiradzulu</v>
      </c>
      <c r="I933" s="71" t="str">
        <f t="shared" si="540"/>
        <v>Nkalo</v>
      </c>
      <c r="J933" s="71" t="str">
        <f t="shared" si="541"/>
        <v>Nkalo</v>
      </c>
      <c r="K933" s="71" t="str">
        <f t="shared" si="542"/>
        <v>Chidawati</v>
      </c>
      <c r="L933" s="71">
        <f t="shared" si="543"/>
        <v>0</v>
      </c>
      <c r="M933" s="71">
        <f t="shared" si="544"/>
        <v>0</v>
      </c>
      <c r="N933" s="71">
        <f t="shared" si="563"/>
        <v>8</v>
      </c>
      <c r="O933" s="71" t="str">
        <f t="shared" si="564"/>
        <v>High Level of Service</v>
      </c>
      <c r="P933" s="71">
        <v>1</v>
      </c>
      <c r="Q933" s="71" t="str">
        <f t="shared" si="545"/>
        <v>Afridev Handpump</v>
      </c>
      <c r="R933" s="71" t="str">
        <f t="shared" si="546"/>
        <v/>
      </c>
      <c r="S933" s="71" t="str">
        <f t="shared" si="565"/>
        <v>Afridev Handpump</v>
      </c>
      <c r="T933" s="71">
        <f t="shared" si="547"/>
        <v>1</v>
      </c>
      <c r="U933" s="71">
        <f t="shared" si="548"/>
        <v>250</v>
      </c>
      <c r="V933" s="71">
        <f t="shared" si="549"/>
        <v>1</v>
      </c>
      <c r="W933" s="71">
        <f t="shared" si="550"/>
        <v>1</v>
      </c>
      <c r="X933" s="71" t="str">
        <f t="shared" si="551"/>
        <v/>
      </c>
      <c r="Y933" s="71" t="str">
        <f t="shared" si="552"/>
        <v/>
      </c>
      <c r="Z933" s="71">
        <f t="shared" si="566"/>
        <v>1</v>
      </c>
      <c r="AA933" s="71">
        <f t="shared" si="553"/>
        <v>1</v>
      </c>
      <c r="AB933" s="71">
        <f t="shared" si="554"/>
        <v>60</v>
      </c>
      <c r="AC933" s="71" t="str">
        <f t="shared" si="555"/>
        <v>Handpump</v>
      </c>
      <c r="AD933" s="71">
        <f t="shared" si="567"/>
        <v>60</v>
      </c>
      <c r="AE933" s="71" t="str">
        <f t="shared" si="568"/>
        <v/>
      </c>
      <c r="AF933" s="71">
        <f t="shared" si="556"/>
        <v>1</v>
      </c>
      <c r="AG933" s="71" t="str">
        <f t="shared" si="557"/>
        <v/>
      </c>
      <c r="AH933" s="71" t="str">
        <f t="shared" si="558"/>
        <v/>
      </c>
      <c r="AI933" s="71">
        <f t="shared" si="559"/>
        <v>1</v>
      </c>
      <c r="AJ933" s="71" t="str">
        <f t="shared" si="560"/>
        <v>Turbidity</v>
      </c>
      <c r="AK933" s="71">
        <f t="shared" si="561"/>
        <v>1</v>
      </c>
      <c r="AL933" s="71">
        <f t="shared" si="569"/>
        <v>1</v>
      </c>
      <c r="AM933" s="71">
        <f t="shared" si="562"/>
        <v>1</v>
      </c>
    </row>
    <row r="934" spans="1:39" x14ac:dyDescent="0.45">
      <c r="A934" s="71" t="str">
        <f t="shared" si="532"/>
        <v>2707500186</v>
      </c>
      <c r="B934" s="71" t="str">
        <f t="shared" si="533"/>
        <v>27-08-2019 17:27:12 UTC</v>
      </c>
      <c r="C934" s="71" t="str">
        <f t="shared" si="534"/>
        <v>gsbj-7p82-ne75</v>
      </c>
      <c r="D934" s="71" t="str">
        <f t="shared" si="535"/>
        <v>-15.953700137324631</v>
      </c>
      <c r="E934" s="71" t="str">
        <f t="shared" si="536"/>
        <v>35.273755146190524</v>
      </c>
      <c r="F934" s="71" t="str">
        <f t="shared" si="537"/>
        <v>749.0</v>
      </c>
      <c r="G934" s="71" t="str">
        <f t="shared" si="538"/>
        <v>Malawi</v>
      </c>
      <c r="H934" s="71" t="str">
        <f t="shared" si="539"/>
        <v>Chiradzulu</v>
      </c>
      <c r="I934" s="71" t="str">
        <f t="shared" si="540"/>
        <v>Nkalo</v>
      </c>
      <c r="J934" s="71" t="str">
        <f t="shared" si="541"/>
        <v>Nkalo</v>
      </c>
      <c r="K934" s="71" t="str">
        <f t="shared" si="542"/>
        <v>Chidawati</v>
      </c>
      <c r="L934" s="71">
        <f t="shared" si="543"/>
        <v>0</v>
      </c>
      <c r="M934" s="71">
        <f t="shared" si="544"/>
        <v>0</v>
      </c>
      <c r="N934" s="71">
        <f t="shared" si="563"/>
        <v>7</v>
      </c>
      <c r="O934" s="71" t="str">
        <f t="shared" si="564"/>
        <v>Intermediate Level of Service</v>
      </c>
      <c r="P934" s="71">
        <v>1</v>
      </c>
      <c r="Q934" s="71" t="str">
        <f t="shared" si="545"/>
        <v>Afridev Handpump</v>
      </c>
      <c r="R934" s="71" t="str">
        <f t="shared" si="546"/>
        <v/>
      </c>
      <c r="S934" s="71" t="str">
        <f t="shared" si="565"/>
        <v>Afridev Handpump</v>
      </c>
      <c r="T934" s="71">
        <f t="shared" si="547"/>
        <v>1</v>
      </c>
      <c r="U934" s="71">
        <f t="shared" si="548"/>
        <v>200</v>
      </c>
      <c r="V934" s="71">
        <f t="shared" si="549"/>
        <v>1</v>
      </c>
      <c r="W934" s="71">
        <f t="shared" si="550"/>
        <v>1</v>
      </c>
      <c r="X934" s="71" t="str">
        <f t="shared" si="551"/>
        <v/>
      </c>
      <c r="Y934" s="71" t="str">
        <f t="shared" si="552"/>
        <v/>
      </c>
      <c r="Z934" s="71">
        <f t="shared" si="566"/>
        <v>1</v>
      </c>
      <c r="AA934" s="71">
        <f t="shared" si="553"/>
        <v>1</v>
      </c>
      <c r="AB934" s="71">
        <f t="shared" si="554"/>
        <v>60</v>
      </c>
      <c r="AC934" s="71" t="str">
        <f t="shared" si="555"/>
        <v>Handpump</v>
      </c>
      <c r="AD934" s="71">
        <f t="shared" si="567"/>
        <v>60</v>
      </c>
      <c r="AE934" s="71" t="str">
        <f t="shared" si="568"/>
        <v/>
      </c>
      <c r="AF934" s="71">
        <f t="shared" si="556"/>
        <v>1</v>
      </c>
      <c r="AG934" s="71" t="str">
        <f t="shared" si="557"/>
        <v/>
      </c>
      <c r="AH934" s="71" t="str">
        <f t="shared" si="558"/>
        <v/>
      </c>
      <c r="AI934" s="71">
        <f t="shared" si="559"/>
        <v>1</v>
      </c>
      <c r="AJ934" s="71" t="str">
        <f t="shared" si="560"/>
        <v>Turbidity</v>
      </c>
      <c r="AK934" s="71">
        <f t="shared" si="561"/>
        <v>1</v>
      </c>
      <c r="AL934" s="71">
        <f t="shared" si="569"/>
        <v>1</v>
      </c>
      <c r="AM934" s="71">
        <f t="shared" si="562"/>
        <v>0</v>
      </c>
    </row>
    <row r="935" spans="1:39" x14ac:dyDescent="0.45">
      <c r="A935" s="71" t="str">
        <f t="shared" si="532"/>
        <v>2720680142</v>
      </c>
      <c r="B935" s="71" t="str">
        <f t="shared" si="533"/>
        <v>28-08-2019 05:48:27 UTC</v>
      </c>
      <c r="C935" s="71" t="str">
        <f t="shared" si="534"/>
        <v>k648-8wa0-51yf</v>
      </c>
      <c r="D935" s="71" t="str">
        <f t="shared" si="535"/>
        <v>-15.711808050982654</v>
      </c>
      <c r="E935" s="71" t="str">
        <f t="shared" si="536"/>
        <v>35.296791046857834</v>
      </c>
      <c r="F935" s="71" t="str">
        <f t="shared" si="537"/>
        <v>789.0</v>
      </c>
      <c r="G935" s="71" t="str">
        <f t="shared" si="538"/>
        <v>Malawi</v>
      </c>
      <c r="H935" s="71" t="str">
        <f t="shared" si="539"/>
        <v>Chiradzulu</v>
      </c>
      <c r="I935" s="71" t="str">
        <f t="shared" si="540"/>
        <v>Sandrack</v>
      </c>
      <c r="J935" s="71" t="str">
        <f t="shared" si="541"/>
        <v>Munlo</v>
      </c>
      <c r="K935" s="71" t="str">
        <f t="shared" si="542"/>
        <v xml:space="preserve"> Namlaku</v>
      </c>
      <c r="L935" s="71">
        <f t="shared" si="543"/>
        <v>0</v>
      </c>
      <c r="M935" s="71">
        <f t="shared" si="544"/>
        <v>0</v>
      </c>
      <c r="N935" s="71">
        <f t="shared" si="563"/>
        <v>5</v>
      </c>
      <c r="O935" s="71" t="str">
        <f t="shared" si="564"/>
        <v>Basic Level of Service</v>
      </c>
      <c r="P935" s="71">
        <v>1</v>
      </c>
      <c r="Q935" s="71" t="str">
        <f t="shared" si="545"/>
        <v>Afridev Handpump</v>
      </c>
      <c r="R935" s="71" t="str">
        <f t="shared" si="546"/>
        <v/>
      </c>
      <c r="S935" s="71" t="str">
        <f t="shared" si="565"/>
        <v>Afridev Handpump</v>
      </c>
      <c r="T935" s="71">
        <f t="shared" si="547"/>
        <v>1</v>
      </c>
      <c r="U935" s="71">
        <f t="shared" si="548"/>
        <v>1375</v>
      </c>
      <c r="V935" s="71">
        <f t="shared" si="549"/>
        <v>0</v>
      </c>
      <c r="W935" s="71">
        <f t="shared" si="550"/>
        <v>0</v>
      </c>
      <c r="X935" s="71">
        <f t="shared" si="551"/>
        <v>1</v>
      </c>
      <c r="Y935" s="71">
        <f t="shared" si="552"/>
        <v>0</v>
      </c>
      <c r="Z935" s="71">
        <f t="shared" si="566"/>
        <v>0</v>
      </c>
      <c r="AA935" s="71">
        <f t="shared" si="553"/>
        <v>1</v>
      </c>
      <c r="AB935" s="71">
        <f t="shared" si="554"/>
        <v>85</v>
      </c>
      <c r="AC935" s="71" t="str">
        <f t="shared" si="555"/>
        <v>Handpump</v>
      </c>
      <c r="AD935" s="71">
        <f t="shared" si="567"/>
        <v>85</v>
      </c>
      <c r="AE935" s="71" t="str">
        <f t="shared" si="568"/>
        <v/>
      </c>
      <c r="AF935" s="71">
        <f t="shared" si="556"/>
        <v>1</v>
      </c>
      <c r="AG935" s="71" t="str">
        <f t="shared" si="557"/>
        <v/>
      </c>
      <c r="AH935" s="71" t="str">
        <f t="shared" si="558"/>
        <v/>
      </c>
      <c r="AI935" s="71">
        <f t="shared" si="559"/>
        <v>1</v>
      </c>
      <c r="AJ935" s="71" t="str">
        <f t="shared" si="560"/>
        <v>Turbidity</v>
      </c>
      <c r="AK935" s="71">
        <f t="shared" si="561"/>
        <v>1</v>
      </c>
      <c r="AL935" s="71">
        <f t="shared" si="569"/>
        <v>1</v>
      </c>
      <c r="AM935" s="71">
        <f t="shared" si="562"/>
        <v>0</v>
      </c>
    </row>
    <row r="936" spans="1:39" x14ac:dyDescent="0.45">
      <c r="A936" s="71" t="str">
        <f t="shared" si="532"/>
        <v>2738270130</v>
      </c>
      <c r="B936" s="71" t="str">
        <f t="shared" si="533"/>
        <v>28-08-2019 05:49:12 UTC</v>
      </c>
      <c r="C936" s="71" t="str">
        <f t="shared" si="534"/>
        <v>3f8x-jftx-9ea6</v>
      </c>
      <c r="D936" s="71" t="str">
        <f t="shared" si="535"/>
        <v>-15.710706794634461</v>
      </c>
      <c r="E936" s="71" t="str">
        <f t="shared" si="536"/>
        <v>35.29169065877795</v>
      </c>
      <c r="F936" s="71" t="str">
        <f t="shared" si="537"/>
        <v>815.0</v>
      </c>
      <c r="G936" s="71" t="str">
        <f t="shared" si="538"/>
        <v>Malawi</v>
      </c>
      <c r="H936" s="71" t="str">
        <f t="shared" si="539"/>
        <v>Chiradzulu</v>
      </c>
      <c r="I936" s="71" t="str">
        <f t="shared" si="540"/>
        <v>Sandrack</v>
      </c>
      <c r="J936" s="71" t="str">
        <f t="shared" si="541"/>
        <v>Munlo</v>
      </c>
      <c r="K936" s="71" t="str">
        <f t="shared" si="542"/>
        <v>Bandawe</v>
      </c>
      <c r="L936" s="71">
        <f t="shared" si="543"/>
        <v>0</v>
      </c>
      <c r="M936" s="71">
        <f t="shared" si="544"/>
        <v>0</v>
      </c>
      <c r="N936" s="71">
        <f t="shared" si="563"/>
        <v>6</v>
      </c>
      <c r="O936" s="71" t="str">
        <f t="shared" si="564"/>
        <v>Intermediate Level of Service</v>
      </c>
      <c r="P936" s="71">
        <v>1</v>
      </c>
      <c r="Q936" s="71" t="str">
        <f t="shared" si="545"/>
        <v>Afridev Handpump</v>
      </c>
      <c r="R936" s="71" t="str">
        <f t="shared" si="546"/>
        <v/>
      </c>
      <c r="S936" s="71" t="str">
        <f t="shared" si="565"/>
        <v>Afridev Handpump</v>
      </c>
      <c r="T936" s="71">
        <f t="shared" si="547"/>
        <v>1</v>
      </c>
      <c r="U936" s="71">
        <f t="shared" si="548"/>
        <v>600</v>
      </c>
      <c r="V936" s="71">
        <f t="shared" si="549"/>
        <v>0</v>
      </c>
      <c r="W936" s="71">
        <f t="shared" si="550"/>
        <v>1</v>
      </c>
      <c r="X936" s="71" t="str">
        <f t="shared" si="551"/>
        <v/>
      </c>
      <c r="Y936" s="71" t="str">
        <f t="shared" si="552"/>
        <v/>
      </c>
      <c r="Z936" s="71">
        <f t="shared" si="566"/>
        <v>1</v>
      </c>
      <c r="AA936" s="71">
        <f t="shared" si="553"/>
        <v>1</v>
      </c>
      <c r="AB936" s="71">
        <f t="shared" si="554"/>
        <v>85</v>
      </c>
      <c r="AC936" s="71" t="str">
        <f t="shared" si="555"/>
        <v>Handpump</v>
      </c>
      <c r="AD936" s="71">
        <f t="shared" si="567"/>
        <v>85</v>
      </c>
      <c r="AE936" s="71" t="str">
        <f t="shared" si="568"/>
        <v/>
      </c>
      <c r="AF936" s="71">
        <f t="shared" si="556"/>
        <v>1</v>
      </c>
      <c r="AG936" s="71" t="str">
        <f t="shared" si="557"/>
        <v/>
      </c>
      <c r="AH936" s="71" t="str">
        <f t="shared" si="558"/>
        <v/>
      </c>
      <c r="AI936" s="71">
        <f t="shared" si="559"/>
        <v>1</v>
      </c>
      <c r="AJ936" s="71" t="str">
        <f t="shared" si="560"/>
        <v>Turbidity</v>
      </c>
      <c r="AK936" s="71">
        <f t="shared" si="561"/>
        <v>1</v>
      </c>
      <c r="AL936" s="71">
        <f t="shared" si="569"/>
        <v>1</v>
      </c>
      <c r="AM936" s="71">
        <f t="shared" si="562"/>
        <v>0</v>
      </c>
    </row>
    <row r="937" spans="1:39" x14ac:dyDescent="0.45">
      <c r="A937" s="71" t="str">
        <f t="shared" si="532"/>
        <v>2730510058</v>
      </c>
      <c r="B937" s="71" t="str">
        <f t="shared" si="533"/>
        <v>28-08-2019 06:46:27 UTC</v>
      </c>
      <c r="C937" s="71" t="str">
        <f t="shared" si="534"/>
        <v>mfje-ky3g-ejc1</v>
      </c>
      <c r="D937" s="71" t="str">
        <f t="shared" si="535"/>
        <v>-15.669725867919624</v>
      </c>
      <c r="E937" s="71" t="str">
        <f t="shared" si="536"/>
        <v>35.12505825608969</v>
      </c>
      <c r="F937" s="71" t="str">
        <f t="shared" si="537"/>
        <v>1031.0</v>
      </c>
      <c r="G937" s="71" t="str">
        <f t="shared" si="538"/>
        <v>Malawi</v>
      </c>
      <c r="H937" s="71" t="str">
        <f t="shared" si="539"/>
        <v>Chiradzulu</v>
      </c>
      <c r="I937" s="71" t="str">
        <f t="shared" si="540"/>
        <v>Chitera</v>
      </c>
      <c r="J937" s="71" t="str">
        <f t="shared" si="541"/>
        <v>Zalengera</v>
      </c>
      <c r="K937" s="71" t="str">
        <f t="shared" si="542"/>
        <v>Likhula</v>
      </c>
      <c r="L937" s="71">
        <f t="shared" si="543"/>
        <v>0</v>
      </c>
      <c r="M937" s="71">
        <f t="shared" si="544"/>
        <v>0</v>
      </c>
      <c r="N937" s="71">
        <f t="shared" si="563"/>
        <v>8</v>
      </c>
      <c r="O937" s="71" t="str">
        <f t="shared" si="564"/>
        <v>High Level of Service</v>
      </c>
      <c r="P937" s="71">
        <v>1</v>
      </c>
      <c r="Q937" s="71" t="str">
        <f t="shared" si="545"/>
        <v>Afridev Handpump</v>
      </c>
      <c r="R937" s="71" t="str">
        <f t="shared" si="546"/>
        <v/>
      </c>
      <c r="S937" s="71" t="str">
        <f t="shared" si="565"/>
        <v>Afridev Handpump</v>
      </c>
      <c r="T937" s="71">
        <f t="shared" si="547"/>
        <v>1</v>
      </c>
      <c r="U937" s="71">
        <f t="shared" si="548"/>
        <v>225</v>
      </c>
      <c r="V937" s="71">
        <f t="shared" si="549"/>
        <v>1</v>
      </c>
      <c r="W937" s="71">
        <f t="shared" si="550"/>
        <v>1</v>
      </c>
      <c r="X937" s="71" t="str">
        <f t="shared" si="551"/>
        <v/>
      </c>
      <c r="Y937" s="71" t="str">
        <f t="shared" si="552"/>
        <v/>
      </c>
      <c r="Z937" s="71">
        <f t="shared" si="566"/>
        <v>1</v>
      </c>
      <c r="AA937" s="71">
        <f t="shared" si="553"/>
        <v>1</v>
      </c>
      <c r="AB937" s="71">
        <f t="shared" si="554"/>
        <v>55</v>
      </c>
      <c r="AC937" s="71" t="str">
        <f t="shared" si="555"/>
        <v>Handpump</v>
      </c>
      <c r="AD937" s="71">
        <f t="shared" si="567"/>
        <v>55</v>
      </c>
      <c r="AE937" s="71" t="str">
        <f t="shared" si="568"/>
        <v/>
      </c>
      <c r="AF937" s="71">
        <f t="shared" si="556"/>
        <v>1</v>
      </c>
      <c r="AG937" s="71" t="str">
        <f t="shared" si="557"/>
        <v/>
      </c>
      <c r="AH937" s="71" t="str">
        <f t="shared" si="558"/>
        <v/>
      </c>
      <c r="AI937" s="71">
        <f t="shared" si="559"/>
        <v>1</v>
      </c>
      <c r="AJ937" s="71" t="str">
        <f t="shared" si="560"/>
        <v>Turbidity</v>
      </c>
      <c r="AK937" s="71">
        <f t="shared" si="561"/>
        <v>1</v>
      </c>
      <c r="AL937" s="71">
        <f t="shared" si="569"/>
        <v>1</v>
      </c>
      <c r="AM937" s="71">
        <f t="shared" si="562"/>
        <v>1</v>
      </c>
    </row>
    <row r="938" spans="1:39" x14ac:dyDescent="0.45">
      <c r="A938" s="71" t="str">
        <f t="shared" si="532"/>
        <v>2720730275</v>
      </c>
      <c r="B938" s="71" t="str">
        <f t="shared" si="533"/>
        <v>28-08-2019 06:46:46 UTC</v>
      </c>
      <c r="C938" s="71" t="str">
        <f t="shared" si="534"/>
        <v>n3kr-nw9d-88ut</v>
      </c>
      <c r="D938" s="71" t="str">
        <f t="shared" si="535"/>
        <v>-15.653227684088051</v>
      </c>
      <c r="E938" s="71" t="str">
        <f t="shared" si="536"/>
        <v>35.136213982477784</v>
      </c>
      <c r="F938" s="71" t="str">
        <f t="shared" si="537"/>
        <v>1020.0</v>
      </c>
      <c r="G938" s="71" t="str">
        <f t="shared" si="538"/>
        <v>Malawi</v>
      </c>
      <c r="H938" s="71" t="str">
        <f t="shared" si="539"/>
        <v>Chiradzulu</v>
      </c>
      <c r="I938" s="71" t="str">
        <f t="shared" si="540"/>
        <v>Chitera</v>
      </c>
      <c r="J938" s="71" t="str">
        <f t="shared" si="541"/>
        <v>Ntalika</v>
      </c>
      <c r="K938" s="71" t="str">
        <f t="shared" si="542"/>
        <v>Mbenjere</v>
      </c>
      <c r="L938" s="71">
        <f t="shared" si="543"/>
        <v>0</v>
      </c>
      <c r="M938" s="71">
        <f t="shared" si="544"/>
        <v>0</v>
      </c>
      <c r="N938" s="71">
        <f t="shared" si="563"/>
        <v>7</v>
      </c>
      <c r="O938" s="71" t="str">
        <f t="shared" si="564"/>
        <v>Intermediate Level of Service</v>
      </c>
      <c r="P938" s="71">
        <v>1</v>
      </c>
      <c r="Q938" s="71" t="str">
        <f t="shared" si="545"/>
        <v>Afridev Handpump</v>
      </c>
      <c r="R938" s="71" t="str">
        <f t="shared" si="546"/>
        <v/>
      </c>
      <c r="S938" s="71" t="str">
        <f t="shared" si="565"/>
        <v>Afridev Handpump</v>
      </c>
      <c r="T938" s="71">
        <f t="shared" si="547"/>
        <v>1</v>
      </c>
      <c r="U938" s="71">
        <f t="shared" si="548"/>
        <v>50</v>
      </c>
      <c r="V938" s="71">
        <f t="shared" si="549"/>
        <v>1</v>
      </c>
      <c r="W938" s="71">
        <f t="shared" si="550"/>
        <v>0</v>
      </c>
      <c r="X938" s="71">
        <f t="shared" si="551"/>
        <v>1</v>
      </c>
      <c r="Y938" s="71">
        <f t="shared" si="552"/>
        <v>0</v>
      </c>
      <c r="Z938" s="71">
        <f t="shared" si="566"/>
        <v>0</v>
      </c>
      <c r="AA938" s="71">
        <f t="shared" si="553"/>
        <v>1</v>
      </c>
      <c r="AB938" s="71">
        <f t="shared" si="554"/>
        <v>67</v>
      </c>
      <c r="AC938" s="71" t="str">
        <f t="shared" si="555"/>
        <v>Handpump</v>
      </c>
      <c r="AD938" s="71">
        <f t="shared" si="567"/>
        <v>67</v>
      </c>
      <c r="AE938" s="71" t="str">
        <f t="shared" si="568"/>
        <v/>
      </c>
      <c r="AF938" s="71">
        <f t="shared" si="556"/>
        <v>1</v>
      </c>
      <c r="AG938" s="71" t="str">
        <f t="shared" si="557"/>
        <v/>
      </c>
      <c r="AH938" s="71" t="str">
        <f t="shared" si="558"/>
        <v/>
      </c>
      <c r="AI938" s="71">
        <f t="shared" si="559"/>
        <v>1</v>
      </c>
      <c r="AJ938" s="71" t="str">
        <f t="shared" si="560"/>
        <v>Turbidity</v>
      </c>
      <c r="AK938" s="71">
        <f t="shared" si="561"/>
        <v>1</v>
      </c>
      <c r="AL938" s="71">
        <f t="shared" si="569"/>
        <v>1</v>
      </c>
      <c r="AM938" s="71">
        <f t="shared" si="562"/>
        <v>1</v>
      </c>
    </row>
    <row r="939" spans="1:39" x14ac:dyDescent="0.45">
      <c r="A939" s="71" t="str">
        <f t="shared" si="532"/>
        <v>2724590181</v>
      </c>
      <c r="B939" s="71" t="str">
        <f t="shared" si="533"/>
        <v>28-08-2019 06:47:07 UTC</v>
      </c>
      <c r="C939" s="71" t="str">
        <f t="shared" si="534"/>
        <v>8cgs-9hps-kw07</v>
      </c>
      <c r="D939" s="71" t="str">
        <f t="shared" si="535"/>
        <v>-15.821091681718826</v>
      </c>
      <c r="E939" s="71" t="str">
        <f t="shared" si="536"/>
        <v>35.21715693175793</v>
      </c>
      <c r="F939" s="71" t="str">
        <f t="shared" si="537"/>
        <v>916.0</v>
      </c>
      <c r="G939" s="71" t="str">
        <f t="shared" si="538"/>
        <v>Malawi</v>
      </c>
      <c r="H939" s="71" t="str">
        <f t="shared" si="539"/>
        <v>Chiradzulu</v>
      </c>
      <c r="I939" s="71" t="str">
        <f t="shared" si="540"/>
        <v>Mpunga</v>
      </c>
      <c r="J939" s="71" t="str">
        <f t="shared" si="541"/>
        <v>Kuchombe</v>
      </c>
      <c r="K939" s="71" t="str">
        <f t="shared" si="542"/>
        <v>Likovo</v>
      </c>
      <c r="L939" s="71">
        <f t="shared" si="543"/>
        <v>0</v>
      </c>
      <c r="M939" s="71">
        <f t="shared" si="544"/>
        <v>0</v>
      </c>
      <c r="N939" s="71">
        <f t="shared" si="563"/>
        <v>7</v>
      </c>
      <c r="O939" s="71" t="str">
        <f t="shared" si="564"/>
        <v>Intermediate Level of Service</v>
      </c>
      <c r="P939" s="71">
        <v>1</v>
      </c>
      <c r="Q939" s="71" t="str">
        <f t="shared" si="545"/>
        <v>Afridev Handpump</v>
      </c>
      <c r="R939" s="71" t="str">
        <f t="shared" si="546"/>
        <v/>
      </c>
      <c r="S939" s="71" t="str">
        <f t="shared" si="565"/>
        <v>Afridev Handpump</v>
      </c>
      <c r="T939" s="71">
        <f t="shared" si="547"/>
        <v>1</v>
      </c>
      <c r="U939" s="71">
        <f t="shared" si="548"/>
        <v>725</v>
      </c>
      <c r="V939" s="71">
        <f t="shared" si="549"/>
        <v>0</v>
      </c>
      <c r="W939" s="71">
        <f t="shared" si="550"/>
        <v>1</v>
      </c>
      <c r="X939" s="71" t="str">
        <f t="shared" si="551"/>
        <v/>
      </c>
      <c r="Y939" s="71" t="str">
        <f t="shared" si="552"/>
        <v/>
      </c>
      <c r="Z939" s="71">
        <f t="shared" si="566"/>
        <v>1</v>
      </c>
      <c r="AA939" s="71">
        <f t="shared" si="553"/>
        <v>1</v>
      </c>
      <c r="AB939" s="71">
        <f t="shared" si="554"/>
        <v>77</v>
      </c>
      <c r="AC939" s="71" t="str">
        <f t="shared" si="555"/>
        <v>Handpump</v>
      </c>
      <c r="AD939" s="71">
        <f t="shared" si="567"/>
        <v>77</v>
      </c>
      <c r="AE939" s="71" t="str">
        <f t="shared" si="568"/>
        <v/>
      </c>
      <c r="AF939" s="71">
        <f t="shared" si="556"/>
        <v>1</v>
      </c>
      <c r="AG939" s="71" t="str">
        <f t="shared" si="557"/>
        <v/>
      </c>
      <c r="AH939" s="71" t="str">
        <f t="shared" si="558"/>
        <v/>
      </c>
      <c r="AI939" s="71">
        <f t="shared" si="559"/>
        <v>1</v>
      </c>
      <c r="AJ939" s="71" t="str">
        <f t="shared" si="560"/>
        <v>Turbidity</v>
      </c>
      <c r="AK939" s="71">
        <f t="shared" si="561"/>
        <v>1</v>
      </c>
      <c r="AL939" s="71">
        <f t="shared" si="569"/>
        <v>1</v>
      </c>
      <c r="AM939" s="71">
        <f t="shared" si="562"/>
        <v>1</v>
      </c>
    </row>
    <row r="940" spans="1:39" x14ac:dyDescent="0.45">
      <c r="A940" s="71" t="str">
        <f t="shared" si="532"/>
        <v>2720700142</v>
      </c>
      <c r="B940" s="71" t="str">
        <f t="shared" si="533"/>
        <v>28-08-2019 06:47:20 UTC</v>
      </c>
      <c r="C940" s="71" t="str">
        <f t="shared" si="534"/>
        <v>bwxq-kg5m-f657</v>
      </c>
      <c r="D940" s="71" t="str">
        <f t="shared" si="535"/>
        <v>-15.822205804288387</v>
      </c>
      <c r="E940" s="71" t="str">
        <f t="shared" si="536"/>
        <v>35.22103087976575</v>
      </c>
      <c r="F940" s="71" t="str">
        <f t="shared" si="537"/>
        <v>912.0</v>
      </c>
      <c r="G940" s="71" t="str">
        <f t="shared" si="538"/>
        <v>Malawi</v>
      </c>
      <c r="H940" s="71" t="str">
        <f t="shared" si="539"/>
        <v>Chiradzulu</v>
      </c>
      <c r="I940" s="71" t="str">
        <f t="shared" si="540"/>
        <v>Mpunga</v>
      </c>
      <c r="J940" s="71" t="str">
        <f t="shared" si="541"/>
        <v>Kuchombe</v>
      </c>
      <c r="K940" s="71" t="str">
        <f t="shared" si="542"/>
        <v>Holowanya</v>
      </c>
      <c r="L940" s="71">
        <f t="shared" si="543"/>
        <v>0</v>
      </c>
      <c r="M940" s="71">
        <f t="shared" si="544"/>
        <v>0</v>
      </c>
      <c r="N940" s="71">
        <f t="shared" si="563"/>
        <v>6</v>
      </c>
      <c r="O940" s="71" t="str">
        <f t="shared" si="564"/>
        <v>Intermediate Level of Service</v>
      </c>
      <c r="P940" s="71">
        <v>1</v>
      </c>
      <c r="Q940" s="71" t="str">
        <f t="shared" si="545"/>
        <v>Afridev Handpump</v>
      </c>
      <c r="R940" s="71" t="str">
        <f t="shared" si="546"/>
        <v/>
      </c>
      <c r="S940" s="71" t="str">
        <f t="shared" si="565"/>
        <v>Afridev Handpump</v>
      </c>
      <c r="T940" s="71">
        <f t="shared" si="547"/>
        <v>1</v>
      </c>
      <c r="U940" s="71">
        <f t="shared" si="548"/>
        <v>990</v>
      </c>
      <c r="V940" s="71">
        <f t="shared" si="549"/>
        <v>0</v>
      </c>
      <c r="W940" s="71">
        <f t="shared" si="550"/>
        <v>0</v>
      </c>
      <c r="X940" s="71">
        <f t="shared" si="551"/>
        <v>1</v>
      </c>
      <c r="Y940" s="71">
        <f t="shared" si="552"/>
        <v>0</v>
      </c>
      <c r="Z940" s="71">
        <f t="shared" si="566"/>
        <v>0</v>
      </c>
      <c r="AA940" s="71">
        <f t="shared" si="553"/>
        <v>1</v>
      </c>
      <c r="AB940" s="71">
        <f t="shared" si="554"/>
        <v>57</v>
      </c>
      <c r="AC940" s="71" t="str">
        <f t="shared" si="555"/>
        <v>Handpump</v>
      </c>
      <c r="AD940" s="71">
        <f t="shared" si="567"/>
        <v>57</v>
      </c>
      <c r="AE940" s="71" t="str">
        <f t="shared" si="568"/>
        <v/>
      </c>
      <c r="AF940" s="71">
        <f t="shared" si="556"/>
        <v>1</v>
      </c>
      <c r="AG940" s="71" t="str">
        <f t="shared" si="557"/>
        <v/>
      </c>
      <c r="AH940" s="71" t="str">
        <f t="shared" si="558"/>
        <v/>
      </c>
      <c r="AI940" s="71">
        <f t="shared" si="559"/>
        <v>1</v>
      </c>
      <c r="AJ940" s="71" t="str">
        <f t="shared" si="560"/>
        <v>Turbidity</v>
      </c>
      <c r="AK940" s="71">
        <f t="shared" si="561"/>
        <v>1</v>
      </c>
      <c r="AL940" s="71">
        <f t="shared" si="569"/>
        <v>1</v>
      </c>
      <c r="AM940" s="71">
        <f t="shared" si="562"/>
        <v>1</v>
      </c>
    </row>
    <row r="941" spans="1:39" x14ac:dyDescent="0.45">
      <c r="A941" s="71" t="str">
        <f t="shared" si="532"/>
        <v>2740250166</v>
      </c>
      <c r="B941" s="71" t="str">
        <f t="shared" si="533"/>
        <v>28-08-2019 06:48:26 UTC</v>
      </c>
      <c r="C941" s="71" t="str">
        <f t="shared" si="534"/>
        <v>m8v5-yspq-yf6u</v>
      </c>
      <c r="D941" s="71" t="str">
        <f t="shared" si="535"/>
        <v>-15.825533922761679</v>
      </c>
      <c r="E941" s="71" t="str">
        <f t="shared" si="536"/>
        <v>35.216796174645424</v>
      </c>
      <c r="F941" s="71" t="str">
        <f t="shared" si="537"/>
        <v>909.0</v>
      </c>
      <c r="G941" s="71" t="str">
        <f t="shared" si="538"/>
        <v>Malawi</v>
      </c>
      <c r="H941" s="71" t="str">
        <f t="shared" si="539"/>
        <v>Chiradzulu</v>
      </c>
      <c r="I941" s="71" t="str">
        <f t="shared" si="540"/>
        <v>Mpunga</v>
      </c>
      <c r="J941" s="71" t="str">
        <f t="shared" si="541"/>
        <v>Kuchombe</v>
      </c>
      <c r="K941" s="71" t="str">
        <f t="shared" si="542"/>
        <v>Likovo</v>
      </c>
      <c r="L941" s="71">
        <f t="shared" si="543"/>
        <v>0</v>
      </c>
      <c r="M941" s="71">
        <f t="shared" si="544"/>
        <v>0</v>
      </c>
      <c r="N941" s="71">
        <f t="shared" si="563"/>
        <v>7</v>
      </c>
      <c r="O941" s="71" t="str">
        <f t="shared" si="564"/>
        <v>Intermediate Level of Service</v>
      </c>
      <c r="P941" s="71">
        <v>1</v>
      </c>
      <c r="Q941" s="71" t="str">
        <f t="shared" si="545"/>
        <v>Afridev Handpump</v>
      </c>
      <c r="R941" s="71" t="str">
        <f t="shared" si="546"/>
        <v/>
      </c>
      <c r="S941" s="71" t="str">
        <f t="shared" si="565"/>
        <v>Afridev Handpump</v>
      </c>
      <c r="T941" s="71">
        <f t="shared" si="547"/>
        <v>1</v>
      </c>
      <c r="U941" s="71">
        <f t="shared" si="548"/>
        <v>1050</v>
      </c>
      <c r="V941" s="71">
        <f t="shared" si="549"/>
        <v>0</v>
      </c>
      <c r="W941" s="71">
        <f t="shared" si="550"/>
        <v>1</v>
      </c>
      <c r="X941" s="71" t="str">
        <f t="shared" si="551"/>
        <v/>
      </c>
      <c r="Y941" s="71" t="str">
        <f t="shared" si="552"/>
        <v/>
      </c>
      <c r="Z941" s="71">
        <f t="shared" si="566"/>
        <v>1</v>
      </c>
      <c r="AA941" s="71">
        <f t="shared" si="553"/>
        <v>1</v>
      </c>
      <c r="AB941" s="71">
        <f t="shared" si="554"/>
        <v>61</v>
      </c>
      <c r="AC941" s="71" t="str">
        <f t="shared" si="555"/>
        <v>Handpump</v>
      </c>
      <c r="AD941" s="71">
        <f t="shared" si="567"/>
        <v>61</v>
      </c>
      <c r="AE941" s="71" t="str">
        <f t="shared" si="568"/>
        <v/>
      </c>
      <c r="AF941" s="71">
        <f t="shared" si="556"/>
        <v>1</v>
      </c>
      <c r="AG941" s="71" t="str">
        <f t="shared" si="557"/>
        <v/>
      </c>
      <c r="AH941" s="71" t="str">
        <f t="shared" si="558"/>
        <v/>
      </c>
      <c r="AI941" s="71">
        <f t="shared" si="559"/>
        <v>1</v>
      </c>
      <c r="AJ941" s="71" t="str">
        <f t="shared" si="560"/>
        <v>Turbidity</v>
      </c>
      <c r="AK941" s="71">
        <f t="shared" si="561"/>
        <v>1</v>
      </c>
      <c r="AL941" s="71">
        <f t="shared" si="569"/>
        <v>1</v>
      </c>
      <c r="AM941" s="71">
        <f t="shared" si="562"/>
        <v>1</v>
      </c>
    </row>
    <row r="942" spans="1:39" x14ac:dyDescent="0.45">
      <c r="A942" s="71" t="str">
        <f t="shared" si="532"/>
        <v>2730480153</v>
      </c>
      <c r="B942" s="71" t="str">
        <f t="shared" si="533"/>
        <v>28-08-2019 06:55:34 UTC</v>
      </c>
      <c r="C942" s="71" t="str">
        <f t="shared" si="534"/>
        <v>d4s6-qwg8-sueu</v>
      </c>
      <c r="D942" s="71" t="str">
        <f t="shared" si="535"/>
        <v>-15.778569532558322</v>
      </c>
      <c r="E942" s="71" t="str">
        <f t="shared" si="536"/>
        <v>35.18809947185218</v>
      </c>
      <c r="F942" s="71" t="str">
        <f t="shared" si="537"/>
        <v>946.0</v>
      </c>
      <c r="G942" s="71" t="str">
        <f t="shared" si="538"/>
        <v>Malawi</v>
      </c>
      <c r="H942" s="71" t="str">
        <f t="shared" si="539"/>
        <v>Chiradzulu</v>
      </c>
      <c r="I942" s="71" t="str">
        <f t="shared" si="540"/>
        <v>Likoswe</v>
      </c>
      <c r="J942" s="71" t="str">
        <f t="shared" si="541"/>
        <v>Manguwo</v>
      </c>
      <c r="K942" s="71" t="str">
        <f t="shared" si="542"/>
        <v>Njuzi</v>
      </c>
      <c r="L942" s="71">
        <f t="shared" si="543"/>
        <v>0</v>
      </c>
      <c r="M942" s="71">
        <f t="shared" si="544"/>
        <v>0</v>
      </c>
      <c r="N942" s="71">
        <f t="shared" si="563"/>
        <v>6</v>
      </c>
      <c r="O942" s="71" t="str">
        <f t="shared" si="564"/>
        <v>Intermediate Level of Service</v>
      </c>
      <c r="P942" s="71">
        <v>1</v>
      </c>
      <c r="Q942" s="71" t="str">
        <f t="shared" si="545"/>
        <v>Afridev Handpump</v>
      </c>
      <c r="R942" s="71" t="str">
        <f t="shared" si="546"/>
        <v/>
      </c>
      <c r="S942" s="71" t="str">
        <f t="shared" si="565"/>
        <v>Afridev Handpump</v>
      </c>
      <c r="T942" s="71">
        <f t="shared" si="547"/>
        <v>1</v>
      </c>
      <c r="U942" s="71">
        <f t="shared" si="548"/>
        <v>500</v>
      </c>
      <c r="V942" s="71">
        <f t="shared" si="549"/>
        <v>0</v>
      </c>
      <c r="W942" s="71">
        <f t="shared" si="550"/>
        <v>0</v>
      </c>
      <c r="X942" s="71">
        <f t="shared" si="551"/>
        <v>1</v>
      </c>
      <c r="Y942" s="71">
        <f t="shared" si="552"/>
        <v>0</v>
      </c>
      <c r="Z942" s="71">
        <f t="shared" si="566"/>
        <v>0</v>
      </c>
      <c r="AA942" s="71">
        <f t="shared" si="553"/>
        <v>1</v>
      </c>
      <c r="AB942" s="71">
        <f t="shared" si="554"/>
        <v>70</v>
      </c>
      <c r="AC942" s="71" t="str">
        <f t="shared" si="555"/>
        <v>Handpump</v>
      </c>
      <c r="AD942" s="71">
        <f t="shared" si="567"/>
        <v>70</v>
      </c>
      <c r="AE942" s="71" t="str">
        <f t="shared" si="568"/>
        <v/>
      </c>
      <c r="AF942" s="71">
        <f t="shared" si="556"/>
        <v>1</v>
      </c>
      <c r="AG942" s="71" t="str">
        <f t="shared" si="557"/>
        <v/>
      </c>
      <c r="AH942" s="71" t="str">
        <f t="shared" si="558"/>
        <v/>
      </c>
      <c r="AI942" s="71">
        <f t="shared" si="559"/>
        <v>1</v>
      </c>
      <c r="AJ942" s="71" t="str">
        <f t="shared" si="560"/>
        <v>Turbidity</v>
      </c>
      <c r="AK942" s="71">
        <f t="shared" si="561"/>
        <v>1</v>
      </c>
      <c r="AL942" s="71">
        <f t="shared" si="569"/>
        <v>1</v>
      </c>
      <c r="AM942" s="71">
        <f t="shared" si="562"/>
        <v>1</v>
      </c>
    </row>
    <row r="943" spans="1:39" x14ac:dyDescent="0.45">
      <c r="A943" s="71" t="str">
        <f t="shared" si="532"/>
        <v>2736250146</v>
      </c>
      <c r="B943" s="71" t="str">
        <f t="shared" si="533"/>
        <v>28-08-2019 06:56:11 UTC</v>
      </c>
      <c r="C943" s="71" t="str">
        <f t="shared" si="534"/>
        <v>g120-m249-wchd</v>
      </c>
      <c r="D943" s="71" t="str">
        <f t="shared" si="535"/>
        <v>-15.770704541355371</v>
      </c>
      <c r="E943" s="71" t="str">
        <f t="shared" si="536"/>
        <v>35.188536923378706</v>
      </c>
      <c r="F943" s="71" t="str">
        <f t="shared" si="537"/>
        <v>954.0</v>
      </c>
      <c r="G943" s="71" t="str">
        <f t="shared" si="538"/>
        <v>Malawi</v>
      </c>
      <c r="H943" s="71" t="str">
        <f t="shared" si="539"/>
        <v>Chiradzulu</v>
      </c>
      <c r="I943" s="71" t="str">
        <f t="shared" si="540"/>
        <v>Likoswe</v>
      </c>
      <c r="J943" s="71" t="str">
        <f t="shared" si="541"/>
        <v>Manguwo</v>
      </c>
      <c r="K943" s="71" t="str">
        <f t="shared" si="542"/>
        <v>Kandoje</v>
      </c>
      <c r="L943" s="71">
        <f t="shared" si="543"/>
        <v>0</v>
      </c>
      <c r="M943" s="71">
        <f t="shared" si="544"/>
        <v>0</v>
      </c>
      <c r="N943" s="71">
        <f t="shared" si="563"/>
        <v>5</v>
      </c>
      <c r="O943" s="71" t="str">
        <f t="shared" si="564"/>
        <v>Basic Level of Service</v>
      </c>
      <c r="P943" s="71">
        <v>1</v>
      </c>
      <c r="Q943" s="71" t="str">
        <f t="shared" si="545"/>
        <v>Afridev Handpump</v>
      </c>
      <c r="R943" s="71" t="str">
        <f t="shared" si="546"/>
        <v/>
      </c>
      <c r="S943" s="71" t="str">
        <f t="shared" si="565"/>
        <v>Afridev Handpump</v>
      </c>
      <c r="T943" s="71">
        <f t="shared" si="547"/>
        <v>1</v>
      </c>
      <c r="U943" s="71">
        <f t="shared" si="548"/>
        <v>450</v>
      </c>
      <c r="V943" s="71">
        <f t="shared" si="549"/>
        <v>0</v>
      </c>
      <c r="W943" s="71">
        <f t="shared" si="550"/>
        <v>0</v>
      </c>
      <c r="X943" s="71">
        <f t="shared" si="551"/>
        <v>1</v>
      </c>
      <c r="Y943" s="71">
        <f t="shared" si="552"/>
        <v>0</v>
      </c>
      <c r="Z943" s="71">
        <f t="shared" si="566"/>
        <v>0</v>
      </c>
      <c r="AA943" s="71">
        <f t="shared" si="553"/>
        <v>1</v>
      </c>
      <c r="AB943" s="71">
        <f t="shared" si="554"/>
        <v>85</v>
      </c>
      <c r="AC943" s="71" t="str">
        <f t="shared" si="555"/>
        <v>Handpump</v>
      </c>
      <c r="AD943" s="71">
        <f t="shared" si="567"/>
        <v>85</v>
      </c>
      <c r="AE943" s="71" t="str">
        <f t="shared" si="568"/>
        <v/>
      </c>
      <c r="AF943" s="71">
        <f t="shared" si="556"/>
        <v>1</v>
      </c>
      <c r="AG943" s="71" t="str">
        <f t="shared" si="557"/>
        <v/>
      </c>
      <c r="AH943" s="71" t="str">
        <f t="shared" si="558"/>
        <v/>
      </c>
      <c r="AI943" s="71">
        <f t="shared" si="559"/>
        <v>1</v>
      </c>
      <c r="AJ943" s="71" t="str">
        <f t="shared" si="560"/>
        <v>Turbidity</v>
      </c>
      <c r="AK943" s="71">
        <f t="shared" si="561"/>
        <v>1</v>
      </c>
      <c r="AL943" s="71">
        <f t="shared" si="569"/>
        <v>1</v>
      </c>
      <c r="AM943" s="71">
        <f t="shared" si="562"/>
        <v>0</v>
      </c>
    </row>
    <row r="944" spans="1:39" x14ac:dyDescent="0.45">
      <c r="A944" s="71" t="str">
        <f t="shared" si="532"/>
        <v>2734280413</v>
      </c>
      <c r="B944" s="71" t="str">
        <f t="shared" si="533"/>
        <v>28-08-2019 06:56:18 UTC</v>
      </c>
      <c r="C944" s="71" t="str">
        <f t="shared" si="534"/>
        <v>cvtn-9gnh-nmp8</v>
      </c>
      <c r="D944" s="71" t="str">
        <f t="shared" si="535"/>
        <v>-15.674626012332737</v>
      </c>
      <c r="E944" s="71" t="str">
        <f t="shared" si="536"/>
        <v>35.12205820530653</v>
      </c>
      <c r="F944" s="71" t="str">
        <f t="shared" si="537"/>
        <v>1027.0</v>
      </c>
      <c r="G944" s="71" t="str">
        <f t="shared" si="538"/>
        <v>Malawi</v>
      </c>
      <c r="H944" s="71" t="str">
        <f t="shared" si="539"/>
        <v>Chiradzulu</v>
      </c>
      <c r="I944" s="71" t="str">
        <f t="shared" si="540"/>
        <v>Chitera</v>
      </c>
      <c r="J944" s="71" t="str">
        <f t="shared" si="541"/>
        <v>Zalengera</v>
      </c>
      <c r="K944" s="71" t="str">
        <f t="shared" si="542"/>
        <v>Edward</v>
      </c>
      <c r="L944" s="71">
        <f t="shared" si="543"/>
        <v>0</v>
      </c>
      <c r="M944" s="71">
        <f t="shared" si="544"/>
        <v>0</v>
      </c>
      <c r="N944" s="71">
        <f t="shared" si="563"/>
        <v>7</v>
      </c>
      <c r="O944" s="71" t="str">
        <f t="shared" si="564"/>
        <v>Intermediate Level of Service</v>
      </c>
      <c r="P944" s="71">
        <v>1</v>
      </c>
      <c r="Q944" s="71" t="str">
        <f t="shared" si="545"/>
        <v>Afridev Handpump</v>
      </c>
      <c r="R944" s="71" t="str">
        <f t="shared" si="546"/>
        <v/>
      </c>
      <c r="S944" s="71" t="str">
        <f t="shared" si="565"/>
        <v>Afridev Handpump</v>
      </c>
      <c r="T944" s="71">
        <f t="shared" si="547"/>
        <v>1</v>
      </c>
      <c r="U944" s="71">
        <f t="shared" si="548"/>
        <v>365</v>
      </c>
      <c r="V944" s="71">
        <f t="shared" si="549"/>
        <v>0</v>
      </c>
      <c r="W944" s="71">
        <f t="shared" si="550"/>
        <v>1</v>
      </c>
      <c r="X944" s="71" t="str">
        <f t="shared" si="551"/>
        <v/>
      </c>
      <c r="Y944" s="71" t="str">
        <f t="shared" si="552"/>
        <v/>
      </c>
      <c r="Z944" s="71">
        <f t="shared" si="566"/>
        <v>1</v>
      </c>
      <c r="AA944" s="71">
        <f t="shared" si="553"/>
        <v>1</v>
      </c>
      <c r="AB944" s="71">
        <f t="shared" si="554"/>
        <v>65</v>
      </c>
      <c r="AC944" s="71" t="str">
        <f t="shared" si="555"/>
        <v>Handpump</v>
      </c>
      <c r="AD944" s="71">
        <f t="shared" si="567"/>
        <v>65</v>
      </c>
      <c r="AE944" s="71" t="str">
        <f t="shared" si="568"/>
        <v/>
      </c>
      <c r="AF944" s="71">
        <f t="shared" si="556"/>
        <v>1</v>
      </c>
      <c r="AG944" s="71" t="str">
        <f t="shared" si="557"/>
        <v/>
      </c>
      <c r="AH944" s="71" t="str">
        <f t="shared" si="558"/>
        <v/>
      </c>
      <c r="AI944" s="71">
        <f t="shared" si="559"/>
        <v>1</v>
      </c>
      <c r="AJ944" s="71" t="str">
        <f t="shared" si="560"/>
        <v>Turbidity</v>
      </c>
      <c r="AK944" s="71">
        <f t="shared" si="561"/>
        <v>1</v>
      </c>
      <c r="AL944" s="71">
        <f t="shared" si="569"/>
        <v>1</v>
      </c>
      <c r="AM944" s="71">
        <f t="shared" si="562"/>
        <v>1</v>
      </c>
    </row>
    <row r="945" spans="1:39" x14ac:dyDescent="0.45">
      <c r="A945" s="71" t="str">
        <f t="shared" si="532"/>
        <v>2720740077</v>
      </c>
      <c r="B945" s="71" t="str">
        <f t="shared" si="533"/>
        <v>28-08-2019 07:19:51 UTC</v>
      </c>
      <c r="C945" s="71" t="str">
        <f t="shared" si="534"/>
        <v>mwrt-efem-58q0</v>
      </c>
      <c r="D945" s="71" t="str">
        <f t="shared" si="535"/>
        <v>-15.671109636314213</v>
      </c>
      <c r="E945" s="71" t="str">
        <f t="shared" si="536"/>
        <v>35.12397020123899</v>
      </c>
      <c r="F945" s="71" t="str">
        <f t="shared" si="537"/>
        <v>1019.0</v>
      </c>
      <c r="G945" s="71" t="str">
        <f t="shared" si="538"/>
        <v>Malawi</v>
      </c>
      <c r="H945" s="71" t="str">
        <f t="shared" si="539"/>
        <v>Chiradzulu</v>
      </c>
      <c r="I945" s="71" t="str">
        <f t="shared" si="540"/>
        <v>Chitera</v>
      </c>
      <c r="J945" s="71" t="str">
        <f t="shared" si="541"/>
        <v>Zalengera</v>
      </c>
      <c r="K945" s="71" t="str">
        <f t="shared" si="542"/>
        <v>Likhula</v>
      </c>
      <c r="L945" s="71">
        <f t="shared" si="543"/>
        <v>0</v>
      </c>
      <c r="M945" s="71">
        <f t="shared" si="544"/>
        <v>0</v>
      </c>
      <c r="N945" s="71">
        <f t="shared" si="563"/>
        <v>7</v>
      </c>
      <c r="O945" s="71" t="str">
        <f t="shared" si="564"/>
        <v>Intermediate Level of Service</v>
      </c>
      <c r="P945" s="71">
        <v>1</v>
      </c>
      <c r="Q945" s="71" t="str">
        <f t="shared" si="545"/>
        <v>Afridev Handpump</v>
      </c>
      <c r="R945" s="71" t="str">
        <f t="shared" si="546"/>
        <v/>
      </c>
      <c r="S945" s="71" t="str">
        <f t="shared" si="565"/>
        <v>Afridev Handpump</v>
      </c>
      <c r="T945" s="71">
        <f t="shared" si="547"/>
        <v>1</v>
      </c>
      <c r="U945" s="71">
        <f t="shared" si="548"/>
        <v>225</v>
      </c>
      <c r="V945" s="71">
        <f t="shared" si="549"/>
        <v>1</v>
      </c>
      <c r="W945" s="71">
        <f t="shared" si="550"/>
        <v>0</v>
      </c>
      <c r="X945" s="71">
        <f t="shared" si="551"/>
        <v>1</v>
      </c>
      <c r="Y945" s="71">
        <f t="shared" si="552"/>
        <v>0</v>
      </c>
      <c r="Z945" s="71">
        <f t="shared" si="566"/>
        <v>0</v>
      </c>
      <c r="AA945" s="71">
        <f t="shared" si="553"/>
        <v>1</v>
      </c>
      <c r="AB945" s="71">
        <f t="shared" si="554"/>
        <v>50</v>
      </c>
      <c r="AC945" s="71" t="str">
        <f t="shared" si="555"/>
        <v>Handpump</v>
      </c>
      <c r="AD945" s="71">
        <f t="shared" si="567"/>
        <v>50</v>
      </c>
      <c r="AE945" s="71" t="str">
        <f t="shared" si="568"/>
        <v/>
      </c>
      <c r="AF945" s="71">
        <f t="shared" si="556"/>
        <v>1</v>
      </c>
      <c r="AG945" s="71" t="str">
        <f t="shared" si="557"/>
        <v/>
      </c>
      <c r="AH945" s="71" t="str">
        <f t="shared" si="558"/>
        <v/>
      </c>
      <c r="AI945" s="71">
        <f t="shared" si="559"/>
        <v>1</v>
      </c>
      <c r="AJ945" s="71" t="str">
        <f t="shared" si="560"/>
        <v>Turbidity</v>
      </c>
      <c r="AK945" s="71">
        <f t="shared" si="561"/>
        <v>1</v>
      </c>
      <c r="AL945" s="71">
        <f t="shared" si="569"/>
        <v>1</v>
      </c>
      <c r="AM945" s="71">
        <f t="shared" si="562"/>
        <v>1</v>
      </c>
    </row>
    <row r="946" spans="1:39" x14ac:dyDescent="0.45">
      <c r="A946" s="71" t="str">
        <f t="shared" si="532"/>
        <v>2717160340</v>
      </c>
      <c r="B946" s="71" t="str">
        <f t="shared" si="533"/>
        <v>28-08-2019 07:34:00 UTC</v>
      </c>
      <c r="C946" s="71" t="str">
        <f t="shared" si="534"/>
        <v>8vkc-h2fh-9cfc</v>
      </c>
      <c r="D946" s="71" t="str">
        <f t="shared" si="535"/>
        <v>-15.67386677954346</v>
      </c>
      <c r="E946" s="71" t="str">
        <f t="shared" si="536"/>
        <v>35.11921430937946</v>
      </c>
      <c r="F946" s="71" t="str">
        <f t="shared" si="537"/>
        <v>1039.0</v>
      </c>
      <c r="G946" s="71" t="str">
        <f t="shared" si="538"/>
        <v>Malawi</v>
      </c>
      <c r="H946" s="71" t="str">
        <f t="shared" si="539"/>
        <v>Chiradzulu</v>
      </c>
      <c r="I946" s="71" t="str">
        <f t="shared" si="540"/>
        <v>Chitera</v>
      </c>
      <c r="J946" s="71" t="str">
        <f t="shared" si="541"/>
        <v>Zalengera</v>
      </c>
      <c r="K946" s="71" t="str">
        <f t="shared" si="542"/>
        <v>Edward</v>
      </c>
      <c r="L946" s="71">
        <f t="shared" si="543"/>
        <v>0</v>
      </c>
      <c r="M946" s="71">
        <f t="shared" si="544"/>
        <v>0</v>
      </c>
      <c r="N946" s="71">
        <f t="shared" si="563"/>
        <v>7</v>
      </c>
      <c r="O946" s="71" t="str">
        <f t="shared" si="564"/>
        <v>Intermediate Level of Service</v>
      </c>
      <c r="P946" s="71">
        <v>1</v>
      </c>
      <c r="Q946" s="71" t="str">
        <f t="shared" si="545"/>
        <v>Afridev Handpump</v>
      </c>
      <c r="R946" s="71" t="str">
        <f t="shared" si="546"/>
        <v/>
      </c>
      <c r="S946" s="71" t="str">
        <f t="shared" si="565"/>
        <v>Afridev Handpump</v>
      </c>
      <c r="T946" s="71">
        <f t="shared" si="547"/>
        <v>1</v>
      </c>
      <c r="U946" s="71">
        <f t="shared" si="548"/>
        <v>365</v>
      </c>
      <c r="V946" s="71">
        <f t="shared" si="549"/>
        <v>0</v>
      </c>
      <c r="W946" s="71">
        <f t="shared" si="550"/>
        <v>1</v>
      </c>
      <c r="X946" s="71" t="str">
        <f t="shared" si="551"/>
        <v/>
      </c>
      <c r="Y946" s="71" t="str">
        <f t="shared" si="552"/>
        <v/>
      </c>
      <c r="Z946" s="71">
        <f t="shared" si="566"/>
        <v>1</v>
      </c>
      <c r="AA946" s="71">
        <f t="shared" si="553"/>
        <v>1</v>
      </c>
      <c r="AB946" s="71">
        <f t="shared" si="554"/>
        <v>54</v>
      </c>
      <c r="AC946" s="71" t="str">
        <f t="shared" si="555"/>
        <v>Handpump</v>
      </c>
      <c r="AD946" s="71">
        <f t="shared" si="567"/>
        <v>54</v>
      </c>
      <c r="AE946" s="71" t="str">
        <f t="shared" si="568"/>
        <v/>
      </c>
      <c r="AF946" s="71">
        <f t="shared" si="556"/>
        <v>1</v>
      </c>
      <c r="AG946" s="71" t="str">
        <f t="shared" si="557"/>
        <v/>
      </c>
      <c r="AH946" s="71" t="str">
        <f t="shared" si="558"/>
        <v/>
      </c>
      <c r="AI946" s="71">
        <f t="shared" si="559"/>
        <v>1</v>
      </c>
      <c r="AJ946" s="71" t="str">
        <f t="shared" si="560"/>
        <v>Turbidity</v>
      </c>
      <c r="AK946" s="71">
        <f t="shared" si="561"/>
        <v>1</v>
      </c>
      <c r="AL946" s="71">
        <f t="shared" si="569"/>
        <v>1</v>
      </c>
      <c r="AM946" s="71">
        <f t="shared" si="562"/>
        <v>1</v>
      </c>
    </row>
    <row r="947" spans="1:39" x14ac:dyDescent="0.45">
      <c r="A947" s="71" t="str">
        <f t="shared" si="532"/>
        <v>2724630234</v>
      </c>
      <c r="B947" s="71" t="str">
        <f t="shared" si="533"/>
        <v>28-08-2019 08:21:45 UTC</v>
      </c>
      <c r="C947" s="71" t="str">
        <f t="shared" si="534"/>
        <v>nge0-9b3y-4s6r</v>
      </c>
      <c r="D947" s="71" t="str">
        <f t="shared" si="535"/>
        <v>-15.649841143749654</v>
      </c>
      <c r="E947" s="71" t="str">
        <f t="shared" si="536"/>
        <v>35.12937007471919</v>
      </c>
      <c r="F947" s="71" t="str">
        <f t="shared" si="537"/>
        <v>958.0</v>
      </c>
      <c r="G947" s="71" t="str">
        <f t="shared" si="538"/>
        <v>Malawi</v>
      </c>
      <c r="H947" s="71" t="str">
        <f t="shared" si="539"/>
        <v>Chiradzulu</v>
      </c>
      <c r="I947" s="71" t="str">
        <f t="shared" si="540"/>
        <v>Chitera</v>
      </c>
      <c r="J947" s="71" t="str">
        <f t="shared" si="541"/>
        <v>Ntalika</v>
      </c>
      <c r="K947" s="71" t="str">
        <f t="shared" si="542"/>
        <v>Mbenjere</v>
      </c>
      <c r="L947" s="71">
        <f t="shared" si="543"/>
        <v>0</v>
      </c>
      <c r="M947" s="71">
        <f t="shared" si="544"/>
        <v>0</v>
      </c>
      <c r="N947" s="71">
        <f t="shared" si="563"/>
        <v>0</v>
      </c>
      <c r="O947" s="71" t="str">
        <f t="shared" si="564"/>
        <v>No Improved System</v>
      </c>
      <c r="P947" s="71" t="s">
        <v>96</v>
      </c>
      <c r="Q947" s="71" t="str">
        <f t="shared" si="545"/>
        <v/>
      </c>
      <c r="R947" s="71" t="str">
        <f t="shared" si="546"/>
        <v>Unprotected well</v>
      </c>
      <c r="S947" s="71" t="str">
        <f t="shared" si="565"/>
        <v>Unprotected well</v>
      </c>
      <c r="T947" s="71" t="str">
        <f t="shared" si="547"/>
        <v>N/A</v>
      </c>
      <c r="U947" s="71">
        <f t="shared" si="548"/>
        <v>15</v>
      </c>
      <c r="V947" s="71" t="str">
        <f t="shared" si="549"/>
        <v>N/A</v>
      </c>
      <c r="W947" s="71" t="str">
        <f t="shared" si="550"/>
        <v/>
      </c>
      <c r="X947" s="71" t="str">
        <f t="shared" si="551"/>
        <v/>
      </c>
      <c r="Y947" s="71" t="str">
        <f t="shared" si="552"/>
        <v/>
      </c>
      <c r="Z947" s="71" t="str">
        <f t="shared" si="566"/>
        <v>N/A</v>
      </c>
      <c r="AA947" s="71" t="str">
        <f t="shared" si="553"/>
        <v>N/A</v>
      </c>
      <c r="AB947" s="71" t="str">
        <f t="shared" si="554"/>
        <v/>
      </c>
      <c r="AC947" s="71" t="str">
        <f t="shared" si="555"/>
        <v/>
      </c>
      <c r="AD947" s="71" t="str">
        <f t="shared" si="567"/>
        <v/>
      </c>
      <c r="AE947" s="71" t="str">
        <f t="shared" si="568"/>
        <v/>
      </c>
      <c r="AF947" s="71" t="str">
        <f t="shared" si="556"/>
        <v>N/A</v>
      </c>
      <c r="AG947" s="71" t="str">
        <f t="shared" si="557"/>
        <v/>
      </c>
      <c r="AH947" s="71" t="str">
        <f t="shared" si="558"/>
        <v/>
      </c>
      <c r="AI947" s="71" t="str">
        <f t="shared" si="559"/>
        <v/>
      </c>
      <c r="AJ947" s="71" t="str">
        <f t="shared" si="560"/>
        <v/>
      </c>
      <c r="AK947" s="71" t="str">
        <f t="shared" si="561"/>
        <v/>
      </c>
      <c r="AL947" s="71" t="str">
        <f t="shared" si="569"/>
        <v>N/A</v>
      </c>
      <c r="AM947" s="71" t="str">
        <f t="shared" si="562"/>
        <v>N/A</v>
      </c>
    </row>
    <row r="948" spans="1:39" x14ac:dyDescent="0.45">
      <c r="A948" s="71" t="str">
        <f t="shared" si="532"/>
        <v>2728300172</v>
      </c>
      <c r="B948" s="71" t="str">
        <f t="shared" si="533"/>
        <v>28-08-2019 08:22:22 UTC</v>
      </c>
      <c r="C948" s="71" t="str">
        <f t="shared" si="534"/>
        <v>b689-uu2b-835p</v>
      </c>
      <c r="D948" s="71" t="str">
        <f t="shared" si="535"/>
        <v>-15.797255937941372</v>
      </c>
      <c r="E948" s="71" t="str">
        <f t="shared" si="536"/>
        <v>35.203307680785656</v>
      </c>
      <c r="F948" s="71" t="str">
        <f t="shared" si="537"/>
        <v>925.0</v>
      </c>
      <c r="G948" s="71" t="str">
        <f t="shared" si="538"/>
        <v>Malawi</v>
      </c>
      <c r="H948" s="71" t="str">
        <f t="shared" si="539"/>
        <v>Chiradzulu</v>
      </c>
      <c r="I948" s="71" t="str">
        <f t="shared" si="540"/>
        <v>Likoswe</v>
      </c>
      <c r="J948" s="71" t="str">
        <f t="shared" si="541"/>
        <v>Manguwo</v>
      </c>
      <c r="K948" s="71" t="str">
        <f t="shared" si="542"/>
        <v>Likalawe</v>
      </c>
      <c r="L948" s="71">
        <f t="shared" si="543"/>
        <v>0</v>
      </c>
      <c r="M948" s="71">
        <f t="shared" si="544"/>
        <v>0</v>
      </c>
      <c r="N948" s="71">
        <f t="shared" si="563"/>
        <v>5</v>
      </c>
      <c r="O948" s="71" t="str">
        <f t="shared" si="564"/>
        <v>Basic Level of Service</v>
      </c>
      <c r="P948" s="71">
        <v>1</v>
      </c>
      <c r="Q948" s="71" t="str">
        <f t="shared" si="545"/>
        <v>Afridev Handpump</v>
      </c>
      <c r="R948" s="71" t="str">
        <f t="shared" si="546"/>
        <v/>
      </c>
      <c r="S948" s="71" t="str">
        <f t="shared" si="565"/>
        <v>Afridev Handpump</v>
      </c>
      <c r="T948" s="71">
        <f t="shared" si="547"/>
        <v>1</v>
      </c>
      <c r="U948" s="71">
        <f t="shared" si="548"/>
        <v>0</v>
      </c>
      <c r="V948" s="71">
        <f t="shared" si="549"/>
        <v>1</v>
      </c>
      <c r="W948" s="71">
        <f t="shared" si="550"/>
        <v>1</v>
      </c>
      <c r="X948" s="71" t="str">
        <f t="shared" si="551"/>
        <v/>
      </c>
      <c r="Y948" s="71" t="str">
        <f t="shared" si="552"/>
        <v/>
      </c>
      <c r="Z948" s="71">
        <f t="shared" si="566"/>
        <v>1</v>
      </c>
      <c r="AA948" s="71">
        <f t="shared" si="553"/>
        <v>0</v>
      </c>
      <c r="AB948" s="71">
        <f t="shared" si="554"/>
        <v>0</v>
      </c>
      <c r="AC948" s="71" t="str">
        <f t="shared" si="555"/>
        <v>Handpump</v>
      </c>
      <c r="AD948" s="71">
        <f t="shared" si="567"/>
        <v>0</v>
      </c>
      <c r="AE948" s="71" t="str">
        <f t="shared" si="568"/>
        <v/>
      </c>
      <c r="AF948" s="71">
        <f t="shared" si="556"/>
        <v>1</v>
      </c>
      <c r="AG948" s="71" t="str">
        <f t="shared" si="557"/>
        <v/>
      </c>
      <c r="AH948" s="71" t="str">
        <f t="shared" si="558"/>
        <v/>
      </c>
      <c r="AI948" s="71" t="str">
        <f t="shared" si="559"/>
        <v/>
      </c>
      <c r="AJ948" s="71" t="str">
        <f t="shared" si="560"/>
        <v>Turbidity</v>
      </c>
      <c r="AK948" s="71" t="str">
        <f t="shared" si="561"/>
        <v/>
      </c>
      <c r="AL948" s="71" t="str">
        <f t="shared" si="569"/>
        <v>No Data</v>
      </c>
      <c r="AM948" s="71">
        <f t="shared" si="562"/>
        <v>0</v>
      </c>
    </row>
    <row r="949" spans="1:39" x14ac:dyDescent="0.45">
      <c r="A949" s="71" t="str">
        <f t="shared" si="532"/>
        <v>2711070293</v>
      </c>
      <c r="B949" s="71" t="str">
        <f t="shared" si="533"/>
        <v>28-08-2019 08:32:45 UTC</v>
      </c>
      <c r="C949" s="71" t="str">
        <f t="shared" si="534"/>
        <v>qd9h-0jat-23fw</v>
      </c>
      <c r="D949" s="71" t="str">
        <f t="shared" si="535"/>
        <v>-15.809528762474656</v>
      </c>
      <c r="E949" s="71" t="str">
        <f t="shared" si="536"/>
        <v>35.19789540208876</v>
      </c>
      <c r="F949" s="71" t="str">
        <f t="shared" si="537"/>
        <v>896.0</v>
      </c>
      <c r="G949" s="71" t="str">
        <f t="shared" si="538"/>
        <v>Malawi</v>
      </c>
      <c r="H949" s="71" t="str">
        <f t="shared" si="539"/>
        <v>Chiradzulu</v>
      </c>
      <c r="I949" s="71" t="str">
        <f t="shared" si="540"/>
        <v>Likoswe</v>
      </c>
      <c r="J949" s="71" t="str">
        <f t="shared" si="541"/>
        <v>Manguwo</v>
      </c>
      <c r="K949" s="71" t="str">
        <f t="shared" si="542"/>
        <v>Ntauchila</v>
      </c>
      <c r="L949" s="71">
        <f t="shared" si="543"/>
        <v>0</v>
      </c>
      <c r="M949" s="71">
        <f t="shared" si="544"/>
        <v>0</v>
      </c>
      <c r="N949" s="71">
        <f t="shared" si="563"/>
        <v>7</v>
      </c>
      <c r="O949" s="71" t="str">
        <f t="shared" si="564"/>
        <v>Intermediate Level of Service</v>
      </c>
      <c r="P949" s="71">
        <v>1</v>
      </c>
      <c r="Q949" s="71" t="str">
        <f t="shared" si="545"/>
        <v>Afridev Handpump</v>
      </c>
      <c r="R949" s="71" t="str">
        <f t="shared" si="546"/>
        <v/>
      </c>
      <c r="S949" s="71" t="str">
        <f t="shared" si="565"/>
        <v>Afridev Handpump</v>
      </c>
      <c r="T949" s="71">
        <f t="shared" si="547"/>
        <v>1</v>
      </c>
      <c r="U949" s="71">
        <f t="shared" si="548"/>
        <v>306</v>
      </c>
      <c r="V949" s="71">
        <f t="shared" si="549"/>
        <v>0</v>
      </c>
      <c r="W949" s="71">
        <f t="shared" si="550"/>
        <v>1</v>
      </c>
      <c r="X949" s="71" t="str">
        <f t="shared" si="551"/>
        <v/>
      </c>
      <c r="Y949" s="71" t="str">
        <f t="shared" si="552"/>
        <v/>
      </c>
      <c r="Z949" s="71">
        <f t="shared" si="566"/>
        <v>1</v>
      </c>
      <c r="AA949" s="71">
        <f t="shared" si="553"/>
        <v>1</v>
      </c>
      <c r="AB949" s="71">
        <f t="shared" si="554"/>
        <v>63</v>
      </c>
      <c r="AC949" s="71" t="str">
        <f t="shared" si="555"/>
        <v>Handpump</v>
      </c>
      <c r="AD949" s="71">
        <f t="shared" si="567"/>
        <v>63</v>
      </c>
      <c r="AE949" s="71" t="str">
        <f t="shared" si="568"/>
        <v/>
      </c>
      <c r="AF949" s="71">
        <f t="shared" si="556"/>
        <v>1</v>
      </c>
      <c r="AG949" s="71" t="str">
        <f t="shared" si="557"/>
        <v/>
      </c>
      <c r="AH949" s="71" t="str">
        <f t="shared" si="558"/>
        <v/>
      </c>
      <c r="AI949" s="71">
        <f t="shared" si="559"/>
        <v>1</v>
      </c>
      <c r="AJ949" s="71" t="str">
        <f t="shared" si="560"/>
        <v>Turbidity</v>
      </c>
      <c r="AK949" s="71">
        <f t="shared" si="561"/>
        <v>1</v>
      </c>
      <c r="AL949" s="71">
        <f t="shared" si="569"/>
        <v>1</v>
      </c>
      <c r="AM949" s="71">
        <f t="shared" si="562"/>
        <v>1</v>
      </c>
    </row>
    <row r="950" spans="1:39" x14ac:dyDescent="0.45">
      <c r="A950" s="71" t="str">
        <f t="shared" si="532"/>
        <v>2701770182</v>
      </c>
      <c r="B950" s="71" t="str">
        <f t="shared" si="533"/>
        <v>28-08-2019 08:38:11 UTC</v>
      </c>
      <c r="C950" s="71" t="str">
        <f t="shared" si="534"/>
        <v>7kbw-y0m0-uwvm</v>
      </c>
      <c r="D950" s="71" t="str">
        <f t="shared" si="535"/>
        <v>-15.798465572297573</v>
      </c>
      <c r="E950" s="71" t="str">
        <f t="shared" si="536"/>
        <v>35.201297951862216</v>
      </c>
      <c r="F950" s="71" t="str">
        <f t="shared" si="537"/>
        <v>930.0</v>
      </c>
      <c r="G950" s="71" t="str">
        <f t="shared" si="538"/>
        <v>Malawi</v>
      </c>
      <c r="H950" s="71" t="str">
        <f t="shared" si="539"/>
        <v>Chiradzulu</v>
      </c>
      <c r="I950" s="71" t="str">
        <f t="shared" si="540"/>
        <v>Likoswe</v>
      </c>
      <c r="J950" s="71" t="str">
        <f t="shared" si="541"/>
        <v>Manguwo</v>
      </c>
      <c r="K950" s="71" t="str">
        <f t="shared" si="542"/>
        <v>Likalawe</v>
      </c>
      <c r="L950" s="71">
        <f t="shared" si="543"/>
        <v>0</v>
      </c>
      <c r="M950" s="71">
        <f t="shared" si="544"/>
        <v>0</v>
      </c>
      <c r="N950" s="71">
        <f t="shared" si="563"/>
        <v>7</v>
      </c>
      <c r="O950" s="71" t="str">
        <f t="shared" si="564"/>
        <v>Intermediate Level of Service</v>
      </c>
      <c r="P950" s="71">
        <v>1</v>
      </c>
      <c r="Q950" s="71" t="str">
        <f t="shared" si="545"/>
        <v>Afridev Handpump</v>
      </c>
      <c r="R950" s="71" t="str">
        <f t="shared" si="546"/>
        <v/>
      </c>
      <c r="S950" s="71" t="str">
        <f t="shared" si="565"/>
        <v>Afridev Handpump</v>
      </c>
      <c r="T950" s="71">
        <f t="shared" si="547"/>
        <v>1</v>
      </c>
      <c r="U950" s="71">
        <f t="shared" si="548"/>
        <v>1800</v>
      </c>
      <c r="V950" s="71">
        <f t="shared" si="549"/>
        <v>0</v>
      </c>
      <c r="W950" s="71">
        <f t="shared" si="550"/>
        <v>0</v>
      </c>
      <c r="X950" s="71">
        <f t="shared" si="551"/>
        <v>1</v>
      </c>
      <c r="Y950" s="71">
        <f t="shared" si="552"/>
        <v>1</v>
      </c>
      <c r="Z950" s="71">
        <f t="shared" si="566"/>
        <v>1</v>
      </c>
      <c r="AA950" s="71">
        <f t="shared" si="553"/>
        <v>1</v>
      </c>
      <c r="AB950" s="71">
        <f t="shared" si="554"/>
        <v>60</v>
      </c>
      <c r="AC950" s="71" t="str">
        <f t="shared" si="555"/>
        <v>Handpump</v>
      </c>
      <c r="AD950" s="71">
        <f t="shared" si="567"/>
        <v>60</v>
      </c>
      <c r="AE950" s="71" t="str">
        <f t="shared" si="568"/>
        <v/>
      </c>
      <c r="AF950" s="71">
        <f t="shared" si="556"/>
        <v>1</v>
      </c>
      <c r="AG950" s="71" t="str">
        <f t="shared" si="557"/>
        <v/>
      </c>
      <c r="AH950" s="71" t="str">
        <f t="shared" si="558"/>
        <v/>
      </c>
      <c r="AI950" s="71">
        <f t="shared" si="559"/>
        <v>1</v>
      </c>
      <c r="AJ950" s="71" t="str">
        <f t="shared" si="560"/>
        <v>Turbidity</v>
      </c>
      <c r="AK950" s="71">
        <f t="shared" si="561"/>
        <v>1</v>
      </c>
      <c r="AL950" s="71">
        <f t="shared" si="569"/>
        <v>1</v>
      </c>
      <c r="AM950" s="71">
        <f t="shared" si="562"/>
        <v>1</v>
      </c>
    </row>
    <row r="951" spans="1:39" x14ac:dyDescent="0.45">
      <c r="A951" s="71" t="str">
        <f t="shared" si="532"/>
        <v>2734310325</v>
      </c>
      <c r="B951" s="71" t="str">
        <f t="shared" si="533"/>
        <v>28-08-2019 08:46:33 UTC</v>
      </c>
      <c r="C951" s="71" t="str">
        <f t="shared" si="534"/>
        <v>y0wu-h7xx-01tx</v>
      </c>
      <c r="D951" s="71" t="str">
        <f t="shared" si="535"/>
        <v>-15.64501253888011</v>
      </c>
      <c r="E951" s="71" t="str">
        <f t="shared" si="536"/>
        <v>35.12338916771114</v>
      </c>
      <c r="F951" s="71" t="str">
        <f t="shared" si="537"/>
        <v>933.0</v>
      </c>
      <c r="G951" s="71" t="str">
        <f t="shared" si="538"/>
        <v>Malawi</v>
      </c>
      <c r="H951" s="71" t="str">
        <f t="shared" si="539"/>
        <v>Chiradzulu</v>
      </c>
      <c r="I951" s="71" t="str">
        <f t="shared" si="540"/>
        <v>Chitera</v>
      </c>
      <c r="J951" s="71" t="str">
        <f t="shared" si="541"/>
        <v>Ntalika</v>
      </c>
      <c r="K951" s="71" t="str">
        <f t="shared" si="542"/>
        <v>Kenani</v>
      </c>
      <c r="L951" s="71">
        <f t="shared" si="543"/>
        <v>0</v>
      </c>
      <c r="M951" s="71">
        <f t="shared" si="544"/>
        <v>0</v>
      </c>
      <c r="N951" s="71">
        <f t="shared" si="563"/>
        <v>0</v>
      </c>
      <c r="O951" s="71" t="str">
        <f t="shared" si="564"/>
        <v>No Improved System</v>
      </c>
      <c r="P951" s="71" t="s">
        <v>96</v>
      </c>
      <c r="Q951" s="71" t="str">
        <f t="shared" si="545"/>
        <v/>
      </c>
      <c r="R951" s="71" t="str">
        <f t="shared" si="546"/>
        <v>Unprotected well</v>
      </c>
      <c r="S951" s="71" t="str">
        <f t="shared" si="565"/>
        <v>Unprotected well</v>
      </c>
      <c r="T951" s="71" t="str">
        <f t="shared" si="547"/>
        <v>N/A</v>
      </c>
      <c r="U951" s="71">
        <f t="shared" si="548"/>
        <v>75</v>
      </c>
      <c r="V951" s="71" t="str">
        <f t="shared" si="549"/>
        <v>N/A</v>
      </c>
      <c r="W951" s="71" t="str">
        <f t="shared" si="550"/>
        <v/>
      </c>
      <c r="X951" s="71" t="str">
        <f t="shared" si="551"/>
        <v/>
      </c>
      <c r="Y951" s="71" t="str">
        <f t="shared" si="552"/>
        <v/>
      </c>
      <c r="Z951" s="71" t="str">
        <f t="shared" si="566"/>
        <v>N/A</v>
      </c>
      <c r="AA951" s="71" t="str">
        <f t="shared" si="553"/>
        <v>N/A</v>
      </c>
      <c r="AB951" s="71" t="str">
        <f t="shared" si="554"/>
        <v/>
      </c>
      <c r="AC951" s="71" t="str">
        <f t="shared" si="555"/>
        <v/>
      </c>
      <c r="AD951" s="71" t="str">
        <f t="shared" si="567"/>
        <v/>
      </c>
      <c r="AE951" s="71" t="str">
        <f t="shared" si="568"/>
        <v/>
      </c>
      <c r="AF951" s="71" t="str">
        <f t="shared" si="556"/>
        <v>N/A</v>
      </c>
      <c r="AG951" s="71" t="str">
        <f t="shared" si="557"/>
        <v/>
      </c>
      <c r="AH951" s="71" t="str">
        <f t="shared" si="558"/>
        <v/>
      </c>
      <c r="AI951" s="71" t="str">
        <f t="shared" si="559"/>
        <v/>
      </c>
      <c r="AJ951" s="71" t="str">
        <f t="shared" si="560"/>
        <v/>
      </c>
      <c r="AK951" s="71" t="str">
        <f t="shared" si="561"/>
        <v/>
      </c>
      <c r="AL951" s="71" t="str">
        <f t="shared" si="569"/>
        <v>N/A</v>
      </c>
      <c r="AM951" s="71" t="str">
        <f t="shared" si="562"/>
        <v>N/A</v>
      </c>
    </row>
    <row r="952" spans="1:39" x14ac:dyDescent="0.45">
      <c r="A952" s="71" t="str">
        <f t="shared" si="532"/>
        <v>2728380570</v>
      </c>
      <c r="B952" s="71" t="str">
        <f t="shared" si="533"/>
        <v>28-08-2019 08:59:23 UTC</v>
      </c>
      <c r="C952" s="71" t="str">
        <f t="shared" si="534"/>
        <v>24uf-1v2a-rvhp</v>
      </c>
      <c r="D952" s="71" t="str">
        <f t="shared" si="535"/>
        <v>-15.97115222364664</v>
      </c>
      <c r="E952" s="71" t="str">
        <f t="shared" si="536"/>
        <v>35.30602756887674</v>
      </c>
      <c r="F952" s="71" t="str">
        <f t="shared" si="537"/>
        <v>675.0</v>
      </c>
      <c r="G952" s="71" t="str">
        <f t="shared" si="538"/>
        <v>Malawi</v>
      </c>
      <c r="H952" s="71" t="str">
        <f t="shared" si="539"/>
        <v>Chiradzulu</v>
      </c>
      <c r="I952" s="71" t="str">
        <f t="shared" si="540"/>
        <v>Nkalo</v>
      </c>
      <c r="J952" s="71" t="str">
        <f t="shared" si="541"/>
        <v>Ngumba</v>
      </c>
      <c r="K952" s="71" t="str">
        <f t="shared" si="542"/>
        <v>Ngumba</v>
      </c>
      <c r="L952" s="71">
        <f t="shared" si="543"/>
        <v>0</v>
      </c>
      <c r="M952" s="71">
        <f t="shared" si="544"/>
        <v>0</v>
      </c>
      <c r="N952" s="71">
        <f t="shared" si="563"/>
        <v>7</v>
      </c>
      <c r="O952" s="71" t="str">
        <f t="shared" si="564"/>
        <v>Intermediate Level of Service</v>
      </c>
      <c r="P952" s="71">
        <v>1</v>
      </c>
      <c r="Q952" s="71" t="str">
        <f t="shared" si="545"/>
        <v>Afridev Handpump</v>
      </c>
      <c r="R952" s="71" t="str">
        <f t="shared" si="546"/>
        <v/>
      </c>
      <c r="S952" s="71" t="str">
        <f t="shared" si="565"/>
        <v>Afridev Handpump</v>
      </c>
      <c r="T952" s="71">
        <f t="shared" si="547"/>
        <v>1</v>
      </c>
      <c r="U952" s="71">
        <f t="shared" si="548"/>
        <v>500</v>
      </c>
      <c r="V952" s="71">
        <f t="shared" si="549"/>
        <v>0</v>
      </c>
      <c r="W952" s="71">
        <f t="shared" si="550"/>
        <v>1</v>
      </c>
      <c r="X952" s="71" t="str">
        <f t="shared" si="551"/>
        <v/>
      </c>
      <c r="Y952" s="71" t="str">
        <f t="shared" si="552"/>
        <v/>
      </c>
      <c r="Z952" s="71">
        <f t="shared" si="566"/>
        <v>1</v>
      </c>
      <c r="AA952" s="71">
        <f t="shared" si="553"/>
        <v>1</v>
      </c>
      <c r="AB952" s="71">
        <f t="shared" si="554"/>
        <v>63</v>
      </c>
      <c r="AC952" s="71" t="str">
        <f t="shared" si="555"/>
        <v>Handpump</v>
      </c>
      <c r="AD952" s="71">
        <f t="shared" si="567"/>
        <v>63</v>
      </c>
      <c r="AE952" s="71" t="str">
        <f t="shared" si="568"/>
        <v/>
      </c>
      <c r="AF952" s="71">
        <f t="shared" si="556"/>
        <v>1</v>
      </c>
      <c r="AG952" s="71" t="str">
        <f t="shared" si="557"/>
        <v/>
      </c>
      <c r="AH952" s="71" t="str">
        <f t="shared" si="558"/>
        <v/>
      </c>
      <c r="AI952" s="71">
        <f t="shared" si="559"/>
        <v>1</v>
      </c>
      <c r="AJ952" s="71" t="str">
        <f t="shared" si="560"/>
        <v>Turbidity</v>
      </c>
      <c r="AK952" s="71">
        <f t="shared" si="561"/>
        <v>1</v>
      </c>
      <c r="AL952" s="71">
        <f t="shared" si="569"/>
        <v>1</v>
      </c>
      <c r="AM952" s="71">
        <f t="shared" si="562"/>
        <v>1</v>
      </c>
    </row>
    <row r="953" spans="1:39" x14ac:dyDescent="0.45">
      <c r="A953" s="71" t="str">
        <f t="shared" si="532"/>
        <v>2717140192</v>
      </c>
      <c r="B953" s="71" t="str">
        <f t="shared" si="533"/>
        <v>28-08-2019 08:59:54 UTC</v>
      </c>
      <c r="C953" s="71" t="str">
        <f t="shared" si="534"/>
        <v>usmj-md93-j7bw</v>
      </c>
      <c r="D953" s="71" t="str">
        <f t="shared" si="535"/>
        <v>-15.967947109602392</v>
      </c>
      <c r="E953" s="71" t="str">
        <f t="shared" si="536"/>
        <v>35.297481548041105</v>
      </c>
      <c r="F953" s="71" t="str">
        <f t="shared" si="537"/>
        <v>680.0</v>
      </c>
      <c r="G953" s="71" t="str">
        <f t="shared" si="538"/>
        <v>Malawi</v>
      </c>
      <c r="H953" s="71" t="str">
        <f t="shared" si="539"/>
        <v>Chiradzulu</v>
      </c>
      <c r="I953" s="71" t="str">
        <f t="shared" si="540"/>
        <v>Nkalo</v>
      </c>
      <c r="J953" s="71" t="str">
        <f t="shared" si="541"/>
        <v>Ngumba</v>
      </c>
      <c r="K953" s="71" t="str">
        <f t="shared" si="542"/>
        <v>Masuso</v>
      </c>
      <c r="L953" s="71">
        <f t="shared" si="543"/>
        <v>0</v>
      </c>
      <c r="M953" s="71">
        <f t="shared" si="544"/>
        <v>0</v>
      </c>
      <c r="N953" s="71">
        <f t="shared" si="563"/>
        <v>3</v>
      </c>
      <c r="O953" s="71" t="str">
        <f t="shared" si="564"/>
        <v>Basic Level of Service</v>
      </c>
      <c r="P953" s="71">
        <v>1</v>
      </c>
      <c r="Q953" s="71" t="str">
        <f t="shared" si="545"/>
        <v>Afridev Handpump</v>
      </c>
      <c r="R953" s="71" t="str">
        <f t="shared" si="546"/>
        <v/>
      </c>
      <c r="S953" s="71" t="str">
        <f t="shared" si="565"/>
        <v>Afridev Handpump</v>
      </c>
      <c r="T953" s="71">
        <f t="shared" si="547"/>
        <v>1</v>
      </c>
      <c r="U953" s="71">
        <f t="shared" si="548"/>
        <v>270</v>
      </c>
      <c r="V953" s="71">
        <f t="shared" si="549"/>
        <v>0</v>
      </c>
      <c r="W953" s="71">
        <f t="shared" si="550"/>
        <v>0</v>
      </c>
      <c r="X953" s="71">
        <f t="shared" si="551"/>
        <v>1</v>
      </c>
      <c r="Y953" s="71">
        <f t="shared" si="552"/>
        <v>0</v>
      </c>
      <c r="Z953" s="71">
        <f t="shared" si="566"/>
        <v>0</v>
      </c>
      <c r="AA953" s="71">
        <f t="shared" si="553"/>
        <v>0</v>
      </c>
      <c r="AB953" s="71">
        <f t="shared" si="554"/>
        <v>0</v>
      </c>
      <c r="AC953" s="71" t="str">
        <f t="shared" si="555"/>
        <v>Handpump</v>
      </c>
      <c r="AD953" s="71">
        <f t="shared" si="567"/>
        <v>0</v>
      </c>
      <c r="AE953" s="71" t="str">
        <f t="shared" si="568"/>
        <v/>
      </c>
      <c r="AF953" s="71">
        <f t="shared" si="556"/>
        <v>1</v>
      </c>
      <c r="AG953" s="71" t="str">
        <f t="shared" si="557"/>
        <v/>
      </c>
      <c r="AH953" s="71" t="str">
        <f t="shared" si="558"/>
        <v/>
      </c>
      <c r="AI953" s="71" t="str">
        <f t="shared" si="559"/>
        <v/>
      </c>
      <c r="AJ953" s="71" t="str">
        <f t="shared" si="560"/>
        <v>Turbidity</v>
      </c>
      <c r="AK953" s="71" t="str">
        <f t="shared" si="561"/>
        <v/>
      </c>
      <c r="AL953" s="71" t="str">
        <f t="shared" si="569"/>
        <v>No Data</v>
      </c>
      <c r="AM953" s="71">
        <f t="shared" si="562"/>
        <v>0</v>
      </c>
    </row>
    <row r="954" spans="1:39" x14ac:dyDescent="0.45">
      <c r="A954" s="71" t="str">
        <f t="shared" si="532"/>
        <v>2730490222</v>
      </c>
      <c r="B954" s="71" t="str">
        <f t="shared" si="533"/>
        <v>28-08-2019 09:01:14 UTC</v>
      </c>
      <c r="C954" s="71" t="str">
        <f t="shared" si="534"/>
        <v>ja8c-sgwx-p9dj</v>
      </c>
      <c r="D954" s="71" t="str">
        <f t="shared" si="535"/>
        <v>-15.796078406274319</v>
      </c>
      <c r="E954" s="71" t="str">
        <f t="shared" si="536"/>
        <v>35.20428568124771</v>
      </c>
      <c r="F954" s="71" t="str">
        <f t="shared" si="537"/>
        <v>914.0</v>
      </c>
      <c r="G954" s="71" t="str">
        <f t="shared" si="538"/>
        <v>Malawi</v>
      </c>
      <c r="H954" s="71" t="str">
        <f t="shared" si="539"/>
        <v>Chiradzulu</v>
      </c>
      <c r="I954" s="71" t="str">
        <f t="shared" si="540"/>
        <v>Likoswe</v>
      </c>
      <c r="J954" s="71" t="str">
        <f t="shared" si="541"/>
        <v>Manguwo</v>
      </c>
      <c r="K954" s="71" t="str">
        <f t="shared" si="542"/>
        <v>Likalawe</v>
      </c>
      <c r="L954" s="71">
        <f t="shared" si="543"/>
        <v>0</v>
      </c>
      <c r="M954" s="71">
        <f t="shared" si="544"/>
        <v>0</v>
      </c>
      <c r="N954" s="71">
        <f t="shared" si="563"/>
        <v>0</v>
      </c>
      <c r="O954" s="71" t="str">
        <f t="shared" si="564"/>
        <v>No Improved System</v>
      </c>
      <c r="P954" s="71" t="s">
        <v>96</v>
      </c>
      <c r="Q954" s="71" t="str">
        <f t="shared" si="545"/>
        <v/>
      </c>
      <c r="R954" s="71" t="str">
        <f t="shared" si="546"/>
        <v>River</v>
      </c>
      <c r="S954" s="71" t="str">
        <f t="shared" si="565"/>
        <v>River</v>
      </c>
      <c r="T954" s="71" t="str">
        <f t="shared" si="547"/>
        <v>N/A</v>
      </c>
      <c r="U954" s="71">
        <f t="shared" si="548"/>
        <v>25</v>
      </c>
      <c r="V954" s="71" t="str">
        <f t="shared" si="549"/>
        <v>N/A</v>
      </c>
      <c r="W954" s="71" t="str">
        <f t="shared" si="550"/>
        <v/>
      </c>
      <c r="X954" s="71" t="str">
        <f t="shared" si="551"/>
        <v/>
      </c>
      <c r="Y954" s="71" t="str">
        <f t="shared" si="552"/>
        <v/>
      </c>
      <c r="Z954" s="71" t="str">
        <f t="shared" si="566"/>
        <v>N/A</v>
      </c>
      <c r="AA954" s="71" t="str">
        <f t="shared" si="553"/>
        <v>N/A</v>
      </c>
      <c r="AB954" s="71" t="str">
        <f t="shared" si="554"/>
        <v/>
      </c>
      <c r="AC954" s="71" t="str">
        <f t="shared" si="555"/>
        <v/>
      </c>
      <c r="AD954" s="71" t="str">
        <f t="shared" si="567"/>
        <v/>
      </c>
      <c r="AE954" s="71" t="str">
        <f t="shared" si="568"/>
        <v/>
      </c>
      <c r="AF954" s="71" t="str">
        <f t="shared" si="556"/>
        <v>N/A</v>
      </c>
      <c r="AG954" s="71" t="str">
        <f t="shared" si="557"/>
        <v/>
      </c>
      <c r="AH954" s="71" t="str">
        <f t="shared" si="558"/>
        <v/>
      </c>
      <c r="AI954" s="71" t="str">
        <f t="shared" si="559"/>
        <v/>
      </c>
      <c r="AJ954" s="71" t="str">
        <f t="shared" si="560"/>
        <v/>
      </c>
      <c r="AK954" s="71" t="str">
        <f t="shared" si="561"/>
        <v/>
      </c>
      <c r="AL954" s="71" t="str">
        <f t="shared" si="569"/>
        <v>N/A</v>
      </c>
      <c r="AM954" s="71" t="str">
        <f t="shared" si="562"/>
        <v>N/A</v>
      </c>
    </row>
    <row r="955" spans="1:39" x14ac:dyDescent="0.45">
      <c r="A955" s="71" t="str">
        <f t="shared" si="532"/>
        <v>2722680049</v>
      </c>
      <c r="B955" s="71" t="str">
        <f t="shared" si="533"/>
        <v>28-08-2019 09:06:19 UTC</v>
      </c>
      <c r="C955" s="71" t="str">
        <f t="shared" si="534"/>
        <v>2kqn-bxnw-7dvr</v>
      </c>
      <c r="D955" s="71" t="str">
        <f t="shared" si="535"/>
        <v>-15.805912683717906</v>
      </c>
      <c r="E955" s="71" t="str">
        <f t="shared" si="536"/>
        <v>35.199059564620256</v>
      </c>
      <c r="F955" s="71" t="str">
        <f t="shared" si="537"/>
        <v>938.0</v>
      </c>
      <c r="G955" s="71" t="str">
        <f t="shared" si="538"/>
        <v>Malawi</v>
      </c>
      <c r="H955" s="71" t="str">
        <f t="shared" si="539"/>
        <v>Chiradzulu</v>
      </c>
      <c r="I955" s="71" t="str">
        <f t="shared" si="540"/>
        <v>Likoswe</v>
      </c>
      <c r="J955" s="71" t="str">
        <f t="shared" si="541"/>
        <v>Manguwo</v>
      </c>
      <c r="K955" s="71" t="str">
        <f t="shared" si="542"/>
        <v>Nchocholo</v>
      </c>
      <c r="L955" s="71">
        <f t="shared" si="543"/>
        <v>0</v>
      </c>
      <c r="M955" s="71">
        <f t="shared" si="544"/>
        <v>0</v>
      </c>
      <c r="N955" s="71">
        <f t="shared" si="563"/>
        <v>3</v>
      </c>
      <c r="O955" s="71" t="str">
        <f t="shared" si="564"/>
        <v>Basic Level of Service</v>
      </c>
      <c r="P955" s="71">
        <v>1</v>
      </c>
      <c r="Q955" s="71" t="str">
        <f t="shared" si="545"/>
        <v>Afridev Handpump</v>
      </c>
      <c r="R955" s="71" t="str">
        <f t="shared" si="546"/>
        <v/>
      </c>
      <c r="S955" s="71" t="str">
        <f t="shared" si="565"/>
        <v>Afridev Handpump</v>
      </c>
      <c r="T955" s="71">
        <f t="shared" si="547"/>
        <v>1</v>
      </c>
      <c r="U955" s="71">
        <f t="shared" si="548"/>
        <v>575</v>
      </c>
      <c r="V955" s="71">
        <f t="shared" si="549"/>
        <v>0</v>
      </c>
      <c r="W955" s="71">
        <f t="shared" si="550"/>
        <v>0</v>
      </c>
      <c r="X955" s="71">
        <f t="shared" si="551"/>
        <v>1</v>
      </c>
      <c r="Y955" s="71">
        <f t="shared" si="552"/>
        <v>0</v>
      </c>
      <c r="Z955" s="71">
        <f t="shared" si="566"/>
        <v>0</v>
      </c>
      <c r="AA955" s="71">
        <f t="shared" si="553"/>
        <v>0</v>
      </c>
      <c r="AB955" s="71">
        <f t="shared" si="554"/>
        <v>0</v>
      </c>
      <c r="AC955" s="71" t="str">
        <f t="shared" si="555"/>
        <v>Handpump</v>
      </c>
      <c r="AD955" s="71">
        <f t="shared" si="567"/>
        <v>0</v>
      </c>
      <c r="AE955" s="71" t="str">
        <f t="shared" si="568"/>
        <v/>
      </c>
      <c r="AF955" s="71">
        <f t="shared" si="556"/>
        <v>1</v>
      </c>
      <c r="AG955" s="71" t="str">
        <f t="shared" si="557"/>
        <v/>
      </c>
      <c r="AH955" s="71" t="str">
        <f t="shared" si="558"/>
        <v/>
      </c>
      <c r="AI955" s="71" t="str">
        <f t="shared" si="559"/>
        <v/>
      </c>
      <c r="AJ955" s="71" t="str">
        <f t="shared" si="560"/>
        <v>Turbidity</v>
      </c>
      <c r="AK955" s="71" t="str">
        <f t="shared" si="561"/>
        <v/>
      </c>
      <c r="AL955" s="71" t="str">
        <f t="shared" si="569"/>
        <v>No Data</v>
      </c>
      <c r="AM955" s="71">
        <f t="shared" si="562"/>
        <v>0</v>
      </c>
    </row>
    <row r="956" spans="1:39" x14ac:dyDescent="0.45">
      <c r="A956" s="71" t="str">
        <f t="shared" si="532"/>
        <v>2734270360</v>
      </c>
      <c r="B956" s="71" t="str">
        <f t="shared" si="533"/>
        <v>28-08-2019 09:16:01 UTC</v>
      </c>
      <c r="C956" s="71" t="str">
        <f t="shared" si="534"/>
        <v>yg1f-yser-j0sw</v>
      </c>
      <c r="D956" s="71" t="str">
        <f t="shared" si="535"/>
        <v>-15.813112487085164</v>
      </c>
      <c r="E956" s="71" t="str">
        <f t="shared" si="536"/>
        <v>35.19579657353461</v>
      </c>
      <c r="F956" s="71" t="str">
        <f t="shared" si="537"/>
        <v>886.0</v>
      </c>
      <c r="G956" s="71" t="str">
        <f t="shared" si="538"/>
        <v>Malawi</v>
      </c>
      <c r="H956" s="71" t="str">
        <f t="shared" si="539"/>
        <v>Chiradzulu</v>
      </c>
      <c r="I956" s="71" t="str">
        <f t="shared" si="540"/>
        <v>Likoswe</v>
      </c>
      <c r="J956" s="71" t="str">
        <f t="shared" si="541"/>
        <v>Manguwo</v>
      </c>
      <c r="K956" s="71" t="str">
        <f t="shared" si="542"/>
        <v>Ntauchila</v>
      </c>
      <c r="L956" s="71">
        <f t="shared" si="543"/>
        <v>0</v>
      </c>
      <c r="M956" s="71">
        <f t="shared" si="544"/>
        <v>0</v>
      </c>
      <c r="N956" s="71">
        <f t="shared" si="563"/>
        <v>7</v>
      </c>
      <c r="O956" s="71" t="str">
        <f t="shared" si="564"/>
        <v>Intermediate Level of Service</v>
      </c>
      <c r="P956" s="71">
        <v>1</v>
      </c>
      <c r="Q956" s="71" t="str">
        <f t="shared" si="545"/>
        <v>Afridev Handpump</v>
      </c>
      <c r="R956" s="71" t="str">
        <f t="shared" si="546"/>
        <v/>
      </c>
      <c r="S956" s="71" t="str">
        <f t="shared" si="565"/>
        <v>Afridev Handpump</v>
      </c>
      <c r="T956" s="71">
        <f t="shared" si="547"/>
        <v>1</v>
      </c>
      <c r="U956" s="71">
        <f t="shared" si="548"/>
        <v>950</v>
      </c>
      <c r="V956" s="71">
        <f t="shared" si="549"/>
        <v>0</v>
      </c>
      <c r="W956" s="71">
        <f t="shared" si="550"/>
        <v>1</v>
      </c>
      <c r="X956" s="71" t="str">
        <f t="shared" si="551"/>
        <v/>
      </c>
      <c r="Y956" s="71" t="str">
        <f t="shared" si="552"/>
        <v/>
      </c>
      <c r="Z956" s="71">
        <f t="shared" si="566"/>
        <v>1</v>
      </c>
      <c r="AA956" s="71">
        <f t="shared" si="553"/>
        <v>1</v>
      </c>
      <c r="AB956" s="71">
        <f t="shared" si="554"/>
        <v>59</v>
      </c>
      <c r="AC956" s="71" t="str">
        <f t="shared" si="555"/>
        <v>Handpump</v>
      </c>
      <c r="AD956" s="71">
        <f t="shared" si="567"/>
        <v>59</v>
      </c>
      <c r="AE956" s="71" t="str">
        <f t="shared" si="568"/>
        <v/>
      </c>
      <c r="AF956" s="71">
        <f t="shared" si="556"/>
        <v>1</v>
      </c>
      <c r="AG956" s="71" t="str">
        <f t="shared" si="557"/>
        <v/>
      </c>
      <c r="AH956" s="71" t="str">
        <f t="shared" si="558"/>
        <v/>
      </c>
      <c r="AI956" s="71">
        <f t="shared" si="559"/>
        <v>1</v>
      </c>
      <c r="AJ956" s="71" t="str">
        <f t="shared" si="560"/>
        <v>Turbidity</v>
      </c>
      <c r="AK956" s="71">
        <f t="shared" si="561"/>
        <v>1</v>
      </c>
      <c r="AL956" s="71">
        <f t="shared" si="569"/>
        <v>1</v>
      </c>
      <c r="AM956" s="71">
        <f t="shared" si="562"/>
        <v>1</v>
      </c>
    </row>
    <row r="957" spans="1:39" x14ac:dyDescent="0.45">
      <c r="A957" s="71" t="str">
        <f t="shared" si="532"/>
        <v>2730510223</v>
      </c>
      <c r="B957" s="71" t="str">
        <f t="shared" si="533"/>
        <v>28-08-2019 09:16:03 UTC</v>
      </c>
      <c r="C957" s="71" t="str">
        <f t="shared" si="534"/>
        <v>k4p7-nmxb-qnum</v>
      </c>
      <c r="D957" s="71" t="str">
        <f t="shared" si="535"/>
        <v>-15.640927786007524</v>
      </c>
      <c r="E957" s="71" t="str">
        <f t="shared" si="536"/>
        <v>35.12498357333243</v>
      </c>
      <c r="F957" s="71" t="str">
        <f t="shared" si="537"/>
        <v>955.0</v>
      </c>
      <c r="G957" s="71" t="str">
        <f t="shared" si="538"/>
        <v>Malawi</v>
      </c>
      <c r="H957" s="71" t="str">
        <f t="shared" si="539"/>
        <v>Chiradzulu</v>
      </c>
      <c r="I957" s="71" t="str">
        <f t="shared" si="540"/>
        <v>Chitera</v>
      </c>
      <c r="J957" s="71" t="str">
        <f t="shared" si="541"/>
        <v>Ntalika</v>
      </c>
      <c r="K957" s="71" t="str">
        <f t="shared" si="542"/>
        <v>Kenani</v>
      </c>
      <c r="L957" s="71">
        <f t="shared" si="543"/>
        <v>0</v>
      </c>
      <c r="M957" s="71">
        <f t="shared" si="544"/>
        <v>0</v>
      </c>
      <c r="N957" s="71">
        <f t="shared" si="563"/>
        <v>7</v>
      </c>
      <c r="O957" s="71" t="str">
        <f t="shared" si="564"/>
        <v>Intermediate Level of Service</v>
      </c>
      <c r="P957" s="71">
        <v>1</v>
      </c>
      <c r="Q957" s="71" t="str">
        <f t="shared" si="545"/>
        <v>Afridev Handpump</v>
      </c>
      <c r="R957" s="71" t="str">
        <f t="shared" si="546"/>
        <v/>
      </c>
      <c r="S957" s="71" t="str">
        <f t="shared" si="565"/>
        <v>Afridev Handpump</v>
      </c>
      <c r="T957" s="71">
        <f t="shared" si="547"/>
        <v>1</v>
      </c>
      <c r="U957" s="71">
        <f t="shared" si="548"/>
        <v>50</v>
      </c>
      <c r="V957" s="71">
        <f t="shared" si="549"/>
        <v>1</v>
      </c>
      <c r="W957" s="71">
        <f t="shared" si="550"/>
        <v>0</v>
      </c>
      <c r="X957" s="71">
        <f t="shared" si="551"/>
        <v>1</v>
      </c>
      <c r="Y957" s="71">
        <f t="shared" si="552"/>
        <v>0</v>
      </c>
      <c r="Z957" s="71">
        <f t="shared" si="566"/>
        <v>0</v>
      </c>
      <c r="AA957" s="71">
        <f t="shared" si="553"/>
        <v>1</v>
      </c>
      <c r="AB957" s="71">
        <f t="shared" si="554"/>
        <v>96</v>
      </c>
      <c r="AC957" s="71" t="str">
        <f t="shared" si="555"/>
        <v>Handpump</v>
      </c>
      <c r="AD957" s="71">
        <f t="shared" si="567"/>
        <v>96</v>
      </c>
      <c r="AE957" s="71" t="str">
        <f t="shared" si="568"/>
        <v/>
      </c>
      <c r="AF957" s="71">
        <f t="shared" si="556"/>
        <v>1</v>
      </c>
      <c r="AG957" s="71" t="str">
        <f t="shared" si="557"/>
        <v/>
      </c>
      <c r="AH957" s="71" t="str">
        <f t="shared" si="558"/>
        <v/>
      </c>
      <c r="AI957" s="71">
        <f t="shared" si="559"/>
        <v>1</v>
      </c>
      <c r="AJ957" s="71" t="str">
        <f t="shared" si="560"/>
        <v>Turbidity</v>
      </c>
      <c r="AK957" s="71">
        <f t="shared" si="561"/>
        <v>1</v>
      </c>
      <c r="AL957" s="71">
        <f t="shared" si="569"/>
        <v>1</v>
      </c>
      <c r="AM957" s="71">
        <f t="shared" si="562"/>
        <v>1</v>
      </c>
    </row>
    <row r="958" spans="1:39" x14ac:dyDescent="0.45">
      <c r="A958" s="71" t="str">
        <f t="shared" si="532"/>
        <v>2682150248</v>
      </c>
      <c r="B958" s="71" t="str">
        <f t="shared" si="533"/>
        <v>28-08-2019 09:34:48 UTC</v>
      </c>
      <c r="C958" s="71" t="str">
        <f t="shared" si="534"/>
        <v>ty2p-gpmd-s3xp</v>
      </c>
      <c r="D958" s="71" t="str">
        <f t="shared" si="535"/>
        <v>-15.801757397130132</v>
      </c>
      <c r="E958" s="71" t="str">
        <f t="shared" si="536"/>
        <v>35.208459198474884</v>
      </c>
      <c r="F958" s="71" t="str">
        <f t="shared" si="537"/>
        <v>930.0</v>
      </c>
      <c r="G958" s="71" t="str">
        <f t="shared" si="538"/>
        <v>Malawi</v>
      </c>
      <c r="H958" s="71" t="str">
        <f t="shared" si="539"/>
        <v>Chiradzulu</v>
      </c>
      <c r="I958" s="71" t="str">
        <f t="shared" si="540"/>
        <v>Likoswe</v>
      </c>
      <c r="J958" s="71" t="str">
        <f t="shared" si="541"/>
        <v>Manguwo</v>
      </c>
      <c r="K958" s="71" t="str">
        <f t="shared" si="542"/>
        <v>Limula</v>
      </c>
      <c r="L958" s="71">
        <f t="shared" si="543"/>
        <v>0</v>
      </c>
      <c r="M958" s="71">
        <f t="shared" si="544"/>
        <v>0</v>
      </c>
      <c r="N958" s="71">
        <f t="shared" si="563"/>
        <v>7</v>
      </c>
      <c r="O958" s="71" t="str">
        <f t="shared" si="564"/>
        <v>Intermediate Level of Service</v>
      </c>
      <c r="P958" s="71">
        <v>1</v>
      </c>
      <c r="Q958" s="71" t="str">
        <f t="shared" si="545"/>
        <v>Afridev Handpump</v>
      </c>
      <c r="R958" s="71" t="str">
        <f t="shared" si="546"/>
        <v/>
      </c>
      <c r="S958" s="71" t="str">
        <f t="shared" si="565"/>
        <v>Afridev Handpump</v>
      </c>
      <c r="T958" s="71">
        <f t="shared" si="547"/>
        <v>1</v>
      </c>
      <c r="U958" s="71">
        <f t="shared" si="548"/>
        <v>280</v>
      </c>
      <c r="V958" s="71">
        <f t="shared" si="549"/>
        <v>0</v>
      </c>
      <c r="W958" s="71">
        <f t="shared" si="550"/>
        <v>1</v>
      </c>
      <c r="X958" s="71" t="str">
        <f t="shared" si="551"/>
        <v/>
      </c>
      <c r="Y958" s="71" t="str">
        <f t="shared" si="552"/>
        <v/>
      </c>
      <c r="Z958" s="71">
        <f t="shared" si="566"/>
        <v>1</v>
      </c>
      <c r="AA958" s="71">
        <f t="shared" si="553"/>
        <v>1</v>
      </c>
      <c r="AB958" s="71">
        <f t="shared" si="554"/>
        <v>80</v>
      </c>
      <c r="AC958" s="71" t="str">
        <f t="shared" si="555"/>
        <v>Handpump</v>
      </c>
      <c r="AD958" s="71">
        <f t="shared" si="567"/>
        <v>80</v>
      </c>
      <c r="AE958" s="71" t="str">
        <f t="shared" si="568"/>
        <v/>
      </c>
      <c r="AF958" s="71">
        <f t="shared" si="556"/>
        <v>1</v>
      </c>
      <c r="AG958" s="71" t="str">
        <f t="shared" si="557"/>
        <v/>
      </c>
      <c r="AH958" s="71" t="str">
        <f t="shared" si="558"/>
        <v/>
      </c>
      <c r="AI958" s="71">
        <f t="shared" si="559"/>
        <v>1</v>
      </c>
      <c r="AJ958" s="71" t="str">
        <f t="shared" si="560"/>
        <v>Turbidity</v>
      </c>
      <c r="AK958" s="71">
        <f t="shared" si="561"/>
        <v>1</v>
      </c>
      <c r="AL958" s="71">
        <f t="shared" si="569"/>
        <v>1</v>
      </c>
      <c r="AM958" s="71">
        <f t="shared" si="562"/>
        <v>1</v>
      </c>
    </row>
    <row r="959" spans="1:39" x14ac:dyDescent="0.45">
      <c r="A959" s="71" t="str">
        <f t="shared" si="532"/>
        <v>2717130293</v>
      </c>
      <c r="B959" s="71" t="str">
        <f t="shared" si="533"/>
        <v>28-08-2019 09:56:33 UTC</v>
      </c>
      <c r="C959" s="71" t="str">
        <f t="shared" si="534"/>
        <v>fgpc-3bd4-q03v</v>
      </c>
      <c r="D959" s="71" t="str">
        <f t="shared" si="535"/>
        <v>-15.97335884347558</v>
      </c>
      <c r="E959" s="71" t="str">
        <f t="shared" si="536"/>
        <v>35.277724312618375</v>
      </c>
      <c r="F959" s="71" t="str">
        <f t="shared" si="537"/>
        <v>712.0</v>
      </c>
      <c r="G959" s="71" t="str">
        <f t="shared" si="538"/>
        <v>Malawi</v>
      </c>
      <c r="H959" s="71" t="str">
        <f t="shared" si="539"/>
        <v>Chiradzulu</v>
      </c>
      <c r="I959" s="71" t="str">
        <f t="shared" si="540"/>
        <v>Nkalo</v>
      </c>
      <c r="J959" s="71" t="str">
        <f t="shared" si="541"/>
        <v>Ngumba</v>
      </c>
      <c r="K959" s="71" t="str">
        <f t="shared" si="542"/>
        <v>Mitole</v>
      </c>
      <c r="L959" s="71">
        <f t="shared" si="543"/>
        <v>0</v>
      </c>
      <c r="M959" s="71">
        <f t="shared" si="544"/>
        <v>0</v>
      </c>
      <c r="N959" s="71">
        <f t="shared" si="563"/>
        <v>7</v>
      </c>
      <c r="O959" s="71" t="str">
        <f t="shared" si="564"/>
        <v>Intermediate Level of Service</v>
      </c>
      <c r="P959" s="71">
        <v>1</v>
      </c>
      <c r="Q959" s="71" t="str">
        <f t="shared" si="545"/>
        <v>Afridev Handpump</v>
      </c>
      <c r="R959" s="71" t="str">
        <f t="shared" si="546"/>
        <v/>
      </c>
      <c r="S959" s="71" t="str">
        <f t="shared" si="565"/>
        <v>Afridev Handpump</v>
      </c>
      <c r="T959" s="71">
        <f t="shared" si="547"/>
        <v>1</v>
      </c>
      <c r="U959" s="71">
        <f t="shared" si="548"/>
        <v>445</v>
      </c>
      <c r="V959" s="71">
        <f t="shared" si="549"/>
        <v>0</v>
      </c>
      <c r="W959" s="71">
        <f t="shared" si="550"/>
        <v>1</v>
      </c>
      <c r="X959" s="71" t="str">
        <f t="shared" si="551"/>
        <v/>
      </c>
      <c r="Y959" s="71" t="str">
        <f t="shared" si="552"/>
        <v/>
      </c>
      <c r="Z959" s="71">
        <f t="shared" si="566"/>
        <v>1</v>
      </c>
      <c r="AA959" s="71">
        <f t="shared" si="553"/>
        <v>1</v>
      </c>
      <c r="AB959" s="71">
        <f t="shared" si="554"/>
        <v>83</v>
      </c>
      <c r="AC959" s="71" t="str">
        <f t="shared" si="555"/>
        <v>Handpump</v>
      </c>
      <c r="AD959" s="71">
        <f t="shared" si="567"/>
        <v>83</v>
      </c>
      <c r="AE959" s="71" t="str">
        <f t="shared" si="568"/>
        <v/>
      </c>
      <c r="AF959" s="71">
        <f t="shared" si="556"/>
        <v>1</v>
      </c>
      <c r="AG959" s="71" t="str">
        <f t="shared" si="557"/>
        <v/>
      </c>
      <c r="AH959" s="71" t="str">
        <f t="shared" si="558"/>
        <v/>
      </c>
      <c r="AI959" s="71">
        <f t="shared" si="559"/>
        <v>1</v>
      </c>
      <c r="AJ959" s="71" t="str">
        <f t="shared" si="560"/>
        <v>Turbidity</v>
      </c>
      <c r="AK959" s="71">
        <f t="shared" si="561"/>
        <v>1</v>
      </c>
      <c r="AL959" s="71">
        <f t="shared" si="569"/>
        <v>1</v>
      </c>
      <c r="AM959" s="71">
        <f t="shared" si="562"/>
        <v>1</v>
      </c>
    </row>
    <row r="960" spans="1:39" x14ac:dyDescent="0.45">
      <c r="A960" s="71" t="str">
        <f t="shared" si="532"/>
        <v>2717190071</v>
      </c>
      <c r="B960" s="71" t="str">
        <f t="shared" si="533"/>
        <v>28-08-2019 09:57:51 UTC</v>
      </c>
      <c r="C960" s="71" t="str">
        <f t="shared" si="534"/>
        <v>gdba-c9cr-3pud</v>
      </c>
      <c r="D960" s="71" t="str">
        <f t="shared" si="535"/>
        <v>-15.816060067154467</v>
      </c>
      <c r="E960" s="71" t="str">
        <f t="shared" si="536"/>
        <v>35.23412324488163</v>
      </c>
      <c r="F960" s="71" t="str">
        <f t="shared" si="537"/>
        <v>864.0</v>
      </c>
      <c r="G960" s="71" t="str">
        <f t="shared" si="538"/>
        <v>Malawi</v>
      </c>
      <c r="H960" s="71" t="str">
        <f t="shared" si="539"/>
        <v>Chiradzulu</v>
      </c>
      <c r="I960" s="71" t="str">
        <f t="shared" si="540"/>
        <v>Mpunga</v>
      </c>
      <c r="J960" s="71" t="str">
        <f t="shared" si="541"/>
        <v>Kuchombe</v>
      </c>
      <c r="K960" s="71" t="str">
        <f t="shared" si="542"/>
        <v>Misanjo</v>
      </c>
      <c r="L960" s="71">
        <f t="shared" si="543"/>
        <v>0</v>
      </c>
      <c r="M960" s="71">
        <f t="shared" si="544"/>
        <v>0</v>
      </c>
      <c r="N960" s="71">
        <f t="shared" si="563"/>
        <v>7</v>
      </c>
      <c r="O960" s="71" t="str">
        <f t="shared" si="564"/>
        <v>Intermediate Level of Service</v>
      </c>
      <c r="P960" s="71">
        <v>1</v>
      </c>
      <c r="Q960" s="71" t="str">
        <f t="shared" si="545"/>
        <v>Afridev Handpump</v>
      </c>
      <c r="R960" s="71" t="str">
        <f t="shared" si="546"/>
        <v/>
      </c>
      <c r="S960" s="71" t="str">
        <f t="shared" si="565"/>
        <v>Afridev Handpump</v>
      </c>
      <c r="T960" s="71">
        <f t="shared" si="547"/>
        <v>1</v>
      </c>
      <c r="U960" s="71">
        <f t="shared" si="548"/>
        <v>780</v>
      </c>
      <c r="V960" s="71">
        <f t="shared" si="549"/>
        <v>0</v>
      </c>
      <c r="W960" s="71">
        <f t="shared" si="550"/>
        <v>1</v>
      </c>
      <c r="X960" s="71" t="str">
        <f t="shared" si="551"/>
        <v/>
      </c>
      <c r="Y960" s="71" t="str">
        <f t="shared" si="552"/>
        <v/>
      </c>
      <c r="Z960" s="71">
        <f t="shared" si="566"/>
        <v>1</v>
      </c>
      <c r="AA960" s="71">
        <f t="shared" si="553"/>
        <v>1</v>
      </c>
      <c r="AB960" s="71">
        <f t="shared" si="554"/>
        <v>50</v>
      </c>
      <c r="AC960" s="71" t="str">
        <f t="shared" si="555"/>
        <v>Handpump</v>
      </c>
      <c r="AD960" s="71">
        <f t="shared" si="567"/>
        <v>50</v>
      </c>
      <c r="AE960" s="71" t="str">
        <f t="shared" si="568"/>
        <v/>
      </c>
      <c r="AF960" s="71">
        <f t="shared" si="556"/>
        <v>1</v>
      </c>
      <c r="AG960" s="71" t="str">
        <f t="shared" si="557"/>
        <v/>
      </c>
      <c r="AH960" s="71" t="str">
        <f t="shared" si="558"/>
        <v/>
      </c>
      <c r="AI960" s="71">
        <f t="shared" si="559"/>
        <v>1</v>
      </c>
      <c r="AJ960" s="71" t="str">
        <f t="shared" si="560"/>
        <v>Turbidity</v>
      </c>
      <c r="AK960" s="71">
        <f t="shared" si="561"/>
        <v>1</v>
      </c>
      <c r="AL960" s="71">
        <f t="shared" si="569"/>
        <v>1</v>
      </c>
      <c r="AM960" s="71">
        <f t="shared" si="562"/>
        <v>1</v>
      </c>
    </row>
    <row r="961" spans="1:39" x14ac:dyDescent="0.45">
      <c r="A961" s="71" t="str">
        <f t="shared" si="532"/>
        <v>2722620619</v>
      </c>
      <c r="B961" s="71" t="str">
        <f t="shared" si="533"/>
        <v>28-08-2019 10:05:47 UTC</v>
      </c>
      <c r="C961" s="71" t="str">
        <f t="shared" si="534"/>
        <v>yrby-9sxw-vt45</v>
      </c>
      <c r="D961" s="71" t="str">
        <f t="shared" si="535"/>
        <v>-15.972074191085994</v>
      </c>
      <c r="E961" s="71" t="str">
        <f t="shared" si="536"/>
        <v>35.30319582670927</v>
      </c>
      <c r="F961" s="71" t="str">
        <f t="shared" si="537"/>
        <v>685.0</v>
      </c>
      <c r="G961" s="71" t="str">
        <f t="shared" si="538"/>
        <v>Malawi</v>
      </c>
      <c r="H961" s="71" t="str">
        <f t="shared" si="539"/>
        <v>Chiradzulu</v>
      </c>
      <c r="I961" s="71" t="str">
        <f t="shared" si="540"/>
        <v>Nkalo</v>
      </c>
      <c r="J961" s="71" t="str">
        <f t="shared" si="541"/>
        <v>Ngumba</v>
      </c>
      <c r="K961" s="71" t="str">
        <f t="shared" si="542"/>
        <v>Ngumba</v>
      </c>
      <c r="L961" s="71">
        <f t="shared" si="543"/>
        <v>0</v>
      </c>
      <c r="M961" s="71">
        <f t="shared" si="544"/>
        <v>0</v>
      </c>
      <c r="N961" s="71">
        <f t="shared" si="563"/>
        <v>8</v>
      </c>
      <c r="O961" s="71" t="str">
        <f t="shared" si="564"/>
        <v>High Level of Service</v>
      </c>
      <c r="P961" s="71">
        <v>1</v>
      </c>
      <c r="Q961" s="71" t="str">
        <f t="shared" si="545"/>
        <v>Afridev Handpump</v>
      </c>
      <c r="R961" s="71" t="str">
        <f t="shared" si="546"/>
        <v/>
      </c>
      <c r="S961" s="71" t="str">
        <f t="shared" si="565"/>
        <v>Afridev Handpump</v>
      </c>
      <c r="T961" s="71">
        <f t="shared" si="547"/>
        <v>1</v>
      </c>
      <c r="U961" s="71">
        <f t="shared" si="548"/>
        <v>215</v>
      </c>
      <c r="V961" s="71">
        <f t="shared" si="549"/>
        <v>1</v>
      </c>
      <c r="W961" s="71">
        <f t="shared" si="550"/>
        <v>1</v>
      </c>
      <c r="X961" s="71" t="str">
        <f t="shared" si="551"/>
        <v/>
      </c>
      <c r="Y961" s="71" t="str">
        <f t="shared" si="552"/>
        <v/>
      </c>
      <c r="Z961" s="71">
        <f t="shared" si="566"/>
        <v>1</v>
      </c>
      <c r="AA961" s="71">
        <f t="shared" si="553"/>
        <v>1</v>
      </c>
      <c r="AB961" s="71">
        <f t="shared" si="554"/>
        <v>62</v>
      </c>
      <c r="AC961" s="71" t="str">
        <f t="shared" si="555"/>
        <v>Handpump</v>
      </c>
      <c r="AD961" s="71">
        <f t="shared" si="567"/>
        <v>62</v>
      </c>
      <c r="AE961" s="71" t="str">
        <f t="shared" si="568"/>
        <v/>
      </c>
      <c r="AF961" s="71">
        <f t="shared" si="556"/>
        <v>1</v>
      </c>
      <c r="AG961" s="71" t="str">
        <f t="shared" si="557"/>
        <v/>
      </c>
      <c r="AH961" s="71" t="str">
        <f t="shared" si="558"/>
        <v/>
      </c>
      <c r="AI961" s="71">
        <f t="shared" si="559"/>
        <v>1</v>
      </c>
      <c r="AJ961" s="71" t="str">
        <f t="shared" si="560"/>
        <v>Turbidity</v>
      </c>
      <c r="AK961" s="71">
        <f t="shared" si="561"/>
        <v>1</v>
      </c>
      <c r="AL961" s="71">
        <f t="shared" si="569"/>
        <v>1</v>
      </c>
      <c r="AM961" s="71">
        <f t="shared" si="562"/>
        <v>1</v>
      </c>
    </row>
    <row r="962" spans="1:39" x14ac:dyDescent="0.45">
      <c r="A962" s="71" t="str">
        <f t="shared" ref="A962:A1025" si="570">IF(Instance_ID="","",Instance_ID)</f>
        <v>2742210219</v>
      </c>
      <c r="B962" s="71" t="str">
        <f t="shared" ref="B962:B1025" si="571">IF(Date="","",Date)</f>
        <v>28-08-2019 10:06:06 UTC</v>
      </c>
      <c r="C962" s="71" t="str">
        <f t="shared" ref="C962:C1025" si="572">IF(Unique_ID="","",Unique_ID)</f>
        <v>83b6-a9p7-f8a1</v>
      </c>
      <c r="D962" s="71" t="str">
        <f t="shared" ref="D962:D1025" si="573">IF(Latitude="","",Latitude)</f>
        <v>-15.641596158966422</v>
      </c>
      <c r="E962" s="71" t="str">
        <f t="shared" ref="E962:E1025" si="574">IF(Longitude="","",Longitude)</f>
        <v>35.121385641396046</v>
      </c>
      <c r="F962" s="71" t="str">
        <f t="shared" ref="F962:F1025" si="575">IF(Elevation="","",Elevation)</f>
        <v>949.0</v>
      </c>
      <c r="G962" s="71" t="str">
        <f t="shared" ref="G962:G1025" si="576">IF(Geo_Level_1="","",Geo_Level_1)</f>
        <v>Malawi</v>
      </c>
      <c r="H962" s="71" t="str">
        <f t="shared" ref="H962:H1025" si="577">IF(Geo_Level_2="","",Geo_Level_2)</f>
        <v>Chiradzulu</v>
      </c>
      <c r="I962" s="71" t="str">
        <f t="shared" ref="I962:I1025" si="578">IF(Geo_Level_1="","",Geo_Level_3)</f>
        <v>Chitera</v>
      </c>
      <c r="J962" s="71" t="str">
        <f t="shared" ref="J962:J1025" si="579">IF(Geo_Level_1="","",Geo_Level_4)</f>
        <v>Ntalika</v>
      </c>
      <c r="K962" s="71" t="str">
        <f t="shared" ref="K962:K1025" si="580">IF(Geo_Level_1="","",Geo_Level_5)</f>
        <v>Kavina</v>
      </c>
      <c r="L962" s="71">
        <f t="shared" ref="L962:L1025" si="581">IF(Geo_Level_1="","",Geo_Level_6)</f>
        <v>0</v>
      </c>
      <c r="M962" s="71">
        <f t="shared" ref="M962:M1025" si="582">IF(Geo_Level_1="","",Geo_Level_7)</f>
        <v>0</v>
      </c>
      <c r="N962" s="71">
        <f t="shared" si="563"/>
        <v>7</v>
      </c>
      <c r="O962" s="71" t="str">
        <f t="shared" si="564"/>
        <v>Intermediate Level of Service</v>
      </c>
      <c r="P962" s="71">
        <v>1</v>
      </c>
      <c r="Q962" s="71" t="str">
        <f t="shared" ref="Q962:Q1025" si="583">IF(Type_Improved_Water_Point="","",Type_Improved_Water_Point)</f>
        <v>Afridev Handpump</v>
      </c>
      <c r="R962" s="71" t="str">
        <f t="shared" ref="R962:R1025" si="584">IF(Type_Unimproved_Water="","",Type_Unimproved_Water)</f>
        <v/>
      </c>
      <c r="S962" s="71" t="str">
        <f t="shared" si="565"/>
        <v>Afridev Handpump</v>
      </c>
      <c r="T962" s="71">
        <f t="shared" ref="T962:T1025" si="585">IF(P962="N/A",P962,IF(Waterpoint_Source_Protected="","No Data",IF(Waterpoint_Source_Protected="Yes",1,0)))</f>
        <v>1</v>
      </c>
      <c r="U962" s="71">
        <f t="shared" ref="U962:U1025" si="586">IF(Number_Users="","",Number_Users)</f>
        <v>575</v>
      </c>
      <c r="V962" s="71">
        <f t="shared" ref="V962:V1025" si="587">IFERROR(IF(P962="N/A",P962,IF(U962="","No Data",IF(U962&lt;=Gov_Standard_Number_Users,1,0))),1)</f>
        <v>0</v>
      </c>
      <c r="W962" s="71">
        <f t="shared" ref="W962:W1025" si="588">IF(Waterpoint_Out_Of_Service_Broken="","",IF(Waterpoint_Out_Of_Service_Broken="No",1,0))</f>
        <v>1</v>
      </c>
      <c r="X962" s="71" t="str">
        <f t="shared" ref="X962:X1025" si="589">IF(Waterpoint_Number_Times_Broken="","",IF(Waterpoint_Number_Times_Broken&lt;=12,1,0))</f>
        <v/>
      </c>
      <c r="Y962" s="71" t="str">
        <f t="shared" ref="Y962:Y1025" si="590">IF(Waterpoint_Days_Broken="","",IF(Waterpoint_Days_Broken&gt;1,0,1))</f>
        <v/>
      </c>
      <c r="Z962" s="71">
        <f t="shared" si="566"/>
        <v>1</v>
      </c>
      <c r="AA962" s="71">
        <f t="shared" ref="AA962:AA1025" si="591">IF(P962="N/A",P962,IF(Water_Available_Day_Of_Visit="","No Data",IF(Water_Available_Day_Of_Visit="Yes",1,0)))</f>
        <v>1</v>
      </c>
      <c r="AB962" s="71">
        <f t="shared" ref="AB962:AB1025" si="592">IF(Seconds_20L="","",Seconds_20L)</f>
        <v>95</v>
      </c>
      <c r="AC962" s="71" t="str">
        <f t="shared" ref="AC962:AC1025" si="593">IF(Piped_Or_Handpump="","",Piped_Or_Handpump)</f>
        <v>Handpump</v>
      </c>
      <c r="AD962" s="71">
        <f t="shared" si="567"/>
        <v>95</v>
      </c>
      <c r="AE962" s="71" t="str">
        <f t="shared" si="568"/>
        <v/>
      </c>
      <c r="AF962" s="71">
        <f t="shared" ref="AF962:AF1025" si="594">IF(P962="N/A",P962,IF(AND(AD962="",AE962=""),"No Data",IF(AC962="Piped System",IF(AE962&gt;=Gov_Standards_Quantity,1,0),IF(AC962="Handpump",IF(AB962&lt;=Standard_Time_To_Fill_Bucket,1,0)))))</f>
        <v>1</v>
      </c>
      <c r="AG962" s="71" t="str">
        <f t="shared" ref="AG962:AG1025" si="595">IF(Ecoli_Result="","",IF(Ecoli_Result=Standard_Ecoli,1,0))</f>
        <v/>
      </c>
      <c r="AH962" s="71" t="str">
        <f t="shared" ref="AH962:AH1025" si="596">IF(Residual_Chlorine_Result="","",IF(AND(Residual_Chlorine_Result&lt;=Standard_Residual_Chlorine_Max,Residual_Chlorine_Result&gt;=Standard_Residual_Chlorine_Min),1,0))</f>
        <v/>
      </c>
      <c r="AI962" s="71">
        <f t="shared" ref="AI962:AI1025" si="597">IF(Bacteria_Result="","",IF(Bacteria_Result=Standard_Bacteria,1,0))</f>
        <v>1</v>
      </c>
      <c r="AJ962" s="71" t="str">
        <f t="shared" ref="AJ962:AJ1025" si="598">IF(Other_Contaminant="","",Other_Contaminant)</f>
        <v>Turbidity</v>
      </c>
      <c r="AK962" s="71">
        <f t="shared" ref="AK962:AK1025" si="599">IF(Other_Contaminant_Result="","",IF(Other_Contaminant_Result&lt;=Standard_Other_Contaminant,1,0))</f>
        <v>1</v>
      </c>
      <c r="AL962" s="71">
        <f t="shared" si="569"/>
        <v>1</v>
      </c>
      <c r="AM962" s="71">
        <f t="shared" ref="AM962:AM1025" si="600">IF(P962="N/A",P962,IF(Water_Point_Condition_Overall="","No Data",IF(Water_Point_Condition_Overall="Normal",1,0)))</f>
        <v>1</v>
      </c>
    </row>
    <row r="963" spans="1:39" x14ac:dyDescent="0.45">
      <c r="A963" s="71" t="str">
        <f t="shared" si="570"/>
        <v>2736310060</v>
      </c>
      <c r="B963" s="71" t="str">
        <f t="shared" si="571"/>
        <v>28-08-2019 10:18:16 UTC</v>
      </c>
      <c r="C963" s="71" t="str">
        <f t="shared" si="572"/>
        <v>2g44-mxb4-9n2</v>
      </c>
      <c r="D963" s="71" t="str">
        <f t="shared" si="573"/>
        <v>-15.661423550918698</v>
      </c>
      <c r="E963" s="71" t="str">
        <f t="shared" si="574"/>
        <v>35.126108173280954</v>
      </c>
      <c r="F963" s="71" t="str">
        <f t="shared" si="575"/>
        <v>978.0</v>
      </c>
      <c r="G963" s="71" t="str">
        <f t="shared" si="576"/>
        <v>Malawi</v>
      </c>
      <c r="H963" s="71" t="str">
        <f t="shared" si="577"/>
        <v>Chiradzulu</v>
      </c>
      <c r="I963" s="71" t="str">
        <f t="shared" si="578"/>
        <v>Chitera</v>
      </c>
      <c r="J963" s="71" t="str">
        <f t="shared" si="579"/>
        <v>Zalengera</v>
      </c>
      <c r="K963" s="71" t="str">
        <f t="shared" si="580"/>
        <v>Zalengera</v>
      </c>
      <c r="L963" s="71">
        <f t="shared" si="581"/>
        <v>0</v>
      </c>
      <c r="M963" s="71">
        <f t="shared" si="582"/>
        <v>0</v>
      </c>
      <c r="N963" s="71">
        <f t="shared" ref="N963:N1026" si="601">SUM(P963,T963,V963,Z963,AA963,AF963,AL963,AM963)</f>
        <v>6</v>
      </c>
      <c r="O963" s="71" t="str">
        <f t="shared" ref="O963:O1026" si="602">IF(N963=0,"No Improved System",IF(N963=1,"Inadequate Level of Service",IF(N963=2,"Inadequate Level of Service",IF(N963=3,"Basic Level of Service",IF(N963=4,"Basic Level of Service",IF(N963=5,"Basic Level of Service",IF(N963=6,"Intermediate Level of Service",IF(N963=7,"Intermediate Level of Service",IF(N963=8,"High Level of Service")))))))))</f>
        <v>Intermediate Level of Service</v>
      </c>
      <c r="P963" s="71">
        <v>1</v>
      </c>
      <c r="Q963" s="71" t="str">
        <f t="shared" si="583"/>
        <v>Afridev Handpump</v>
      </c>
      <c r="R963" s="71" t="str">
        <f t="shared" si="584"/>
        <v/>
      </c>
      <c r="S963" s="71" t="str">
        <f t="shared" ref="S963:S1026" si="603">CONCATENATE(Q963,R963)</f>
        <v>Afridev Handpump</v>
      </c>
      <c r="T963" s="71">
        <f t="shared" si="585"/>
        <v>1</v>
      </c>
      <c r="U963" s="71">
        <f t="shared" si="586"/>
        <v>400</v>
      </c>
      <c r="V963" s="71">
        <f t="shared" si="587"/>
        <v>0</v>
      </c>
      <c r="W963" s="71">
        <f t="shared" si="588"/>
        <v>0</v>
      </c>
      <c r="X963" s="71">
        <f t="shared" si="589"/>
        <v>1</v>
      </c>
      <c r="Y963" s="71">
        <f t="shared" si="590"/>
        <v>0</v>
      </c>
      <c r="Z963" s="71">
        <f t="shared" ref="Z963:Z1026" si="604">IF(P963="N/A",P963,IF(OR(W963="",AND(W963=0,X963="",Y963="")),"No Data",IF(W963=1,1,IF(AND(X963=1,Y963=1),1,0))))</f>
        <v>0</v>
      </c>
      <c r="AA963" s="71">
        <f t="shared" si="591"/>
        <v>1</v>
      </c>
      <c r="AB963" s="71">
        <f t="shared" si="592"/>
        <v>55</v>
      </c>
      <c r="AC963" s="71" t="str">
        <f t="shared" si="593"/>
        <v>Handpump</v>
      </c>
      <c r="AD963" s="71">
        <f t="shared" ref="AD963:AD1026" si="605">IF(AC963="Handpump",IF(AB963="","",AB963),"")</f>
        <v>55</v>
      </c>
      <c r="AE963" s="71" t="str">
        <f t="shared" ref="AE963:AE1026" si="606">IF(AC963="piped system",IFERROR(20/AB963*86400/U963,""),"")</f>
        <v/>
      </c>
      <c r="AF963" s="71">
        <f t="shared" si="594"/>
        <v>1</v>
      </c>
      <c r="AG963" s="71" t="str">
        <f t="shared" si="595"/>
        <v/>
      </c>
      <c r="AH963" s="71" t="str">
        <f t="shared" si="596"/>
        <v/>
      </c>
      <c r="AI963" s="71">
        <f t="shared" si="597"/>
        <v>1</v>
      </c>
      <c r="AJ963" s="71" t="str">
        <f t="shared" si="598"/>
        <v>Turbidity</v>
      </c>
      <c r="AK963" s="71">
        <f t="shared" si="599"/>
        <v>1</v>
      </c>
      <c r="AL963" s="71">
        <f t="shared" ref="AL963:AL1026" si="607">IF(P963="N/A",P963,IF(AJ963="",IF(OR(AG963=0,AND(AI963=0,AG963="")),0,IF(OR(AG963=1,AH963=1,AI963=1),1,"No Data")),IF(OR(AK963=0,AG963=0,AND(AI963=0,AG963="")),0,IF(AND(AK963=1,OR(AG963=1,AH963=1,AI963=1)),1,"No Data"))))</f>
        <v>1</v>
      </c>
      <c r="AM963" s="71">
        <f t="shared" si="600"/>
        <v>1</v>
      </c>
    </row>
    <row r="964" spans="1:39" x14ac:dyDescent="0.45">
      <c r="A964" s="71" t="str">
        <f t="shared" si="570"/>
        <v>2722650115</v>
      </c>
      <c r="B964" s="71" t="str">
        <f t="shared" si="571"/>
        <v>28-08-2019 10:24:52 UTC</v>
      </c>
      <c r="C964" s="71" t="str">
        <f t="shared" si="572"/>
        <v>whkn-3c1c-c290</v>
      </c>
      <c r="D964" s="71" t="str">
        <f t="shared" si="573"/>
        <v>-15.96704525873065</v>
      </c>
      <c r="E964" s="71" t="str">
        <f t="shared" si="574"/>
        <v>35.29901836998761</v>
      </c>
      <c r="F964" s="71" t="str">
        <f t="shared" si="575"/>
        <v>676.0</v>
      </c>
      <c r="G964" s="71" t="str">
        <f t="shared" si="576"/>
        <v>Malawi</v>
      </c>
      <c r="H964" s="71" t="str">
        <f t="shared" si="577"/>
        <v>Chiradzulu</v>
      </c>
      <c r="I964" s="71" t="str">
        <f t="shared" si="578"/>
        <v>Nkalo</v>
      </c>
      <c r="J964" s="71" t="str">
        <f t="shared" si="579"/>
        <v>Ngumba</v>
      </c>
      <c r="K964" s="71" t="str">
        <f t="shared" si="580"/>
        <v>Masuso</v>
      </c>
      <c r="L964" s="71">
        <f t="shared" si="581"/>
        <v>0</v>
      </c>
      <c r="M964" s="71">
        <f t="shared" si="582"/>
        <v>0</v>
      </c>
      <c r="N964" s="71">
        <f t="shared" si="601"/>
        <v>5</v>
      </c>
      <c r="O964" s="71" t="str">
        <f t="shared" si="602"/>
        <v>Basic Level of Service</v>
      </c>
      <c r="P964" s="71">
        <v>1</v>
      </c>
      <c r="Q964" s="71" t="str">
        <f t="shared" si="583"/>
        <v>Afridev Handpump</v>
      </c>
      <c r="R964" s="71" t="str">
        <f t="shared" si="584"/>
        <v/>
      </c>
      <c r="S964" s="71" t="str">
        <f t="shared" si="603"/>
        <v>Afridev Handpump</v>
      </c>
      <c r="T964" s="71">
        <f t="shared" si="585"/>
        <v>1</v>
      </c>
      <c r="U964" s="71">
        <f t="shared" si="586"/>
        <v>350</v>
      </c>
      <c r="V964" s="71">
        <f t="shared" si="587"/>
        <v>0</v>
      </c>
      <c r="W964" s="71">
        <f t="shared" si="588"/>
        <v>0</v>
      </c>
      <c r="X964" s="71">
        <f t="shared" si="589"/>
        <v>1</v>
      </c>
      <c r="Y964" s="71">
        <f t="shared" si="590"/>
        <v>0</v>
      </c>
      <c r="Z964" s="71">
        <f t="shared" si="604"/>
        <v>0</v>
      </c>
      <c r="AA964" s="71">
        <f t="shared" si="591"/>
        <v>1</v>
      </c>
      <c r="AB964" s="71">
        <f t="shared" si="592"/>
        <v>58</v>
      </c>
      <c r="AC964" s="71" t="str">
        <f t="shared" si="593"/>
        <v>Handpump</v>
      </c>
      <c r="AD964" s="71">
        <f t="shared" si="605"/>
        <v>58</v>
      </c>
      <c r="AE964" s="71" t="str">
        <f t="shared" si="606"/>
        <v/>
      </c>
      <c r="AF964" s="71">
        <f t="shared" si="594"/>
        <v>1</v>
      </c>
      <c r="AG964" s="71" t="str">
        <f t="shared" si="595"/>
        <v/>
      </c>
      <c r="AH964" s="71" t="str">
        <f t="shared" si="596"/>
        <v/>
      </c>
      <c r="AI964" s="71">
        <f t="shared" si="597"/>
        <v>1</v>
      </c>
      <c r="AJ964" s="71" t="str">
        <f t="shared" si="598"/>
        <v>Turbidity</v>
      </c>
      <c r="AK964" s="71">
        <f t="shared" si="599"/>
        <v>1</v>
      </c>
      <c r="AL964" s="71">
        <f t="shared" si="607"/>
        <v>1</v>
      </c>
      <c r="AM964" s="71">
        <f t="shared" si="600"/>
        <v>0</v>
      </c>
    </row>
    <row r="965" spans="1:39" x14ac:dyDescent="0.45">
      <c r="A965" s="71" t="str">
        <f t="shared" si="570"/>
        <v>2711070202</v>
      </c>
      <c r="B965" s="71" t="str">
        <f t="shared" si="571"/>
        <v>28-08-2019 10:27:49 UTC</v>
      </c>
      <c r="C965" s="71" t="str">
        <f t="shared" si="572"/>
        <v>g62s-qyw8-jy5x</v>
      </c>
      <c r="D965" s="71" t="str">
        <f t="shared" si="573"/>
        <v>-15.777816795744002</v>
      </c>
      <c r="E965" s="71" t="str">
        <f t="shared" si="574"/>
        <v>35.1940337754786</v>
      </c>
      <c r="F965" s="71" t="str">
        <f t="shared" si="575"/>
        <v>941.0</v>
      </c>
      <c r="G965" s="71" t="str">
        <f t="shared" si="576"/>
        <v>Malawi</v>
      </c>
      <c r="H965" s="71" t="str">
        <f t="shared" si="577"/>
        <v>Chiradzulu</v>
      </c>
      <c r="I965" s="71" t="str">
        <f t="shared" si="578"/>
        <v>Likoswe</v>
      </c>
      <c r="J965" s="71" t="str">
        <f t="shared" si="579"/>
        <v>Manguwo</v>
      </c>
      <c r="K965" s="71" t="str">
        <f t="shared" si="580"/>
        <v>Mtupanyama</v>
      </c>
      <c r="L965" s="71">
        <f t="shared" si="581"/>
        <v>0</v>
      </c>
      <c r="M965" s="71">
        <f t="shared" si="582"/>
        <v>0</v>
      </c>
      <c r="N965" s="71">
        <f t="shared" si="601"/>
        <v>6</v>
      </c>
      <c r="O965" s="71" t="str">
        <f t="shared" si="602"/>
        <v>Intermediate Level of Service</v>
      </c>
      <c r="P965" s="71">
        <v>1</v>
      </c>
      <c r="Q965" s="71" t="str">
        <f t="shared" si="583"/>
        <v>Afridev Handpump</v>
      </c>
      <c r="R965" s="71" t="str">
        <f t="shared" si="584"/>
        <v/>
      </c>
      <c r="S965" s="71" t="str">
        <f t="shared" si="603"/>
        <v>Afridev Handpump</v>
      </c>
      <c r="T965" s="71">
        <f t="shared" si="585"/>
        <v>1</v>
      </c>
      <c r="U965" s="71">
        <f t="shared" si="586"/>
        <v>845</v>
      </c>
      <c r="V965" s="71">
        <f t="shared" si="587"/>
        <v>0</v>
      </c>
      <c r="W965" s="71">
        <f t="shared" si="588"/>
        <v>0</v>
      </c>
      <c r="X965" s="71">
        <f t="shared" si="589"/>
        <v>1</v>
      </c>
      <c r="Y965" s="71">
        <f t="shared" si="590"/>
        <v>1</v>
      </c>
      <c r="Z965" s="71">
        <f t="shared" si="604"/>
        <v>1</v>
      </c>
      <c r="AA965" s="71">
        <f t="shared" si="591"/>
        <v>1</v>
      </c>
      <c r="AB965" s="71">
        <f t="shared" si="592"/>
        <v>76</v>
      </c>
      <c r="AC965" s="71" t="str">
        <f t="shared" si="593"/>
        <v>Handpump</v>
      </c>
      <c r="AD965" s="71">
        <f t="shared" si="605"/>
        <v>76</v>
      </c>
      <c r="AE965" s="71" t="str">
        <f t="shared" si="606"/>
        <v/>
      </c>
      <c r="AF965" s="71">
        <f t="shared" si="594"/>
        <v>1</v>
      </c>
      <c r="AG965" s="71" t="str">
        <f t="shared" si="595"/>
        <v/>
      </c>
      <c r="AH965" s="71" t="str">
        <f t="shared" si="596"/>
        <v/>
      </c>
      <c r="AI965" s="71">
        <f t="shared" si="597"/>
        <v>1</v>
      </c>
      <c r="AJ965" s="71" t="str">
        <f t="shared" si="598"/>
        <v>Turbidity</v>
      </c>
      <c r="AK965" s="71">
        <f t="shared" si="599"/>
        <v>1</v>
      </c>
      <c r="AL965" s="71">
        <f t="shared" si="607"/>
        <v>1</v>
      </c>
      <c r="AM965" s="71">
        <f t="shared" si="600"/>
        <v>0</v>
      </c>
    </row>
    <row r="966" spans="1:39" x14ac:dyDescent="0.45">
      <c r="A966" s="71" t="str">
        <f t="shared" si="570"/>
        <v>2709370057</v>
      </c>
      <c r="B966" s="71" t="str">
        <f t="shared" si="571"/>
        <v>28-08-2019 10:28:10 UTC</v>
      </c>
      <c r="C966" s="71" t="str">
        <f t="shared" si="572"/>
        <v>eg4y-gymp-4mxx</v>
      </c>
      <c r="D966" s="71" t="str">
        <f t="shared" si="573"/>
        <v>-15.78897474333644</v>
      </c>
      <c r="E966" s="71" t="str">
        <f t="shared" si="574"/>
        <v>35.19048789516091</v>
      </c>
      <c r="F966" s="71" t="str">
        <f t="shared" si="575"/>
        <v>977.0</v>
      </c>
      <c r="G966" s="71" t="str">
        <f t="shared" si="576"/>
        <v>Malawi</v>
      </c>
      <c r="H966" s="71" t="str">
        <f t="shared" si="577"/>
        <v>Chiradzulu</v>
      </c>
      <c r="I966" s="71" t="str">
        <f t="shared" si="578"/>
        <v>Likoswe</v>
      </c>
      <c r="J966" s="71" t="str">
        <f t="shared" si="579"/>
        <v>Manguwo</v>
      </c>
      <c r="K966" s="71" t="str">
        <f t="shared" si="580"/>
        <v>Kanyongó</v>
      </c>
      <c r="L966" s="71">
        <f t="shared" si="581"/>
        <v>0</v>
      </c>
      <c r="M966" s="71">
        <f t="shared" si="582"/>
        <v>0</v>
      </c>
      <c r="N966" s="71">
        <f t="shared" si="601"/>
        <v>0</v>
      </c>
      <c r="O966" s="71" t="str">
        <f t="shared" si="602"/>
        <v>No Improved System</v>
      </c>
      <c r="P966" s="71" t="s">
        <v>96</v>
      </c>
      <c r="Q966" s="71" t="str">
        <f t="shared" si="583"/>
        <v/>
      </c>
      <c r="R966" s="71" t="str">
        <f t="shared" si="584"/>
        <v>Unprotected well</v>
      </c>
      <c r="S966" s="71" t="str">
        <f t="shared" si="603"/>
        <v>Unprotected well</v>
      </c>
      <c r="T966" s="71" t="str">
        <f t="shared" si="585"/>
        <v>N/A</v>
      </c>
      <c r="U966" s="71">
        <f t="shared" si="586"/>
        <v>175</v>
      </c>
      <c r="V966" s="71" t="str">
        <f t="shared" si="587"/>
        <v>N/A</v>
      </c>
      <c r="W966" s="71" t="str">
        <f t="shared" si="588"/>
        <v/>
      </c>
      <c r="X966" s="71" t="str">
        <f t="shared" si="589"/>
        <v/>
      </c>
      <c r="Y966" s="71" t="str">
        <f t="shared" si="590"/>
        <v/>
      </c>
      <c r="Z966" s="71" t="str">
        <f t="shared" si="604"/>
        <v>N/A</v>
      </c>
      <c r="AA966" s="71" t="str">
        <f t="shared" si="591"/>
        <v>N/A</v>
      </c>
      <c r="AB966" s="71" t="str">
        <f t="shared" si="592"/>
        <v/>
      </c>
      <c r="AC966" s="71" t="str">
        <f t="shared" si="593"/>
        <v/>
      </c>
      <c r="AD966" s="71" t="str">
        <f t="shared" si="605"/>
        <v/>
      </c>
      <c r="AE966" s="71" t="str">
        <f t="shared" si="606"/>
        <v/>
      </c>
      <c r="AF966" s="71" t="str">
        <f t="shared" si="594"/>
        <v>N/A</v>
      </c>
      <c r="AG966" s="71" t="str">
        <f t="shared" si="595"/>
        <v/>
      </c>
      <c r="AH966" s="71" t="str">
        <f t="shared" si="596"/>
        <v/>
      </c>
      <c r="AI966" s="71" t="str">
        <f t="shared" si="597"/>
        <v/>
      </c>
      <c r="AJ966" s="71" t="str">
        <f t="shared" si="598"/>
        <v/>
      </c>
      <c r="AK966" s="71" t="str">
        <f t="shared" si="599"/>
        <v/>
      </c>
      <c r="AL966" s="71" t="str">
        <f t="shared" si="607"/>
        <v>N/A</v>
      </c>
      <c r="AM966" s="71" t="str">
        <f t="shared" si="600"/>
        <v>N/A</v>
      </c>
    </row>
    <row r="967" spans="1:39" x14ac:dyDescent="0.45">
      <c r="A967" s="71" t="str">
        <f t="shared" si="570"/>
        <v>2718800425</v>
      </c>
      <c r="B967" s="71" t="str">
        <f t="shared" si="571"/>
        <v>28-08-2019 10:36:40 UTC</v>
      </c>
      <c r="C967" s="71" t="str">
        <f t="shared" si="572"/>
        <v>3j60-rgxs-4xbq</v>
      </c>
      <c r="D967" s="71" t="str">
        <f t="shared" si="573"/>
        <v>-15.783671261742711</v>
      </c>
      <c r="E967" s="71" t="str">
        <f t="shared" si="574"/>
        <v>35.18999160267413</v>
      </c>
      <c r="F967" s="71" t="str">
        <f t="shared" si="575"/>
        <v>952.0</v>
      </c>
      <c r="G967" s="71" t="str">
        <f t="shared" si="576"/>
        <v>Malawi</v>
      </c>
      <c r="H967" s="71" t="str">
        <f t="shared" si="577"/>
        <v>Chiradzulu</v>
      </c>
      <c r="I967" s="71" t="str">
        <f t="shared" si="578"/>
        <v>Likoswe</v>
      </c>
      <c r="J967" s="71" t="str">
        <f t="shared" si="579"/>
        <v>Manguwo</v>
      </c>
      <c r="K967" s="71" t="str">
        <f t="shared" si="580"/>
        <v>Kanyongó</v>
      </c>
      <c r="L967" s="71">
        <f t="shared" si="581"/>
        <v>0</v>
      </c>
      <c r="M967" s="71">
        <f t="shared" si="582"/>
        <v>0</v>
      </c>
      <c r="N967" s="71">
        <f t="shared" si="601"/>
        <v>8</v>
      </c>
      <c r="O967" s="71" t="str">
        <f t="shared" si="602"/>
        <v>High Level of Service</v>
      </c>
      <c r="P967" s="71">
        <v>1</v>
      </c>
      <c r="Q967" s="71" t="str">
        <f t="shared" si="583"/>
        <v>Afridev Handpump</v>
      </c>
      <c r="R967" s="71" t="str">
        <f t="shared" si="584"/>
        <v/>
      </c>
      <c r="S967" s="71" t="str">
        <f t="shared" si="603"/>
        <v>Afridev Handpump</v>
      </c>
      <c r="T967" s="71">
        <f t="shared" si="585"/>
        <v>1</v>
      </c>
      <c r="U967" s="71">
        <f t="shared" si="586"/>
        <v>215</v>
      </c>
      <c r="V967" s="71">
        <f t="shared" si="587"/>
        <v>1</v>
      </c>
      <c r="W967" s="71">
        <f t="shared" si="588"/>
        <v>1</v>
      </c>
      <c r="X967" s="71" t="str">
        <f t="shared" si="589"/>
        <v/>
      </c>
      <c r="Y967" s="71" t="str">
        <f t="shared" si="590"/>
        <v/>
      </c>
      <c r="Z967" s="71">
        <f t="shared" si="604"/>
        <v>1</v>
      </c>
      <c r="AA967" s="71">
        <f t="shared" si="591"/>
        <v>1</v>
      </c>
      <c r="AB967" s="71">
        <f t="shared" si="592"/>
        <v>59</v>
      </c>
      <c r="AC967" s="71" t="str">
        <f t="shared" si="593"/>
        <v>Handpump</v>
      </c>
      <c r="AD967" s="71">
        <f t="shared" si="605"/>
        <v>59</v>
      </c>
      <c r="AE967" s="71" t="str">
        <f t="shared" si="606"/>
        <v/>
      </c>
      <c r="AF967" s="71">
        <f t="shared" si="594"/>
        <v>1</v>
      </c>
      <c r="AG967" s="71" t="str">
        <f t="shared" si="595"/>
        <v/>
      </c>
      <c r="AH967" s="71" t="str">
        <f t="shared" si="596"/>
        <v/>
      </c>
      <c r="AI967" s="71">
        <f t="shared" si="597"/>
        <v>1</v>
      </c>
      <c r="AJ967" s="71" t="str">
        <f t="shared" si="598"/>
        <v>Turbidity</v>
      </c>
      <c r="AK967" s="71">
        <f t="shared" si="599"/>
        <v>1</v>
      </c>
      <c r="AL967" s="71">
        <f t="shared" si="607"/>
        <v>1</v>
      </c>
      <c r="AM967" s="71">
        <f t="shared" si="600"/>
        <v>1</v>
      </c>
    </row>
    <row r="968" spans="1:39" x14ac:dyDescent="0.45">
      <c r="A968" s="71" t="str">
        <f t="shared" si="570"/>
        <v>2717170295</v>
      </c>
      <c r="B968" s="71" t="str">
        <f t="shared" si="571"/>
        <v>28-08-2019 10:47:18 UTC</v>
      </c>
      <c r="C968" s="71" t="str">
        <f t="shared" si="572"/>
        <v>hkqu-cee2-p6gj</v>
      </c>
      <c r="D968" s="71" t="str">
        <f t="shared" si="573"/>
        <v>-15.659727430902421</v>
      </c>
      <c r="E968" s="71" t="str">
        <f t="shared" si="574"/>
        <v>35.12878501787782</v>
      </c>
      <c r="F968" s="71" t="str">
        <f t="shared" si="575"/>
        <v>997.0</v>
      </c>
      <c r="G968" s="71" t="str">
        <f t="shared" si="576"/>
        <v>Malawi</v>
      </c>
      <c r="H968" s="71" t="str">
        <f t="shared" si="577"/>
        <v>Chiradzulu</v>
      </c>
      <c r="I968" s="71" t="str">
        <f t="shared" si="578"/>
        <v>Chitera</v>
      </c>
      <c r="J968" s="71" t="str">
        <f t="shared" si="579"/>
        <v>Zalengera</v>
      </c>
      <c r="K968" s="71" t="str">
        <f t="shared" si="580"/>
        <v>Zalengera</v>
      </c>
      <c r="L968" s="71">
        <f t="shared" si="581"/>
        <v>0</v>
      </c>
      <c r="M968" s="71">
        <f t="shared" si="582"/>
        <v>0</v>
      </c>
      <c r="N968" s="71">
        <f t="shared" si="601"/>
        <v>0</v>
      </c>
      <c r="O968" s="71" t="str">
        <f t="shared" si="602"/>
        <v>No Improved System</v>
      </c>
      <c r="P968" s="71" t="s">
        <v>96</v>
      </c>
      <c r="Q968" s="71" t="str">
        <f t="shared" si="583"/>
        <v/>
      </c>
      <c r="R968" s="71" t="str">
        <f t="shared" si="584"/>
        <v>Unprotected well</v>
      </c>
      <c r="S968" s="71" t="str">
        <f t="shared" si="603"/>
        <v>Unprotected well</v>
      </c>
      <c r="T968" s="71" t="str">
        <f t="shared" si="585"/>
        <v>N/A</v>
      </c>
      <c r="U968" s="71">
        <f t="shared" si="586"/>
        <v>400</v>
      </c>
      <c r="V968" s="71" t="str">
        <f t="shared" si="587"/>
        <v>N/A</v>
      </c>
      <c r="W968" s="71" t="str">
        <f t="shared" si="588"/>
        <v/>
      </c>
      <c r="X968" s="71" t="str">
        <f t="shared" si="589"/>
        <v/>
      </c>
      <c r="Y968" s="71" t="str">
        <f t="shared" si="590"/>
        <v/>
      </c>
      <c r="Z968" s="71" t="str">
        <f t="shared" si="604"/>
        <v>N/A</v>
      </c>
      <c r="AA968" s="71" t="str">
        <f t="shared" si="591"/>
        <v>N/A</v>
      </c>
      <c r="AB968" s="71" t="str">
        <f t="shared" si="592"/>
        <v/>
      </c>
      <c r="AC968" s="71" t="str">
        <f t="shared" si="593"/>
        <v/>
      </c>
      <c r="AD968" s="71" t="str">
        <f t="shared" si="605"/>
        <v/>
      </c>
      <c r="AE968" s="71" t="str">
        <f t="shared" si="606"/>
        <v/>
      </c>
      <c r="AF968" s="71" t="str">
        <f t="shared" si="594"/>
        <v>N/A</v>
      </c>
      <c r="AG968" s="71" t="str">
        <f t="shared" si="595"/>
        <v/>
      </c>
      <c r="AH968" s="71" t="str">
        <f t="shared" si="596"/>
        <v/>
      </c>
      <c r="AI968" s="71" t="str">
        <f t="shared" si="597"/>
        <v/>
      </c>
      <c r="AJ968" s="71" t="str">
        <f t="shared" si="598"/>
        <v/>
      </c>
      <c r="AK968" s="71" t="str">
        <f t="shared" si="599"/>
        <v/>
      </c>
      <c r="AL968" s="71" t="str">
        <f t="shared" si="607"/>
        <v>N/A</v>
      </c>
      <c r="AM968" s="71" t="str">
        <f t="shared" si="600"/>
        <v>N/A</v>
      </c>
    </row>
    <row r="969" spans="1:39" x14ac:dyDescent="0.45">
      <c r="A969" s="71" t="str">
        <f t="shared" si="570"/>
        <v>2734270244</v>
      </c>
      <c r="B969" s="71" t="str">
        <f t="shared" si="571"/>
        <v>28-08-2019 10:50:06 UTC</v>
      </c>
      <c r="C969" s="71" t="str">
        <f t="shared" si="572"/>
        <v>xwck-wrgs-qeud</v>
      </c>
      <c r="D969" s="71" t="str">
        <f t="shared" si="573"/>
        <v>-15.979768233373761</v>
      </c>
      <c r="E969" s="71" t="str">
        <f t="shared" si="574"/>
        <v>35.28057851828635</v>
      </c>
      <c r="F969" s="71" t="str">
        <f t="shared" si="575"/>
        <v>698.0</v>
      </c>
      <c r="G969" s="71" t="str">
        <f t="shared" si="576"/>
        <v>Malawi</v>
      </c>
      <c r="H969" s="71" t="str">
        <f t="shared" si="577"/>
        <v>Chiradzulu</v>
      </c>
      <c r="I969" s="71" t="str">
        <f t="shared" si="578"/>
        <v>Nkalo</v>
      </c>
      <c r="J969" s="71" t="str">
        <f t="shared" si="579"/>
        <v>Ngumba</v>
      </c>
      <c r="K969" s="71" t="str">
        <f t="shared" si="580"/>
        <v>Mitole</v>
      </c>
      <c r="L969" s="71">
        <f t="shared" si="581"/>
        <v>0</v>
      </c>
      <c r="M969" s="71">
        <f t="shared" si="582"/>
        <v>0</v>
      </c>
      <c r="N969" s="71">
        <f t="shared" si="601"/>
        <v>4</v>
      </c>
      <c r="O969" s="71" t="str">
        <f t="shared" si="602"/>
        <v>Basic Level of Service</v>
      </c>
      <c r="P969" s="71">
        <v>1</v>
      </c>
      <c r="Q969" s="71" t="str">
        <f t="shared" si="583"/>
        <v>Afridev Handpump</v>
      </c>
      <c r="R969" s="71" t="str">
        <f t="shared" si="584"/>
        <v/>
      </c>
      <c r="S969" s="71" t="str">
        <f t="shared" si="603"/>
        <v>Afridev Handpump</v>
      </c>
      <c r="T969" s="71">
        <f t="shared" si="585"/>
        <v>1</v>
      </c>
      <c r="U969" s="71">
        <f t="shared" si="586"/>
        <v>610</v>
      </c>
      <c r="V969" s="71">
        <f t="shared" si="587"/>
        <v>0</v>
      </c>
      <c r="W969" s="71">
        <f t="shared" si="588"/>
        <v>0</v>
      </c>
      <c r="X969" s="71">
        <f t="shared" si="589"/>
        <v>1</v>
      </c>
      <c r="Y969" s="71">
        <f t="shared" si="590"/>
        <v>0</v>
      </c>
      <c r="Z969" s="71">
        <f t="shared" si="604"/>
        <v>0</v>
      </c>
      <c r="AA969" s="71">
        <f t="shared" si="591"/>
        <v>1</v>
      </c>
      <c r="AB969" s="71">
        <f t="shared" si="592"/>
        <v>94</v>
      </c>
      <c r="AC969" s="71" t="str">
        <f t="shared" si="593"/>
        <v>Handpump</v>
      </c>
      <c r="AD969" s="71">
        <f t="shared" si="605"/>
        <v>94</v>
      </c>
      <c r="AE969" s="71" t="str">
        <f t="shared" si="606"/>
        <v/>
      </c>
      <c r="AF969" s="71">
        <f t="shared" si="594"/>
        <v>1</v>
      </c>
      <c r="AG969" s="71" t="str">
        <f t="shared" si="595"/>
        <v/>
      </c>
      <c r="AH969" s="71" t="str">
        <f t="shared" si="596"/>
        <v/>
      </c>
      <c r="AI969" s="71">
        <f t="shared" si="597"/>
        <v>1</v>
      </c>
      <c r="AJ969" s="71" t="str">
        <f t="shared" si="598"/>
        <v>Turbidity</v>
      </c>
      <c r="AK969" s="71">
        <f t="shared" si="599"/>
        <v>0</v>
      </c>
      <c r="AL969" s="71">
        <f t="shared" si="607"/>
        <v>0</v>
      </c>
      <c r="AM969" s="71">
        <f t="shared" si="600"/>
        <v>0</v>
      </c>
    </row>
    <row r="970" spans="1:39" x14ac:dyDescent="0.45">
      <c r="A970" s="71" t="str">
        <f t="shared" si="570"/>
        <v>2730470645</v>
      </c>
      <c r="B970" s="71" t="str">
        <f t="shared" si="571"/>
        <v>28-08-2019 10:51:55 UTC</v>
      </c>
      <c r="C970" s="71" t="str">
        <f t="shared" si="572"/>
        <v>e09s-6d9e-5agu</v>
      </c>
      <c r="D970" s="71" t="str">
        <f t="shared" si="573"/>
        <v>-15.971426144242287</v>
      </c>
      <c r="E970" s="71" t="str">
        <f t="shared" si="574"/>
        <v>35.30038772150874</v>
      </c>
      <c r="F970" s="71" t="str">
        <f t="shared" si="575"/>
        <v>682.0</v>
      </c>
      <c r="G970" s="71" t="str">
        <f t="shared" si="576"/>
        <v>Malawi</v>
      </c>
      <c r="H970" s="71" t="str">
        <f t="shared" si="577"/>
        <v>Chiradzulu</v>
      </c>
      <c r="I970" s="71" t="str">
        <f t="shared" si="578"/>
        <v>Nkalo</v>
      </c>
      <c r="J970" s="71" t="str">
        <f t="shared" si="579"/>
        <v>Ngumba</v>
      </c>
      <c r="K970" s="71" t="str">
        <f t="shared" si="580"/>
        <v>Ngumba</v>
      </c>
      <c r="L970" s="71">
        <f t="shared" si="581"/>
        <v>0</v>
      </c>
      <c r="M970" s="71">
        <f t="shared" si="582"/>
        <v>0</v>
      </c>
      <c r="N970" s="71">
        <f t="shared" si="601"/>
        <v>6</v>
      </c>
      <c r="O970" s="71" t="str">
        <f t="shared" si="602"/>
        <v>Intermediate Level of Service</v>
      </c>
      <c r="P970" s="71">
        <v>1</v>
      </c>
      <c r="Q970" s="71" t="str">
        <f t="shared" si="583"/>
        <v>Afridev Handpump</v>
      </c>
      <c r="R970" s="71" t="str">
        <f t="shared" si="584"/>
        <v/>
      </c>
      <c r="S970" s="71" t="str">
        <f t="shared" si="603"/>
        <v>Afridev Handpump</v>
      </c>
      <c r="T970" s="71">
        <f t="shared" si="585"/>
        <v>1</v>
      </c>
      <c r="U970" s="71">
        <f t="shared" si="586"/>
        <v>570</v>
      </c>
      <c r="V970" s="71">
        <f t="shared" si="587"/>
        <v>0</v>
      </c>
      <c r="W970" s="71">
        <f t="shared" si="588"/>
        <v>0</v>
      </c>
      <c r="X970" s="71">
        <f t="shared" si="589"/>
        <v>1</v>
      </c>
      <c r="Y970" s="71">
        <f t="shared" si="590"/>
        <v>0</v>
      </c>
      <c r="Z970" s="71">
        <f t="shared" si="604"/>
        <v>0</v>
      </c>
      <c r="AA970" s="71">
        <f t="shared" si="591"/>
        <v>1</v>
      </c>
      <c r="AB970" s="71">
        <f t="shared" si="592"/>
        <v>75</v>
      </c>
      <c r="AC970" s="71" t="str">
        <f t="shared" si="593"/>
        <v>Handpump</v>
      </c>
      <c r="AD970" s="71">
        <f t="shared" si="605"/>
        <v>75</v>
      </c>
      <c r="AE970" s="71" t="str">
        <f t="shared" si="606"/>
        <v/>
      </c>
      <c r="AF970" s="71">
        <f t="shared" si="594"/>
        <v>1</v>
      </c>
      <c r="AG970" s="71" t="str">
        <f t="shared" si="595"/>
        <v/>
      </c>
      <c r="AH970" s="71" t="str">
        <f t="shared" si="596"/>
        <v/>
      </c>
      <c r="AI970" s="71">
        <f t="shared" si="597"/>
        <v>1</v>
      </c>
      <c r="AJ970" s="71" t="str">
        <f t="shared" si="598"/>
        <v>Turbidity</v>
      </c>
      <c r="AK970" s="71">
        <f t="shared" si="599"/>
        <v>1</v>
      </c>
      <c r="AL970" s="71">
        <f t="shared" si="607"/>
        <v>1</v>
      </c>
      <c r="AM970" s="71">
        <f t="shared" si="600"/>
        <v>1</v>
      </c>
    </row>
    <row r="971" spans="1:39" x14ac:dyDescent="0.45">
      <c r="A971" s="71" t="str">
        <f t="shared" si="570"/>
        <v>2738270305</v>
      </c>
      <c r="B971" s="71" t="str">
        <f t="shared" si="571"/>
        <v>28-08-2019 11:13:08 UTC</v>
      </c>
      <c r="C971" s="71" t="str">
        <f t="shared" si="572"/>
        <v>48xs-8ct3-xe10</v>
      </c>
      <c r="D971" s="71" t="str">
        <f t="shared" si="573"/>
        <v>-15.839114282280207</v>
      </c>
      <c r="E971" s="71" t="str">
        <f t="shared" si="574"/>
        <v>35.21187147125602</v>
      </c>
      <c r="F971" s="71" t="str">
        <f t="shared" si="575"/>
        <v>893.0</v>
      </c>
      <c r="G971" s="71" t="str">
        <f t="shared" si="576"/>
        <v>Malawi</v>
      </c>
      <c r="H971" s="71" t="str">
        <f t="shared" si="577"/>
        <v>Chiradzulu</v>
      </c>
      <c r="I971" s="71" t="str">
        <f t="shared" si="578"/>
        <v>Mpunga</v>
      </c>
      <c r="J971" s="71" t="str">
        <f t="shared" si="579"/>
        <v>Kuchombe</v>
      </c>
      <c r="K971" s="71" t="str">
        <f t="shared" si="580"/>
        <v>Likovo</v>
      </c>
      <c r="L971" s="71">
        <f t="shared" si="581"/>
        <v>0</v>
      </c>
      <c r="M971" s="71">
        <f t="shared" si="582"/>
        <v>0</v>
      </c>
      <c r="N971" s="71">
        <f t="shared" si="601"/>
        <v>6</v>
      </c>
      <c r="O971" s="71" t="str">
        <f t="shared" si="602"/>
        <v>Intermediate Level of Service</v>
      </c>
      <c r="P971" s="71">
        <v>1</v>
      </c>
      <c r="Q971" s="71" t="str">
        <f t="shared" si="583"/>
        <v>Afridev Handpump</v>
      </c>
      <c r="R971" s="71" t="str">
        <f t="shared" si="584"/>
        <v/>
      </c>
      <c r="S971" s="71" t="str">
        <f t="shared" si="603"/>
        <v>Afridev Handpump</v>
      </c>
      <c r="T971" s="71">
        <f t="shared" si="585"/>
        <v>1</v>
      </c>
      <c r="U971" s="71">
        <f t="shared" si="586"/>
        <v>500</v>
      </c>
      <c r="V971" s="71">
        <f t="shared" si="587"/>
        <v>0</v>
      </c>
      <c r="W971" s="71">
        <f t="shared" si="588"/>
        <v>0</v>
      </c>
      <c r="X971" s="71">
        <f t="shared" si="589"/>
        <v>1</v>
      </c>
      <c r="Y971" s="71">
        <f t="shared" si="590"/>
        <v>0</v>
      </c>
      <c r="Z971" s="71">
        <f t="shared" si="604"/>
        <v>0</v>
      </c>
      <c r="AA971" s="71">
        <f t="shared" si="591"/>
        <v>1</v>
      </c>
      <c r="AB971" s="71">
        <f t="shared" si="592"/>
        <v>87</v>
      </c>
      <c r="AC971" s="71" t="str">
        <f t="shared" si="593"/>
        <v>Handpump</v>
      </c>
      <c r="AD971" s="71">
        <f t="shared" si="605"/>
        <v>87</v>
      </c>
      <c r="AE971" s="71" t="str">
        <f t="shared" si="606"/>
        <v/>
      </c>
      <c r="AF971" s="71">
        <f t="shared" si="594"/>
        <v>1</v>
      </c>
      <c r="AG971" s="71" t="str">
        <f t="shared" si="595"/>
        <v/>
      </c>
      <c r="AH971" s="71" t="str">
        <f t="shared" si="596"/>
        <v/>
      </c>
      <c r="AI971" s="71">
        <f t="shared" si="597"/>
        <v>1</v>
      </c>
      <c r="AJ971" s="71" t="str">
        <f t="shared" si="598"/>
        <v>Turbidity</v>
      </c>
      <c r="AK971" s="71">
        <f t="shared" si="599"/>
        <v>1</v>
      </c>
      <c r="AL971" s="71">
        <f t="shared" si="607"/>
        <v>1</v>
      </c>
      <c r="AM971" s="71">
        <f t="shared" si="600"/>
        <v>1</v>
      </c>
    </row>
    <row r="972" spans="1:39" x14ac:dyDescent="0.45">
      <c r="A972" s="71" t="str">
        <f t="shared" si="570"/>
        <v>2718850069</v>
      </c>
      <c r="B972" s="71" t="str">
        <f t="shared" si="571"/>
        <v>28-08-2019 11:23:44 UTC</v>
      </c>
      <c r="C972" s="71" t="str">
        <f t="shared" si="572"/>
        <v>q1f1-n3e8-w154</v>
      </c>
      <c r="D972" s="71" t="str">
        <f t="shared" si="573"/>
        <v>-15.786330085247755</v>
      </c>
      <c r="E972" s="71" t="str">
        <f t="shared" si="574"/>
        <v>35.1880622562021</v>
      </c>
      <c r="F972" s="71" t="str">
        <f t="shared" si="575"/>
        <v>964.0</v>
      </c>
      <c r="G972" s="71" t="str">
        <f t="shared" si="576"/>
        <v>Malawi</v>
      </c>
      <c r="H972" s="71" t="str">
        <f t="shared" si="577"/>
        <v>Chiradzulu</v>
      </c>
      <c r="I972" s="71" t="str">
        <f t="shared" si="578"/>
        <v>Likoswe</v>
      </c>
      <c r="J972" s="71" t="str">
        <f t="shared" si="579"/>
        <v>Manguwo</v>
      </c>
      <c r="K972" s="71" t="str">
        <f t="shared" si="580"/>
        <v>Kanyongó</v>
      </c>
      <c r="L972" s="71">
        <f t="shared" si="581"/>
        <v>0</v>
      </c>
      <c r="M972" s="71">
        <f t="shared" si="582"/>
        <v>0</v>
      </c>
      <c r="N972" s="71">
        <f t="shared" si="601"/>
        <v>4</v>
      </c>
      <c r="O972" s="71" t="str">
        <f t="shared" si="602"/>
        <v>Basic Level of Service</v>
      </c>
      <c r="P972" s="71">
        <v>1</v>
      </c>
      <c r="Q972" s="71" t="str">
        <f t="shared" si="583"/>
        <v>Afridev Handpump</v>
      </c>
      <c r="R972" s="71" t="str">
        <f t="shared" si="584"/>
        <v/>
      </c>
      <c r="S972" s="71" t="str">
        <f t="shared" si="603"/>
        <v>Afridev Handpump</v>
      </c>
      <c r="T972" s="71">
        <f t="shared" si="585"/>
        <v>1</v>
      </c>
      <c r="U972" s="71">
        <f t="shared" si="586"/>
        <v>125</v>
      </c>
      <c r="V972" s="71">
        <f t="shared" si="587"/>
        <v>1</v>
      </c>
      <c r="W972" s="71">
        <f t="shared" si="588"/>
        <v>0</v>
      </c>
      <c r="X972" s="71">
        <f t="shared" si="589"/>
        <v>1</v>
      </c>
      <c r="Y972" s="71">
        <f t="shared" si="590"/>
        <v>0</v>
      </c>
      <c r="Z972" s="71">
        <f t="shared" si="604"/>
        <v>0</v>
      </c>
      <c r="AA972" s="71">
        <f t="shared" si="591"/>
        <v>0</v>
      </c>
      <c r="AB972" s="71">
        <f t="shared" si="592"/>
        <v>0</v>
      </c>
      <c r="AC972" s="71" t="str">
        <f t="shared" si="593"/>
        <v>Handpump</v>
      </c>
      <c r="AD972" s="71">
        <f t="shared" si="605"/>
        <v>0</v>
      </c>
      <c r="AE972" s="71" t="str">
        <f t="shared" si="606"/>
        <v/>
      </c>
      <c r="AF972" s="71">
        <f t="shared" si="594"/>
        <v>1</v>
      </c>
      <c r="AG972" s="71" t="str">
        <f t="shared" si="595"/>
        <v/>
      </c>
      <c r="AH972" s="71" t="str">
        <f t="shared" si="596"/>
        <v/>
      </c>
      <c r="AI972" s="71" t="str">
        <f t="shared" si="597"/>
        <v/>
      </c>
      <c r="AJ972" s="71" t="str">
        <f t="shared" si="598"/>
        <v>Turbidity</v>
      </c>
      <c r="AK972" s="71" t="str">
        <f t="shared" si="599"/>
        <v/>
      </c>
      <c r="AL972" s="71" t="str">
        <f t="shared" si="607"/>
        <v>No Data</v>
      </c>
      <c r="AM972" s="71">
        <f t="shared" si="600"/>
        <v>0</v>
      </c>
    </row>
    <row r="973" spans="1:39" x14ac:dyDescent="0.45">
      <c r="A973" s="71" t="str">
        <f t="shared" si="570"/>
        <v>2736290051</v>
      </c>
      <c r="B973" s="71" t="str">
        <f t="shared" si="571"/>
        <v>28-08-2019 12:21:26 UTC</v>
      </c>
      <c r="C973" s="71" t="str">
        <f t="shared" si="572"/>
        <v>w28w-ubus-2j8g</v>
      </c>
      <c r="D973" s="71" t="str">
        <f t="shared" si="573"/>
        <v>-15.79483687877655</v>
      </c>
      <c r="E973" s="71" t="str">
        <f t="shared" si="574"/>
        <v>35.18674093298614</v>
      </c>
      <c r="F973" s="71" t="str">
        <f t="shared" si="575"/>
        <v>985.0</v>
      </c>
      <c r="G973" s="71" t="str">
        <f t="shared" si="576"/>
        <v>Malawi</v>
      </c>
      <c r="H973" s="71" t="str">
        <f t="shared" si="577"/>
        <v>Chiradzulu</v>
      </c>
      <c r="I973" s="71" t="str">
        <f t="shared" si="578"/>
        <v>Likoswe</v>
      </c>
      <c r="J973" s="71" t="str">
        <f t="shared" si="579"/>
        <v>Manguwo</v>
      </c>
      <c r="K973" s="71" t="str">
        <f t="shared" si="580"/>
        <v>Makanje</v>
      </c>
      <c r="L973" s="71">
        <f t="shared" si="581"/>
        <v>0</v>
      </c>
      <c r="M973" s="71">
        <f t="shared" si="582"/>
        <v>0</v>
      </c>
      <c r="N973" s="71">
        <f t="shared" si="601"/>
        <v>5</v>
      </c>
      <c r="O973" s="71" t="str">
        <f t="shared" si="602"/>
        <v>Basic Level of Service</v>
      </c>
      <c r="P973" s="71">
        <v>1</v>
      </c>
      <c r="Q973" s="71" t="str">
        <f t="shared" si="583"/>
        <v>Afridev Handpump</v>
      </c>
      <c r="R973" s="71" t="str">
        <f t="shared" si="584"/>
        <v/>
      </c>
      <c r="S973" s="71" t="str">
        <f t="shared" si="603"/>
        <v>Afridev Handpump</v>
      </c>
      <c r="T973" s="71">
        <f t="shared" si="585"/>
        <v>1</v>
      </c>
      <c r="U973" s="71">
        <f t="shared" si="586"/>
        <v>0</v>
      </c>
      <c r="V973" s="71">
        <f t="shared" si="587"/>
        <v>1</v>
      </c>
      <c r="W973" s="71">
        <f t="shared" si="588"/>
        <v>1</v>
      </c>
      <c r="X973" s="71" t="str">
        <f t="shared" si="589"/>
        <v/>
      </c>
      <c r="Y973" s="71" t="str">
        <f t="shared" si="590"/>
        <v/>
      </c>
      <c r="Z973" s="71">
        <f t="shared" si="604"/>
        <v>1</v>
      </c>
      <c r="AA973" s="71">
        <f t="shared" si="591"/>
        <v>0</v>
      </c>
      <c r="AB973" s="71">
        <f t="shared" si="592"/>
        <v>0</v>
      </c>
      <c r="AC973" s="71" t="str">
        <f t="shared" si="593"/>
        <v>Handpump</v>
      </c>
      <c r="AD973" s="71">
        <f t="shared" si="605"/>
        <v>0</v>
      </c>
      <c r="AE973" s="71" t="str">
        <f t="shared" si="606"/>
        <v/>
      </c>
      <c r="AF973" s="71">
        <f t="shared" si="594"/>
        <v>1</v>
      </c>
      <c r="AG973" s="71" t="str">
        <f t="shared" si="595"/>
        <v/>
      </c>
      <c r="AH973" s="71" t="str">
        <f t="shared" si="596"/>
        <v/>
      </c>
      <c r="AI973" s="71" t="str">
        <f t="shared" si="597"/>
        <v/>
      </c>
      <c r="AJ973" s="71" t="str">
        <f t="shared" si="598"/>
        <v>Turbidity</v>
      </c>
      <c r="AK973" s="71" t="str">
        <f t="shared" si="599"/>
        <v/>
      </c>
      <c r="AL973" s="71" t="str">
        <f t="shared" si="607"/>
        <v>No Data</v>
      </c>
      <c r="AM973" s="71">
        <f t="shared" si="600"/>
        <v>0</v>
      </c>
    </row>
    <row r="974" spans="1:39" x14ac:dyDescent="0.45">
      <c r="A974" s="71" t="str">
        <f t="shared" si="570"/>
        <v>2712800384</v>
      </c>
      <c r="B974" s="71" t="str">
        <f t="shared" si="571"/>
        <v>28-08-2019 12:23:29 UTC</v>
      </c>
      <c r="C974" s="71" t="str">
        <f t="shared" si="572"/>
        <v>txpd-6hjn-2een</v>
      </c>
      <c r="D974" s="71" t="str">
        <f t="shared" si="573"/>
        <v>-15.672515742480755</v>
      </c>
      <c r="E974" s="71" t="str">
        <f t="shared" si="574"/>
        <v>35.11671415530145</v>
      </c>
      <c r="F974" s="71" t="str">
        <f t="shared" si="575"/>
        <v>999.0</v>
      </c>
      <c r="G974" s="71" t="str">
        <f t="shared" si="576"/>
        <v>Malawi</v>
      </c>
      <c r="H974" s="71" t="str">
        <f t="shared" si="577"/>
        <v>Chiradzulu</v>
      </c>
      <c r="I974" s="71" t="str">
        <f t="shared" si="578"/>
        <v>Chitera</v>
      </c>
      <c r="J974" s="71" t="str">
        <f t="shared" si="579"/>
        <v>Zalengera</v>
      </c>
      <c r="K974" s="71" t="str">
        <f t="shared" si="580"/>
        <v>Zalengera</v>
      </c>
      <c r="L974" s="71">
        <f t="shared" si="581"/>
        <v>0</v>
      </c>
      <c r="M974" s="71">
        <f t="shared" si="582"/>
        <v>0</v>
      </c>
      <c r="N974" s="71">
        <f t="shared" si="601"/>
        <v>6</v>
      </c>
      <c r="O974" s="71" t="str">
        <f t="shared" si="602"/>
        <v>Intermediate Level of Service</v>
      </c>
      <c r="P974" s="71">
        <v>1</v>
      </c>
      <c r="Q974" s="71" t="str">
        <f t="shared" si="583"/>
        <v>Afridev Handpump</v>
      </c>
      <c r="R974" s="71" t="str">
        <f t="shared" si="584"/>
        <v/>
      </c>
      <c r="S974" s="71" t="str">
        <f t="shared" si="603"/>
        <v>Afridev Handpump</v>
      </c>
      <c r="T974" s="71">
        <f t="shared" si="585"/>
        <v>1</v>
      </c>
      <c r="U974" s="71">
        <f t="shared" si="586"/>
        <v>400</v>
      </c>
      <c r="V974" s="71">
        <f t="shared" si="587"/>
        <v>0</v>
      </c>
      <c r="W974" s="71">
        <f t="shared" si="588"/>
        <v>0</v>
      </c>
      <c r="X974" s="71">
        <f t="shared" si="589"/>
        <v>1</v>
      </c>
      <c r="Y974" s="71">
        <f t="shared" si="590"/>
        <v>0</v>
      </c>
      <c r="Z974" s="71">
        <f t="shared" si="604"/>
        <v>0</v>
      </c>
      <c r="AA974" s="71">
        <f t="shared" si="591"/>
        <v>1</v>
      </c>
      <c r="AB974" s="71">
        <f t="shared" si="592"/>
        <v>68</v>
      </c>
      <c r="AC974" s="71" t="str">
        <f t="shared" si="593"/>
        <v>Handpump</v>
      </c>
      <c r="AD974" s="71">
        <f t="shared" si="605"/>
        <v>68</v>
      </c>
      <c r="AE974" s="71" t="str">
        <f t="shared" si="606"/>
        <v/>
      </c>
      <c r="AF974" s="71">
        <f t="shared" si="594"/>
        <v>1</v>
      </c>
      <c r="AG974" s="71" t="str">
        <f t="shared" si="595"/>
        <v/>
      </c>
      <c r="AH974" s="71" t="str">
        <f t="shared" si="596"/>
        <v/>
      </c>
      <c r="AI974" s="71">
        <f t="shared" si="597"/>
        <v>1</v>
      </c>
      <c r="AJ974" s="71" t="str">
        <f t="shared" si="598"/>
        <v>Turbidity</v>
      </c>
      <c r="AK974" s="71">
        <f t="shared" si="599"/>
        <v>1</v>
      </c>
      <c r="AL974" s="71">
        <f t="shared" si="607"/>
        <v>1</v>
      </c>
      <c r="AM974" s="71">
        <f t="shared" si="600"/>
        <v>1</v>
      </c>
    </row>
    <row r="975" spans="1:39" x14ac:dyDescent="0.45">
      <c r="A975" s="71" t="str">
        <f t="shared" si="570"/>
        <v>2717160086</v>
      </c>
      <c r="B975" s="71" t="str">
        <f t="shared" si="571"/>
        <v>28-08-2019 12:29:05 UTC</v>
      </c>
      <c r="C975" s="71" t="str">
        <f t="shared" si="572"/>
        <v>udwt-5wy9-m50y</v>
      </c>
      <c r="D975" s="71" t="str">
        <f t="shared" si="573"/>
        <v>-15.667083598673344</v>
      </c>
      <c r="E975" s="71" t="str">
        <f t="shared" si="574"/>
        <v>35.11971144005656</v>
      </c>
      <c r="F975" s="71" t="str">
        <f t="shared" si="575"/>
        <v>1020.0</v>
      </c>
      <c r="G975" s="71" t="str">
        <f t="shared" si="576"/>
        <v>Malawi</v>
      </c>
      <c r="H975" s="71" t="str">
        <f t="shared" si="577"/>
        <v>Chiradzulu</v>
      </c>
      <c r="I975" s="71" t="str">
        <f t="shared" si="578"/>
        <v>Chitera</v>
      </c>
      <c r="J975" s="71" t="str">
        <f t="shared" si="579"/>
        <v>Zalengera</v>
      </c>
      <c r="K975" s="71" t="str">
        <f t="shared" si="580"/>
        <v>Zalengera</v>
      </c>
      <c r="L975" s="71">
        <f t="shared" si="581"/>
        <v>0</v>
      </c>
      <c r="M975" s="71">
        <f t="shared" si="582"/>
        <v>0</v>
      </c>
      <c r="N975" s="71">
        <f t="shared" si="601"/>
        <v>5</v>
      </c>
      <c r="O975" s="71" t="str">
        <f t="shared" si="602"/>
        <v>Basic Level of Service</v>
      </c>
      <c r="P975" s="71">
        <v>1</v>
      </c>
      <c r="Q975" s="71" t="str">
        <f t="shared" si="583"/>
        <v>Afridev Handpump</v>
      </c>
      <c r="R975" s="71" t="str">
        <f t="shared" si="584"/>
        <v/>
      </c>
      <c r="S975" s="71" t="str">
        <f t="shared" si="603"/>
        <v>Afridev Handpump</v>
      </c>
      <c r="T975" s="71">
        <f t="shared" si="585"/>
        <v>1</v>
      </c>
      <c r="U975" s="71">
        <f t="shared" si="586"/>
        <v>400</v>
      </c>
      <c r="V975" s="71">
        <f t="shared" si="587"/>
        <v>0</v>
      </c>
      <c r="W975" s="71">
        <f t="shared" si="588"/>
        <v>0</v>
      </c>
      <c r="X975" s="71">
        <f t="shared" si="589"/>
        <v>1</v>
      </c>
      <c r="Y975" s="71">
        <f t="shared" si="590"/>
        <v>0</v>
      </c>
      <c r="Z975" s="71">
        <f t="shared" si="604"/>
        <v>0</v>
      </c>
      <c r="AA975" s="71">
        <f t="shared" si="591"/>
        <v>1</v>
      </c>
      <c r="AB975" s="71">
        <f t="shared" si="592"/>
        <v>120</v>
      </c>
      <c r="AC975" s="71" t="str">
        <f t="shared" si="593"/>
        <v>Handpump</v>
      </c>
      <c r="AD975" s="71">
        <f t="shared" si="605"/>
        <v>120</v>
      </c>
      <c r="AE975" s="71" t="str">
        <f t="shared" si="606"/>
        <v/>
      </c>
      <c r="AF975" s="71">
        <f t="shared" si="594"/>
        <v>1</v>
      </c>
      <c r="AG975" s="71" t="str">
        <f t="shared" si="595"/>
        <v/>
      </c>
      <c r="AH975" s="71" t="str">
        <f t="shared" si="596"/>
        <v/>
      </c>
      <c r="AI975" s="71">
        <f t="shared" si="597"/>
        <v>1</v>
      </c>
      <c r="AJ975" s="71" t="str">
        <f t="shared" si="598"/>
        <v>Turbidity</v>
      </c>
      <c r="AK975" s="71">
        <f t="shared" si="599"/>
        <v>1</v>
      </c>
      <c r="AL975" s="71">
        <f t="shared" si="607"/>
        <v>1</v>
      </c>
      <c r="AM975" s="71">
        <f t="shared" si="600"/>
        <v>0</v>
      </c>
    </row>
    <row r="976" spans="1:39" x14ac:dyDescent="0.45">
      <c r="A976" s="71" t="str">
        <f t="shared" si="570"/>
        <v>2736310343</v>
      </c>
      <c r="B976" s="71" t="str">
        <f t="shared" si="571"/>
        <v>28-08-2019 12:29:34 UTC</v>
      </c>
      <c r="C976" s="71" t="str">
        <f t="shared" si="572"/>
        <v>vr52-ycs5-tqsd</v>
      </c>
      <c r="D976" s="71" t="str">
        <f t="shared" si="573"/>
        <v>-15.793307893909514</v>
      </c>
      <c r="E976" s="71" t="str">
        <f t="shared" si="574"/>
        <v>35.189520036801696</v>
      </c>
      <c r="F976" s="71" t="str">
        <f t="shared" si="575"/>
        <v>1022.0</v>
      </c>
      <c r="G976" s="71" t="str">
        <f t="shared" si="576"/>
        <v>Malawi</v>
      </c>
      <c r="H976" s="71" t="str">
        <f t="shared" si="577"/>
        <v>Chiradzulu</v>
      </c>
      <c r="I976" s="71" t="str">
        <f t="shared" si="578"/>
        <v>Likoswe</v>
      </c>
      <c r="J976" s="71" t="str">
        <f t="shared" si="579"/>
        <v>Manguwo</v>
      </c>
      <c r="K976" s="71" t="str">
        <f t="shared" si="580"/>
        <v>Masangano</v>
      </c>
      <c r="L976" s="71">
        <f t="shared" si="581"/>
        <v>0</v>
      </c>
      <c r="M976" s="71">
        <f t="shared" si="582"/>
        <v>0</v>
      </c>
      <c r="N976" s="71">
        <f t="shared" si="601"/>
        <v>6</v>
      </c>
      <c r="O976" s="71" t="str">
        <f t="shared" si="602"/>
        <v>Intermediate Level of Service</v>
      </c>
      <c r="P976" s="71">
        <v>1</v>
      </c>
      <c r="Q976" s="71" t="str">
        <f t="shared" si="583"/>
        <v>Afridev Handpump</v>
      </c>
      <c r="R976" s="71" t="str">
        <f t="shared" si="584"/>
        <v/>
      </c>
      <c r="S976" s="71" t="str">
        <f t="shared" si="603"/>
        <v>Afridev Handpump</v>
      </c>
      <c r="T976" s="71">
        <f t="shared" si="585"/>
        <v>1</v>
      </c>
      <c r="U976" s="71">
        <f t="shared" si="586"/>
        <v>300</v>
      </c>
      <c r="V976" s="71">
        <f t="shared" si="587"/>
        <v>0</v>
      </c>
      <c r="W976" s="71">
        <f t="shared" si="588"/>
        <v>0</v>
      </c>
      <c r="X976" s="71">
        <f t="shared" si="589"/>
        <v>1</v>
      </c>
      <c r="Y976" s="71">
        <f t="shared" si="590"/>
        <v>0</v>
      </c>
      <c r="Z976" s="71">
        <f t="shared" si="604"/>
        <v>0</v>
      </c>
      <c r="AA976" s="71">
        <f t="shared" si="591"/>
        <v>1</v>
      </c>
      <c r="AB976" s="71">
        <f t="shared" si="592"/>
        <v>62</v>
      </c>
      <c r="AC976" s="71" t="str">
        <f t="shared" si="593"/>
        <v>Handpump</v>
      </c>
      <c r="AD976" s="71">
        <f t="shared" si="605"/>
        <v>62</v>
      </c>
      <c r="AE976" s="71" t="str">
        <f t="shared" si="606"/>
        <v/>
      </c>
      <c r="AF976" s="71">
        <f t="shared" si="594"/>
        <v>1</v>
      </c>
      <c r="AG976" s="71" t="str">
        <f t="shared" si="595"/>
        <v/>
      </c>
      <c r="AH976" s="71" t="str">
        <f t="shared" si="596"/>
        <v/>
      </c>
      <c r="AI976" s="71">
        <f t="shared" si="597"/>
        <v>1</v>
      </c>
      <c r="AJ976" s="71" t="str">
        <f t="shared" si="598"/>
        <v>Turbidity</v>
      </c>
      <c r="AK976" s="71">
        <f t="shared" si="599"/>
        <v>1</v>
      </c>
      <c r="AL976" s="71">
        <f t="shared" si="607"/>
        <v>1</v>
      </c>
      <c r="AM976" s="71">
        <f t="shared" si="600"/>
        <v>1</v>
      </c>
    </row>
    <row r="977" spans="1:39" x14ac:dyDescent="0.45">
      <c r="A977" s="71" t="str">
        <f t="shared" si="570"/>
        <v>2722620610</v>
      </c>
      <c r="B977" s="71" t="str">
        <f t="shared" si="571"/>
        <v>28-08-2019 12:30:44 UTC</v>
      </c>
      <c r="C977" s="71" t="str">
        <f t="shared" si="572"/>
        <v>4g1k-n9qp-7an5</v>
      </c>
      <c r="D977" s="71" t="str">
        <f t="shared" si="573"/>
        <v>-15.787723744288087</v>
      </c>
      <c r="E977" s="71" t="str">
        <f t="shared" si="574"/>
        <v>35.18496287986636</v>
      </c>
      <c r="F977" s="71" t="str">
        <f t="shared" si="575"/>
        <v>982.0</v>
      </c>
      <c r="G977" s="71" t="str">
        <f t="shared" si="576"/>
        <v>Malawi</v>
      </c>
      <c r="H977" s="71" t="str">
        <f t="shared" si="577"/>
        <v>Chiradzulu</v>
      </c>
      <c r="I977" s="71" t="str">
        <f t="shared" si="578"/>
        <v>Likoswe</v>
      </c>
      <c r="J977" s="71" t="str">
        <f t="shared" si="579"/>
        <v xml:space="preserve">Mataka </v>
      </c>
      <c r="K977" s="71" t="str">
        <f t="shared" si="580"/>
        <v>Mataka II</v>
      </c>
      <c r="L977" s="71">
        <f t="shared" si="581"/>
        <v>0</v>
      </c>
      <c r="M977" s="71">
        <f t="shared" si="582"/>
        <v>0</v>
      </c>
      <c r="N977" s="71">
        <f t="shared" si="601"/>
        <v>0</v>
      </c>
      <c r="O977" s="71" t="str">
        <f t="shared" si="602"/>
        <v>No Improved System</v>
      </c>
      <c r="P977" s="71" t="s">
        <v>96</v>
      </c>
      <c r="Q977" s="71" t="str">
        <f t="shared" si="583"/>
        <v/>
      </c>
      <c r="R977" s="71" t="str">
        <f t="shared" si="584"/>
        <v>Unprotected well</v>
      </c>
      <c r="S977" s="71" t="str">
        <f t="shared" si="603"/>
        <v>Unprotected well</v>
      </c>
      <c r="T977" s="71" t="str">
        <f t="shared" si="585"/>
        <v>N/A</v>
      </c>
      <c r="U977" s="71">
        <f t="shared" si="586"/>
        <v>360</v>
      </c>
      <c r="V977" s="71" t="str">
        <f t="shared" si="587"/>
        <v>N/A</v>
      </c>
      <c r="W977" s="71" t="str">
        <f t="shared" si="588"/>
        <v/>
      </c>
      <c r="X977" s="71" t="str">
        <f t="shared" si="589"/>
        <v/>
      </c>
      <c r="Y977" s="71" t="str">
        <f t="shared" si="590"/>
        <v/>
      </c>
      <c r="Z977" s="71" t="str">
        <f t="shared" si="604"/>
        <v>N/A</v>
      </c>
      <c r="AA977" s="71" t="str">
        <f t="shared" si="591"/>
        <v>N/A</v>
      </c>
      <c r="AB977" s="71" t="str">
        <f t="shared" si="592"/>
        <v/>
      </c>
      <c r="AC977" s="71" t="str">
        <f t="shared" si="593"/>
        <v/>
      </c>
      <c r="AD977" s="71" t="str">
        <f t="shared" si="605"/>
        <v/>
      </c>
      <c r="AE977" s="71" t="str">
        <f t="shared" si="606"/>
        <v/>
      </c>
      <c r="AF977" s="71" t="str">
        <f t="shared" si="594"/>
        <v>N/A</v>
      </c>
      <c r="AG977" s="71" t="str">
        <f t="shared" si="595"/>
        <v/>
      </c>
      <c r="AH977" s="71" t="str">
        <f t="shared" si="596"/>
        <v/>
      </c>
      <c r="AI977" s="71" t="str">
        <f t="shared" si="597"/>
        <v/>
      </c>
      <c r="AJ977" s="71" t="str">
        <f t="shared" si="598"/>
        <v/>
      </c>
      <c r="AK977" s="71" t="str">
        <f t="shared" si="599"/>
        <v/>
      </c>
      <c r="AL977" s="71" t="str">
        <f t="shared" si="607"/>
        <v>N/A</v>
      </c>
      <c r="AM977" s="71" t="str">
        <f t="shared" si="600"/>
        <v>N/A</v>
      </c>
    </row>
    <row r="978" spans="1:39" x14ac:dyDescent="0.45">
      <c r="A978" s="71" t="str">
        <f t="shared" si="570"/>
        <v>2717190181</v>
      </c>
      <c r="B978" s="71" t="str">
        <f t="shared" si="571"/>
        <v>28-08-2019 12:40:11 UTC</v>
      </c>
      <c r="C978" s="71" t="str">
        <f t="shared" si="572"/>
        <v>qxf8-10vp-ck5g</v>
      </c>
      <c r="D978" s="71" t="str">
        <f t="shared" si="573"/>
        <v>-15.65104273147881</v>
      </c>
      <c r="E978" s="71" t="str">
        <f t="shared" si="574"/>
        <v>35.26010421104729</v>
      </c>
      <c r="F978" s="71" t="str">
        <f t="shared" si="575"/>
        <v>830.0</v>
      </c>
      <c r="G978" s="71" t="str">
        <f t="shared" si="576"/>
        <v>Malawi</v>
      </c>
      <c r="H978" s="71" t="str">
        <f t="shared" si="577"/>
        <v>Chiradzulu</v>
      </c>
      <c r="I978" s="71" t="str">
        <f t="shared" si="578"/>
        <v>Sandrack</v>
      </c>
      <c r="J978" s="71" t="str">
        <f t="shared" si="579"/>
        <v>Mauwa</v>
      </c>
      <c r="K978" s="71" t="str">
        <f t="shared" si="580"/>
        <v>Changamire</v>
      </c>
      <c r="L978" s="71">
        <f t="shared" si="581"/>
        <v>0</v>
      </c>
      <c r="M978" s="71">
        <f t="shared" si="582"/>
        <v>0</v>
      </c>
      <c r="N978" s="71">
        <f t="shared" si="601"/>
        <v>7</v>
      </c>
      <c r="O978" s="71" t="str">
        <f t="shared" si="602"/>
        <v>Intermediate Level of Service</v>
      </c>
      <c r="P978" s="71">
        <v>1</v>
      </c>
      <c r="Q978" s="71" t="str">
        <f t="shared" si="583"/>
        <v>Afridev Handpump</v>
      </c>
      <c r="R978" s="71" t="str">
        <f t="shared" si="584"/>
        <v/>
      </c>
      <c r="S978" s="71" t="str">
        <f t="shared" si="603"/>
        <v>Afridev Handpump</v>
      </c>
      <c r="T978" s="71">
        <f t="shared" si="585"/>
        <v>1</v>
      </c>
      <c r="U978" s="71">
        <f t="shared" si="586"/>
        <v>750</v>
      </c>
      <c r="V978" s="71">
        <f t="shared" si="587"/>
        <v>0</v>
      </c>
      <c r="W978" s="71">
        <f t="shared" si="588"/>
        <v>1</v>
      </c>
      <c r="X978" s="71" t="str">
        <f t="shared" si="589"/>
        <v/>
      </c>
      <c r="Y978" s="71" t="str">
        <f t="shared" si="590"/>
        <v/>
      </c>
      <c r="Z978" s="71">
        <f t="shared" si="604"/>
        <v>1</v>
      </c>
      <c r="AA978" s="71">
        <f t="shared" si="591"/>
        <v>1</v>
      </c>
      <c r="AB978" s="71">
        <f t="shared" si="592"/>
        <v>85</v>
      </c>
      <c r="AC978" s="71" t="str">
        <f t="shared" si="593"/>
        <v>Handpump</v>
      </c>
      <c r="AD978" s="71">
        <f t="shared" si="605"/>
        <v>85</v>
      </c>
      <c r="AE978" s="71" t="str">
        <f t="shared" si="606"/>
        <v/>
      </c>
      <c r="AF978" s="71">
        <f t="shared" si="594"/>
        <v>1</v>
      </c>
      <c r="AG978" s="71" t="str">
        <f t="shared" si="595"/>
        <v/>
      </c>
      <c r="AH978" s="71" t="str">
        <f t="shared" si="596"/>
        <v/>
      </c>
      <c r="AI978" s="71">
        <f t="shared" si="597"/>
        <v>1</v>
      </c>
      <c r="AJ978" s="71" t="str">
        <f t="shared" si="598"/>
        <v>Turbidity</v>
      </c>
      <c r="AK978" s="71">
        <f t="shared" si="599"/>
        <v>1</v>
      </c>
      <c r="AL978" s="71">
        <f t="shared" si="607"/>
        <v>1</v>
      </c>
      <c r="AM978" s="71">
        <f t="shared" si="600"/>
        <v>1</v>
      </c>
    </row>
    <row r="979" spans="1:39" x14ac:dyDescent="0.45">
      <c r="A979" s="71" t="str">
        <f t="shared" si="570"/>
        <v>2736290125</v>
      </c>
      <c r="B979" s="71" t="str">
        <f t="shared" si="571"/>
        <v>28-08-2019 12:43:54 UTC</v>
      </c>
      <c r="C979" s="71" t="str">
        <f t="shared" si="572"/>
        <v>v3y3-4tce-hw6w</v>
      </c>
      <c r="D979" s="71" t="str">
        <f t="shared" si="573"/>
        <v>-15.795829044654965</v>
      </c>
      <c r="E979" s="71" t="str">
        <f t="shared" si="574"/>
        <v>35.188211956992745</v>
      </c>
      <c r="F979" s="71" t="str">
        <f t="shared" si="575"/>
        <v>1005.0</v>
      </c>
      <c r="G979" s="71" t="str">
        <f t="shared" si="576"/>
        <v>Malawi</v>
      </c>
      <c r="H979" s="71" t="str">
        <f t="shared" si="577"/>
        <v>Chiradzulu</v>
      </c>
      <c r="I979" s="71" t="str">
        <f t="shared" si="578"/>
        <v>Likoswe</v>
      </c>
      <c r="J979" s="71" t="str">
        <f t="shared" si="579"/>
        <v>Manguwo</v>
      </c>
      <c r="K979" s="71" t="str">
        <f t="shared" si="580"/>
        <v>Makanje</v>
      </c>
      <c r="L979" s="71">
        <f t="shared" si="581"/>
        <v>0</v>
      </c>
      <c r="M979" s="71">
        <f t="shared" si="582"/>
        <v>0</v>
      </c>
      <c r="N979" s="71">
        <f t="shared" si="601"/>
        <v>5</v>
      </c>
      <c r="O979" s="71" t="str">
        <f t="shared" si="602"/>
        <v>Basic Level of Service</v>
      </c>
      <c r="P979" s="71">
        <v>1</v>
      </c>
      <c r="Q979" s="71" t="str">
        <f t="shared" si="583"/>
        <v>Afridev Handpump</v>
      </c>
      <c r="R979" s="71" t="str">
        <f t="shared" si="584"/>
        <v/>
      </c>
      <c r="S979" s="71" t="str">
        <f t="shared" si="603"/>
        <v>Afridev Handpump</v>
      </c>
      <c r="T979" s="71">
        <f t="shared" si="585"/>
        <v>1</v>
      </c>
      <c r="U979" s="71">
        <f t="shared" si="586"/>
        <v>660</v>
      </c>
      <c r="V979" s="71">
        <f t="shared" si="587"/>
        <v>0</v>
      </c>
      <c r="W979" s="71">
        <f t="shared" si="588"/>
        <v>0</v>
      </c>
      <c r="X979" s="71">
        <f t="shared" si="589"/>
        <v>1</v>
      </c>
      <c r="Y979" s="71">
        <f t="shared" si="590"/>
        <v>0</v>
      </c>
      <c r="Z979" s="71">
        <f t="shared" si="604"/>
        <v>0</v>
      </c>
      <c r="AA979" s="71">
        <f t="shared" si="591"/>
        <v>1</v>
      </c>
      <c r="AB979" s="71">
        <f t="shared" si="592"/>
        <v>98</v>
      </c>
      <c r="AC979" s="71" t="str">
        <f t="shared" si="593"/>
        <v>Handpump</v>
      </c>
      <c r="AD979" s="71">
        <f t="shared" si="605"/>
        <v>98</v>
      </c>
      <c r="AE979" s="71" t="str">
        <f t="shared" si="606"/>
        <v/>
      </c>
      <c r="AF979" s="71">
        <f t="shared" si="594"/>
        <v>1</v>
      </c>
      <c r="AG979" s="71" t="str">
        <f t="shared" si="595"/>
        <v/>
      </c>
      <c r="AH979" s="71" t="str">
        <f t="shared" si="596"/>
        <v/>
      </c>
      <c r="AI979" s="71">
        <f t="shared" si="597"/>
        <v>1</v>
      </c>
      <c r="AJ979" s="71" t="str">
        <f t="shared" si="598"/>
        <v>Turbidity</v>
      </c>
      <c r="AK979" s="71">
        <f t="shared" si="599"/>
        <v>1</v>
      </c>
      <c r="AL979" s="71">
        <f t="shared" si="607"/>
        <v>1</v>
      </c>
      <c r="AM979" s="71">
        <f t="shared" si="600"/>
        <v>0</v>
      </c>
    </row>
    <row r="980" spans="1:39" x14ac:dyDescent="0.45">
      <c r="A980" s="71" t="str">
        <f t="shared" si="570"/>
        <v>2730490570</v>
      </c>
      <c r="B980" s="71" t="str">
        <f t="shared" si="571"/>
        <v>28-08-2019 13:04:43 UTC</v>
      </c>
      <c r="C980" s="71" t="str">
        <f t="shared" si="572"/>
        <v>3h45-4j8r-pmyx</v>
      </c>
      <c r="D980" s="71" t="str">
        <f t="shared" si="573"/>
        <v>-15.782565269619226</v>
      </c>
      <c r="E980" s="71" t="str">
        <f t="shared" si="574"/>
        <v>35.18551918677986</v>
      </c>
      <c r="F980" s="71" t="str">
        <f t="shared" si="575"/>
        <v>975.0</v>
      </c>
      <c r="G980" s="71" t="str">
        <f t="shared" si="576"/>
        <v>Malawi</v>
      </c>
      <c r="H980" s="71" t="str">
        <f t="shared" si="577"/>
        <v>Chiradzulu</v>
      </c>
      <c r="I980" s="71" t="str">
        <f t="shared" si="578"/>
        <v>Likoswe</v>
      </c>
      <c r="J980" s="71" t="str">
        <f t="shared" si="579"/>
        <v xml:space="preserve">Mataka </v>
      </c>
      <c r="K980" s="71" t="str">
        <f t="shared" si="580"/>
        <v>Mataka II</v>
      </c>
      <c r="L980" s="71">
        <f t="shared" si="581"/>
        <v>0</v>
      </c>
      <c r="M980" s="71">
        <f t="shared" si="582"/>
        <v>0</v>
      </c>
      <c r="N980" s="71">
        <f t="shared" si="601"/>
        <v>8</v>
      </c>
      <c r="O980" s="71" t="str">
        <f t="shared" si="602"/>
        <v>High Level of Service</v>
      </c>
      <c r="P980" s="71">
        <v>1</v>
      </c>
      <c r="Q980" s="71" t="str">
        <f t="shared" si="583"/>
        <v>Afridev Handpump</v>
      </c>
      <c r="R980" s="71" t="str">
        <f t="shared" si="584"/>
        <v/>
      </c>
      <c r="S980" s="71" t="str">
        <f t="shared" si="603"/>
        <v>Afridev Handpump</v>
      </c>
      <c r="T980" s="71">
        <f t="shared" si="585"/>
        <v>1</v>
      </c>
      <c r="U980" s="71">
        <f t="shared" si="586"/>
        <v>120</v>
      </c>
      <c r="V980" s="71">
        <f t="shared" si="587"/>
        <v>1</v>
      </c>
      <c r="W980" s="71">
        <f t="shared" si="588"/>
        <v>1</v>
      </c>
      <c r="X980" s="71" t="str">
        <f t="shared" si="589"/>
        <v/>
      </c>
      <c r="Y980" s="71" t="str">
        <f t="shared" si="590"/>
        <v/>
      </c>
      <c r="Z980" s="71">
        <f t="shared" si="604"/>
        <v>1</v>
      </c>
      <c r="AA980" s="71">
        <f t="shared" si="591"/>
        <v>1</v>
      </c>
      <c r="AB980" s="71">
        <f t="shared" si="592"/>
        <v>55</v>
      </c>
      <c r="AC980" s="71" t="str">
        <f t="shared" si="593"/>
        <v>Handpump</v>
      </c>
      <c r="AD980" s="71">
        <f t="shared" si="605"/>
        <v>55</v>
      </c>
      <c r="AE980" s="71" t="str">
        <f t="shared" si="606"/>
        <v/>
      </c>
      <c r="AF980" s="71">
        <f t="shared" si="594"/>
        <v>1</v>
      </c>
      <c r="AG980" s="71" t="str">
        <f t="shared" si="595"/>
        <v/>
      </c>
      <c r="AH980" s="71" t="str">
        <f t="shared" si="596"/>
        <v/>
      </c>
      <c r="AI980" s="71">
        <f t="shared" si="597"/>
        <v>1</v>
      </c>
      <c r="AJ980" s="71" t="str">
        <f t="shared" si="598"/>
        <v>Turbidity</v>
      </c>
      <c r="AK980" s="71">
        <f t="shared" si="599"/>
        <v>1</v>
      </c>
      <c r="AL980" s="71">
        <f t="shared" si="607"/>
        <v>1</v>
      </c>
      <c r="AM980" s="71">
        <f t="shared" si="600"/>
        <v>1</v>
      </c>
    </row>
    <row r="981" spans="1:39" x14ac:dyDescent="0.45">
      <c r="A981" s="71" t="str">
        <f t="shared" si="570"/>
        <v>2709330139</v>
      </c>
      <c r="B981" s="71" t="str">
        <f t="shared" si="571"/>
        <v>28-08-2019 13:05:34 UTC</v>
      </c>
      <c r="C981" s="71" t="str">
        <f t="shared" si="572"/>
        <v>rg6n-vy8t-xn5q</v>
      </c>
      <c r="D981" s="71" t="str">
        <f t="shared" si="573"/>
        <v>-15.647182152606547</v>
      </c>
      <c r="E981" s="71" t="str">
        <f t="shared" si="574"/>
        <v>35.13226954266429</v>
      </c>
      <c r="F981" s="71" t="str">
        <f t="shared" si="575"/>
        <v>991.0</v>
      </c>
      <c r="G981" s="71" t="str">
        <f t="shared" si="576"/>
        <v>Malawi</v>
      </c>
      <c r="H981" s="71" t="str">
        <f t="shared" si="577"/>
        <v>Chiradzulu</v>
      </c>
      <c r="I981" s="71" t="str">
        <f t="shared" si="578"/>
        <v>Chitera</v>
      </c>
      <c r="J981" s="71" t="str">
        <f t="shared" si="579"/>
        <v>Ntalika</v>
      </c>
      <c r="K981" s="71" t="str">
        <f t="shared" si="580"/>
        <v>Mbenjere</v>
      </c>
      <c r="L981" s="71">
        <f t="shared" si="581"/>
        <v>0</v>
      </c>
      <c r="M981" s="71">
        <f t="shared" si="582"/>
        <v>0</v>
      </c>
      <c r="N981" s="71">
        <f t="shared" si="601"/>
        <v>0</v>
      </c>
      <c r="O981" s="71" t="str">
        <f t="shared" si="602"/>
        <v>No Improved System</v>
      </c>
      <c r="P981" s="71" t="s">
        <v>96</v>
      </c>
      <c r="Q981" s="71" t="str">
        <f t="shared" si="583"/>
        <v/>
      </c>
      <c r="R981" s="71" t="str">
        <f t="shared" si="584"/>
        <v>Unprotected well</v>
      </c>
      <c r="S981" s="71" t="str">
        <f t="shared" si="603"/>
        <v>Unprotected well</v>
      </c>
      <c r="T981" s="71" t="str">
        <f t="shared" si="585"/>
        <v>N/A</v>
      </c>
      <c r="U981" s="71">
        <f t="shared" si="586"/>
        <v>160</v>
      </c>
      <c r="V981" s="71" t="str">
        <f t="shared" si="587"/>
        <v>N/A</v>
      </c>
      <c r="W981" s="71" t="str">
        <f t="shared" si="588"/>
        <v/>
      </c>
      <c r="X981" s="71" t="str">
        <f t="shared" si="589"/>
        <v/>
      </c>
      <c r="Y981" s="71" t="str">
        <f t="shared" si="590"/>
        <v/>
      </c>
      <c r="Z981" s="71" t="str">
        <f t="shared" si="604"/>
        <v>N/A</v>
      </c>
      <c r="AA981" s="71" t="str">
        <f t="shared" si="591"/>
        <v>N/A</v>
      </c>
      <c r="AB981" s="71" t="str">
        <f t="shared" si="592"/>
        <v/>
      </c>
      <c r="AC981" s="71" t="str">
        <f t="shared" si="593"/>
        <v/>
      </c>
      <c r="AD981" s="71" t="str">
        <f t="shared" si="605"/>
        <v/>
      </c>
      <c r="AE981" s="71" t="str">
        <f t="shared" si="606"/>
        <v/>
      </c>
      <c r="AF981" s="71" t="str">
        <f t="shared" si="594"/>
        <v>N/A</v>
      </c>
      <c r="AG981" s="71" t="str">
        <f t="shared" si="595"/>
        <v/>
      </c>
      <c r="AH981" s="71" t="str">
        <f t="shared" si="596"/>
        <v/>
      </c>
      <c r="AI981" s="71" t="str">
        <f t="shared" si="597"/>
        <v/>
      </c>
      <c r="AJ981" s="71" t="str">
        <f t="shared" si="598"/>
        <v/>
      </c>
      <c r="AK981" s="71" t="str">
        <f t="shared" si="599"/>
        <v/>
      </c>
      <c r="AL981" s="71" t="str">
        <f t="shared" si="607"/>
        <v>N/A</v>
      </c>
      <c r="AM981" s="71" t="str">
        <f t="shared" si="600"/>
        <v>N/A</v>
      </c>
    </row>
    <row r="982" spans="1:39" x14ac:dyDescent="0.45">
      <c r="A982" s="71" t="str">
        <f t="shared" si="570"/>
        <v>2730520209</v>
      </c>
      <c r="B982" s="71" t="str">
        <f t="shared" si="571"/>
        <v>28-08-2019 13:06:59 UTC</v>
      </c>
      <c r="C982" s="71" t="str">
        <f t="shared" si="572"/>
        <v>v46e-yhdf-5wgy</v>
      </c>
      <c r="D982" s="71" t="str">
        <f t="shared" si="573"/>
        <v>-15.647321711294353</v>
      </c>
      <c r="E982" s="71" t="str">
        <f t="shared" si="574"/>
        <v>35.12606316246092</v>
      </c>
      <c r="F982" s="71" t="str">
        <f t="shared" si="575"/>
        <v>961.0</v>
      </c>
      <c r="G982" s="71" t="str">
        <f t="shared" si="576"/>
        <v>Malawi</v>
      </c>
      <c r="H982" s="71" t="str">
        <f t="shared" si="577"/>
        <v>Chiradzulu</v>
      </c>
      <c r="I982" s="71" t="str">
        <f t="shared" si="578"/>
        <v>Chitera</v>
      </c>
      <c r="J982" s="71" t="str">
        <f t="shared" si="579"/>
        <v>Ntalika</v>
      </c>
      <c r="K982" s="71" t="str">
        <f t="shared" si="580"/>
        <v>Mbenjere</v>
      </c>
      <c r="L982" s="71">
        <f t="shared" si="581"/>
        <v>0</v>
      </c>
      <c r="M982" s="71">
        <f t="shared" si="582"/>
        <v>0</v>
      </c>
      <c r="N982" s="71">
        <f t="shared" si="601"/>
        <v>7</v>
      </c>
      <c r="O982" s="71" t="str">
        <f t="shared" si="602"/>
        <v>Intermediate Level of Service</v>
      </c>
      <c r="P982" s="71">
        <v>1</v>
      </c>
      <c r="Q982" s="71" t="str">
        <f t="shared" si="583"/>
        <v>Afridev Handpump</v>
      </c>
      <c r="R982" s="71" t="str">
        <f t="shared" si="584"/>
        <v/>
      </c>
      <c r="S982" s="71" t="str">
        <f t="shared" si="603"/>
        <v>Afridev Handpump</v>
      </c>
      <c r="T982" s="71">
        <f t="shared" si="585"/>
        <v>1</v>
      </c>
      <c r="U982" s="71">
        <f t="shared" si="586"/>
        <v>450</v>
      </c>
      <c r="V982" s="71">
        <f t="shared" si="587"/>
        <v>0</v>
      </c>
      <c r="W982" s="71">
        <f t="shared" si="588"/>
        <v>1</v>
      </c>
      <c r="X982" s="71" t="str">
        <f t="shared" si="589"/>
        <v/>
      </c>
      <c r="Y982" s="71" t="str">
        <f t="shared" si="590"/>
        <v/>
      </c>
      <c r="Z982" s="71">
        <f t="shared" si="604"/>
        <v>1</v>
      </c>
      <c r="AA982" s="71">
        <f t="shared" si="591"/>
        <v>1</v>
      </c>
      <c r="AB982" s="71">
        <f t="shared" si="592"/>
        <v>47</v>
      </c>
      <c r="AC982" s="71" t="str">
        <f t="shared" si="593"/>
        <v>Handpump</v>
      </c>
      <c r="AD982" s="71">
        <f t="shared" si="605"/>
        <v>47</v>
      </c>
      <c r="AE982" s="71" t="str">
        <f t="shared" si="606"/>
        <v/>
      </c>
      <c r="AF982" s="71">
        <f t="shared" si="594"/>
        <v>1</v>
      </c>
      <c r="AG982" s="71" t="str">
        <f t="shared" si="595"/>
        <v/>
      </c>
      <c r="AH982" s="71" t="str">
        <f t="shared" si="596"/>
        <v/>
      </c>
      <c r="AI982" s="71">
        <f t="shared" si="597"/>
        <v>1</v>
      </c>
      <c r="AJ982" s="71" t="str">
        <f t="shared" si="598"/>
        <v>Turbidity</v>
      </c>
      <c r="AK982" s="71">
        <f t="shared" si="599"/>
        <v>1</v>
      </c>
      <c r="AL982" s="71">
        <f t="shared" si="607"/>
        <v>1</v>
      </c>
      <c r="AM982" s="71">
        <f t="shared" si="600"/>
        <v>1</v>
      </c>
    </row>
    <row r="983" spans="1:39" x14ac:dyDescent="0.45">
      <c r="A983" s="71" t="str">
        <f t="shared" si="570"/>
        <v>2718840186</v>
      </c>
      <c r="B983" s="71" t="str">
        <f t="shared" si="571"/>
        <v>28-08-2019 13:07:36 UTC</v>
      </c>
      <c r="C983" s="71" t="str">
        <f t="shared" si="572"/>
        <v>yw8p-wva5-d4pw</v>
      </c>
      <c r="D983" s="71" t="str">
        <f t="shared" si="573"/>
        <v>-15.643996987491846</v>
      </c>
      <c r="E983" s="71" t="str">
        <f t="shared" si="574"/>
        <v>35.12149577960372</v>
      </c>
      <c r="F983" s="71" t="str">
        <f t="shared" si="575"/>
        <v>919.0</v>
      </c>
      <c r="G983" s="71" t="str">
        <f t="shared" si="576"/>
        <v>Malawi</v>
      </c>
      <c r="H983" s="71" t="str">
        <f t="shared" si="577"/>
        <v>Chiradzulu</v>
      </c>
      <c r="I983" s="71" t="str">
        <f t="shared" si="578"/>
        <v>Chitera</v>
      </c>
      <c r="J983" s="71" t="str">
        <f t="shared" si="579"/>
        <v>Ntalika</v>
      </c>
      <c r="K983" s="71" t="str">
        <f t="shared" si="580"/>
        <v>Kenani</v>
      </c>
      <c r="L983" s="71">
        <f t="shared" si="581"/>
        <v>0</v>
      </c>
      <c r="M983" s="71">
        <f t="shared" si="582"/>
        <v>0</v>
      </c>
      <c r="N983" s="71">
        <f t="shared" si="601"/>
        <v>0</v>
      </c>
      <c r="O983" s="71" t="str">
        <f t="shared" si="602"/>
        <v>No Improved System</v>
      </c>
      <c r="P983" s="71" t="s">
        <v>96</v>
      </c>
      <c r="Q983" s="71" t="str">
        <f t="shared" si="583"/>
        <v/>
      </c>
      <c r="R983" s="71" t="str">
        <f t="shared" si="584"/>
        <v>Unprotected well</v>
      </c>
      <c r="S983" s="71" t="str">
        <f t="shared" si="603"/>
        <v>Unprotected well</v>
      </c>
      <c r="T983" s="71" t="str">
        <f t="shared" si="585"/>
        <v>N/A</v>
      </c>
      <c r="U983" s="71">
        <f t="shared" si="586"/>
        <v>245</v>
      </c>
      <c r="V983" s="71" t="str">
        <f t="shared" si="587"/>
        <v>N/A</v>
      </c>
      <c r="W983" s="71" t="str">
        <f t="shared" si="588"/>
        <v/>
      </c>
      <c r="X983" s="71" t="str">
        <f t="shared" si="589"/>
        <v/>
      </c>
      <c r="Y983" s="71" t="str">
        <f t="shared" si="590"/>
        <v/>
      </c>
      <c r="Z983" s="71" t="str">
        <f t="shared" si="604"/>
        <v>N/A</v>
      </c>
      <c r="AA983" s="71" t="str">
        <f t="shared" si="591"/>
        <v>N/A</v>
      </c>
      <c r="AB983" s="71" t="str">
        <f t="shared" si="592"/>
        <v/>
      </c>
      <c r="AC983" s="71" t="str">
        <f t="shared" si="593"/>
        <v/>
      </c>
      <c r="AD983" s="71" t="str">
        <f t="shared" si="605"/>
        <v/>
      </c>
      <c r="AE983" s="71" t="str">
        <f t="shared" si="606"/>
        <v/>
      </c>
      <c r="AF983" s="71" t="str">
        <f t="shared" si="594"/>
        <v>N/A</v>
      </c>
      <c r="AG983" s="71" t="str">
        <f t="shared" si="595"/>
        <v/>
      </c>
      <c r="AH983" s="71" t="str">
        <f t="shared" si="596"/>
        <v/>
      </c>
      <c r="AI983" s="71" t="str">
        <f t="shared" si="597"/>
        <v/>
      </c>
      <c r="AJ983" s="71" t="str">
        <f t="shared" si="598"/>
        <v/>
      </c>
      <c r="AK983" s="71" t="str">
        <f t="shared" si="599"/>
        <v/>
      </c>
      <c r="AL983" s="71" t="str">
        <f t="shared" si="607"/>
        <v>N/A</v>
      </c>
      <c r="AM983" s="71" t="str">
        <f t="shared" si="600"/>
        <v>N/A</v>
      </c>
    </row>
    <row r="984" spans="1:39" x14ac:dyDescent="0.45">
      <c r="A984" s="71" t="str">
        <f t="shared" si="570"/>
        <v>2720740308</v>
      </c>
      <c r="B984" s="71" t="str">
        <f t="shared" si="571"/>
        <v>28-08-2019 13:23:13 UTC</v>
      </c>
      <c r="C984" s="71" t="str">
        <f t="shared" si="572"/>
        <v>p8b5-jw3h-jv00</v>
      </c>
      <c r="D984" s="71" t="str">
        <f t="shared" si="573"/>
        <v>-15.641491133719683</v>
      </c>
      <c r="E984" s="71" t="str">
        <f t="shared" si="574"/>
        <v>35.25185700505972</v>
      </c>
      <c r="F984" s="71" t="str">
        <f t="shared" si="575"/>
        <v>844.0</v>
      </c>
      <c r="G984" s="71" t="str">
        <f t="shared" si="576"/>
        <v>Malawi</v>
      </c>
      <c r="H984" s="71" t="str">
        <f t="shared" si="577"/>
        <v>Chiradzulu</v>
      </c>
      <c r="I984" s="71" t="str">
        <f t="shared" si="578"/>
        <v>Sandrack</v>
      </c>
      <c r="J984" s="71" t="str">
        <f t="shared" si="579"/>
        <v>Mauwa</v>
      </c>
      <c r="K984" s="71" t="str">
        <f t="shared" si="580"/>
        <v>Kapyola</v>
      </c>
      <c r="L984" s="71">
        <f t="shared" si="581"/>
        <v>0</v>
      </c>
      <c r="M984" s="71">
        <f t="shared" si="582"/>
        <v>0</v>
      </c>
      <c r="N984" s="71">
        <f t="shared" si="601"/>
        <v>7</v>
      </c>
      <c r="O984" s="71" t="str">
        <f t="shared" si="602"/>
        <v>Intermediate Level of Service</v>
      </c>
      <c r="P984" s="71">
        <v>1</v>
      </c>
      <c r="Q984" s="71" t="str">
        <f t="shared" si="583"/>
        <v>Afridev Handpump</v>
      </c>
      <c r="R984" s="71" t="str">
        <f t="shared" si="584"/>
        <v/>
      </c>
      <c r="S984" s="71" t="str">
        <f t="shared" si="603"/>
        <v>Afridev Handpump</v>
      </c>
      <c r="T984" s="71">
        <f t="shared" si="585"/>
        <v>1</v>
      </c>
      <c r="U984" s="71">
        <f t="shared" si="586"/>
        <v>500</v>
      </c>
      <c r="V984" s="71">
        <f t="shared" si="587"/>
        <v>0</v>
      </c>
      <c r="W984" s="71">
        <f t="shared" si="588"/>
        <v>1</v>
      </c>
      <c r="X984" s="71" t="str">
        <f t="shared" si="589"/>
        <v/>
      </c>
      <c r="Y984" s="71" t="str">
        <f t="shared" si="590"/>
        <v/>
      </c>
      <c r="Z984" s="71">
        <f t="shared" si="604"/>
        <v>1</v>
      </c>
      <c r="AA984" s="71">
        <f t="shared" si="591"/>
        <v>1</v>
      </c>
      <c r="AB984" s="71">
        <f t="shared" si="592"/>
        <v>64</v>
      </c>
      <c r="AC984" s="71" t="str">
        <f t="shared" si="593"/>
        <v>Handpump</v>
      </c>
      <c r="AD984" s="71">
        <f t="shared" si="605"/>
        <v>64</v>
      </c>
      <c r="AE984" s="71" t="str">
        <f t="shared" si="606"/>
        <v/>
      </c>
      <c r="AF984" s="71">
        <f t="shared" si="594"/>
        <v>1</v>
      </c>
      <c r="AG984" s="71" t="str">
        <f t="shared" si="595"/>
        <v/>
      </c>
      <c r="AH984" s="71" t="str">
        <f t="shared" si="596"/>
        <v/>
      </c>
      <c r="AI984" s="71">
        <f t="shared" si="597"/>
        <v>1</v>
      </c>
      <c r="AJ984" s="71" t="str">
        <f t="shared" si="598"/>
        <v>Turbidity</v>
      </c>
      <c r="AK984" s="71">
        <f t="shared" si="599"/>
        <v>1</v>
      </c>
      <c r="AL984" s="71">
        <f t="shared" si="607"/>
        <v>1</v>
      </c>
      <c r="AM984" s="71">
        <f t="shared" si="600"/>
        <v>1</v>
      </c>
    </row>
    <row r="985" spans="1:39" x14ac:dyDescent="0.45">
      <c r="A985" s="71" t="str">
        <f t="shared" si="570"/>
        <v>2742230070</v>
      </c>
      <c r="B985" s="71" t="str">
        <f t="shared" si="571"/>
        <v>28-08-2019 13:25:44 UTC</v>
      </c>
      <c r="C985" s="71" t="str">
        <f t="shared" si="572"/>
        <v>h5dd-fhcf-sns0</v>
      </c>
      <c r="D985" s="71" t="str">
        <f t="shared" si="573"/>
        <v>-15.799734969623387</v>
      </c>
      <c r="E985" s="71" t="str">
        <f t="shared" si="574"/>
        <v>35.18482742831111</v>
      </c>
      <c r="F985" s="71" t="str">
        <f t="shared" si="575"/>
        <v>1017.0</v>
      </c>
      <c r="G985" s="71" t="str">
        <f t="shared" si="576"/>
        <v>Malawi</v>
      </c>
      <c r="H985" s="71" t="str">
        <f t="shared" si="577"/>
        <v>Chiradzulu</v>
      </c>
      <c r="I985" s="71" t="str">
        <f t="shared" si="578"/>
        <v>Likoswe</v>
      </c>
      <c r="J985" s="71" t="str">
        <f t="shared" si="579"/>
        <v>Manguwo</v>
      </c>
      <c r="K985" s="71" t="str">
        <f t="shared" si="580"/>
        <v>Manguwo</v>
      </c>
      <c r="L985" s="71">
        <f t="shared" si="581"/>
        <v>0</v>
      </c>
      <c r="M985" s="71">
        <f t="shared" si="582"/>
        <v>0</v>
      </c>
      <c r="N985" s="71">
        <f t="shared" si="601"/>
        <v>7</v>
      </c>
      <c r="O985" s="71" t="str">
        <f t="shared" si="602"/>
        <v>Intermediate Level of Service</v>
      </c>
      <c r="P985" s="71">
        <v>1</v>
      </c>
      <c r="Q985" s="71" t="str">
        <f t="shared" si="583"/>
        <v>Afridev Handpump</v>
      </c>
      <c r="R985" s="71" t="str">
        <f t="shared" si="584"/>
        <v/>
      </c>
      <c r="S985" s="71" t="str">
        <f t="shared" si="603"/>
        <v>Afridev Handpump</v>
      </c>
      <c r="T985" s="71">
        <f t="shared" si="585"/>
        <v>1</v>
      </c>
      <c r="U985" s="71">
        <f t="shared" si="586"/>
        <v>500</v>
      </c>
      <c r="V985" s="71">
        <f t="shared" si="587"/>
        <v>0</v>
      </c>
      <c r="W985" s="71">
        <f t="shared" si="588"/>
        <v>1</v>
      </c>
      <c r="X985" s="71" t="str">
        <f t="shared" si="589"/>
        <v/>
      </c>
      <c r="Y985" s="71" t="str">
        <f t="shared" si="590"/>
        <v/>
      </c>
      <c r="Z985" s="71">
        <f t="shared" si="604"/>
        <v>1</v>
      </c>
      <c r="AA985" s="71">
        <f t="shared" si="591"/>
        <v>1</v>
      </c>
      <c r="AB985" s="71">
        <f t="shared" si="592"/>
        <v>73</v>
      </c>
      <c r="AC985" s="71" t="str">
        <f t="shared" si="593"/>
        <v>Handpump</v>
      </c>
      <c r="AD985" s="71">
        <f t="shared" si="605"/>
        <v>73</v>
      </c>
      <c r="AE985" s="71" t="str">
        <f t="shared" si="606"/>
        <v/>
      </c>
      <c r="AF985" s="71">
        <f t="shared" si="594"/>
        <v>1</v>
      </c>
      <c r="AG985" s="71" t="str">
        <f t="shared" si="595"/>
        <v/>
      </c>
      <c r="AH985" s="71" t="str">
        <f t="shared" si="596"/>
        <v/>
      </c>
      <c r="AI985" s="71">
        <f t="shared" si="597"/>
        <v>1</v>
      </c>
      <c r="AJ985" s="71" t="str">
        <f t="shared" si="598"/>
        <v>Turbidity</v>
      </c>
      <c r="AK985" s="71">
        <f t="shared" si="599"/>
        <v>1</v>
      </c>
      <c r="AL985" s="71">
        <f t="shared" si="607"/>
        <v>1</v>
      </c>
      <c r="AM985" s="71">
        <f t="shared" si="600"/>
        <v>1</v>
      </c>
    </row>
    <row r="986" spans="1:39" x14ac:dyDescent="0.45">
      <c r="A986" s="71" t="str">
        <f t="shared" si="570"/>
        <v>2682150716</v>
      </c>
      <c r="B986" s="71" t="str">
        <f t="shared" si="571"/>
        <v>28-08-2019 13:30:11 UTC</v>
      </c>
      <c r="C986" s="71" t="str">
        <f t="shared" si="572"/>
        <v>5pru-rpek-ehw1</v>
      </c>
      <c r="D986" s="71" t="str">
        <f t="shared" si="573"/>
        <v>-15.971263493411243</v>
      </c>
      <c r="E986" s="71" t="str">
        <f t="shared" si="574"/>
        <v>35.31042169779539</v>
      </c>
      <c r="F986" s="71" t="str">
        <f t="shared" si="575"/>
        <v>661.0</v>
      </c>
      <c r="G986" s="71" t="str">
        <f t="shared" si="576"/>
        <v>Malawi</v>
      </c>
      <c r="H986" s="71" t="str">
        <f t="shared" si="577"/>
        <v>Chiradzulu</v>
      </c>
      <c r="I986" s="71" t="str">
        <f t="shared" si="578"/>
        <v>Nkalo</v>
      </c>
      <c r="J986" s="71" t="str">
        <f t="shared" si="579"/>
        <v>Nkalo</v>
      </c>
      <c r="K986" s="71" t="str">
        <f t="shared" si="580"/>
        <v>Nkalo</v>
      </c>
      <c r="L986" s="71">
        <f t="shared" si="581"/>
        <v>0</v>
      </c>
      <c r="M986" s="71">
        <f t="shared" si="582"/>
        <v>0</v>
      </c>
      <c r="N986" s="71">
        <f t="shared" si="601"/>
        <v>4</v>
      </c>
      <c r="O986" s="71" t="str">
        <f t="shared" si="602"/>
        <v>Basic Level of Service</v>
      </c>
      <c r="P986" s="71">
        <v>1</v>
      </c>
      <c r="Q986" s="71" t="str">
        <f t="shared" si="583"/>
        <v>Afridev Handpump</v>
      </c>
      <c r="R986" s="71" t="str">
        <f t="shared" si="584"/>
        <v/>
      </c>
      <c r="S986" s="71" t="str">
        <f t="shared" si="603"/>
        <v>Afridev Handpump</v>
      </c>
      <c r="T986" s="71">
        <f t="shared" si="585"/>
        <v>1</v>
      </c>
      <c r="U986" s="71">
        <f t="shared" si="586"/>
        <v>820</v>
      </c>
      <c r="V986" s="71">
        <f t="shared" si="587"/>
        <v>0</v>
      </c>
      <c r="W986" s="71">
        <f t="shared" si="588"/>
        <v>1</v>
      </c>
      <c r="X986" s="71" t="str">
        <f t="shared" si="589"/>
        <v/>
      </c>
      <c r="Y986" s="71" t="str">
        <f t="shared" si="590"/>
        <v/>
      </c>
      <c r="Z986" s="71">
        <f t="shared" si="604"/>
        <v>1</v>
      </c>
      <c r="AA986" s="71">
        <f t="shared" si="591"/>
        <v>0</v>
      </c>
      <c r="AB986" s="71">
        <f t="shared" si="592"/>
        <v>0</v>
      </c>
      <c r="AC986" s="71" t="str">
        <f t="shared" si="593"/>
        <v>Handpump</v>
      </c>
      <c r="AD986" s="71">
        <f t="shared" si="605"/>
        <v>0</v>
      </c>
      <c r="AE986" s="71" t="str">
        <f t="shared" si="606"/>
        <v/>
      </c>
      <c r="AF986" s="71">
        <f t="shared" si="594"/>
        <v>1</v>
      </c>
      <c r="AG986" s="71" t="str">
        <f t="shared" si="595"/>
        <v/>
      </c>
      <c r="AH986" s="71" t="str">
        <f t="shared" si="596"/>
        <v/>
      </c>
      <c r="AI986" s="71" t="str">
        <f t="shared" si="597"/>
        <v/>
      </c>
      <c r="AJ986" s="71" t="str">
        <f t="shared" si="598"/>
        <v>Turbidity</v>
      </c>
      <c r="AK986" s="71" t="str">
        <f t="shared" si="599"/>
        <v/>
      </c>
      <c r="AL986" s="71" t="str">
        <f t="shared" si="607"/>
        <v>No Data</v>
      </c>
      <c r="AM986" s="71">
        <f t="shared" si="600"/>
        <v>0</v>
      </c>
    </row>
    <row r="987" spans="1:39" x14ac:dyDescent="0.45">
      <c r="A987" s="71" t="str">
        <f t="shared" si="570"/>
        <v>2732350665</v>
      </c>
      <c r="B987" s="71" t="str">
        <f t="shared" si="571"/>
        <v>28-08-2019 13:30:28 UTC</v>
      </c>
      <c r="C987" s="71" t="str">
        <f t="shared" si="572"/>
        <v>kmhe-2rs5-q20s</v>
      </c>
      <c r="D987" s="71" t="str">
        <f t="shared" si="573"/>
        <v>-15.919318492524326</v>
      </c>
      <c r="E987" s="71" t="str">
        <f t="shared" si="574"/>
        <v>35.29908936470747</v>
      </c>
      <c r="F987" s="71" t="str">
        <f t="shared" si="575"/>
        <v>711.0</v>
      </c>
      <c r="G987" s="71" t="str">
        <f t="shared" si="576"/>
        <v>Malawi</v>
      </c>
      <c r="H987" s="71" t="str">
        <f t="shared" si="577"/>
        <v>Chiradzulu</v>
      </c>
      <c r="I987" s="71" t="str">
        <f t="shared" si="578"/>
        <v>Nkalo</v>
      </c>
      <c r="J987" s="71" t="str">
        <f t="shared" si="579"/>
        <v>Maoni</v>
      </c>
      <c r="K987" s="71" t="str">
        <f t="shared" si="580"/>
        <v>Chapamba</v>
      </c>
      <c r="L987" s="71">
        <f t="shared" si="581"/>
        <v>0</v>
      </c>
      <c r="M987" s="71">
        <f t="shared" si="582"/>
        <v>0</v>
      </c>
      <c r="N987" s="71">
        <f t="shared" si="601"/>
        <v>4</v>
      </c>
      <c r="O987" s="71" t="str">
        <f t="shared" si="602"/>
        <v>Basic Level of Service</v>
      </c>
      <c r="P987" s="71">
        <v>1</v>
      </c>
      <c r="Q987" s="71" t="str">
        <f t="shared" si="583"/>
        <v>Afridev Handpump</v>
      </c>
      <c r="R987" s="71" t="str">
        <f t="shared" si="584"/>
        <v/>
      </c>
      <c r="S987" s="71" t="str">
        <f t="shared" si="603"/>
        <v>Afridev Handpump</v>
      </c>
      <c r="T987" s="71">
        <f t="shared" si="585"/>
        <v>1</v>
      </c>
      <c r="U987" s="71">
        <f t="shared" si="586"/>
        <v>210</v>
      </c>
      <c r="V987" s="71">
        <f t="shared" si="587"/>
        <v>1</v>
      </c>
      <c r="W987" s="71">
        <f t="shared" si="588"/>
        <v>0</v>
      </c>
      <c r="X987" s="71">
        <f t="shared" si="589"/>
        <v>1</v>
      </c>
      <c r="Y987" s="71">
        <f t="shared" si="590"/>
        <v>0</v>
      </c>
      <c r="Z987" s="71">
        <f t="shared" si="604"/>
        <v>0</v>
      </c>
      <c r="AA987" s="71">
        <f t="shared" si="591"/>
        <v>0</v>
      </c>
      <c r="AB987" s="71">
        <f t="shared" si="592"/>
        <v>0</v>
      </c>
      <c r="AC987" s="71" t="str">
        <f t="shared" si="593"/>
        <v>Handpump</v>
      </c>
      <c r="AD987" s="71">
        <f t="shared" si="605"/>
        <v>0</v>
      </c>
      <c r="AE987" s="71" t="str">
        <f t="shared" si="606"/>
        <v/>
      </c>
      <c r="AF987" s="71">
        <f t="shared" si="594"/>
        <v>1</v>
      </c>
      <c r="AG987" s="71" t="str">
        <f t="shared" si="595"/>
        <v/>
      </c>
      <c r="AH987" s="71" t="str">
        <f t="shared" si="596"/>
        <v/>
      </c>
      <c r="AI987" s="71" t="str">
        <f t="shared" si="597"/>
        <v/>
      </c>
      <c r="AJ987" s="71" t="str">
        <f t="shared" si="598"/>
        <v>Turbidity</v>
      </c>
      <c r="AK987" s="71" t="str">
        <f t="shared" si="599"/>
        <v/>
      </c>
      <c r="AL987" s="71" t="str">
        <f t="shared" si="607"/>
        <v>No Data</v>
      </c>
      <c r="AM987" s="71">
        <f t="shared" si="600"/>
        <v>0</v>
      </c>
    </row>
    <row r="988" spans="1:39" x14ac:dyDescent="0.45">
      <c r="A988" s="71" t="str">
        <f t="shared" si="570"/>
        <v>2734330322</v>
      </c>
      <c r="B988" s="71" t="str">
        <f t="shared" si="571"/>
        <v>28-08-2019 13:35:12 UTC</v>
      </c>
      <c r="C988" s="71" t="str">
        <f t="shared" si="572"/>
        <v>tsbd-1121-jrjx</v>
      </c>
      <c r="D988" s="71" t="str">
        <f t="shared" si="573"/>
        <v>-15.950358398258686</v>
      </c>
      <c r="E988" s="71" t="str">
        <f t="shared" si="574"/>
        <v>35.30448152683675</v>
      </c>
      <c r="F988" s="71" t="str">
        <f t="shared" si="575"/>
        <v>711.0</v>
      </c>
      <c r="G988" s="71" t="str">
        <f t="shared" si="576"/>
        <v>Malawi</v>
      </c>
      <c r="H988" s="71" t="str">
        <f t="shared" si="577"/>
        <v>Chiradzulu</v>
      </c>
      <c r="I988" s="71" t="str">
        <f t="shared" si="578"/>
        <v>Nkalo</v>
      </c>
      <c r="J988" s="71" t="str">
        <f t="shared" si="579"/>
        <v>Mtamba</v>
      </c>
      <c r="K988" s="71" t="str">
        <f t="shared" si="580"/>
        <v>Madeya</v>
      </c>
      <c r="L988" s="71">
        <f t="shared" si="581"/>
        <v>0</v>
      </c>
      <c r="M988" s="71">
        <f t="shared" si="582"/>
        <v>0</v>
      </c>
      <c r="N988" s="71">
        <f t="shared" si="601"/>
        <v>5</v>
      </c>
      <c r="O988" s="71" t="str">
        <f t="shared" si="602"/>
        <v>Basic Level of Service</v>
      </c>
      <c r="P988" s="71">
        <v>1</v>
      </c>
      <c r="Q988" s="71" t="str">
        <f t="shared" si="583"/>
        <v>Afridev Handpump</v>
      </c>
      <c r="R988" s="71" t="str">
        <f t="shared" si="584"/>
        <v/>
      </c>
      <c r="S988" s="71" t="str">
        <f t="shared" si="603"/>
        <v>Afridev Handpump</v>
      </c>
      <c r="T988" s="71">
        <f t="shared" si="585"/>
        <v>1</v>
      </c>
      <c r="U988" s="71">
        <f t="shared" si="586"/>
        <v>500</v>
      </c>
      <c r="V988" s="71">
        <f t="shared" si="587"/>
        <v>0</v>
      </c>
      <c r="W988" s="71">
        <f t="shared" si="588"/>
        <v>0</v>
      </c>
      <c r="X988" s="71">
        <f t="shared" si="589"/>
        <v>1</v>
      </c>
      <c r="Y988" s="71">
        <f t="shared" si="590"/>
        <v>0</v>
      </c>
      <c r="Z988" s="71">
        <f t="shared" si="604"/>
        <v>0</v>
      </c>
      <c r="AA988" s="71">
        <f t="shared" si="591"/>
        <v>1</v>
      </c>
      <c r="AB988" s="71">
        <f t="shared" si="592"/>
        <v>60</v>
      </c>
      <c r="AC988" s="71" t="str">
        <f t="shared" si="593"/>
        <v>Handpump</v>
      </c>
      <c r="AD988" s="71">
        <f t="shared" si="605"/>
        <v>60</v>
      </c>
      <c r="AE988" s="71" t="str">
        <f t="shared" si="606"/>
        <v/>
      </c>
      <c r="AF988" s="71">
        <f t="shared" si="594"/>
        <v>1</v>
      </c>
      <c r="AG988" s="71" t="str">
        <f t="shared" si="595"/>
        <v/>
      </c>
      <c r="AH988" s="71" t="str">
        <f t="shared" si="596"/>
        <v/>
      </c>
      <c r="AI988" s="71">
        <f t="shared" si="597"/>
        <v>1</v>
      </c>
      <c r="AJ988" s="71" t="str">
        <f t="shared" si="598"/>
        <v>Turbidity</v>
      </c>
      <c r="AK988" s="71">
        <f t="shared" si="599"/>
        <v>1</v>
      </c>
      <c r="AL988" s="71">
        <f t="shared" si="607"/>
        <v>1</v>
      </c>
      <c r="AM988" s="71">
        <f t="shared" si="600"/>
        <v>0</v>
      </c>
    </row>
    <row r="989" spans="1:39" x14ac:dyDescent="0.45">
      <c r="A989" s="71" t="str">
        <f t="shared" si="570"/>
        <v>2732370277</v>
      </c>
      <c r="B989" s="71" t="str">
        <f t="shared" si="571"/>
        <v>28-08-2019 13:47:59 UTC</v>
      </c>
      <c r="C989" s="71" t="str">
        <f t="shared" si="572"/>
        <v>rvxx-wpm1-hgjg</v>
      </c>
      <c r="D989" s="71" t="str">
        <f t="shared" si="573"/>
        <v>-15.641834205016494</v>
      </c>
      <c r="E989" s="71" t="str">
        <f t="shared" si="574"/>
        <v>35.249593975022435</v>
      </c>
      <c r="F989" s="71" t="str">
        <f t="shared" si="575"/>
        <v>838.0</v>
      </c>
      <c r="G989" s="71" t="str">
        <f t="shared" si="576"/>
        <v>Malawi</v>
      </c>
      <c r="H989" s="71" t="str">
        <f t="shared" si="577"/>
        <v>Chiradzulu</v>
      </c>
      <c r="I989" s="71" t="str">
        <f t="shared" si="578"/>
        <v>Sandrack</v>
      </c>
      <c r="J989" s="71" t="str">
        <f t="shared" si="579"/>
        <v>Mauwa</v>
      </c>
      <c r="K989" s="71" t="str">
        <f t="shared" si="580"/>
        <v>Kapyola</v>
      </c>
      <c r="L989" s="71">
        <f t="shared" si="581"/>
        <v>0</v>
      </c>
      <c r="M989" s="71">
        <f t="shared" si="582"/>
        <v>0</v>
      </c>
      <c r="N989" s="71">
        <f t="shared" si="601"/>
        <v>7</v>
      </c>
      <c r="O989" s="71" t="str">
        <f t="shared" si="602"/>
        <v>Intermediate Level of Service</v>
      </c>
      <c r="P989" s="71">
        <v>1</v>
      </c>
      <c r="Q989" s="71" t="str">
        <f t="shared" si="583"/>
        <v>Afridev Handpump</v>
      </c>
      <c r="R989" s="71" t="str">
        <f t="shared" si="584"/>
        <v/>
      </c>
      <c r="S989" s="71" t="str">
        <f t="shared" si="603"/>
        <v>Afridev Handpump</v>
      </c>
      <c r="T989" s="71">
        <f t="shared" si="585"/>
        <v>1</v>
      </c>
      <c r="U989" s="71">
        <f t="shared" si="586"/>
        <v>100</v>
      </c>
      <c r="V989" s="71">
        <f t="shared" si="587"/>
        <v>1</v>
      </c>
      <c r="W989" s="71">
        <f t="shared" si="588"/>
        <v>0</v>
      </c>
      <c r="X989" s="71">
        <f t="shared" si="589"/>
        <v>1</v>
      </c>
      <c r="Y989" s="71">
        <f t="shared" si="590"/>
        <v>0</v>
      </c>
      <c r="Z989" s="71">
        <f t="shared" si="604"/>
        <v>0</v>
      </c>
      <c r="AA989" s="71">
        <f t="shared" si="591"/>
        <v>1</v>
      </c>
      <c r="AB989" s="71">
        <f t="shared" si="592"/>
        <v>68</v>
      </c>
      <c r="AC989" s="71" t="str">
        <f t="shared" si="593"/>
        <v>Handpump</v>
      </c>
      <c r="AD989" s="71">
        <f t="shared" si="605"/>
        <v>68</v>
      </c>
      <c r="AE989" s="71" t="str">
        <f t="shared" si="606"/>
        <v/>
      </c>
      <c r="AF989" s="71">
        <f t="shared" si="594"/>
        <v>1</v>
      </c>
      <c r="AG989" s="71" t="str">
        <f t="shared" si="595"/>
        <v/>
      </c>
      <c r="AH989" s="71" t="str">
        <f t="shared" si="596"/>
        <v/>
      </c>
      <c r="AI989" s="71">
        <f t="shared" si="597"/>
        <v>1</v>
      </c>
      <c r="AJ989" s="71" t="str">
        <f t="shared" si="598"/>
        <v>Turbidity</v>
      </c>
      <c r="AK989" s="71">
        <f t="shared" si="599"/>
        <v>1</v>
      </c>
      <c r="AL989" s="71">
        <f t="shared" si="607"/>
        <v>1</v>
      </c>
      <c r="AM989" s="71">
        <f t="shared" si="600"/>
        <v>1</v>
      </c>
    </row>
    <row r="990" spans="1:39" x14ac:dyDescent="0.45">
      <c r="A990" s="71" t="str">
        <f t="shared" si="570"/>
        <v>2732360203</v>
      </c>
      <c r="B990" s="71" t="str">
        <f t="shared" si="571"/>
        <v>28-08-2019 14:01:09 UTC</v>
      </c>
      <c r="C990" s="71" t="str">
        <f t="shared" si="572"/>
        <v>3kw5-vm6s-9s4f</v>
      </c>
      <c r="D990" s="71" t="str">
        <f t="shared" si="573"/>
        <v>-15.635633734054863</v>
      </c>
      <c r="E990" s="71" t="str">
        <f t="shared" si="574"/>
        <v>35.130705647170544</v>
      </c>
      <c r="F990" s="71" t="str">
        <f t="shared" si="575"/>
        <v>1038.0</v>
      </c>
      <c r="G990" s="71" t="str">
        <f t="shared" si="576"/>
        <v>Malawi</v>
      </c>
      <c r="H990" s="71" t="str">
        <f t="shared" si="577"/>
        <v>Chiradzulu</v>
      </c>
      <c r="I990" s="71" t="str">
        <f t="shared" si="578"/>
        <v>Chitera</v>
      </c>
      <c r="J990" s="71" t="str">
        <f t="shared" si="579"/>
        <v>Ntalika</v>
      </c>
      <c r="K990" s="71" t="str">
        <f t="shared" si="580"/>
        <v>Ntalika</v>
      </c>
      <c r="L990" s="71">
        <f t="shared" si="581"/>
        <v>0</v>
      </c>
      <c r="M990" s="71">
        <f t="shared" si="582"/>
        <v>0</v>
      </c>
      <c r="N990" s="71">
        <f t="shared" si="601"/>
        <v>0</v>
      </c>
      <c r="O990" s="71" t="str">
        <f t="shared" si="602"/>
        <v>No Improved System</v>
      </c>
      <c r="P990" s="71" t="s">
        <v>96</v>
      </c>
      <c r="Q990" s="71" t="str">
        <f t="shared" si="583"/>
        <v/>
      </c>
      <c r="R990" s="71" t="str">
        <f t="shared" si="584"/>
        <v>Unprotected well</v>
      </c>
      <c r="S990" s="71" t="str">
        <f t="shared" si="603"/>
        <v>Unprotected well</v>
      </c>
      <c r="T990" s="71" t="str">
        <f t="shared" si="585"/>
        <v>N/A</v>
      </c>
      <c r="U990" s="71">
        <f t="shared" si="586"/>
        <v>30</v>
      </c>
      <c r="V990" s="71" t="str">
        <f t="shared" si="587"/>
        <v>N/A</v>
      </c>
      <c r="W990" s="71" t="str">
        <f t="shared" si="588"/>
        <v/>
      </c>
      <c r="X990" s="71" t="str">
        <f t="shared" si="589"/>
        <v/>
      </c>
      <c r="Y990" s="71" t="str">
        <f t="shared" si="590"/>
        <v/>
      </c>
      <c r="Z990" s="71" t="str">
        <f t="shared" si="604"/>
        <v>N/A</v>
      </c>
      <c r="AA990" s="71" t="str">
        <f t="shared" si="591"/>
        <v>N/A</v>
      </c>
      <c r="AB990" s="71" t="str">
        <f t="shared" si="592"/>
        <v/>
      </c>
      <c r="AC990" s="71" t="str">
        <f t="shared" si="593"/>
        <v/>
      </c>
      <c r="AD990" s="71" t="str">
        <f t="shared" si="605"/>
        <v/>
      </c>
      <c r="AE990" s="71" t="str">
        <f t="shared" si="606"/>
        <v/>
      </c>
      <c r="AF990" s="71" t="str">
        <f t="shared" si="594"/>
        <v>N/A</v>
      </c>
      <c r="AG990" s="71" t="str">
        <f t="shared" si="595"/>
        <v/>
      </c>
      <c r="AH990" s="71" t="str">
        <f t="shared" si="596"/>
        <v/>
      </c>
      <c r="AI990" s="71" t="str">
        <f t="shared" si="597"/>
        <v/>
      </c>
      <c r="AJ990" s="71" t="str">
        <f t="shared" si="598"/>
        <v/>
      </c>
      <c r="AK990" s="71" t="str">
        <f t="shared" si="599"/>
        <v/>
      </c>
      <c r="AL990" s="71" t="str">
        <f t="shared" si="607"/>
        <v>N/A</v>
      </c>
      <c r="AM990" s="71" t="str">
        <f t="shared" si="600"/>
        <v>N/A</v>
      </c>
    </row>
    <row r="991" spans="1:39" x14ac:dyDescent="0.45">
      <c r="A991" s="71" t="str">
        <f t="shared" si="570"/>
        <v>2718840152</v>
      </c>
      <c r="B991" s="71" t="str">
        <f t="shared" si="571"/>
        <v>28-08-2019 14:10:59 UTC</v>
      </c>
      <c r="C991" s="71" t="str">
        <f t="shared" si="572"/>
        <v>9cxj-vveq-6181</v>
      </c>
      <c r="D991" s="71" t="str">
        <f t="shared" si="573"/>
        <v>-15.809006276540458</v>
      </c>
      <c r="E991" s="71" t="str">
        <f t="shared" si="574"/>
        <v>35.178822968155146</v>
      </c>
      <c r="F991" s="71" t="str">
        <f t="shared" si="575"/>
        <v>994.0</v>
      </c>
      <c r="G991" s="71" t="str">
        <f t="shared" si="576"/>
        <v>Malawi</v>
      </c>
      <c r="H991" s="71" t="str">
        <f t="shared" si="577"/>
        <v>Chiradzulu</v>
      </c>
      <c r="I991" s="71" t="str">
        <f t="shared" si="578"/>
        <v>Likoswe</v>
      </c>
      <c r="J991" s="71" t="str">
        <f t="shared" si="579"/>
        <v>Manguwo</v>
      </c>
      <c r="K991" s="71" t="str">
        <f t="shared" si="580"/>
        <v>Muleso</v>
      </c>
      <c r="L991" s="71">
        <f t="shared" si="581"/>
        <v>0</v>
      </c>
      <c r="M991" s="71">
        <f t="shared" si="582"/>
        <v>0</v>
      </c>
      <c r="N991" s="71">
        <f t="shared" si="601"/>
        <v>4</v>
      </c>
      <c r="O991" s="71" t="str">
        <f t="shared" si="602"/>
        <v>Basic Level of Service</v>
      </c>
      <c r="P991" s="71">
        <v>1</v>
      </c>
      <c r="Q991" s="71" t="str">
        <f t="shared" si="583"/>
        <v>Afridev Handpump</v>
      </c>
      <c r="R991" s="71" t="str">
        <f t="shared" si="584"/>
        <v/>
      </c>
      <c r="S991" s="71" t="str">
        <f t="shared" si="603"/>
        <v>Afridev Handpump</v>
      </c>
      <c r="T991" s="71">
        <f t="shared" si="585"/>
        <v>1</v>
      </c>
      <c r="U991" s="71">
        <f t="shared" si="586"/>
        <v>625</v>
      </c>
      <c r="V991" s="71">
        <f t="shared" si="587"/>
        <v>0</v>
      </c>
      <c r="W991" s="71">
        <f t="shared" si="588"/>
        <v>0</v>
      </c>
      <c r="X991" s="71">
        <f t="shared" si="589"/>
        <v>1</v>
      </c>
      <c r="Y991" s="71">
        <f t="shared" si="590"/>
        <v>0</v>
      </c>
      <c r="Z991" s="71">
        <f t="shared" si="604"/>
        <v>0</v>
      </c>
      <c r="AA991" s="71">
        <f t="shared" si="591"/>
        <v>1</v>
      </c>
      <c r="AB991" s="71">
        <f t="shared" si="592"/>
        <v>104</v>
      </c>
      <c r="AC991" s="71" t="str">
        <f t="shared" si="593"/>
        <v>Handpump</v>
      </c>
      <c r="AD991" s="71">
        <f t="shared" si="605"/>
        <v>104</v>
      </c>
      <c r="AE991" s="71" t="str">
        <f t="shared" si="606"/>
        <v/>
      </c>
      <c r="AF991" s="71">
        <f t="shared" si="594"/>
        <v>1</v>
      </c>
      <c r="AG991" s="71" t="str">
        <f t="shared" si="595"/>
        <v/>
      </c>
      <c r="AH991" s="71" t="str">
        <f t="shared" si="596"/>
        <v/>
      </c>
      <c r="AI991" s="71">
        <f t="shared" si="597"/>
        <v>0</v>
      </c>
      <c r="AJ991" s="71" t="str">
        <f t="shared" si="598"/>
        <v>Turbidity</v>
      </c>
      <c r="AK991" s="71">
        <f t="shared" si="599"/>
        <v>1</v>
      </c>
      <c r="AL991" s="71">
        <f t="shared" si="607"/>
        <v>0</v>
      </c>
      <c r="AM991" s="71">
        <f t="shared" si="600"/>
        <v>0</v>
      </c>
    </row>
    <row r="992" spans="1:39" x14ac:dyDescent="0.45">
      <c r="A992" s="71" t="str">
        <f t="shared" si="570"/>
        <v>2734280049</v>
      </c>
      <c r="B992" s="71" t="str">
        <f t="shared" si="571"/>
        <v>28-08-2019 14:13:37 UTC</v>
      </c>
      <c r="C992" s="71" t="str">
        <f t="shared" si="572"/>
        <v>3xxh-722r-uvf9</v>
      </c>
      <c r="D992" s="71" t="str">
        <f t="shared" si="573"/>
        <v>-15.810132804326713</v>
      </c>
      <c r="E992" s="71" t="str">
        <f t="shared" si="574"/>
        <v>35.171329881995916</v>
      </c>
      <c r="F992" s="71" t="str">
        <f t="shared" si="575"/>
        <v>932.0</v>
      </c>
      <c r="G992" s="71" t="str">
        <f t="shared" si="576"/>
        <v>Malawi</v>
      </c>
      <c r="H992" s="71" t="str">
        <f t="shared" si="577"/>
        <v>Chiradzulu</v>
      </c>
      <c r="I992" s="71" t="str">
        <f t="shared" si="578"/>
        <v>Likoswe</v>
      </c>
      <c r="J992" s="71" t="str">
        <f t="shared" si="579"/>
        <v>Manguwo</v>
      </c>
      <c r="K992" s="71" t="str">
        <f t="shared" si="580"/>
        <v>Lupanga</v>
      </c>
      <c r="L992" s="71">
        <f t="shared" si="581"/>
        <v>0</v>
      </c>
      <c r="M992" s="71">
        <f t="shared" si="582"/>
        <v>0</v>
      </c>
      <c r="N992" s="71">
        <f t="shared" si="601"/>
        <v>7</v>
      </c>
      <c r="O992" s="71" t="str">
        <f t="shared" si="602"/>
        <v>Intermediate Level of Service</v>
      </c>
      <c r="P992" s="71">
        <v>1</v>
      </c>
      <c r="Q992" s="71" t="str">
        <f t="shared" si="583"/>
        <v>Afridev Handpump</v>
      </c>
      <c r="R992" s="71" t="str">
        <f t="shared" si="584"/>
        <v/>
      </c>
      <c r="S992" s="71" t="str">
        <f t="shared" si="603"/>
        <v>Afridev Handpump</v>
      </c>
      <c r="T992" s="71">
        <f t="shared" si="585"/>
        <v>1</v>
      </c>
      <c r="U992" s="71">
        <f t="shared" si="586"/>
        <v>1250</v>
      </c>
      <c r="V992" s="71">
        <f t="shared" si="587"/>
        <v>0</v>
      </c>
      <c r="W992" s="71">
        <f t="shared" si="588"/>
        <v>1</v>
      </c>
      <c r="X992" s="71" t="str">
        <f t="shared" si="589"/>
        <v/>
      </c>
      <c r="Y992" s="71" t="str">
        <f t="shared" si="590"/>
        <v/>
      </c>
      <c r="Z992" s="71">
        <f t="shared" si="604"/>
        <v>1</v>
      </c>
      <c r="AA992" s="71">
        <f t="shared" si="591"/>
        <v>1</v>
      </c>
      <c r="AB992" s="71">
        <f t="shared" si="592"/>
        <v>60</v>
      </c>
      <c r="AC992" s="71" t="str">
        <f t="shared" si="593"/>
        <v>Handpump</v>
      </c>
      <c r="AD992" s="71">
        <f t="shared" si="605"/>
        <v>60</v>
      </c>
      <c r="AE992" s="71" t="str">
        <f t="shared" si="606"/>
        <v/>
      </c>
      <c r="AF992" s="71">
        <f t="shared" si="594"/>
        <v>1</v>
      </c>
      <c r="AG992" s="71" t="str">
        <f t="shared" si="595"/>
        <v/>
      </c>
      <c r="AH992" s="71" t="str">
        <f t="shared" si="596"/>
        <v/>
      </c>
      <c r="AI992" s="71">
        <f t="shared" si="597"/>
        <v>1</v>
      </c>
      <c r="AJ992" s="71" t="str">
        <f t="shared" si="598"/>
        <v>Turbidity</v>
      </c>
      <c r="AK992" s="71">
        <f t="shared" si="599"/>
        <v>1</v>
      </c>
      <c r="AL992" s="71">
        <f t="shared" si="607"/>
        <v>1</v>
      </c>
      <c r="AM992" s="71">
        <f t="shared" si="600"/>
        <v>1</v>
      </c>
    </row>
    <row r="993" spans="1:39" x14ac:dyDescent="0.45">
      <c r="A993" s="71" t="str">
        <f t="shared" si="570"/>
        <v>2724630074</v>
      </c>
      <c r="B993" s="71" t="str">
        <f t="shared" si="571"/>
        <v>28-08-2019 14:48:46 UTC</v>
      </c>
      <c r="C993" s="71" t="str">
        <f t="shared" si="572"/>
        <v>2p1w-6qy5-fq6c</v>
      </c>
      <c r="D993" s="71" t="str">
        <f t="shared" si="573"/>
        <v>-15.80995720345527</v>
      </c>
      <c r="E993" s="71" t="str">
        <f t="shared" si="574"/>
        <v>35.175161669030786</v>
      </c>
      <c r="F993" s="71" t="str">
        <f t="shared" si="575"/>
        <v>954.0</v>
      </c>
      <c r="G993" s="71" t="str">
        <f t="shared" si="576"/>
        <v>Malawi</v>
      </c>
      <c r="H993" s="71" t="str">
        <f t="shared" si="577"/>
        <v>Chiradzulu</v>
      </c>
      <c r="I993" s="71" t="str">
        <f t="shared" si="578"/>
        <v>Likoswe</v>
      </c>
      <c r="J993" s="71" t="str">
        <f t="shared" si="579"/>
        <v>Manguwo</v>
      </c>
      <c r="K993" s="71" t="str">
        <f t="shared" si="580"/>
        <v>Lupanga</v>
      </c>
      <c r="L993" s="71">
        <f t="shared" si="581"/>
        <v>0</v>
      </c>
      <c r="M993" s="71">
        <f t="shared" si="582"/>
        <v>0</v>
      </c>
      <c r="N993" s="71">
        <f t="shared" si="601"/>
        <v>0</v>
      </c>
      <c r="O993" s="71" t="str">
        <f t="shared" si="602"/>
        <v>No Improved System</v>
      </c>
      <c r="P993" s="71" t="s">
        <v>96</v>
      </c>
      <c r="Q993" s="71" t="str">
        <f t="shared" si="583"/>
        <v/>
      </c>
      <c r="R993" s="71" t="str">
        <f t="shared" si="584"/>
        <v>Unprotected well</v>
      </c>
      <c r="S993" s="71" t="str">
        <f t="shared" si="603"/>
        <v>Unprotected well</v>
      </c>
      <c r="T993" s="71" t="str">
        <f t="shared" si="585"/>
        <v>N/A</v>
      </c>
      <c r="U993" s="71">
        <f t="shared" si="586"/>
        <v>50</v>
      </c>
      <c r="V993" s="71" t="str">
        <f t="shared" si="587"/>
        <v>N/A</v>
      </c>
      <c r="W993" s="71" t="str">
        <f t="shared" si="588"/>
        <v/>
      </c>
      <c r="X993" s="71" t="str">
        <f t="shared" si="589"/>
        <v/>
      </c>
      <c r="Y993" s="71" t="str">
        <f t="shared" si="590"/>
        <v/>
      </c>
      <c r="Z993" s="71" t="str">
        <f t="shared" si="604"/>
        <v>N/A</v>
      </c>
      <c r="AA993" s="71" t="str">
        <f t="shared" si="591"/>
        <v>N/A</v>
      </c>
      <c r="AB993" s="71" t="str">
        <f t="shared" si="592"/>
        <v/>
      </c>
      <c r="AC993" s="71" t="str">
        <f t="shared" si="593"/>
        <v/>
      </c>
      <c r="AD993" s="71" t="str">
        <f t="shared" si="605"/>
        <v/>
      </c>
      <c r="AE993" s="71" t="str">
        <f t="shared" si="606"/>
        <v/>
      </c>
      <c r="AF993" s="71" t="str">
        <f t="shared" si="594"/>
        <v>N/A</v>
      </c>
      <c r="AG993" s="71" t="str">
        <f t="shared" si="595"/>
        <v/>
      </c>
      <c r="AH993" s="71" t="str">
        <f t="shared" si="596"/>
        <v/>
      </c>
      <c r="AI993" s="71" t="str">
        <f t="shared" si="597"/>
        <v/>
      </c>
      <c r="AJ993" s="71" t="str">
        <f t="shared" si="598"/>
        <v/>
      </c>
      <c r="AK993" s="71" t="str">
        <f t="shared" si="599"/>
        <v/>
      </c>
      <c r="AL993" s="71" t="str">
        <f t="shared" si="607"/>
        <v>N/A</v>
      </c>
      <c r="AM993" s="71" t="str">
        <f t="shared" si="600"/>
        <v>N/A</v>
      </c>
    </row>
    <row r="994" spans="1:39" x14ac:dyDescent="0.45">
      <c r="A994" s="71" t="str">
        <f t="shared" si="570"/>
        <v>2736300248</v>
      </c>
      <c r="B994" s="71" t="str">
        <f t="shared" si="571"/>
        <v>28-08-2019 14:54:29 UTC</v>
      </c>
      <c r="C994" s="71" t="str">
        <f t="shared" si="572"/>
        <v>gsrn-484x-b6jt</v>
      </c>
      <c r="D994" s="71" t="str">
        <f t="shared" si="573"/>
        <v>-15.668794722296298</v>
      </c>
      <c r="E994" s="71" t="str">
        <f t="shared" si="574"/>
        <v>35.26098229922354</v>
      </c>
      <c r="F994" s="71" t="str">
        <f t="shared" si="575"/>
        <v>817.0</v>
      </c>
      <c r="G994" s="71" t="str">
        <f t="shared" si="576"/>
        <v>Malawi</v>
      </c>
      <c r="H994" s="71" t="str">
        <f t="shared" si="577"/>
        <v>Chiradzulu</v>
      </c>
      <c r="I994" s="71" t="str">
        <f t="shared" si="578"/>
        <v>Sandrack</v>
      </c>
      <c r="J994" s="71" t="str">
        <f t="shared" si="579"/>
        <v>Mauwa</v>
      </c>
      <c r="K994" s="71" t="str">
        <f t="shared" si="580"/>
        <v>Mphepo</v>
      </c>
      <c r="L994" s="71">
        <f t="shared" si="581"/>
        <v>0</v>
      </c>
      <c r="M994" s="71">
        <f t="shared" si="582"/>
        <v>0</v>
      </c>
      <c r="N994" s="71">
        <f t="shared" si="601"/>
        <v>7</v>
      </c>
      <c r="O994" s="71" t="str">
        <f t="shared" si="602"/>
        <v>Intermediate Level of Service</v>
      </c>
      <c r="P994" s="71">
        <v>1</v>
      </c>
      <c r="Q994" s="71" t="str">
        <f t="shared" si="583"/>
        <v>Afridev Handpump</v>
      </c>
      <c r="R994" s="71" t="str">
        <f t="shared" si="584"/>
        <v/>
      </c>
      <c r="S994" s="71" t="str">
        <f t="shared" si="603"/>
        <v>Afridev Handpump</v>
      </c>
      <c r="T994" s="71">
        <f t="shared" si="585"/>
        <v>1</v>
      </c>
      <c r="U994" s="71">
        <f t="shared" si="586"/>
        <v>750</v>
      </c>
      <c r="V994" s="71">
        <f t="shared" si="587"/>
        <v>0</v>
      </c>
      <c r="W994" s="71">
        <f t="shared" si="588"/>
        <v>1</v>
      </c>
      <c r="X994" s="71" t="str">
        <f t="shared" si="589"/>
        <v/>
      </c>
      <c r="Y994" s="71" t="str">
        <f t="shared" si="590"/>
        <v/>
      </c>
      <c r="Z994" s="71">
        <f t="shared" si="604"/>
        <v>1</v>
      </c>
      <c r="AA994" s="71">
        <f t="shared" si="591"/>
        <v>1</v>
      </c>
      <c r="AB994" s="71">
        <f t="shared" si="592"/>
        <v>66</v>
      </c>
      <c r="AC994" s="71" t="str">
        <f t="shared" si="593"/>
        <v>Handpump</v>
      </c>
      <c r="AD994" s="71">
        <f t="shared" si="605"/>
        <v>66</v>
      </c>
      <c r="AE994" s="71" t="str">
        <f t="shared" si="606"/>
        <v/>
      </c>
      <c r="AF994" s="71">
        <f t="shared" si="594"/>
        <v>1</v>
      </c>
      <c r="AG994" s="71" t="str">
        <f t="shared" si="595"/>
        <v/>
      </c>
      <c r="AH994" s="71" t="str">
        <f t="shared" si="596"/>
        <v/>
      </c>
      <c r="AI994" s="71">
        <f t="shared" si="597"/>
        <v>1</v>
      </c>
      <c r="AJ994" s="71" t="str">
        <f t="shared" si="598"/>
        <v>Turbidity</v>
      </c>
      <c r="AK994" s="71">
        <f t="shared" si="599"/>
        <v>1</v>
      </c>
      <c r="AL994" s="71">
        <f t="shared" si="607"/>
        <v>1</v>
      </c>
      <c r="AM994" s="71">
        <f t="shared" si="600"/>
        <v>1</v>
      </c>
    </row>
    <row r="995" spans="1:39" x14ac:dyDescent="0.45">
      <c r="A995" s="71" t="str">
        <f t="shared" si="570"/>
        <v>2707570275</v>
      </c>
      <c r="B995" s="71" t="str">
        <f t="shared" si="571"/>
        <v>28-08-2019 15:10:14 UTC</v>
      </c>
      <c r="C995" s="71" t="str">
        <f t="shared" si="572"/>
        <v>u8y9-gcs5-wfyj</v>
      </c>
      <c r="D995" s="71" t="str">
        <f t="shared" si="573"/>
        <v>-15.672356528230011</v>
      </c>
      <c r="E995" s="71" t="str">
        <f t="shared" si="574"/>
        <v>35.25906468741596</v>
      </c>
      <c r="F995" s="71" t="str">
        <f t="shared" si="575"/>
        <v>820.0</v>
      </c>
      <c r="G995" s="71" t="str">
        <f t="shared" si="576"/>
        <v>Malawi</v>
      </c>
      <c r="H995" s="71" t="str">
        <f t="shared" si="577"/>
        <v>Chiradzulu</v>
      </c>
      <c r="I995" s="71" t="str">
        <f t="shared" si="578"/>
        <v>Sandrack</v>
      </c>
      <c r="J995" s="71" t="str">
        <f t="shared" si="579"/>
        <v>Mauwa</v>
      </c>
      <c r="K995" s="71" t="str">
        <f t="shared" si="580"/>
        <v>Mphepo</v>
      </c>
      <c r="L995" s="71">
        <f t="shared" si="581"/>
        <v>0</v>
      </c>
      <c r="M995" s="71">
        <f t="shared" si="582"/>
        <v>0</v>
      </c>
      <c r="N995" s="71">
        <f t="shared" si="601"/>
        <v>8</v>
      </c>
      <c r="O995" s="71" t="str">
        <f t="shared" si="602"/>
        <v>High Level of Service</v>
      </c>
      <c r="P995" s="71">
        <v>1</v>
      </c>
      <c r="Q995" s="71" t="str">
        <f t="shared" si="583"/>
        <v>Afridev Handpump</v>
      </c>
      <c r="R995" s="71" t="str">
        <f t="shared" si="584"/>
        <v/>
      </c>
      <c r="S995" s="71" t="str">
        <f t="shared" si="603"/>
        <v>Afridev Handpump</v>
      </c>
      <c r="T995" s="71">
        <f t="shared" si="585"/>
        <v>1</v>
      </c>
      <c r="U995" s="71">
        <f t="shared" si="586"/>
        <v>225</v>
      </c>
      <c r="V995" s="71">
        <f t="shared" si="587"/>
        <v>1</v>
      </c>
      <c r="W995" s="71">
        <f t="shared" si="588"/>
        <v>1</v>
      </c>
      <c r="X995" s="71" t="str">
        <f t="shared" si="589"/>
        <v/>
      </c>
      <c r="Y995" s="71" t="str">
        <f t="shared" si="590"/>
        <v/>
      </c>
      <c r="Z995" s="71">
        <f t="shared" si="604"/>
        <v>1</v>
      </c>
      <c r="AA995" s="71">
        <f t="shared" si="591"/>
        <v>1</v>
      </c>
      <c r="AB995" s="71">
        <f t="shared" si="592"/>
        <v>69</v>
      </c>
      <c r="AC995" s="71" t="str">
        <f t="shared" si="593"/>
        <v>Handpump</v>
      </c>
      <c r="AD995" s="71">
        <f t="shared" si="605"/>
        <v>69</v>
      </c>
      <c r="AE995" s="71" t="str">
        <f t="shared" si="606"/>
        <v/>
      </c>
      <c r="AF995" s="71">
        <f t="shared" si="594"/>
        <v>1</v>
      </c>
      <c r="AG995" s="71" t="str">
        <f t="shared" si="595"/>
        <v/>
      </c>
      <c r="AH995" s="71" t="str">
        <f t="shared" si="596"/>
        <v/>
      </c>
      <c r="AI995" s="71">
        <f t="shared" si="597"/>
        <v>1</v>
      </c>
      <c r="AJ995" s="71" t="str">
        <f t="shared" si="598"/>
        <v>Turbidity</v>
      </c>
      <c r="AK995" s="71">
        <f t="shared" si="599"/>
        <v>1</v>
      </c>
      <c r="AL995" s="71">
        <f t="shared" si="607"/>
        <v>1</v>
      </c>
      <c r="AM995" s="71">
        <f t="shared" si="600"/>
        <v>1</v>
      </c>
    </row>
    <row r="996" spans="1:39" x14ac:dyDescent="0.45">
      <c r="A996" s="71" t="str">
        <f t="shared" si="570"/>
        <v>2732360223</v>
      </c>
      <c r="B996" s="71" t="str">
        <f t="shared" si="571"/>
        <v>28-08-2019 15:49:32 UTC</v>
      </c>
      <c r="C996" s="71" t="str">
        <f t="shared" si="572"/>
        <v>hedd-6tkw-5ydy</v>
      </c>
      <c r="D996" s="71" t="str">
        <f t="shared" si="573"/>
        <v>-15.68036652635783</v>
      </c>
      <c r="E996" s="71" t="str">
        <f t="shared" si="574"/>
        <v>35.24891780689359</v>
      </c>
      <c r="F996" s="71" t="str">
        <f t="shared" si="575"/>
        <v>848.0</v>
      </c>
      <c r="G996" s="71" t="str">
        <f t="shared" si="576"/>
        <v>Malawi</v>
      </c>
      <c r="H996" s="71" t="str">
        <f t="shared" si="577"/>
        <v>Chiradzulu</v>
      </c>
      <c r="I996" s="71" t="str">
        <f t="shared" si="578"/>
        <v>Sandrack</v>
      </c>
      <c r="J996" s="71" t="str">
        <f t="shared" si="579"/>
        <v>Mauwa</v>
      </c>
      <c r="K996" s="71" t="str">
        <f t="shared" si="580"/>
        <v>Nyandule</v>
      </c>
      <c r="L996" s="71">
        <f t="shared" si="581"/>
        <v>0</v>
      </c>
      <c r="M996" s="71">
        <f t="shared" si="582"/>
        <v>0</v>
      </c>
      <c r="N996" s="71">
        <f t="shared" si="601"/>
        <v>7</v>
      </c>
      <c r="O996" s="71" t="str">
        <f t="shared" si="602"/>
        <v>Intermediate Level of Service</v>
      </c>
      <c r="P996" s="71">
        <v>1</v>
      </c>
      <c r="Q996" s="71" t="str">
        <f t="shared" si="583"/>
        <v>Afridev Handpump</v>
      </c>
      <c r="R996" s="71" t="str">
        <f t="shared" si="584"/>
        <v/>
      </c>
      <c r="S996" s="71" t="str">
        <f t="shared" si="603"/>
        <v>Afridev Handpump</v>
      </c>
      <c r="T996" s="71">
        <f t="shared" si="585"/>
        <v>1</v>
      </c>
      <c r="U996" s="71">
        <f t="shared" si="586"/>
        <v>450</v>
      </c>
      <c r="V996" s="71">
        <f t="shared" si="587"/>
        <v>0</v>
      </c>
      <c r="W996" s="71">
        <f t="shared" si="588"/>
        <v>1</v>
      </c>
      <c r="X996" s="71" t="str">
        <f t="shared" si="589"/>
        <v/>
      </c>
      <c r="Y996" s="71" t="str">
        <f t="shared" si="590"/>
        <v/>
      </c>
      <c r="Z996" s="71">
        <f t="shared" si="604"/>
        <v>1</v>
      </c>
      <c r="AA996" s="71">
        <f t="shared" si="591"/>
        <v>1</v>
      </c>
      <c r="AB996" s="71">
        <f t="shared" si="592"/>
        <v>73</v>
      </c>
      <c r="AC996" s="71" t="str">
        <f t="shared" si="593"/>
        <v>Handpump</v>
      </c>
      <c r="AD996" s="71">
        <f t="shared" si="605"/>
        <v>73</v>
      </c>
      <c r="AE996" s="71" t="str">
        <f t="shared" si="606"/>
        <v/>
      </c>
      <c r="AF996" s="71">
        <f t="shared" si="594"/>
        <v>1</v>
      </c>
      <c r="AG996" s="71" t="str">
        <f t="shared" si="595"/>
        <v/>
      </c>
      <c r="AH996" s="71" t="str">
        <f t="shared" si="596"/>
        <v/>
      </c>
      <c r="AI996" s="71">
        <f t="shared" si="597"/>
        <v>1</v>
      </c>
      <c r="AJ996" s="71" t="str">
        <f t="shared" si="598"/>
        <v>Turbidity</v>
      </c>
      <c r="AK996" s="71">
        <f t="shared" si="599"/>
        <v>1</v>
      </c>
      <c r="AL996" s="71">
        <f t="shared" si="607"/>
        <v>1</v>
      </c>
      <c r="AM996" s="71">
        <f t="shared" si="600"/>
        <v>1</v>
      </c>
    </row>
    <row r="997" spans="1:39" x14ac:dyDescent="0.45">
      <c r="A997" s="71" t="str">
        <f t="shared" si="570"/>
        <v>2730510263</v>
      </c>
      <c r="B997" s="71" t="str">
        <f t="shared" si="571"/>
        <v>28-08-2019 16:58:04 UTC</v>
      </c>
      <c r="C997" s="71" t="str">
        <f t="shared" si="572"/>
        <v>126k-890k-dy2h</v>
      </c>
      <c r="D997" s="71" t="str">
        <f t="shared" si="573"/>
        <v>-15.659547848626971</v>
      </c>
      <c r="E997" s="71" t="str">
        <f t="shared" si="574"/>
        <v>35.24122799746692</v>
      </c>
      <c r="F997" s="71" t="str">
        <f t="shared" si="575"/>
        <v>856.0</v>
      </c>
      <c r="G997" s="71" t="str">
        <f t="shared" si="576"/>
        <v>Malawi</v>
      </c>
      <c r="H997" s="71" t="str">
        <f t="shared" si="577"/>
        <v>Chiradzulu</v>
      </c>
      <c r="I997" s="71" t="str">
        <f t="shared" si="578"/>
        <v>Sandrack</v>
      </c>
      <c r="J997" s="71" t="str">
        <f t="shared" si="579"/>
        <v>Mauwa</v>
      </c>
      <c r="K997" s="71" t="str">
        <f t="shared" si="580"/>
        <v>Namatinkha</v>
      </c>
      <c r="L997" s="71">
        <f t="shared" si="581"/>
        <v>0</v>
      </c>
      <c r="M997" s="71">
        <f t="shared" si="582"/>
        <v>0</v>
      </c>
      <c r="N997" s="71">
        <f t="shared" si="601"/>
        <v>8</v>
      </c>
      <c r="O997" s="71" t="str">
        <f t="shared" si="602"/>
        <v>High Level of Service</v>
      </c>
      <c r="P997" s="71">
        <v>1</v>
      </c>
      <c r="Q997" s="71" t="str">
        <f t="shared" si="583"/>
        <v>Afridev Handpump</v>
      </c>
      <c r="R997" s="71" t="str">
        <f t="shared" si="584"/>
        <v/>
      </c>
      <c r="S997" s="71" t="str">
        <f t="shared" si="603"/>
        <v>Afridev Handpump</v>
      </c>
      <c r="T997" s="71">
        <f t="shared" si="585"/>
        <v>1</v>
      </c>
      <c r="U997" s="71">
        <f t="shared" si="586"/>
        <v>150</v>
      </c>
      <c r="V997" s="71">
        <f t="shared" si="587"/>
        <v>1</v>
      </c>
      <c r="W997" s="71">
        <f t="shared" si="588"/>
        <v>1</v>
      </c>
      <c r="X997" s="71" t="str">
        <f t="shared" si="589"/>
        <v/>
      </c>
      <c r="Y997" s="71" t="str">
        <f t="shared" si="590"/>
        <v/>
      </c>
      <c r="Z997" s="71">
        <f t="shared" si="604"/>
        <v>1</v>
      </c>
      <c r="AA997" s="71">
        <f t="shared" si="591"/>
        <v>1</v>
      </c>
      <c r="AB997" s="71">
        <f t="shared" si="592"/>
        <v>83</v>
      </c>
      <c r="AC997" s="71" t="str">
        <f t="shared" si="593"/>
        <v>Handpump</v>
      </c>
      <c r="AD997" s="71">
        <f t="shared" si="605"/>
        <v>83</v>
      </c>
      <c r="AE997" s="71" t="str">
        <f t="shared" si="606"/>
        <v/>
      </c>
      <c r="AF997" s="71">
        <f t="shared" si="594"/>
        <v>1</v>
      </c>
      <c r="AG997" s="71" t="str">
        <f t="shared" si="595"/>
        <v/>
      </c>
      <c r="AH997" s="71" t="str">
        <f t="shared" si="596"/>
        <v/>
      </c>
      <c r="AI997" s="71">
        <f t="shared" si="597"/>
        <v>1</v>
      </c>
      <c r="AJ997" s="71" t="str">
        <f t="shared" si="598"/>
        <v>Turbidity</v>
      </c>
      <c r="AK997" s="71">
        <f t="shared" si="599"/>
        <v>1</v>
      </c>
      <c r="AL997" s="71">
        <f t="shared" si="607"/>
        <v>1</v>
      </c>
      <c r="AM997" s="71">
        <f t="shared" si="600"/>
        <v>1</v>
      </c>
    </row>
    <row r="998" spans="1:39" x14ac:dyDescent="0.45">
      <c r="A998" s="71" t="str">
        <f t="shared" si="570"/>
        <v>2734310391</v>
      </c>
      <c r="B998" s="71" t="str">
        <f t="shared" si="571"/>
        <v>28-08-2019 16:59:24 UTC</v>
      </c>
      <c r="C998" s="71" t="str">
        <f t="shared" si="572"/>
        <v>rmmm-pr9y-ap1e</v>
      </c>
      <c r="D998" s="71" t="str">
        <f t="shared" si="573"/>
        <v>-15.661554308608174</v>
      </c>
      <c r="E998" s="71" t="str">
        <f t="shared" si="574"/>
        <v>35.229614367708564</v>
      </c>
      <c r="F998" s="71" t="str">
        <f t="shared" si="575"/>
        <v>867.0</v>
      </c>
      <c r="G998" s="71" t="str">
        <f t="shared" si="576"/>
        <v>Malawi</v>
      </c>
      <c r="H998" s="71" t="str">
        <f t="shared" si="577"/>
        <v>Chiradzulu</v>
      </c>
      <c r="I998" s="71" t="str">
        <f t="shared" si="578"/>
        <v>Sandrack</v>
      </c>
      <c r="J998" s="71" t="str">
        <f t="shared" si="579"/>
        <v>Mauwa</v>
      </c>
      <c r="K998" s="71" t="str">
        <f t="shared" si="580"/>
        <v>Kasani</v>
      </c>
      <c r="L998" s="71">
        <f t="shared" si="581"/>
        <v>0</v>
      </c>
      <c r="M998" s="71">
        <f t="shared" si="582"/>
        <v>0</v>
      </c>
      <c r="N998" s="71">
        <f t="shared" si="601"/>
        <v>5</v>
      </c>
      <c r="O998" s="71" t="str">
        <f t="shared" si="602"/>
        <v>Basic Level of Service</v>
      </c>
      <c r="P998" s="71">
        <v>1</v>
      </c>
      <c r="Q998" s="71" t="str">
        <f t="shared" si="583"/>
        <v>Afridev Handpump</v>
      </c>
      <c r="R998" s="71" t="str">
        <f t="shared" si="584"/>
        <v/>
      </c>
      <c r="S998" s="71" t="str">
        <f t="shared" si="603"/>
        <v>Afridev Handpump</v>
      </c>
      <c r="T998" s="71">
        <f t="shared" si="585"/>
        <v>1</v>
      </c>
      <c r="U998" s="71">
        <f t="shared" si="586"/>
        <v>120</v>
      </c>
      <c r="V998" s="71">
        <f t="shared" si="587"/>
        <v>1</v>
      </c>
      <c r="W998" s="71">
        <f t="shared" si="588"/>
        <v>0</v>
      </c>
      <c r="X998" s="71">
        <f t="shared" si="589"/>
        <v>1</v>
      </c>
      <c r="Y998" s="71">
        <f t="shared" si="590"/>
        <v>0</v>
      </c>
      <c r="Z998" s="71">
        <f t="shared" si="604"/>
        <v>0</v>
      </c>
      <c r="AA998" s="71">
        <f t="shared" si="591"/>
        <v>1</v>
      </c>
      <c r="AB998" s="71">
        <f t="shared" si="592"/>
        <v>123</v>
      </c>
      <c r="AC998" s="71" t="str">
        <f t="shared" si="593"/>
        <v>Handpump</v>
      </c>
      <c r="AD998" s="71">
        <f t="shared" si="605"/>
        <v>123</v>
      </c>
      <c r="AE998" s="71" t="str">
        <f t="shared" si="606"/>
        <v/>
      </c>
      <c r="AF998" s="71">
        <f t="shared" si="594"/>
        <v>0</v>
      </c>
      <c r="AG998" s="71" t="str">
        <f t="shared" si="595"/>
        <v/>
      </c>
      <c r="AH998" s="71" t="str">
        <f t="shared" si="596"/>
        <v/>
      </c>
      <c r="AI998" s="71">
        <f t="shared" si="597"/>
        <v>1</v>
      </c>
      <c r="AJ998" s="71" t="str">
        <f t="shared" si="598"/>
        <v>Turbidity</v>
      </c>
      <c r="AK998" s="71">
        <f t="shared" si="599"/>
        <v>1</v>
      </c>
      <c r="AL998" s="71">
        <f t="shared" si="607"/>
        <v>1</v>
      </c>
      <c r="AM998" s="71">
        <f t="shared" si="600"/>
        <v>0</v>
      </c>
    </row>
    <row r="999" spans="1:39" x14ac:dyDescent="0.45">
      <c r="A999" s="71" t="str">
        <f t="shared" si="570"/>
        <v>2738280291</v>
      </c>
      <c r="B999" s="71" t="str">
        <f t="shared" si="571"/>
        <v>28-08-2019 17:00:42 UTC</v>
      </c>
      <c r="C999" s="71" t="str">
        <f t="shared" si="572"/>
        <v>g5jk-8dk3-s1y4</v>
      </c>
      <c r="D999" s="71" t="str">
        <f t="shared" si="573"/>
        <v>-15.65863627474755</v>
      </c>
      <c r="E999" s="71" t="str">
        <f t="shared" si="574"/>
        <v>35.23574019782245</v>
      </c>
      <c r="F999" s="71" t="str">
        <f t="shared" si="575"/>
        <v>882.0</v>
      </c>
      <c r="G999" s="71" t="str">
        <f t="shared" si="576"/>
        <v>Malawi</v>
      </c>
      <c r="H999" s="71" t="str">
        <f t="shared" si="577"/>
        <v>Chiradzulu</v>
      </c>
      <c r="I999" s="71" t="str">
        <f t="shared" si="578"/>
        <v>Sandrack</v>
      </c>
      <c r="J999" s="71" t="str">
        <f t="shared" si="579"/>
        <v>Mauwa</v>
      </c>
      <c r="K999" s="71" t="str">
        <f t="shared" si="580"/>
        <v>Namatinkha</v>
      </c>
      <c r="L999" s="71">
        <f t="shared" si="581"/>
        <v>0</v>
      </c>
      <c r="M999" s="71">
        <f t="shared" si="582"/>
        <v>0</v>
      </c>
      <c r="N999" s="71">
        <f t="shared" si="601"/>
        <v>7</v>
      </c>
      <c r="O999" s="71" t="str">
        <f t="shared" si="602"/>
        <v>Intermediate Level of Service</v>
      </c>
      <c r="P999" s="71">
        <v>1</v>
      </c>
      <c r="Q999" s="71" t="str">
        <f t="shared" si="583"/>
        <v>Afridev Handpump</v>
      </c>
      <c r="R999" s="71" t="str">
        <f t="shared" si="584"/>
        <v/>
      </c>
      <c r="S999" s="71" t="str">
        <f t="shared" si="603"/>
        <v>Afridev Handpump</v>
      </c>
      <c r="T999" s="71">
        <f t="shared" si="585"/>
        <v>1</v>
      </c>
      <c r="U999" s="71">
        <f t="shared" si="586"/>
        <v>450</v>
      </c>
      <c r="V999" s="71">
        <f t="shared" si="587"/>
        <v>0</v>
      </c>
      <c r="W999" s="71">
        <f t="shared" si="588"/>
        <v>1</v>
      </c>
      <c r="X999" s="71" t="str">
        <f t="shared" si="589"/>
        <v/>
      </c>
      <c r="Y999" s="71" t="str">
        <f t="shared" si="590"/>
        <v/>
      </c>
      <c r="Z999" s="71">
        <f t="shared" si="604"/>
        <v>1</v>
      </c>
      <c r="AA999" s="71">
        <f t="shared" si="591"/>
        <v>1</v>
      </c>
      <c r="AB999" s="71">
        <f t="shared" si="592"/>
        <v>61</v>
      </c>
      <c r="AC999" s="71" t="str">
        <f t="shared" si="593"/>
        <v>Handpump</v>
      </c>
      <c r="AD999" s="71">
        <f t="shared" si="605"/>
        <v>61</v>
      </c>
      <c r="AE999" s="71" t="str">
        <f t="shared" si="606"/>
        <v/>
      </c>
      <c r="AF999" s="71">
        <f t="shared" si="594"/>
        <v>1</v>
      </c>
      <c r="AG999" s="71" t="str">
        <f t="shared" si="595"/>
        <v/>
      </c>
      <c r="AH999" s="71" t="str">
        <f t="shared" si="596"/>
        <v/>
      </c>
      <c r="AI999" s="71">
        <f t="shared" si="597"/>
        <v>1</v>
      </c>
      <c r="AJ999" s="71" t="str">
        <f t="shared" si="598"/>
        <v>Turbidity</v>
      </c>
      <c r="AK999" s="71">
        <f t="shared" si="599"/>
        <v>1</v>
      </c>
      <c r="AL999" s="71">
        <f t="shared" si="607"/>
        <v>1</v>
      </c>
      <c r="AM999" s="71">
        <f t="shared" si="600"/>
        <v>1</v>
      </c>
    </row>
    <row r="1000" spans="1:39" x14ac:dyDescent="0.45">
      <c r="A1000" s="71" t="str">
        <f t="shared" si="570"/>
        <v>2720740448</v>
      </c>
      <c r="B1000" s="71" t="str">
        <f t="shared" si="571"/>
        <v>28-08-2019 17:51:25 UTC</v>
      </c>
      <c r="C1000" s="71" t="str">
        <f t="shared" si="572"/>
        <v>ex37-pqsn-jqhr</v>
      </c>
      <c r="D1000" s="71" t="str">
        <f t="shared" si="573"/>
        <v>-15.958272800780833</v>
      </c>
      <c r="E1000" s="71" t="str">
        <f t="shared" si="574"/>
        <v>35.29101826250553</v>
      </c>
      <c r="F1000" s="71" t="str">
        <f t="shared" si="575"/>
        <v>687.0</v>
      </c>
      <c r="G1000" s="71" t="str">
        <f t="shared" si="576"/>
        <v>Malawi</v>
      </c>
      <c r="H1000" s="71" t="str">
        <f t="shared" si="577"/>
        <v>Chiradzulu</v>
      </c>
      <c r="I1000" s="71" t="str">
        <f t="shared" si="578"/>
        <v>Nkalo</v>
      </c>
      <c r="J1000" s="71" t="str">
        <f t="shared" si="579"/>
        <v>Makalani</v>
      </c>
      <c r="K1000" s="71" t="str">
        <f t="shared" si="580"/>
        <v>Mahame</v>
      </c>
      <c r="L1000" s="71">
        <f t="shared" si="581"/>
        <v>0</v>
      </c>
      <c r="M1000" s="71">
        <f t="shared" si="582"/>
        <v>0</v>
      </c>
      <c r="N1000" s="71">
        <f t="shared" si="601"/>
        <v>7</v>
      </c>
      <c r="O1000" s="71" t="str">
        <f t="shared" si="602"/>
        <v>Intermediate Level of Service</v>
      </c>
      <c r="P1000" s="71">
        <v>1</v>
      </c>
      <c r="Q1000" s="71" t="str">
        <f t="shared" si="583"/>
        <v>Afridev Handpump</v>
      </c>
      <c r="R1000" s="71" t="str">
        <f t="shared" si="584"/>
        <v/>
      </c>
      <c r="S1000" s="71" t="str">
        <f t="shared" si="603"/>
        <v>Afridev Handpump</v>
      </c>
      <c r="T1000" s="71">
        <f t="shared" si="585"/>
        <v>1</v>
      </c>
      <c r="U1000" s="71">
        <f t="shared" si="586"/>
        <v>300</v>
      </c>
      <c r="V1000" s="71">
        <f t="shared" si="587"/>
        <v>0</v>
      </c>
      <c r="W1000" s="71">
        <f t="shared" si="588"/>
        <v>1</v>
      </c>
      <c r="X1000" s="71" t="str">
        <f t="shared" si="589"/>
        <v/>
      </c>
      <c r="Y1000" s="71" t="str">
        <f t="shared" si="590"/>
        <v/>
      </c>
      <c r="Z1000" s="71">
        <f t="shared" si="604"/>
        <v>1</v>
      </c>
      <c r="AA1000" s="71">
        <f t="shared" si="591"/>
        <v>1</v>
      </c>
      <c r="AB1000" s="71">
        <f t="shared" si="592"/>
        <v>60</v>
      </c>
      <c r="AC1000" s="71" t="str">
        <f t="shared" si="593"/>
        <v>Handpump</v>
      </c>
      <c r="AD1000" s="71">
        <f t="shared" si="605"/>
        <v>60</v>
      </c>
      <c r="AE1000" s="71" t="str">
        <f t="shared" si="606"/>
        <v/>
      </c>
      <c r="AF1000" s="71">
        <f t="shared" si="594"/>
        <v>1</v>
      </c>
      <c r="AG1000" s="71" t="str">
        <f t="shared" si="595"/>
        <v/>
      </c>
      <c r="AH1000" s="71" t="str">
        <f t="shared" si="596"/>
        <v/>
      </c>
      <c r="AI1000" s="71">
        <f t="shared" si="597"/>
        <v>1</v>
      </c>
      <c r="AJ1000" s="71" t="str">
        <f t="shared" si="598"/>
        <v>Turbidity</v>
      </c>
      <c r="AK1000" s="71">
        <f t="shared" si="599"/>
        <v>1</v>
      </c>
      <c r="AL1000" s="71">
        <f t="shared" si="607"/>
        <v>1</v>
      </c>
      <c r="AM1000" s="71">
        <f t="shared" si="600"/>
        <v>1</v>
      </c>
    </row>
    <row r="1001" spans="1:39" x14ac:dyDescent="0.45">
      <c r="A1001" s="71" t="str">
        <f t="shared" si="570"/>
        <v>2742240109</v>
      </c>
      <c r="B1001" s="71" t="str">
        <f t="shared" si="571"/>
        <v>29-08-2019 04:17:52 UTC</v>
      </c>
      <c r="C1001" s="71" t="str">
        <f t="shared" si="572"/>
        <v>mb1h-1enj-prng</v>
      </c>
      <c r="D1001" s="71" t="str">
        <f t="shared" si="573"/>
        <v>-15.935353869572282</v>
      </c>
      <c r="E1001" s="71" t="str">
        <f t="shared" si="574"/>
        <v>35.29686656780541</v>
      </c>
      <c r="F1001" s="71" t="str">
        <f t="shared" si="575"/>
        <v>706.0</v>
      </c>
      <c r="G1001" s="71" t="str">
        <f t="shared" si="576"/>
        <v>Malawi</v>
      </c>
      <c r="H1001" s="71" t="str">
        <f t="shared" si="577"/>
        <v>Chiradzulu</v>
      </c>
      <c r="I1001" s="71" t="str">
        <f t="shared" si="578"/>
        <v>Nkalo</v>
      </c>
      <c r="J1001" s="71" t="str">
        <f t="shared" si="579"/>
        <v>Maoni</v>
      </c>
      <c r="K1001" s="71" t="str">
        <f t="shared" si="580"/>
        <v>Chaphweteka</v>
      </c>
      <c r="L1001" s="71">
        <f t="shared" si="581"/>
        <v>0</v>
      </c>
      <c r="M1001" s="71">
        <f t="shared" si="582"/>
        <v>0</v>
      </c>
      <c r="N1001" s="71">
        <f t="shared" si="601"/>
        <v>6</v>
      </c>
      <c r="O1001" s="71" t="str">
        <f t="shared" si="602"/>
        <v>Intermediate Level of Service</v>
      </c>
      <c r="P1001" s="71">
        <v>1</v>
      </c>
      <c r="Q1001" s="71" t="str">
        <f t="shared" si="583"/>
        <v>Afridev Handpump</v>
      </c>
      <c r="R1001" s="71" t="str">
        <f t="shared" si="584"/>
        <v/>
      </c>
      <c r="S1001" s="71" t="str">
        <f t="shared" si="603"/>
        <v>Afridev Handpump</v>
      </c>
      <c r="T1001" s="71">
        <f t="shared" si="585"/>
        <v>1</v>
      </c>
      <c r="U1001" s="71">
        <f t="shared" si="586"/>
        <v>775</v>
      </c>
      <c r="V1001" s="71">
        <f t="shared" si="587"/>
        <v>0</v>
      </c>
      <c r="W1001" s="71">
        <f t="shared" si="588"/>
        <v>0</v>
      </c>
      <c r="X1001" s="71">
        <f t="shared" si="589"/>
        <v>1</v>
      </c>
      <c r="Y1001" s="71">
        <f t="shared" si="590"/>
        <v>0</v>
      </c>
      <c r="Z1001" s="71">
        <f t="shared" si="604"/>
        <v>0</v>
      </c>
      <c r="AA1001" s="71">
        <f t="shared" si="591"/>
        <v>1</v>
      </c>
      <c r="AB1001" s="71">
        <f t="shared" si="592"/>
        <v>59</v>
      </c>
      <c r="AC1001" s="71" t="str">
        <f t="shared" si="593"/>
        <v>Handpump</v>
      </c>
      <c r="AD1001" s="71">
        <f t="shared" si="605"/>
        <v>59</v>
      </c>
      <c r="AE1001" s="71" t="str">
        <f t="shared" si="606"/>
        <v/>
      </c>
      <c r="AF1001" s="71">
        <f t="shared" si="594"/>
        <v>1</v>
      </c>
      <c r="AG1001" s="71" t="str">
        <f t="shared" si="595"/>
        <v/>
      </c>
      <c r="AH1001" s="71" t="str">
        <f t="shared" si="596"/>
        <v/>
      </c>
      <c r="AI1001" s="71">
        <f t="shared" si="597"/>
        <v>1</v>
      </c>
      <c r="AJ1001" s="71" t="str">
        <f t="shared" si="598"/>
        <v>Turbidity</v>
      </c>
      <c r="AK1001" s="71">
        <f t="shared" si="599"/>
        <v>1</v>
      </c>
      <c r="AL1001" s="71">
        <f t="shared" si="607"/>
        <v>1</v>
      </c>
      <c r="AM1001" s="71">
        <f t="shared" si="600"/>
        <v>1</v>
      </c>
    </row>
    <row r="1002" spans="1:39" x14ac:dyDescent="0.45">
      <c r="A1002" s="71" t="str">
        <f t="shared" si="570"/>
        <v>2717310084</v>
      </c>
      <c r="B1002" s="71" t="str">
        <f t="shared" si="571"/>
        <v>29-08-2019 05:39:30 UTC</v>
      </c>
      <c r="C1002" s="71" t="str">
        <f t="shared" si="572"/>
        <v>r8rj-sk1b-dj90</v>
      </c>
      <c r="D1002" s="71" t="str">
        <f t="shared" si="573"/>
        <v>-15.639617987908423</v>
      </c>
      <c r="E1002" s="71" t="str">
        <f t="shared" si="574"/>
        <v>35.119161419570446</v>
      </c>
      <c r="F1002" s="71" t="str">
        <f t="shared" si="575"/>
        <v>910.0</v>
      </c>
      <c r="G1002" s="71" t="str">
        <f t="shared" si="576"/>
        <v>Malawi</v>
      </c>
      <c r="H1002" s="71" t="str">
        <f t="shared" si="577"/>
        <v>Chiradzulu</v>
      </c>
      <c r="I1002" s="71" t="str">
        <f t="shared" si="578"/>
        <v>Chitera</v>
      </c>
      <c r="J1002" s="71" t="str">
        <f t="shared" si="579"/>
        <v>Ntalika</v>
      </c>
      <c r="K1002" s="71" t="str">
        <f t="shared" si="580"/>
        <v>Kavina</v>
      </c>
      <c r="L1002" s="71">
        <f t="shared" si="581"/>
        <v>0</v>
      </c>
      <c r="M1002" s="71">
        <f t="shared" si="582"/>
        <v>0</v>
      </c>
      <c r="N1002" s="71">
        <f t="shared" si="601"/>
        <v>0</v>
      </c>
      <c r="O1002" s="71" t="str">
        <f t="shared" si="602"/>
        <v>No Improved System</v>
      </c>
      <c r="P1002" s="71" t="s">
        <v>96</v>
      </c>
      <c r="Q1002" s="71" t="str">
        <f t="shared" si="583"/>
        <v/>
      </c>
      <c r="R1002" s="71" t="str">
        <f t="shared" si="584"/>
        <v>River</v>
      </c>
      <c r="S1002" s="71" t="str">
        <f t="shared" si="603"/>
        <v>River</v>
      </c>
      <c r="T1002" s="71" t="str">
        <f t="shared" si="585"/>
        <v>N/A</v>
      </c>
      <c r="U1002" s="71">
        <f t="shared" si="586"/>
        <v>156</v>
      </c>
      <c r="V1002" s="71" t="str">
        <f t="shared" si="587"/>
        <v>N/A</v>
      </c>
      <c r="W1002" s="71" t="str">
        <f t="shared" si="588"/>
        <v/>
      </c>
      <c r="X1002" s="71" t="str">
        <f t="shared" si="589"/>
        <v/>
      </c>
      <c r="Y1002" s="71" t="str">
        <f t="shared" si="590"/>
        <v/>
      </c>
      <c r="Z1002" s="71" t="str">
        <f t="shared" si="604"/>
        <v>N/A</v>
      </c>
      <c r="AA1002" s="71" t="str">
        <f t="shared" si="591"/>
        <v>N/A</v>
      </c>
      <c r="AB1002" s="71" t="str">
        <f t="shared" si="592"/>
        <v/>
      </c>
      <c r="AC1002" s="71" t="str">
        <f t="shared" si="593"/>
        <v/>
      </c>
      <c r="AD1002" s="71" t="str">
        <f t="shared" si="605"/>
        <v/>
      </c>
      <c r="AE1002" s="71" t="str">
        <f t="shared" si="606"/>
        <v/>
      </c>
      <c r="AF1002" s="71" t="str">
        <f t="shared" si="594"/>
        <v>N/A</v>
      </c>
      <c r="AG1002" s="71" t="str">
        <f t="shared" si="595"/>
        <v/>
      </c>
      <c r="AH1002" s="71" t="str">
        <f t="shared" si="596"/>
        <v/>
      </c>
      <c r="AI1002" s="71" t="str">
        <f t="shared" si="597"/>
        <v/>
      </c>
      <c r="AJ1002" s="71" t="str">
        <f t="shared" si="598"/>
        <v/>
      </c>
      <c r="AK1002" s="71" t="str">
        <f t="shared" si="599"/>
        <v/>
      </c>
      <c r="AL1002" s="71" t="str">
        <f t="shared" si="607"/>
        <v>N/A</v>
      </c>
      <c r="AM1002" s="71" t="str">
        <f t="shared" si="600"/>
        <v>N/A</v>
      </c>
    </row>
    <row r="1003" spans="1:39" x14ac:dyDescent="0.45">
      <c r="A1003" s="71" t="str">
        <f t="shared" si="570"/>
        <v>2732450162</v>
      </c>
      <c r="B1003" s="71" t="str">
        <f t="shared" si="571"/>
        <v>29-08-2019 05:42:59 UTC</v>
      </c>
      <c r="C1003" s="71" t="str">
        <f t="shared" si="572"/>
        <v>7tgm-wfd5-bnb3</v>
      </c>
      <c r="D1003" s="71" t="str">
        <f t="shared" si="573"/>
        <v>-15.636519324034452</v>
      </c>
      <c r="E1003" s="71" t="str">
        <f t="shared" si="574"/>
        <v>35.11809624731541</v>
      </c>
      <c r="F1003" s="71" t="str">
        <f t="shared" si="575"/>
        <v>959.0</v>
      </c>
      <c r="G1003" s="71" t="str">
        <f t="shared" si="576"/>
        <v>Malawi</v>
      </c>
      <c r="H1003" s="71" t="str">
        <f t="shared" si="577"/>
        <v>Chiradzulu</v>
      </c>
      <c r="I1003" s="71" t="str">
        <f t="shared" si="578"/>
        <v>Chitera</v>
      </c>
      <c r="J1003" s="71" t="str">
        <f t="shared" si="579"/>
        <v>Ntalika</v>
      </c>
      <c r="K1003" s="71" t="str">
        <f t="shared" si="580"/>
        <v>Kavina</v>
      </c>
      <c r="L1003" s="71">
        <f t="shared" si="581"/>
        <v>0</v>
      </c>
      <c r="M1003" s="71">
        <f t="shared" si="582"/>
        <v>0</v>
      </c>
      <c r="N1003" s="71">
        <f t="shared" si="601"/>
        <v>0</v>
      </c>
      <c r="O1003" s="71" t="str">
        <f t="shared" si="602"/>
        <v>No Improved System</v>
      </c>
      <c r="P1003" s="71" t="s">
        <v>96</v>
      </c>
      <c r="Q1003" s="71" t="str">
        <f t="shared" si="583"/>
        <v/>
      </c>
      <c r="R1003" s="71" t="str">
        <f t="shared" si="584"/>
        <v/>
      </c>
      <c r="S1003" s="71" t="str">
        <f t="shared" si="603"/>
        <v/>
      </c>
      <c r="T1003" s="71" t="str">
        <f t="shared" si="585"/>
        <v>N/A</v>
      </c>
      <c r="U1003" s="71">
        <f t="shared" si="586"/>
        <v>50</v>
      </c>
      <c r="V1003" s="71" t="str">
        <f t="shared" si="587"/>
        <v>N/A</v>
      </c>
      <c r="W1003" s="71" t="str">
        <f t="shared" si="588"/>
        <v/>
      </c>
      <c r="X1003" s="71" t="str">
        <f t="shared" si="589"/>
        <v/>
      </c>
      <c r="Y1003" s="71" t="str">
        <f t="shared" si="590"/>
        <v/>
      </c>
      <c r="Z1003" s="71" t="str">
        <f t="shared" si="604"/>
        <v>N/A</v>
      </c>
      <c r="AA1003" s="71" t="str">
        <f t="shared" si="591"/>
        <v>N/A</v>
      </c>
      <c r="AB1003" s="71" t="str">
        <f t="shared" si="592"/>
        <v/>
      </c>
      <c r="AC1003" s="71" t="str">
        <f t="shared" si="593"/>
        <v/>
      </c>
      <c r="AD1003" s="71" t="str">
        <f t="shared" si="605"/>
        <v/>
      </c>
      <c r="AE1003" s="71" t="str">
        <f t="shared" si="606"/>
        <v/>
      </c>
      <c r="AF1003" s="71" t="str">
        <f t="shared" si="594"/>
        <v>N/A</v>
      </c>
      <c r="AG1003" s="71" t="str">
        <f t="shared" si="595"/>
        <v/>
      </c>
      <c r="AH1003" s="71" t="str">
        <f t="shared" si="596"/>
        <v/>
      </c>
      <c r="AI1003" s="71" t="str">
        <f t="shared" si="597"/>
        <v/>
      </c>
      <c r="AJ1003" s="71" t="str">
        <f t="shared" si="598"/>
        <v/>
      </c>
      <c r="AK1003" s="71" t="str">
        <f t="shared" si="599"/>
        <v/>
      </c>
      <c r="AL1003" s="71" t="str">
        <f t="shared" si="607"/>
        <v>N/A</v>
      </c>
      <c r="AM1003" s="71" t="str">
        <f t="shared" si="600"/>
        <v>N/A</v>
      </c>
    </row>
    <row r="1004" spans="1:39" x14ac:dyDescent="0.45">
      <c r="A1004" s="71" t="str">
        <f t="shared" si="570"/>
        <v>2724690051</v>
      </c>
      <c r="B1004" s="71" t="str">
        <f t="shared" si="571"/>
        <v>29-08-2019 06:20:51 UTC</v>
      </c>
      <c r="C1004" s="71" t="str">
        <f t="shared" si="572"/>
        <v>ktqy-7ygh-ae28</v>
      </c>
      <c r="D1004" s="71" t="str">
        <f t="shared" si="573"/>
        <v>-15.629161605611444</v>
      </c>
      <c r="E1004" s="71" t="str">
        <f t="shared" si="574"/>
        <v>35.10981366969645</v>
      </c>
      <c r="F1004" s="71" t="str">
        <f t="shared" si="575"/>
        <v>966.0</v>
      </c>
      <c r="G1004" s="71" t="str">
        <f t="shared" si="576"/>
        <v>Malawi</v>
      </c>
      <c r="H1004" s="71" t="str">
        <f t="shared" si="577"/>
        <v>Chiradzulu</v>
      </c>
      <c r="I1004" s="71" t="str">
        <f t="shared" si="578"/>
        <v>Chitera</v>
      </c>
      <c r="J1004" s="71" t="str">
        <f t="shared" si="579"/>
        <v>Ntalika</v>
      </c>
      <c r="K1004" s="71" t="str">
        <f t="shared" si="580"/>
        <v>Ntalika</v>
      </c>
      <c r="L1004" s="71">
        <f t="shared" si="581"/>
        <v>0</v>
      </c>
      <c r="M1004" s="71">
        <f t="shared" si="582"/>
        <v>0</v>
      </c>
      <c r="N1004" s="71">
        <f t="shared" si="601"/>
        <v>0</v>
      </c>
      <c r="O1004" s="71" t="str">
        <f t="shared" si="602"/>
        <v>No Improved System</v>
      </c>
      <c r="P1004" s="71" t="s">
        <v>96</v>
      </c>
      <c r="Q1004" s="71" t="str">
        <f t="shared" si="583"/>
        <v/>
      </c>
      <c r="R1004" s="71" t="str">
        <f t="shared" si="584"/>
        <v>Unprotected Spring</v>
      </c>
      <c r="S1004" s="71" t="str">
        <f t="shared" si="603"/>
        <v>Unprotected Spring</v>
      </c>
      <c r="T1004" s="71" t="str">
        <f t="shared" si="585"/>
        <v>N/A</v>
      </c>
      <c r="U1004" s="71">
        <f t="shared" si="586"/>
        <v>100</v>
      </c>
      <c r="V1004" s="71" t="str">
        <f t="shared" si="587"/>
        <v>N/A</v>
      </c>
      <c r="W1004" s="71" t="str">
        <f t="shared" si="588"/>
        <v/>
      </c>
      <c r="X1004" s="71" t="str">
        <f t="shared" si="589"/>
        <v/>
      </c>
      <c r="Y1004" s="71" t="str">
        <f t="shared" si="590"/>
        <v/>
      </c>
      <c r="Z1004" s="71" t="str">
        <f t="shared" si="604"/>
        <v>N/A</v>
      </c>
      <c r="AA1004" s="71" t="str">
        <f t="shared" si="591"/>
        <v>N/A</v>
      </c>
      <c r="AB1004" s="71" t="str">
        <f t="shared" si="592"/>
        <v/>
      </c>
      <c r="AC1004" s="71" t="str">
        <f t="shared" si="593"/>
        <v/>
      </c>
      <c r="AD1004" s="71" t="str">
        <f t="shared" si="605"/>
        <v/>
      </c>
      <c r="AE1004" s="71" t="str">
        <f t="shared" si="606"/>
        <v/>
      </c>
      <c r="AF1004" s="71" t="str">
        <f t="shared" si="594"/>
        <v>N/A</v>
      </c>
      <c r="AG1004" s="71" t="str">
        <f t="shared" si="595"/>
        <v/>
      </c>
      <c r="AH1004" s="71" t="str">
        <f t="shared" si="596"/>
        <v/>
      </c>
      <c r="AI1004" s="71" t="str">
        <f t="shared" si="597"/>
        <v/>
      </c>
      <c r="AJ1004" s="71" t="str">
        <f t="shared" si="598"/>
        <v/>
      </c>
      <c r="AK1004" s="71" t="str">
        <f t="shared" si="599"/>
        <v/>
      </c>
      <c r="AL1004" s="71" t="str">
        <f t="shared" si="607"/>
        <v>N/A</v>
      </c>
      <c r="AM1004" s="71" t="str">
        <f t="shared" si="600"/>
        <v>N/A</v>
      </c>
    </row>
    <row r="1005" spans="1:39" x14ac:dyDescent="0.45">
      <c r="A1005" s="71" t="str">
        <f t="shared" si="570"/>
        <v>2707660129</v>
      </c>
      <c r="B1005" s="71" t="str">
        <f t="shared" si="571"/>
        <v>29-08-2019 06:51:06 UTC</v>
      </c>
      <c r="C1005" s="71" t="str">
        <f t="shared" si="572"/>
        <v>7egt-5d3b-j9kt</v>
      </c>
      <c r="D1005" s="71" t="str">
        <f t="shared" si="573"/>
        <v>-15.628602281212807</v>
      </c>
      <c r="E1005" s="71" t="str">
        <f t="shared" si="574"/>
        <v>35.11598174460232</v>
      </c>
      <c r="F1005" s="71" t="str">
        <f t="shared" si="575"/>
        <v>989.0</v>
      </c>
      <c r="G1005" s="71" t="str">
        <f t="shared" si="576"/>
        <v>Malawi</v>
      </c>
      <c r="H1005" s="71" t="str">
        <f t="shared" si="577"/>
        <v>Chiradzulu</v>
      </c>
      <c r="I1005" s="71" t="str">
        <f t="shared" si="578"/>
        <v>Chitera</v>
      </c>
      <c r="J1005" s="71" t="str">
        <f t="shared" si="579"/>
        <v>Ntalika</v>
      </c>
      <c r="K1005" s="71" t="str">
        <f t="shared" si="580"/>
        <v>Ntalika</v>
      </c>
      <c r="L1005" s="71">
        <f t="shared" si="581"/>
        <v>0</v>
      </c>
      <c r="M1005" s="71">
        <f t="shared" si="582"/>
        <v>0</v>
      </c>
      <c r="N1005" s="71">
        <f t="shared" si="601"/>
        <v>0</v>
      </c>
      <c r="O1005" s="71" t="str">
        <f t="shared" si="602"/>
        <v>No Improved System</v>
      </c>
      <c r="P1005" s="71" t="s">
        <v>96</v>
      </c>
      <c r="Q1005" s="71" t="str">
        <f t="shared" si="583"/>
        <v/>
      </c>
      <c r="R1005" s="71" t="str">
        <f t="shared" si="584"/>
        <v>Unprotected well</v>
      </c>
      <c r="S1005" s="71" t="str">
        <f t="shared" si="603"/>
        <v>Unprotected well</v>
      </c>
      <c r="T1005" s="71" t="str">
        <f t="shared" si="585"/>
        <v>N/A</v>
      </c>
      <c r="U1005" s="71">
        <f t="shared" si="586"/>
        <v>20</v>
      </c>
      <c r="V1005" s="71" t="str">
        <f t="shared" si="587"/>
        <v>N/A</v>
      </c>
      <c r="W1005" s="71" t="str">
        <f t="shared" si="588"/>
        <v/>
      </c>
      <c r="X1005" s="71" t="str">
        <f t="shared" si="589"/>
        <v/>
      </c>
      <c r="Y1005" s="71" t="str">
        <f t="shared" si="590"/>
        <v/>
      </c>
      <c r="Z1005" s="71" t="str">
        <f t="shared" si="604"/>
        <v>N/A</v>
      </c>
      <c r="AA1005" s="71" t="str">
        <f t="shared" si="591"/>
        <v>N/A</v>
      </c>
      <c r="AB1005" s="71" t="str">
        <f t="shared" si="592"/>
        <v/>
      </c>
      <c r="AC1005" s="71" t="str">
        <f t="shared" si="593"/>
        <v/>
      </c>
      <c r="AD1005" s="71" t="str">
        <f t="shared" si="605"/>
        <v/>
      </c>
      <c r="AE1005" s="71" t="str">
        <f t="shared" si="606"/>
        <v/>
      </c>
      <c r="AF1005" s="71" t="str">
        <f t="shared" si="594"/>
        <v>N/A</v>
      </c>
      <c r="AG1005" s="71" t="str">
        <f t="shared" si="595"/>
        <v/>
      </c>
      <c r="AH1005" s="71" t="str">
        <f t="shared" si="596"/>
        <v/>
      </c>
      <c r="AI1005" s="71" t="str">
        <f t="shared" si="597"/>
        <v/>
      </c>
      <c r="AJ1005" s="71" t="str">
        <f t="shared" si="598"/>
        <v/>
      </c>
      <c r="AK1005" s="71" t="str">
        <f t="shared" si="599"/>
        <v/>
      </c>
      <c r="AL1005" s="71" t="str">
        <f t="shared" si="607"/>
        <v>N/A</v>
      </c>
      <c r="AM1005" s="71" t="str">
        <f t="shared" si="600"/>
        <v>N/A</v>
      </c>
    </row>
    <row r="1006" spans="1:39" x14ac:dyDescent="0.45">
      <c r="A1006" s="71" t="str">
        <f t="shared" si="570"/>
        <v>2734380078</v>
      </c>
      <c r="B1006" s="71" t="str">
        <f t="shared" si="571"/>
        <v>29-08-2019 07:15:35 UTC</v>
      </c>
      <c r="C1006" s="71" t="str">
        <f t="shared" si="572"/>
        <v>thfc-eyjv-04dc</v>
      </c>
      <c r="D1006" s="71" t="str">
        <f t="shared" si="573"/>
        <v>-15.968899293802679</v>
      </c>
      <c r="E1006" s="71" t="str">
        <f t="shared" si="574"/>
        <v>35.29988665133715</v>
      </c>
      <c r="F1006" s="71" t="str">
        <f t="shared" si="575"/>
        <v>671.0</v>
      </c>
      <c r="G1006" s="71" t="str">
        <f t="shared" si="576"/>
        <v>Malawi</v>
      </c>
      <c r="H1006" s="71" t="str">
        <f t="shared" si="577"/>
        <v>Chiradzulu</v>
      </c>
      <c r="I1006" s="71" t="str">
        <f t="shared" si="578"/>
        <v>Nkalo</v>
      </c>
      <c r="J1006" s="71" t="str">
        <f t="shared" si="579"/>
        <v>Ngumba</v>
      </c>
      <c r="K1006" s="71" t="str">
        <f t="shared" si="580"/>
        <v>Ngumba</v>
      </c>
      <c r="L1006" s="71">
        <f t="shared" si="581"/>
        <v>0</v>
      </c>
      <c r="M1006" s="71">
        <f t="shared" si="582"/>
        <v>0</v>
      </c>
      <c r="N1006" s="71">
        <f t="shared" si="601"/>
        <v>5</v>
      </c>
      <c r="O1006" s="71" t="str">
        <f t="shared" si="602"/>
        <v>Basic Level of Service</v>
      </c>
      <c r="P1006" s="71">
        <v>1</v>
      </c>
      <c r="Q1006" s="71" t="str">
        <f t="shared" si="583"/>
        <v>Afridev Handpump</v>
      </c>
      <c r="R1006" s="71" t="str">
        <f t="shared" si="584"/>
        <v/>
      </c>
      <c r="S1006" s="71" t="str">
        <f t="shared" si="603"/>
        <v>Afridev Handpump</v>
      </c>
      <c r="T1006" s="71">
        <f t="shared" si="585"/>
        <v>1</v>
      </c>
      <c r="U1006" s="71">
        <f t="shared" si="586"/>
        <v>240</v>
      </c>
      <c r="V1006" s="71">
        <f t="shared" si="587"/>
        <v>1</v>
      </c>
      <c r="W1006" s="71">
        <f t="shared" si="588"/>
        <v>1</v>
      </c>
      <c r="X1006" s="71" t="str">
        <f t="shared" si="589"/>
        <v/>
      </c>
      <c r="Y1006" s="71" t="str">
        <f t="shared" si="590"/>
        <v/>
      </c>
      <c r="Z1006" s="71">
        <f t="shared" si="604"/>
        <v>1</v>
      </c>
      <c r="AA1006" s="71">
        <f t="shared" si="591"/>
        <v>0</v>
      </c>
      <c r="AB1006" s="71">
        <f t="shared" si="592"/>
        <v>0</v>
      </c>
      <c r="AC1006" s="71" t="str">
        <f t="shared" si="593"/>
        <v>Handpump</v>
      </c>
      <c r="AD1006" s="71">
        <f t="shared" si="605"/>
        <v>0</v>
      </c>
      <c r="AE1006" s="71" t="str">
        <f t="shared" si="606"/>
        <v/>
      </c>
      <c r="AF1006" s="71">
        <f t="shared" si="594"/>
        <v>1</v>
      </c>
      <c r="AG1006" s="71" t="str">
        <f t="shared" si="595"/>
        <v/>
      </c>
      <c r="AH1006" s="71" t="str">
        <f t="shared" si="596"/>
        <v/>
      </c>
      <c r="AI1006" s="71" t="str">
        <f t="shared" si="597"/>
        <v/>
      </c>
      <c r="AJ1006" s="71" t="str">
        <f t="shared" si="598"/>
        <v>Turbidity</v>
      </c>
      <c r="AK1006" s="71" t="str">
        <f t="shared" si="599"/>
        <v/>
      </c>
      <c r="AL1006" s="71" t="str">
        <f t="shared" si="607"/>
        <v>No Data</v>
      </c>
      <c r="AM1006" s="71">
        <f t="shared" si="600"/>
        <v>0</v>
      </c>
    </row>
    <row r="1007" spans="1:39" x14ac:dyDescent="0.45">
      <c r="A1007" s="71" t="str">
        <f t="shared" si="570"/>
        <v>2717290399</v>
      </c>
      <c r="B1007" s="71" t="str">
        <f t="shared" si="571"/>
        <v>29-08-2019 07:20:21 UTC</v>
      </c>
      <c r="C1007" s="71" t="str">
        <f t="shared" si="572"/>
        <v>s9t2-gvgq-dfm8</v>
      </c>
      <c r="D1007" s="71" t="str">
        <f t="shared" si="573"/>
        <v>-15.8199472585693</v>
      </c>
      <c r="E1007" s="71" t="str">
        <f t="shared" si="574"/>
        <v>35.1852872595191</v>
      </c>
      <c r="F1007" s="71" t="str">
        <f t="shared" si="575"/>
        <v>902.0</v>
      </c>
      <c r="G1007" s="71" t="str">
        <f t="shared" si="576"/>
        <v>Malawi</v>
      </c>
      <c r="H1007" s="71" t="str">
        <f t="shared" si="577"/>
        <v>Chiradzulu</v>
      </c>
      <c r="I1007" s="71" t="str">
        <f t="shared" si="578"/>
        <v>Likoswe</v>
      </c>
      <c r="J1007" s="71" t="str">
        <f t="shared" si="579"/>
        <v>Masikini</v>
      </c>
      <c r="K1007" s="71" t="str">
        <f t="shared" si="580"/>
        <v>Masikini</v>
      </c>
      <c r="L1007" s="71">
        <f t="shared" si="581"/>
        <v>0</v>
      </c>
      <c r="M1007" s="71">
        <f t="shared" si="582"/>
        <v>0</v>
      </c>
      <c r="N1007" s="71">
        <f t="shared" si="601"/>
        <v>4</v>
      </c>
      <c r="O1007" s="71" t="str">
        <f t="shared" si="602"/>
        <v>Basic Level of Service</v>
      </c>
      <c r="P1007" s="71">
        <v>1</v>
      </c>
      <c r="Q1007" s="71" t="str">
        <f t="shared" si="583"/>
        <v>Afridev Handpump</v>
      </c>
      <c r="R1007" s="71" t="str">
        <f t="shared" si="584"/>
        <v/>
      </c>
      <c r="S1007" s="71" t="str">
        <f t="shared" si="603"/>
        <v>Afridev Handpump</v>
      </c>
      <c r="T1007" s="71">
        <f t="shared" si="585"/>
        <v>1</v>
      </c>
      <c r="U1007" s="71">
        <f t="shared" si="586"/>
        <v>500</v>
      </c>
      <c r="V1007" s="71">
        <f t="shared" si="587"/>
        <v>0</v>
      </c>
      <c r="W1007" s="71">
        <f t="shared" si="588"/>
        <v>1</v>
      </c>
      <c r="X1007" s="71" t="str">
        <f t="shared" si="589"/>
        <v/>
      </c>
      <c r="Y1007" s="71" t="str">
        <f t="shared" si="590"/>
        <v/>
      </c>
      <c r="Z1007" s="71">
        <f t="shared" si="604"/>
        <v>1</v>
      </c>
      <c r="AA1007" s="71">
        <f t="shared" si="591"/>
        <v>0</v>
      </c>
      <c r="AB1007" s="71">
        <f t="shared" si="592"/>
        <v>0</v>
      </c>
      <c r="AC1007" s="71" t="str">
        <f t="shared" si="593"/>
        <v>Handpump</v>
      </c>
      <c r="AD1007" s="71">
        <f t="shared" si="605"/>
        <v>0</v>
      </c>
      <c r="AE1007" s="71" t="str">
        <f t="shared" si="606"/>
        <v/>
      </c>
      <c r="AF1007" s="71">
        <f t="shared" si="594"/>
        <v>1</v>
      </c>
      <c r="AG1007" s="71" t="str">
        <f t="shared" si="595"/>
        <v/>
      </c>
      <c r="AH1007" s="71" t="str">
        <f t="shared" si="596"/>
        <v/>
      </c>
      <c r="AI1007" s="71" t="str">
        <f t="shared" si="597"/>
        <v/>
      </c>
      <c r="AJ1007" s="71" t="str">
        <f t="shared" si="598"/>
        <v>Turbidity</v>
      </c>
      <c r="AK1007" s="71" t="str">
        <f t="shared" si="599"/>
        <v/>
      </c>
      <c r="AL1007" s="71" t="str">
        <f t="shared" si="607"/>
        <v>No Data</v>
      </c>
      <c r="AM1007" s="71">
        <f t="shared" si="600"/>
        <v>0</v>
      </c>
    </row>
    <row r="1008" spans="1:39" x14ac:dyDescent="0.45">
      <c r="A1008" s="71" t="str">
        <f t="shared" si="570"/>
        <v>2740340788</v>
      </c>
      <c r="B1008" s="71" t="str">
        <f t="shared" si="571"/>
        <v>29-08-2019 07:52:36 UTC</v>
      </c>
      <c r="C1008" s="71" t="str">
        <f t="shared" si="572"/>
        <v>hk7b-4qae-wpqb</v>
      </c>
      <c r="D1008" s="71" t="str">
        <f t="shared" si="573"/>
        <v>-15.968103180639446</v>
      </c>
      <c r="E1008" s="71" t="str">
        <f t="shared" si="574"/>
        <v>35.28090851381421</v>
      </c>
      <c r="F1008" s="71" t="str">
        <f t="shared" si="575"/>
        <v>730.0</v>
      </c>
      <c r="G1008" s="71" t="str">
        <f t="shared" si="576"/>
        <v>Malawi</v>
      </c>
      <c r="H1008" s="71" t="str">
        <f t="shared" si="577"/>
        <v>Chiradzulu</v>
      </c>
      <c r="I1008" s="71" t="str">
        <f t="shared" si="578"/>
        <v>Nkalo</v>
      </c>
      <c r="J1008" s="71" t="str">
        <f t="shared" si="579"/>
        <v>Ngumba</v>
      </c>
      <c r="K1008" s="71" t="str">
        <f t="shared" si="580"/>
        <v>Mpezeni</v>
      </c>
      <c r="L1008" s="71">
        <f t="shared" si="581"/>
        <v>0</v>
      </c>
      <c r="M1008" s="71">
        <f t="shared" si="582"/>
        <v>0</v>
      </c>
      <c r="N1008" s="71">
        <f t="shared" si="601"/>
        <v>7</v>
      </c>
      <c r="O1008" s="71" t="str">
        <f t="shared" si="602"/>
        <v>Intermediate Level of Service</v>
      </c>
      <c r="P1008" s="71">
        <v>1</v>
      </c>
      <c r="Q1008" s="71" t="str">
        <f t="shared" si="583"/>
        <v>Afridev Handpump</v>
      </c>
      <c r="R1008" s="71" t="str">
        <f t="shared" si="584"/>
        <v/>
      </c>
      <c r="S1008" s="71" t="str">
        <f t="shared" si="603"/>
        <v>Afridev Handpump</v>
      </c>
      <c r="T1008" s="71">
        <f t="shared" si="585"/>
        <v>1</v>
      </c>
      <c r="U1008" s="71">
        <f t="shared" si="586"/>
        <v>300</v>
      </c>
      <c r="V1008" s="71">
        <f t="shared" si="587"/>
        <v>0</v>
      </c>
      <c r="W1008" s="71">
        <f t="shared" si="588"/>
        <v>1</v>
      </c>
      <c r="X1008" s="71" t="str">
        <f t="shared" si="589"/>
        <v/>
      </c>
      <c r="Y1008" s="71" t="str">
        <f t="shared" si="590"/>
        <v/>
      </c>
      <c r="Z1008" s="71">
        <f t="shared" si="604"/>
        <v>1</v>
      </c>
      <c r="AA1008" s="71">
        <f t="shared" si="591"/>
        <v>1</v>
      </c>
      <c r="AB1008" s="71">
        <f t="shared" si="592"/>
        <v>60</v>
      </c>
      <c r="AC1008" s="71" t="str">
        <f t="shared" si="593"/>
        <v>Handpump</v>
      </c>
      <c r="AD1008" s="71">
        <f t="shared" si="605"/>
        <v>60</v>
      </c>
      <c r="AE1008" s="71" t="str">
        <f t="shared" si="606"/>
        <v/>
      </c>
      <c r="AF1008" s="71">
        <f t="shared" si="594"/>
        <v>1</v>
      </c>
      <c r="AG1008" s="71" t="str">
        <f t="shared" si="595"/>
        <v/>
      </c>
      <c r="AH1008" s="71" t="str">
        <f t="shared" si="596"/>
        <v/>
      </c>
      <c r="AI1008" s="71">
        <f t="shared" si="597"/>
        <v>1</v>
      </c>
      <c r="AJ1008" s="71" t="str">
        <f t="shared" si="598"/>
        <v>Turbidity</v>
      </c>
      <c r="AK1008" s="71">
        <f t="shared" si="599"/>
        <v>1</v>
      </c>
      <c r="AL1008" s="71">
        <f t="shared" si="607"/>
        <v>1</v>
      </c>
      <c r="AM1008" s="71">
        <f t="shared" si="600"/>
        <v>1</v>
      </c>
    </row>
    <row r="1009" spans="1:39" x14ac:dyDescent="0.45">
      <c r="A1009" s="71" t="str">
        <f t="shared" si="570"/>
        <v>2717290071</v>
      </c>
      <c r="B1009" s="71" t="str">
        <f t="shared" si="571"/>
        <v>29-08-2019 08:05:06 UTC</v>
      </c>
      <c r="C1009" s="71" t="str">
        <f t="shared" si="572"/>
        <v>smqn-8f0g-fx5c</v>
      </c>
      <c r="D1009" s="71" t="str">
        <f t="shared" si="573"/>
        <v>-15.962563</v>
      </c>
      <c r="E1009" s="71" t="str">
        <f t="shared" si="574"/>
        <v>35.2938795</v>
      </c>
      <c r="F1009" s="71" t="str">
        <f t="shared" si="575"/>
        <v>696.0</v>
      </c>
      <c r="G1009" s="71" t="str">
        <f t="shared" si="576"/>
        <v>Malawi</v>
      </c>
      <c r="H1009" s="71" t="str">
        <f t="shared" si="577"/>
        <v>Chiradzulu</v>
      </c>
      <c r="I1009" s="71" t="str">
        <f t="shared" si="578"/>
        <v>Nkalo</v>
      </c>
      <c r="J1009" s="71" t="str">
        <f t="shared" si="579"/>
        <v>Ngumba</v>
      </c>
      <c r="K1009" s="71" t="str">
        <f t="shared" si="580"/>
        <v>Chizula</v>
      </c>
      <c r="L1009" s="71">
        <f t="shared" si="581"/>
        <v>0</v>
      </c>
      <c r="M1009" s="71">
        <f t="shared" si="582"/>
        <v>0</v>
      </c>
      <c r="N1009" s="71">
        <f t="shared" si="601"/>
        <v>7</v>
      </c>
      <c r="O1009" s="71" t="str">
        <f t="shared" si="602"/>
        <v>Intermediate Level of Service</v>
      </c>
      <c r="P1009" s="71">
        <v>1</v>
      </c>
      <c r="Q1009" s="71" t="str">
        <f t="shared" si="583"/>
        <v>Afridev Handpump</v>
      </c>
      <c r="R1009" s="71" t="str">
        <f t="shared" si="584"/>
        <v/>
      </c>
      <c r="S1009" s="71" t="str">
        <f t="shared" si="603"/>
        <v>Afridev Handpump</v>
      </c>
      <c r="T1009" s="71">
        <f t="shared" si="585"/>
        <v>1</v>
      </c>
      <c r="U1009" s="71">
        <f t="shared" si="586"/>
        <v>1900</v>
      </c>
      <c r="V1009" s="71">
        <f t="shared" si="587"/>
        <v>0</v>
      </c>
      <c r="W1009" s="71">
        <f t="shared" si="588"/>
        <v>1</v>
      </c>
      <c r="X1009" s="71" t="str">
        <f t="shared" si="589"/>
        <v/>
      </c>
      <c r="Y1009" s="71" t="str">
        <f t="shared" si="590"/>
        <v/>
      </c>
      <c r="Z1009" s="71">
        <f t="shared" si="604"/>
        <v>1</v>
      </c>
      <c r="AA1009" s="71">
        <f t="shared" si="591"/>
        <v>1</v>
      </c>
      <c r="AB1009" s="71">
        <f t="shared" si="592"/>
        <v>58</v>
      </c>
      <c r="AC1009" s="71" t="str">
        <f t="shared" si="593"/>
        <v>Handpump</v>
      </c>
      <c r="AD1009" s="71">
        <f t="shared" si="605"/>
        <v>58</v>
      </c>
      <c r="AE1009" s="71" t="str">
        <f t="shared" si="606"/>
        <v/>
      </c>
      <c r="AF1009" s="71">
        <f t="shared" si="594"/>
        <v>1</v>
      </c>
      <c r="AG1009" s="71" t="str">
        <f t="shared" si="595"/>
        <v/>
      </c>
      <c r="AH1009" s="71" t="str">
        <f t="shared" si="596"/>
        <v/>
      </c>
      <c r="AI1009" s="71">
        <f t="shared" si="597"/>
        <v>1</v>
      </c>
      <c r="AJ1009" s="71" t="str">
        <f t="shared" si="598"/>
        <v>Turbidity</v>
      </c>
      <c r="AK1009" s="71">
        <f t="shared" si="599"/>
        <v>1</v>
      </c>
      <c r="AL1009" s="71">
        <f t="shared" si="607"/>
        <v>1</v>
      </c>
      <c r="AM1009" s="71">
        <f t="shared" si="600"/>
        <v>1</v>
      </c>
    </row>
    <row r="1010" spans="1:39" x14ac:dyDescent="0.45">
      <c r="A1010" s="71" t="str">
        <f t="shared" si="570"/>
        <v>2724690685</v>
      </c>
      <c r="B1010" s="71" t="str">
        <f t="shared" si="571"/>
        <v>29-08-2019 08:18:17 UTC</v>
      </c>
      <c r="C1010" s="71" t="str">
        <f t="shared" si="572"/>
        <v>up8k-uut0-2m0m</v>
      </c>
      <c r="D1010" s="71" t="str">
        <f t="shared" si="573"/>
        <v>-15.969798588193953</v>
      </c>
      <c r="E1010" s="71" t="str">
        <f t="shared" si="574"/>
        <v>35.27990201488137</v>
      </c>
      <c r="F1010" s="71" t="str">
        <f t="shared" si="575"/>
        <v>748.0</v>
      </c>
      <c r="G1010" s="71" t="str">
        <f t="shared" si="576"/>
        <v>Malawi</v>
      </c>
      <c r="H1010" s="71" t="str">
        <f t="shared" si="577"/>
        <v>Chiradzulu</v>
      </c>
      <c r="I1010" s="71" t="str">
        <f t="shared" si="578"/>
        <v>Nkalo</v>
      </c>
      <c r="J1010" s="71" t="str">
        <f t="shared" si="579"/>
        <v>Ngumba</v>
      </c>
      <c r="K1010" s="71" t="str">
        <f t="shared" si="580"/>
        <v>Mpezeni</v>
      </c>
      <c r="L1010" s="71">
        <f t="shared" si="581"/>
        <v>0</v>
      </c>
      <c r="M1010" s="71">
        <f t="shared" si="582"/>
        <v>0</v>
      </c>
      <c r="N1010" s="71">
        <f t="shared" si="601"/>
        <v>8</v>
      </c>
      <c r="O1010" s="71" t="str">
        <f t="shared" si="602"/>
        <v>High Level of Service</v>
      </c>
      <c r="P1010" s="71">
        <v>1</v>
      </c>
      <c r="Q1010" s="71" t="str">
        <f t="shared" si="583"/>
        <v>Afridev Handpump</v>
      </c>
      <c r="R1010" s="71" t="str">
        <f t="shared" si="584"/>
        <v/>
      </c>
      <c r="S1010" s="71" t="str">
        <f t="shared" si="603"/>
        <v>Afridev Handpump</v>
      </c>
      <c r="T1010" s="71">
        <f t="shared" si="585"/>
        <v>1</v>
      </c>
      <c r="U1010" s="71">
        <f t="shared" si="586"/>
        <v>240</v>
      </c>
      <c r="V1010" s="71">
        <f t="shared" si="587"/>
        <v>1</v>
      </c>
      <c r="W1010" s="71">
        <f t="shared" si="588"/>
        <v>1</v>
      </c>
      <c r="X1010" s="71" t="str">
        <f t="shared" si="589"/>
        <v/>
      </c>
      <c r="Y1010" s="71" t="str">
        <f t="shared" si="590"/>
        <v/>
      </c>
      <c r="Z1010" s="71">
        <f t="shared" si="604"/>
        <v>1</v>
      </c>
      <c r="AA1010" s="71">
        <f t="shared" si="591"/>
        <v>1</v>
      </c>
      <c r="AB1010" s="71">
        <f t="shared" si="592"/>
        <v>50</v>
      </c>
      <c r="AC1010" s="71" t="str">
        <f t="shared" si="593"/>
        <v>Handpump</v>
      </c>
      <c r="AD1010" s="71">
        <f t="shared" si="605"/>
        <v>50</v>
      </c>
      <c r="AE1010" s="71" t="str">
        <f t="shared" si="606"/>
        <v/>
      </c>
      <c r="AF1010" s="71">
        <f t="shared" si="594"/>
        <v>1</v>
      </c>
      <c r="AG1010" s="71" t="str">
        <f t="shared" si="595"/>
        <v/>
      </c>
      <c r="AH1010" s="71" t="str">
        <f t="shared" si="596"/>
        <v/>
      </c>
      <c r="AI1010" s="71">
        <f t="shared" si="597"/>
        <v>1</v>
      </c>
      <c r="AJ1010" s="71" t="str">
        <f t="shared" si="598"/>
        <v>Turbidity</v>
      </c>
      <c r="AK1010" s="71">
        <f t="shared" si="599"/>
        <v>1</v>
      </c>
      <c r="AL1010" s="71">
        <f t="shared" si="607"/>
        <v>1</v>
      </c>
      <c r="AM1010" s="71">
        <f t="shared" si="600"/>
        <v>1</v>
      </c>
    </row>
    <row r="1011" spans="1:39" x14ac:dyDescent="0.45">
      <c r="A1011" s="71" t="str">
        <f t="shared" si="570"/>
        <v>2718930349</v>
      </c>
      <c r="B1011" s="71" t="str">
        <f t="shared" si="571"/>
        <v>29-08-2019 08:25:04 UTC</v>
      </c>
      <c r="C1011" s="71" t="str">
        <f t="shared" si="572"/>
        <v>sydv-fyx8-k3w0</v>
      </c>
      <c r="D1011" s="71" t="str">
        <f t="shared" si="573"/>
        <v>-15.821604109369218</v>
      </c>
      <c r="E1011" s="71" t="str">
        <f t="shared" si="574"/>
        <v>35.18124324269593</v>
      </c>
      <c r="F1011" s="71" t="str">
        <f t="shared" si="575"/>
        <v>909.0</v>
      </c>
      <c r="G1011" s="71" t="str">
        <f t="shared" si="576"/>
        <v>Malawi</v>
      </c>
      <c r="H1011" s="71" t="str">
        <f t="shared" si="577"/>
        <v>Chiradzulu</v>
      </c>
      <c r="I1011" s="71" t="str">
        <f t="shared" si="578"/>
        <v>Likoswe</v>
      </c>
      <c r="J1011" s="71" t="str">
        <f t="shared" si="579"/>
        <v>Masikini</v>
      </c>
      <c r="K1011" s="71" t="str">
        <f t="shared" si="580"/>
        <v>Masikini</v>
      </c>
      <c r="L1011" s="71">
        <f t="shared" si="581"/>
        <v>0</v>
      </c>
      <c r="M1011" s="71">
        <f t="shared" si="582"/>
        <v>0</v>
      </c>
      <c r="N1011" s="71">
        <f t="shared" si="601"/>
        <v>4</v>
      </c>
      <c r="O1011" s="71" t="str">
        <f t="shared" si="602"/>
        <v>Basic Level of Service</v>
      </c>
      <c r="P1011" s="71">
        <v>1</v>
      </c>
      <c r="Q1011" s="71" t="str">
        <f t="shared" si="583"/>
        <v>Afridev Handpump</v>
      </c>
      <c r="R1011" s="71" t="str">
        <f t="shared" si="584"/>
        <v/>
      </c>
      <c r="S1011" s="71" t="str">
        <f t="shared" si="603"/>
        <v>Afridev Handpump</v>
      </c>
      <c r="T1011" s="71">
        <f t="shared" si="585"/>
        <v>1</v>
      </c>
      <c r="U1011" s="71">
        <f t="shared" si="586"/>
        <v>560</v>
      </c>
      <c r="V1011" s="71">
        <f t="shared" si="587"/>
        <v>0</v>
      </c>
      <c r="W1011" s="71">
        <f t="shared" si="588"/>
        <v>1</v>
      </c>
      <c r="X1011" s="71" t="str">
        <f t="shared" si="589"/>
        <v/>
      </c>
      <c r="Y1011" s="71" t="str">
        <f t="shared" si="590"/>
        <v/>
      </c>
      <c r="Z1011" s="71">
        <f t="shared" si="604"/>
        <v>1</v>
      </c>
      <c r="AA1011" s="71">
        <f t="shared" si="591"/>
        <v>0</v>
      </c>
      <c r="AB1011" s="71">
        <f t="shared" si="592"/>
        <v>0</v>
      </c>
      <c r="AC1011" s="71" t="str">
        <f t="shared" si="593"/>
        <v>Handpump</v>
      </c>
      <c r="AD1011" s="71">
        <f t="shared" si="605"/>
        <v>0</v>
      </c>
      <c r="AE1011" s="71" t="str">
        <f t="shared" si="606"/>
        <v/>
      </c>
      <c r="AF1011" s="71">
        <f t="shared" si="594"/>
        <v>1</v>
      </c>
      <c r="AG1011" s="71" t="str">
        <f t="shared" si="595"/>
        <v/>
      </c>
      <c r="AH1011" s="71" t="str">
        <f t="shared" si="596"/>
        <v/>
      </c>
      <c r="AI1011" s="71" t="str">
        <f t="shared" si="597"/>
        <v/>
      </c>
      <c r="AJ1011" s="71" t="str">
        <f t="shared" si="598"/>
        <v>Turbidity</v>
      </c>
      <c r="AK1011" s="71" t="str">
        <f t="shared" si="599"/>
        <v/>
      </c>
      <c r="AL1011" s="71" t="str">
        <f t="shared" si="607"/>
        <v>No Data</v>
      </c>
      <c r="AM1011" s="71">
        <f t="shared" si="600"/>
        <v>0</v>
      </c>
    </row>
    <row r="1012" spans="1:39" x14ac:dyDescent="0.45">
      <c r="A1012" s="71" t="str">
        <f t="shared" si="570"/>
        <v>2732430090</v>
      </c>
      <c r="B1012" s="71" t="str">
        <f t="shared" si="571"/>
        <v>29-08-2019 09:23:59 UTC</v>
      </c>
      <c r="C1012" s="71" t="str">
        <f t="shared" si="572"/>
        <v>csje-gmpw-tfmt</v>
      </c>
      <c r="D1012" s="71" t="str">
        <f t="shared" si="573"/>
        <v>-15.627248017117381</v>
      </c>
      <c r="E1012" s="71" t="str">
        <f t="shared" si="574"/>
        <v>35.12569804675877</v>
      </c>
      <c r="F1012" s="71" t="str">
        <f t="shared" si="575"/>
        <v>964.0</v>
      </c>
      <c r="G1012" s="71" t="str">
        <f t="shared" si="576"/>
        <v>Malawi</v>
      </c>
      <c r="H1012" s="71" t="str">
        <f t="shared" si="577"/>
        <v>Chiradzulu</v>
      </c>
      <c r="I1012" s="71" t="str">
        <f t="shared" si="578"/>
        <v>Chitera</v>
      </c>
      <c r="J1012" s="71" t="str">
        <f t="shared" si="579"/>
        <v>Ntalika</v>
      </c>
      <c r="K1012" s="71" t="str">
        <f t="shared" si="580"/>
        <v>Ntalika</v>
      </c>
      <c r="L1012" s="71">
        <f t="shared" si="581"/>
        <v>0</v>
      </c>
      <c r="M1012" s="71">
        <f t="shared" si="582"/>
        <v>0</v>
      </c>
      <c r="N1012" s="71">
        <f t="shared" si="601"/>
        <v>0</v>
      </c>
      <c r="O1012" s="71" t="str">
        <f t="shared" si="602"/>
        <v>No Improved System</v>
      </c>
      <c r="P1012" s="71" t="s">
        <v>96</v>
      </c>
      <c r="Q1012" s="71" t="str">
        <f t="shared" si="583"/>
        <v/>
      </c>
      <c r="R1012" s="71" t="str">
        <f t="shared" si="584"/>
        <v>Unprotected well</v>
      </c>
      <c r="S1012" s="71" t="str">
        <f t="shared" si="603"/>
        <v>Unprotected well</v>
      </c>
      <c r="T1012" s="71" t="str">
        <f t="shared" si="585"/>
        <v>N/A</v>
      </c>
      <c r="U1012" s="71">
        <f t="shared" si="586"/>
        <v>300</v>
      </c>
      <c r="V1012" s="71" t="str">
        <f t="shared" si="587"/>
        <v>N/A</v>
      </c>
      <c r="W1012" s="71" t="str">
        <f t="shared" si="588"/>
        <v/>
      </c>
      <c r="X1012" s="71" t="str">
        <f t="shared" si="589"/>
        <v/>
      </c>
      <c r="Y1012" s="71" t="str">
        <f t="shared" si="590"/>
        <v/>
      </c>
      <c r="Z1012" s="71" t="str">
        <f t="shared" si="604"/>
        <v>N/A</v>
      </c>
      <c r="AA1012" s="71" t="str">
        <f t="shared" si="591"/>
        <v>N/A</v>
      </c>
      <c r="AB1012" s="71" t="str">
        <f t="shared" si="592"/>
        <v/>
      </c>
      <c r="AC1012" s="71" t="str">
        <f t="shared" si="593"/>
        <v/>
      </c>
      <c r="AD1012" s="71" t="str">
        <f t="shared" si="605"/>
        <v/>
      </c>
      <c r="AE1012" s="71" t="str">
        <f t="shared" si="606"/>
        <v/>
      </c>
      <c r="AF1012" s="71" t="str">
        <f t="shared" si="594"/>
        <v>N/A</v>
      </c>
      <c r="AG1012" s="71" t="str">
        <f t="shared" si="595"/>
        <v/>
      </c>
      <c r="AH1012" s="71" t="str">
        <f t="shared" si="596"/>
        <v/>
      </c>
      <c r="AI1012" s="71" t="str">
        <f t="shared" si="597"/>
        <v/>
      </c>
      <c r="AJ1012" s="71" t="str">
        <f t="shared" si="598"/>
        <v/>
      </c>
      <c r="AK1012" s="71" t="str">
        <f t="shared" si="599"/>
        <v/>
      </c>
      <c r="AL1012" s="71" t="str">
        <f t="shared" si="607"/>
        <v>N/A</v>
      </c>
      <c r="AM1012" s="71" t="str">
        <f t="shared" si="600"/>
        <v>N/A</v>
      </c>
    </row>
    <row r="1013" spans="1:39" x14ac:dyDescent="0.45">
      <c r="A1013" s="71" t="str">
        <f t="shared" si="570"/>
        <v>2722700465</v>
      </c>
      <c r="B1013" s="71" t="str">
        <f t="shared" si="571"/>
        <v>29-08-2019 09:40:45 UTC</v>
      </c>
      <c r="C1013" s="71" t="str">
        <f t="shared" si="572"/>
        <v>g6s1-dmmj-5h42</v>
      </c>
      <c r="D1013" s="71" t="str">
        <f t="shared" si="573"/>
        <v>-15.710182590410113</v>
      </c>
      <c r="E1013" s="71" t="str">
        <f t="shared" si="574"/>
        <v>35.22626546211541</v>
      </c>
      <c r="F1013" s="71" t="str">
        <f t="shared" si="575"/>
        <v>866.0</v>
      </c>
      <c r="G1013" s="71" t="str">
        <f t="shared" si="576"/>
        <v>Malawi</v>
      </c>
      <c r="H1013" s="71" t="str">
        <f t="shared" si="577"/>
        <v>Chiradzulu</v>
      </c>
      <c r="I1013" s="71" t="str">
        <f t="shared" si="578"/>
        <v>Kadewere</v>
      </c>
      <c r="J1013" s="71" t="str">
        <f t="shared" si="579"/>
        <v>Kadewere</v>
      </c>
      <c r="K1013" s="71" t="str">
        <f t="shared" si="580"/>
        <v>Noniwa</v>
      </c>
      <c r="L1013" s="71">
        <f t="shared" si="581"/>
        <v>0</v>
      </c>
      <c r="M1013" s="71">
        <f t="shared" si="582"/>
        <v>0</v>
      </c>
      <c r="N1013" s="71">
        <f t="shared" si="601"/>
        <v>7</v>
      </c>
      <c r="O1013" s="71" t="str">
        <f t="shared" si="602"/>
        <v>Intermediate Level of Service</v>
      </c>
      <c r="P1013" s="71">
        <v>1</v>
      </c>
      <c r="Q1013" s="71" t="str">
        <f t="shared" si="583"/>
        <v>Afridev Handpump</v>
      </c>
      <c r="R1013" s="71" t="str">
        <f t="shared" si="584"/>
        <v/>
      </c>
      <c r="S1013" s="71" t="str">
        <f t="shared" si="603"/>
        <v>Afridev Handpump</v>
      </c>
      <c r="T1013" s="71">
        <f t="shared" si="585"/>
        <v>1</v>
      </c>
      <c r="U1013" s="71">
        <f t="shared" si="586"/>
        <v>450</v>
      </c>
      <c r="V1013" s="71">
        <f t="shared" si="587"/>
        <v>0</v>
      </c>
      <c r="W1013" s="71">
        <f t="shared" si="588"/>
        <v>1</v>
      </c>
      <c r="X1013" s="71" t="str">
        <f t="shared" si="589"/>
        <v/>
      </c>
      <c r="Y1013" s="71" t="str">
        <f t="shared" si="590"/>
        <v/>
      </c>
      <c r="Z1013" s="71">
        <f t="shared" si="604"/>
        <v>1</v>
      </c>
      <c r="AA1013" s="71">
        <f t="shared" si="591"/>
        <v>1</v>
      </c>
      <c r="AB1013" s="71">
        <f t="shared" si="592"/>
        <v>69</v>
      </c>
      <c r="AC1013" s="71" t="str">
        <f t="shared" si="593"/>
        <v>Handpump</v>
      </c>
      <c r="AD1013" s="71">
        <f t="shared" si="605"/>
        <v>69</v>
      </c>
      <c r="AE1013" s="71" t="str">
        <f t="shared" si="606"/>
        <v/>
      </c>
      <c r="AF1013" s="71">
        <f t="shared" si="594"/>
        <v>1</v>
      </c>
      <c r="AG1013" s="71" t="str">
        <f t="shared" si="595"/>
        <v/>
      </c>
      <c r="AH1013" s="71" t="str">
        <f t="shared" si="596"/>
        <v/>
      </c>
      <c r="AI1013" s="71">
        <f t="shared" si="597"/>
        <v>1</v>
      </c>
      <c r="AJ1013" s="71" t="str">
        <f t="shared" si="598"/>
        <v>Turbidity</v>
      </c>
      <c r="AK1013" s="71">
        <f t="shared" si="599"/>
        <v>1</v>
      </c>
      <c r="AL1013" s="71">
        <f t="shared" si="607"/>
        <v>1</v>
      </c>
      <c r="AM1013" s="71">
        <f t="shared" si="600"/>
        <v>1</v>
      </c>
    </row>
    <row r="1014" spans="1:39" x14ac:dyDescent="0.45">
      <c r="A1014" s="71" t="str">
        <f t="shared" si="570"/>
        <v>2712830519</v>
      </c>
      <c r="B1014" s="71" t="str">
        <f t="shared" si="571"/>
        <v>29-08-2019 09:59:41 UTC</v>
      </c>
      <c r="C1014" s="71" t="str">
        <f t="shared" si="572"/>
        <v>jw2q-qs13-53rm</v>
      </c>
      <c r="D1014" s="71" t="str">
        <f t="shared" si="573"/>
        <v>-15.710323280654848</v>
      </c>
      <c r="E1014" s="71" t="str">
        <f t="shared" si="574"/>
        <v>35.22493475116789</v>
      </c>
      <c r="F1014" s="71" t="str">
        <f t="shared" si="575"/>
        <v>858.0</v>
      </c>
      <c r="G1014" s="71" t="str">
        <f t="shared" si="576"/>
        <v>Malawi</v>
      </c>
      <c r="H1014" s="71" t="str">
        <f t="shared" si="577"/>
        <v>Chiradzulu</v>
      </c>
      <c r="I1014" s="71" t="str">
        <f t="shared" si="578"/>
        <v>Kadewere</v>
      </c>
      <c r="J1014" s="71" t="str">
        <f t="shared" si="579"/>
        <v>Kadewere</v>
      </c>
      <c r="K1014" s="71" t="str">
        <f t="shared" si="580"/>
        <v>Noniwa</v>
      </c>
      <c r="L1014" s="71">
        <f t="shared" si="581"/>
        <v>0</v>
      </c>
      <c r="M1014" s="71">
        <f t="shared" si="582"/>
        <v>0</v>
      </c>
      <c r="N1014" s="71">
        <f t="shared" si="601"/>
        <v>6</v>
      </c>
      <c r="O1014" s="71" t="str">
        <f t="shared" si="602"/>
        <v>Intermediate Level of Service</v>
      </c>
      <c r="P1014" s="71">
        <v>1</v>
      </c>
      <c r="Q1014" s="71" t="str">
        <f t="shared" si="583"/>
        <v>Afridev Handpump</v>
      </c>
      <c r="R1014" s="71" t="str">
        <f t="shared" si="584"/>
        <v/>
      </c>
      <c r="S1014" s="71" t="str">
        <f t="shared" si="603"/>
        <v>Afridev Handpump</v>
      </c>
      <c r="T1014" s="71">
        <f t="shared" si="585"/>
        <v>1</v>
      </c>
      <c r="U1014" s="71">
        <f t="shared" si="586"/>
        <v>300</v>
      </c>
      <c r="V1014" s="71">
        <f t="shared" si="587"/>
        <v>0</v>
      </c>
      <c r="W1014" s="71">
        <f t="shared" si="588"/>
        <v>0</v>
      </c>
      <c r="X1014" s="71">
        <f t="shared" si="589"/>
        <v>1</v>
      </c>
      <c r="Y1014" s="71">
        <f t="shared" si="590"/>
        <v>0</v>
      </c>
      <c r="Z1014" s="71">
        <f t="shared" si="604"/>
        <v>0</v>
      </c>
      <c r="AA1014" s="71">
        <f t="shared" si="591"/>
        <v>1</v>
      </c>
      <c r="AB1014" s="71">
        <f t="shared" si="592"/>
        <v>72</v>
      </c>
      <c r="AC1014" s="71" t="str">
        <f t="shared" si="593"/>
        <v>Handpump</v>
      </c>
      <c r="AD1014" s="71">
        <f t="shared" si="605"/>
        <v>72</v>
      </c>
      <c r="AE1014" s="71" t="str">
        <f t="shared" si="606"/>
        <v/>
      </c>
      <c r="AF1014" s="71">
        <f t="shared" si="594"/>
        <v>1</v>
      </c>
      <c r="AG1014" s="71" t="str">
        <f t="shared" si="595"/>
        <v/>
      </c>
      <c r="AH1014" s="71" t="str">
        <f t="shared" si="596"/>
        <v/>
      </c>
      <c r="AI1014" s="71">
        <f t="shared" si="597"/>
        <v>1</v>
      </c>
      <c r="AJ1014" s="71" t="str">
        <f t="shared" si="598"/>
        <v>Turbidity</v>
      </c>
      <c r="AK1014" s="71">
        <f t="shared" si="599"/>
        <v>1</v>
      </c>
      <c r="AL1014" s="71">
        <f t="shared" si="607"/>
        <v>1</v>
      </c>
      <c r="AM1014" s="71">
        <f t="shared" si="600"/>
        <v>1</v>
      </c>
    </row>
    <row r="1015" spans="1:39" x14ac:dyDescent="0.45">
      <c r="A1015" s="71" t="str">
        <f t="shared" si="570"/>
        <v>2717320203</v>
      </c>
      <c r="B1015" s="71" t="str">
        <f t="shared" si="571"/>
        <v>29-08-2019 10:21:12 UTC</v>
      </c>
      <c r="C1015" s="71" t="str">
        <f t="shared" si="572"/>
        <v>yjcw-j4rr-bugm</v>
      </c>
      <c r="D1015" s="71" t="str">
        <f t="shared" si="573"/>
        <v>-15.8125985506922</v>
      </c>
      <c r="E1015" s="71" t="str">
        <f t="shared" si="574"/>
        <v>35.175592582672834</v>
      </c>
      <c r="F1015" s="71" t="str">
        <f t="shared" si="575"/>
        <v>949.0</v>
      </c>
      <c r="G1015" s="71" t="str">
        <f t="shared" si="576"/>
        <v>Malawi</v>
      </c>
      <c r="H1015" s="71" t="str">
        <f t="shared" si="577"/>
        <v>Chiradzulu</v>
      </c>
      <c r="I1015" s="71" t="str">
        <f t="shared" si="578"/>
        <v>Likoswe</v>
      </c>
      <c r="J1015" s="71" t="str">
        <f t="shared" si="579"/>
        <v>Masikini</v>
      </c>
      <c r="K1015" s="71" t="str">
        <f t="shared" si="580"/>
        <v>Andasani</v>
      </c>
      <c r="L1015" s="71">
        <f t="shared" si="581"/>
        <v>0</v>
      </c>
      <c r="M1015" s="71">
        <f t="shared" si="582"/>
        <v>0</v>
      </c>
      <c r="N1015" s="71">
        <f t="shared" si="601"/>
        <v>6</v>
      </c>
      <c r="O1015" s="71" t="str">
        <f t="shared" si="602"/>
        <v>Intermediate Level of Service</v>
      </c>
      <c r="P1015" s="71">
        <v>1</v>
      </c>
      <c r="Q1015" s="71" t="str">
        <f t="shared" si="583"/>
        <v>Afridev Handpump</v>
      </c>
      <c r="R1015" s="71" t="str">
        <f t="shared" si="584"/>
        <v/>
      </c>
      <c r="S1015" s="71" t="str">
        <f t="shared" si="603"/>
        <v>Afridev Handpump</v>
      </c>
      <c r="T1015" s="71">
        <f t="shared" si="585"/>
        <v>1</v>
      </c>
      <c r="U1015" s="71">
        <f t="shared" si="586"/>
        <v>900</v>
      </c>
      <c r="V1015" s="71">
        <f t="shared" si="587"/>
        <v>0</v>
      </c>
      <c r="W1015" s="71">
        <f t="shared" si="588"/>
        <v>0</v>
      </c>
      <c r="X1015" s="71">
        <f t="shared" si="589"/>
        <v>1</v>
      </c>
      <c r="Y1015" s="71">
        <f t="shared" si="590"/>
        <v>0</v>
      </c>
      <c r="Z1015" s="71">
        <f t="shared" si="604"/>
        <v>0</v>
      </c>
      <c r="AA1015" s="71">
        <f t="shared" si="591"/>
        <v>1</v>
      </c>
      <c r="AB1015" s="71">
        <f t="shared" si="592"/>
        <v>78</v>
      </c>
      <c r="AC1015" s="71" t="str">
        <f t="shared" si="593"/>
        <v>Handpump</v>
      </c>
      <c r="AD1015" s="71">
        <f t="shared" si="605"/>
        <v>78</v>
      </c>
      <c r="AE1015" s="71" t="str">
        <f t="shared" si="606"/>
        <v/>
      </c>
      <c r="AF1015" s="71">
        <f t="shared" si="594"/>
        <v>1</v>
      </c>
      <c r="AG1015" s="71" t="str">
        <f t="shared" si="595"/>
        <v/>
      </c>
      <c r="AH1015" s="71" t="str">
        <f t="shared" si="596"/>
        <v/>
      </c>
      <c r="AI1015" s="71">
        <f t="shared" si="597"/>
        <v>1</v>
      </c>
      <c r="AJ1015" s="71" t="str">
        <f t="shared" si="598"/>
        <v>Turbidity</v>
      </c>
      <c r="AK1015" s="71">
        <f t="shared" si="599"/>
        <v>1</v>
      </c>
      <c r="AL1015" s="71">
        <f t="shared" si="607"/>
        <v>1</v>
      </c>
      <c r="AM1015" s="71">
        <f t="shared" si="600"/>
        <v>1</v>
      </c>
    </row>
    <row r="1016" spans="1:39" x14ac:dyDescent="0.45">
      <c r="A1016" s="71" t="str">
        <f t="shared" si="570"/>
        <v>2732440430</v>
      </c>
      <c r="B1016" s="71" t="str">
        <f t="shared" si="571"/>
        <v>29-08-2019 10:24:08 UTC</v>
      </c>
      <c r="C1016" s="71" t="str">
        <f t="shared" si="572"/>
        <v>regu-ht0g-70gr</v>
      </c>
      <c r="D1016" s="71" t="str">
        <f t="shared" si="573"/>
        <v>-15.82246053032577</v>
      </c>
      <c r="E1016" s="71" t="str">
        <f t="shared" si="574"/>
        <v>35.18505181185901</v>
      </c>
      <c r="F1016" s="71" t="str">
        <f t="shared" si="575"/>
        <v>899.0</v>
      </c>
      <c r="G1016" s="71" t="str">
        <f t="shared" si="576"/>
        <v>Malawi</v>
      </c>
      <c r="H1016" s="71" t="str">
        <f t="shared" si="577"/>
        <v>Chiradzulu</v>
      </c>
      <c r="I1016" s="71" t="str">
        <f t="shared" si="578"/>
        <v>Likoswe</v>
      </c>
      <c r="J1016" s="71" t="str">
        <f t="shared" si="579"/>
        <v>Masikini</v>
      </c>
      <c r="K1016" s="71" t="str">
        <f t="shared" si="580"/>
        <v>Mkwepu</v>
      </c>
      <c r="L1016" s="71">
        <f t="shared" si="581"/>
        <v>0</v>
      </c>
      <c r="M1016" s="71">
        <f t="shared" si="582"/>
        <v>0</v>
      </c>
      <c r="N1016" s="71">
        <f t="shared" si="601"/>
        <v>6</v>
      </c>
      <c r="O1016" s="71" t="str">
        <f t="shared" si="602"/>
        <v>Intermediate Level of Service</v>
      </c>
      <c r="P1016" s="71">
        <v>1</v>
      </c>
      <c r="Q1016" s="71" t="str">
        <f t="shared" si="583"/>
        <v>Afridev Handpump</v>
      </c>
      <c r="R1016" s="71" t="str">
        <f t="shared" si="584"/>
        <v/>
      </c>
      <c r="S1016" s="71" t="str">
        <f t="shared" si="603"/>
        <v>Afridev Handpump</v>
      </c>
      <c r="T1016" s="71">
        <f t="shared" si="585"/>
        <v>1</v>
      </c>
      <c r="U1016" s="71">
        <f t="shared" si="586"/>
        <v>850</v>
      </c>
      <c r="V1016" s="71">
        <f t="shared" si="587"/>
        <v>0</v>
      </c>
      <c r="W1016" s="71">
        <f t="shared" si="588"/>
        <v>0</v>
      </c>
      <c r="X1016" s="71">
        <f t="shared" si="589"/>
        <v>1</v>
      </c>
      <c r="Y1016" s="71">
        <f t="shared" si="590"/>
        <v>0</v>
      </c>
      <c r="Z1016" s="71">
        <f t="shared" si="604"/>
        <v>0</v>
      </c>
      <c r="AA1016" s="71">
        <f t="shared" si="591"/>
        <v>1</v>
      </c>
      <c r="AB1016" s="71">
        <f t="shared" si="592"/>
        <v>55</v>
      </c>
      <c r="AC1016" s="71" t="str">
        <f t="shared" si="593"/>
        <v>Handpump</v>
      </c>
      <c r="AD1016" s="71">
        <f t="shared" si="605"/>
        <v>55</v>
      </c>
      <c r="AE1016" s="71" t="str">
        <f t="shared" si="606"/>
        <v/>
      </c>
      <c r="AF1016" s="71">
        <f t="shared" si="594"/>
        <v>1</v>
      </c>
      <c r="AG1016" s="71" t="str">
        <f t="shared" si="595"/>
        <v/>
      </c>
      <c r="AH1016" s="71" t="str">
        <f t="shared" si="596"/>
        <v/>
      </c>
      <c r="AI1016" s="71">
        <f t="shared" si="597"/>
        <v>1</v>
      </c>
      <c r="AJ1016" s="71" t="str">
        <f t="shared" si="598"/>
        <v>Turbidity</v>
      </c>
      <c r="AK1016" s="71">
        <f t="shared" si="599"/>
        <v>1</v>
      </c>
      <c r="AL1016" s="71">
        <f t="shared" si="607"/>
        <v>1</v>
      </c>
      <c r="AM1016" s="71">
        <f t="shared" si="600"/>
        <v>1</v>
      </c>
    </row>
    <row r="1017" spans="1:39" x14ac:dyDescent="0.45">
      <c r="A1017" s="71" t="str">
        <f t="shared" si="570"/>
        <v>2732430124</v>
      </c>
      <c r="B1017" s="71" t="str">
        <f t="shared" si="571"/>
        <v>29-08-2019 10:25:29 UTC</v>
      </c>
      <c r="C1017" s="71" t="str">
        <f t="shared" si="572"/>
        <v>ftvn-7kq2-0hj6</v>
      </c>
      <c r="D1017" s="71" t="str">
        <f t="shared" si="573"/>
        <v>-15.824269889853895</v>
      </c>
      <c r="E1017" s="71" t="str">
        <f t="shared" si="574"/>
        <v>35.17521749250591</v>
      </c>
      <c r="F1017" s="71" t="str">
        <f t="shared" si="575"/>
        <v>910.0</v>
      </c>
      <c r="G1017" s="71" t="str">
        <f t="shared" si="576"/>
        <v>Malawi</v>
      </c>
      <c r="H1017" s="71" t="str">
        <f t="shared" si="577"/>
        <v>Chiradzulu</v>
      </c>
      <c r="I1017" s="71" t="str">
        <f t="shared" si="578"/>
        <v>Likoswe</v>
      </c>
      <c r="J1017" s="71" t="str">
        <f t="shared" si="579"/>
        <v>Masikini</v>
      </c>
      <c r="K1017" s="71" t="str">
        <f t="shared" si="580"/>
        <v>Nyama</v>
      </c>
      <c r="L1017" s="71">
        <f t="shared" si="581"/>
        <v>0</v>
      </c>
      <c r="M1017" s="71">
        <f t="shared" si="582"/>
        <v>0</v>
      </c>
      <c r="N1017" s="71">
        <f t="shared" si="601"/>
        <v>5</v>
      </c>
      <c r="O1017" s="71" t="str">
        <f t="shared" si="602"/>
        <v>Basic Level of Service</v>
      </c>
      <c r="P1017" s="71">
        <v>1</v>
      </c>
      <c r="Q1017" s="71" t="str">
        <f t="shared" si="583"/>
        <v>Afridev Handpump</v>
      </c>
      <c r="R1017" s="71" t="str">
        <f t="shared" si="584"/>
        <v/>
      </c>
      <c r="S1017" s="71" t="str">
        <f t="shared" si="603"/>
        <v>Afridev Handpump</v>
      </c>
      <c r="T1017" s="71">
        <f t="shared" si="585"/>
        <v>1</v>
      </c>
      <c r="U1017" s="71">
        <f t="shared" si="586"/>
        <v>420</v>
      </c>
      <c r="V1017" s="71">
        <f t="shared" si="587"/>
        <v>0</v>
      </c>
      <c r="W1017" s="71">
        <f t="shared" si="588"/>
        <v>0</v>
      </c>
      <c r="X1017" s="71">
        <f t="shared" si="589"/>
        <v>1</v>
      </c>
      <c r="Y1017" s="71">
        <f t="shared" si="590"/>
        <v>0</v>
      </c>
      <c r="Z1017" s="71">
        <f t="shared" si="604"/>
        <v>0</v>
      </c>
      <c r="AA1017" s="71">
        <f t="shared" si="591"/>
        <v>1</v>
      </c>
      <c r="AB1017" s="71">
        <f t="shared" si="592"/>
        <v>108</v>
      </c>
      <c r="AC1017" s="71" t="str">
        <f t="shared" si="593"/>
        <v>Handpump</v>
      </c>
      <c r="AD1017" s="71">
        <f t="shared" si="605"/>
        <v>108</v>
      </c>
      <c r="AE1017" s="71" t="str">
        <f t="shared" si="606"/>
        <v/>
      </c>
      <c r="AF1017" s="71">
        <f t="shared" si="594"/>
        <v>1</v>
      </c>
      <c r="AG1017" s="71" t="str">
        <f t="shared" si="595"/>
        <v/>
      </c>
      <c r="AH1017" s="71" t="str">
        <f t="shared" si="596"/>
        <v/>
      </c>
      <c r="AI1017" s="71">
        <f t="shared" si="597"/>
        <v>1</v>
      </c>
      <c r="AJ1017" s="71" t="str">
        <f t="shared" si="598"/>
        <v>Turbidity</v>
      </c>
      <c r="AK1017" s="71">
        <f t="shared" si="599"/>
        <v>1</v>
      </c>
      <c r="AL1017" s="71">
        <f t="shared" si="607"/>
        <v>1</v>
      </c>
      <c r="AM1017" s="71">
        <f t="shared" si="600"/>
        <v>0</v>
      </c>
    </row>
    <row r="1018" spans="1:39" x14ac:dyDescent="0.45">
      <c r="A1018" s="71" t="str">
        <f t="shared" si="570"/>
        <v>2717320182</v>
      </c>
      <c r="B1018" s="71" t="str">
        <f t="shared" si="571"/>
        <v>29-08-2019 10:27:19 UTC</v>
      </c>
      <c r="C1018" s="71" t="str">
        <f t="shared" si="572"/>
        <v>73rh-fmy6-t6fg</v>
      </c>
      <c r="D1018" s="71" t="str">
        <f t="shared" si="573"/>
        <v>-15.960740223526955</v>
      </c>
      <c r="E1018" s="71" t="str">
        <f t="shared" si="574"/>
        <v>35.28922059573233</v>
      </c>
      <c r="F1018" s="71" t="str">
        <f t="shared" si="575"/>
        <v>691.0</v>
      </c>
      <c r="G1018" s="71" t="str">
        <f t="shared" si="576"/>
        <v>Malawi</v>
      </c>
      <c r="H1018" s="71" t="str">
        <f t="shared" si="577"/>
        <v>Chiradzulu</v>
      </c>
      <c r="I1018" s="71" t="str">
        <f t="shared" si="578"/>
        <v>Nkalo</v>
      </c>
      <c r="J1018" s="71" t="str">
        <f t="shared" si="579"/>
        <v>Ngumba</v>
      </c>
      <c r="K1018" s="71" t="str">
        <f t="shared" si="580"/>
        <v>Namulu</v>
      </c>
      <c r="L1018" s="71">
        <f t="shared" si="581"/>
        <v>0</v>
      </c>
      <c r="M1018" s="71">
        <f t="shared" si="582"/>
        <v>0</v>
      </c>
      <c r="N1018" s="71">
        <f t="shared" si="601"/>
        <v>6</v>
      </c>
      <c r="O1018" s="71" t="str">
        <f t="shared" si="602"/>
        <v>Intermediate Level of Service</v>
      </c>
      <c r="P1018" s="71">
        <v>1</v>
      </c>
      <c r="Q1018" s="71" t="str">
        <f t="shared" si="583"/>
        <v>Afridev Handpump</v>
      </c>
      <c r="R1018" s="71" t="str">
        <f t="shared" si="584"/>
        <v/>
      </c>
      <c r="S1018" s="71" t="str">
        <f t="shared" si="603"/>
        <v>Afridev Handpump</v>
      </c>
      <c r="T1018" s="71">
        <f t="shared" si="585"/>
        <v>1</v>
      </c>
      <c r="U1018" s="71">
        <f t="shared" si="586"/>
        <v>550</v>
      </c>
      <c r="V1018" s="71">
        <f t="shared" si="587"/>
        <v>0</v>
      </c>
      <c r="W1018" s="71">
        <f t="shared" si="588"/>
        <v>0</v>
      </c>
      <c r="X1018" s="71">
        <f t="shared" si="589"/>
        <v>1</v>
      </c>
      <c r="Y1018" s="71">
        <f t="shared" si="590"/>
        <v>0</v>
      </c>
      <c r="Z1018" s="71">
        <f t="shared" si="604"/>
        <v>0</v>
      </c>
      <c r="AA1018" s="71">
        <f t="shared" si="591"/>
        <v>1</v>
      </c>
      <c r="AB1018" s="71">
        <f t="shared" si="592"/>
        <v>59</v>
      </c>
      <c r="AC1018" s="71" t="str">
        <f t="shared" si="593"/>
        <v>Handpump</v>
      </c>
      <c r="AD1018" s="71">
        <f t="shared" si="605"/>
        <v>59</v>
      </c>
      <c r="AE1018" s="71" t="str">
        <f t="shared" si="606"/>
        <v/>
      </c>
      <c r="AF1018" s="71">
        <f t="shared" si="594"/>
        <v>1</v>
      </c>
      <c r="AG1018" s="71" t="str">
        <f t="shared" si="595"/>
        <v/>
      </c>
      <c r="AH1018" s="71" t="str">
        <f t="shared" si="596"/>
        <v/>
      </c>
      <c r="AI1018" s="71">
        <f t="shared" si="597"/>
        <v>1</v>
      </c>
      <c r="AJ1018" s="71" t="str">
        <f t="shared" si="598"/>
        <v>Turbidity</v>
      </c>
      <c r="AK1018" s="71">
        <f t="shared" si="599"/>
        <v>1</v>
      </c>
      <c r="AL1018" s="71">
        <f t="shared" si="607"/>
        <v>1</v>
      </c>
      <c r="AM1018" s="71">
        <f t="shared" si="600"/>
        <v>1</v>
      </c>
    </row>
    <row r="1019" spans="1:39" x14ac:dyDescent="0.45">
      <c r="A1019" s="71" t="str">
        <f t="shared" si="570"/>
        <v>2732440175</v>
      </c>
      <c r="B1019" s="71" t="str">
        <f t="shared" si="571"/>
        <v>29-08-2019 10:30:49 UTC</v>
      </c>
      <c r="C1019" s="71" t="str">
        <f t="shared" si="572"/>
        <v>h0ac-jw7n-1536</v>
      </c>
      <c r="D1019" s="71" t="str">
        <f t="shared" si="573"/>
        <v>-15.9701172</v>
      </c>
      <c r="E1019" s="71" t="str">
        <f t="shared" si="574"/>
        <v>35.2844242</v>
      </c>
      <c r="F1019" s="71" t="str">
        <f t="shared" si="575"/>
        <v>723.0</v>
      </c>
      <c r="G1019" s="71" t="str">
        <f t="shared" si="576"/>
        <v>Malawi</v>
      </c>
      <c r="H1019" s="71" t="str">
        <f t="shared" si="577"/>
        <v>Chiradzulu</v>
      </c>
      <c r="I1019" s="71" t="str">
        <f t="shared" si="578"/>
        <v>Nkalo</v>
      </c>
      <c r="J1019" s="71" t="str">
        <f t="shared" si="579"/>
        <v>Ngumba</v>
      </c>
      <c r="K1019" s="71" t="str">
        <f t="shared" si="580"/>
        <v>Majanga</v>
      </c>
      <c r="L1019" s="71">
        <f t="shared" si="581"/>
        <v>0</v>
      </c>
      <c r="M1019" s="71">
        <f t="shared" si="582"/>
        <v>0</v>
      </c>
      <c r="N1019" s="71">
        <f t="shared" si="601"/>
        <v>6</v>
      </c>
      <c r="O1019" s="71" t="str">
        <f t="shared" si="602"/>
        <v>Intermediate Level of Service</v>
      </c>
      <c r="P1019" s="71">
        <v>1</v>
      </c>
      <c r="Q1019" s="71" t="str">
        <f t="shared" si="583"/>
        <v>Mark II Handpump</v>
      </c>
      <c r="R1019" s="71" t="str">
        <f t="shared" si="584"/>
        <v/>
      </c>
      <c r="S1019" s="71" t="str">
        <f t="shared" si="603"/>
        <v>Mark II Handpump</v>
      </c>
      <c r="T1019" s="71">
        <f t="shared" si="585"/>
        <v>1</v>
      </c>
      <c r="U1019" s="71">
        <f t="shared" si="586"/>
        <v>750</v>
      </c>
      <c r="V1019" s="71">
        <f t="shared" si="587"/>
        <v>0</v>
      </c>
      <c r="W1019" s="71">
        <f t="shared" si="588"/>
        <v>0</v>
      </c>
      <c r="X1019" s="71">
        <f t="shared" si="589"/>
        <v>1</v>
      </c>
      <c r="Y1019" s="71">
        <f t="shared" si="590"/>
        <v>1</v>
      </c>
      <c r="Z1019" s="71">
        <f t="shared" si="604"/>
        <v>1</v>
      </c>
      <c r="AA1019" s="71">
        <f t="shared" si="591"/>
        <v>1</v>
      </c>
      <c r="AB1019" s="71">
        <f t="shared" si="592"/>
        <v>60</v>
      </c>
      <c r="AC1019" s="71" t="str">
        <f t="shared" si="593"/>
        <v>Handpump</v>
      </c>
      <c r="AD1019" s="71">
        <f t="shared" si="605"/>
        <v>60</v>
      </c>
      <c r="AE1019" s="71" t="str">
        <f t="shared" si="606"/>
        <v/>
      </c>
      <c r="AF1019" s="71">
        <f t="shared" si="594"/>
        <v>1</v>
      </c>
      <c r="AG1019" s="71" t="str">
        <f t="shared" si="595"/>
        <v/>
      </c>
      <c r="AH1019" s="71" t="str">
        <f t="shared" si="596"/>
        <v/>
      </c>
      <c r="AI1019" s="71">
        <f t="shared" si="597"/>
        <v>1</v>
      </c>
      <c r="AJ1019" s="71" t="str">
        <f t="shared" si="598"/>
        <v>Turbidity</v>
      </c>
      <c r="AK1019" s="71">
        <f t="shared" si="599"/>
        <v>1</v>
      </c>
      <c r="AL1019" s="71">
        <f t="shared" si="607"/>
        <v>1</v>
      </c>
      <c r="AM1019" s="71">
        <f t="shared" si="600"/>
        <v>0</v>
      </c>
    </row>
    <row r="1020" spans="1:39" x14ac:dyDescent="0.45">
      <c r="A1020" s="71" t="str">
        <f t="shared" si="570"/>
        <v>2732440541</v>
      </c>
      <c r="B1020" s="71" t="str">
        <f t="shared" si="571"/>
        <v>29-08-2019 10:49:44 UTC</v>
      </c>
      <c r="C1020" s="71" t="str">
        <f t="shared" si="572"/>
        <v>uhx2-xbf1-d5rb</v>
      </c>
      <c r="D1020" s="71" t="str">
        <f t="shared" si="573"/>
        <v>-15.709882979281247</v>
      </c>
      <c r="E1020" s="71" t="str">
        <f t="shared" si="574"/>
        <v>35.22180628962815</v>
      </c>
      <c r="F1020" s="71" t="str">
        <f t="shared" si="575"/>
        <v>901.0</v>
      </c>
      <c r="G1020" s="71" t="str">
        <f t="shared" si="576"/>
        <v>Malawi</v>
      </c>
      <c r="H1020" s="71" t="str">
        <f t="shared" si="577"/>
        <v>Chiradzulu</v>
      </c>
      <c r="I1020" s="71" t="str">
        <f t="shared" si="578"/>
        <v>Kadewere</v>
      </c>
      <c r="J1020" s="71" t="str">
        <f t="shared" si="579"/>
        <v>Kadewere</v>
      </c>
      <c r="K1020" s="71" t="str">
        <f t="shared" si="580"/>
        <v>Noniwa</v>
      </c>
      <c r="L1020" s="71">
        <f t="shared" si="581"/>
        <v>0</v>
      </c>
      <c r="M1020" s="71">
        <f t="shared" si="582"/>
        <v>0</v>
      </c>
      <c r="N1020" s="71">
        <f t="shared" si="601"/>
        <v>6</v>
      </c>
      <c r="O1020" s="71" t="str">
        <f t="shared" si="602"/>
        <v>Intermediate Level of Service</v>
      </c>
      <c r="P1020" s="71">
        <v>1</v>
      </c>
      <c r="Q1020" s="71" t="str">
        <f t="shared" si="583"/>
        <v>Afridev Handpump</v>
      </c>
      <c r="R1020" s="71" t="str">
        <f t="shared" si="584"/>
        <v/>
      </c>
      <c r="S1020" s="71" t="str">
        <f t="shared" si="603"/>
        <v>Afridev Handpump</v>
      </c>
      <c r="T1020" s="71">
        <f t="shared" si="585"/>
        <v>1</v>
      </c>
      <c r="U1020" s="71">
        <f t="shared" si="586"/>
        <v>100</v>
      </c>
      <c r="V1020" s="71">
        <f t="shared" si="587"/>
        <v>1</v>
      </c>
      <c r="W1020" s="71">
        <f t="shared" si="588"/>
        <v>1</v>
      </c>
      <c r="X1020" s="71" t="str">
        <f t="shared" si="589"/>
        <v/>
      </c>
      <c r="Y1020" s="71" t="str">
        <f t="shared" si="590"/>
        <v/>
      </c>
      <c r="Z1020" s="71">
        <f t="shared" si="604"/>
        <v>1</v>
      </c>
      <c r="AA1020" s="71">
        <f t="shared" si="591"/>
        <v>1</v>
      </c>
      <c r="AB1020" s="71">
        <f t="shared" si="592"/>
        <v>350</v>
      </c>
      <c r="AC1020" s="71" t="str">
        <f t="shared" si="593"/>
        <v>Handpump</v>
      </c>
      <c r="AD1020" s="71">
        <f t="shared" si="605"/>
        <v>350</v>
      </c>
      <c r="AE1020" s="71" t="str">
        <f t="shared" si="606"/>
        <v/>
      </c>
      <c r="AF1020" s="71">
        <f t="shared" si="594"/>
        <v>0</v>
      </c>
      <c r="AG1020" s="71" t="str">
        <f t="shared" si="595"/>
        <v/>
      </c>
      <c r="AH1020" s="71" t="str">
        <f t="shared" si="596"/>
        <v/>
      </c>
      <c r="AI1020" s="71">
        <f t="shared" si="597"/>
        <v>1</v>
      </c>
      <c r="AJ1020" s="71" t="str">
        <f t="shared" si="598"/>
        <v>Turbidity</v>
      </c>
      <c r="AK1020" s="71">
        <f t="shared" si="599"/>
        <v>1</v>
      </c>
      <c r="AL1020" s="71">
        <f t="shared" si="607"/>
        <v>1</v>
      </c>
      <c r="AM1020" s="71">
        <f t="shared" si="600"/>
        <v>0</v>
      </c>
    </row>
    <row r="1021" spans="1:39" x14ac:dyDescent="0.45">
      <c r="A1021" s="71" t="str">
        <f t="shared" si="570"/>
        <v>2738420177</v>
      </c>
      <c r="B1021" s="71" t="str">
        <f t="shared" si="571"/>
        <v>29-08-2019 11:01:20 UTC</v>
      </c>
      <c r="C1021" s="71" t="str">
        <f t="shared" si="572"/>
        <v>t0m0-8108-yjfc</v>
      </c>
      <c r="D1021" s="71" t="str">
        <f t="shared" si="573"/>
        <v>-15.812117303721607</v>
      </c>
      <c r="E1021" s="71" t="str">
        <f t="shared" si="574"/>
        <v>35.16873459331691</v>
      </c>
      <c r="F1021" s="71" t="str">
        <f t="shared" si="575"/>
        <v>921.0</v>
      </c>
      <c r="G1021" s="71" t="str">
        <f t="shared" si="576"/>
        <v>Malawi</v>
      </c>
      <c r="H1021" s="71" t="str">
        <f t="shared" si="577"/>
        <v>Chiradzulu</v>
      </c>
      <c r="I1021" s="71" t="str">
        <f t="shared" si="578"/>
        <v>Likoswe</v>
      </c>
      <c r="J1021" s="71" t="str">
        <f t="shared" si="579"/>
        <v>Masikini</v>
      </c>
      <c r="K1021" s="71" t="str">
        <f t="shared" si="580"/>
        <v>Mkwamba</v>
      </c>
      <c r="L1021" s="71">
        <f t="shared" si="581"/>
        <v>0</v>
      </c>
      <c r="M1021" s="71">
        <f t="shared" si="582"/>
        <v>0</v>
      </c>
      <c r="N1021" s="71">
        <f t="shared" si="601"/>
        <v>8</v>
      </c>
      <c r="O1021" s="71" t="str">
        <f t="shared" si="602"/>
        <v>High Level of Service</v>
      </c>
      <c r="P1021" s="71">
        <v>1</v>
      </c>
      <c r="Q1021" s="71" t="str">
        <f t="shared" si="583"/>
        <v>Afridev Handpump</v>
      </c>
      <c r="R1021" s="71" t="str">
        <f t="shared" si="584"/>
        <v/>
      </c>
      <c r="S1021" s="71" t="str">
        <f t="shared" si="603"/>
        <v>Afridev Handpump</v>
      </c>
      <c r="T1021" s="71">
        <f t="shared" si="585"/>
        <v>1</v>
      </c>
      <c r="U1021" s="71">
        <f t="shared" si="586"/>
        <v>25</v>
      </c>
      <c r="V1021" s="71">
        <f t="shared" si="587"/>
        <v>1</v>
      </c>
      <c r="W1021" s="71">
        <f t="shared" si="588"/>
        <v>1</v>
      </c>
      <c r="X1021" s="71" t="str">
        <f t="shared" si="589"/>
        <v/>
      </c>
      <c r="Y1021" s="71" t="str">
        <f t="shared" si="590"/>
        <v/>
      </c>
      <c r="Z1021" s="71">
        <f t="shared" si="604"/>
        <v>1</v>
      </c>
      <c r="AA1021" s="71">
        <f t="shared" si="591"/>
        <v>1</v>
      </c>
      <c r="AB1021" s="71">
        <f t="shared" si="592"/>
        <v>66</v>
      </c>
      <c r="AC1021" s="71" t="str">
        <f t="shared" si="593"/>
        <v>Handpump</v>
      </c>
      <c r="AD1021" s="71">
        <f t="shared" si="605"/>
        <v>66</v>
      </c>
      <c r="AE1021" s="71" t="str">
        <f t="shared" si="606"/>
        <v/>
      </c>
      <c r="AF1021" s="71">
        <f t="shared" si="594"/>
        <v>1</v>
      </c>
      <c r="AG1021" s="71" t="str">
        <f t="shared" si="595"/>
        <v/>
      </c>
      <c r="AH1021" s="71" t="str">
        <f t="shared" si="596"/>
        <v/>
      </c>
      <c r="AI1021" s="71">
        <f t="shared" si="597"/>
        <v>1</v>
      </c>
      <c r="AJ1021" s="71" t="str">
        <f t="shared" si="598"/>
        <v>Turbidity</v>
      </c>
      <c r="AK1021" s="71">
        <f t="shared" si="599"/>
        <v>1</v>
      </c>
      <c r="AL1021" s="71">
        <f t="shared" si="607"/>
        <v>1</v>
      </c>
      <c r="AM1021" s="71">
        <f t="shared" si="600"/>
        <v>1</v>
      </c>
    </row>
    <row r="1022" spans="1:39" x14ac:dyDescent="0.45">
      <c r="A1022" s="71" t="str">
        <f t="shared" si="570"/>
        <v>2742240250</v>
      </c>
      <c r="B1022" s="71" t="str">
        <f t="shared" si="571"/>
        <v>29-08-2019 11:07:42 UTC</v>
      </c>
      <c r="C1022" s="71" t="str">
        <f t="shared" si="572"/>
        <v>v53a-utkx-twmp</v>
      </c>
      <c r="D1022" s="71" t="str">
        <f t="shared" si="573"/>
        <v>-15.9699736</v>
      </c>
      <c r="E1022" s="71" t="str">
        <f t="shared" si="574"/>
        <v>35.2874981</v>
      </c>
      <c r="F1022" s="71" t="str">
        <f t="shared" si="575"/>
        <v>691.0</v>
      </c>
      <c r="G1022" s="71" t="str">
        <f t="shared" si="576"/>
        <v>Malawi</v>
      </c>
      <c r="H1022" s="71" t="str">
        <f t="shared" si="577"/>
        <v>Chiradzulu</v>
      </c>
      <c r="I1022" s="71" t="str">
        <f t="shared" si="578"/>
        <v>Nkalo</v>
      </c>
      <c r="J1022" s="71" t="str">
        <f t="shared" si="579"/>
        <v>Ngumba</v>
      </c>
      <c r="K1022" s="71" t="str">
        <f t="shared" si="580"/>
        <v>Majanga</v>
      </c>
      <c r="L1022" s="71">
        <f t="shared" si="581"/>
        <v>0</v>
      </c>
      <c r="M1022" s="71">
        <f t="shared" si="582"/>
        <v>0</v>
      </c>
      <c r="N1022" s="71">
        <f t="shared" si="601"/>
        <v>0</v>
      </c>
      <c r="O1022" s="71" t="str">
        <f t="shared" si="602"/>
        <v>No Improved System</v>
      </c>
      <c r="P1022" s="71" t="s">
        <v>96</v>
      </c>
      <c r="Q1022" s="71" t="str">
        <f t="shared" si="583"/>
        <v/>
      </c>
      <c r="R1022" s="71" t="str">
        <f t="shared" si="584"/>
        <v>Unprotected well</v>
      </c>
      <c r="S1022" s="71" t="str">
        <f t="shared" si="603"/>
        <v>Unprotected well</v>
      </c>
      <c r="T1022" s="71" t="str">
        <f t="shared" si="585"/>
        <v>N/A</v>
      </c>
      <c r="U1022" s="71">
        <f t="shared" si="586"/>
        <v>225</v>
      </c>
      <c r="V1022" s="71" t="str">
        <f t="shared" si="587"/>
        <v>N/A</v>
      </c>
      <c r="W1022" s="71" t="str">
        <f t="shared" si="588"/>
        <v/>
      </c>
      <c r="X1022" s="71" t="str">
        <f t="shared" si="589"/>
        <v/>
      </c>
      <c r="Y1022" s="71" t="str">
        <f t="shared" si="590"/>
        <v/>
      </c>
      <c r="Z1022" s="71" t="str">
        <f t="shared" si="604"/>
        <v>N/A</v>
      </c>
      <c r="AA1022" s="71" t="str">
        <f t="shared" si="591"/>
        <v>N/A</v>
      </c>
      <c r="AB1022" s="71" t="str">
        <f t="shared" si="592"/>
        <v/>
      </c>
      <c r="AC1022" s="71" t="str">
        <f t="shared" si="593"/>
        <v/>
      </c>
      <c r="AD1022" s="71" t="str">
        <f t="shared" si="605"/>
        <v/>
      </c>
      <c r="AE1022" s="71" t="str">
        <f t="shared" si="606"/>
        <v/>
      </c>
      <c r="AF1022" s="71" t="str">
        <f t="shared" si="594"/>
        <v>N/A</v>
      </c>
      <c r="AG1022" s="71" t="str">
        <f t="shared" si="595"/>
        <v/>
      </c>
      <c r="AH1022" s="71" t="str">
        <f t="shared" si="596"/>
        <v/>
      </c>
      <c r="AI1022" s="71" t="str">
        <f t="shared" si="597"/>
        <v/>
      </c>
      <c r="AJ1022" s="71" t="str">
        <f t="shared" si="598"/>
        <v/>
      </c>
      <c r="AK1022" s="71" t="str">
        <f t="shared" si="599"/>
        <v/>
      </c>
      <c r="AL1022" s="71" t="str">
        <f t="shared" si="607"/>
        <v>N/A</v>
      </c>
      <c r="AM1022" s="71" t="str">
        <f t="shared" si="600"/>
        <v>N/A</v>
      </c>
    </row>
    <row r="1023" spans="1:39" x14ac:dyDescent="0.45">
      <c r="A1023" s="71" t="str">
        <f t="shared" si="570"/>
        <v>2717320206</v>
      </c>
      <c r="B1023" s="71" t="str">
        <f t="shared" si="571"/>
        <v>29-08-2019 11:18:47 UTC</v>
      </c>
      <c r="C1023" s="71" t="str">
        <f t="shared" si="572"/>
        <v>v0v6-rvem-0a3r</v>
      </c>
      <c r="D1023" s="71" t="str">
        <f t="shared" si="573"/>
        <v>-15.812651356682181</v>
      </c>
      <c r="E1023" s="71" t="str">
        <f t="shared" si="574"/>
        <v>35.168846575543284</v>
      </c>
      <c r="F1023" s="71" t="str">
        <f t="shared" si="575"/>
        <v>920.0</v>
      </c>
      <c r="G1023" s="71" t="str">
        <f t="shared" si="576"/>
        <v>Malawi</v>
      </c>
      <c r="H1023" s="71" t="str">
        <f t="shared" si="577"/>
        <v>Chiradzulu</v>
      </c>
      <c r="I1023" s="71" t="str">
        <f t="shared" si="578"/>
        <v>Likoswe</v>
      </c>
      <c r="J1023" s="71" t="str">
        <f t="shared" si="579"/>
        <v>Masikini</v>
      </c>
      <c r="K1023" s="71" t="str">
        <f t="shared" si="580"/>
        <v>Mkwamba</v>
      </c>
      <c r="L1023" s="71">
        <f t="shared" si="581"/>
        <v>0</v>
      </c>
      <c r="M1023" s="71">
        <f t="shared" si="582"/>
        <v>0</v>
      </c>
      <c r="N1023" s="71">
        <f t="shared" si="601"/>
        <v>3</v>
      </c>
      <c r="O1023" s="71" t="str">
        <f t="shared" si="602"/>
        <v>Basic Level of Service</v>
      </c>
      <c r="P1023" s="71">
        <v>1</v>
      </c>
      <c r="Q1023" s="71" t="str">
        <f t="shared" si="583"/>
        <v>Afridev Handpump</v>
      </c>
      <c r="R1023" s="71" t="str">
        <f t="shared" si="584"/>
        <v/>
      </c>
      <c r="S1023" s="71" t="str">
        <f t="shared" si="603"/>
        <v>Afridev Handpump</v>
      </c>
      <c r="T1023" s="71">
        <f t="shared" si="585"/>
        <v>1</v>
      </c>
      <c r="U1023" s="71">
        <f t="shared" si="586"/>
        <v>860</v>
      </c>
      <c r="V1023" s="71">
        <f t="shared" si="587"/>
        <v>0</v>
      </c>
      <c r="W1023" s="71">
        <f t="shared" si="588"/>
        <v>0</v>
      </c>
      <c r="X1023" s="71">
        <f t="shared" si="589"/>
        <v>1</v>
      </c>
      <c r="Y1023" s="71">
        <f t="shared" si="590"/>
        <v>0</v>
      </c>
      <c r="Z1023" s="71">
        <f t="shared" si="604"/>
        <v>0</v>
      </c>
      <c r="AA1023" s="71">
        <f t="shared" si="591"/>
        <v>0</v>
      </c>
      <c r="AB1023" s="71">
        <f t="shared" si="592"/>
        <v>0</v>
      </c>
      <c r="AC1023" s="71" t="str">
        <f t="shared" si="593"/>
        <v>Handpump</v>
      </c>
      <c r="AD1023" s="71">
        <f t="shared" si="605"/>
        <v>0</v>
      </c>
      <c r="AE1023" s="71" t="str">
        <f t="shared" si="606"/>
        <v/>
      </c>
      <c r="AF1023" s="71">
        <f t="shared" si="594"/>
        <v>1</v>
      </c>
      <c r="AG1023" s="71" t="str">
        <f t="shared" si="595"/>
        <v/>
      </c>
      <c r="AH1023" s="71" t="str">
        <f t="shared" si="596"/>
        <v/>
      </c>
      <c r="AI1023" s="71" t="str">
        <f t="shared" si="597"/>
        <v/>
      </c>
      <c r="AJ1023" s="71" t="str">
        <f t="shared" si="598"/>
        <v>Turbidity</v>
      </c>
      <c r="AK1023" s="71" t="str">
        <f t="shared" si="599"/>
        <v/>
      </c>
      <c r="AL1023" s="71" t="str">
        <f t="shared" si="607"/>
        <v>No Data</v>
      </c>
      <c r="AM1023" s="71">
        <f t="shared" si="600"/>
        <v>0</v>
      </c>
    </row>
    <row r="1024" spans="1:39" x14ac:dyDescent="0.45">
      <c r="A1024" s="71" t="str">
        <f t="shared" si="570"/>
        <v>2701800170</v>
      </c>
      <c r="B1024" s="71" t="str">
        <f t="shared" si="571"/>
        <v>29-08-2019 11:21:04 UTC</v>
      </c>
      <c r="C1024" s="71" t="str">
        <f t="shared" si="572"/>
        <v>a97u-ef9t-y5e7</v>
      </c>
      <c r="D1024" s="71" t="str">
        <f t="shared" si="573"/>
        <v>-15.828304686583579</v>
      </c>
      <c r="E1024" s="71" t="str">
        <f t="shared" si="574"/>
        <v>35.17605953849852</v>
      </c>
      <c r="F1024" s="71" t="str">
        <f t="shared" si="575"/>
        <v>884.0</v>
      </c>
      <c r="G1024" s="71" t="str">
        <f t="shared" si="576"/>
        <v>Malawi</v>
      </c>
      <c r="H1024" s="71" t="str">
        <f t="shared" si="577"/>
        <v>Chiradzulu</v>
      </c>
      <c r="I1024" s="71" t="str">
        <f t="shared" si="578"/>
        <v>Likoswe</v>
      </c>
      <c r="J1024" s="71" t="str">
        <f t="shared" si="579"/>
        <v>Masikini</v>
      </c>
      <c r="K1024" s="71" t="str">
        <f t="shared" si="580"/>
        <v>Nyama</v>
      </c>
      <c r="L1024" s="71">
        <f t="shared" si="581"/>
        <v>0</v>
      </c>
      <c r="M1024" s="71">
        <f t="shared" si="582"/>
        <v>0</v>
      </c>
      <c r="N1024" s="71">
        <f t="shared" si="601"/>
        <v>8</v>
      </c>
      <c r="O1024" s="71" t="str">
        <f t="shared" si="602"/>
        <v>High Level of Service</v>
      </c>
      <c r="P1024" s="71">
        <v>1</v>
      </c>
      <c r="Q1024" s="71" t="str">
        <f t="shared" si="583"/>
        <v>Afridev Handpump</v>
      </c>
      <c r="R1024" s="71" t="str">
        <f t="shared" si="584"/>
        <v/>
      </c>
      <c r="S1024" s="71" t="str">
        <f t="shared" si="603"/>
        <v>Afridev Handpump</v>
      </c>
      <c r="T1024" s="71">
        <f t="shared" si="585"/>
        <v>1</v>
      </c>
      <c r="U1024" s="71">
        <f t="shared" si="586"/>
        <v>85</v>
      </c>
      <c r="V1024" s="71">
        <f t="shared" si="587"/>
        <v>1</v>
      </c>
      <c r="W1024" s="71">
        <f t="shared" si="588"/>
        <v>1</v>
      </c>
      <c r="X1024" s="71" t="str">
        <f t="shared" si="589"/>
        <v/>
      </c>
      <c r="Y1024" s="71" t="str">
        <f t="shared" si="590"/>
        <v/>
      </c>
      <c r="Z1024" s="71">
        <f t="shared" si="604"/>
        <v>1</v>
      </c>
      <c r="AA1024" s="71">
        <f t="shared" si="591"/>
        <v>1</v>
      </c>
      <c r="AB1024" s="71">
        <f t="shared" si="592"/>
        <v>82</v>
      </c>
      <c r="AC1024" s="71" t="str">
        <f t="shared" si="593"/>
        <v>Handpump</v>
      </c>
      <c r="AD1024" s="71">
        <f t="shared" si="605"/>
        <v>82</v>
      </c>
      <c r="AE1024" s="71" t="str">
        <f t="shared" si="606"/>
        <v/>
      </c>
      <c r="AF1024" s="71">
        <f t="shared" si="594"/>
        <v>1</v>
      </c>
      <c r="AG1024" s="71" t="str">
        <f t="shared" si="595"/>
        <v/>
      </c>
      <c r="AH1024" s="71" t="str">
        <f t="shared" si="596"/>
        <v/>
      </c>
      <c r="AI1024" s="71">
        <f t="shared" si="597"/>
        <v>1</v>
      </c>
      <c r="AJ1024" s="71" t="str">
        <f t="shared" si="598"/>
        <v>Turbidity</v>
      </c>
      <c r="AK1024" s="71">
        <f t="shared" si="599"/>
        <v>1</v>
      </c>
      <c r="AL1024" s="71">
        <f t="shared" si="607"/>
        <v>1</v>
      </c>
      <c r="AM1024" s="71">
        <f t="shared" si="600"/>
        <v>1</v>
      </c>
    </row>
    <row r="1025" spans="1:39" x14ac:dyDescent="0.45">
      <c r="A1025" s="71" t="str">
        <f t="shared" si="570"/>
        <v>2712820399</v>
      </c>
      <c r="B1025" s="71" t="str">
        <f t="shared" si="571"/>
        <v>29-08-2019 11:35:35 UTC</v>
      </c>
      <c r="C1025" s="71" t="str">
        <f t="shared" si="572"/>
        <v>m2v4-3rw6-ydb7</v>
      </c>
      <c r="D1025" s="71" t="str">
        <f t="shared" si="573"/>
        <v>-15.827351328916848</v>
      </c>
      <c r="E1025" s="71" t="str">
        <f t="shared" si="574"/>
        <v>35.19698596559465</v>
      </c>
      <c r="F1025" s="71" t="str">
        <f t="shared" si="575"/>
        <v>848.0</v>
      </c>
      <c r="G1025" s="71" t="str">
        <f t="shared" si="576"/>
        <v>Malawi</v>
      </c>
      <c r="H1025" s="71" t="str">
        <f t="shared" si="577"/>
        <v>Chiradzulu</v>
      </c>
      <c r="I1025" s="71" t="str">
        <f t="shared" si="578"/>
        <v>Likoswe</v>
      </c>
      <c r="J1025" s="71" t="str">
        <f t="shared" si="579"/>
        <v xml:space="preserve">Mataka </v>
      </c>
      <c r="K1025" s="71" t="str">
        <f t="shared" si="580"/>
        <v>Mataka I</v>
      </c>
      <c r="L1025" s="71">
        <f t="shared" si="581"/>
        <v>0</v>
      </c>
      <c r="M1025" s="71">
        <f t="shared" si="582"/>
        <v>0</v>
      </c>
      <c r="N1025" s="71">
        <f t="shared" si="601"/>
        <v>7</v>
      </c>
      <c r="O1025" s="71" t="str">
        <f t="shared" si="602"/>
        <v>Intermediate Level of Service</v>
      </c>
      <c r="P1025" s="71">
        <v>1</v>
      </c>
      <c r="Q1025" s="71" t="str">
        <f t="shared" si="583"/>
        <v>Afridev Handpump</v>
      </c>
      <c r="R1025" s="71" t="str">
        <f t="shared" si="584"/>
        <v/>
      </c>
      <c r="S1025" s="71" t="str">
        <f t="shared" si="603"/>
        <v>Afridev Handpump</v>
      </c>
      <c r="T1025" s="71">
        <f t="shared" si="585"/>
        <v>1</v>
      </c>
      <c r="U1025" s="71">
        <f t="shared" si="586"/>
        <v>1100</v>
      </c>
      <c r="V1025" s="71">
        <f t="shared" si="587"/>
        <v>0</v>
      </c>
      <c r="W1025" s="71">
        <f t="shared" si="588"/>
        <v>1</v>
      </c>
      <c r="X1025" s="71" t="str">
        <f t="shared" si="589"/>
        <v/>
      </c>
      <c r="Y1025" s="71" t="str">
        <f t="shared" si="590"/>
        <v/>
      </c>
      <c r="Z1025" s="71">
        <f t="shared" si="604"/>
        <v>1</v>
      </c>
      <c r="AA1025" s="71">
        <f t="shared" si="591"/>
        <v>1</v>
      </c>
      <c r="AB1025" s="71">
        <f t="shared" si="592"/>
        <v>60</v>
      </c>
      <c r="AC1025" s="71" t="str">
        <f t="shared" si="593"/>
        <v>Handpump</v>
      </c>
      <c r="AD1025" s="71">
        <f t="shared" si="605"/>
        <v>60</v>
      </c>
      <c r="AE1025" s="71" t="str">
        <f t="shared" si="606"/>
        <v/>
      </c>
      <c r="AF1025" s="71">
        <f t="shared" si="594"/>
        <v>1</v>
      </c>
      <c r="AG1025" s="71" t="str">
        <f t="shared" si="595"/>
        <v/>
      </c>
      <c r="AH1025" s="71" t="str">
        <f t="shared" si="596"/>
        <v/>
      </c>
      <c r="AI1025" s="71">
        <f t="shared" si="597"/>
        <v>1</v>
      </c>
      <c r="AJ1025" s="71" t="str">
        <f t="shared" si="598"/>
        <v>Turbidity</v>
      </c>
      <c r="AK1025" s="71">
        <f t="shared" si="599"/>
        <v>1</v>
      </c>
      <c r="AL1025" s="71">
        <f t="shared" si="607"/>
        <v>1</v>
      </c>
      <c r="AM1025" s="71">
        <f t="shared" si="600"/>
        <v>1</v>
      </c>
    </row>
    <row r="1026" spans="1:39" x14ac:dyDescent="0.45">
      <c r="A1026" s="71" t="str">
        <f t="shared" ref="A1026:A1089" si="608">IF(Instance_ID="","",Instance_ID)</f>
        <v>2718950199</v>
      </c>
      <c r="B1026" s="71" t="str">
        <f t="shared" ref="B1026:B1089" si="609">IF(Date="","",Date)</f>
        <v>29-08-2019 11:36:37 UTC</v>
      </c>
      <c r="C1026" s="71" t="str">
        <f t="shared" ref="C1026:C1089" si="610">IF(Unique_ID="","",Unique_ID)</f>
        <v>32hn-608e-a50d</v>
      </c>
      <c r="D1026" s="71" t="str">
        <f t="shared" ref="D1026:D1089" si="611">IF(Latitude="","",Latitude)</f>
        <v>-15.821288111619651</v>
      </c>
      <c r="E1026" s="71" t="str">
        <f t="shared" ref="E1026:E1089" si="612">IF(Longitude="","",Longitude)</f>
        <v>35.168153224512935</v>
      </c>
      <c r="F1026" s="71" t="str">
        <f t="shared" ref="F1026:F1089" si="613">IF(Elevation="","",Elevation)</f>
        <v>888.0</v>
      </c>
      <c r="G1026" s="71" t="str">
        <f t="shared" ref="G1026:G1089" si="614">IF(Geo_Level_1="","",Geo_Level_1)</f>
        <v>Malawi</v>
      </c>
      <c r="H1026" s="71" t="str">
        <f t="shared" ref="H1026:H1089" si="615">IF(Geo_Level_2="","",Geo_Level_2)</f>
        <v>Chiradzulu</v>
      </c>
      <c r="I1026" s="71" t="str">
        <f t="shared" ref="I1026:I1089" si="616">IF(Geo_Level_1="","",Geo_Level_3)</f>
        <v>Likoswe</v>
      </c>
      <c r="J1026" s="71" t="str">
        <f t="shared" ref="J1026:J1089" si="617">IF(Geo_Level_1="","",Geo_Level_4)</f>
        <v>Masikini</v>
      </c>
      <c r="K1026" s="71" t="str">
        <f t="shared" ref="K1026:K1089" si="618">IF(Geo_Level_1="","",Geo_Level_5)</f>
        <v>Mkwamba</v>
      </c>
      <c r="L1026" s="71">
        <f t="shared" ref="L1026:L1089" si="619">IF(Geo_Level_1="","",Geo_Level_6)</f>
        <v>0</v>
      </c>
      <c r="M1026" s="71">
        <f t="shared" ref="M1026:M1089" si="620">IF(Geo_Level_1="","",Geo_Level_7)</f>
        <v>0</v>
      </c>
      <c r="N1026" s="71">
        <f t="shared" si="601"/>
        <v>5</v>
      </c>
      <c r="O1026" s="71" t="str">
        <f t="shared" si="602"/>
        <v>Basic Level of Service</v>
      </c>
      <c r="P1026" s="71">
        <v>1</v>
      </c>
      <c r="Q1026" s="71" t="str">
        <f t="shared" ref="Q1026:Q1089" si="621">IF(Type_Improved_Water_Point="","",Type_Improved_Water_Point)</f>
        <v>Afridev Handpump</v>
      </c>
      <c r="R1026" s="71" t="str">
        <f t="shared" ref="R1026:R1089" si="622">IF(Type_Unimproved_Water="","",Type_Unimproved_Water)</f>
        <v/>
      </c>
      <c r="S1026" s="71" t="str">
        <f t="shared" si="603"/>
        <v>Afridev Handpump</v>
      </c>
      <c r="T1026" s="71">
        <f t="shared" ref="T1026:T1089" si="623">IF(P1026="N/A",P1026,IF(Waterpoint_Source_Protected="","No Data",IF(Waterpoint_Source_Protected="Yes",1,0)))</f>
        <v>1</v>
      </c>
      <c r="U1026" s="71">
        <f t="shared" ref="U1026:U1089" si="624">IF(Number_Users="","",Number_Users)</f>
        <v>590</v>
      </c>
      <c r="V1026" s="71">
        <f t="shared" ref="V1026:V1089" si="625">IFERROR(IF(P1026="N/A",P1026,IF(U1026="","No Data",IF(U1026&lt;=Gov_Standard_Number_Users,1,0))),1)</f>
        <v>0</v>
      </c>
      <c r="W1026" s="71">
        <f t="shared" ref="W1026:W1089" si="626">IF(Waterpoint_Out_Of_Service_Broken="","",IF(Waterpoint_Out_Of_Service_Broken="No",1,0))</f>
        <v>0</v>
      </c>
      <c r="X1026" s="71">
        <f t="shared" ref="X1026:X1089" si="627">IF(Waterpoint_Number_Times_Broken="","",IF(Waterpoint_Number_Times_Broken&lt;=12,1,0))</f>
        <v>1</v>
      </c>
      <c r="Y1026" s="71">
        <f t="shared" ref="Y1026:Y1089" si="628">IF(Waterpoint_Days_Broken="","",IF(Waterpoint_Days_Broken&gt;1,0,1))</f>
        <v>0</v>
      </c>
      <c r="Z1026" s="71">
        <f t="shared" si="604"/>
        <v>0</v>
      </c>
      <c r="AA1026" s="71">
        <f t="shared" ref="AA1026:AA1089" si="629">IF(P1026="N/A",P1026,IF(Water_Available_Day_Of_Visit="","No Data",IF(Water_Available_Day_Of_Visit="Yes",1,0)))</f>
        <v>1</v>
      </c>
      <c r="AB1026" s="71">
        <f t="shared" ref="AB1026:AB1089" si="630">IF(Seconds_20L="","",Seconds_20L)</f>
        <v>79</v>
      </c>
      <c r="AC1026" s="71" t="str">
        <f t="shared" ref="AC1026:AC1089" si="631">IF(Piped_Or_Handpump="","",Piped_Or_Handpump)</f>
        <v>Handpump</v>
      </c>
      <c r="AD1026" s="71">
        <f t="shared" si="605"/>
        <v>79</v>
      </c>
      <c r="AE1026" s="71" t="str">
        <f t="shared" si="606"/>
        <v/>
      </c>
      <c r="AF1026" s="71">
        <f t="shared" ref="AF1026:AF1089" si="632">IF(P1026="N/A",P1026,IF(AND(AD1026="",AE1026=""),"No Data",IF(AC1026="Piped System",IF(AE1026&gt;=Gov_Standards_Quantity,1,0),IF(AC1026="Handpump",IF(AB1026&lt;=Standard_Time_To_Fill_Bucket,1,0)))))</f>
        <v>1</v>
      </c>
      <c r="AG1026" s="71" t="str">
        <f t="shared" ref="AG1026:AG1089" si="633">IF(Ecoli_Result="","",IF(Ecoli_Result=Standard_Ecoli,1,0))</f>
        <v/>
      </c>
      <c r="AH1026" s="71" t="str">
        <f t="shared" ref="AH1026:AH1089" si="634">IF(Residual_Chlorine_Result="","",IF(AND(Residual_Chlorine_Result&lt;=Standard_Residual_Chlorine_Max,Residual_Chlorine_Result&gt;=Standard_Residual_Chlorine_Min),1,0))</f>
        <v/>
      </c>
      <c r="AI1026" s="71">
        <f t="shared" ref="AI1026:AI1089" si="635">IF(Bacteria_Result="","",IF(Bacteria_Result=Standard_Bacteria,1,0))</f>
        <v>1</v>
      </c>
      <c r="AJ1026" s="71" t="str">
        <f t="shared" ref="AJ1026:AJ1089" si="636">IF(Other_Contaminant="","",Other_Contaminant)</f>
        <v>Turbidity</v>
      </c>
      <c r="AK1026" s="71">
        <f t="shared" ref="AK1026:AK1089" si="637">IF(Other_Contaminant_Result="","",IF(Other_Contaminant_Result&lt;=Standard_Other_Contaminant,1,0))</f>
        <v>1</v>
      </c>
      <c r="AL1026" s="71">
        <f t="shared" si="607"/>
        <v>1</v>
      </c>
      <c r="AM1026" s="71">
        <f t="shared" ref="AM1026:AM1089" si="638">IF(P1026="N/A",P1026,IF(Water_Point_Condition_Overall="","No Data",IF(Water_Point_Condition_Overall="Normal",1,0)))</f>
        <v>0</v>
      </c>
    </row>
    <row r="1027" spans="1:39" x14ac:dyDescent="0.45">
      <c r="A1027" s="71" t="str">
        <f t="shared" si="608"/>
        <v>2718950353</v>
      </c>
      <c r="B1027" s="71" t="str">
        <f t="shared" si="609"/>
        <v>29-08-2019 11:40:45 UTC</v>
      </c>
      <c r="C1027" s="71" t="str">
        <f t="shared" si="610"/>
        <v>qwjy-9nqr-g9m0</v>
      </c>
      <c r="D1027" s="71" t="str">
        <f t="shared" si="611"/>
        <v>-15.966043411754072</v>
      </c>
      <c r="E1027" s="71" t="str">
        <f t="shared" si="612"/>
        <v>35.27461973950267</v>
      </c>
      <c r="F1027" s="71" t="str">
        <f t="shared" si="613"/>
        <v>723.0</v>
      </c>
      <c r="G1027" s="71" t="str">
        <f t="shared" si="614"/>
        <v>Malawi</v>
      </c>
      <c r="H1027" s="71" t="str">
        <f t="shared" si="615"/>
        <v>Chiradzulu</v>
      </c>
      <c r="I1027" s="71" t="str">
        <f t="shared" si="616"/>
        <v>Nkalo</v>
      </c>
      <c r="J1027" s="71" t="str">
        <f t="shared" si="617"/>
        <v>Ngumba</v>
      </c>
      <c r="K1027" s="71" t="str">
        <f t="shared" si="618"/>
        <v>Mitole</v>
      </c>
      <c r="L1027" s="71">
        <f t="shared" si="619"/>
        <v>0</v>
      </c>
      <c r="M1027" s="71">
        <f t="shared" si="620"/>
        <v>0</v>
      </c>
      <c r="N1027" s="71">
        <f t="shared" ref="N1027:N1090" si="639">SUM(P1027,T1027,V1027,Z1027,AA1027,AF1027,AL1027,AM1027)</f>
        <v>7</v>
      </c>
      <c r="O1027" s="71" t="str">
        <f t="shared" ref="O1027:O1090" si="640">IF(N1027=0,"No Improved System",IF(N1027=1,"Inadequate Level of Service",IF(N1027=2,"Inadequate Level of Service",IF(N1027=3,"Basic Level of Service",IF(N1027=4,"Basic Level of Service",IF(N1027=5,"Basic Level of Service",IF(N1027=6,"Intermediate Level of Service",IF(N1027=7,"Intermediate Level of Service",IF(N1027=8,"High Level of Service")))))))))</f>
        <v>Intermediate Level of Service</v>
      </c>
      <c r="P1027" s="71">
        <v>1</v>
      </c>
      <c r="Q1027" s="71" t="str">
        <f t="shared" si="621"/>
        <v>Afridev Handpump</v>
      </c>
      <c r="R1027" s="71" t="str">
        <f t="shared" si="622"/>
        <v/>
      </c>
      <c r="S1027" s="71" t="str">
        <f t="shared" ref="S1027:S1090" si="641">CONCATENATE(Q1027,R1027)</f>
        <v>Afridev Handpump</v>
      </c>
      <c r="T1027" s="71">
        <f t="shared" si="623"/>
        <v>1</v>
      </c>
      <c r="U1027" s="71">
        <f t="shared" si="624"/>
        <v>760</v>
      </c>
      <c r="V1027" s="71">
        <f t="shared" si="625"/>
        <v>0</v>
      </c>
      <c r="W1027" s="71">
        <f t="shared" si="626"/>
        <v>1</v>
      </c>
      <c r="X1027" s="71" t="str">
        <f t="shared" si="627"/>
        <v/>
      </c>
      <c r="Y1027" s="71" t="str">
        <f t="shared" si="628"/>
        <v/>
      </c>
      <c r="Z1027" s="71">
        <f t="shared" ref="Z1027:Z1090" si="642">IF(P1027="N/A",P1027,IF(OR(W1027="",AND(W1027=0,X1027="",Y1027="")),"No Data",IF(W1027=1,1,IF(AND(X1027=1,Y1027=1),1,0))))</f>
        <v>1</v>
      </c>
      <c r="AA1027" s="71">
        <f t="shared" si="629"/>
        <v>1</v>
      </c>
      <c r="AB1027" s="71">
        <f t="shared" si="630"/>
        <v>69</v>
      </c>
      <c r="AC1027" s="71" t="str">
        <f t="shared" si="631"/>
        <v>Handpump</v>
      </c>
      <c r="AD1027" s="71">
        <f t="shared" ref="AD1027:AD1090" si="643">IF(AC1027="Handpump",IF(AB1027="","",AB1027),"")</f>
        <v>69</v>
      </c>
      <c r="AE1027" s="71" t="str">
        <f t="shared" ref="AE1027:AE1090" si="644">IF(AC1027="piped system",IFERROR(20/AB1027*86400/U1027,""),"")</f>
        <v/>
      </c>
      <c r="AF1027" s="71">
        <f t="shared" si="632"/>
        <v>1</v>
      </c>
      <c r="AG1027" s="71" t="str">
        <f t="shared" si="633"/>
        <v/>
      </c>
      <c r="AH1027" s="71" t="str">
        <f t="shared" si="634"/>
        <v/>
      </c>
      <c r="AI1027" s="71">
        <f t="shared" si="635"/>
        <v>1</v>
      </c>
      <c r="AJ1027" s="71" t="str">
        <f t="shared" si="636"/>
        <v>Turbidity</v>
      </c>
      <c r="AK1027" s="71">
        <f t="shared" si="637"/>
        <v>1</v>
      </c>
      <c r="AL1027" s="71">
        <f t="shared" ref="AL1027:AL1090" si="645">IF(P1027="N/A",P1027,IF(AJ1027="",IF(OR(AG1027=0,AND(AI1027=0,AG1027="")),0,IF(OR(AG1027=1,AH1027=1,AI1027=1),1,"No Data")),IF(OR(AK1027=0,AG1027=0,AND(AI1027=0,AG1027="")),0,IF(AND(AK1027=1,OR(AG1027=1,AH1027=1,AI1027=1)),1,"No Data"))))</f>
        <v>1</v>
      </c>
      <c r="AM1027" s="71">
        <f t="shared" si="638"/>
        <v>1</v>
      </c>
    </row>
    <row r="1028" spans="1:39" x14ac:dyDescent="0.45">
      <c r="A1028" s="71" t="str">
        <f t="shared" si="608"/>
        <v>2738420403</v>
      </c>
      <c r="B1028" s="71" t="str">
        <f t="shared" si="609"/>
        <v>29-08-2019 11:43:17 UTC</v>
      </c>
      <c r="C1028" s="71" t="str">
        <f t="shared" si="610"/>
        <v>qqtv-vywk-1pg2</v>
      </c>
      <c r="D1028" s="71" t="str">
        <f t="shared" si="611"/>
        <v>-15.710908337496221</v>
      </c>
      <c r="E1028" s="71" t="str">
        <f t="shared" si="612"/>
        <v>35.216837245970964</v>
      </c>
      <c r="F1028" s="71" t="str">
        <f t="shared" si="613"/>
        <v>900.0</v>
      </c>
      <c r="G1028" s="71" t="str">
        <f t="shared" si="614"/>
        <v>Malawi</v>
      </c>
      <c r="H1028" s="71" t="str">
        <f t="shared" si="615"/>
        <v>Chiradzulu</v>
      </c>
      <c r="I1028" s="71" t="str">
        <f t="shared" si="616"/>
        <v>Kadewere</v>
      </c>
      <c r="J1028" s="71" t="str">
        <f t="shared" si="617"/>
        <v>Kadewere</v>
      </c>
      <c r="K1028" s="71" t="str">
        <f t="shared" si="618"/>
        <v>Noniwa</v>
      </c>
      <c r="L1028" s="71">
        <f t="shared" si="619"/>
        <v>0</v>
      </c>
      <c r="M1028" s="71">
        <f t="shared" si="620"/>
        <v>0</v>
      </c>
      <c r="N1028" s="71">
        <f t="shared" si="639"/>
        <v>7</v>
      </c>
      <c r="O1028" s="71" t="str">
        <f t="shared" si="640"/>
        <v>Intermediate Level of Service</v>
      </c>
      <c r="P1028" s="71">
        <v>1</v>
      </c>
      <c r="Q1028" s="71" t="str">
        <f t="shared" si="621"/>
        <v>Afridev Handpump</v>
      </c>
      <c r="R1028" s="71" t="str">
        <f t="shared" si="622"/>
        <v/>
      </c>
      <c r="S1028" s="71" t="str">
        <f t="shared" si="641"/>
        <v>Afridev Handpump</v>
      </c>
      <c r="T1028" s="71">
        <f t="shared" si="623"/>
        <v>1</v>
      </c>
      <c r="U1028" s="71">
        <f t="shared" si="624"/>
        <v>650</v>
      </c>
      <c r="V1028" s="71">
        <f t="shared" si="625"/>
        <v>0</v>
      </c>
      <c r="W1028" s="71">
        <f t="shared" si="626"/>
        <v>1</v>
      </c>
      <c r="X1028" s="71" t="str">
        <f t="shared" si="627"/>
        <v/>
      </c>
      <c r="Y1028" s="71" t="str">
        <f t="shared" si="628"/>
        <v/>
      </c>
      <c r="Z1028" s="71">
        <f t="shared" si="642"/>
        <v>1</v>
      </c>
      <c r="AA1028" s="71">
        <f t="shared" si="629"/>
        <v>1</v>
      </c>
      <c r="AB1028" s="71">
        <f t="shared" si="630"/>
        <v>69</v>
      </c>
      <c r="AC1028" s="71" t="str">
        <f t="shared" si="631"/>
        <v>Handpump</v>
      </c>
      <c r="AD1028" s="71">
        <f t="shared" si="643"/>
        <v>69</v>
      </c>
      <c r="AE1028" s="71" t="str">
        <f t="shared" si="644"/>
        <v/>
      </c>
      <c r="AF1028" s="71">
        <f t="shared" si="632"/>
        <v>1</v>
      </c>
      <c r="AG1028" s="71" t="str">
        <f t="shared" si="633"/>
        <v/>
      </c>
      <c r="AH1028" s="71" t="str">
        <f t="shared" si="634"/>
        <v/>
      </c>
      <c r="AI1028" s="71">
        <f t="shared" si="635"/>
        <v>1</v>
      </c>
      <c r="AJ1028" s="71" t="str">
        <f t="shared" si="636"/>
        <v>Turbidity</v>
      </c>
      <c r="AK1028" s="71">
        <f t="shared" si="637"/>
        <v>1</v>
      </c>
      <c r="AL1028" s="71">
        <f t="shared" si="645"/>
        <v>1</v>
      </c>
      <c r="AM1028" s="71">
        <f t="shared" si="638"/>
        <v>1</v>
      </c>
    </row>
    <row r="1029" spans="1:39" x14ac:dyDescent="0.45">
      <c r="A1029" s="71" t="str">
        <f t="shared" si="608"/>
        <v>2738370214</v>
      </c>
      <c r="B1029" s="71" t="str">
        <f t="shared" si="609"/>
        <v>29-08-2019 11:45:49 UTC</v>
      </c>
      <c r="C1029" s="71" t="str">
        <f t="shared" si="610"/>
        <v>fj8v-sxfw-t4ut</v>
      </c>
      <c r="D1029" s="71" t="str">
        <f t="shared" si="611"/>
        <v>-15.964086069725454</v>
      </c>
      <c r="E1029" s="71" t="str">
        <f t="shared" si="612"/>
        <v>35.292017133906484</v>
      </c>
      <c r="F1029" s="71" t="str">
        <f t="shared" si="613"/>
        <v>703.0</v>
      </c>
      <c r="G1029" s="71" t="str">
        <f t="shared" si="614"/>
        <v>Malawi</v>
      </c>
      <c r="H1029" s="71" t="str">
        <f t="shared" si="615"/>
        <v>Chiradzulu</v>
      </c>
      <c r="I1029" s="71" t="str">
        <f t="shared" si="616"/>
        <v>Nkalo</v>
      </c>
      <c r="J1029" s="71" t="str">
        <f t="shared" si="617"/>
        <v>Ngumba</v>
      </c>
      <c r="K1029" s="71" t="str">
        <f t="shared" si="618"/>
        <v>Namulu</v>
      </c>
      <c r="L1029" s="71">
        <f t="shared" si="619"/>
        <v>0</v>
      </c>
      <c r="M1029" s="71">
        <f t="shared" si="620"/>
        <v>0</v>
      </c>
      <c r="N1029" s="71">
        <f t="shared" si="639"/>
        <v>4</v>
      </c>
      <c r="O1029" s="71" t="str">
        <f t="shared" si="640"/>
        <v>Basic Level of Service</v>
      </c>
      <c r="P1029" s="71">
        <v>1</v>
      </c>
      <c r="Q1029" s="71" t="str">
        <f t="shared" si="621"/>
        <v>Afridev Handpump</v>
      </c>
      <c r="R1029" s="71" t="str">
        <f t="shared" si="622"/>
        <v/>
      </c>
      <c r="S1029" s="71" t="str">
        <f t="shared" si="641"/>
        <v>Afridev Handpump</v>
      </c>
      <c r="T1029" s="71">
        <f t="shared" si="623"/>
        <v>1</v>
      </c>
      <c r="U1029" s="71">
        <f t="shared" si="624"/>
        <v>320</v>
      </c>
      <c r="V1029" s="71">
        <f t="shared" si="625"/>
        <v>0</v>
      </c>
      <c r="W1029" s="71">
        <f t="shared" si="626"/>
        <v>0</v>
      </c>
      <c r="X1029" s="71">
        <f t="shared" si="627"/>
        <v>1</v>
      </c>
      <c r="Y1029" s="71">
        <f t="shared" si="628"/>
        <v>0</v>
      </c>
      <c r="Z1029" s="71">
        <f t="shared" si="642"/>
        <v>0</v>
      </c>
      <c r="AA1029" s="71">
        <f t="shared" si="629"/>
        <v>1</v>
      </c>
      <c r="AB1029" s="71">
        <f t="shared" si="630"/>
        <v>160</v>
      </c>
      <c r="AC1029" s="71" t="str">
        <f t="shared" si="631"/>
        <v>Handpump</v>
      </c>
      <c r="AD1029" s="71">
        <f t="shared" si="643"/>
        <v>160</v>
      </c>
      <c r="AE1029" s="71" t="str">
        <f t="shared" si="644"/>
        <v/>
      </c>
      <c r="AF1029" s="71">
        <f t="shared" si="632"/>
        <v>0</v>
      </c>
      <c r="AG1029" s="71" t="str">
        <f t="shared" si="633"/>
        <v/>
      </c>
      <c r="AH1029" s="71" t="str">
        <f t="shared" si="634"/>
        <v/>
      </c>
      <c r="AI1029" s="71">
        <f t="shared" si="635"/>
        <v>1</v>
      </c>
      <c r="AJ1029" s="71" t="str">
        <f t="shared" si="636"/>
        <v>Turbidity</v>
      </c>
      <c r="AK1029" s="71">
        <f t="shared" si="637"/>
        <v>1</v>
      </c>
      <c r="AL1029" s="71">
        <f t="shared" si="645"/>
        <v>1</v>
      </c>
      <c r="AM1029" s="71">
        <f t="shared" si="638"/>
        <v>0</v>
      </c>
    </row>
    <row r="1030" spans="1:39" x14ac:dyDescent="0.45">
      <c r="A1030" s="71" t="str">
        <f t="shared" si="608"/>
        <v>2717320185</v>
      </c>
      <c r="B1030" s="71" t="str">
        <f t="shared" si="609"/>
        <v>29-08-2019 11:46:24 UTC</v>
      </c>
      <c r="C1030" s="71" t="str">
        <f t="shared" si="610"/>
        <v>vfy4-ud33-buf7</v>
      </c>
      <c r="D1030" s="71" t="str">
        <f t="shared" si="611"/>
        <v>-15.958244344219565</v>
      </c>
      <c r="E1030" s="71" t="str">
        <f t="shared" si="612"/>
        <v>35.27028663083911</v>
      </c>
      <c r="F1030" s="71" t="str">
        <f t="shared" si="613"/>
        <v>727.0</v>
      </c>
      <c r="G1030" s="71" t="str">
        <f t="shared" si="614"/>
        <v>Malawi</v>
      </c>
      <c r="H1030" s="71" t="str">
        <f t="shared" si="615"/>
        <v>Chiradzulu</v>
      </c>
      <c r="I1030" s="71" t="str">
        <f t="shared" si="616"/>
        <v>Nkalo</v>
      </c>
      <c r="J1030" s="71" t="str">
        <f t="shared" si="617"/>
        <v>Nkalo</v>
      </c>
      <c r="K1030" s="71" t="str">
        <f t="shared" si="618"/>
        <v>Semani</v>
      </c>
      <c r="L1030" s="71">
        <f t="shared" si="619"/>
        <v>0</v>
      </c>
      <c r="M1030" s="71">
        <f t="shared" si="620"/>
        <v>0</v>
      </c>
      <c r="N1030" s="71">
        <f t="shared" si="639"/>
        <v>5</v>
      </c>
      <c r="O1030" s="71" t="str">
        <f t="shared" si="640"/>
        <v>Basic Level of Service</v>
      </c>
      <c r="P1030" s="71">
        <v>1</v>
      </c>
      <c r="Q1030" s="71" t="str">
        <f t="shared" si="621"/>
        <v>Afridev Handpump</v>
      </c>
      <c r="R1030" s="71" t="str">
        <f t="shared" si="622"/>
        <v/>
      </c>
      <c r="S1030" s="71" t="str">
        <f t="shared" si="641"/>
        <v>Afridev Handpump</v>
      </c>
      <c r="T1030" s="71">
        <f t="shared" si="623"/>
        <v>1</v>
      </c>
      <c r="U1030" s="71">
        <f t="shared" si="624"/>
        <v>520</v>
      </c>
      <c r="V1030" s="71">
        <f t="shared" si="625"/>
        <v>0</v>
      </c>
      <c r="W1030" s="71">
        <f t="shared" si="626"/>
        <v>0</v>
      </c>
      <c r="X1030" s="71">
        <f t="shared" si="627"/>
        <v>1</v>
      </c>
      <c r="Y1030" s="71">
        <f t="shared" si="628"/>
        <v>0</v>
      </c>
      <c r="Z1030" s="71">
        <f t="shared" si="642"/>
        <v>0</v>
      </c>
      <c r="AA1030" s="71">
        <f t="shared" si="629"/>
        <v>1</v>
      </c>
      <c r="AB1030" s="71">
        <f t="shared" si="630"/>
        <v>106</v>
      </c>
      <c r="AC1030" s="71" t="str">
        <f t="shared" si="631"/>
        <v>Handpump</v>
      </c>
      <c r="AD1030" s="71">
        <f t="shared" si="643"/>
        <v>106</v>
      </c>
      <c r="AE1030" s="71" t="str">
        <f t="shared" si="644"/>
        <v/>
      </c>
      <c r="AF1030" s="71">
        <f t="shared" si="632"/>
        <v>1</v>
      </c>
      <c r="AG1030" s="71" t="str">
        <f t="shared" si="633"/>
        <v/>
      </c>
      <c r="AH1030" s="71" t="str">
        <f t="shared" si="634"/>
        <v/>
      </c>
      <c r="AI1030" s="71">
        <f t="shared" si="635"/>
        <v>1</v>
      </c>
      <c r="AJ1030" s="71" t="str">
        <f t="shared" si="636"/>
        <v>Turbidity</v>
      </c>
      <c r="AK1030" s="71">
        <f t="shared" si="637"/>
        <v>1</v>
      </c>
      <c r="AL1030" s="71">
        <f t="shared" si="645"/>
        <v>1</v>
      </c>
      <c r="AM1030" s="71">
        <f t="shared" si="638"/>
        <v>0</v>
      </c>
    </row>
    <row r="1031" spans="1:39" x14ac:dyDescent="0.45">
      <c r="A1031" s="71" t="str">
        <f t="shared" si="608"/>
        <v>2722720169</v>
      </c>
      <c r="B1031" s="71" t="str">
        <f t="shared" si="609"/>
        <v>29-08-2019 11:52:12 UTC</v>
      </c>
      <c r="C1031" s="71" t="str">
        <f t="shared" si="610"/>
        <v>ftnw-ka66-sw2h</v>
      </c>
      <c r="D1031" s="71" t="str">
        <f t="shared" si="611"/>
        <v>-15.973944696597755</v>
      </c>
      <c r="E1031" s="71" t="str">
        <f t="shared" si="612"/>
        <v>35.309024937450886</v>
      </c>
      <c r="F1031" s="71" t="str">
        <f t="shared" si="613"/>
        <v>666.0</v>
      </c>
      <c r="G1031" s="71" t="str">
        <f t="shared" si="614"/>
        <v>Malawi</v>
      </c>
      <c r="H1031" s="71" t="str">
        <f t="shared" si="615"/>
        <v>Chiradzulu</v>
      </c>
      <c r="I1031" s="71" t="str">
        <f t="shared" si="616"/>
        <v>Nkalo</v>
      </c>
      <c r="J1031" s="71" t="str">
        <f t="shared" si="617"/>
        <v>Nkalo</v>
      </c>
      <c r="K1031" s="71" t="str">
        <f t="shared" si="618"/>
        <v>Nkalo</v>
      </c>
      <c r="L1031" s="71">
        <f t="shared" si="619"/>
        <v>0</v>
      </c>
      <c r="M1031" s="71">
        <f t="shared" si="620"/>
        <v>0</v>
      </c>
      <c r="N1031" s="71">
        <f t="shared" si="639"/>
        <v>3</v>
      </c>
      <c r="O1031" s="71" t="str">
        <f t="shared" si="640"/>
        <v>Basic Level of Service</v>
      </c>
      <c r="P1031" s="71">
        <v>1</v>
      </c>
      <c r="Q1031" s="71" t="str">
        <f t="shared" si="621"/>
        <v>Afridev Handpump</v>
      </c>
      <c r="R1031" s="71" t="str">
        <f t="shared" si="622"/>
        <v/>
      </c>
      <c r="S1031" s="71" t="str">
        <f t="shared" si="641"/>
        <v>Afridev Handpump</v>
      </c>
      <c r="T1031" s="71">
        <f t="shared" si="623"/>
        <v>1</v>
      </c>
      <c r="U1031" s="71">
        <f t="shared" si="624"/>
        <v>350</v>
      </c>
      <c r="V1031" s="71">
        <f t="shared" si="625"/>
        <v>0</v>
      </c>
      <c r="W1031" s="71">
        <f t="shared" si="626"/>
        <v>1</v>
      </c>
      <c r="X1031" s="71" t="str">
        <f t="shared" si="627"/>
        <v/>
      </c>
      <c r="Y1031" s="71" t="str">
        <f t="shared" si="628"/>
        <v/>
      </c>
      <c r="Z1031" s="71">
        <f t="shared" si="642"/>
        <v>1</v>
      </c>
      <c r="AA1031" s="71">
        <f t="shared" si="629"/>
        <v>0</v>
      </c>
      <c r="AB1031" s="71">
        <f t="shared" si="630"/>
        <v>240</v>
      </c>
      <c r="AC1031" s="71" t="str">
        <f t="shared" si="631"/>
        <v>Handpump</v>
      </c>
      <c r="AD1031" s="71">
        <f t="shared" si="643"/>
        <v>240</v>
      </c>
      <c r="AE1031" s="71" t="str">
        <f t="shared" si="644"/>
        <v/>
      </c>
      <c r="AF1031" s="71">
        <f t="shared" si="632"/>
        <v>0</v>
      </c>
      <c r="AG1031" s="71" t="str">
        <f t="shared" si="633"/>
        <v/>
      </c>
      <c r="AH1031" s="71" t="str">
        <f t="shared" si="634"/>
        <v/>
      </c>
      <c r="AI1031" s="71" t="str">
        <f t="shared" si="635"/>
        <v/>
      </c>
      <c r="AJ1031" s="71" t="str">
        <f t="shared" si="636"/>
        <v>Turbidity</v>
      </c>
      <c r="AK1031" s="71" t="str">
        <f t="shared" si="637"/>
        <v/>
      </c>
      <c r="AL1031" s="71" t="str">
        <f t="shared" si="645"/>
        <v>No Data</v>
      </c>
      <c r="AM1031" s="71">
        <f t="shared" si="638"/>
        <v>0</v>
      </c>
    </row>
    <row r="1032" spans="1:39" x14ac:dyDescent="0.45">
      <c r="A1032" s="71" t="str">
        <f t="shared" si="608"/>
        <v>2734400202</v>
      </c>
      <c r="B1032" s="71" t="str">
        <f t="shared" si="609"/>
        <v>29-08-2019 11:53:00 UTC</v>
      </c>
      <c r="C1032" s="71" t="str">
        <f t="shared" si="610"/>
        <v>uqe1-ejfa-m51h</v>
      </c>
      <c r="D1032" s="71" t="str">
        <f t="shared" si="611"/>
        <v>-15.97431312315166</v>
      </c>
      <c r="E1032" s="71" t="str">
        <f t="shared" si="612"/>
        <v>35.30895955860615</v>
      </c>
      <c r="F1032" s="71" t="str">
        <f t="shared" si="613"/>
        <v>677.0</v>
      </c>
      <c r="G1032" s="71" t="str">
        <f t="shared" si="614"/>
        <v>Malawi</v>
      </c>
      <c r="H1032" s="71" t="str">
        <f t="shared" si="615"/>
        <v>Chiradzulu</v>
      </c>
      <c r="I1032" s="71" t="str">
        <f t="shared" si="616"/>
        <v>Nkalo</v>
      </c>
      <c r="J1032" s="71" t="str">
        <f t="shared" si="617"/>
        <v>Nkalo</v>
      </c>
      <c r="K1032" s="71" t="str">
        <f t="shared" si="618"/>
        <v>Nkalo</v>
      </c>
      <c r="L1032" s="71">
        <f t="shared" si="619"/>
        <v>0</v>
      </c>
      <c r="M1032" s="71">
        <f t="shared" si="620"/>
        <v>0</v>
      </c>
      <c r="N1032" s="71">
        <f t="shared" si="639"/>
        <v>7</v>
      </c>
      <c r="O1032" s="71" t="str">
        <f t="shared" si="640"/>
        <v>Intermediate Level of Service</v>
      </c>
      <c r="P1032" s="71">
        <v>1</v>
      </c>
      <c r="Q1032" s="71" t="str">
        <f t="shared" si="621"/>
        <v>Afridev Handpump</v>
      </c>
      <c r="R1032" s="71" t="str">
        <f t="shared" si="622"/>
        <v/>
      </c>
      <c r="S1032" s="71" t="str">
        <f t="shared" si="641"/>
        <v>Afridev Handpump</v>
      </c>
      <c r="T1032" s="71">
        <f t="shared" si="623"/>
        <v>1</v>
      </c>
      <c r="U1032" s="71">
        <f t="shared" si="624"/>
        <v>150</v>
      </c>
      <c r="V1032" s="71">
        <f t="shared" si="625"/>
        <v>1</v>
      </c>
      <c r="W1032" s="71">
        <f t="shared" si="626"/>
        <v>0</v>
      </c>
      <c r="X1032" s="71">
        <f t="shared" si="627"/>
        <v>1</v>
      </c>
      <c r="Y1032" s="71">
        <f t="shared" si="628"/>
        <v>0</v>
      </c>
      <c r="Z1032" s="71">
        <f t="shared" si="642"/>
        <v>0</v>
      </c>
      <c r="AA1032" s="71">
        <f t="shared" si="629"/>
        <v>1</v>
      </c>
      <c r="AB1032" s="71">
        <f t="shared" si="630"/>
        <v>49</v>
      </c>
      <c r="AC1032" s="71" t="str">
        <f t="shared" si="631"/>
        <v>Handpump</v>
      </c>
      <c r="AD1032" s="71">
        <f t="shared" si="643"/>
        <v>49</v>
      </c>
      <c r="AE1032" s="71" t="str">
        <f t="shared" si="644"/>
        <v/>
      </c>
      <c r="AF1032" s="71">
        <f t="shared" si="632"/>
        <v>1</v>
      </c>
      <c r="AG1032" s="71" t="str">
        <f t="shared" si="633"/>
        <v/>
      </c>
      <c r="AH1032" s="71" t="str">
        <f t="shared" si="634"/>
        <v/>
      </c>
      <c r="AI1032" s="71">
        <f t="shared" si="635"/>
        <v>1</v>
      </c>
      <c r="AJ1032" s="71" t="str">
        <f t="shared" si="636"/>
        <v>Turbidity</v>
      </c>
      <c r="AK1032" s="71">
        <f t="shared" si="637"/>
        <v>1</v>
      </c>
      <c r="AL1032" s="71">
        <f t="shared" si="645"/>
        <v>1</v>
      </c>
      <c r="AM1032" s="71">
        <f t="shared" si="638"/>
        <v>1</v>
      </c>
    </row>
    <row r="1033" spans="1:39" x14ac:dyDescent="0.45">
      <c r="A1033" s="71" t="str">
        <f t="shared" si="608"/>
        <v>2734390228</v>
      </c>
      <c r="B1033" s="71" t="str">
        <f t="shared" si="609"/>
        <v>29-08-2019 11:54:23 UTC</v>
      </c>
      <c r="C1033" s="71" t="str">
        <f t="shared" si="610"/>
        <v>y4m9-2vkr-95je</v>
      </c>
      <c r="D1033" s="71" t="str">
        <f t="shared" si="611"/>
        <v>-15.928709576837718</v>
      </c>
      <c r="E1033" s="71" t="str">
        <f t="shared" si="612"/>
        <v>35.293015418574214</v>
      </c>
      <c r="F1033" s="71" t="str">
        <f t="shared" si="613"/>
        <v>717.0</v>
      </c>
      <c r="G1033" s="71" t="str">
        <f t="shared" si="614"/>
        <v>Malawi</v>
      </c>
      <c r="H1033" s="71" t="str">
        <f t="shared" si="615"/>
        <v>Chiradzulu</v>
      </c>
      <c r="I1033" s="71" t="str">
        <f t="shared" si="616"/>
        <v>Nkalo</v>
      </c>
      <c r="J1033" s="71" t="str">
        <f t="shared" si="617"/>
        <v>Maoni</v>
      </c>
      <c r="K1033" s="71" t="str">
        <f t="shared" si="618"/>
        <v>Thomas</v>
      </c>
      <c r="L1033" s="71">
        <f t="shared" si="619"/>
        <v>0</v>
      </c>
      <c r="M1033" s="71">
        <f t="shared" si="620"/>
        <v>0</v>
      </c>
      <c r="N1033" s="71">
        <f t="shared" si="639"/>
        <v>5</v>
      </c>
      <c r="O1033" s="71" t="str">
        <f t="shared" si="640"/>
        <v>Basic Level of Service</v>
      </c>
      <c r="P1033" s="71">
        <v>1</v>
      </c>
      <c r="Q1033" s="71" t="str">
        <f t="shared" si="621"/>
        <v>Afridev Handpump</v>
      </c>
      <c r="R1033" s="71" t="str">
        <f t="shared" si="622"/>
        <v/>
      </c>
      <c r="S1033" s="71" t="str">
        <f t="shared" si="641"/>
        <v>Afridev Handpump</v>
      </c>
      <c r="T1033" s="71">
        <f t="shared" si="623"/>
        <v>1</v>
      </c>
      <c r="U1033" s="71">
        <f t="shared" si="624"/>
        <v>415</v>
      </c>
      <c r="V1033" s="71">
        <f t="shared" si="625"/>
        <v>0</v>
      </c>
      <c r="W1033" s="71">
        <f t="shared" si="626"/>
        <v>0</v>
      </c>
      <c r="X1033" s="71">
        <f t="shared" si="627"/>
        <v>1</v>
      </c>
      <c r="Y1033" s="71">
        <f t="shared" si="628"/>
        <v>0</v>
      </c>
      <c r="Z1033" s="71">
        <f t="shared" si="642"/>
        <v>0</v>
      </c>
      <c r="AA1033" s="71">
        <f t="shared" si="629"/>
        <v>1</v>
      </c>
      <c r="AB1033" s="71">
        <f t="shared" si="630"/>
        <v>75</v>
      </c>
      <c r="AC1033" s="71" t="str">
        <f t="shared" si="631"/>
        <v>Handpump</v>
      </c>
      <c r="AD1033" s="71">
        <f t="shared" si="643"/>
        <v>75</v>
      </c>
      <c r="AE1033" s="71" t="str">
        <f t="shared" si="644"/>
        <v/>
      </c>
      <c r="AF1033" s="71">
        <f t="shared" si="632"/>
        <v>1</v>
      </c>
      <c r="AG1033" s="71" t="str">
        <f t="shared" si="633"/>
        <v/>
      </c>
      <c r="AH1033" s="71" t="str">
        <f t="shared" si="634"/>
        <v/>
      </c>
      <c r="AI1033" s="71">
        <f t="shared" si="635"/>
        <v>1</v>
      </c>
      <c r="AJ1033" s="71" t="str">
        <f t="shared" si="636"/>
        <v>Turbidity</v>
      </c>
      <c r="AK1033" s="71">
        <f t="shared" si="637"/>
        <v>1</v>
      </c>
      <c r="AL1033" s="71">
        <f t="shared" si="645"/>
        <v>1</v>
      </c>
      <c r="AM1033" s="71">
        <f t="shared" si="638"/>
        <v>0</v>
      </c>
    </row>
    <row r="1034" spans="1:39" x14ac:dyDescent="0.45">
      <c r="A1034" s="71" t="str">
        <f t="shared" si="608"/>
        <v>2734380203</v>
      </c>
      <c r="B1034" s="71" t="str">
        <f t="shared" si="609"/>
        <v>29-08-2019 11:55:27 UTC</v>
      </c>
      <c r="C1034" s="71" t="str">
        <f t="shared" si="610"/>
        <v>cydj-m23r-kuwx</v>
      </c>
      <c r="D1034" s="71" t="str">
        <f t="shared" si="611"/>
        <v>-15.930503723211586</v>
      </c>
      <c r="E1034" s="71" t="str">
        <f t="shared" si="612"/>
        <v>35.29203792102635</v>
      </c>
      <c r="F1034" s="71" t="str">
        <f t="shared" si="613"/>
        <v>714.0</v>
      </c>
      <c r="G1034" s="71" t="str">
        <f t="shared" si="614"/>
        <v>Malawi</v>
      </c>
      <c r="H1034" s="71" t="str">
        <f t="shared" si="615"/>
        <v>Chiradzulu</v>
      </c>
      <c r="I1034" s="71" t="str">
        <f t="shared" si="616"/>
        <v>Nkalo</v>
      </c>
      <c r="J1034" s="71" t="str">
        <f t="shared" si="617"/>
        <v>Maoni</v>
      </c>
      <c r="K1034" s="71" t="str">
        <f t="shared" si="618"/>
        <v>Thomas</v>
      </c>
      <c r="L1034" s="71">
        <f t="shared" si="619"/>
        <v>0</v>
      </c>
      <c r="M1034" s="71">
        <f t="shared" si="620"/>
        <v>0</v>
      </c>
      <c r="N1034" s="71">
        <f t="shared" si="639"/>
        <v>6</v>
      </c>
      <c r="O1034" s="71" t="str">
        <f t="shared" si="640"/>
        <v>Intermediate Level of Service</v>
      </c>
      <c r="P1034" s="71">
        <v>1</v>
      </c>
      <c r="Q1034" s="71" t="str">
        <f t="shared" si="621"/>
        <v>Afridev Handpump</v>
      </c>
      <c r="R1034" s="71" t="str">
        <f t="shared" si="622"/>
        <v/>
      </c>
      <c r="S1034" s="71" t="str">
        <f t="shared" si="641"/>
        <v>Afridev Handpump</v>
      </c>
      <c r="T1034" s="71">
        <f t="shared" si="623"/>
        <v>1</v>
      </c>
      <c r="U1034" s="71">
        <f t="shared" si="624"/>
        <v>415</v>
      </c>
      <c r="V1034" s="71">
        <f t="shared" si="625"/>
        <v>0</v>
      </c>
      <c r="W1034" s="71">
        <f t="shared" si="626"/>
        <v>0</v>
      </c>
      <c r="X1034" s="71">
        <f t="shared" si="627"/>
        <v>1</v>
      </c>
      <c r="Y1034" s="71">
        <f t="shared" si="628"/>
        <v>1</v>
      </c>
      <c r="Z1034" s="71">
        <f t="shared" si="642"/>
        <v>1</v>
      </c>
      <c r="AA1034" s="71">
        <f t="shared" si="629"/>
        <v>1</v>
      </c>
      <c r="AB1034" s="71">
        <f t="shared" si="630"/>
        <v>58</v>
      </c>
      <c r="AC1034" s="71" t="str">
        <f t="shared" si="631"/>
        <v>Handpump</v>
      </c>
      <c r="AD1034" s="71">
        <f t="shared" si="643"/>
        <v>58</v>
      </c>
      <c r="AE1034" s="71" t="str">
        <f t="shared" si="644"/>
        <v/>
      </c>
      <c r="AF1034" s="71">
        <f t="shared" si="632"/>
        <v>1</v>
      </c>
      <c r="AG1034" s="71" t="str">
        <f t="shared" si="633"/>
        <v/>
      </c>
      <c r="AH1034" s="71" t="str">
        <f t="shared" si="634"/>
        <v/>
      </c>
      <c r="AI1034" s="71">
        <f t="shared" si="635"/>
        <v>1</v>
      </c>
      <c r="AJ1034" s="71" t="str">
        <f t="shared" si="636"/>
        <v>Turbidity</v>
      </c>
      <c r="AK1034" s="71">
        <f t="shared" si="637"/>
        <v>1</v>
      </c>
      <c r="AL1034" s="71">
        <f t="shared" si="645"/>
        <v>1</v>
      </c>
      <c r="AM1034" s="71">
        <f t="shared" si="638"/>
        <v>0</v>
      </c>
    </row>
    <row r="1035" spans="1:39" x14ac:dyDescent="0.45">
      <c r="A1035" s="71" t="str">
        <f t="shared" si="608"/>
        <v>2717310210</v>
      </c>
      <c r="B1035" s="71" t="str">
        <f t="shared" si="609"/>
        <v>29-08-2019 11:56:01 UTC</v>
      </c>
      <c r="C1035" s="71" t="str">
        <f t="shared" si="610"/>
        <v>fege-urk1-nsth</v>
      </c>
      <c r="D1035" s="71" t="str">
        <f t="shared" si="611"/>
        <v>-15.934435590170324</v>
      </c>
      <c r="E1035" s="71" t="str">
        <f t="shared" si="612"/>
        <v>35.294647458940744</v>
      </c>
      <c r="F1035" s="71" t="str">
        <f t="shared" si="613"/>
        <v>711.0</v>
      </c>
      <c r="G1035" s="71" t="str">
        <f t="shared" si="614"/>
        <v>Malawi</v>
      </c>
      <c r="H1035" s="71" t="str">
        <f t="shared" si="615"/>
        <v>Chiradzulu</v>
      </c>
      <c r="I1035" s="71" t="str">
        <f t="shared" si="616"/>
        <v>Nkalo</v>
      </c>
      <c r="J1035" s="71" t="str">
        <f t="shared" si="617"/>
        <v>Maoni</v>
      </c>
      <c r="K1035" s="71" t="str">
        <f t="shared" si="618"/>
        <v>Thomas</v>
      </c>
      <c r="L1035" s="71">
        <f t="shared" si="619"/>
        <v>0</v>
      </c>
      <c r="M1035" s="71">
        <f t="shared" si="620"/>
        <v>0</v>
      </c>
      <c r="N1035" s="71">
        <f t="shared" si="639"/>
        <v>7</v>
      </c>
      <c r="O1035" s="71" t="str">
        <f t="shared" si="640"/>
        <v>Intermediate Level of Service</v>
      </c>
      <c r="P1035" s="71">
        <v>1</v>
      </c>
      <c r="Q1035" s="71" t="str">
        <f t="shared" si="621"/>
        <v>Afridev Handpump</v>
      </c>
      <c r="R1035" s="71" t="str">
        <f t="shared" si="622"/>
        <v/>
      </c>
      <c r="S1035" s="71" t="str">
        <f t="shared" si="641"/>
        <v>Afridev Handpump</v>
      </c>
      <c r="T1035" s="71">
        <f t="shared" si="623"/>
        <v>1</v>
      </c>
      <c r="U1035" s="71">
        <f t="shared" si="624"/>
        <v>275</v>
      </c>
      <c r="V1035" s="71">
        <f t="shared" si="625"/>
        <v>0</v>
      </c>
      <c r="W1035" s="71">
        <f t="shared" si="626"/>
        <v>0</v>
      </c>
      <c r="X1035" s="71">
        <f t="shared" si="627"/>
        <v>1</v>
      </c>
      <c r="Y1035" s="71">
        <f t="shared" si="628"/>
        <v>1</v>
      </c>
      <c r="Z1035" s="71">
        <f t="shared" si="642"/>
        <v>1</v>
      </c>
      <c r="AA1035" s="71">
        <f t="shared" si="629"/>
        <v>1</v>
      </c>
      <c r="AB1035" s="71">
        <f t="shared" si="630"/>
        <v>55</v>
      </c>
      <c r="AC1035" s="71" t="str">
        <f t="shared" si="631"/>
        <v>Handpump</v>
      </c>
      <c r="AD1035" s="71">
        <f t="shared" si="643"/>
        <v>55</v>
      </c>
      <c r="AE1035" s="71" t="str">
        <f t="shared" si="644"/>
        <v/>
      </c>
      <c r="AF1035" s="71">
        <f t="shared" si="632"/>
        <v>1</v>
      </c>
      <c r="AG1035" s="71" t="str">
        <f t="shared" si="633"/>
        <v/>
      </c>
      <c r="AH1035" s="71" t="str">
        <f t="shared" si="634"/>
        <v/>
      </c>
      <c r="AI1035" s="71">
        <f t="shared" si="635"/>
        <v>1</v>
      </c>
      <c r="AJ1035" s="71" t="str">
        <f t="shared" si="636"/>
        <v>Turbidity</v>
      </c>
      <c r="AK1035" s="71">
        <f t="shared" si="637"/>
        <v>1</v>
      </c>
      <c r="AL1035" s="71">
        <f t="shared" si="645"/>
        <v>1</v>
      </c>
      <c r="AM1035" s="71">
        <f t="shared" si="638"/>
        <v>1</v>
      </c>
    </row>
    <row r="1036" spans="1:39" x14ac:dyDescent="0.45">
      <c r="A1036" s="71" t="str">
        <f t="shared" si="608"/>
        <v>2714820193</v>
      </c>
      <c r="B1036" s="71" t="str">
        <f t="shared" si="609"/>
        <v>29-08-2019 12:05:34 UTC</v>
      </c>
      <c r="C1036" s="71" t="str">
        <f t="shared" si="610"/>
        <v>ae32-7pqu-emrm</v>
      </c>
      <c r="D1036" s="71" t="str">
        <f t="shared" si="611"/>
        <v>-15.974084</v>
      </c>
      <c r="E1036" s="71" t="str">
        <f t="shared" si="612"/>
        <v>35.2823886</v>
      </c>
      <c r="F1036" s="71" t="str">
        <f t="shared" si="613"/>
        <v>701.0</v>
      </c>
      <c r="G1036" s="71" t="str">
        <f t="shared" si="614"/>
        <v>Malawi</v>
      </c>
      <c r="H1036" s="71" t="str">
        <f t="shared" si="615"/>
        <v>Chiradzulu</v>
      </c>
      <c r="I1036" s="71" t="str">
        <f t="shared" si="616"/>
        <v>Nkalo</v>
      </c>
      <c r="J1036" s="71" t="str">
        <f t="shared" si="617"/>
        <v>Ngumba</v>
      </c>
      <c r="K1036" s="71" t="str">
        <f t="shared" si="618"/>
        <v>Majanga</v>
      </c>
      <c r="L1036" s="71">
        <f t="shared" si="619"/>
        <v>0</v>
      </c>
      <c r="M1036" s="71">
        <f t="shared" si="620"/>
        <v>0</v>
      </c>
      <c r="N1036" s="71">
        <f t="shared" si="639"/>
        <v>0</v>
      </c>
      <c r="O1036" s="71" t="str">
        <f t="shared" si="640"/>
        <v>No Improved System</v>
      </c>
      <c r="P1036" s="71" t="s">
        <v>96</v>
      </c>
      <c r="Q1036" s="71" t="str">
        <f t="shared" si="621"/>
        <v/>
      </c>
      <c r="R1036" s="71" t="str">
        <f t="shared" si="622"/>
        <v>Unprotected Spring</v>
      </c>
      <c r="S1036" s="71" t="str">
        <f t="shared" si="641"/>
        <v>Unprotected Spring</v>
      </c>
      <c r="T1036" s="71" t="str">
        <f t="shared" si="623"/>
        <v>N/A</v>
      </c>
      <c r="U1036" s="71">
        <f t="shared" si="624"/>
        <v>225</v>
      </c>
      <c r="V1036" s="71" t="str">
        <f t="shared" si="625"/>
        <v>N/A</v>
      </c>
      <c r="W1036" s="71" t="str">
        <f t="shared" si="626"/>
        <v/>
      </c>
      <c r="X1036" s="71" t="str">
        <f t="shared" si="627"/>
        <v/>
      </c>
      <c r="Y1036" s="71" t="str">
        <f t="shared" si="628"/>
        <v/>
      </c>
      <c r="Z1036" s="71" t="str">
        <f t="shared" si="642"/>
        <v>N/A</v>
      </c>
      <c r="AA1036" s="71" t="str">
        <f t="shared" si="629"/>
        <v>N/A</v>
      </c>
      <c r="AB1036" s="71" t="str">
        <f t="shared" si="630"/>
        <v/>
      </c>
      <c r="AC1036" s="71" t="str">
        <f t="shared" si="631"/>
        <v/>
      </c>
      <c r="AD1036" s="71" t="str">
        <f t="shared" si="643"/>
        <v/>
      </c>
      <c r="AE1036" s="71" t="str">
        <f t="shared" si="644"/>
        <v/>
      </c>
      <c r="AF1036" s="71" t="str">
        <f t="shared" si="632"/>
        <v>N/A</v>
      </c>
      <c r="AG1036" s="71" t="str">
        <f t="shared" si="633"/>
        <v/>
      </c>
      <c r="AH1036" s="71" t="str">
        <f t="shared" si="634"/>
        <v/>
      </c>
      <c r="AI1036" s="71" t="str">
        <f t="shared" si="635"/>
        <v/>
      </c>
      <c r="AJ1036" s="71" t="str">
        <f t="shared" si="636"/>
        <v/>
      </c>
      <c r="AK1036" s="71" t="str">
        <f t="shared" si="637"/>
        <v/>
      </c>
      <c r="AL1036" s="71" t="str">
        <f t="shared" si="645"/>
        <v>N/A</v>
      </c>
      <c r="AM1036" s="71" t="str">
        <f t="shared" si="638"/>
        <v>N/A</v>
      </c>
    </row>
    <row r="1037" spans="1:39" x14ac:dyDescent="0.45">
      <c r="A1037" s="71" t="str">
        <f t="shared" si="608"/>
        <v>2709430221</v>
      </c>
      <c r="B1037" s="71" t="str">
        <f t="shared" si="609"/>
        <v>29-08-2019 12:13:01 UTC</v>
      </c>
      <c r="C1037" s="71" t="str">
        <f t="shared" si="610"/>
        <v>pjw3-u4gd-d1r4</v>
      </c>
      <c r="D1037" s="71" t="str">
        <f t="shared" si="611"/>
        <v>-15.820115022361279</v>
      </c>
      <c r="E1037" s="71" t="str">
        <f t="shared" si="612"/>
        <v>35.17738304100931</v>
      </c>
      <c r="F1037" s="71" t="str">
        <f t="shared" si="613"/>
        <v>918.0</v>
      </c>
      <c r="G1037" s="71" t="str">
        <f t="shared" si="614"/>
        <v>Malawi</v>
      </c>
      <c r="H1037" s="71" t="str">
        <f t="shared" si="615"/>
        <v>Chiradzulu</v>
      </c>
      <c r="I1037" s="71" t="str">
        <f t="shared" si="616"/>
        <v>Likoswe</v>
      </c>
      <c r="J1037" s="71" t="str">
        <f t="shared" si="617"/>
        <v>Masikini</v>
      </c>
      <c r="K1037" s="71" t="str">
        <f t="shared" si="618"/>
        <v>Nyama</v>
      </c>
      <c r="L1037" s="71">
        <f t="shared" si="619"/>
        <v>0</v>
      </c>
      <c r="M1037" s="71">
        <f t="shared" si="620"/>
        <v>0</v>
      </c>
      <c r="N1037" s="71">
        <f t="shared" si="639"/>
        <v>7</v>
      </c>
      <c r="O1037" s="71" t="str">
        <f t="shared" si="640"/>
        <v>Intermediate Level of Service</v>
      </c>
      <c r="P1037" s="71">
        <v>1</v>
      </c>
      <c r="Q1037" s="71" t="str">
        <f t="shared" si="621"/>
        <v>Afridev Handpump</v>
      </c>
      <c r="R1037" s="71" t="str">
        <f t="shared" si="622"/>
        <v/>
      </c>
      <c r="S1037" s="71" t="str">
        <f t="shared" si="641"/>
        <v>Afridev Handpump</v>
      </c>
      <c r="T1037" s="71">
        <f t="shared" si="623"/>
        <v>1</v>
      </c>
      <c r="U1037" s="71">
        <f t="shared" si="624"/>
        <v>1500</v>
      </c>
      <c r="V1037" s="71">
        <f t="shared" si="625"/>
        <v>0</v>
      </c>
      <c r="W1037" s="71">
        <f t="shared" si="626"/>
        <v>1</v>
      </c>
      <c r="X1037" s="71" t="str">
        <f t="shared" si="627"/>
        <v/>
      </c>
      <c r="Y1037" s="71" t="str">
        <f t="shared" si="628"/>
        <v/>
      </c>
      <c r="Z1037" s="71">
        <f t="shared" si="642"/>
        <v>1</v>
      </c>
      <c r="AA1037" s="71">
        <f t="shared" si="629"/>
        <v>1</v>
      </c>
      <c r="AB1037" s="71">
        <f t="shared" si="630"/>
        <v>70</v>
      </c>
      <c r="AC1037" s="71" t="str">
        <f t="shared" si="631"/>
        <v>Handpump</v>
      </c>
      <c r="AD1037" s="71">
        <f t="shared" si="643"/>
        <v>70</v>
      </c>
      <c r="AE1037" s="71" t="str">
        <f t="shared" si="644"/>
        <v/>
      </c>
      <c r="AF1037" s="71">
        <f t="shared" si="632"/>
        <v>1</v>
      </c>
      <c r="AG1037" s="71" t="str">
        <f t="shared" si="633"/>
        <v/>
      </c>
      <c r="AH1037" s="71" t="str">
        <f t="shared" si="634"/>
        <v/>
      </c>
      <c r="AI1037" s="71">
        <f t="shared" si="635"/>
        <v>1</v>
      </c>
      <c r="AJ1037" s="71" t="str">
        <f t="shared" si="636"/>
        <v>Turbidity</v>
      </c>
      <c r="AK1037" s="71">
        <f t="shared" si="637"/>
        <v>1</v>
      </c>
      <c r="AL1037" s="71">
        <f t="shared" si="645"/>
        <v>1</v>
      </c>
      <c r="AM1037" s="71">
        <f t="shared" si="638"/>
        <v>1</v>
      </c>
    </row>
    <row r="1038" spans="1:39" x14ac:dyDescent="0.45">
      <c r="A1038" s="71" t="str">
        <f t="shared" si="608"/>
        <v>2740340248</v>
      </c>
      <c r="B1038" s="71" t="str">
        <f t="shared" si="609"/>
        <v>29-08-2019 12:17:27 UTC</v>
      </c>
      <c r="C1038" s="71" t="str">
        <f t="shared" si="610"/>
        <v>8qha-3m30-pct4</v>
      </c>
      <c r="D1038" s="71" t="str">
        <f t="shared" si="611"/>
        <v>-15.810709143988788</v>
      </c>
      <c r="E1038" s="71" t="str">
        <f t="shared" si="612"/>
        <v>35.16666593961418</v>
      </c>
      <c r="F1038" s="71" t="str">
        <f t="shared" si="613"/>
        <v>906.0</v>
      </c>
      <c r="G1038" s="71" t="str">
        <f t="shared" si="614"/>
        <v>Malawi</v>
      </c>
      <c r="H1038" s="71" t="str">
        <f t="shared" si="615"/>
        <v>Chiradzulu</v>
      </c>
      <c r="I1038" s="71" t="str">
        <f t="shared" si="616"/>
        <v>Likoswe</v>
      </c>
      <c r="J1038" s="71" t="str">
        <f t="shared" si="617"/>
        <v>Masikini</v>
      </c>
      <c r="K1038" s="71" t="str">
        <f t="shared" si="618"/>
        <v>Tapala</v>
      </c>
      <c r="L1038" s="71">
        <f t="shared" si="619"/>
        <v>0</v>
      </c>
      <c r="M1038" s="71">
        <f t="shared" si="620"/>
        <v>0</v>
      </c>
      <c r="N1038" s="71">
        <f t="shared" si="639"/>
        <v>7</v>
      </c>
      <c r="O1038" s="71" t="str">
        <f t="shared" si="640"/>
        <v>Intermediate Level of Service</v>
      </c>
      <c r="P1038" s="71">
        <v>1</v>
      </c>
      <c r="Q1038" s="71" t="str">
        <f t="shared" si="621"/>
        <v>Afridev Handpump</v>
      </c>
      <c r="R1038" s="71" t="str">
        <f t="shared" si="622"/>
        <v/>
      </c>
      <c r="S1038" s="71" t="str">
        <f t="shared" si="641"/>
        <v>Afridev Handpump</v>
      </c>
      <c r="T1038" s="71">
        <f t="shared" si="623"/>
        <v>1</v>
      </c>
      <c r="U1038" s="71">
        <f t="shared" si="624"/>
        <v>400</v>
      </c>
      <c r="V1038" s="71">
        <f t="shared" si="625"/>
        <v>0</v>
      </c>
      <c r="W1038" s="71">
        <f t="shared" si="626"/>
        <v>1</v>
      </c>
      <c r="X1038" s="71" t="str">
        <f t="shared" si="627"/>
        <v/>
      </c>
      <c r="Y1038" s="71" t="str">
        <f t="shared" si="628"/>
        <v/>
      </c>
      <c r="Z1038" s="71">
        <f t="shared" si="642"/>
        <v>1</v>
      </c>
      <c r="AA1038" s="71">
        <f t="shared" si="629"/>
        <v>1</v>
      </c>
      <c r="AB1038" s="71">
        <f t="shared" si="630"/>
        <v>89</v>
      </c>
      <c r="AC1038" s="71" t="str">
        <f t="shared" si="631"/>
        <v>Handpump</v>
      </c>
      <c r="AD1038" s="71">
        <f t="shared" si="643"/>
        <v>89</v>
      </c>
      <c r="AE1038" s="71" t="str">
        <f t="shared" si="644"/>
        <v/>
      </c>
      <c r="AF1038" s="71">
        <f t="shared" si="632"/>
        <v>1</v>
      </c>
      <c r="AG1038" s="71" t="str">
        <f t="shared" si="633"/>
        <v/>
      </c>
      <c r="AH1038" s="71" t="str">
        <f t="shared" si="634"/>
        <v/>
      </c>
      <c r="AI1038" s="71">
        <f t="shared" si="635"/>
        <v>1</v>
      </c>
      <c r="AJ1038" s="71" t="str">
        <f t="shared" si="636"/>
        <v>Turbidity</v>
      </c>
      <c r="AK1038" s="71">
        <f t="shared" si="637"/>
        <v>1</v>
      </c>
      <c r="AL1038" s="71">
        <f t="shared" si="645"/>
        <v>1</v>
      </c>
      <c r="AM1038" s="71">
        <f t="shared" si="638"/>
        <v>1</v>
      </c>
    </row>
    <row r="1039" spans="1:39" x14ac:dyDescent="0.45">
      <c r="A1039" s="71" t="str">
        <f t="shared" si="608"/>
        <v>2709460349</v>
      </c>
      <c r="B1039" s="71" t="str">
        <f t="shared" si="609"/>
        <v>29-08-2019 12:21:08 UTC</v>
      </c>
      <c r="C1039" s="71" t="str">
        <f t="shared" si="610"/>
        <v>v37u-d0s3-3dnr</v>
      </c>
      <c r="D1039" s="71" t="str">
        <f t="shared" si="611"/>
        <v>-15.824963073246181</v>
      </c>
      <c r="E1039" s="71" t="str">
        <f t="shared" si="612"/>
        <v>35.19674699753523</v>
      </c>
      <c r="F1039" s="71" t="str">
        <f t="shared" si="613"/>
        <v>871.0</v>
      </c>
      <c r="G1039" s="71" t="str">
        <f t="shared" si="614"/>
        <v>Malawi</v>
      </c>
      <c r="H1039" s="71" t="str">
        <f t="shared" si="615"/>
        <v>Chiradzulu</v>
      </c>
      <c r="I1039" s="71" t="str">
        <f t="shared" si="616"/>
        <v>Likoswe</v>
      </c>
      <c r="J1039" s="71" t="str">
        <f t="shared" si="617"/>
        <v xml:space="preserve">Mataka </v>
      </c>
      <c r="K1039" s="71" t="str">
        <f t="shared" si="618"/>
        <v>Mataka I</v>
      </c>
      <c r="L1039" s="71">
        <f t="shared" si="619"/>
        <v>0</v>
      </c>
      <c r="M1039" s="71">
        <f t="shared" si="620"/>
        <v>0</v>
      </c>
      <c r="N1039" s="71">
        <f t="shared" si="639"/>
        <v>7</v>
      </c>
      <c r="O1039" s="71" t="str">
        <f t="shared" si="640"/>
        <v>Intermediate Level of Service</v>
      </c>
      <c r="P1039" s="71">
        <v>1</v>
      </c>
      <c r="Q1039" s="71" t="str">
        <f t="shared" si="621"/>
        <v>Afridev Handpump</v>
      </c>
      <c r="R1039" s="71" t="str">
        <f t="shared" si="622"/>
        <v/>
      </c>
      <c r="S1039" s="71" t="str">
        <f t="shared" si="641"/>
        <v>Afridev Handpump</v>
      </c>
      <c r="T1039" s="71">
        <f t="shared" si="623"/>
        <v>1</v>
      </c>
      <c r="U1039" s="71">
        <f t="shared" si="624"/>
        <v>300</v>
      </c>
      <c r="V1039" s="71">
        <f t="shared" si="625"/>
        <v>0</v>
      </c>
      <c r="W1039" s="71">
        <f t="shared" si="626"/>
        <v>1</v>
      </c>
      <c r="X1039" s="71" t="str">
        <f t="shared" si="627"/>
        <v/>
      </c>
      <c r="Y1039" s="71" t="str">
        <f t="shared" si="628"/>
        <v/>
      </c>
      <c r="Z1039" s="71">
        <f t="shared" si="642"/>
        <v>1</v>
      </c>
      <c r="AA1039" s="71">
        <f t="shared" si="629"/>
        <v>1</v>
      </c>
      <c r="AB1039" s="71">
        <f t="shared" si="630"/>
        <v>58</v>
      </c>
      <c r="AC1039" s="71" t="str">
        <f t="shared" si="631"/>
        <v>Handpump</v>
      </c>
      <c r="AD1039" s="71">
        <f t="shared" si="643"/>
        <v>58</v>
      </c>
      <c r="AE1039" s="71" t="str">
        <f t="shared" si="644"/>
        <v/>
      </c>
      <c r="AF1039" s="71">
        <f t="shared" si="632"/>
        <v>1</v>
      </c>
      <c r="AG1039" s="71" t="str">
        <f t="shared" si="633"/>
        <v/>
      </c>
      <c r="AH1039" s="71" t="str">
        <f t="shared" si="634"/>
        <v/>
      </c>
      <c r="AI1039" s="71">
        <f t="shared" si="635"/>
        <v>1</v>
      </c>
      <c r="AJ1039" s="71" t="str">
        <f t="shared" si="636"/>
        <v>Turbidity</v>
      </c>
      <c r="AK1039" s="71">
        <f t="shared" si="637"/>
        <v>1</v>
      </c>
      <c r="AL1039" s="71">
        <f t="shared" si="645"/>
        <v>1</v>
      </c>
      <c r="AM1039" s="71">
        <f t="shared" si="638"/>
        <v>1</v>
      </c>
    </row>
    <row r="1040" spans="1:39" x14ac:dyDescent="0.45">
      <c r="A1040" s="71" t="str">
        <f t="shared" si="608"/>
        <v>2728520454</v>
      </c>
      <c r="B1040" s="71" t="str">
        <f t="shared" si="609"/>
        <v>29-08-2019 12:26:03 UTC</v>
      </c>
      <c r="C1040" s="71" t="str">
        <f t="shared" si="610"/>
        <v>d8un-dcwd-m2fe</v>
      </c>
      <c r="D1040" s="71" t="str">
        <f t="shared" si="611"/>
        <v>-15.969571815803647</v>
      </c>
      <c r="E1040" s="71" t="str">
        <f t="shared" si="612"/>
        <v>35.2746766526252</v>
      </c>
      <c r="F1040" s="71" t="str">
        <f t="shared" si="613"/>
        <v>702.0</v>
      </c>
      <c r="G1040" s="71" t="str">
        <f t="shared" si="614"/>
        <v>Malawi</v>
      </c>
      <c r="H1040" s="71" t="str">
        <f t="shared" si="615"/>
        <v>Chiradzulu</v>
      </c>
      <c r="I1040" s="71" t="str">
        <f t="shared" si="616"/>
        <v>Nkalo</v>
      </c>
      <c r="J1040" s="71" t="str">
        <f t="shared" si="617"/>
        <v>Ngumba</v>
      </c>
      <c r="K1040" s="71" t="str">
        <f t="shared" si="618"/>
        <v>Mitole</v>
      </c>
      <c r="L1040" s="71">
        <f t="shared" si="619"/>
        <v>0</v>
      </c>
      <c r="M1040" s="71">
        <f t="shared" si="620"/>
        <v>0</v>
      </c>
      <c r="N1040" s="71">
        <f t="shared" si="639"/>
        <v>6</v>
      </c>
      <c r="O1040" s="71" t="str">
        <f t="shared" si="640"/>
        <v>Intermediate Level of Service</v>
      </c>
      <c r="P1040" s="71">
        <v>1</v>
      </c>
      <c r="Q1040" s="71" t="str">
        <f t="shared" si="621"/>
        <v>Afridev Handpump</v>
      </c>
      <c r="R1040" s="71" t="str">
        <f t="shared" si="622"/>
        <v/>
      </c>
      <c r="S1040" s="71" t="str">
        <f t="shared" si="641"/>
        <v>Afridev Handpump</v>
      </c>
      <c r="T1040" s="71">
        <f t="shared" si="623"/>
        <v>1</v>
      </c>
      <c r="U1040" s="71">
        <f t="shared" si="624"/>
        <v>465</v>
      </c>
      <c r="V1040" s="71">
        <f t="shared" si="625"/>
        <v>0</v>
      </c>
      <c r="W1040" s="71">
        <f t="shared" si="626"/>
        <v>0</v>
      </c>
      <c r="X1040" s="71">
        <f t="shared" si="627"/>
        <v>1</v>
      </c>
      <c r="Y1040" s="71">
        <f t="shared" si="628"/>
        <v>0</v>
      </c>
      <c r="Z1040" s="71">
        <f t="shared" si="642"/>
        <v>0</v>
      </c>
      <c r="AA1040" s="71">
        <f t="shared" si="629"/>
        <v>1</v>
      </c>
      <c r="AB1040" s="71">
        <f t="shared" si="630"/>
        <v>63</v>
      </c>
      <c r="AC1040" s="71" t="str">
        <f t="shared" si="631"/>
        <v>Handpump</v>
      </c>
      <c r="AD1040" s="71">
        <f t="shared" si="643"/>
        <v>63</v>
      </c>
      <c r="AE1040" s="71" t="str">
        <f t="shared" si="644"/>
        <v/>
      </c>
      <c r="AF1040" s="71">
        <f t="shared" si="632"/>
        <v>1</v>
      </c>
      <c r="AG1040" s="71" t="str">
        <f t="shared" si="633"/>
        <v/>
      </c>
      <c r="AH1040" s="71" t="str">
        <f t="shared" si="634"/>
        <v/>
      </c>
      <c r="AI1040" s="71">
        <f t="shared" si="635"/>
        <v>1</v>
      </c>
      <c r="AJ1040" s="71" t="str">
        <f t="shared" si="636"/>
        <v>Turbidity</v>
      </c>
      <c r="AK1040" s="71">
        <f t="shared" si="637"/>
        <v>1</v>
      </c>
      <c r="AL1040" s="71">
        <f t="shared" si="645"/>
        <v>1</v>
      </c>
      <c r="AM1040" s="71">
        <f t="shared" si="638"/>
        <v>1</v>
      </c>
    </row>
    <row r="1041" spans="1:39" x14ac:dyDescent="0.45">
      <c r="A1041" s="71" t="str">
        <f t="shared" si="608"/>
        <v>2712840492</v>
      </c>
      <c r="B1041" s="71" t="str">
        <f t="shared" si="609"/>
        <v>29-08-2019 12:34:20 UTC</v>
      </c>
      <c r="C1041" s="71" t="str">
        <f t="shared" si="610"/>
        <v>5201-t8ws-22ma</v>
      </c>
      <c r="D1041" s="71" t="str">
        <f t="shared" si="611"/>
        <v>-15.706723588518798</v>
      </c>
      <c r="E1041" s="71" t="str">
        <f t="shared" si="612"/>
        <v>35.224433429539204</v>
      </c>
      <c r="F1041" s="71" t="str">
        <f t="shared" si="613"/>
        <v>872.0</v>
      </c>
      <c r="G1041" s="71" t="str">
        <f t="shared" si="614"/>
        <v>Malawi</v>
      </c>
      <c r="H1041" s="71" t="str">
        <f t="shared" si="615"/>
        <v>Chiradzulu</v>
      </c>
      <c r="I1041" s="71" t="str">
        <f t="shared" si="616"/>
        <v>Kadewere</v>
      </c>
      <c r="J1041" s="71" t="str">
        <f t="shared" si="617"/>
        <v>Kadewere</v>
      </c>
      <c r="K1041" s="71" t="str">
        <f t="shared" si="618"/>
        <v>Noniwa</v>
      </c>
      <c r="L1041" s="71">
        <f t="shared" si="619"/>
        <v>0</v>
      </c>
      <c r="M1041" s="71">
        <f t="shared" si="620"/>
        <v>0</v>
      </c>
      <c r="N1041" s="71">
        <f t="shared" si="639"/>
        <v>6</v>
      </c>
      <c r="O1041" s="71" t="str">
        <f t="shared" si="640"/>
        <v>Intermediate Level of Service</v>
      </c>
      <c r="P1041" s="71">
        <v>1</v>
      </c>
      <c r="Q1041" s="71" t="str">
        <f t="shared" si="621"/>
        <v>Afridev Handpump</v>
      </c>
      <c r="R1041" s="71" t="str">
        <f t="shared" si="622"/>
        <v/>
      </c>
      <c r="S1041" s="71" t="str">
        <f t="shared" si="641"/>
        <v>Afridev Handpump</v>
      </c>
      <c r="T1041" s="71">
        <f t="shared" si="623"/>
        <v>1</v>
      </c>
      <c r="U1041" s="71">
        <f t="shared" si="624"/>
        <v>350</v>
      </c>
      <c r="V1041" s="71">
        <f t="shared" si="625"/>
        <v>0</v>
      </c>
      <c r="W1041" s="71">
        <f t="shared" si="626"/>
        <v>1</v>
      </c>
      <c r="X1041" s="71" t="str">
        <f t="shared" si="627"/>
        <v/>
      </c>
      <c r="Y1041" s="71" t="str">
        <f t="shared" si="628"/>
        <v/>
      </c>
      <c r="Z1041" s="71">
        <f t="shared" si="642"/>
        <v>1</v>
      </c>
      <c r="AA1041" s="71">
        <f t="shared" si="629"/>
        <v>1</v>
      </c>
      <c r="AB1041" s="71">
        <f t="shared" si="630"/>
        <v>65</v>
      </c>
      <c r="AC1041" s="71" t="str">
        <f t="shared" si="631"/>
        <v>Handpump</v>
      </c>
      <c r="AD1041" s="71">
        <f t="shared" si="643"/>
        <v>65</v>
      </c>
      <c r="AE1041" s="71" t="str">
        <f t="shared" si="644"/>
        <v/>
      </c>
      <c r="AF1041" s="71">
        <f t="shared" si="632"/>
        <v>1</v>
      </c>
      <c r="AG1041" s="71" t="str">
        <f t="shared" si="633"/>
        <v/>
      </c>
      <c r="AH1041" s="71" t="str">
        <f t="shared" si="634"/>
        <v/>
      </c>
      <c r="AI1041" s="71">
        <f t="shared" si="635"/>
        <v>1</v>
      </c>
      <c r="AJ1041" s="71" t="str">
        <f t="shared" si="636"/>
        <v>Turbidity</v>
      </c>
      <c r="AK1041" s="71">
        <f t="shared" si="637"/>
        <v>1</v>
      </c>
      <c r="AL1041" s="71">
        <f t="shared" si="645"/>
        <v>1</v>
      </c>
      <c r="AM1041" s="71">
        <f t="shared" si="638"/>
        <v>0</v>
      </c>
    </row>
    <row r="1042" spans="1:39" x14ac:dyDescent="0.45">
      <c r="A1042" s="71" t="str">
        <f t="shared" si="608"/>
        <v>2714820200</v>
      </c>
      <c r="B1042" s="71" t="str">
        <f t="shared" si="609"/>
        <v>29-08-2019 12:43:22 UTC</v>
      </c>
      <c r="C1042" s="71" t="str">
        <f t="shared" si="610"/>
        <v>1mv0-e266-dsfu</v>
      </c>
      <c r="D1042" s="71" t="str">
        <f t="shared" si="611"/>
        <v>-15.820165313780308</v>
      </c>
      <c r="E1042" s="71" t="str">
        <f t="shared" si="612"/>
        <v>35.17698213458061</v>
      </c>
      <c r="F1042" s="71" t="str">
        <f t="shared" si="613"/>
        <v>928.0</v>
      </c>
      <c r="G1042" s="71" t="str">
        <f t="shared" si="614"/>
        <v>Malawi</v>
      </c>
      <c r="H1042" s="71" t="str">
        <f t="shared" si="615"/>
        <v>Chiradzulu</v>
      </c>
      <c r="I1042" s="71" t="str">
        <f t="shared" si="616"/>
        <v>Likoswe</v>
      </c>
      <c r="J1042" s="71" t="str">
        <f t="shared" si="617"/>
        <v>Masikini</v>
      </c>
      <c r="K1042" s="71" t="str">
        <f t="shared" si="618"/>
        <v>Nyama</v>
      </c>
      <c r="L1042" s="71">
        <f t="shared" si="619"/>
        <v>0</v>
      </c>
      <c r="M1042" s="71">
        <f t="shared" si="620"/>
        <v>0</v>
      </c>
      <c r="N1042" s="71">
        <f t="shared" si="639"/>
        <v>4</v>
      </c>
      <c r="O1042" s="71" t="str">
        <f t="shared" si="640"/>
        <v>Basic Level of Service</v>
      </c>
      <c r="P1042" s="71">
        <v>1</v>
      </c>
      <c r="Q1042" s="71" t="str">
        <f t="shared" si="621"/>
        <v>Afridev Handpump</v>
      </c>
      <c r="R1042" s="71" t="str">
        <f t="shared" si="622"/>
        <v/>
      </c>
      <c r="S1042" s="71" t="str">
        <f t="shared" si="641"/>
        <v>Afridev Handpump</v>
      </c>
      <c r="T1042" s="71">
        <f t="shared" si="623"/>
        <v>1</v>
      </c>
      <c r="U1042" s="71">
        <f t="shared" si="624"/>
        <v>1500</v>
      </c>
      <c r="V1042" s="71">
        <f t="shared" si="625"/>
        <v>0</v>
      </c>
      <c r="W1042" s="71">
        <f t="shared" si="626"/>
        <v>0</v>
      </c>
      <c r="X1042" s="71">
        <f t="shared" si="627"/>
        <v>1</v>
      </c>
      <c r="Y1042" s="71">
        <f t="shared" si="628"/>
        <v>0</v>
      </c>
      <c r="Z1042" s="71">
        <f t="shared" si="642"/>
        <v>0</v>
      </c>
      <c r="AA1042" s="71">
        <f t="shared" si="629"/>
        <v>1</v>
      </c>
      <c r="AB1042" s="71">
        <f t="shared" si="630"/>
        <v>360</v>
      </c>
      <c r="AC1042" s="71" t="str">
        <f t="shared" si="631"/>
        <v>Handpump</v>
      </c>
      <c r="AD1042" s="71">
        <f t="shared" si="643"/>
        <v>360</v>
      </c>
      <c r="AE1042" s="71" t="str">
        <f t="shared" si="644"/>
        <v/>
      </c>
      <c r="AF1042" s="71">
        <f t="shared" si="632"/>
        <v>0</v>
      </c>
      <c r="AG1042" s="71" t="str">
        <f t="shared" si="633"/>
        <v/>
      </c>
      <c r="AH1042" s="71" t="str">
        <f t="shared" si="634"/>
        <v/>
      </c>
      <c r="AI1042" s="71">
        <f t="shared" si="635"/>
        <v>1</v>
      </c>
      <c r="AJ1042" s="71" t="str">
        <f t="shared" si="636"/>
        <v>Turbidity</v>
      </c>
      <c r="AK1042" s="71">
        <f t="shared" si="637"/>
        <v>1</v>
      </c>
      <c r="AL1042" s="71">
        <f t="shared" si="645"/>
        <v>1</v>
      </c>
      <c r="AM1042" s="71">
        <f t="shared" si="638"/>
        <v>0</v>
      </c>
    </row>
    <row r="1043" spans="1:39" x14ac:dyDescent="0.45">
      <c r="A1043" s="71" t="str">
        <f t="shared" si="608"/>
        <v>2724690382</v>
      </c>
      <c r="B1043" s="71" t="str">
        <f t="shared" si="609"/>
        <v>29-08-2019 12:48:27 UTC</v>
      </c>
      <c r="C1043" s="71" t="str">
        <f t="shared" si="610"/>
        <v>d5y6-0uee-xpe9</v>
      </c>
      <c r="D1043" s="71" t="str">
        <f t="shared" si="611"/>
        <v>-15.823852177709341</v>
      </c>
      <c r="E1043" s="71" t="str">
        <f t="shared" si="612"/>
        <v>35.19829689525068</v>
      </c>
      <c r="F1043" s="71" t="str">
        <f t="shared" si="613"/>
        <v>873.0</v>
      </c>
      <c r="G1043" s="71" t="str">
        <f t="shared" si="614"/>
        <v>Malawi</v>
      </c>
      <c r="H1043" s="71" t="str">
        <f t="shared" si="615"/>
        <v>Chiradzulu</v>
      </c>
      <c r="I1043" s="71" t="str">
        <f t="shared" si="616"/>
        <v>Likoswe</v>
      </c>
      <c r="J1043" s="71" t="str">
        <f t="shared" si="617"/>
        <v xml:space="preserve">Mataka </v>
      </c>
      <c r="K1043" s="71" t="str">
        <f t="shared" si="618"/>
        <v>Mataka I</v>
      </c>
      <c r="L1043" s="71">
        <f t="shared" si="619"/>
        <v>0</v>
      </c>
      <c r="M1043" s="71">
        <f t="shared" si="620"/>
        <v>0</v>
      </c>
      <c r="N1043" s="71">
        <f t="shared" si="639"/>
        <v>7</v>
      </c>
      <c r="O1043" s="71" t="str">
        <f t="shared" si="640"/>
        <v>Intermediate Level of Service</v>
      </c>
      <c r="P1043" s="71">
        <v>1</v>
      </c>
      <c r="Q1043" s="71" t="str">
        <f t="shared" si="621"/>
        <v>Afridev Handpump</v>
      </c>
      <c r="R1043" s="71" t="str">
        <f t="shared" si="622"/>
        <v/>
      </c>
      <c r="S1043" s="71" t="str">
        <f t="shared" si="641"/>
        <v>Afridev Handpump</v>
      </c>
      <c r="T1043" s="71">
        <f t="shared" si="623"/>
        <v>1</v>
      </c>
      <c r="U1043" s="71">
        <f t="shared" si="624"/>
        <v>1100</v>
      </c>
      <c r="V1043" s="71">
        <f t="shared" si="625"/>
        <v>0</v>
      </c>
      <c r="W1043" s="71">
        <f t="shared" si="626"/>
        <v>1</v>
      </c>
      <c r="X1043" s="71" t="str">
        <f t="shared" si="627"/>
        <v/>
      </c>
      <c r="Y1043" s="71" t="str">
        <f t="shared" si="628"/>
        <v/>
      </c>
      <c r="Z1043" s="71">
        <f t="shared" si="642"/>
        <v>1</v>
      </c>
      <c r="AA1043" s="71">
        <f t="shared" si="629"/>
        <v>1</v>
      </c>
      <c r="AB1043" s="71">
        <f t="shared" si="630"/>
        <v>70</v>
      </c>
      <c r="AC1043" s="71" t="str">
        <f t="shared" si="631"/>
        <v>Handpump</v>
      </c>
      <c r="AD1043" s="71">
        <f t="shared" si="643"/>
        <v>70</v>
      </c>
      <c r="AE1043" s="71" t="str">
        <f t="shared" si="644"/>
        <v/>
      </c>
      <c r="AF1043" s="71">
        <f t="shared" si="632"/>
        <v>1</v>
      </c>
      <c r="AG1043" s="71" t="str">
        <f t="shared" si="633"/>
        <v/>
      </c>
      <c r="AH1043" s="71" t="str">
        <f t="shared" si="634"/>
        <v/>
      </c>
      <c r="AI1043" s="71">
        <f t="shared" si="635"/>
        <v>1</v>
      </c>
      <c r="AJ1043" s="71" t="str">
        <f t="shared" si="636"/>
        <v>Turbidity</v>
      </c>
      <c r="AK1043" s="71">
        <f t="shared" si="637"/>
        <v>1</v>
      </c>
      <c r="AL1043" s="71">
        <f t="shared" si="645"/>
        <v>1</v>
      </c>
      <c r="AM1043" s="71">
        <f t="shared" si="638"/>
        <v>1</v>
      </c>
    </row>
    <row r="1044" spans="1:39" x14ac:dyDescent="0.45">
      <c r="A1044" s="71" t="str">
        <f t="shared" si="608"/>
        <v>2730580265</v>
      </c>
      <c r="B1044" s="71" t="str">
        <f t="shared" si="609"/>
        <v>29-08-2019 13:12:20 UTC</v>
      </c>
      <c r="C1044" s="71" t="str">
        <f t="shared" si="610"/>
        <v>a2na-x643-mjun</v>
      </c>
      <c r="D1044" s="71" t="str">
        <f t="shared" si="611"/>
        <v>-15.822323821485043</v>
      </c>
      <c r="E1044" s="71" t="str">
        <f t="shared" si="612"/>
        <v>35.1731283031404</v>
      </c>
      <c r="F1044" s="71" t="str">
        <f t="shared" si="613"/>
        <v>891.0</v>
      </c>
      <c r="G1044" s="71" t="str">
        <f t="shared" si="614"/>
        <v>Malawi</v>
      </c>
      <c r="H1044" s="71" t="str">
        <f t="shared" si="615"/>
        <v>Chiradzulu</v>
      </c>
      <c r="I1044" s="71" t="str">
        <f t="shared" si="616"/>
        <v>Likoswe</v>
      </c>
      <c r="J1044" s="71" t="str">
        <f t="shared" si="617"/>
        <v>Masikini</v>
      </c>
      <c r="K1044" s="71" t="str">
        <f t="shared" si="618"/>
        <v>Nyama</v>
      </c>
      <c r="L1044" s="71">
        <f t="shared" si="619"/>
        <v>0</v>
      </c>
      <c r="M1044" s="71">
        <f t="shared" si="620"/>
        <v>0</v>
      </c>
      <c r="N1044" s="71">
        <f t="shared" si="639"/>
        <v>5</v>
      </c>
      <c r="O1044" s="71" t="str">
        <f t="shared" si="640"/>
        <v>Basic Level of Service</v>
      </c>
      <c r="P1044" s="71">
        <v>1</v>
      </c>
      <c r="Q1044" s="71" t="str">
        <f t="shared" si="621"/>
        <v>Afridev Handpump</v>
      </c>
      <c r="R1044" s="71" t="str">
        <f t="shared" si="622"/>
        <v/>
      </c>
      <c r="S1044" s="71" t="str">
        <f t="shared" si="641"/>
        <v>Afridev Handpump</v>
      </c>
      <c r="T1044" s="71">
        <f t="shared" si="623"/>
        <v>1</v>
      </c>
      <c r="U1044" s="71">
        <f t="shared" si="624"/>
        <v>0</v>
      </c>
      <c r="V1044" s="71">
        <f t="shared" si="625"/>
        <v>1</v>
      </c>
      <c r="W1044" s="71">
        <f t="shared" si="626"/>
        <v>1</v>
      </c>
      <c r="X1044" s="71" t="str">
        <f t="shared" si="627"/>
        <v/>
      </c>
      <c r="Y1044" s="71" t="str">
        <f t="shared" si="628"/>
        <v/>
      </c>
      <c r="Z1044" s="71">
        <f t="shared" si="642"/>
        <v>1</v>
      </c>
      <c r="AA1044" s="71">
        <f t="shared" si="629"/>
        <v>0</v>
      </c>
      <c r="AB1044" s="71">
        <f t="shared" si="630"/>
        <v>0</v>
      </c>
      <c r="AC1044" s="71" t="str">
        <f t="shared" si="631"/>
        <v>Handpump</v>
      </c>
      <c r="AD1044" s="71">
        <f t="shared" si="643"/>
        <v>0</v>
      </c>
      <c r="AE1044" s="71" t="str">
        <f t="shared" si="644"/>
        <v/>
      </c>
      <c r="AF1044" s="71">
        <f t="shared" si="632"/>
        <v>1</v>
      </c>
      <c r="AG1044" s="71" t="str">
        <f t="shared" si="633"/>
        <v/>
      </c>
      <c r="AH1044" s="71" t="str">
        <f t="shared" si="634"/>
        <v/>
      </c>
      <c r="AI1044" s="71" t="str">
        <f t="shared" si="635"/>
        <v/>
      </c>
      <c r="AJ1044" s="71" t="str">
        <f t="shared" si="636"/>
        <v>Turbidity</v>
      </c>
      <c r="AK1044" s="71" t="str">
        <f t="shared" si="637"/>
        <v/>
      </c>
      <c r="AL1044" s="71" t="str">
        <f t="shared" si="645"/>
        <v>No Data</v>
      </c>
      <c r="AM1044" s="71">
        <f t="shared" si="638"/>
        <v>0</v>
      </c>
    </row>
    <row r="1045" spans="1:39" x14ac:dyDescent="0.45">
      <c r="A1045" s="71" t="str">
        <f t="shared" si="608"/>
        <v>2738400277</v>
      </c>
      <c r="B1045" s="71" t="str">
        <f t="shared" si="609"/>
        <v>29-08-2019 13:42:43 UTC</v>
      </c>
      <c r="C1045" s="71" t="str">
        <f t="shared" si="610"/>
        <v>37bm-7n4h-cj5y</v>
      </c>
      <c r="D1045" s="71" t="str">
        <f t="shared" si="611"/>
        <v>-15.821282034739852</v>
      </c>
      <c r="E1045" s="71" t="str">
        <f t="shared" si="612"/>
        <v>35.17176632769406</v>
      </c>
      <c r="F1045" s="71" t="str">
        <f t="shared" si="613"/>
        <v>899.0</v>
      </c>
      <c r="G1045" s="71" t="str">
        <f t="shared" si="614"/>
        <v>Malawi</v>
      </c>
      <c r="H1045" s="71" t="str">
        <f t="shared" si="615"/>
        <v>Chiradzulu</v>
      </c>
      <c r="I1045" s="71" t="str">
        <f t="shared" si="616"/>
        <v>Likoswe</v>
      </c>
      <c r="J1045" s="71" t="str">
        <f t="shared" si="617"/>
        <v>Masikini</v>
      </c>
      <c r="K1045" s="71" t="str">
        <f t="shared" si="618"/>
        <v>Masikini</v>
      </c>
      <c r="L1045" s="71">
        <f t="shared" si="619"/>
        <v>0</v>
      </c>
      <c r="M1045" s="71">
        <f t="shared" si="620"/>
        <v>0</v>
      </c>
      <c r="N1045" s="71">
        <f t="shared" si="639"/>
        <v>7</v>
      </c>
      <c r="O1045" s="71" t="str">
        <f t="shared" si="640"/>
        <v>Intermediate Level of Service</v>
      </c>
      <c r="P1045" s="71">
        <v>1</v>
      </c>
      <c r="Q1045" s="71" t="str">
        <f t="shared" si="621"/>
        <v>Afridev Handpump</v>
      </c>
      <c r="R1045" s="71" t="str">
        <f t="shared" si="622"/>
        <v/>
      </c>
      <c r="S1045" s="71" t="str">
        <f t="shared" si="641"/>
        <v>Afridev Handpump</v>
      </c>
      <c r="T1045" s="71">
        <f t="shared" si="623"/>
        <v>1</v>
      </c>
      <c r="U1045" s="71">
        <f t="shared" si="624"/>
        <v>500</v>
      </c>
      <c r="V1045" s="71">
        <f t="shared" si="625"/>
        <v>0</v>
      </c>
      <c r="W1045" s="71">
        <f t="shared" si="626"/>
        <v>0</v>
      </c>
      <c r="X1045" s="71">
        <f t="shared" si="627"/>
        <v>1</v>
      </c>
      <c r="Y1045" s="71">
        <f t="shared" si="628"/>
        <v>1</v>
      </c>
      <c r="Z1045" s="71">
        <f t="shared" si="642"/>
        <v>1</v>
      </c>
      <c r="AA1045" s="71">
        <f t="shared" si="629"/>
        <v>1</v>
      </c>
      <c r="AB1045" s="71">
        <f t="shared" si="630"/>
        <v>84</v>
      </c>
      <c r="AC1045" s="71" t="str">
        <f t="shared" si="631"/>
        <v>Handpump</v>
      </c>
      <c r="AD1045" s="71">
        <f t="shared" si="643"/>
        <v>84</v>
      </c>
      <c r="AE1045" s="71" t="str">
        <f t="shared" si="644"/>
        <v/>
      </c>
      <c r="AF1045" s="71">
        <f t="shared" si="632"/>
        <v>1</v>
      </c>
      <c r="AG1045" s="71" t="str">
        <f t="shared" si="633"/>
        <v/>
      </c>
      <c r="AH1045" s="71" t="str">
        <f t="shared" si="634"/>
        <v/>
      </c>
      <c r="AI1045" s="71">
        <f t="shared" si="635"/>
        <v>1</v>
      </c>
      <c r="AJ1045" s="71" t="str">
        <f t="shared" si="636"/>
        <v>Turbidity</v>
      </c>
      <c r="AK1045" s="71">
        <f t="shared" si="637"/>
        <v>1</v>
      </c>
      <c r="AL1045" s="71">
        <f t="shared" si="645"/>
        <v>1</v>
      </c>
      <c r="AM1045" s="71">
        <f t="shared" si="638"/>
        <v>1</v>
      </c>
    </row>
    <row r="1046" spans="1:39" x14ac:dyDescent="0.45">
      <c r="A1046" s="71" t="str">
        <f t="shared" si="608"/>
        <v>2709450479</v>
      </c>
      <c r="B1046" s="71" t="str">
        <f t="shared" si="609"/>
        <v>29-08-2019 13:42:54 UTC</v>
      </c>
      <c r="C1046" s="71" t="str">
        <f t="shared" si="610"/>
        <v>jpw3-ddvg-g9ea</v>
      </c>
      <c r="D1046" s="71" t="str">
        <f t="shared" si="611"/>
        <v>-15.720161749050021</v>
      </c>
      <c r="E1046" s="71" t="str">
        <f t="shared" si="612"/>
        <v>35.22210535593331</v>
      </c>
      <c r="F1046" s="71" t="str">
        <f t="shared" si="613"/>
        <v>852.0</v>
      </c>
      <c r="G1046" s="71" t="str">
        <f t="shared" si="614"/>
        <v>Malawi</v>
      </c>
      <c r="H1046" s="71" t="str">
        <f t="shared" si="615"/>
        <v>Chiradzulu</v>
      </c>
      <c r="I1046" s="71" t="str">
        <f t="shared" si="616"/>
        <v>Kadewere</v>
      </c>
      <c r="J1046" s="71" t="str">
        <f t="shared" si="617"/>
        <v>Kadewere</v>
      </c>
      <c r="K1046" s="71" t="str">
        <f t="shared" si="618"/>
        <v>Noniwa</v>
      </c>
      <c r="L1046" s="71">
        <f t="shared" si="619"/>
        <v>0</v>
      </c>
      <c r="M1046" s="71">
        <f t="shared" si="620"/>
        <v>0</v>
      </c>
      <c r="N1046" s="71">
        <f t="shared" si="639"/>
        <v>6</v>
      </c>
      <c r="O1046" s="71" t="str">
        <f t="shared" si="640"/>
        <v>Intermediate Level of Service</v>
      </c>
      <c r="P1046" s="71">
        <v>1</v>
      </c>
      <c r="Q1046" s="71" t="str">
        <f t="shared" si="621"/>
        <v>Afridev Handpump</v>
      </c>
      <c r="R1046" s="71" t="str">
        <f t="shared" si="622"/>
        <v/>
      </c>
      <c r="S1046" s="71" t="str">
        <f t="shared" si="641"/>
        <v>Afridev Handpump</v>
      </c>
      <c r="T1046" s="71">
        <f t="shared" si="623"/>
        <v>1</v>
      </c>
      <c r="U1046" s="71">
        <f t="shared" si="624"/>
        <v>250</v>
      </c>
      <c r="V1046" s="71">
        <f t="shared" si="625"/>
        <v>1</v>
      </c>
      <c r="W1046" s="71">
        <f t="shared" si="626"/>
        <v>1</v>
      </c>
      <c r="X1046" s="71" t="str">
        <f t="shared" si="627"/>
        <v/>
      </c>
      <c r="Y1046" s="71" t="str">
        <f t="shared" si="628"/>
        <v/>
      </c>
      <c r="Z1046" s="71">
        <f t="shared" si="642"/>
        <v>1</v>
      </c>
      <c r="AA1046" s="71">
        <f t="shared" si="629"/>
        <v>1</v>
      </c>
      <c r="AB1046" s="71">
        <f t="shared" si="630"/>
        <v>180</v>
      </c>
      <c r="AC1046" s="71" t="str">
        <f t="shared" si="631"/>
        <v>Handpump</v>
      </c>
      <c r="AD1046" s="71">
        <f t="shared" si="643"/>
        <v>180</v>
      </c>
      <c r="AE1046" s="71" t="str">
        <f t="shared" si="644"/>
        <v/>
      </c>
      <c r="AF1046" s="71">
        <f t="shared" si="632"/>
        <v>0</v>
      </c>
      <c r="AG1046" s="71" t="str">
        <f t="shared" si="633"/>
        <v/>
      </c>
      <c r="AH1046" s="71" t="str">
        <f t="shared" si="634"/>
        <v/>
      </c>
      <c r="AI1046" s="71">
        <f t="shared" si="635"/>
        <v>1</v>
      </c>
      <c r="AJ1046" s="71" t="str">
        <f t="shared" si="636"/>
        <v>Turbidity</v>
      </c>
      <c r="AK1046" s="71">
        <f t="shared" si="637"/>
        <v>1</v>
      </c>
      <c r="AL1046" s="71">
        <f t="shared" si="645"/>
        <v>1</v>
      </c>
      <c r="AM1046" s="71">
        <f t="shared" si="638"/>
        <v>0</v>
      </c>
    </row>
    <row r="1047" spans="1:39" x14ac:dyDescent="0.45">
      <c r="A1047" s="71" t="str">
        <f t="shared" si="608"/>
        <v>2714830497</v>
      </c>
      <c r="B1047" s="71" t="str">
        <f t="shared" si="609"/>
        <v>29-08-2019 15:08:54 UTC</v>
      </c>
      <c r="C1047" s="71" t="str">
        <f t="shared" si="610"/>
        <v>ypx1-y45q-9at</v>
      </c>
      <c r="D1047" s="71" t="str">
        <f t="shared" si="611"/>
        <v>-15.67874064669013</v>
      </c>
      <c r="E1047" s="71" t="str">
        <f t="shared" si="612"/>
        <v>35.24634858593345</v>
      </c>
      <c r="F1047" s="71" t="str">
        <f t="shared" si="613"/>
        <v>834.0</v>
      </c>
      <c r="G1047" s="71" t="str">
        <f t="shared" si="614"/>
        <v>Malawi</v>
      </c>
      <c r="H1047" s="71" t="str">
        <f t="shared" si="615"/>
        <v>Chiradzulu</v>
      </c>
      <c r="I1047" s="71" t="str">
        <f t="shared" si="616"/>
        <v>Sandrack</v>
      </c>
      <c r="J1047" s="71" t="str">
        <f t="shared" si="617"/>
        <v>Mauwa</v>
      </c>
      <c r="K1047" s="71" t="str">
        <f t="shared" si="618"/>
        <v>Kukhumula</v>
      </c>
      <c r="L1047" s="71">
        <f t="shared" si="619"/>
        <v>0</v>
      </c>
      <c r="M1047" s="71">
        <f t="shared" si="620"/>
        <v>0</v>
      </c>
      <c r="N1047" s="71">
        <f t="shared" si="639"/>
        <v>8</v>
      </c>
      <c r="O1047" s="71" t="str">
        <f t="shared" si="640"/>
        <v>High Level of Service</v>
      </c>
      <c r="P1047" s="71">
        <v>1</v>
      </c>
      <c r="Q1047" s="71" t="str">
        <f t="shared" si="621"/>
        <v>Afridev Handpump</v>
      </c>
      <c r="R1047" s="71" t="str">
        <f t="shared" si="622"/>
        <v/>
      </c>
      <c r="S1047" s="71" t="str">
        <f t="shared" si="641"/>
        <v>Afridev Handpump</v>
      </c>
      <c r="T1047" s="71">
        <f t="shared" si="623"/>
        <v>1</v>
      </c>
      <c r="U1047" s="71">
        <f t="shared" si="624"/>
        <v>100</v>
      </c>
      <c r="V1047" s="71">
        <f t="shared" si="625"/>
        <v>1</v>
      </c>
      <c r="W1047" s="71">
        <f t="shared" si="626"/>
        <v>1</v>
      </c>
      <c r="X1047" s="71" t="str">
        <f t="shared" si="627"/>
        <v/>
      </c>
      <c r="Y1047" s="71" t="str">
        <f t="shared" si="628"/>
        <v/>
      </c>
      <c r="Z1047" s="71">
        <f t="shared" si="642"/>
        <v>1</v>
      </c>
      <c r="AA1047" s="71">
        <f t="shared" si="629"/>
        <v>1</v>
      </c>
      <c r="AB1047" s="71">
        <f t="shared" si="630"/>
        <v>63</v>
      </c>
      <c r="AC1047" s="71" t="str">
        <f t="shared" si="631"/>
        <v>Handpump</v>
      </c>
      <c r="AD1047" s="71">
        <f t="shared" si="643"/>
        <v>63</v>
      </c>
      <c r="AE1047" s="71" t="str">
        <f t="shared" si="644"/>
        <v/>
      </c>
      <c r="AF1047" s="71">
        <f t="shared" si="632"/>
        <v>1</v>
      </c>
      <c r="AG1047" s="71" t="str">
        <f t="shared" si="633"/>
        <v/>
      </c>
      <c r="AH1047" s="71" t="str">
        <f t="shared" si="634"/>
        <v/>
      </c>
      <c r="AI1047" s="71">
        <f t="shared" si="635"/>
        <v>1</v>
      </c>
      <c r="AJ1047" s="71" t="str">
        <f t="shared" si="636"/>
        <v>Turbidity</v>
      </c>
      <c r="AK1047" s="71">
        <f t="shared" si="637"/>
        <v>1</v>
      </c>
      <c r="AL1047" s="71">
        <f t="shared" si="645"/>
        <v>1</v>
      </c>
      <c r="AM1047" s="71">
        <f t="shared" si="638"/>
        <v>1</v>
      </c>
    </row>
    <row r="1048" spans="1:39" x14ac:dyDescent="0.45">
      <c r="A1048" s="71" t="str">
        <f t="shared" si="608"/>
        <v>2730590665</v>
      </c>
      <c r="B1048" s="71" t="str">
        <f t="shared" si="609"/>
        <v>29-08-2019 17:01:30 UTC</v>
      </c>
      <c r="C1048" s="71" t="str">
        <f t="shared" si="610"/>
        <v>tnkr-42s6-qd0p</v>
      </c>
      <c r="D1048" s="71" t="str">
        <f t="shared" si="611"/>
        <v>-15.97949598915875</v>
      </c>
      <c r="E1048" s="71" t="str">
        <f t="shared" si="612"/>
        <v>35.28831350617111</v>
      </c>
      <c r="F1048" s="71" t="str">
        <f t="shared" si="613"/>
        <v>711.0</v>
      </c>
      <c r="G1048" s="71" t="str">
        <f t="shared" si="614"/>
        <v>Malawi</v>
      </c>
      <c r="H1048" s="71" t="str">
        <f t="shared" si="615"/>
        <v>Chiradzulu</v>
      </c>
      <c r="I1048" s="71" t="str">
        <f t="shared" si="616"/>
        <v>Nkalo</v>
      </c>
      <c r="J1048" s="71" t="str">
        <f t="shared" si="617"/>
        <v>Ngumba</v>
      </c>
      <c r="K1048" s="71" t="str">
        <f t="shared" si="618"/>
        <v>Mitole</v>
      </c>
      <c r="L1048" s="71">
        <f t="shared" si="619"/>
        <v>0</v>
      </c>
      <c r="M1048" s="71">
        <f t="shared" si="620"/>
        <v>0</v>
      </c>
      <c r="N1048" s="71">
        <f t="shared" si="639"/>
        <v>5</v>
      </c>
      <c r="O1048" s="71" t="str">
        <f t="shared" si="640"/>
        <v>Basic Level of Service</v>
      </c>
      <c r="P1048" s="71">
        <v>1</v>
      </c>
      <c r="Q1048" s="71" t="str">
        <f t="shared" si="621"/>
        <v>Afridev Handpump</v>
      </c>
      <c r="R1048" s="71" t="str">
        <f t="shared" si="622"/>
        <v/>
      </c>
      <c r="S1048" s="71" t="str">
        <f t="shared" si="641"/>
        <v>Afridev Handpump</v>
      </c>
      <c r="T1048" s="71">
        <f t="shared" si="623"/>
        <v>1</v>
      </c>
      <c r="U1048" s="71">
        <f t="shared" si="624"/>
        <v>165</v>
      </c>
      <c r="V1048" s="71">
        <f t="shared" si="625"/>
        <v>1</v>
      </c>
      <c r="W1048" s="71">
        <f t="shared" si="626"/>
        <v>1</v>
      </c>
      <c r="X1048" s="71" t="str">
        <f t="shared" si="627"/>
        <v/>
      </c>
      <c r="Y1048" s="71" t="str">
        <f t="shared" si="628"/>
        <v/>
      </c>
      <c r="Z1048" s="71">
        <f t="shared" si="642"/>
        <v>1</v>
      </c>
      <c r="AA1048" s="71">
        <f t="shared" si="629"/>
        <v>0</v>
      </c>
      <c r="AB1048" s="71">
        <f t="shared" si="630"/>
        <v>0</v>
      </c>
      <c r="AC1048" s="71" t="str">
        <f t="shared" si="631"/>
        <v>Handpump</v>
      </c>
      <c r="AD1048" s="71">
        <f t="shared" si="643"/>
        <v>0</v>
      </c>
      <c r="AE1048" s="71" t="str">
        <f t="shared" si="644"/>
        <v/>
      </c>
      <c r="AF1048" s="71">
        <f t="shared" si="632"/>
        <v>1</v>
      </c>
      <c r="AG1048" s="71" t="str">
        <f t="shared" si="633"/>
        <v/>
      </c>
      <c r="AH1048" s="71" t="str">
        <f t="shared" si="634"/>
        <v/>
      </c>
      <c r="AI1048" s="71" t="str">
        <f t="shared" si="635"/>
        <v/>
      </c>
      <c r="AJ1048" s="71" t="str">
        <f t="shared" si="636"/>
        <v>Turbidity</v>
      </c>
      <c r="AK1048" s="71" t="str">
        <f t="shared" si="637"/>
        <v/>
      </c>
      <c r="AL1048" s="71" t="str">
        <f t="shared" si="645"/>
        <v>No Data</v>
      </c>
      <c r="AM1048" s="71">
        <f t="shared" si="638"/>
        <v>0</v>
      </c>
    </row>
    <row r="1049" spans="1:39" x14ac:dyDescent="0.45">
      <c r="A1049" s="71" t="str">
        <f t="shared" si="608"/>
        <v>2736550905</v>
      </c>
      <c r="B1049" s="71" t="str">
        <f t="shared" si="609"/>
        <v>30-08-2019 06:39:36 UTC</v>
      </c>
      <c r="C1049" s="71" t="str">
        <f t="shared" si="610"/>
        <v>3wx0-vb67-gywx</v>
      </c>
      <c r="D1049" s="71" t="str">
        <f t="shared" si="611"/>
        <v>-15.673050382174551</v>
      </c>
      <c r="E1049" s="71" t="str">
        <f t="shared" si="612"/>
        <v>35.24376008659601</v>
      </c>
      <c r="F1049" s="71" t="str">
        <f t="shared" si="613"/>
        <v>872.0</v>
      </c>
      <c r="G1049" s="71" t="str">
        <f t="shared" si="614"/>
        <v>Malawi</v>
      </c>
      <c r="H1049" s="71" t="str">
        <f t="shared" si="615"/>
        <v>Chiradzulu</v>
      </c>
      <c r="I1049" s="71" t="str">
        <f t="shared" si="616"/>
        <v>Sandrack</v>
      </c>
      <c r="J1049" s="71" t="str">
        <f t="shared" si="617"/>
        <v>Mauwa</v>
      </c>
      <c r="K1049" s="71" t="str">
        <f t="shared" si="618"/>
        <v>Kamala</v>
      </c>
      <c r="L1049" s="71">
        <f t="shared" si="619"/>
        <v>0</v>
      </c>
      <c r="M1049" s="71">
        <f t="shared" si="620"/>
        <v>0</v>
      </c>
      <c r="N1049" s="71">
        <f t="shared" si="639"/>
        <v>6</v>
      </c>
      <c r="O1049" s="71" t="str">
        <f t="shared" si="640"/>
        <v>Intermediate Level of Service</v>
      </c>
      <c r="P1049" s="71">
        <v>1</v>
      </c>
      <c r="Q1049" s="71" t="str">
        <f t="shared" si="621"/>
        <v>Afridev Handpump</v>
      </c>
      <c r="R1049" s="71" t="str">
        <f t="shared" si="622"/>
        <v/>
      </c>
      <c r="S1049" s="71" t="str">
        <f t="shared" si="641"/>
        <v>Afridev Handpump</v>
      </c>
      <c r="T1049" s="71">
        <f t="shared" si="623"/>
        <v>1</v>
      </c>
      <c r="U1049" s="71">
        <f t="shared" si="624"/>
        <v>1000</v>
      </c>
      <c r="V1049" s="71">
        <f t="shared" si="625"/>
        <v>0</v>
      </c>
      <c r="W1049" s="71">
        <f t="shared" si="626"/>
        <v>0</v>
      </c>
      <c r="X1049" s="71">
        <f t="shared" si="627"/>
        <v>1</v>
      </c>
      <c r="Y1049" s="71">
        <f t="shared" si="628"/>
        <v>0</v>
      </c>
      <c r="Z1049" s="71">
        <f t="shared" si="642"/>
        <v>0</v>
      </c>
      <c r="AA1049" s="71">
        <f t="shared" si="629"/>
        <v>1</v>
      </c>
      <c r="AB1049" s="71">
        <f t="shared" si="630"/>
        <v>69</v>
      </c>
      <c r="AC1049" s="71" t="str">
        <f t="shared" si="631"/>
        <v>Handpump</v>
      </c>
      <c r="AD1049" s="71">
        <f t="shared" si="643"/>
        <v>69</v>
      </c>
      <c r="AE1049" s="71" t="str">
        <f t="shared" si="644"/>
        <v/>
      </c>
      <c r="AF1049" s="71">
        <f t="shared" si="632"/>
        <v>1</v>
      </c>
      <c r="AG1049" s="71" t="str">
        <f t="shared" si="633"/>
        <v/>
      </c>
      <c r="AH1049" s="71" t="str">
        <f t="shared" si="634"/>
        <v/>
      </c>
      <c r="AI1049" s="71">
        <f t="shared" si="635"/>
        <v>1</v>
      </c>
      <c r="AJ1049" s="71" t="str">
        <f t="shared" si="636"/>
        <v>Turbidity</v>
      </c>
      <c r="AK1049" s="71">
        <f t="shared" si="637"/>
        <v>1</v>
      </c>
      <c r="AL1049" s="71">
        <f t="shared" si="645"/>
        <v>1</v>
      </c>
      <c r="AM1049" s="71">
        <f t="shared" si="638"/>
        <v>1</v>
      </c>
    </row>
    <row r="1050" spans="1:39" x14ac:dyDescent="0.45">
      <c r="A1050" s="71" t="str">
        <f t="shared" si="608"/>
        <v>2718970077</v>
      </c>
      <c r="B1050" s="71" t="str">
        <f t="shared" si="609"/>
        <v>30-08-2019 07:55:36 UTC</v>
      </c>
      <c r="C1050" s="71" t="str">
        <f t="shared" si="610"/>
        <v>u8jc-8x7v-61ct</v>
      </c>
      <c r="D1050" s="71" t="str">
        <f t="shared" si="611"/>
        <v>-15.9574294</v>
      </c>
      <c r="E1050" s="71" t="str">
        <f t="shared" si="612"/>
        <v>35.2757573</v>
      </c>
      <c r="F1050" s="71" t="str">
        <f t="shared" si="613"/>
        <v>720.0</v>
      </c>
      <c r="G1050" s="71" t="str">
        <f t="shared" si="614"/>
        <v>Malawi</v>
      </c>
      <c r="H1050" s="71" t="str">
        <f t="shared" si="615"/>
        <v>Chiradzulu</v>
      </c>
      <c r="I1050" s="71" t="str">
        <f t="shared" si="616"/>
        <v>Nkalo</v>
      </c>
      <c r="J1050" s="71" t="str">
        <f t="shared" si="617"/>
        <v>Ngumba</v>
      </c>
      <c r="K1050" s="71" t="str">
        <f t="shared" si="618"/>
        <v>Lihilo</v>
      </c>
      <c r="L1050" s="71">
        <f t="shared" si="619"/>
        <v>0</v>
      </c>
      <c r="M1050" s="71">
        <f t="shared" si="620"/>
        <v>0</v>
      </c>
      <c r="N1050" s="71">
        <f t="shared" si="639"/>
        <v>8</v>
      </c>
      <c r="O1050" s="71" t="str">
        <f t="shared" si="640"/>
        <v>High Level of Service</v>
      </c>
      <c r="P1050" s="71">
        <v>1</v>
      </c>
      <c r="Q1050" s="71" t="str">
        <f t="shared" si="621"/>
        <v>Afridev Handpump</v>
      </c>
      <c r="R1050" s="71" t="str">
        <f t="shared" si="622"/>
        <v/>
      </c>
      <c r="S1050" s="71" t="str">
        <f t="shared" si="641"/>
        <v>Afridev Handpump</v>
      </c>
      <c r="T1050" s="71">
        <f t="shared" si="623"/>
        <v>1</v>
      </c>
      <c r="U1050" s="71">
        <f t="shared" si="624"/>
        <v>150</v>
      </c>
      <c r="V1050" s="71">
        <f t="shared" si="625"/>
        <v>1</v>
      </c>
      <c r="W1050" s="71">
        <f t="shared" si="626"/>
        <v>1</v>
      </c>
      <c r="X1050" s="71" t="str">
        <f t="shared" si="627"/>
        <v/>
      </c>
      <c r="Y1050" s="71" t="str">
        <f t="shared" si="628"/>
        <v/>
      </c>
      <c r="Z1050" s="71">
        <f t="shared" si="642"/>
        <v>1</v>
      </c>
      <c r="AA1050" s="71">
        <f t="shared" si="629"/>
        <v>1</v>
      </c>
      <c r="AB1050" s="71">
        <f t="shared" si="630"/>
        <v>55</v>
      </c>
      <c r="AC1050" s="71" t="str">
        <f t="shared" si="631"/>
        <v>Handpump</v>
      </c>
      <c r="AD1050" s="71">
        <f t="shared" si="643"/>
        <v>55</v>
      </c>
      <c r="AE1050" s="71" t="str">
        <f t="shared" si="644"/>
        <v/>
      </c>
      <c r="AF1050" s="71">
        <f t="shared" si="632"/>
        <v>1</v>
      </c>
      <c r="AG1050" s="71" t="str">
        <f t="shared" si="633"/>
        <v/>
      </c>
      <c r="AH1050" s="71" t="str">
        <f t="shared" si="634"/>
        <v/>
      </c>
      <c r="AI1050" s="71">
        <f t="shared" si="635"/>
        <v>1</v>
      </c>
      <c r="AJ1050" s="71" t="str">
        <f t="shared" si="636"/>
        <v>Turbidity</v>
      </c>
      <c r="AK1050" s="71">
        <f t="shared" si="637"/>
        <v>1</v>
      </c>
      <c r="AL1050" s="71">
        <f t="shared" si="645"/>
        <v>1</v>
      </c>
      <c r="AM1050" s="71">
        <f t="shared" si="638"/>
        <v>1</v>
      </c>
    </row>
    <row r="1051" spans="1:39" x14ac:dyDescent="0.45">
      <c r="A1051" s="71" t="str">
        <f t="shared" si="608"/>
        <v>2717330544</v>
      </c>
      <c r="B1051" s="71" t="str">
        <f t="shared" si="609"/>
        <v>30-08-2019 10:03:13 UTC</v>
      </c>
      <c r="C1051" s="71" t="str">
        <f t="shared" si="610"/>
        <v>9xgh-fp21-t5ke</v>
      </c>
      <c r="D1051" s="71" t="str">
        <f t="shared" si="611"/>
        <v>-15.666159954853356</v>
      </c>
      <c r="E1051" s="71" t="str">
        <f t="shared" si="612"/>
        <v>35.23952906951308</v>
      </c>
      <c r="F1051" s="71" t="str">
        <f t="shared" si="613"/>
        <v>861.0</v>
      </c>
      <c r="G1051" s="71" t="str">
        <f t="shared" si="614"/>
        <v>Malawi</v>
      </c>
      <c r="H1051" s="71" t="str">
        <f t="shared" si="615"/>
        <v>Chiradzulu</v>
      </c>
      <c r="I1051" s="71" t="str">
        <f t="shared" si="616"/>
        <v>Sandrack</v>
      </c>
      <c r="J1051" s="71" t="str">
        <f t="shared" si="617"/>
        <v>Mauwa</v>
      </c>
      <c r="K1051" s="71" t="str">
        <f t="shared" si="618"/>
        <v>Kukhumula</v>
      </c>
      <c r="L1051" s="71">
        <f t="shared" si="619"/>
        <v>0</v>
      </c>
      <c r="M1051" s="71">
        <f t="shared" si="620"/>
        <v>0</v>
      </c>
      <c r="N1051" s="71">
        <f t="shared" si="639"/>
        <v>7</v>
      </c>
      <c r="O1051" s="71" t="str">
        <f t="shared" si="640"/>
        <v>Intermediate Level of Service</v>
      </c>
      <c r="P1051" s="71">
        <v>1</v>
      </c>
      <c r="Q1051" s="71" t="str">
        <f t="shared" si="621"/>
        <v>Afridev Handpump</v>
      </c>
      <c r="R1051" s="71" t="str">
        <f t="shared" si="622"/>
        <v/>
      </c>
      <c r="S1051" s="71" t="str">
        <f t="shared" si="641"/>
        <v>Afridev Handpump</v>
      </c>
      <c r="T1051" s="71">
        <f t="shared" si="623"/>
        <v>1</v>
      </c>
      <c r="U1051" s="71">
        <f t="shared" si="624"/>
        <v>500</v>
      </c>
      <c r="V1051" s="71">
        <f t="shared" si="625"/>
        <v>0</v>
      </c>
      <c r="W1051" s="71">
        <f t="shared" si="626"/>
        <v>1</v>
      </c>
      <c r="X1051" s="71" t="str">
        <f t="shared" si="627"/>
        <v/>
      </c>
      <c r="Y1051" s="71" t="str">
        <f t="shared" si="628"/>
        <v/>
      </c>
      <c r="Z1051" s="71">
        <f t="shared" si="642"/>
        <v>1</v>
      </c>
      <c r="AA1051" s="71">
        <f t="shared" si="629"/>
        <v>1</v>
      </c>
      <c r="AB1051" s="71">
        <f t="shared" si="630"/>
        <v>76</v>
      </c>
      <c r="AC1051" s="71" t="str">
        <f t="shared" si="631"/>
        <v>Handpump</v>
      </c>
      <c r="AD1051" s="71">
        <f t="shared" si="643"/>
        <v>76</v>
      </c>
      <c r="AE1051" s="71" t="str">
        <f t="shared" si="644"/>
        <v/>
      </c>
      <c r="AF1051" s="71">
        <f t="shared" si="632"/>
        <v>1</v>
      </c>
      <c r="AG1051" s="71" t="str">
        <f t="shared" si="633"/>
        <v/>
      </c>
      <c r="AH1051" s="71" t="str">
        <f t="shared" si="634"/>
        <v/>
      </c>
      <c r="AI1051" s="71">
        <f t="shared" si="635"/>
        <v>1</v>
      </c>
      <c r="AJ1051" s="71" t="str">
        <f t="shared" si="636"/>
        <v>Turbidity</v>
      </c>
      <c r="AK1051" s="71">
        <f t="shared" si="637"/>
        <v>1</v>
      </c>
      <c r="AL1051" s="71">
        <f t="shared" si="645"/>
        <v>1</v>
      </c>
      <c r="AM1051" s="71">
        <f t="shared" si="638"/>
        <v>1</v>
      </c>
    </row>
    <row r="1052" spans="1:39" x14ac:dyDescent="0.45">
      <c r="A1052" s="71" t="str">
        <f t="shared" si="608"/>
        <v>2728530135</v>
      </c>
      <c r="B1052" s="71" t="str">
        <f t="shared" si="609"/>
        <v>30-08-2019 11:36:30 UTC</v>
      </c>
      <c r="C1052" s="71" t="str">
        <f t="shared" si="610"/>
        <v>p9jq-fcrx-s657</v>
      </c>
      <c r="D1052" s="71" t="str">
        <f t="shared" si="611"/>
        <v>-15.947407172061503</v>
      </c>
      <c r="E1052" s="71" t="str">
        <f t="shared" si="612"/>
        <v>35.31545486301184</v>
      </c>
      <c r="F1052" s="71" t="str">
        <f t="shared" si="613"/>
        <v>711.0</v>
      </c>
      <c r="G1052" s="71" t="str">
        <f t="shared" si="614"/>
        <v>Malawi</v>
      </c>
      <c r="H1052" s="71" t="str">
        <f t="shared" si="615"/>
        <v>Chiradzulu</v>
      </c>
      <c r="I1052" s="71" t="str">
        <f t="shared" si="616"/>
        <v>Nkalo</v>
      </c>
      <c r="J1052" s="71" t="str">
        <f t="shared" si="617"/>
        <v>Mtamba</v>
      </c>
      <c r="K1052" s="71" t="str">
        <f t="shared" si="618"/>
        <v>Mtambo</v>
      </c>
      <c r="L1052" s="71">
        <f t="shared" si="619"/>
        <v>0</v>
      </c>
      <c r="M1052" s="71">
        <f t="shared" si="620"/>
        <v>0</v>
      </c>
      <c r="N1052" s="71">
        <f t="shared" si="639"/>
        <v>6</v>
      </c>
      <c r="O1052" s="71" t="str">
        <f t="shared" si="640"/>
        <v>Intermediate Level of Service</v>
      </c>
      <c r="P1052" s="71">
        <v>1</v>
      </c>
      <c r="Q1052" s="71" t="str">
        <f t="shared" si="621"/>
        <v>Afridev Handpump</v>
      </c>
      <c r="R1052" s="71" t="str">
        <f t="shared" si="622"/>
        <v/>
      </c>
      <c r="S1052" s="71" t="str">
        <f t="shared" si="641"/>
        <v>Afridev Handpump</v>
      </c>
      <c r="T1052" s="71">
        <f t="shared" si="623"/>
        <v>1</v>
      </c>
      <c r="U1052" s="71">
        <f t="shared" si="624"/>
        <v>230</v>
      </c>
      <c r="V1052" s="71">
        <f t="shared" si="625"/>
        <v>1</v>
      </c>
      <c r="W1052" s="71">
        <f t="shared" si="626"/>
        <v>1</v>
      </c>
      <c r="X1052" s="71" t="str">
        <f t="shared" si="627"/>
        <v/>
      </c>
      <c r="Y1052" s="71" t="str">
        <f t="shared" si="628"/>
        <v/>
      </c>
      <c r="Z1052" s="71">
        <f t="shared" si="642"/>
        <v>1</v>
      </c>
      <c r="AA1052" s="71">
        <f t="shared" si="629"/>
        <v>1</v>
      </c>
      <c r="AB1052" s="71">
        <f t="shared" si="630"/>
        <v>160</v>
      </c>
      <c r="AC1052" s="71" t="str">
        <f t="shared" si="631"/>
        <v>Handpump</v>
      </c>
      <c r="AD1052" s="71">
        <f t="shared" si="643"/>
        <v>160</v>
      </c>
      <c r="AE1052" s="71" t="str">
        <f t="shared" si="644"/>
        <v/>
      </c>
      <c r="AF1052" s="71">
        <f t="shared" si="632"/>
        <v>0</v>
      </c>
      <c r="AG1052" s="71" t="str">
        <f t="shared" si="633"/>
        <v/>
      </c>
      <c r="AH1052" s="71" t="str">
        <f t="shared" si="634"/>
        <v/>
      </c>
      <c r="AI1052" s="71">
        <f t="shared" si="635"/>
        <v>1</v>
      </c>
      <c r="AJ1052" s="71" t="str">
        <f t="shared" si="636"/>
        <v>Turbidity</v>
      </c>
      <c r="AK1052" s="71">
        <f t="shared" si="637"/>
        <v>1</v>
      </c>
      <c r="AL1052" s="71">
        <f t="shared" si="645"/>
        <v>1</v>
      </c>
      <c r="AM1052" s="71">
        <f t="shared" si="638"/>
        <v>0</v>
      </c>
    </row>
    <row r="1053" spans="1:39" x14ac:dyDescent="0.45">
      <c r="A1053" s="71" t="str">
        <f t="shared" si="608"/>
        <v>2718990132</v>
      </c>
      <c r="B1053" s="71" t="str">
        <f t="shared" si="609"/>
        <v>30-08-2019 11:39:01 UTC</v>
      </c>
      <c r="C1053" s="71" t="str">
        <f t="shared" si="610"/>
        <v>hdf3-euvg-w1w9</v>
      </c>
      <c r="D1053" s="71" t="str">
        <f t="shared" si="611"/>
        <v>-15.970564023591578</v>
      </c>
      <c r="E1053" s="71" t="str">
        <f t="shared" si="612"/>
        <v>35.311425514519215</v>
      </c>
      <c r="F1053" s="71" t="str">
        <f t="shared" si="613"/>
        <v>651.0</v>
      </c>
      <c r="G1053" s="71" t="str">
        <f t="shared" si="614"/>
        <v>Malawi</v>
      </c>
      <c r="H1053" s="71" t="str">
        <f t="shared" si="615"/>
        <v>Chiradzulu</v>
      </c>
      <c r="I1053" s="71" t="str">
        <f t="shared" si="616"/>
        <v>Nkalo</v>
      </c>
      <c r="J1053" s="71" t="str">
        <f t="shared" si="617"/>
        <v>Nkalo</v>
      </c>
      <c r="K1053" s="71" t="str">
        <f t="shared" si="618"/>
        <v>Nkalo</v>
      </c>
      <c r="L1053" s="71">
        <f t="shared" si="619"/>
        <v>0</v>
      </c>
      <c r="M1053" s="71">
        <f t="shared" si="620"/>
        <v>0</v>
      </c>
      <c r="N1053" s="71">
        <f t="shared" si="639"/>
        <v>5</v>
      </c>
      <c r="O1053" s="71" t="str">
        <f t="shared" si="640"/>
        <v>Basic Level of Service</v>
      </c>
      <c r="P1053" s="71">
        <v>1</v>
      </c>
      <c r="Q1053" s="71" t="str">
        <f t="shared" si="621"/>
        <v>Afridev Handpump</v>
      </c>
      <c r="R1053" s="71" t="str">
        <f t="shared" si="622"/>
        <v/>
      </c>
      <c r="S1053" s="71" t="str">
        <f t="shared" si="641"/>
        <v>Afridev Handpump</v>
      </c>
      <c r="T1053" s="71">
        <f t="shared" si="623"/>
        <v>1</v>
      </c>
      <c r="U1053" s="71">
        <f t="shared" si="624"/>
        <v>180</v>
      </c>
      <c r="V1053" s="71">
        <f t="shared" si="625"/>
        <v>1</v>
      </c>
      <c r="W1053" s="71">
        <f t="shared" si="626"/>
        <v>1</v>
      </c>
      <c r="X1053" s="71" t="str">
        <f t="shared" si="627"/>
        <v/>
      </c>
      <c r="Y1053" s="71" t="str">
        <f t="shared" si="628"/>
        <v/>
      </c>
      <c r="Z1053" s="71">
        <f t="shared" si="642"/>
        <v>1</v>
      </c>
      <c r="AA1053" s="71">
        <f t="shared" si="629"/>
        <v>0</v>
      </c>
      <c r="AB1053" s="71">
        <f t="shared" si="630"/>
        <v>0</v>
      </c>
      <c r="AC1053" s="71" t="str">
        <f t="shared" si="631"/>
        <v>Handpump</v>
      </c>
      <c r="AD1053" s="71">
        <f t="shared" si="643"/>
        <v>0</v>
      </c>
      <c r="AE1053" s="71" t="str">
        <f t="shared" si="644"/>
        <v/>
      </c>
      <c r="AF1053" s="71">
        <f t="shared" si="632"/>
        <v>1</v>
      </c>
      <c r="AG1053" s="71" t="str">
        <f t="shared" si="633"/>
        <v/>
      </c>
      <c r="AH1053" s="71" t="str">
        <f t="shared" si="634"/>
        <v/>
      </c>
      <c r="AI1053" s="71" t="str">
        <f t="shared" si="635"/>
        <v/>
      </c>
      <c r="AJ1053" s="71" t="str">
        <f t="shared" si="636"/>
        <v>Turbidity</v>
      </c>
      <c r="AK1053" s="71" t="str">
        <f t="shared" si="637"/>
        <v/>
      </c>
      <c r="AL1053" s="71" t="str">
        <f t="shared" si="645"/>
        <v>No Data</v>
      </c>
      <c r="AM1053" s="71">
        <f t="shared" si="638"/>
        <v>0</v>
      </c>
    </row>
    <row r="1054" spans="1:39" x14ac:dyDescent="0.45">
      <c r="A1054" s="71" t="str">
        <f t="shared" si="608"/>
        <v>2732460170</v>
      </c>
      <c r="B1054" s="71" t="str">
        <f t="shared" si="609"/>
        <v>30-08-2019 11:40:52 UTC</v>
      </c>
      <c r="C1054" s="71" t="str">
        <f t="shared" si="610"/>
        <v>2w8j-wgmh-u1r2</v>
      </c>
      <c r="D1054" s="71" t="str">
        <f t="shared" si="611"/>
        <v>-15.930448528379202</v>
      </c>
      <c r="E1054" s="71" t="str">
        <f t="shared" si="612"/>
        <v>35.30396293848753</v>
      </c>
      <c r="F1054" s="71" t="str">
        <f t="shared" si="613"/>
        <v>699.0</v>
      </c>
      <c r="G1054" s="71" t="str">
        <f t="shared" si="614"/>
        <v>Malawi</v>
      </c>
      <c r="H1054" s="71" t="str">
        <f t="shared" si="615"/>
        <v>Chiradzulu</v>
      </c>
      <c r="I1054" s="71" t="str">
        <f t="shared" si="616"/>
        <v>Nkalo</v>
      </c>
      <c r="J1054" s="71" t="str">
        <f t="shared" si="617"/>
        <v>Maoni</v>
      </c>
      <c r="K1054" s="71" t="str">
        <f t="shared" si="618"/>
        <v>Nantapha</v>
      </c>
      <c r="L1054" s="71">
        <f t="shared" si="619"/>
        <v>0</v>
      </c>
      <c r="M1054" s="71">
        <f t="shared" si="620"/>
        <v>0</v>
      </c>
      <c r="N1054" s="71">
        <f t="shared" si="639"/>
        <v>8</v>
      </c>
      <c r="O1054" s="71" t="str">
        <f t="shared" si="640"/>
        <v>High Level of Service</v>
      </c>
      <c r="P1054" s="71">
        <v>1</v>
      </c>
      <c r="Q1054" s="71" t="str">
        <f t="shared" si="621"/>
        <v>Afridev Handpump</v>
      </c>
      <c r="R1054" s="71" t="str">
        <f t="shared" si="622"/>
        <v/>
      </c>
      <c r="S1054" s="71" t="str">
        <f t="shared" si="641"/>
        <v>Afridev Handpump</v>
      </c>
      <c r="T1054" s="71">
        <f t="shared" si="623"/>
        <v>1</v>
      </c>
      <c r="U1054" s="71">
        <f t="shared" si="624"/>
        <v>240</v>
      </c>
      <c r="V1054" s="71">
        <f t="shared" si="625"/>
        <v>1</v>
      </c>
      <c r="W1054" s="71">
        <f t="shared" si="626"/>
        <v>1</v>
      </c>
      <c r="X1054" s="71" t="str">
        <f t="shared" si="627"/>
        <v/>
      </c>
      <c r="Y1054" s="71" t="str">
        <f t="shared" si="628"/>
        <v/>
      </c>
      <c r="Z1054" s="71">
        <f t="shared" si="642"/>
        <v>1</v>
      </c>
      <c r="AA1054" s="71">
        <f t="shared" si="629"/>
        <v>1</v>
      </c>
      <c r="AB1054" s="71">
        <f t="shared" si="630"/>
        <v>66</v>
      </c>
      <c r="AC1054" s="71" t="str">
        <f t="shared" si="631"/>
        <v>Handpump</v>
      </c>
      <c r="AD1054" s="71">
        <f t="shared" si="643"/>
        <v>66</v>
      </c>
      <c r="AE1054" s="71" t="str">
        <f t="shared" si="644"/>
        <v/>
      </c>
      <c r="AF1054" s="71">
        <f t="shared" si="632"/>
        <v>1</v>
      </c>
      <c r="AG1054" s="71" t="str">
        <f t="shared" si="633"/>
        <v/>
      </c>
      <c r="AH1054" s="71" t="str">
        <f t="shared" si="634"/>
        <v/>
      </c>
      <c r="AI1054" s="71">
        <f t="shared" si="635"/>
        <v>1</v>
      </c>
      <c r="AJ1054" s="71" t="str">
        <f t="shared" si="636"/>
        <v>Turbidity</v>
      </c>
      <c r="AK1054" s="71">
        <f t="shared" si="637"/>
        <v>1</v>
      </c>
      <c r="AL1054" s="71">
        <f t="shared" si="645"/>
        <v>1</v>
      </c>
      <c r="AM1054" s="71">
        <f t="shared" si="638"/>
        <v>1</v>
      </c>
    </row>
    <row r="1055" spans="1:39" x14ac:dyDescent="0.45">
      <c r="A1055" s="71" t="str">
        <f t="shared" si="608"/>
        <v>2722740178</v>
      </c>
      <c r="B1055" s="71" t="str">
        <f t="shared" si="609"/>
        <v>30-08-2019 11:45:33 UTC</v>
      </c>
      <c r="C1055" s="71" t="str">
        <f t="shared" si="610"/>
        <v>ampg-vnwe-fqcq</v>
      </c>
      <c r="D1055" s="71" t="str">
        <f t="shared" si="611"/>
        <v>-15.93764569144696</v>
      </c>
      <c r="E1055" s="71" t="str">
        <f t="shared" si="612"/>
        <v>35.303025506436825</v>
      </c>
      <c r="F1055" s="71" t="str">
        <f t="shared" si="613"/>
        <v>708.0</v>
      </c>
      <c r="G1055" s="71" t="str">
        <f t="shared" si="614"/>
        <v>Malawi</v>
      </c>
      <c r="H1055" s="71" t="str">
        <f t="shared" si="615"/>
        <v>Chiradzulu</v>
      </c>
      <c r="I1055" s="71" t="str">
        <f t="shared" si="616"/>
        <v>Nkalo</v>
      </c>
      <c r="J1055" s="71" t="str">
        <f t="shared" si="617"/>
        <v>Maoni</v>
      </c>
      <c r="K1055" s="71" t="str">
        <f t="shared" si="618"/>
        <v>Nantapha</v>
      </c>
      <c r="L1055" s="71">
        <f t="shared" si="619"/>
        <v>0</v>
      </c>
      <c r="M1055" s="71">
        <f t="shared" si="620"/>
        <v>0</v>
      </c>
      <c r="N1055" s="71">
        <f t="shared" si="639"/>
        <v>5</v>
      </c>
      <c r="O1055" s="71" t="str">
        <f t="shared" si="640"/>
        <v>Basic Level of Service</v>
      </c>
      <c r="P1055" s="71">
        <v>1</v>
      </c>
      <c r="Q1055" s="71" t="str">
        <f t="shared" si="621"/>
        <v>Afridev Handpump</v>
      </c>
      <c r="R1055" s="71" t="str">
        <f t="shared" si="622"/>
        <v/>
      </c>
      <c r="S1055" s="71" t="str">
        <f t="shared" si="641"/>
        <v>Afridev Handpump</v>
      </c>
      <c r="T1055" s="71">
        <f t="shared" si="623"/>
        <v>1</v>
      </c>
      <c r="U1055" s="71">
        <f t="shared" si="624"/>
        <v>480</v>
      </c>
      <c r="V1055" s="71">
        <f t="shared" si="625"/>
        <v>0</v>
      </c>
      <c r="W1055" s="71">
        <f t="shared" si="626"/>
        <v>0</v>
      </c>
      <c r="X1055" s="71">
        <f t="shared" si="627"/>
        <v>1</v>
      </c>
      <c r="Y1055" s="71">
        <f t="shared" si="628"/>
        <v>0</v>
      </c>
      <c r="Z1055" s="71">
        <f t="shared" si="642"/>
        <v>0</v>
      </c>
      <c r="AA1055" s="71">
        <f t="shared" si="629"/>
        <v>1</v>
      </c>
      <c r="AB1055" s="71">
        <f t="shared" si="630"/>
        <v>115</v>
      </c>
      <c r="AC1055" s="71" t="str">
        <f t="shared" si="631"/>
        <v>Handpump</v>
      </c>
      <c r="AD1055" s="71">
        <f t="shared" si="643"/>
        <v>115</v>
      </c>
      <c r="AE1055" s="71" t="str">
        <f t="shared" si="644"/>
        <v/>
      </c>
      <c r="AF1055" s="71">
        <f t="shared" si="632"/>
        <v>1</v>
      </c>
      <c r="AG1055" s="71" t="str">
        <f t="shared" si="633"/>
        <v/>
      </c>
      <c r="AH1055" s="71" t="str">
        <f t="shared" si="634"/>
        <v/>
      </c>
      <c r="AI1055" s="71">
        <f t="shared" si="635"/>
        <v>1</v>
      </c>
      <c r="AJ1055" s="71" t="str">
        <f t="shared" si="636"/>
        <v>Turbidity</v>
      </c>
      <c r="AK1055" s="71">
        <f t="shared" si="637"/>
        <v>1</v>
      </c>
      <c r="AL1055" s="71">
        <f t="shared" si="645"/>
        <v>1</v>
      </c>
      <c r="AM1055" s="71">
        <f t="shared" si="638"/>
        <v>0</v>
      </c>
    </row>
    <row r="1056" spans="1:39" x14ac:dyDescent="0.45">
      <c r="A1056" s="71" t="str">
        <f t="shared" si="608"/>
        <v>2734420194</v>
      </c>
      <c r="B1056" s="71" t="str">
        <f t="shared" si="609"/>
        <v>30-08-2019 11:49:03 UTC</v>
      </c>
      <c r="C1056" s="71" t="str">
        <f t="shared" si="610"/>
        <v>e96n-qe84-5p1j</v>
      </c>
      <c r="D1056" s="71" t="str">
        <f t="shared" si="611"/>
        <v>-15.935820490121841</v>
      </c>
      <c r="E1056" s="71" t="str">
        <f t="shared" si="612"/>
        <v>35.30229778960347</v>
      </c>
      <c r="F1056" s="71" t="str">
        <f t="shared" si="613"/>
        <v>712.0</v>
      </c>
      <c r="G1056" s="71" t="str">
        <f t="shared" si="614"/>
        <v>Malawi</v>
      </c>
      <c r="H1056" s="71" t="str">
        <f t="shared" si="615"/>
        <v>Chiradzulu</v>
      </c>
      <c r="I1056" s="71" t="str">
        <f t="shared" si="616"/>
        <v>Nkalo</v>
      </c>
      <c r="J1056" s="71" t="str">
        <f t="shared" si="617"/>
        <v>Maoni</v>
      </c>
      <c r="K1056" s="71" t="str">
        <f t="shared" si="618"/>
        <v>Nantapha</v>
      </c>
      <c r="L1056" s="71">
        <f t="shared" si="619"/>
        <v>0</v>
      </c>
      <c r="M1056" s="71">
        <f t="shared" si="620"/>
        <v>0</v>
      </c>
      <c r="N1056" s="71">
        <f t="shared" si="639"/>
        <v>6</v>
      </c>
      <c r="O1056" s="71" t="str">
        <f t="shared" si="640"/>
        <v>Intermediate Level of Service</v>
      </c>
      <c r="P1056" s="71">
        <v>1</v>
      </c>
      <c r="Q1056" s="71" t="str">
        <f t="shared" si="621"/>
        <v>Afridev Handpump</v>
      </c>
      <c r="R1056" s="71" t="str">
        <f t="shared" si="622"/>
        <v/>
      </c>
      <c r="S1056" s="71" t="str">
        <f t="shared" si="641"/>
        <v>Afridev Handpump</v>
      </c>
      <c r="T1056" s="71">
        <f t="shared" si="623"/>
        <v>1</v>
      </c>
      <c r="U1056" s="71">
        <f t="shared" si="624"/>
        <v>300</v>
      </c>
      <c r="V1056" s="71">
        <f t="shared" si="625"/>
        <v>0</v>
      </c>
      <c r="W1056" s="71">
        <f t="shared" si="626"/>
        <v>0</v>
      </c>
      <c r="X1056" s="71">
        <f t="shared" si="627"/>
        <v>1</v>
      </c>
      <c r="Y1056" s="71">
        <f t="shared" si="628"/>
        <v>0</v>
      </c>
      <c r="Z1056" s="71">
        <f t="shared" si="642"/>
        <v>0</v>
      </c>
      <c r="AA1056" s="71">
        <f t="shared" si="629"/>
        <v>1</v>
      </c>
      <c r="AB1056" s="71">
        <f t="shared" si="630"/>
        <v>51</v>
      </c>
      <c r="AC1056" s="71" t="str">
        <f t="shared" si="631"/>
        <v>Handpump</v>
      </c>
      <c r="AD1056" s="71">
        <f t="shared" si="643"/>
        <v>51</v>
      </c>
      <c r="AE1056" s="71" t="str">
        <f t="shared" si="644"/>
        <v/>
      </c>
      <c r="AF1056" s="71">
        <f t="shared" si="632"/>
        <v>1</v>
      </c>
      <c r="AG1056" s="71" t="str">
        <f t="shared" si="633"/>
        <v/>
      </c>
      <c r="AH1056" s="71" t="str">
        <f t="shared" si="634"/>
        <v/>
      </c>
      <c r="AI1056" s="71">
        <f t="shared" si="635"/>
        <v>1</v>
      </c>
      <c r="AJ1056" s="71" t="str">
        <f t="shared" si="636"/>
        <v>Turbidity</v>
      </c>
      <c r="AK1056" s="71">
        <f t="shared" si="637"/>
        <v>1</v>
      </c>
      <c r="AL1056" s="71">
        <f t="shared" si="645"/>
        <v>1</v>
      </c>
      <c r="AM1056" s="71">
        <f t="shared" si="638"/>
        <v>1</v>
      </c>
    </row>
    <row r="1057" spans="1:39" x14ac:dyDescent="0.45">
      <c r="A1057" s="71" t="str">
        <f t="shared" si="608"/>
        <v>2730851037</v>
      </c>
      <c r="B1057" s="71" t="str">
        <f t="shared" si="609"/>
        <v>30-08-2019 11:50:30 UTC</v>
      </c>
      <c r="C1057" s="71" t="str">
        <f t="shared" si="610"/>
        <v>j4kg-x2tg-6gu7</v>
      </c>
      <c r="D1057" s="71" t="str">
        <f t="shared" si="611"/>
        <v>-15.671277483925223</v>
      </c>
      <c r="E1057" s="71" t="str">
        <f t="shared" si="612"/>
        <v>35.27581784874201</v>
      </c>
      <c r="F1057" s="71" t="str">
        <f t="shared" si="613"/>
        <v>781.0</v>
      </c>
      <c r="G1057" s="71" t="str">
        <f t="shared" si="614"/>
        <v>Malawi</v>
      </c>
      <c r="H1057" s="71" t="str">
        <f t="shared" si="615"/>
        <v>Chiradzulu</v>
      </c>
      <c r="I1057" s="71" t="str">
        <f t="shared" si="616"/>
        <v>Sandrack</v>
      </c>
      <c r="J1057" s="71" t="str">
        <f t="shared" si="617"/>
        <v>Dyanyama</v>
      </c>
      <c r="K1057" s="71" t="str">
        <f t="shared" si="618"/>
        <v>Dyanyama</v>
      </c>
      <c r="L1057" s="71">
        <f t="shared" si="619"/>
        <v>0</v>
      </c>
      <c r="M1057" s="71">
        <f t="shared" si="620"/>
        <v>0</v>
      </c>
      <c r="N1057" s="71">
        <f t="shared" si="639"/>
        <v>7</v>
      </c>
      <c r="O1057" s="71" t="str">
        <f t="shared" si="640"/>
        <v>Intermediate Level of Service</v>
      </c>
      <c r="P1057" s="71">
        <v>1</v>
      </c>
      <c r="Q1057" s="71" t="str">
        <f t="shared" si="621"/>
        <v>Afridev Handpump</v>
      </c>
      <c r="R1057" s="71" t="str">
        <f t="shared" si="622"/>
        <v/>
      </c>
      <c r="S1057" s="71" t="str">
        <f t="shared" si="641"/>
        <v>Afridev Handpump</v>
      </c>
      <c r="T1057" s="71">
        <f t="shared" si="623"/>
        <v>1</v>
      </c>
      <c r="U1057" s="71">
        <f t="shared" si="624"/>
        <v>1250</v>
      </c>
      <c r="V1057" s="71">
        <f t="shared" si="625"/>
        <v>0</v>
      </c>
      <c r="W1057" s="71">
        <f t="shared" si="626"/>
        <v>0</v>
      </c>
      <c r="X1057" s="71">
        <f t="shared" si="627"/>
        <v>1</v>
      </c>
      <c r="Y1057" s="71">
        <f t="shared" si="628"/>
        <v>1</v>
      </c>
      <c r="Z1057" s="71">
        <f t="shared" si="642"/>
        <v>1</v>
      </c>
      <c r="AA1057" s="71">
        <f t="shared" si="629"/>
        <v>1</v>
      </c>
      <c r="AB1057" s="71">
        <f t="shared" si="630"/>
        <v>72</v>
      </c>
      <c r="AC1057" s="71" t="str">
        <f t="shared" si="631"/>
        <v>Handpump</v>
      </c>
      <c r="AD1057" s="71">
        <f t="shared" si="643"/>
        <v>72</v>
      </c>
      <c r="AE1057" s="71" t="str">
        <f t="shared" si="644"/>
        <v/>
      </c>
      <c r="AF1057" s="71">
        <f t="shared" si="632"/>
        <v>1</v>
      </c>
      <c r="AG1057" s="71" t="str">
        <f t="shared" si="633"/>
        <v/>
      </c>
      <c r="AH1057" s="71" t="str">
        <f t="shared" si="634"/>
        <v/>
      </c>
      <c r="AI1057" s="71">
        <f t="shared" si="635"/>
        <v>1</v>
      </c>
      <c r="AJ1057" s="71" t="str">
        <f t="shared" si="636"/>
        <v>Turbidity</v>
      </c>
      <c r="AK1057" s="71">
        <f t="shared" si="637"/>
        <v>1</v>
      </c>
      <c r="AL1057" s="71">
        <f t="shared" si="645"/>
        <v>1</v>
      </c>
      <c r="AM1057" s="71">
        <f t="shared" si="638"/>
        <v>1</v>
      </c>
    </row>
    <row r="1058" spans="1:39" x14ac:dyDescent="0.45">
      <c r="A1058" s="71" t="str">
        <f t="shared" si="608"/>
        <v>2721050907</v>
      </c>
      <c r="B1058" s="71" t="str">
        <f t="shared" si="609"/>
        <v>30-08-2019 13:41:51 UTC</v>
      </c>
      <c r="C1058" s="71" t="str">
        <f t="shared" si="610"/>
        <v>p9c5-40x2-htb1</v>
      </c>
      <c r="D1058" s="71" t="str">
        <f t="shared" si="611"/>
        <v>-15.666322354227304</v>
      </c>
      <c r="E1058" s="71" t="str">
        <f t="shared" si="612"/>
        <v>35.2780716586858</v>
      </c>
      <c r="F1058" s="71" t="str">
        <f t="shared" si="613"/>
        <v>804.0</v>
      </c>
      <c r="G1058" s="71" t="str">
        <f t="shared" si="614"/>
        <v>Malawi</v>
      </c>
      <c r="H1058" s="71" t="str">
        <f t="shared" si="615"/>
        <v>Chiradzulu</v>
      </c>
      <c r="I1058" s="71" t="str">
        <f t="shared" si="616"/>
        <v>Sandrack</v>
      </c>
      <c r="J1058" s="71" t="str">
        <f t="shared" si="617"/>
        <v>Dyanyama</v>
      </c>
      <c r="K1058" s="71" t="str">
        <f t="shared" si="618"/>
        <v>Dyanyama</v>
      </c>
      <c r="L1058" s="71">
        <f t="shared" si="619"/>
        <v>0</v>
      </c>
      <c r="M1058" s="71">
        <f t="shared" si="620"/>
        <v>0</v>
      </c>
      <c r="N1058" s="71">
        <f t="shared" si="639"/>
        <v>6</v>
      </c>
      <c r="O1058" s="71" t="str">
        <f t="shared" si="640"/>
        <v>Intermediate Level of Service</v>
      </c>
      <c r="P1058" s="71">
        <v>1</v>
      </c>
      <c r="Q1058" s="71" t="str">
        <f t="shared" si="621"/>
        <v>Afridev Handpump</v>
      </c>
      <c r="R1058" s="71" t="str">
        <f t="shared" si="622"/>
        <v/>
      </c>
      <c r="S1058" s="71" t="str">
        <f t="shared" si="641"/>
        <v>Afridev Handpump</v>
      </c>
      <c r="T1058" s="71">
        <f t="shared" si="623"/>
        <v>1</v>
      </c>
      <c r="U1058" s="71">
        <f t="shared" si="624"/>
        <v>1500</v>
      </c>
      <c r="V1058" s="71">
        <f t="shared" si="625"/>
        <v>0</v>
      </c>
      <c r="W1058" s="71">
        <f t="shared" si="626"/>
        <v>0</v>
      </c>
      <c r="X1058" s="71">
        <f t="shared" si="627"/>
        <v>1</v>
      </c>
      <c r="Y1058" s="71">
        <f t="shared" si="628"/>
        <v>0</v>
      </c>
      <c r="Z1058" s="71">
        <f t="shared" si="642"/>
        <v>0</v>
      </c>
      <c r="AA1058" s="71">
        <f t="shared" si="629"/>
        <v>1</v>
      </c>
      <c r="AB1058" s="71">
        <f t="shared" si="630"/>
        <v>59</v>
      </c>
      <c r="AC1058" s="71" t="str">
        <f t="shared" si="631"/>
        <v>Handpump</v>
      </c>
      <c r="AD1058" s="71">
        <f t="shared" si="643"/>
        <v>59</v>
      </c>
      <c r="AE1058" s="71" t="str">
        <f t="shared" si="644"/>
        <v/>
      </c>
      <c r="AF1058" s="71">
        <f t="shared" si="632"/>
        <v>1</v>
      </c>
      <c r="AG1058" s="71" t="str">
        <f t="shared" si="633"/>
        <v/>
      </c>
      <c r="AH1058" s="71" t="str">
        <f t="shared" si="634"/>
        <v/>
      </c>
      <c r="AI1058" s="71">
        <f t="shared" si="635"/>
        <v>1</v>
      </c>
      <c r="AJ1058" s="71" t="str">
        <f t="shared" si="636"/>
        <v>Turbidity</v>
      </c>
      <c r="AK1058" s="71">
        <f t="shared" si="637"/>
        <v>1</v>
      </c>
      <c r="AL1058" s="71">
        <f t="shared" si="645"/>
        <v>1</v>
      </c>
      <c r="AM1058" s="71">
        <f t="shared" si="638"/>
        <v>1</v>
      </c>
    </row>
    <row r="1059" spans="1:39" x14ac:dyDescent="0.45">
      <c r="A1059" s="71" t="str">
        <f t="shared" si="608"/>
        <v>2726560582</v>
      </c>
      <c r="B1059" s="71" t="str">
        <f t="shared" si="609"/>
        <v>30-08-2019 14:17:29 UTC</v>
      </c>
      <c r="C1059" s="71" t="str">
        <f t="shared" si="610"/>
        <v>ammm-032f-83x9</v>
      </c>
      <c r="D1059" s="71" t="str">
        <f t="shared" si="611"/>
        <v>-15.671914550475776</v>
      </c>
      <c r="E1059" s="71" t="str">
        <f t="shared" si="612"/>
        <v>35.249352324754</v>
      </c>
      <c r="F1059" s="71" t="str">
        <f t="shared" si="613"/>
        <v>820.0</v>
      </c>
      <c r="G1059" s="71" t="str">
        <f t="shared" si="614"/>
        <v>Malawi</v>
      </c>
      <c r="H1059" s="71" t="str">
        <f t="shared" si="615"/>
        <v>Chiradzulu</v>
      </c>
      <c r="I1059" s="71" t="str">
        <f t="shared" si="616"/>
        <v>Sandrack</v>
      </c>
      <c r="J1059" s="71" t="str">
        <f t="shared" si="617"/>
        <v>Mauwa</v>
      </c>
      <c r="K1059" s="71" t="str">
        <f t="shared" si="618"/>
        <v>Nyandule</v>
      </c>
      <c r="L1059" s="71">
        <f t="shared" si="619"/>
        <v>0</v>
      </c>
      <c r="M1059" s="71">
        <f t="shared" si="620"/>
        <v>0</v>
      </c>
      <c r="N1059" s="71">
        <f t="shared" si="639"/>
        <v>8</v>
      </c>
      <c r="O1059" s="71" t="str">
        <f t="shared" si="640"/>
        <v>High Level of Service</v>
      </c>
      <c r="P1059" s="71">
        <v>1</v>
      </c>
      <c r="Q1059" s="71" t="str">
        <f t="shared" si="621"/>
        <v>Afridev Handpump</v>
      </c>
      <c r="R1059" s="71" t="str">
        <f t="shared" si="622"/>
        <v/>
      </c>
      <c r="S1059" s="71" t="str">
        <f t="shared" si="641"/>
        <v>Afridev Handpump</v>
      </c>
      <c r="T1059" s="71">
        <f t="shared" si="623"/>
        <v>1</v>
      </c>
      <c r="U1059" s="71">
        <f t="shared" si="624"/>
        <v>40</v>
      </c>
      <c r="V1059" s="71">
        <f t="shared" si="625"/>
        <v>1</v>
      </c>
      <c r="W1059" s="71">
        <f t="shared" si="626"/>
        <v>1</v>
      </c>
      <c r="X1059" s="71" t="str">
        <f t="shared" si="627"/>
        <v/>
      </c>
      <c r="Y1059" s="71" t="str">
        <f t="shared" si="628"/>
        <v/>
      </c>
      <c r="Z1059" s="71">
        <f t="shared" si="642"/>
        <v>1</v>
      </c>
      <c r="AA1059" s="71">
        <f t="shared" si="629"/>
        <v>1</v>
      </c>
      <c r="AB1059" s="71">
        <f t="shared" si="630"/>
        <v>78</v>
      </c>
      <c r="AC1059" s="71" t="str">
        <f t="shared" si="631"/>
        <v>Handpump</v>
      </c>
      <c r="AD1059" s="71">
        <f t="shared" si="643"/>
        <v>78</v>
      </c>
      <c r="AE1059" s="71" t="str">
        <f t="shared" si="644"/>
        <v/>
      </c>
      <c r="AF1059" s="71">
        <f t="shared" si="632"/>
        <v>1</v>
      </c>
      <c r="AG1059" s="71" t="str">
        <f t="shared" si="633"/>
        <v/>
      </c>
      <c r="AH1059" s="71" t="str">
        <f t="shared" si="634"/>
        <v/>
      </c>
      <c r="AI1059" s="71">
        <f t="shared" si="635"/>
        <v>1</v>
      </c>
      <c r="AJ1059" s="71" t="str">
        <f t="shared" si="636"/>
        <v>Turbidity</v>
      </c>
      <c r="AK1059" s="71">
        <f t="shared" si="637"/>
        <v>1</v>
      </c>
      <c r="AL1059" s="71">
        <f t="shared" si="645"/>
        <v>1</v>
      </c>
      <c r="AM1059" s="71">
        <f t="shared" si="638"/>
        <v>1</v>
      </c>
    </row>
    <row r="1060" spans="1:39" x14ac:dyDescent="0.45">
      <c r="A1060" s="71" t="str">
        <f t="shared" si="608"/>
        <v>2709560082</v>
      </c>
      <c r="B1060" s="71" t="str">
        <f t="shared" si="609"/>
        <v>31-08-2019 07:10:52 UTC</v>
      </c>
      <c r="C1060" s="71" t="str">
        <f t="shared" si="610"/>
        <v>vd3b-m4gv-ykk5</v>
      </c>
      <c r="D1060" s="71" t="str">
        <f t="shared" si="611"/>
        <v>-15.813897997140884</v>
      </c>
      <c r="E1060" s="71" t="str">
        <f t="shared" si="612"/>
        <v>35.19166035577655</v>
      </c>
      <c r="F1060" s="71" t="str">
        <f t="shared" si="613"/>
        <v>953.0</v>
      </c>
      <c r="G1060" s="71" t="str">
        <f t="shared" si="614"/>
        <v>Malawi</v>
      </c>
      <c r="H1060" s="71" t="str">
        <f t="shared" si="615"/>
        <v>Chiradzulu</v>
      </c>
      <c r="I1060" s="71" t="str">
        <f t="shared" si="616"/>
        <v>Likoswe</v>
      </c>
      <c r="J1060" s="71" t="str">
        <f t="shared" si="617"/>
        <v xml:space="preserve">Mataka </v>
      </c>
      <c r="K1060" s="71" t="str">
        <f t="shared" si="618"/>
        <v>Mkhweva</v>
      </c>
      <c r="L1060" s="71">
        <f t="shared" si="619"/>
        <v>0</v>
      </c>
      <c r="M1060" s="71">
        <f t="shared" si="620"/>
        <v>0</v>
      </c>
      <c r="N1060" s="71">
        <f t="shared" si="639"/>
        <v>0</v>
      </c>
      <c r="O1060" s="71" t="str">
        <f t="shared" si="640"/>
        <v>No Improved System</v>
      </c>
      <c r="P1060" s="71" t="s">
        <v>96</v>
      </c>
      <c r="Q1060" s="71" t="str">
        <f t="shared" si="621"/>
        <v/>
      </c>
      <c r="R1060" s="71" t="str">
        <f t="shared" si="622"/>
        <v>Unprotected well</v>
      </c>
      <c r="S1060" s="71" t="str">
        <f t="shared" si="641"/>
        <v>Unprotected well</v>
      </c>
      <c r="T1060" s="71" t="str">
        <f t="shared" si="623"/>
        <v>N/A</v>
      </c>
      <c r="U1060" s="71">
        <f t="shared" si="624"/>
        <v>1135</v>
      </c>
      <c r="V1060" s="71" t="str">
        <f t="shared" si="625"/>
        <v>N/A</v>
      </c>
      <c r="W1060" s="71" t="str">
        <f t="shared" si="626"/>
        <v/>
      </c>
      <c r="X1060" s="71" t="str">
        <f t="shared" si="627"/>
        <v/>
      </c>
      <c r="Y1060" s="71" t="str">
        <f t="shared" si="628"/>
        <v/>
      </c>
      <c r="Z1060" s="71" t="str">
        <f t="shared" si="642"/>
        <v>N/A</v>
      </c>
      <c r="AA1060" s="71" t="str">
        <f t="shared" si="629"/>
        <v>N/A</v>
      </c>
      <c r="AB1060" s="71" t="str">
        <f t="shared" si="630"/>
        <v/>
      </c>
      <c r="AC1060" s="71" t="str">
        <f t="shared" si="631"/>
        <v/>
      </c>
      <c r="AD1060" s="71" t="str">
        <f t="shared" si="643"/>
        <v/>
      </c>
      <c r="AE1060" s="71" t="str">
        <f t="shared" si="644"/>
        <v/>
      </c>
      <c r="AF1060" s="71" t="str">
        <f t="shared" si="632"/>
        <v>N/A</v>
      </c>
      <c r="AG1060" s="71" t="str">
        <f t="shared" si="633"/>
        <v/>
      </c>
      <c r="AH1060" s="71" t="str">
        <f t="shared" si="634"/>
        <v/>
      </c>
      <c r="AI1060" s="71" t="str">
        <f t="shared" si="635"/>
        <v/>
      </c>
      <c r="AJ1060" s="71" t="str">
        <f t="shared" si="636"/>
        <v/>
      </c>
      <c r="AK1060" s="71" t="str">
        <f t="shared" si="637"/>
        <v/>
      </c>
      <c r="AL1060" s="71" t="str">
        <f t="shared" si="645"/>
        <v>N/A</v>
      </c>
      <c r="AM1060" s="71" t="str">
        <f t="shared" si="638"/>
        <v>N/A</v>
      </c>
    </row>
    <row r="1061" spans="1:39" x14ac:dyDescent="0.45">
      <c r="A1061" s="71" t="str">
        <f t="shared" si="608"/>
        <v>2712900166</v>
      </c>
      <c r="B1061" s="71" t="str">
        <f t="shared" si="609"/>
        <v>31-08-2019 07:15:26 UTC</v>
      </c>
      <c r="C1061" s="71" t="str">
        <f t="shared" si="610"/>
        <v>6ptp-uc97-2psm</v>
      </c>
      <c r="D1061" s="71" t="str">
        <f t="shared" si="611"/>
        <v>-15.770520558580756</v>
      </c>
      <c r="E1061" s="71" t="str">
        <f t="shared" si="612"/>
        <v>35.29129528440535</v>
      </c>
      <c r="F1061" s="71" t="str">
        <f t="shared" si="613"/>
        <v>785.0</v>
      </c>
      <c r="G1061" s="71" t="str">
        <f t="shared" si="614"/>
        <v>Malawi</v>
      </c>
      <c r="H1061" s="71" t="str">
        <f t="shared" si="615"/>
        <v>Chiradzulu</v>
      </c>
      <c r="I1061" s="71" t="str">
        <f t="shared" si="616"/>
        <v>Mpunga</v>
      </c>
      <c r="J1061" s="71" t="str">
        <f t="shared" si="617"/>
        <v>Masuku</v>
      </c>
      <c r="K1061" s="71" t="str">
        <f t="shared" si="618"/>
        <v>Lipalama</v>
      </c>
      <c r="L1061" s="71">
        <f t="shared" si="619"/>
        <v>0</v>
      </c>
      <c r="M1061" s="71">
        <f t="shared" si="620"/>
        <v>0</v>
      </c>
      <c r="N1061" s="71">
        <f t="shared" si="639"/>
        <v>7</v>
      </c>
      <c r="O1061" s="71" t="str">
        <f t="shared" si="640"/>
        <v>Intermediate Level of Service</v>
      </c>
      <c r="P1061" s="71">
        <v>1</v>
      </c>
      <c r="Q1061" s="71" t="str">
        <f t="shared" si="621"/>
        <v>Afridev Handpump</v>
      </c>
      <c r="R1061" s="71" t="str">
        <f t="shared" si="622"/>
        <v/>
      </c>
      <c r="S1061" s="71" t="str">
        <f t="shared" si="641"/>
        <v>Afridev Handpump</v>
      </c>
      <c r="T1061" s="71">
        <f t="shared" si="623"/>
        <v>1</v>
      </c>
      <c r="U1061" s="71">
        <f t="shared" si="624"/>
        <v>450</v>
      </c>
      <c r="V1061" s="71">
        <f t="shared" si="625"/>
        <v>0</v>
      </c>
      <c r="W1061" s="71">
        <f t="shared" si="626"/>
        <v>0</v>
      </c>
      <c r="X1061" s="71">
        <f t="shared" si="627"/>
        <v>1</v>
      </c>
      <c r="Y1061" s="71">
        <f t="shared" si="628"/>
        <v>1</v>
      </c>
      <c r="Z1061" s="71">
        <f t="shared" si="642"/>
        <v>1</v>
      </c>
      <c r="AA1061" s="71">
        <f t="shared" si="629"/>
        <v>1</v>
      </c>
      <c r="AB1061" s="71">
        <f t="shared" si="630"/>
        <v>70</v>
      </c>
      <c r="AC1061" s="71" t="str">
        <f t="shared" si="631"/>
        <v>Handpump</v>
      </c>
      <c r="AD1061" s="71">
        <f t="shared" si="643"/>
        <v>70</v>
      </c>
      <c r="AE1061" s="71" t="str">
        <f t="shared" si="644"/>
        <v/>
      </c>
      <c r="AF1061" s="71">
        <f t="shared" si="632"/>
        <v>1</v>
      </c>
      <c r="AG1061" s="71" t="str">
        <f t="shared" si="633"/>
        <v/>
      </c>
      <c r="AH1061" s="71" t="str">
        <f t="shared" si="634"/>
        <v/>
      </c>
      <c r="AI1061" s="71">
        <f t="shared" si="635"/>
        <v>1</v>
      </c>
      <c r="AJ1061" s="71" t="str">
        <f t="shared" si="636"/>
        <v>Turbidity</v>
      </c>
      <c r="AK1061" s="71">
        <f t="shared" si="637"/>
        <v>1</v>
      </c>
      <c r="AL1061" s="71">
        <f t="shared" si="645"/>
        <v>1</v>
      </c>
      <c r="AM1061" s="71">
        <f t="shared" si="638"/>
        <v>1</v>
      </c>
    </row>
    <row r="1062" spans="1:39" x14ac:dyDescent="0.45">
      <c r="A1062" s="71" t="str">
        <f t="shared" si="608"/>
        <v>2717540975</v>
      </c>
      <c r="B1062" s="71" t="str">
        <f t="shared" si="609"/>
        <v>31-08-2019 07:40:18 UTC</v>
      </c>
      <c r="C1062" s="71" t="str">
        <f t="shared" si="610"/>
        <v>bf0s-4tqy-amh2</v>
      </c>
      <c r="D1062" s="71" t="str">
        <f t="shared" si="611"/>
        <v>-15.674156667664647</v>
      </c>
      <c r="E1062" s="71" t="str">
        <f t="shared" si="612"/>
        <v>35.29956327751279</v>
      </c>
      <c r="F1062" s="71" t="str">
        <f t="shared" si="613"/>
        <v>792.0</v>
      </c>
      <c r="G1062" s="71" t="str">
        <f t="shared" si="614"/>
        <v>Malawi</v>
      </c>
      <c r="H1062" s="71" t="str">
        <f t="shared" si="615"/>
        <v>Chiradzulu</v>
      </c>
      <c r="I1062" s="71" t="str">
        <f t="shared" si="616"/>
        <v>Sandrack</v>
      </c>
      <c r="J1062" s="71" t="str">
        <f t="shared" si="617"/>
        <v>Masauli</v>
      </c>
      <c r="K1062" s="71" t="str">
        <f t="shared" si="618"/>
        <v>Koneliwa</v>
      </c>
      <c r="L1062" s="71">
        <f t="shared" si="619"/>
        <v>0</v>
      </c>
      <c r="M1062" s="71">
        <f t="shared" si="620"/>
        <v>0</v>
      </c>
      <c r="N1062" s="71">
        <f t="shared" si="639"/>
        <v>5</v>
      </c>
      <c r="O1062" s="71" t="str">
        <f t="shared" si="640"/>
        <v>Basic Level of Service</v>
      </c>
      <c r="P1062" s="71">
        <v>1</v>
      </c>
      <c r="Q1062" s="71" t="str">
        <f t="shared" si="621"/>
        <v>Afridev Handpump</v>
      </c>
      <c r="R1062" s="71" t="str">
        <f t="shared" si="622"/>
        <v/>
      </c>
      <c r="S1062" s="71" t="str">
        <f t="shared" si="641"/>
        <v>Afridev Handpump</v>
      </c>
      <c r="T1062" s="71">
        <f t="shared" si="623"/>
        <v>1</v>
      </c>
      <c r="U1062" s="71">
        <f t="shared" si="624"/>
        <v>575</v>
      </c>
      <c r="V1062" s="71">
        <f t="shared" si="625"/>
        <v>0</v>
      </c>
      <c r="W1062" s="71">
        <f t="shared" si="626"/>
        <v>0</v>
      </c>
      <c r="X1062" s="71">
        <f t="shared" si="627"/>
        <v>1</v>
      </c>
      <c r="Y1062" s="71">
        <f t="shared" si="628"/>
        <v>0</v>
      </c>
      <c r="Z1062" s="71">
        <f t="shared" si="642"/>
        <v>0</v>
      </c>
      <c r="AA1062" s="71">
        <f t="shared" si="629"/>
        <v>1</v>
      </c>
      <c r="AB1062" s="71">
        <f t="shared" si="630"/>
        <v>87</v>
      </c>
      <c r="AC1062" s="71" t="str">
        <f t="shared" si="631"/>
        <v>Handpump</v>
      </c>
      <c r="AD1062" s="71">
        <f t="shared" si="643"/>
        <v>87</v>
      </c>
      <c r="AE1062" s="71" t="str">
        <f t="shared" si="644"/>
        <v/>
      </c>
      <c r="AF1062" s="71">
        <f t="shared" si="632"/>
        <v>1</v>
      </c>
      <c r="AG1062" s="71" t="str">
        <f t="shared" si="633"/>
        <v/>
      </c>
      <c r="AH1062" s="71" t="str">
        <f t="shared" si="634"/>
        <v/>
      </c>
      <c r="AI1062" s="71">
        <f t="shared" si="635"/>
        <v>1</v>
      </c>
      <c r="AJ1062" s="71" t="str">
        <f t="shared" si="636"/>
        <v>Turbidity</v>
      </c>
      <c r="AK1062" s="71">
        <f t="shared" si="637"/>
        <v>1</v>
      </c>
      <c r="AL1062" s="71">
        <f t="shared" si="645"/>
        <v>1</v>
      </c>
      <c r="AM1062" s="71">
        <f t="shared" si="638"/>
        <v>0</v>
      </c>
    </row>
    <row r="1063" spans="1:39" x14ac:dyDescent="0.45">
      <c r="A1063" s="71" t="str">
        <f t="shared" si="608"/>
        <v>2738520079</v>
      </c>
      <c r="B1063" s="71" t="str">
        <f t="shared" si="609"/>
        <v>31-08-2019 07:43:18 UTC</v>
      </c>
      <c r="C1063" s="71" t="str">
        <f t="shared" si="610"/>
        <v>9rbe-8k8e-xsqs</v>
      </c>
      <c r="D1063" s="71" t="str">
        <f t="shared" si="611"/>
        <v>-15.819208058528602</v>
      </c>
      <c r="E1063" s="71" t="str">
        <f t="shared" si="612"/>
        <v>35.189436385408044</v>
      </c>
      <c r="F1063" s="71" t="str">
        <f t="shared" si="613"/>
        <v>916.0</v>
      </c>
      <c r="G1063" s="71" t="str">
        <f t="shared" si="614"/>
        <v>Malawi</v>
      </c>
      <c r="H1063" s="71" t="str">
        <f t="shared" si="615"/>
        <v>Chiradzulu</v>
      </c>
      <c r="I1063" s="71" t="str">
        <f t="shared" si="616"/>
        <v>Likoswe</v>
      </c>
      <c r="J1063" s="71" t="str">
        <f t="shared" si="617"/>
        <v xml:space="preserve">Mataka </v>
      </c>
      <c r="K1063" s="71" t="str">
        <f t="shared" si="618"/>
        <v>Msikita</v>
      </c>
      <c r="L1063" s="71">
        <f t="shared" si="619"/>
        <v>0</v>
      </c>
      <c r="M1063" s="71">
        <f t="shared" si="620"/>
        <v>0</v>
      </c>
      <c r="N1063" s="71">
        <f t="shared" si="639"/>
        <v>6</v>
      </c>
      <c r="O1063" s="71" t="str">
        <f t="shared" si="640"/>
        <v>Intermediate Level of Service</v>
      </c>
      <c r="P1063" s="71">
        <v>1</v>
      </c>
      <c r="Q1063" s="71" t="str">
        <f t="shared" si="621"/>
        <v>Afridev Handpump</v>
      </c>
      <c r="R1063" s="71" t="str">
        <f t="shared" si="622"/>
        <v/>
      </c>
      <c r="S1063" s="71" t="str">
        <f t="shared" si="641"/>
        <v>Afridev Handpump</v>
      </c>
      <c r="T1063" s="71">
        <f t="shared" si="623"/>
        <v>1</v>
      </c>
      <c r="U1063" s="71">
        <f t="shared" si="624"/>
        <v>400</v>
      </c>
      <c r="V1063" s="71">
        <f t="shared" si="625"/>
        <v>0</v>
      </c>
      <c r="W1063" s="71">
        <f t="shared" si="626"/>
        <v>0</v>
      </c>
      <c r="X1063" s="71">
        <f t="shared" si="627"/>
        <v>1</v>
      </c>
      <c r="Y1063" s="71">
        <f t="shared" si="628"/>
        <v>0</v>
      </c>
      <c r="Z1063" s="71">
        <f t="shared" si="642"/>
        <v>0</v>
      </c>
      <c r="AA1063" s="71">
        <f t="shared" si="629"/>
        <v>1</v>
      </c>
      <c r="AB1063" s="71">
        <f t="shared" si="630"/>
        <v>90</v>
      </c>
      <c r="AC1063" s="71" t="str">
        <f t="shared" si="631"/>
        <v>Handpump</v>
      </c>
      <c r="AD1063" s="71">
        <f t="shared" si="643"/>
        <v>90</v>
      </c>
      <c r="AE1063" s="71" t="str">
        <f t="shared" si="644"/>
        <v/>
      </c>
      <c r="AF1063" s="71">
        <f t="shared" si="632"/>
        <v>1</v>
      </c>
      <c r="AG1063" s="71" t="str">
        <f t="shared" si="633"/>
        <v/>
      </c>
      <c r="AH1063" s="71" t="str">
        <f t="shared" si="634"/>
        <v/>
      </c>
      <c r="AI1063" s="71">
        <f t="shared" si="635"/>
        <v>1</v>
      </c>
      <c r="AJ1063" s="71" t="str">
        <f t="shared" si="636"/>
        <v>Turbidity</v>
      </c>
      <c r="AK1063" s="71">
        <f t="shared" si="637"/>
        <v>1</v>
      </c>
      <c r="AL1063" s="71">
        <f t="shared" si="645"/>
        <v>1</v>
      </c>
      <c r="AM1063" s="71">
        <f t="shared" si="638"/>
        <v>1</v>
      </c>
    </row>
    <row r="1064" spans="1:39" x14ac:dyDescent="0.45">
      <c r="A1064" s="71" t="str">
        <f t="shared" si="608"/>
        <v>2732510127</v>
      </c>
      <c r="B1064" s="71" t="str">
        <f t="shared" si="609"/>
        <v>31-08-2019 07:56:52 UTC</v>
      </c>
      <c r="C1064" s="71" t="str">
        <f t="shared" si="610"/>
        <v>74yx-6yef-ucqs</v>
      </c>
      <c r="D1064" s="71" t="str">
        <f t="shared" si="611"/>
        <v>-15.779301901347935</v>
      </c>
      <c r="E1064" s="71" t="str">
        <f t="shared" si="612"/>
        <v>35.30300044454634</v>
      </c>
      <c r="F1064" s="71" t="str">
        <f t="shared" si="613"/>
        <v>760.0</v>
      </c>
      <c r="G1064" s="71" t="str">
        <f t="shared" si="614"/>
        <v>Malawi</v>
      </c>
      <c r="H1064" s="71" t="str">
        <f t="shared" si="615"/>
        <v>Chiradzulu</v>
      </c>
      <c r="I1064" s="71" t="str">
        <f t="shared" si="616"/>
        <v>Mpunga</v>
      </c>
      <c r="J1064" s="71" t="str">
        <f t="shared" si="617"/>
        <v>Masuku</v>
      </c>
      <c r="K1064" s="71" t="str">
        <f t="shared" si="618"/>
        <v>Lipalama</v>
      </c>
      <c r="L1064" s="71">
        <f t="shared" si="619"/>
        <v>0</v>
      </c>
      <c r="M1064" s="71">
        <f t="shared" si="620"/>
        <v>0</v>
      </c>
      <c r="N1064" s="71">
        <f t="shared" si="639"/>
        <v>4</v>
      </c>
      <c r="O1064" s="71" t="str">
        <f t="shared" si="640"/>
        <v>Basic Level of Service</v>
      </c>
      <c r="P1064" s="71">
        <v>1</v>
      </c>
      <c r="Q1064" s="71" t="str">
        <f t="shared" si="621"/>
        <v>Afridev Handpump</v>
      </c>
      <c r="R1064" s="71" t="str">
        <f t="shared" si="622"/>
        <v/>
      </c>
      <c r="S1064" s="71" t="str">
        <f t="shared" si="641"/>
        <v>Afridev Handpump</v>
      </c>
      <c r="T1064" s="71">
        <f t="shared" si="623"/>
        <v>1</v>
      </c>
      <c r="U1064" s="71">
        <f t="shared" si="624"/>
        <v>350</v>
      </c>
      <c r="V1064" s="71">
        <f t="shared" si="625"/>
        <v>0</v>
      </c>
      <c r="W1064" s="71">
        <f t="shared" si="626"/>
        <v>0</v>
      </c>
      <c r="X1064" s="71">
        <f t="shared" si="627"/>
        <v>1</v>
      </c>
      <c r="Y1064" s="71">
        <f t="shared" si="628"/>
        <v>0</v>
      </c>
      <c r="Z1064" s="71">
        <f t="shared" si="642"/>
        <v>0</v>
      </c>
      <c r="AA1064" s="71">
        <f t="shared" si="629"/>
        <v>1</v>
      </c>
      <c r="AB1064" s="71">
        <f t="shared" si="630"/>
        <v>79</v>
      </c>
      <c r="AC1064" s="71" t="str">
        <f t="shared" si="631"/>
        <v>Handpump</v>
      </c>
      <c r="AD1064" s="71">
        <f t="shared" si="643"/>
        <v>79</v>
      </c>
      <c r="AE1064" s="71" t="str">
        <f t="shared" si="644"/>
        <v/>
      </c>
      <c r="AF1064" s="71">
        <f t="shared" si="632"/>
        <v>1</v>
      </c>
      <c r="AG1064" s="71" t="str">
        <f t="shared" si="633"/>
        <v/>
      </c>
      <c r="AH1064" s="71" t="str">
        <f t="shared" si="634"/>
        <v/>
      </c>
      <c r="AI1064" s="71">
        <f t="shared" si="635"/>
        <v>0</v>
      </c>
      <c r="AJ1064" s="71" t="str">
        <f t="shared" si="636"/>
        <v>Turbidity</v>
      </c>
      <c r="AK1064" s="71">
        <f t="shared" si="637"/>
        <v>1</v>
      </c>
      <c r="AL1064" s="71">
        <f t="shared" si="645"/>
        <v>0</v>
      </c>
      <c r="AM1064" s="71">
        <f t="shared" si="638"/>
        <v>0</v>
      </c>
    </row>
    <row r="1065" spans="1:39" x14ac:dyDescent="0.45">
      <c r="A1065" s="71" t="str">
        <f t="shared" si="608"/>
        <v>2702071034</v>
      </c>
      <c r="B1065" s="71" t="str">
        <f t="shared" si="609"/>
        <v>31-08-2019 08:03:37 UTC</v>
      </c>
      <c r="C1065" s="71" t="str">
        <f t="shared" si="610"/>
        <v>rdx7-mvjg-tu9h</v>
      </c>
      <c r="D1065" s="71" t="str">
        <f t="shared" si="611"/>
        <v>-15.670188926160336</v>
      </c>
      <c r="E1065" s="71" t="str">
        <f t="shared" si="612"/>
        <v>35.297074439004064</v>
      </c>
      <c r="F1065" s="71" t="str">
        <f t="shared" si="613"/>
        <v>810.0</v>
      </c>
      <c r="G1065" s="71" t="str">
        <f t="shared" si="614"/>
        <v>Malawi</v>
      </c>
      <c r="H1065" s="71" t="str">
        <f t="shared" si="615"/>
        <v>Chiradzulu</v>
      </c>
      <c r="I1065" s="71" t="str">
        <f t="shared" si="616"/>
        <v>Sandrack</v>
      </c>
      <c r="J1065" s="71" t="str">
        <f t="shared" si="617"/>
        <v>Masauli</v>
      </c>
      <c r="K1065" s="71" t="str">
        <f t="shared" si="618"/>
        <v>Koneliwa</v>
      </c>
      <c r="L1065" s="71">
        <f t="shared" si="619"/>
        <v>0</v>
      </c>
      <c r="M1065" s="71">
        <f t="shared" si="620"/>
        <v>0</v>
      </c>
      <c r="N1065" s="71">
        <f t="shared" si="639"/>
        <v>5</v>
      </c>
      <c r="O1065" s="71" t="str">
        <f t="shared" si="640"/>
        <v>Basic Level of Service</v>
      </c>
      <c r="P1065" s="71">
        <v>1</v>
      </c>
      <c r="Q1065" s="71" t="str">
        <f t="shared" si="621"/>
        <v>Afridev Handpump</v>
      </c>
      <c r="R1065" s="71" t="str">
        <f t="shared" si="622"/>
        <v/>
      </c>
      <c r="S1065" s="71" t="str">
        <f t="shared" si="641"/>
        <v>Afridev Handpump</v>
      </c>
      <c r="T1065" s="71">
        <f t="shared" si="623"/>
        <v>1</v>
      </c>
      <c r="U1065" s="71">
        <f t="shared" si="624"/>
        <v>200</v>
      </c>
      <c r="V1065" s="71">
        <f t="shared" si="625"/>
        <v>1</v>
      </c>
      <c r="W1065" s="71">
        <f t="shared" si="626"/>
        <v>0</v>
      </c>
      <c r="X1065" s="71">
        <f t="shared" si="627"/>
        <v>1</v>
      </c>
      <c r="Y1065" s="71">
        <f t="shared" si="628"/>
        <v>0</v>
      </c>
      <c r="Z1065" s="71">
        <f t="shared" si="642"/>
        <v>0</v>
      </c>
      <c r="AA1065" s="71">
        <f t="shared" si="629"/>
        <v>1</v>
      </c>
      <c r="AB1065" s="71">
        <f t="shared" si="630"/>
        <v>127</v>
      </c>
      <c r="AC1065" s="71" t="str">
        <f t="shared" si="631"/>
        <v>Handpump</v>
      </c>
      <c r="AD1065" s="71">
        <f t="shared" si="643"/>
        <v>127</v>
      </c>
      <c r="AE1065" s="71" t="str">
        <f t="shared" si="644"/>
        <v/>
      </c>
      <c r="AF1065" s="71">
        <f t="shared" si="632"/>
        <v>0</v>
      </c>
      <c r="AG1065" s="71" t="str">
        <f t="shared" si="633"/>
        <v/>
      </c>
      <c r="AH1065" s="71" t="str">
        <f t="shared" si="634"/>
        <v/>
      </c>
      <c r="AI1065" s="71">
        <f t="shared" si="635"/>
        <v>1</v>
      </c>
      <c r="AJ1065" s="71" t="str">
        <f t="shared" si="636"/>
        <v>Turbidity</v>
      </c>
      <c r="AK1065" s="71">
        <f t="shared" si="637"/>
        <v>1</v>
      </c>
      <c r="AL1065" s="71">
        <f t="shared" si="645"/>
        <v>1</v>
      </c>
      <c r="AM1065" s="71">
        <f t="shared" si="638"/>
        <v>0</v>
      </c>
    </row>
    <row r="1066" spans="1:39" x14ac:dyDescent="0.45">
      <c r="A1066" s="71" t="str">
        <f t="shared" si="608"/>
        <v>2724730091</v>
      </c>
      <c r="B1066" s="71" t="str">
        <f t="shared" si="609"/>
        <v>31-08-2019 08:40:49 UTC</v>
      </c>
      <c r="C1066" s="71" t="str">
        <f t="shared" si="610"/>
        <v>8ycd-u56k-rtey</v>
      </c>
      <c r="D1066" s="71" t="str">
        <f t="shared" si="611"/>
        <v>-15.809781518764794</v>
      </c>
      <c r="E1066" s="71" t="str">
        <f t="shared" si="612"/>
        <v>35.206628339365125</v>
      </c>
      <c r="F1066" s="71" t="str">
        <f t="shared" si="613"/>
        <v>921.0</v>
      </c>
      <c r="G1066" s="71" t="str">
        <f t="shared" si="614"/>
        <v>Malawi</v>
      </c>
      <c r="H1066" s="71" t="str">
        <f t="shared" si="615"/>
        <v>Chiradzulu</v>
      </c>
      <c r="I1066" s="71" t="str">
        <f t="shared" si="616"/>
        <v>Likoswe</v>
      </c>
      <c r="J1066" s="71" t="str">
        <f t="shared" si="617"/>
        <v xml:space="preserve">Mataka </v>
      </c>
      <c r="K1066" s="71" t="str">
        <f t="shared" si="618"/>
        <v>Nthambi</v>
      </c>
      <c r="L1066" s="71">
        <f t="shared" si="619"/>
        <v>0</v>
      </c>
      <c r="M1066" s="71">
        <f t="shared" si="620"/>
        <v>0</v>
      </c>
      <c r="N1066" s="71">
        <f t="shared" si="639"/>
        <v>7</v>
      </c>
      <c r="O1066" s="71" t="str">
        <f t="shared" si="640"/>
        <v>Intermediate Level of Service</v>
      </c>
      <c r="P1066" s="71">
        <v>1</v>
      </c>
      <c r="Q1066" s="71" t="str">
        <f t="shared" si="621"/>
        <v>Afridev Handpump</v>
      </c>
      <c r="R1066" s="71" t="str">
        <f t="shared" si="622"/>
        <v/>
      </c>
      <c r="S1066" s="71" t="str">
        <f t="shared" si="641"/>
        <v>Afridev Handpump</v>
      </c>
      <c r="T1066" s="71">
        <f t="shared" si="623"/>
        <v>1</v>
      </c>
      <c r="U1066" s="71">
        <f t="shared" si="624"/>
        <v>100</v>
      </c>
      <c r="V1066" s="71">
        <f t="shared" si="625"/>
        <v>1</v>
      </c>
      <c r="W1066" s="71">
        <f t="shared" si="626"/>
        <v>0</v>
      </c>
      <c r="X1066" s="71">
        <f t="shared" si="627"/>
        <v>1</v>
      </c>
      <c r="Y1066" s="71">
        <f t="shared" si="628"/>
        <v>0</v>
      </c>
      <c r="Z1066" s="71">
        <f t="shared" si="642"/>
        <v>0</v>
      </c>
      <c r="AA1066" s="71">
        <f t="shared" si="629"/>
        <v>1</v>
      </c>
      <c r="AB1066" s="71">
        <f t="shared" si="630"/>
        <v>72</v>
      </c>
      <c r="AC1066" s="71" t="str">
        <f t="shared" si="631"/>
        <v>Handpump</v>
      </c>
      <c r="AD1066" s="71">
        <f t="shared" si="643"/>
        <v>72</v>
      </c>
      <c r="AE1066" s="71" t="str">
        <f t="shared" si="644"/>
        <v/>
      </c>
      <c r="AF1066" s="71">
        <f t="shared" si="632"/>
        <v>1</v>
      </c>
      <c r="AG1066" s="71" t="str">
        <f t="shared" si="633"/>
        <v/>
      </c>
      <c r="AH1066" s="71" t="str">
        <f t="shared" si="634"/>
        <v/>
      </c>
      <c r="AI1066" s="71">
        <f t="shared" si="635"/>
        <v>1</v>
      </c>
      <c r="AJ1066" s="71" t="str">
        <f t="shared" si="636"/>
        <v>Turbidity</v>
      </c>
      <c r="AK1066" s="71">
        <f t="shared" si="637"/>
        <v>1</v>
      </c>
      <c r="AL1066" s="71">
        <f t="shared" si="645"/>
        <v>1</v>
      </c>
      <c r="AM1066" s="71">
        <f t="shared" si="638"/>
        <v>1</v>
      </c>
    </row>
    <row r="1067" spans="1:39" x14ac:dyDescent="0.45">
      <c r="A1067" s="71" t="str">
        <f t="shared" si="608"/>
        <v>2714860116</v>
      </c>
      <c r="B1067" s="71" t="str">
        <f t="shared" si="609"/>
        <v>31-08-2019 08:51:27 UTC</v>
      </c>
      <c r="C1067" s="71" t="str">
        <f t="shared" si="610"/>
        <v>65pg-ux5a-8897</v>
      </c>
      <c r="D1067" s="71" t="str">
        <f t="shared" si="611"/>
        <v>-15.779582653194666</v>
      </c>
      <c r="E1067" s="71" t="str">
        <f t="shared" si="612"/>
        <v>35.30572732910514</v>
      </c>
      <c r="F1067" s="71" t="str">
        <f t="shared" si="613"/>
        <v>885.0</v>
      </c>
      <c r="G1067" s="71" t="str">
        <f t="shared" si="614"/>
        <v>Malawi</v>
      </c>
      <c r="H1067" s="71" t="str">
        <f t="shared" si="615"/>
        <v>Chiradzulu</v>
      </c>
      <c r="I1067" s="71" t="str">
        <f t="shared" si="616"/>
        <v>Mpunga</v>
      </c>
      <c r="J1067" s="71" t="str">
        <f t="shared" si="617"/>
        <v>Masuku</v>
      </c>
      <c r="K1067" s="71" t="str">
        <f t="shared" si="618"/>
        <v>Masuku</v>
      </c>
      <c r="L1067" s="71">
        <f t="shared" si="619"/>
        <v>0</v>
      </c>
      <c r="M1067" s="71">
        <f t="shared" si="620"/>
        <v>0</v>
      </c>
      <c r="N1067" s="71">
        <f t="shared" si="639"/>
        <v>7</v>
      </c>
      <c r="O1067" s="71" t="str">
        <f t="shared" si="640"/>
        <v>Intermediate Level of Service</v>
      </c>
      <c r="P1067" s="71">
        <v>1</v>
      </c>
      <c r="Q1067" s="71" t="str">
        <f t="shared" si="621"/>
        <v>Afridev Handpump</v>
      </c>
      <c r="R1067" s="71" t="str">
        <f t="shared" si="622"/>
        <v/>
      </c>
      <c r="S1067" s="71" t="str">
        <f t="shared" si="641"/>
        <v>Afridev Handpump</v>
      </c>
      <c r="T1067" s="71">
        <f t="shared" si="623"/>
        <v>1</v>
      </c>
      <c r="U1067" s="71">
        <f t="shared" si="624"/>
        <v>500</v>
      </c>
      <c r="V1067" s="71">
        <f t="shared" si="625"/>
        <v>0</v>
      </c>
      <c r="W1067" s="71">
        <f t="shared" si="626"/>
        <v>1</v>
      </c>
      <c r="X1067" s="71" t="str">
        <f t="shared" si="627"/>
        <v/>
      </c>
      <c r="Y1067" s="71" t="str">
        <f t="shared" si="628"/>
        <v/>
      </c>
      <c r="Z1067" s="71">
        <f t="shared" si="642"/>
        <v>1</v>
      </c>
      <c r="AA1067" s="71">
        <f t="shared" si="629"/>
        <v>1</v>
      </c>
      <c r="AB1067" s="71">
        <f t="shared" si="630"/>
        <v>75</v>
      </c>
      <c r="AC1067" s="71" t="str">
        <f t="shared" si="631"/>
        <v>Handpump</v>
      </c>
      <c r="AD1067" s="71">
        <f t="shared" si="643"/>
        <v>75</v>
      </c>
      <c r="AE1067" s="71" t="str">
        <f t="shared" si="644"/>
        <v/>
      </c>
      <c r="AF1067" s="71">
        <f t="shared" si="632"/>
        <v>1</v>
      </c>
      <c r="AG1067" s="71" t="str">
        <f t="shared" si="633"/>
        <v/>
      </c>
      <c r="AH1067" s="71" t="str">
        <f t="shared" si="634"/>
        <v/>
      </c>
      <c r="AI1067" s="71">
        <f t="shared" si="635"/>
        <v>1</v>
      </c>
      <c r="AJ1067" s="71" t="str">
        <f t="shared" si="636"/>
        <v>Turbidity</v>
      </c>
      <c r="AK1067" s="71">
        <f t="shared" si="637"/>
        <v>1</v>
      </c>
      <c r="AL1067" s="71">
        <f t="shared" si="645"/>
        <v>1</v>
      </c>
      <c r="AM1067" s="71">
        <f t="shared" si="638"/>
        <v>1</v>
      </c>
    </row>
    <row r="1068" spans="1:39" x14ac:dyDescent="0.45">
      <c r="A1068" s="71" t="str">
        <f t="shared" si="608"/>
        <v>2732510081</v>
      </c>
      <c r="B1068" s="71" t="str">
        <f t="shared" si="609"/>
        <v>31-08-2019 08:59:27 UTC</v>
      </c>
      <c r="C1068" s="71" t="str">
        <f t="shared" si="610"/>
        <v>66hv-uu0m-0k7y</v>
      </c>
      <c r="D1068" s="71" t="str">
        <f t="shared" si="611"/>
        <v>-15.80913778860122</v>
      </c>
      <c r="E1068" s="71" t="str">
        <f t="shared" si="612"/>
        <v>35.20586692728102</v>
      </c>
      <c r="F1068" s="71" t="str">
        <f t="shared" si="613"/>
        <v>924.0</v>
      </c>
      <c r="G1068" s="71" t="str">
        <f t="shared" si="614"/>
        <v>Malawi</v>
      </c>
      <c r="H1068" s="71" t="str">
        <f t="shared" si="615"/>
        <v>Chiradzulu</v>
      </c>
      <c r="I1068" s="71" t="str">
        <f t="shared" si="616"/>
        <v>Likoswe</v>
      </c>
      <c r="J1068" s="71" t="str">
        <f t="shared" si="617"/>
        <v xml:space="preserve">Mataka </v>
      </c>
      <c r="K1068" s="71" t="str">
        <f t="shared" si="618"/>
        <v>Nthambi</v>
      </c>
      <c r="L1068" s="71">
        <f t="shared" si="619"/>
        <v>0</v>
      </c>
      <c r="M1068" s="71">
        <f t="shared" si="620"/>
        <v>0</v>
      </c>
      <c r="N1068" s="71">
        <f t="shared" si="639"/>
        <v>8</v>
      </c>
      <c r="O1068" s="71" t="str">
        <f t="shared" si="640"/>
        <v>High Level of Service</v>
      </c>
      <c r="P1068" s="71">
        <v>1</v>
      </c>
      <c r="Q1068" s="71" t="str">
        <f t="shared" si="621"/>
        <v>Afridev Handpump</v>
      </c>
      <c r="R1068" s="71" t="str">
        <f t="shared" si="622"/>
        <v/>
      </c>
      <c r="S1068" s="71" t="str">
        <f t="shared" si="641"/>
        <v>Afridev Handpump</v>
      </c>
      <c r="T1068" s="71">
        <f t="shared" si="623"/>
        <v>1</v>
      </c>
      <c r="U1068" s="71">
        <f t="shared" si="624"/>
        <v>50</v>
      </c>
      <c r="V1068" s="71">
        <f t="shared" si="625"/>
        <v>1</v>
      </c>
      <c r="W1068" s="71">
        <f t="shared" si="626"/>
        <v>1</v>
      </c>
      <c r="X1068" s="71" t="str">
        <f t="shared" si="627"/>
        <v/>
      </c>
      <c r="Y1068" s="71" t="str">
        <f t="shared" si="628"/>
        <v/>
      </c>
      <c r="Z1068" s="71">
        <f t="shared" si="642"/>
        <v>1</v>
      </c>
      <c r="AA1068" s="71">
        <f t="shared" si="629"/>
        <v>1</v>
      </c>
      <c r="AB1068" s="71">
        <f t="shared" si="630"/>
        <v>69</v>
      </c>
      <c r="AC1068" s="71" t="str">
        <f t="shared" si="631"/>
        <v>Handpump</v>
      </c>
      <c r="AD1068" s="71">
        <f t="shared" si="643"/>
        <v>69</v>
      </c>
      <c r="AE1068" s="71" t="str">
        <f t="shared" si="644"/>
        <v/>
      </c>
      <c r="AF1068" s="71">
        <f t="shared" si="632"/>
        <v>1</v>
      </c>
      <c r="AG1068" s="71" t="str">
        <f t="shared" si="633"/>
        <v/>
      </c>
      <c r="AH1068" s="71" t="str">
        <f t="shared" si="634"/>
        <v/>
      </c>
      <c r="AI1068" s="71">
        <f t="shared" si="635"/>
        <v>1</v>
      </c>
      <c r="AJ1068" s="71" t="str">
        <f t="shared" si="636"/>
        <v>Turbidity</v>
      </c>
      <c r="AK1068" s="71">
        <f t="shared" si="637"/>
        <v>1</v>
      </c>
      <c r="AL1068" s="71">
        <f t="shared" si="645"/>
        <v>1</v>
      </c>
      <c r="AM1068" s="71">
        <f t="shared" si="638"/>
        <v>1</v>
      </c>
    </row>
    <row r="1069" spans="1:39" x14ac:dyDescent="0.45">
      <c r="A1069" s="71" t="str">
        <f t="shared" si="608"/>
        <v>2734460055</v>
      </c>
      <c r="B1069" s="71" t="str">
        <f t="shared" si="609"/>
        <v>31-08-2019 09:05:06 UTC</v>
      </c>
      <c r="C1069" s="71" t="str">
        <f t="shared" si="610"/>
        <v>kxa9-a6j0-b8dc</v>
      </c>
      <c r="D1069" s="71" t="str">
        <f t="shared" si="611"/>
        <v>-15.957377278245986</v>
      </c>
      <c r="E1069" s="71" t="str">
        <f t="shared" si="612"/>
        <v>35.275763450190425</v>
      </c>
      <c r="F1069" s="71" t="str">
        <f t="shared" si="613"/>
        <v>738.0</v>
      </c>
      <c r="G1069" s="71" t="str">
        <f t="shared" si="614"/>
        <v>Malawi</v>
      </c>
      <c r="H1069" s="71" t="str">
        <f t="shared" si="615"/>
        <v>Chiradzulu</v>
      </c>
      <c r="I1069" s="71" t="str">
        <f t="shared" si="616"/>
        <v>Nkalo</v>
      </c>
      <c r="J1069" s="71" t="str">
        <f t="shared" si="617"/>
        <v>Ngumba</v>
      </c>
      <c r="K1069" s="71" t="str">
        <f t="shared" si="618"/>
        <v>Lihilo</v>
      </c>
      <c r="L1069" s="71">
        <f t="shared" si="619"/>
        <v>0</v>
      </c>
      <c r="M1069" s="71">
        <f t="shared" si="620"/>
        <v>0</v>
      </c>
      <c r="N1069" s="71">
        <f t="shared" si="639"/>
        <v>5</v>
      </c>
      <c r="O1069" s="71" t="str">
        <f t="shared" si="640"/>
        <v>Basic Level of Service</v>
      </c>
      <c r="P1069" s="71">
        <v>1</v>
      </c>
      <c r="Q1069" s="71" t="str">
        <f t="shared" si="621"/>
        <v>Afridev Handpump</v>
      </c>
      <c r="R1069" s="71" t="str">
        <f t="shared" si="622"/>
        <v/>
      </c>
      <c r="S1069" s="71" t="str">
        <f t="shared" si="641"/>
        <v>Afridev Handpump</v>
      </c>
      <c r="T1069" s="71">
        <f t="shared" si="623"/>
        <v>1</v>
      </c>
      <c r="U1069" s="71">
        <f t="shared" si="624"/>
        <v>500</v>
      </c>
      <c r="V1069" s="71">
        <f t="shared" si="625"/>
        <v>0</v>
      </c>
      <c r="W1069" s="71">
        <f t="shared" si="626"/>
        <v>0</v>
      </c>
      <c r="X1069" s="71">
        <f t="shared" si="627"/>
        <v>1</v>
      </c>
      <c r="Y1069" s="71">
        <f t="shared" si="628"/>
        <v>0</v>
      </c>
      <c r="Z1069" s="71">
        <f t="shared" si="642"/>
        <v>0</v>
      </c>
      <c r="AA1069" s="71">
        <f t="shared" si="629"/>
        <v>1</v>
      </c>
      <c r="AB1069" s="71">
        <f t="shared" si="630"/>
        <v>80</v>
      </c>
      <c r="AC1069" s="71" t="str">
        <f t="shared" si="631"/>
        <v>Handpump</v>
      </c>
      <c r="AD1069" s="71">
        <f t="shared" si="643"/>
        <v>80</v>
      </c>
      <c r="AE1069" s="71" t="str">
        <f t="shared" si="644"/>
        <v/>
      </c>
      <c r="AF1069" s="71">
        <f t="shared" si="632"/>
        <v>1</v>
      </c>
      <c r="AG1069" s="71" t="str">
        <f t="shared" si="633"/>
        <v/>
      </c>
      <c r="AH1069" s="71" t="str">
        <f t="shared" si="634"/>
        <v/>
      </c>
      <c r="AI1069" s="71">
        <f t="shared" si="635"/>
        <v>1</v>
      </c>
      <c r="AJ1069" s="71" t="str">
        <f t="shared" si="636"/>
        <v>Turbidity</v>
      </c>
      <c r="AK1069" s="71">
        <f t="shared" si="637"/>
        <v>1</v>
      </c>
      <c r="AL1069" s="71">
        <f t="shared" si="645"/>
        <v>1</v>
      </c>
      <c r="AM1069" s="71">
        <f t="shared" si="638"/>
        <v>0</v>
      </c>
    </row>
    <row r="1070" spans="1:39" x14ac:dyDescent="0.45">
      <c r="A1070" s="71" t="str">
        <f t="shared" si="608"/>
        <v>2707720082</v>
      </c>
      <c r="B1070" s="71" t="str">
        <f t="shared" si="609"/>
        <v>31-08-2019 09:31:16 UTC</v>
      </c>
      <c r="C1070" s="71" t="str">
        <f t="shared" si="610"/>
        <v>hcgd-u85g-2h55</v>
      </c>
      <c r="D1070" s="71" t="str">
        <f t="shared" si="611"/>
        <v>-15.815649144351482</v>
      </c>
      <c r="E1070" s="71" t="str">
        <f t="shared" si="612"/>
        <v>35.20763534121215</v>
      </c>
      <c r="F1070" s="71" t="str">
        <f t="shared" si="613"/>
        <v>933.0</v>
      </c>
      <c r="G1070" s="71" t="str">
        <f t="shared" si="614"/>
        <v>Malawi</v>
      </c>
      <c r="H1070" s="71" t="str">
        <f t="shared" si="615"/>
        <v>Chiradzulu</v>
      </c>
      <c r="I1070" s="71" t="str">
        <f t="shared" si="616"/>
        <v>Likoswe</v>
      </c>
      <c r="J1070" s="71" t="str">
        <f t="shared" si="617"/>
        <v xml:space="preserve">Mataka </v>
      </c>
      <c r="K1070" s="71" t="str">
        <f t="shared" si="618"/>
        <v>Nthambi</v>
      </c>
      <c r="L1070" s="71">
        <f t="shared" si="619"/>
        <v>0</v>
      </c>
      <c r="M1070" s="71">
        <f t="shared" si="620"/>
        <v>0</v>
      </c>
      <c r="N1070" s="71">
        <f t="shared" si="639"/>
        <v>7</v>
      </c>
      <c r="O1070" s="71" t="str">
        <f t="shared" si="640"/>
        <v>Intermediate Level of Service</v>
      </c>
      <c r="P1070" s="71">
        <v>1</v>
      </c>
      <c r="Q1070" s="71" t="str">
        <f t="shared" si="621"/>
        <v>Afridev Handpump</v>
      </c>
      <c r="R1070" s="71" t="str">
        <f t="shared" si="622"/>
        <v/>
      </c>
      <c r="S1070" s="71" t="str">
        <f t="shared" si="641"/>
        <v>Afridev Handpump</v>
      </c>
      <c r="T1070" s="71">
        <f t="shared" si="623"/>
        <v>1</v>
      </c>
      <c r="U1070" s="71">
        <f t="shared" si="624"/>
        <v>250</v>
      </c>
      <c r="V1070" s="71">
        <f t="shared" si="625"/>
        <v>1</v>
      </c>
      <c r="W1070" s="71">
        <f t="shared" si="626"/>
        <v>0</v>
      </c>
      <c r="X1070" s="71">
        <f t="shared" si="627"/>
        <v>1</v>
      </c>
      <c r="Y1070" s="71">
        <f t="shared" si="628"/>
        <v>0</v>
      </c>
      <c r="Z1070" s="71">
        <f t="shared" si="642"/>
        <v>0</v>
      </c>
      <c r="AA1070" s="71">
        <f t="shared" si="629"/>
        <v>1</v>
      </c>
      <c r="AB1070" s="71">
        <f t="shared" si="630"/>
        <v>90</v>
      </c>
      <c r="AC1070" s="71" t="str">
        <f t="shared" si="631"/>
        <v>Handpump</v>
      </c>
      <c r="AD1070" s="71">
        <f t="shared" si="643"/>
        <v>90</v>
      </c>
      <c r="AE1070" s="71" t="str">
        <f t="shared" si="644"/>
        <v/>
      </c>
      <c r="AF1070" s="71">
        <f t="shared" si="632"/>
        <v>1</v>
      </c>
      <c r="AG1070" s="71" t="str">
        <f t="shared" si="633"/>
        <v/>
      </c>
      <c r="AH1070" s="71" t="str">
        <f t="shared" si="634"/>
        <v/>
      </c>
      <c r="AI1070" s="71">
        <f t="shared" si="635"/>
        <v>1</v>
      </c>
      <c r="AJ1070" s="71" t="str">
        <f t="shared" si="636"/>
        <v>Turbidity</v>
      </c>
      <c r="AK1070" s="71">
        <f t="shared" si="637"/>
        <v>1</v>
      </c>
      <c r="AL1070" s="71">
        <f t="shared" si="645"/>
        <v>1</v>
      </c>
      <c r="AM1070" s="71">
        <f t="shared" si="638"/>
        <v>1</v>
      </c>
    </row>
    <row r="1071" spans="1:39" x14ac:dyDescent="0.45">
      <c r="A1071" s="71" t="str">
        <f t="shared" si="608"/>
        <v>2709530160</v>
      </c>
      <c r="B1071" s="71" t="str">
        <f t="shared" si="609"/>
        <v>31-08-2019 09:53:51 UTC</v>
      </c>
      <c r="C1071" s="71" t="str">
        <f t="shared" si="610"/>
        <v>sv3m-kjtq-jdxb</v>
      </c>
      <c r="D1071" s="71" t="str">
        <f t="shared" si="611"/>
        <v>-15.817845286801457</v>
      </c>
      <c r="E1071" s="71" t="str">
        <f t="shared" si="612"/>
        <v>35.209050541743636</v>
      </c>
      <c r="F1071" s="71" t="str">
        <f t="shared" si="613"/>
        <v>936.0</v>
      </c>
      <c r="G1071" s="71" t="str">
        <f t="shared" si="614"/>
        <v>Malawi</v>
      </c>
      <c r="H1071" s="71" t="str">
        <f t="shared" si="615"/>
        <v>Chiradzulu</v>
      </c>
      <c r="I1071" s="71" t="str">
        <f t="shared" si="616"/>
        <v>Likoswe</v>
      </c>
      <c r="J1071" s="71" t="str">
        <f t="shared" si="617"/>
        <v xml:space="preserve">Mataka </v>
      </c>
      <c r="K1071" s="71" t="str">
        <f t="shared" si="618"/>
        <v>Nthambi</v>
      </c>
      <c r="L1071" s="71">
        <f t="shared" si="619"/>
        <v>0</v>
      </c>
      <c r="M1071" s="71">
        <f t="shared" si="620"/>
        <v>0</v>
      </c>
      <c r="N1071" s="71">
        <f t="shared" si="639"/>
        <v>8</v>
      </c>
      <c r="O1071" s="71" t="str">
        <f t="shared" si="640"/>
        <v>High Level of Service</v>
      </c>
      <c r="P1071" s="71">
        <v>1</v>
      </c>
      <c r="Q1071" s="71" t="str">
        <f t="shared" si="621"/>
        <v>Afridev Handpump</v>
      </c>
      <c r="R1071" s="71" t="str">
        <f t="shared" si="622"/>
        <v/>
      </c>
      <c r="S1071" s="71" t="str">
        <f t="shared" si="641"/>
        <v>Afridev Handpump</v>
      </c>
      <c r="T1071" s="71">
        <f t="shared" si="623"/>
        <v>1</v>
      </c>
      <c r="U1071" s="71">
        <f t="shared" si="624"/>
        <v>250</v>
      </c>
      <c r="V1071" s="71">
        <f t="shared" si="625"/>
        <v>1</v>
      </c>
      <c r="W1071" s="71">
        <f t="shared" si="626"/>
        <v>1</v>
      </c>
      <c r="X1071" s="71" t="str">
        <f t="shared" si="627"/>
        <v/>
      </c>
      <c r="Y1071" s="71" t="str">
        <f t="shared" si="628"/>
        <v/>
      </c>
      <c r="Z1071" s="71">
        <f t="shared" si="642"/>
        <v>1</v>
      </c>
      <c r="AA1071" s="71">
        <f t="shared" si="629"/>
        <v>1</v>
      </c>
      <c r="AB1071" s="71">
        <f t="shared" si="630"/>
        <v>76</v>
      </c>
      <c r="AC1071" s="71" t="str">
        <f t="shared" si="631"/>
        <v>Handpump</v>
      </c>
      <c r="AD1071" s="71">
        <f t="shared" si="643"/>
        <v>76</v>
      </c>
      <c r="AE1071" s="71" t="str">
        <f t="shared" si="644"/>
        <v/>
      </c>
      <c r="AF1071" s="71">
        <f t="shared" si="632"/>
        <v>1</v>
      </c>
      <c r="AG1071" s="71" t="str">
        <f t="shared" si="633"/>
        <v/>
      </c>
      <c r="AH1071" s="71" t="str">
        <f t="shared" si="634"/>
        <v/>
      </c>
      <c r="AI1071" s="71">
        <f t="shared" si="635"/>
        <v>1</v>
      </c>
      <c r="AJ1071" s="71" t="str">
        <f t="shared" si="636"/>
        <v>Turbidity</v>
      </c>
      <c r="AK1071" s="71">
        <f t="shared" si="637"/>
        <v>1</v>
      </c>
      <c r="AL1071" s="71">
        <f t="shared" si="645"/>
        <v>1</v>
      </c>
      <c r="AM1071" s="71">
        <f t="shared" si="638"/>
        <v>1</v>
      </c>
    </row>
    <row r="1072" spans="1:39" x14ac:dyDescent="0.45">
      <c r="A1072" s="71" t="str">
        <f t="shared" si="608"/>
        <v>2722770111</v>
      </c>
      <c r="B1072" s="71" t="str">
        <f t="shared" si="609"/>
        <v>31-08-2019 10:13:20 UTC</v>
      </c>
      <c r="C1072" s="71" t="str">
        <f t="shared" si="610"/>
        <v>cee3-hu7f-p1de</v>
      </c>
      <c r="D1072" s="71" t="str">
        <f t="shared" si="611"/>
        <v>-15.7743078796193</v>
      </c>
      <c r="E1072" s="71" t="str">
        <f t="shared" si="612"/>
        <v>35.30321041122079</v>
      </c>
      <c r="F1072" s="71" t="str">
        <f t="shared" si="613"/>
        <v>775.0</v>
      </c>
      <c r="G1072" s="71" t="str">
        <f t="shared" si="614"/>
        <v>Malawi</v>
      </c>
      <c r="H1072" s="71" t="str">
        <f t="shared" si="615"/>
        <v>Chiradzulu</v>
      </c>
      <c r="I1072" s="71" t="str">
        <f t="shared" si="616"/>
        <v>Mpunga</v>
      </c>
      <c r="J1072" s="71" t="str">
        <f t="shared" si="617"/>
        <v>Masuku</v>
      </c>
      <c r="K1072" s="71" t="str">
        <f t="shared" si="618"/>
        <v>Lipalama</v>
      </c>
      <c r="L1072" s="71">
        <f t="shared" si="619"/>
        <v>0</v>
      </c>
      <c r="M1072" s="71">
        <f t="shared" si="620"/>
        <v>0</v>
      </c>
      <c r="N1072" s="71">
        <f t="shared" si="639"/>
        <v>5</v>
      </c>
      <c r="O1072" s="71" t="str">
        <f t="shared" si="640"/>
        <v>Basic Level of Service</v>
      </c>
      <c r="P1072" s="71">
        <v>1</v>
      </c>
      <c r="Q1072" s="71" t="str">
        <f t="shared" si="621"/>
        <v>Afridev Handpump</v>
      </c>
      <c r="R1072" s="71" t="str">
        <f t="shared" si="622"/>
        <v/>
      </c>
      <c r="S1072" s="71" t="str">
        <f t="shared" si="641"/>
        <v>Afridev Handpump</v>
      </c>
      <c r="T1072" s="71">
        <f t="shared" si="623"/>
        <v>1</v>
      </c>
      <c r="U1072" s="71">
        <f t="shared" si="624"/>
        <v>375</v>
      </c>
      <c r="V1072" s="71">
        <f t="shared" si="625"/>
        <v>0</v>
      </c>
      <c r="W1072" s="71">
        <f t="shared" si="626"/>
        <v>0</v>
      </c>
      <c r="X1072" s="71">
        <f t="shared" si="627"/>
        <v>1</v>
      </c>
      <c r="Y1072" s="71">
        <f t="shared" si="628"/>
        <v>0</v>
      </c>
      <c r="Z1072" s="71">
        <f t="shared" si="642"/>
        <v>0</v>
      </c>
      <c r="AA1072" s="71">
        <f t="shared" si="629"/>
        <v>1</v>
      </c>
      <c r="AB1072" s="71">
        <f t="shared" si="630"/>
        <v>100</v>
      </c>
      <c r="AC1072" s="71" t="str">
        <f t="shared" si="631"/>
        <v>Handpump</v>
      </c>
      <c r="AD1072" s="71">
        <f t="shared" si="643"/>
        <v>100</v>
      </c>
      <c r="AE1072" s="71" t="str">
        <f t="shared" si="644"/>
        <v/>
      </c>
      <c r="AF1072" s="71">
        <f t="shared" si="632"/>
        <v>1</v>
      </c>
      <c r="AG1072" s="71" t="str">
        <f t="shared" si="633"/>
        <v/>
      </c>
      <c r="AH1072" s="71" t="str">
        <f t="shared" si="634"/>
        <v/>
      </c>
      <c r="AI1072" s="71">
        <f t="shared" si="635"/>
        <v>1</v>
      </c>
      <c r="AJ1072" s="71" t="str">
        <f t="shared" si="636"/>
        <v>Turbidity</v>
      </c>
      <c r="AK1072" s="71">
        <f t="shared" si="637"/>
        <v>1</v>
      </c>
      <c r="AL1072" s="71">
        <f t="shared" si="645"/>
        <v>1</v>
      </c>
      <c r="AM1072" s="71">
        <f t="shared" si="638"/>
        <v>0</v>
      </c>
    </row>
    <row r="1073" spans="1:39" x14ac:dyDescent="0.45">
      <c r="A1073" s="71" t="str">
        <f t="shared" si="608"/>
        <v>2714870107</v>
      </c>
      <c r="B1073" s="71" t="str">
        <f t="shared" si="609"/>
        <v>31-08-2019 10:16:40 UTC</v>
      </c>
      <c r="C1073" s="71" t="str">
        <f t="shared" si="610"/>
        <v>74tr-wpqc-q5ep</v>
      </c>
      <c r="D1073" s="71" t="str">
        <f t="shared" si="611"/>
        <v>-15.81836387515068</v>
      </c>
      <c r="E1073" s="71" t="str">
        <f t="shared" si="612"/>
        <v>35.20687057636678</v>
      </c>
      <c r="F1073" s="71" t="str">
        <f t="shared" si="613"/>
        <v>914.0</v>
      </c>
      <c r="G1073" s="71" t="str">
        <f t="shared" si="614"/>
        <v>Malawi</v>
      </c>
      <c r="H1073" s="71" t="str">
        <f t="shared" si="615"/>
        <v>Chiradzulu</v>
      </c>
      <c r="I1073" s="71" t="str">
        <f t="shared" si="616"/>
        <v>Likoswe</v>
      </c>
      <c r="J1073" s="71" t="str">
        <f t="shared" si="617"/>
        <v xml:space="preserve">Mataka </v>
      </c>
      <c r="K1073" s="71" t="str">
        <f t="shared" si="618"/>
        <v>Nthambi</v>
      </c>
      <c r="L1073" s="71">
        <f t="shared" si="619"/>
        <v>0</v>
      </c>
      <c r="M1073" s="71">
        <f t="shared" si="620"/>
        <v>0</v>
      </c>
      <c r="N1073" s="71">
        <f t="shared" si="639"/>
        <v>6</v>
      </c>
      <c r="O1073" s="71" t="str">
        <f t="shared" si="640"/>
        <v>Intermediate Level of Service</v>
      </c>
      <c r="P1073" s="71">
        <v>1</v>
      </c>
      <c r="Q1073" s="71" t="str">
        <f t="shared" si="621"/>
        <v>Afridev Handpump</v>
      </c>
      <c r="R1073" s="71" t="str">
        <f t="shared" si="622"/>
        <v/>
      </c>
      <c r="S1073" s="71" t="str">
        <f t="shared" si="641"/>
        <v>Afridev Handpump</v>
      </c>
      <c r="T1073" s="71">
        <f t="shared" si="623"/>
        <v>1</v>
      </c>
      <c r="U1073" s="71">
        <f t="shared" si="624"/>
        <v>250</v>
      </c>
      <c r="V1073" s="71">
        <f t="shared" si="625"/>
        <v>1</v>
      </c>
      <c r="W1073" s="71">
        <f t="shared" si="626"/>
        <v>0</v>
      </c>
      <c r="X1073" s="71">
        <f t="shared" si="627"/>
        <v>1</v>
      </c>
      <c r="Y1073" s="71">
        <f t="shared" si="628"/>
        <v>0</v>
      </c>
      <c r="Z1073" s="71">
        <f t="shared" si="642"/>
        <v>0</v>
      </c>
      <c r="AA1073" s="71">
        <f t="shared" si="629"/>
        <v>1</v>
      </c>
      <c r="AB1073" s="71">
        <f t="shared" si="630"/>
        <v>55</v>
      </c>
      <c r="AC1073" s="71" t="str">
        <f t="shared" si="631"/>
        <v>Handpump</v>
      </c>
      <c r="AD1073" s="71">
        <f t="shared" si="643"/>
        <v>55</v>
      </c>
      <c r="AE1073" s="71" t="str">
        <f t="shared" si="644"/>
        <v/>
      </c>
      <c r="AF1073" s="71">
        <f t="shared" si="632"/>
        <v>1</v>
      </c>
      <c r="AG1073" s="71" t="str">
        <f t="shared" si="633"/>
        <v/>
      </c>
      <c r="AH1073" s="71" t="str">
        <f t="shared" si="634"/>
        <v/>
      </c>
      <c r="AI1073" s="71">
        <f t="shared" si="635"/>
        <v>1</v>
      </c>
      <c r="AJ1073" s="71" t="str">
        <f t="shared" si="636"/>
        <v>Turbidity</v>
      </c>
      <c r="AK1073" s="71">
        <f t="shared" si="637"/>
        <v>1</v>
      </c>
      <c r="AL1073" s="71">
        <f t="shared" si="645"/>
        <v>1</v>
      </c>
      <c r="AM1073" s="71">
        <f t="shared" si="638"/>
        <v>0</v>
      </c>
    </row>
    <row r="1074" spans="1:39" x14ac:dyDescent="0.45">
      <c r="A1074" s="71" t="str">
        <f t="shared" si="608"/>
        <v>2740410097</v>
      </c>
      <c r="B1074" s="71" t="str">
        <f t="shared" si="609"/>
        <v>31-08-2019 10:45:38 UTC</v>
      </c>
      <c r="C1074" s="71" t="str">
        <f t="shared" si="610"/>
        <v>fykb-3mnf-vd1v</v>
      </c>
      <c r="D1074" s="71" t="str">
        <f t="shared" si="611"/>
        <v>-15.82131715491414</v>
      </c>
      <c r="E1074" s="71" t="str">
        <f t="shared" si="612"/>
        <v>35.21355053409934</v>
      </c>
      <c r="F1074" s="71" t="str">
        <f t="shared" si="613"/>
        <v>931.0</v>
      </c>
      <c r="G1074" s="71" t="str">
        <f t="shared" si="614"/>
        <v>Malawi</v>
      </c>
      <c r="H1074" s="71" t="str">
        <f t="shared" si="615"/>
        <v>Chiradzulu</v>
      </c>
      <c r="I1074" s="71" t="str">
        <f t="shared" si="616"/>
        <v>Likoswe</v>
      </c>
      <c r="J1074" s="71" t="str">
        <f t="shared" si="617"/>
        <v xml:space="preserve">Mataka </v>
      </c>
      <c r="K1074" s="71" t="str">
        <f t="shared" si="618"/>
        <v>Nkwatula</v>
      </c>
      <c r="L1074" s="71">
        <f t="shared" si="619"/>
        <v>0</v>
      </c>
      <c r="M1074" s="71">
        <f t="shared" si="620"/>
        <v>0</v>
      </c>
      <c r="N1074" s="71">
        <f t="shared" si="639"/>
        <v>4</v>
      </c>
      <c r="O1074" s="71" t="str">
        <f t="shared" si="640"/>
        <v>Basic Level of Service</v>
      </c>
      <c r="P1074" s="71">
        <v>1</v>
      </c>
      <c r="Q1074" s="71" t="str">
        <f t="shared" si="621"/>
        <v>Afridev Handpump</v>
      </c>
      <c r="R1074" s="71" t="str">
        <f t="shared" si="622"/>
        <v/>
      </c>
      <c r="S1074" s="71" t="str">
        <f t="shared" si="641"/>
        <v>Afridev Handpump</v>
      </c>
      <c r="T1074" s="71">
        <f t="shared" si="623"/>
        <v>1</v>
      </c>
      <c r="U1074" s="71">
        <f t="shared" si="624"/>
        <v>700</v>
      </c>
      <c r="V1074" s="71">
        <f t="shared" si="625"/>
        <v>0</v>
      </c>
      <c r="W1074" s="71">
        <f t="shared" si="626"/>
        <v>1</v>
      </c>
      <c r="X1074" s="71" t="str">
        <f t="shared" si="627"/>
        <v/>
      </c>
      <c r="Y1074" s="71" t="str">
        <f t="shared" si="628"/>
        <v/>
      </c>
      <c r="Z1074" s="71">
        <f t="shared" si="642"/>
        <v>1</v>
      </c>
      <c r="AA1074" s="71">
        <f t="shared" si="629"/>
        <v>0</v>
      </c>
      <c r="AB1074" s="71">
        <f t="shared" si="630"/>
        <v>0</v>
      </c>
      <c r="AC1074" s="71" t="str">
        <f t="shared" si="631"/>
        <v>Handpump</v>
      </c>
      <c r="AD1074" s="71">
        <f t="shared" si="643"/>
        <v>0</v>
      </c>
      <c r="AE1074" s="71" t="str">
        <f t="shared" si="644"/>
        <v/>
      </c>
      <c r="AF1074" s="71">
        <f t="shared" si="632"/>
        <v>1</v>
      </c>
      <c r="AG1074" s="71" t="str">
        <f t="shared" si="633"/>
        <v/>
      </c>
      <c r="AH1074" s="71" t="str">
        <f t="shared" si="634"/>
        <v/>
      </c>
      <c r="AI1074" s="71" t="str">
        <f t="shared" si="635"/>
        <v/>
      </c>
      <c r="AJ1074" s="71" t="str">
        <f t="shared" si="636"/>
        <v>Turbidity</v>
      </c>
      <c r="AK1074" s="71" t="str">
        <f t="shared" si="637"/>
        <v/>
      </c>
      <c r="AL1074" s="71" t="str">
        <f t="shared" si="645"/>
        <v>No Data</v>
      </c>
      <c r="AM1074" s="71">
        <f t="shared" si="638"/>
        <v>0</v>
      </c>
    </row>
    <row r="1075" spans="1:39" x14ac:dyDescent="0.45">
      <c r="A1075" s="71" t="str">
        <f t="shared" si="608"/>
        <v>2732520213</v>
      </c>
      <c r="B1075" s="71" t="str">
        <f t="shared" si="609"/>
        <v>31-08-2019 11:59:24 UTC</v>
      </c>
      <c r="C1075" s="71" t="str">
        <f t="shared" si="610"/>
        <v>7gng-gvkn-btj0</v>
      </c>
      <c r="D1075" s="71" t="str">
        <f t="shared" si="611"/>
        <v>-15.786801483482122</v>
      </c>
      <c r="E1075" s="71" t="str">
        <f t="shared" si="612"/>
        <v>35.301910042762756</v>
      </c>
      <c r="F1075" s="71" t="str">
        <f t="shared" si="613"/>
        <v>784.0</v>
      </c>
      <c r="G1075" s="71" t="str">
        <f t="shared" si="614"/>
        <v>Malawi</v>
      </c>
      <c r="H1075" s="71" t="str">
        <f t="shared" si="615"/>
        <v>Chiradzulu</v>
      </c>
      <c r="I1075" s="71" t="str">
        <f t="shared" si="616"/>
        <v>Mpunga</v>
      </c>
      <c r="J1075" s="71" t="str">
        <f t="shared" si="617"/>
        <v>Masuku</v>
      </c>
      <c r="K1075" s="71" t="str">
        <f t="shared" si="618"/>
        <v>Himanya</v>
      </c>
      <c r="L1075" s="71">
        <f t="shared" si="619"/>
        <v>0</v>
      </c>
      <c r="M1075" s="71">
        <f t="shared" si="620"/>
        <v>0</v>
      </c>
      <c r="N1075" s="71">
        <f t="shared" si="639"/>
        <v>7</v>
      </c>
      <c r="O1075" s="71" t="str">
        <f t="shared" si="640"/>
        <v>Intermediate Level of Service</v>
      </c>
      <c r="P1075" s="71">
        <v>1</v>
      </c>
      <c r="Q1075" s="71" t="str">
        <f t="shared" si="621"/>
        <v>Afridev Handpump</v>
      </c>
      <c r="R1075" s="71" t="str">
        <f t="shared" si="622"/>
        <v/>
      </c>
      <c r="S1075" s="71" t="str">
        <f t="shared" si="641"/>
        <v>Afridev Handpump</v>
      </c>
      <c r="T1075" s="71">
        <f t="shared" si="623"/>
        <v>1</v>
      </c>
      <c r="U1075" s="71">
        <f t="shared" si="624"/>
        <v>500</v>
      </c>
      <c r="V1075" s="71">
        <f t="shared" si="625"/>
        <v>0</v>
      </c>
      <c r="W1075" s="71">
        <f t="shared" si="626"/>
        <v>0</v>
      </c>
      <c r="X1075" s="71">
        <f t="shared" si="627"/>
        <v>1</v>
      </c>
      <c r="Y1075" s="71">
        <f t="shared" si="628"/>
        <v>1</v>
      </c>
      <c r="Z1075" s="71">
        <f t="shared" si="642"/>
        <v>1</v>
      </c>
      <c r="AA1075" s="71">
        <f t="shared" si="629"/>
        <v>1</v>
      </c>
      <c r="AB1075" s="71">
        <f t="shared" si="630"/>
        <v>98</v>
      </c>
      <c r="AC1075" s="71" t="str">
        <f t="shared" si="631"/>
        <v>Handpump</v>
      </c>
      <c r="AD1075" s="71">
        <f t="shared" si="643"/>
        <v>98</v>
      </c>
      <c r="AE1075" s="71" t="str">
        <f t="shared" si="644"/>
        <v/>
      </c>
      <c r="AF1075" s="71">
        <f t="shared" si="632"/>
        <v>1</v>
      </c>
      <c r="AG1075" s="71" t="str">
        <f t="shared" si="633"/>
        <v/>
      </c>
      <c r="AH1075" s="71" t="str">
        <f t="shared" si="634"/>
        <v/>
      </c>
      <c r="AI1075" s="71">
        <f t="shared" si="635"/>
        <v>1</v>
      </c>
      <c r="AJ1075" s="71" t="str">
        <f t="shared" si="636"/>
        <v>Turbidity</v>
      </c>
      <c r="AK1075" s="71">
        <f t="shared" si="637"/>
        <v>1</v>
      </c>
      <c r="AL1075" s="71">
        <f t="shared" si="645"/>
        <v>1</v>
      </c>
      <c r="AM1075" s="71">
        <f t="shared" si="638"/>
        <v>1</v>
      </c>
    </row>
    <row r="1076" spans="1:39" x14ac:dyDescent="0.45">
      <c r="A1076" s="71" t="str">
        <f t="shared" si="608"/>
        <v>2712880145</v>
      </c>
      <c r="B1076" s="71" t="str">
        <f t="shared" si="609"/>
        <v>31-08-2019 12:29:41 UTC</v>
      </c>
      <c r="C1076" s="71" t="str">
        <f t="shared" si="610"/>
        <v>5wdk-1k70-9tag</v>
      </c>
      <c r="D1076" s="71" t="str">
        <f t="shared" si="611"/>
        <v>-15.784429865889251</v>
      </c>
      <c r="E1076" s="71" t="str">
        <f t="shared" si="612"/>
        <v>35.2994314301759</v>
      </c>
      <c r="F1076" s="71" t="str">
        <f t="shared" si="613"/>
        <v>764.0</v>
      </c>
      <c r="G1076" s="71" t="str">
        <f t="shared" si="614"/>
        <v>Malawi</v>
      </c>
      <c r="H1076" s="71" t="str">
        <f t="shared" si="615"/>
        <v>Chiradzulu</v>
      </c>
      <c r="I1076" s="71" t="str">
        <f t="shared" si="616"/>
        <v>Mpunga</v>
      </c>
      <c r="J1076" s="71" t="str">
        <f t="shared" si="617"/>
        <v>Masuku</v>
      </c>
      <c r="K1076" s="71" t="str">
        <f t="shared" si="618"/>
        <v>Himanya</v>
      </c>
      <c r="L1076" s="71">
        <f t="shared" si="619"/>
        <v>0</v>
      </c>
      <c r="M1076" s="71">
        <f t="shared" si="620"/>
        <v>0</v>
      </c>
      <c r="N1076" s="71">
        <f t="shared" si="639"/>
        <v>6</v>
      </c>
      <c r="O1076" s="71" t="str">
        <f t="shared" si="640"/>
        <v>Intermediate Level of Service</v>
      </c>
      <c r="P1076" s="71">
        <v>1</v>
      </c>
      <c r="Q1076" s="71" t="str">
        <f t="shared" si="621"/>
        <v>Afridev Handpump</v>
      </c>
      <c r="R1076" s="71" t="str">
        <f t="shared" si="622"/>
        <v/>
      </c>
      <c r="S1076" s="71" t="str">
        <f t="shared" si="641"/>
        <v>Afridev Handpump</v>
      </c>
      <c r="T1076" s="71">
        <f t="shared" si="623"/>
        <v>1</v>
      </c>
      <c r="U1076" s="71">
        <f t="shared" si="624"/>
        <v>285</v>
      </c>
      <c r="V1076" s="71">
        <f t="shared" si="625"/>
        <v>0</v>
      </c>
      <c r="W1076" s="71">
        <f t="shared" si="626"/>
        <v>0</v>
      </c>
      <c r="X1076" s="71">
        <f t="shared" si="627"/>
        <v>1</v>
      </c>
      <c r="Y1076" s="71">
        <f t="shared" si="628"/>
        <v>0</v>
      </c>
      <c r="Z1076" s="71">
        <f t="shared" si="642"/>
        <v>0</v>
      </c>
      <c r="AA1076" s="71">
        <f t="shared" si="629"/>
        <v>1</v>
      </c>
      <c r="AB1076" s="71">
        <f t="shared" si="630"/>
        <v>65</v>
      </c>
      <c r="AC1076" s="71" t="str">
        <f t="shared" si="631"/>
        <v>Handpump</v>
      </c>
      <c r="AD1076" s="71">
        <f t="shared" si="643"/>
        <v>65</v>
      </c>
      <c r="AE1076" s="71" t="str">
        <f t="shared" si="644"/>
        <v/>
      </c>
      <c r="AF1076" s="71">
        <f t="shared" si="632"/>
        <v>1</v>
      </c>
      <c r="AG1076" s="71" t="str">
        <f t="shared" si="633"/>
        <v/>
      </c>
      <c r="AH1076" s="71" t="str">
        <f t="shared" si="634"/>
        <v/>
      </c>
      <c r="AI1076" s="71">
        <f t="shared" si="635"/>
        <v>1</v>
      </c>
      <c r="AJ1076" s="71" t="str">
        <f t="shared" si="636"/>
        <v>Turbidity</v>
      </c>
      <c r="AK1076" s="71">
        <f t="shared" si="637"/>
        <v>1</v>
      </c>
      <c r="AL1076" s="71">
        <f t="shared" si="645"/>
        <v>1</v>
      </c>
      <c r="AM1076" s="71">
        <f t="shared" si="638"/>
        <v>1</v>
      </c>
    </row>
    <row r="1077" spans="1:39" x14ac:dyDescent="0.45">
      <c r="A1077" s="71" t="str">
        <f t="shared" si="608"/>
        <v>2734460215</v>
      </c>
      <c r="B1077" s="71" t="str">
        <f t="shared" si="609"/>
        <v>31-08-2019 13:01:05 UTC</v>
      </c>
      <c r="C1077" s="71" t="str">
        <f t="shared" si="610"/>
        <v>4xcq-vatg-fmn4</v>
      </c>
      <c r="D1077" s="71" t="str">
        <f t="shared" si="611"/>
        <v>-15.783621976152062</v>
      </c>
      <c r="E1077" s="71" t="str">
        <f t="shared" si="612"/>
        <v>35.29021284542978</v>
      </c>
      <c r="F1077" s="71" t="str">
        <f t="shared" si="613"/>
        <v>776.0</v>
      </c>
      <c r="G1077" s="71" t="str">
        <f t="shared" si="614"/>
        <v>Malawi</v>
      </c>
      <c r="H1077" s="71" t="str">
        <f t="shared" si="615"/>
        <v>Chiradzulu</v>
      </c>
      <c r="I1077" s="71" t="str">
        <f t="shared" si="616"/>
        <v>Mpunga</v>
      </c>
      <c r="J1077" s="71" t="str">
        <f t="shared" si="617"/>
        <v>Masuku</v>
      </c>
      <c r="K1077" s="71" t="str">
        <f t="shared" si="618"/>
        <v>Masuku</v>
      </c>
      <c r="L1077" s="71">
        <f t="shared" si="619"/>
        <v>0</v>
      </c>
      <c r="M1077" s="71">
        <f t="shared" si="620"/>
        <v>0</v>
      </c>
      <c r="N1077" s="71">
        <f t="shared" si="639"/>
        <v>6</v>
      </c>
      <c r="O1077" s="71" t="str">
        <f t="shared" si="640"/>
        <v>Intermediate Level of Service</v>
      </c>
      <c r="P1077" s="71">
        <v>1</v>
      </c>
      <c r="Q1077" s="71" t="str">
        <f t="shared" si="621"/>
        <v>Afridev Handpump</v>
      </c>
      <c r="R1077" s="71" t="str">
        <f t="shared" si="622"/>
        <v/>
      </c>
      <c r="S1077" s="71" t="str">
        <f t="shared" si="641"/>
        <v>Afridev Handpump</v>
      </c>
      <c r="T1077" s="71">
        <f t="shared" si="623"/>
        <v>1</v>
      </c>
      <c r="U1077" s="71">
        <f t="shared" si="624"/>
        <v>250</v>
      </c>
      <c r="V1077" s="71">
        <f t="shared" si="625"/>
        <v>1</v>
      </c>
      <c r="W1077" s="71">
        <f t="shared" si="626"/>
        <v>0</v>
      </c>
      <c r="X1077" s="71">
        <f t="shared" si="627"/>
        <v>1</v>
      </c>
      <c r="Y1077" s="71">
        <f t="shared" si="628"/>
        <v>0</v>
      </c>
      <c r="Z1077" s="71">
        <f t="shared" si="642"/>
        <v>0</v>
      </c>
      <c r="AA1077" s="71">
        <f t="shared" si="629"/>
        <v>1</v>
      </c>
      <c r="AB1077" s="71">
        <f t="shared" si="630"/>
        <v>47</v>
      </c>
      <c r="AC1077" s="71" t="str">
        <f t="shared" si="631"/>
        <v>Handpump</v>
      </c>
      <c r="AD1077" s="71">
        <f t="shared" si="643"/>
        <v>47</v>
      </c>
      <c r="AE1077" s="71" t="str">
        <f t="shared" si="644"/>
        <v/>
      </c>
      <c r="AF1077" s="71">
        <f t="shared" si="632"/>
        <v>1</v>
      </c>
      <c r="AG1077" s="71" t="str">
        <f t="shared" si="633"/>
        <v/>
      </c>
      <c r="AH1077" s="71" t="str">
        <f t="shared" si="634"/>
        <v/>
      </c>
      <c r="AI1077" s="71">
        <f t="shared" si="635"/>
        <v>0</v>
      </c>
      <c r="AJ1077" s="71" t="str">
        <f t="shared" si="636"/>
        <v>Turbidity</v>
      </c>
      <c r="AK1077" s="71">
        <f t="shared" si="637"/>
        <v>1</v>
      </c>
      <c r="AL1077" s="71">
        <f t="shared" si="645"/>
        <v>0</v>
      </c>
      <c r="AM1077" s="71">
        <f t="shared" si="638"/>
        <v>1</v>
      </c>
    </row>
    <row r="1078" spans="1:39" x14ac:dyDescent="0.45">
      <c r="A1078" s="71" t="str">
        <f t="shared" si="608"/>
        <v>2709550149</v>
      </c>
      <c r="B1078" s="71" t="str">
        <f t="shared" si="609"/>
        <v>31-08-2019 14:36:27 UTC</v>
      </c>
      <c r="C1078" s="71" t="str">
        <f t="shared" si="610"/>
        <v>nbd1-3wmf-8jsm</v>
      </c>
      <c r="D1078" s="71" t="str">
        <f t="shared" si="611"/>
        <v>-15.775667550042272</v>
      </c>
      <c r="E1078" s="71" t="str">
        <f t="shared" si="612"/>
        <v>35.286843068897724</v>
      </c>
      <c r="F1078" s="71" t="str">
        <f t="shared" si="613"/>
        <v>821.0</v>
      </c>
      <c r="G1078" s="71" t="str">
        <f t="shared" si="614"/>
        <v>Malawi</v>
      </c>
      <c r="H1078" s="71" t="str">
        <f t="shared" si="615"/>
        <v>Chiradzulu</v>
      </c>
      <c r="I1078" s="71" t="str">
        <f t="shared" si="616"/>
        <v>Mpunga</v>
      </c>
      <c r="J1078" s="71" t="str">
        <f t="shared" si="617"/>
        <v>Masuku</v>
      </c>
      <c r="K1078" s="71" t="str">
        <f t="shared" si="618"/>
        <v>Masuku</v>
      </c>
      <c r="L1078" s="71">
        <f t="shared" si="619"/>
        <v>0</v>
      </c>
      <c r="M1078" s="71">
        <f t="shared" si="620"/>
        <v>0</v>
      </c>
      <c r="N1078" s="71">
        <f t="shared" si="639"/>
        <v>6</v>
      </c>
      <c r="O1078" s="71" t="str">
        <f t="shared" si="640"/>
        <v>Intermediate Level of Service</v>
      </c>
      <c r="P1078" s="71">
        <v>1</v>
      </c>
      <c r="Q1078" s="71" t="str">
        <f t="shared" si="621"/>
        <v>Afridev Handpump</v>
      </c>
      <c r="R1078" s="71" t="str">
        <f t="shared" si="622"/>
        <v/>
      </c>
      <c r="S1078" s="71" t="str">
        <f t="shared" si="641"/>
        <v>Afridev Handpump</v>
      </c>
      <c r="T1078" s="71">
        <f t="shared" si="623"/>
        <v>1</v>
      </c>
      <c r="U1078" s="71">
        <f t="shared" si="624"/>
        <v>2500</v>
      </c>
      <c r="V1078" s="71">
        <f t="shared" si="625"/>
        <v>0</v>
      </c>
      <c r="W1078" s="71">
        <f t="shared" si="626"/>
        <v>0</v>
      </c>
      <c r="X1078" s="71">
        <f t="shared" si="627"/>
        <v>1</v>
      </c>
      <c r="Y1078" s="71">
        <f t="shared" si="628"/>
        <v>0</v>
      </c>
      <c r="Z1078" s="71">
        <f t="shared" si="642"/>
        <v>0</v>
      </c>
      <c r="AA1078" s="71">
        <f t="shared" si="629"/>
        <v>1</v>
      </c>
      <c r="AB1078" s="71">
        <f t="shared" si="630"/>
        <v>108</v>
      </c>
      <c r="AC1078" s="71" t="str">
        <f t="shared" si="631"/>
        <v>Handpump</v>
      </c>
      <c r="AD1078" s="71">
        <f t="shared" si="643"/>
        <v>108</v>
      </c>
      <c r="AE1078" s="71" t="str">
        <f t="shared" si="644"/>
        <v/>
      </c>
      <c r="AF1078" s="71">
        <f t="shared" si="632"/>
        <v>1</v>
      </c>
      <c r="AG1078" s="71" t="str">
        <f t="shared" si="633"/>
        <v/>
      </c>
      <c r="AH1078" s="71" t="str">
        <f t="shared" si="634"/>
        <v/>
      </c>
      <c r="AI1078" s="71">
        <f t="shared" si="635"/>
        <v>1</v>
      </c>
      <c r="AJ1078" s="71" t="str">
        <f t="shared" si="636"/>
        <v>Turbidity</v>
      </c>
      <c r="AK1078" s="71">
        <f t="shared" si="637"/>
        <v>1</v>
      </c>
      <c r="AL1078" s="71">
        <f t="shared" si="645"/>
        <v>1</v>
      </c>
      <c r="AM1078" s="71">
        <f t="shared" si="638"/>
        <v>1</v>
      </c>
    </row>
    <row r="1079" spans="1:39" x14ac:dyDescent="0.45">
      <c r="A1079" s="71" t="str">
        <f t="shared" si="608"/>
        <v>2732500162</v>
      </c>
      <c r="B1079" s="71" t="str">
        <f t="shared" si="609"/>
        <v>31-08-2019 17:02:20 UTC</v>
      </c>
      <c r="C1079" s="71" t="str">
        <f t="shared" si="610"/>
        <v>rya4-jbc4-5h0e</v>
      </c>
      <c r="D1079" s="71" t="str">
        <f t="shared" si="611"/>
        <v>-15.781403915025294</v>
      </c>
      <c r="E1079" s="71" t="str">
        <f t="shared" si="612"/>
        <v>35.28628734871745</v>
      </c>
      <c r="F1079" s="71" t="str">
        <f t="shared" si="613"/>
        <v>822.0</v>
      </c>
      <c r="G1079" s="71" t="str">
        <f t="shared" si="614"/>
        <v>Malawi</v>
      </c>
      <c r="H1079" s="71" t="str">
        <f t="shared" si="615"/>
        <v>Chiradzulu</v>
      </c>
      <c r="I1079" s="71" t="str">
        <f t="shared" si="616"/>
        <v>Mpunga</v>
      </c>
      <c r="J1079" s="71" t="str">
        <f t="shared" si="617"/>
        <v>Masuku</v>
      </c>
      <c r="K1079" s="71" t="str">
        <f t="shared" si="618"/>
        <v>Masuku</v>
      </c>
      <c r="L1079" s="71">
        <f t="shared" si="619"/>
        <v>0</v>
      </c>
      <c r="M1079" s="71">
        <f t="shared" si="620"/>
        <v>0</v>
      </c>
      <c r="N1079" s="71">
        <f t="shared" si="639"/>
        <v>3</v>
      </c>
      <c r="O1079" s="71" t="str">
        <f t="shared" si="640"/>
        <v>Basic Level of Service</v>
      </c>
      <c r="P1079" s="71">
        <v>1</v>
      </c>
      <c r="Q1079" s="71" t="str">
        <f t="shared" si="621"/>
        <v>Afridev Handpump</v>
      </c>
      <c r="R1079" s="71" t="str">
        <f t="shared" si="622"/>
        <v/>
      </c>
      <c r="S1079" s="71" t="str">
        <f t="shared" si="641"/>
        <v>Afridev Handpump</v>
      </c>
      <c r="T1079" s="71">
        <f t="shared" si="623"/>
        <v>1</v>
      </c>
      <c r="U1079" s="71">
        <f t="shared" si="624"/>
        <v>520</v>
      </c>
      <c r="V1079" s="71">
        <f t="shared" si="625"/>
        <v>0</v>
      </c>
      <c r="W1079" s="71">
        <f t="shared" si="626"/>
        <v>0</v>
      </c>
      <c r="X1079" s="71">
        <f t="shared" si="627"/>
        <v>1</v>
      </c>
      <c r="Y1079" s="71">
        <f t="shared" si="628"/>
        <v>0</v>
      </c>
      <c r="Z1079" s="71">
        <f t="shared" si="642"/>
        <v>0</v>
      </c>
      <c r="AA1079" s="71">
        <f t="shared" si="629"/>
        <v>1</v>
      </c>
      <c r="AB1079" s="71">
        <f t="shared" si="630"/>
        <v>190</v>
      </c>
      <c r="AC1079" s="71" t="str">
        <f t="shared" si="631"/>
        <v>Handpump</v>
      </c>
      <c r="AD1079" s="71">
        <f t="shared" si="643"/>
        <v>190</v>
      </c>
      <c r="AE1079" s="71" t="str">
        <f t="shared" si="644"/>
        <v/>
      </c>
      <c r="AF1079" s="71">
        <f t="shared" si="632"/>
        <v>0</v>
      </c>
      <c r="AG1079" s="71" t="str">
        <f t="shared" si="633"/>
        <v/>
      </c>
      <c r="AH1079" s="71" t="str">
        <f t="shared" si="634"/>
        <v/>
      </c>
      <c r="AI1079" s="71">
        <f t="shared" si="635"/>
        <v>0</v>
      </c>
      <c r="AJ1079" s="71" t="str">
        <f t="shared" si="636"/>
        <v>Turbidity</v>
      </c>
      <c r="AK1079" s="71">
        <f t="shared" si="637"/>
        <v>1</v>
      </c>
      <c r="AL1079" s="71">
        <f t="shared" si="645"/>
        <v>0</v>
      </c>
      <c r="AM1079" s="71">
        <f t="shared" si="638"/>
        <v>0</v>
      </c>
    </row>
    <row r="1080" spans="1:39" x14ac:dyDescent="0.45">
      <c r="A1080" s="71" t="str">
        <f t="shared" si="608"/>
        <v>2740430214</v>
      </c>
      <c r="B1080" s="71" t="str">
        <f t="shared" si="609"/>
        <v>31-08-2019 17:04:39 UTC</v>
      </c>
      <c r="C1080" s="71" t="str">
        <f t="shared" si="610"/>
        <v>nvup-c2d9-uh86</v>
      </c>
      <c r="D1080" s="71" t="str">
        <f t="shared" si="611"/>
        <v>-15.78648888040334</v>
      </c>
      <c r="E1080" s="71" t="str">
        <f t="shared" si="612"/>
        <v>35.278279446065426</v>
      </c>
      <c r="F1080" s="71" t="str">
        <f t="shared" si="613"/>
        <v>774.0</v>
      </c>
      <c r="G1080" s="71" t="str">
        <f t="shared" si="614"/>
        <v>Malawi</v>
      </c>
      <c r="H1080" s="71" t="str">
        <f t="shared" si="615"/>
        <v>Chiradzulu</v>
      </c>
      <c r="I1080" s="71" t="str">
        <f t="shared" si="616"/>
        <v>Mpunga</v>
      </c>
      <c r="J1080" s="71" t="str">
        <f t="shared" si="617"/>
        <v>Masuku</v>
      </c>
      <c r="K1080" s="71" t="str">
        <f t="shared" si="618"/>
        <v>Chongwa</v>
      </c>
      <c r="L1080" s="71">
        <f t="shared" si="619"/>
        <v>0</v>
      </c>
      <c r="M1080" s="71">
        <f t="shared" si="620"/>
        <v>0</v>
      </c>
      <c r="N1080" s="71">
        <f t="shared" si="639"/>
        <v>7</v>
      </c>
      <c r="O1080" s="71" t="str">
        <f t="shared" si="640"/>
        <v>Intermediate Level of Service</v>
      </c>
      <c r="P1080" s="71">
        <v>1</v>
      </c>
      <c r="Q1080" s="71" t="str">
        <f t="shared" si="621"/>
        <v>Afridev Handpump</v>
      </c>
      <c r="R1080" s="71" t="str">
        <f t="shared" si="622"/>
        <v/>
      </c>
      <c r="S1080" s="71" t="str">
        <f t="shared" si="641"/>
        <v>Afridev Handpump</v>
      </c>
      <c r="T1080" s="71">
        <f t="shared" si="623"/>
        <v>1</v>
      </c>
      <c r="U1080" s="71">
        <f t="shared" si="624"/>
        <v>370</v>
      </c>
      <c r="V1080" s="71">
        <f t="shared" si="625"/>
        <v>0</v>
      </c>
      <c r="W1080" s="71">
        <f t="shared" si="626"/>
        <v>1</v>
      </c>
      <c r="X1080" s="71" t="str">
        <f t="shared" si="627"/>
        <v/>
      </c>
      <c r="Y1080" s="71" t="str">
        <f t="shared" si="628"/>
        <v/>
      </c>
      <c r="Z1080" s="71">
        <f t="shared" si="642"/>
        <v>1</v>
      </c>
      <c r="AA1080" s="71">
        <f t="shared" si="629"/>
        <v>1</v>
      </c>
      <c r="AB1080" s="71">
        <f t="shared" si="630"/>
        <v>78</v>
      </c>
      <c r="AC1080" s="71" t="str">
        <f t="shared" si="631"/>
        <v>Handpump</v>
      </c>
      <c r="AD1080" s="71">
        <f t="shared" si="643"/>
        <v>78</v>
      </c>
      <c r="AE1080" s="71" t="str">
        <f t="shared" si="644"/>
        <v/>
      </c>
      <c r="AF1080" s="71">
        <f t="shared" si="632"/>
        <v>1</v>
      </c>
      <c r="AG1080" s="71" t="str">
        <f t="shared" si="633"/>
        <v/>
      </c>
      <c r="AH1080" s="71" t="str">
        <f t="shared" si="634"/>
        <v/>
      </c>
      <c r="AI1080" s="71">
        <f t="shared" si="635"/>
        <v>1</v>
      </c>
      <c r="AJ1080" s="71" t="str">
        <f t="shared" si="636"/>
        <v>Turbidity</v>
      </c>
      <c r="AK1080" s="71">
        <f t="shared" si="637"/>
        <v>1</v>
      </c>
      <c r="AL1080" s="71">
        <f t="shared" si="645"/>
        <v>1</v>
      </c>
      <c r="AM1080" s="71">
        <f t="shared" si="638"/>
        <v>1</v>
      </c>
    </row>
    <row r="1081" spans="1:39" x14ac:dyDescent="0.45">
      <c r="A1081" s="71" t="str">
        <f t="shared" si="608"/>
        <v>2738520175</v>
      </c>
      <c r="B1081" s="71" t="str">
        <f t="shared" si="609"/>
        <v>31-08-2019 17:06:14 UTC</v>
      </c>
      <c r="C1081" s="71" t="str">
        <f t="shared" si="610"/>
        <v>fjm1-asay-j8te</v>
      </c>
      <c r="D1081" s="71" t="str">
        <f t="shared" si="611"/>
        <v>-15.77726530842483</v>
      </c>
      <c r="E1081" s="71" t="str">
        <f t="shared" si="612"/>
        <v>35.28195474296808</v>
      </c>
      <c r="F1081" s="71" t="str">
        <f t="shared" si="613"/>
        <v>822.0</v>
      </c>
      <c r="G1081" s="71" t="str">
        <f t="shared" si="614"/>
        <v>Malawi</v>
      </c>
      <c r="H1081" s="71" t="str">
        <f t="shared" si="615"/>
        <v>Chiradzulu</v>
      </c>
      <c r="I1081" s="71" t="str">
        <f t="shared" si="616"/>
        <v>Mpunga</v>
      </c>
      <c r="J1081" s="71" t="str">
        <f t="shared" si="617"/>
        <v>Masuku</v>
      </c>
      <c r="K1081" s="71" t="str">
        <f t="shared" si="618"/>
        <v>Kazembe</v>
      </c>
      <c r="L1081" s="71">
        <f t="shared" si="619"/>
        <v>0</v>
      </c>
      <c r="M1081" s="71">
        <f t="shared" si="620"/>
        <v>0</v>
      </c>
      <c r="N1081" s="71">
        <f t="shared" si="639"/>
        <v>7</v>
      </c>
      <c r="O1081" s="71" t="str">
        <f t="shared" si="640"/>
        <v>Intermediate Level of Service</v>
      </c>
      <c r="P1081" s="71">
        <v>1</v>
      </c>
      <c r="Q1081" s="71" t="str">
        <f t="shared" si="621"/>
        <v>Afridev Handpump</v>
      </c>
      <c r="R1081" s="71" t="str">
        <f t="shared" si="622"/>
        <v/>
      </c>
      <c r="S1081" s="71" t="str">
        <f t="shared" si="641"/>
        <v>Afridev Handpump</v>
      </c>
      <c r="T1081" s="71">
        <f t="shared" si="623"/>
        <v>1</v>
      </c>
      <c r="U1081" s="71">
        <f t="shared" si="624"/>
        <v>570</v>
      </c>
      <c r="V1081" s="71">
        <f t="shared" si="625"/>
        <v>0</v>
      </c>
      <c r="W1081" s="71">
        <f t="shared" si="626"/>
        <v>1</v>
      </c>
      <c r="X1081" s="71" t="str">
        <f t="shared" si="627"/>
        <v/>
      </c>
      <c r="Y1081" s="71" t="str">
        <f t="shared" si="628"/>
        <v/>
      </c>
      <c r="Z1081" s="71">
        <f t="shared" si="642"/>
        <v>1</v>
      </c>
      <c r="AA1081" s="71">
        <f t="shared" si="629"/>
        <v>1</v>
      </c>
      <c r="AB1081" s="71">
        <f t="shared" si="630"/>
        <v>58</v>
      </c>
      <c r="AC1081" s="71" t="str">
        <f t="shared" si="631"/>
        <v>Handpump</v>
      </c>
      <c r="AD1081" s="71">
        <f t="shared" si="643"/>
        <v>58</v>
      </c>
      <c r="AE1081" s="71" t="str">
        <f t="shared" si="644"/>
        <v/>
      </c>
      <c r="AF1081" s="71">
        <f t="shared" si="632"/>
        <v>1</v>
      </c>
      <c r="AG1081" s="71" t="str">
        <f t="shared" si="633"/>
        <v/>
      </c>
      <c r="AH1081" s="71" t="str">
        <f t="shared" si="634"/>
        <v/>
      </c>
      <c r="AI1081" s="71">
        <f t="shared" si="635"/>
        <v>1</v>
      </c>
      <c r="AJ1081" s="71" t="str">
        <f t="shared" si="636"/>
        <v>Turbidity</v>
      </c>
      <c r="AK1081" s="71">
        <f t="shared" si="637"/>
        <v>1</v>
      </c>
      <c r="AL1081" s="71">
        <f t="shared" si="645"/>
        <v>1</v>
      </c>
      <c r="AM1081" s="71">
        <f t="shared" si="638"/>
        <v>1</v>
      </c>
    </row>
    <row r="1082" spans="1:39" x14ac:dyDescent="0.45">
      <c r="A1082" s="71" t="str">
        <f t="shared" si="608"/>
        <v>2709770998</v>
      </c>
      <c r="B1082" s="71" t="str">
        <f t="shared" si="609"/>
        <v>31-08-2019 18:56:58 UTC</v>
      </c>
      <c r="C1082" s="71" t="str">
        <f t="shared" si="610"/>
        <v>fxfh-95bv-bc76</v>
      </c>
      <c r="D1082" s="71" t="str">
        <f t="shared" si="611"/>
        <v>-15.76703506987542</v>
      </c>
      <c r="E1082" s="71" t="str">
        <f t="shared" si="612"/>
        <v>35.27968190610409</v>
      </c>
      <c r="F1082" s="71" t="str">
        <f t="shared" si="613"/>
        <v>796.0</v>
      </c>
      <c r="G1082" s="71" t="str">
        <f t="shared" si="614"/>
        <v>Malawi</v>
      </c>
      <c r="H1082" s="71" t="str">
        <f t="shared" si="615"/>
        <v>Chiradzulu</v>
      </c>
      <c r="I1082" s="71" t="str">
        <f t="shared" si="616"/>
        <v>Kadewere</v>
      </c>
      <c r="J1082" s="71" t="str">
        <f t="shared" si="617"/>
        <v>Phwitiko</v>
      </c>
      <c r="K1082" s="71" t="str">
        <f t="shared" si="618"/>
        <v>Phwitiko</v>
      </c>
      <c r="L1082" s="71">
        <f t="shared" si="619"/>
        <v>0</v>
      </c>
      <c r="M1082" s="71">
        <f t="shared" si="620"/>
        <v>0</v>
      </c>
      <c r="N1082" s="71">
        <f t="shared" si="639"/>
        <v>8</v>
      </c>
      <c r="O1082" s="71" t="str">
        <f t="shared" si="640"/>
        <v>High Level of Service</v>
      </c>
      <c r="P1082" s="71">
        <v>1</v>
      </c>
      <c r="Q1082" s="71" t="str">
        <f t="shared" si="621"/>
        <v>Afridev Handpump</v>
      </c>
      <c r="R1082" s="71" t="str">
        <f t="shared" si="622"/>
        <v/>
      </c>
      <c r="S1082" s="71" t="str">
        <f t="shared" si="641"/>
        <v>Afridev Handpump</v>
      </c>
      <c r="T1082" s="71">
        <f t="shared" si="623"/>
        <v>1</v>
      </c>
      <c r="U1082" s="71">
        <f t="shared" si="624"/>
        <v>178</v>
      </c>
      <c r="V1082" s="71">
        <f t="shared" si="625"/>
        <v>1</v>
      </c>
      <c r="W1082" s="71">
        <f t="shared" si="626"/>
        <v>1</v>
      </c>
      <c r="X1082" s="71" t="str">
        <f t="shared" si="627"/>
        <v/>
      </c>
      <c r="Y1082" s="71" t="str">
        <f t="shared" si="628"/>
        <v/>
      </c>
      <c r="Z1082" s="71">
        <f t="shared" si="642"/>
        <v>1</v>
      </c>
      <c r="AA1082" s="71">
        <f t="shared" si="629"/>
        <v>1</v>
      </c>
      <c r="AB1082" s="71">
        <f t="shared" si="630"/>
        <v>64</v>
      </c>
      <c r="AC1082" s="71" t="str">
        <f t="shared" si="631"/>
        <v>Handpump</v>
      </c>
      <c r="AD1082" s="71">
        <f t="shared" si="643"/>
        <v>64</v>
      </c>
      <c r="AE1082" s="71" t="str">
        <f t="shared" si="644"/>
        <v/>
      </c>
      <c r="AF1082" s="71">
        <f t="shared" si="632"/>
        <v>1</v>
      </c>
      <c r="AG1082" s="71" t="str">
        <f t="shared" si="633"/>
        <v/>
      </c>
      <c r="AH1082" s="71" t="str">
        <f t="shared" si="634"/>
        <v/>
      </c>
      <c r="AI1082" s="71">
        <f t="shared" si="635"/>
        <v>1</v>
      </c>
      <c r="AJ1082" s="71" t="str">
        <f t="shared" si="636"/>
        <v>Turbidity</v>
      </c>
      <c r="AK1082" s="71">
        <f t="shared" si="637"/>
        <v>1</v>
      </c>
      <c r="AL1082" s="71">
        <f t="shared" si="645"/>
        <v>1</v>
      </c>
      <c r="AM1082" s="71">
        <f t="shared" si="638"/>
        <v>1</v>
      </c>
    </row>
    <row r="1083" spans="1:39" x14ac:dyDescent="0.45">
      <c r="A1083" s="71" t="str">
        <f t="shared" si="608"/>
        <v>2738560049</v>
      </c>
      <c r="B1083" s="71" t="str">
        <f t="shared" si="609"/>
        <v>01-09-2019 06:20:52 UTC</v>
      </c>
      <c r="C1083" s="71" t="str">
        <f t="shared" si="610"/>
        <v>p4de-afbh-a73a</v>
      </c>
      <c r="D1083" s="71" t="str">
        <f t="shared" si="611"/>
        <v>-15.792461573146284</v>
      </c>
      <c r="E1083" s="71" t="str">
        <f t="shared" si="612"/>
        <v>35.14026981778443</v>
      </c>
      <c r="F1083" s="71" t="str">
        <f t="shared" si="613"/>
        <v>991.0</v>
      </c>
      <c r="G1083" s="71" t="str">
        <f t="shared" si="614"/>
        <v>Malawi</v>
      </c>
      <c r="H1083" s="71" t="str">
        <f t="shared" si="615"/>
        <v>Chiradzulu</v>
      </c>
      <c r="I1083" s="71" t="str">
        <f t="shared" si="616"/>
        <v>Likoswe</v>
      </c>
      <c r="J1083" s="71" t="str">
        <f t="shared" si="617"/>
        <v>Kalungwe</v>
      </c>
      <c r="K1083" s="71" t="str">
        <f t="shared" si="618"/>
        <v>Namkwenya</v>
      </c>
      <c r="L1083" s="71">
        <f t="shared" si="619"/>
        <v>0</v>
      </c>
      <c r="M1083" s="71">
        <f t="shared" si="620"/>
        <v>0</v>
      </c>
      <c r="N1083" s="71">
        <f t="shared" si="639"/>
        <v>7</v>
      </c>
      <c r="O1083" s="71" t="str">
        <f t="shared" si="640"/>
        <v>Intermediate Level of Service</v>
      </c>
      <c r="P1083" s="71">
        <v>1</v>
      </c>
      <c r="Q1083" s="71" t="str">
        <f t="shared" si="621"/>
        <v>Afridev Handpump</v>
      </c>
      <c r="R1083" s="71" t="str">
        <f t="shared" si="622"/>
        <v/>
      </c>
      <c r="S1083" s="71" t="str">
        <f t="shared" si="641"/>
        <v>Afridev Handpump</v>
      </c>
      <c r="T1083" s="71">
        <f t="shared" si="623"/>
        <v>1</v>
      </c>
      <c r="U1083" s="71">
        <f t="shared" si="624"/>
        <v>400</v>
      </c>
      <c r="V1083" s="71">
        <f t="shared" si="625"/>
        <v>0</v>
      </c>
      <c r="W1083" s="71">
        <f t="shared" si="626"/>
        <v>1</v>
      </c>
      <c r="X1083" s="71" t="str">
        <f t="shared" si="627"/>
        <v/>
      </c>
      <c r="Y1083" s="71" t="str">
        <f t="shared" si="628"/>
        <v/>
      </c>
      <c r="Z1083" s="71">
        <f t="shared" si="642"/>
        <v>1</v>
      </c>
      <c r="AA1083" s="71">
        <f t="shared" si="629"/>
        <v>1</v>
      </c>
      <c r="AB1083" s="71">
        <f t="shared" si="630"/>
        <v>114</v>
      </c>
      <c r="AC1083" s="71" t="str">
        <f t="shared" si="631"/>
        <v>Handpump</v>
      </c>
      <c r="AD1083" s="71">
        <f t="shared" si="643"/>
        <v>114</v>
      </c>
      <c r="AE1083" s="71" t="str">
        <f t="shared" si="644"/>
        <v/>
      </c>
      <c r="AF1083" s="71">
        <f t="shared" si="632"/>
        <v>1</v>
      </c>
      <c r="AG1083" s="71" t="str">
        <f t="shared" si="633"/>
        <v/>
      </c>
      <c r="AH1083" s="71" t="str">
        <f t="shared" si="634"/>
        <v/>
      </c>
      <c r="AI1083" s="71">
        <f t="shared" si="635"/>
        <v>1</v>
      </c>
      <c r="AJ1083" s="71" t="str">
        <f t="shared" si="636"/>
        <v>Turbidity</v>
      </c>
      <c r="AK1083" s="71">
        <f t="shared" si="637"/>
        <v>1</v>
      </c>
      <c r="AL1083" s="71">
        <f t="shared" si="645"/>
        <v>1</v>
      </c>
      <c r="AM1083" s="71">
        <f t="shared" si="638"/>
        <v>1</v>
      </c>
    </row>
    <row r="1084" spans="1:39" x14ac:dyDescent="0.45">
      <c r="A1084" s="71" t="str">
        <f t="shared" si="608"/>
        <v>2709580288</v>
      </c>
      <c r="B1084" s="71" t="str">
        <f t="shared" si="609"/>
        <v>01-09-2019 06:53:02 UTC</v>
      </c>
      <c r="C1084" s="71" t="str">
        <f t="shared" si="610"/>
        <v>v12h-ff6m-nw4f</v>
      </c>
      <c r="D1084" s="71" t="str">
        <f t="shared" si="611"/>
        <v>-15.78973192255944</v>
      </c>
      <c r="E1084" s="71" t="str">
        <f t="shared" si="612"/>
        <v>35.13675578869879</v>
      </c>
      <c r="F1084" s="71" t="str">
        <f t="shared" si="613"/>
        <v>1001.0</v>
      </c>
      <c r="G1084" s="71" t="str">
        <f t="shared" si="614"/>
        <v>Malawi</v>
      </c>
      <c r="H1084" s="71" t="str">
        <f t="shared" si="615"/>
        <v>Chiradzulu</v>
      </c>
      <c r="I1084" s="71" t="str">
        <f t="shared" si="616"/>
        <v>Likoswe</v>
      </c>
      <c r="J1084" s="71" t="str">
        <f t="shared" si="617"/>
        <v>Kalungwe</v>
      </c>
      <c r="K1084" s="71" t="str">
        <f t="shared" si="618"/>
        <v>Namkwenya</v>
      </c>
      <c r="L1084" s="71">
        <f t="shared" si="619"/>
        <v>0</v>
      </c>
      <c r="M1084" s="71">
        <f t="shared" si="620"/>
        <v>0</v>
      </c>
      <c r="N1084" s="71">
        <f t="shared" si="639"/>
        <v>7</v>
      </c>
      <c r="O1084" s="71" t="str">
        <f t="shared" si="640"/>
        <v>Intermediate Level of Service</v>
      </c>
      <c r="P1084" s="71">
        <v>1</v>
      </c>
      <c r="Q1084" s="71" t="str">
        <f t="shared" si="621"/>
        <v>Afridev Handpump</v>
      </c>
      <c r="R1084" s="71" t="str">
        <f t="shared" si="622"/>
        <v/>
      </c>
      <c r="S1084" s="71" t="str">
        <f t="shared" si="641"/>
        <v>Afridev Handpump</v>
      </c>
      <c r="T1084" s="71">
        <f t="shared" si="623"/>
        <v>1</v>
      </c>
      <c r="U1084" s="71">
        <f t="shared" si="624"/>
        <v>150</v>
      </c>
      <c r="V1084" s="71">
        <f t="shared" si="625"/>
        <v>1</v>
      </c>
      <c r="W1084" s="71">
        <f t="shared" si="626"/>
        <v>0</v>
      </c>
      <c r="X1084" s="71">
        <f t="shared" si="627"/>
        <v>1</v>
      </c>
      <c r="Y1084" s="71">
        <f t="shared" si="628"/>
        <v>0</v>
      </c>
      <c r="Z1084" s="71">
        <f t="shared" si="642"/>
        <v>0</v>
      </c>
      <c r="AA1084" s="71">
        <f t="shared" si="629"/>
        <v>1</v>
      </c>
      <c r="AB1084" s="71">
        <f t="shared" si="630"/>
        <v>61</v>
      </c>
      <c r="AC1084" s="71" t="str">
        <f t="shared" si="631"/>
        <v>Handpump</v>
      </c>
      <c r="AD1084" s="71">
        <f t="shared" si="643"/>
        <v>61</v>
      </c>
      <c r="AE1084" s="71" t="str">
        <f t="shared" si="644"/>
        <v/>
      </c>
      <c r="AF1084" s="71">
        <f t="shared" si="632"/>
        <v>1</v>
      </c>
      <c r="AG1084" s="71" t="str">
        <f t="shared" si="633"/>
        <v/>
      </c>
      <c r="AH1084" s="71" t="str">
        <f t="shared" si="634"/>
        <v/>
      </c>
      <c r="AI1084" s="71">
        <f t="shared" si="635"/>
        <v>1</v>
      </c>
      <c r="AJ1084" s="71" t="str">
        <f t="shared" si="636"/>
        <v>Turbidity</v>
      </c>
      <c r="AK1084" s="71">
        <f t="shared" si="637"/>
        <v>1</v>
      </c>
      <c r="AL1084" s="71">
        <f t="shared" si="645"/>
        <v>1</v>
      </c>
      <c r="AM1084" s="71">
        <f t="shared" si="638"/>
        <v>1</v>
      </c>
    </row>
    <row r="1085" spans="1:39" x14ac:dyDescent="0.45">
      <c r="A1085" s="71" t="str">
        <f t="shared" si="608"/>
        <v>2734470054</v>
      </c>
      <c r="B1085" s="71" t="str">
        <f t="shared" si="609"/>
        <v>01-09-2019 07:22:05 UTC</v>
      </c>
      <c r="C1085" s="71" t="str">
        <f t="shared" si="610"/>
        <v>mtpt-8rfd-dgbx</v>
      </c>
      <c r="D1085" s="71" t="str">
        <f t="shared" si="611"/>
        <v>-15.788700236007571</v>
      </c>
      <c r="E1085" s="71" t="str">
        <f t="shared" si="612"/>
        <v>35.13656543567777</v>
      </c>
      <c r="F1085" s="71" t="str">
        <f t="shared" si="613"/>
        <v>995.0</v>
      </c>
      <c r="G1085" s="71" t="str">
        <f t="shared" si="614"/>
        <v>Malawi</v>
      </c>
      <c r="H1085" s="71" t="str">
        <f t="shared" si="615"/>
        <v>Chiradzulu</v>
      </c>
      <c r="I1085" s="71" t="str">
        <f t="shared" si="616"/>
        <v>Likoswe</v>
      </c>
      <c r="J1085" s="71" t="str">
        <f t="shared" si="617"/>
        <v>Kalungwe</v>
      </c>
      <c r="K1085" s="71" t="str">
        <f t="shared" si="618"/>
        <v>Namkwenya</v>
      </c>
      <c r="L1085" s="71">
        <f t="shared" si="619"/>
        <v>0</v>
      </c>
      <c r="M1085" s="71">
        <f t="shared" si="620"/>
        <v>0</v>
      </c>
      <c r="N1085" s="71">
        <f t="shared" si="639"/>
        <v>7</v>
      </c>
      <c r="O1085" s="71" t="str">
        <f t="shared" si="640"/>
        <v>Intermediate Level of Service</v>
      </c>
      <c r="P1085" s="71">
        <v>1</v>
      </c>
      <c r="Q1085" s="71" t="str">
        <f t="shared" si="621"/>
        <v>Afridev Handpump</v>
      </c>
      <c r="R1085" s="71" t="str">
        <f t="shared" si="622"/>
        <v/>
      </c>
      <c r="S1085" s="71" t="str">
        <f t="shared" si="641"/>
        <v>Afridev Handpump</v>
      </c>
      <c r="T1085" s="71">
        <f t="shared" si="623"/>
        <v>1</v>
      </c>
      <c r="U1085" s="71">
        <f t="shared" si="624"/>
        <v>100</v>
      </c>
      <c r="V1085" s="71">
        <f t="shared" si="625"/>
        <v>1</v>
      </c>
      <c r="W1085" s="71">
        <f t="shared" si="626"/>
        <v>0</v>
      </c>
      <c r="X1085" s="71">
        <f t="shared" si="627"/>
        <v>1</v>
      </c>
      <c r="Y1085" s="71">
        <f t="shared" si="628"/>
        <v>0</v>
      </c>
      <c r="Z1085" s="71">
        <f t="shared" si="642"/>
        <v>0</v>
      </c>
      <c r="AA1085" s="71">
        <f t="shared" si="629"/>
        <v>1</v>
      </c>
      <c r="AB1085" s="71">
        <f t="shared" si="630"/>
        <v>70</v>
      </c>
      <c r="AC1085" s="71" t="str">
        <f t="shared" si="631"/>
        <v>Handpump</v>
      </c>
      <c r="AD1085" s="71">
        <f t="shared" si="643"/>
        <v>70</v>
      </c>
      <c r="AE1085" s="71" t="str">
        <f t="shared" si="644"/>
        <v/>
      </c>
      <c r="AF1085" s="71">
        <f t="shared" si="632"/>
        <v>1</v>
      </c>
      <c r="AG1085" s="71" t="str">
        <f t="shared" si="633"/>
        <v/>
      </c>
      <c r="AH1085" s="71" t="str">
        <f t="shared" si="634"/>
        <v/>
      </c>
      <c r="AI1085" s="71">
        <f t="shared" si="635"/>
        <v>1</v>
      </c>
      <c r="AJ1085" s="71" t="str">
        <f t="shared" si="636"/>
        <v>Turbidity</v>
      </c>
      <c r="AK1085" s="71">
        <f t="shared" si="637"/>
        <v>1</v>
      </c>
      <c r="AL1085" s="71">
        <f t="shared" si="645"/>
        <v>1</v>
      </c>
      <c r="AM1085" s="71">
        <f t="shared" si="638"/>
        <v>1</v>
      </c>
    </row>
    <row r="1086" spans="1:39" x14ac:dyDescent="0.45">
      <c r="A1086" s="71" t="str">
        <f t="shared" si="608"/>
        <v>2724760147</v>
      </c>
      <c r="B1086" s="71" t="str">
        <f t="shared" si="609"/>
        <v>01-09-2019 07:27:40 UTC</v>
      </c>
      <c r="C1086" s="71" t="str">
        <f t="shared" si="610"/>
        <v>7avs-2ss9-j09q</v>
      </c>
      <c r="D1086" s="71" t="str">
        <f t="shared" si="611"/>
        <v>-15.790874962694943</v>
      </c>
      <c r="E1086" s="71" t="str">
        <f t="shared" si="612"/>
        <v>35.272421250119805</v>
      </c>
      <c r="F1086" s="71" t="str">
        <f t="shared" si="613"/>
        <v>824.0</v>
      </c>
      <c r="G1086" s="71" t="str">
        <f t="shared" si="614"/>
        <v>Malawi</v>
      </c>
      <c r="H1086" s="71" t="str">
        <f t="shared" si="615"/>
        <v>Chiradzulu</v>
      </c>
      <c r="I1086" s="71" t="str">
        <f t="shared" si="616"/>
        <v>Mpunga</v>
      </c>
      <c r="J1086" s="71" t="str">
        <f t="shared" si="617"/>
        <v>Masuku</v>
      </c>
      <c r="K1086" s="71" t="str">
        <f t="shared" si="618"/>
        <v>Chongwa</v>
      </c>
      <c r="L1086" s="71">
        <f t="shared" si="619"/>
        <v>0</v>
      </c>
      <c r="M1086" s="71">
        <f t="shared" si="620"/>
        <v>0</v>
      </c>
      <c r="N1086" s="71">
        <f t="shared" si="639"/>
        <v>5</v>
      </c>
      <c r="O1086" s="71" t="str">
        <f t="shared" si="640"/>
        <v>Basic Level of Service</v>
      </c>
      <c r="P1086" s="71">
        <v>1</v>
      </c>
      <c r="Q1086" s="71" t="str">
        <f t="shared" si="621"/>
        <v>Afridev Handpump</v>
      </c>
      <c r="R1086" s="71" t="str">
        <f t="shared" si="622"/>
        <v/>
      </c>
      <c r="S1086" s="71" t="str">
        <f t="shared" si="641"/>
        <v>Afridev Handpump</v>
      </c>
      <c r="T1086" s="71">
        <f t="shared" si="623"/>
        <v>1</v>
      </c>
      <c r="U1086" s="71">
        <f t="shared" si="624"/>
        <v>750</v>
      </c>
      <c r="V1086" s="71">
        <f t="shared" si="625"/>
        <v>0</v>
      </c>
      <c r="W1086" s="71">
        <f t="shared" si="626"/>
        <v>0</v>
      </c>
      <c r="X1086" s="71">
        <f t="shared" si="627"/>
        <v>1</v>
      </c>
      <c r="Y1086" s="71">
        <f t="shared" si="628"/>
        <v>0</v>
      </c>
      <c r="Z1086" s="71">
        <f t="shared" si="642"/>
        <v>0</v>
      </c>
      <c r="AA1086" s="71">
        <f t="shared" si="629"/>
        <v>1</v>
      </c>
      <c r="AB1086" s="71">
        <f t="shared" si="630"/>
        <v>0</v>
      </c>
      <c r="AC1086" s="71" t="str">
        <f t="shared" si="631"/>
        <v>Handpump</v>
      </c>
      <c r="AD1086" s="71">
        <f t="shared" si="643"/>
        <v>0</v>
      </c>
      <c r="AE1086" s="71" t="str">
        <f t="shared" si="644"/>
        <v/>
      </c>
      <c r="AF1086" s="71">
        <f t="shared" si="632"/>
        <v>1</v>
      </c>
      <c r="AG1086" s="71" t="str">
        <f t="shared" si="633"/>
        <v/>
      </c>
      <c r="AH1086" s="71" t="str">
        <f t="shared" si="634"/>
        <v/>
      </c>
      <c r="AI1086" s="71">
        <f t="shared" si="635"/>
        <v>1</v>
      </c>
      <c r="AJ1086" s="71" t="str">
        <f t="shared" si="636"/>
        <v>Turbidity</v>
      </c>
      <c r="AK1086" s="71">
        <f t="shared" si="637"/>
        <v>1</v>
      </c>
      <c r="AL1086" s="71">
        <f t="shared" si="645"/>
        <v>1</v>
      </c>
      <c r="AM1086" s="71">
        <f t="shared" si="638"/>
        <v>0</v>
      </c>
    </row>
    <row r="1087" spans="1:39" x14ac:dyDescent="0.45">
      <c r="A1087" s="71" t="str">
        <f t="shared" si="608"/>
        <v>2740460049</v>
      </c>
      <c r="B1087" s="71" t="str">
        <f t="shared" si="609"/>
        <v>01-09-2019 07:41:45 UTC</v>
      </c>
      <c r="C1087" s="71" t="str">
        <f t="shared" si="610"/>
        <v>mj16-1mnn-6s5v</v>
      </c>
      <c r="D1087" s="71" t="str">
        <f t="shared" si="611"/>
        <v>-15.785036003217101</v>
      </c>
      <c r="E1087" s="71" t="str">
        <f t="shared" si="612"/>
        <v>35.135218128561974</v>
      </c>
      <c r="F1087" s="71" t="str">
        <f t="shared" si="613"/>
        <v>1002.0</v>
      </c>
      <c r="G1087" s="71" t="str">
        <f t="shared" si="614"/>
        <v>Malawi</v>
      </c>
      <c r="H1087" s="71" t="str">
        <f t="shared" si="615"/>
        <v>Chiradzulu</v>
      </c>
      <c r="I1087" s="71" t="str">
        <f t="shared" si="616"/>
        <v>Likoswe</v>
      </c>
      <c r="J1087" s="71" t="str">
        <f t="shared" si="617"/>
        <v>Kalungwe</v>
      </c>
      <c r="K1087" s="71" t="str">
        <f t="shared" si="618"/>
        <v>Namkwenya</v>
      </c>
      <c r="L1087" s="71">
        <f t="shared" si="619"/>
        <v>0</v>
      </c>
      <c r="M1087" s="71">
        <f t="shared" si="620"/>
        <v>0</v>
      </c>
      <c r="N1087" s="71">
        <f t="shared" si="639"/>
        <v>0</v>
      </c>
      <c r="O1087" s="71" t="str">
        <f t="shared" si="640"/>
        <v>No Improved System</v>
      </c>
      <c r="P1087" s="71" t="s">
        <v>96</v>
      </c>
      <c r="Q1087" s="71" t="str">
        <f t="shared" si="621"/>
        <v/>
      </c>
      <c r="R1087" s="71" t="str">
        <f t="shared" si="622"/>
        <v>Unprotected Spring</v>
      </c>
      <c r="S1087" s="71" t="str">
        <f t="shared" si="641"/>
        <v>Unprotected Spring</v>
      </c>
      <c r="T1087" s="71" t="str">
        <f t="shared" si="623"/>
        <v>N/A</v>
      </c>
      <c r="U1087" s="71">
        <f t="shared" si="624"/>
        <v>400</v>
      </c>
      <c r="V1087" s="71" t="str">
        <f t="shared" si="625"/>
        <v>N/A</v>
      </c>
      <c r="W1087" s="71" t="str">
        <f t="shared" si="626"/>
        <v/>
      </c>
      <c r="X1087" s="71" t="str">
        <f t="shared" si="627"/>
        <v/>
      </c>
      <c r="Y1087" s="71" t="str">
        <f t="shared" si="628"/>
        <v/>
      </c>
      <c r="Z1087" s="71" t="str">
        <f t="shared" si="642"/>
        <v>N/A</v>
      </c>
      <c r="AA1087" s="71" t="str">
        <f t="shared" si="629"/>
        <v>N/A</v>
      </c>
      <c r="AB1087" s="71" t="str">
        <f t="shared" si="630"/>
        <v/>
      </c>
      <c r="AC1087" s="71" t="str">
        <f t="shared" si="631"/>
        <v/>
      </c>
      <c r="AD1087" s="71" t="str">
        <f t="shared" si="643"/>
        <v/>
      </c>
      <c r="AE1087" s="71" t="str">
        <f t="shared" si="644"/>
        <v/>
      </c>
      <c r="AF1087" s="71" t="str">
        <f t="shared" si="632"/>
        <v>N/A</v>
      </c>
      <c r="AG1087" s="71" t="str">
        <f t="shared" si="633"/>
        <v/>
      </c>
      <c r="AH1087" s="71" t="str">
        <f t="shared" si="634"/>
        <v/>
      </c>
      <c r="AI1087" s="71" t="str">
        <f t="shared" si="635"/>
        <v/>
      </c>
      <c r="AJ1087" s="71" t="str">
        <f t="shared" si="636"/>
        <v/>
      </c>
      <c r="AK1087" s="71" t="str">
        <f t="shared" si="637"/>
        <v/>
      </c>
      <c r="AL1087" s="71" t="str">
        <f t="shared" si="645"/>
        <v>N/A</v>
      </c>
      <c r="AM1087" s="71" t="str">
        <f t="shared" si="638"/>
        <v>N/A</v>
      </c>
    </row>
    <row r="1088" spans="1:39" x14ac:dyDescent="0.45">
      <c r="A1088" s="71" t="str">
        <f t="shared" si="608"/>
        <v>2732540055</v>
      </c>
      <c r="B1088" s="71" t="str">
        <f t="shared" si="609"/>
        <v>01-09-2019 08:15:34 UTC</v>
      </c>
      <c r="C1088" s="71" t="str">
        <f t="shared" si="610"/>
        <v>wrnv-xfur-f4yu</v>
      </c>
      <c r="D1088" s="71" t="str">
        <f t="shared" si="611"/>
        <v>-15.787765653803945</v>
      </c>
      <c r="E1088" s="71" t="str">
        <f t="shared" si="612"/>
        <v>35.14223302714527</v>
      </c>
      <c r="F1088" s="71" t="str">
        <f t="shared" si="613"/>
        <v>1002.0</v>
      </c>
      <c r="G1088" s="71" t="str">
        <f t="shared" si="614"/>
        <v>Malawi</v>
      </c>
      <c r="H1088" s="71" t="str">
        <f t="shared" si="615"/>
        <v>Chiradzulu</v>
      </c>
      <c r="I1088" s="71" t="str">
        <f t="shared" si="616"/>
        <v>Likoswe</v>
      </c>
      <c r="J1088" s="71" t="str">
        <f t="shared" si="617"/>
        <v>Kalungwe</v>
      </c>
      <c r="K1088" s="71" t="str">
        <f t="shared" si="618"/>
        <v>Namkwenya</v>
      </c>
      <c r="L1088" s="71">
        <f t="shared" si="619"/>
        <v>0</v>
      </c>
      <c r="M1088" s="71">
        <f t="shared" si="620"/>
        <v>0</v>
      </c>
      <c r="N1088" s="71">
        <f t="shared" si="639"/>
        <v>5</v>
      </c>
      <c r="O1088" s="71" t="str">
        <f t="shared" si="640"/>
        <v>Basic Level of Service</v>
      </c>
      <c r="P1088" s="71">
        <v>1</v>
      </c>
      <c r="Q1088" s="71" t="str">
        <f t="shared" si="621"/>
        <v>Afridev Handpump</v>
      </c>
      <c r="R1088" s="71" t="str">
        <f t="shared" si="622"/>
        <v/>
      </c>
      <c r="S1088" s="71" t="str">
        <f t="shared" si="641"/>
        <v>Afridev Handpump</v>
      </c>
      <c r="T1088" s="71">
        <f t="shared" si="623"/>
        <v>1</v>
      </c>
      <c r="U1088" s="71">
        <f t="shared" si="624"/>
        <v>500</v>
      </c>
      <c r="V1088" s="71">
        <f t="shared" si="625"/>
        <v>0</v>
      </c>
      <c r="W1088" s="71">
        <f t="shared" si="626"/>
        <v>0</v>
      </c>
      <c r="X1088" s="71">
        <f t="shared" si="627"/>
        <v>1</v>
      </c>
      <c r="Y1088" s="71">
        <f t="shared" si="628"/>
        <v>0</v>
      </c>
      <c r="Z1088" s="71">
        <f t="shared" si="642"/>
        <v>0</v>
      </c>
      <c r="AA1088" s="71">
        <f t="shared" si="629"/>
        <v>1</v>
      </c>
      <c r="AB1088" s="71">
        <f t="shared" si="630"/>
        <v>71</v>
      </c>
      <c r="AC1088" s="71" t="str">
        <f t="shared" si="631"/>
        <v>Handpump</v>
      </c>
      <c r="AD1088" s="71">
        <f t="shared" si="643"/>
        <v>71</v>
      </c>
      <c r="AE1088" s="71" t="str">
        <f t="shared" si="644"/>
        <v/>
      </c>
      <c r="AF1088" s="71">
        <f t="shared" si="632"/>
        <v>1</v>
      </c>
      <c r="AG1088" s="71" t="str">
        <f t="shared" si="633"/>
        <v/>
      </c>
      <c r="AH1088" s="71" t="str">
        <f t="shared" si="634"/>
        <v/>
      </c>
      <c r="AI1088" s="71">
        <f t="shared" si="635"/>
        <v>1</v>
      </c>
      <c r="AJ1088" s="71" t="str">
        <f t="shared" si="636"/>
        <v>Turbidity</v>
      </c>
      <c r="AK1088" s="71">
        <f t="shared" si="637"/>
        <v>1</v>
      </c>
      <c r="AL1088" s="71">
        <f t="shared" si="645"/>
        <v>1</v>
      </c>
      <c r="AM1088" s="71">
        <f t="shared" si="638"/>
        <v>0</v>
      </c>
    </row>
    <row r="1089" spans="1:39" x14ac:dyDescent="0.45">
      <c r="A1089" s="71" t="str">
        <f t="shared" si="608"/>
        <v>2709620093</v>
      </c>
      <c r="B1089" s="71" t="str">
        <f t="shared" si="609"/>
        <v>01-09-2019 08:25:13 UTC</v>
      </c>
      <c r="C1089" s="71" t="str">
        <f t="shared" si="610"/>
        <v>f9qm-0y03-cb9e</v>
      </c>
      <c r="D1089" s="71" t="str">
        <f t="shared" si="611"/>
        <v>-15.793618527241051</v>
      </c>
      <c r="E1089" s="71" t="str">
        <f t="shared" si="612"/>
        <v>35.27631774544716</v>
      </c>
      <c r="F1089" s="71" t="str">
        <f t="shared" si="613"/>
        <v>823.0</v>
      </c>
      <c r="G1089" s="71" t="str">
        <f t="shared" si="614"/>
        <v>Malawi</v>
      </c>
      <c r="H1089" s="71" t="str">
        <f t="shared" si="615"/>
        <v>Chiradzulu</v>
      </c>
      <c r="I1089" s="71" t="str">
        <f t="shared" si="616"/>
        <v>Mpunga</v>
      </c>
      <c r="J1089" s="71" t="str">
        <f t="shared" si="617"/>
        <v>Masuku</v>
      </c>
      <c r="K1089" s="71" t="str">
        <f t="shared" si="618"/>
        <v>Chongwa</v>
      </c>
      <c r="L1089" s="71">
        <f t="shared" si="619"/>
        <v>0</v>
      </c>
      <c r="M1089" s="71">
        <f t="shared" si="620"/>
        <v>0</v>
      </c>
      <c r="N1089" s="71">
        <f t="shared" si="639"/>
        <v>3</v>
      </c>
      <c r="O1089" s="71" t="str">
        <f t="shared" si="640"/>
        <v>Basic Level of Service</v>
      </c>
      <c r="P1089" s="71">
        <v>1</v>
      </c>
      <c r="Q1089" s="71" t="str">
        <f t="shared" si="621"/>
        <v>Afridev Handpump</v>
      </c>
      <c r="R1089" s="71" t="str">
        <f t="shared" si="622"/>
        <v/>
      </c>
      <c r="S1089" s="71" t="str">
        <f t="shared" si="641"/>
        <v>Afridev Handpump</v>
      </c>
      <c r="T1089" s="71">
        <f t="shared" si="623"/>
        <v>1</v>
      </c>
      <c r="U1089" s="71">
        <f t="shared" si="624"/>
        <v>750</v>
      </c>
      <c r="V1089" s="71">
        <f t="shared" si="625"/>
        <v>0</v>
      </c>
      <c r="W1089" s="71">
        <f t="shared" si="626"/>
        <v>0</v>
      </c>
      <c r="X1089" s="71">
        <f t="shared" si="627"/>
        <v>1</v>
      </c>
      <c r="Y1089" s="71">
        <f t="shared" si="628"/>
        <v>0</v>
      </c>
      <c r="Z1089" s="71">
        <f t="shared" si="642"/>
        <v>0</v>
      </c>
      <c r="AA1089" s="71">
        <f t="shared" si="629"/>
        <v>0</v>
      </c>
      <c r="AB1089" s="71">
        <f t="shared" si="630"/>
        <v>0</v>
      </c>
      <c r="AC1089" s="71" t="str">
        <f t="shared" si="631"/>
        <v>Handpump</v>
      </c>
      <c r="AD1089" s="71">
        <f t="shared" si="643"/>
        <v>0</v>
      </c>
      <c r="AE1089" s="71" t="str">
        <f t="shared" si="644"/>
        <v/>
      </c>
      <c r="AF1089" s="71">
        <f t="shared" si="632"/>
        <v>1</v>
      </c>
      <c r="AG1089" s="71" t="str">
        <f t="shared" si="633"/>
        <v/>
      </c>
      <c r="AH1089" s="71" t="str">
        <f t="shared" si="634"/>
        <v/>
      </c>
      <c r="AI1089" s="71" t="str">
        <f t="shared" si="635"/>
        <v/>
      </c>
      <c r="AJ1089" s="71" t="str">
        <f t="shared" si="636"/>
        <v>Turbidity</v>
      </c>
      <c r="AK1089" s="71" t="str">
        <f t="shared" si="637"/>
        <v/>
      </c>
      <c r="AL1089" s="71" t="str">
        <f t="shared" si="645"/>
        <v>No Data</v>
      </c>
      <c r="AM1089" s="71">
        <f t="shared" si="638"/>
        <v>0</v>
      </c>
    </row>
    <row r="1090" spans="1:39" x14ac:dyDescent="0.45">
      <c r="A1090" s="71" t="str">
        <f t="shared" ref="A1090:A1153" si="646">IF(Instance_ID="","",Instance_ID)</f>
        <v>2719070074</v>
      </c>
      <c r="B1090" s="71" t="str">
        <f t="shared" ref="B1090:B1153" si="647">IF(Date="","",Date)</f>
        <v>01-09-2019 08:58:17 UTC</v>
      </c>
      <c r="C1090" s="71" t="str">
        <f t="shared" ref="C1090:C1153" si="648">IF(Unique_ID="","",Unique_ID)</f>
        <v>40ht-k05n-7ju4</v>
      </c>
      <c r="D1090" s="71" t="str">
        <f t="shared" ref="D1090:D1153" si="649">IF(Latitude="","",Latitude)</f>
        <v>-15.782605041749775</v>
      </c>
      <c r="E1090" s="71" t="str">
        <f t="shared" ref="E1090:E1153" si="650">IF(Longitude="","",Longitude)</f>
        <v>35.14732075855136</v>
      </c>
      <c r="F1090" s="71" t="str">
        <f t="shared" ref="F1090:F1153" si="651">IF(Elevation="","",Elevation)</f>
        <v>1014.0</v>
      </c>
      <c r="G1090" s="71" t="str">
        <f t="shared" ref="G1090:G1153" si="652">IF(Geo_Level_1="","",Geo_Level_1)</f>
        <v>Malawi</v>
      </c>
      <c r="H1090" s="71" t="str">
        <f t="shared" ref="H1090:H1153" si="653">IF(Geo_Level_2="","",Geo_Level_2)</f>
        <v>Chiradzulu</v>
      </c>
      <c r="I1090" s="71" t="str">
        <f t="shared" ref="I1090:I1153" si="654">IF(Geo_Level_1="","",Geo_Level_3)</f>
        <v>Likoswe</v>
      </c>
      <c r="J1090" s="71" t="str">
        <f t="shared" ref="J1090:J1153" si="655">IF(Geo_Level_1="","",Geo_Level_4)</f>
        <v>Kalungwe</v>
      </c>
      <c r="K1090" s="71" t="str">
        <f t="shared" ref="K1090:K1153" si="656">IF(Geo_Level_1="","",Geo_Level_5)</f>
        <v>Mkanda</v>
      </c>
      <c r="L1090" s="71">
        <f t="shared" ref="L1090:L1153" si="657">IF(Geo_Level_1="","",Geo_Level_6)</f>
        <v>0</v>
      </c>
      <c r="M1090" s="71">
        <f t="shared" ref="M1090:M1153" si="658">IF(Geo_Level_1="","",Geo_Level_7)</f>
        <v>0</v>
      </c>
      <c r="N1090" s="71">
        <f t="shared" si="639"/>
        <v>7</v>
      </c>
      <c r="O1090" s="71" t="str">
        <f t="shared" si="640"/>
        <v>Intermediate Level of Service</v>
      </c>
      <c r="P1090" s="71">
        <v>1</v>
      </c>
      <c r="Q1090" s="71" t="str">
        <f t="shared" ref="Q1090:Q1153" si="659">IF(Type_Improved_Water_Point="","",Type_Improved_Water_Point)</f>
        <v>Afridev Handpump</v>
      </c>
      <c r="R1090" s="71" t="str">
        <f t="shared" ref="R1090:R1153" si="660">IF(Type_Unimproved_Water="","",Type_Unimproved_Water)</f>
        <v/>
      </c>
      <c r="S1090" s="71" t="str">
        <f t="shared" si="641"/>
        <v>Afridev Handpump</v>
      </c>
      <c r="T1090" s="71">
        <f t="shared" ref="T1090:T1153" si="661">IF(P1090="N/A",P1090,IF(Waterpoint_Source_Protected="","No Data",IF(Waterpoint_Source_Protected="Yes",1,0)))</f>
        <v>1</v>
      </c>
      <c r="U1090" s="71">
        <f t="shared" ref="U1090:U1153" si="662">IF(Number_Users="","",Number_Users)</f>
        <v>150</v>
      </c>
      <c r="V1090" s="71">
        <f t="shared" ref="V1090:V1153" si="663">IFERROR(IF(P1090="N/A",P1090,IF(U1090="","No Data",IF(U1090&lt;=Gov_Standard_Number_Users,1,0))),1)</f>
        <v>1</v>
      </c>
      <c r="W1090" s="71">
        <f t="shared" ref="W1090:W1153" si="664">IF(Waterpoint_Out_Of_Service_Broken="","",IF(Waterpoint_Out_Of_Service_Broken="No",1,0))</f>
        <v>0</v>
      </c>
      <c r="X1090" s="71">
        <f t="shared" ref="X1090:X1153" si="665">IF(Waterpoint_Number_Times_Broken="","",IF(Waterpoint_Number_Times_Broken&lt;=12,1,0))</f>
        <v>1</v>
      </c>
      <c r="Y1090" s="71">
        <f t="shared" ref="Y1090:Y1153" si="666">IF(Waterpoint_Days_Broken="","",IF(Waterpoint_Days_Broken&gt;1,0,1))</f>
        <v>1</v>
      </c>
      <c r="Z1090" s="71">
        <f t="shared" si="642"/>
        <v>1</v>
      </c>
      <c r="AA1090" s="71">
        <f t="shared" ref="AA1090:AA1153" si="667">IF(P1090="N/A",P1090,IF(Water_Available_Day_Of_Visit="","No Data",IF(Water_Available_Day_Of_Visit="Yes",1,0)))</f>
        <v>1</v>
      </c>
      <c r="AB1090" s="71">
        <f t="shared" ref="AB1090:AB1153" si="668">IF(Seconds_20L="","",Seconds_20L)</f>
        <v>150</v>
      </c>
      <c r="AC1090" s="71" t="str">
        <f t="shared" ref="AC1090:AC1153" si="669">IF(Piped_Or_Handpump="","",Piped_Or_Handpump)</f>
        <v>Handpump</v>
      </c>
      <c r="AD1090" s="71">
        <f t="shared" si="643"/>
        <v>150</v>
      </c>
      <c r="AE1090" s="71" t="str">
        <f t="shared" si="644"/>
        <v/>
      </c>
      <c r="AF1090" s="71">
        <f t="shared" ref="AF1090:AF1153" si="670">IF(P1090="N/A",P1090,IF(AND(AD1090="",AE1090=""),"No Data",IF(AC1090="Piped System",IF(AE1090&gt;=Gov_Standards_Quantity,1,0),IF(AC1090="Handpump",IF(AB1090&lt;=Standard_Time_To_Fill_Bucket,1,0)))))</f>
        <v>0</v>
      </c>
      <c r="AG1090" s="71" t="str">
        <f t="shared" ref="AG1090:AG1153" si="671">IF(Ecoli_Result="","",IF(Ecoli_Result=Standard_Ecoli,1,0))</f>
        <v/>
      </c>
      <c r="AH1090" s="71" t="str">
        <f t="shared" ref="AH1090:AH1153" si="672">IF(Residual_Chlorine_Result="","",IF(AND(Residual_Chlorine_Result&lt;=Standard_Residual_Chlorine_Max,Residual_Chlorine_Result&gt;=Standard_Residual_Chlorine_Min),1,0))</f>
        <v/>
      </c>
      <c r="AI1090" s="71">
        <f t="shared" ref="AI1090:AI1153" si="673">IF(Bacteria_Result="","",IF(Bacteria_Result=Standard_Bacteria,1,0))</f>
        <v>1</v>
      </c>
      <c r="AJ1090" s="71" t="str">
        <f t="shared" ref="AJ1090:AJ1153" si="674">IF(Other_Contaminant="","",Other_Contaminant)</f>
        <v>Turbidity</v>
      </c>
      <c r="AK1090" s="71">
        <f t="shared" ref="AK1090:AK1153" si="675">IF(Other_Contaminant_Result="","",IF(Other_Contaminant_Result&lt;=Standard_Other_Contaminant,1,0))</f>
        <v>1</v>
      </c>
      <c r="AL1090" s="71">
        <f t="shared" si="645"/>
        <v>1</v>
      </c>
      <c r="AM1090" s="71">
        <f t="shared" ref="AM1090:AM1153" si="676">IF(P1090="N/A",P1090,IF(Water_Point_Condition_Overall="","No Data",IF(Water_Point_Condition_Overall="Normal",1,0)))</f>
        <v>1</v>
      </c>
    </row>
    <row r="1091" spans="1:39" x14ac:dyDescent="0.45">
      <c r="A1091" s="71" t="str">
        <f t="shared" si="646"/>
        <v>2714890112</v>
      </c>
      <c r="B1091" s="71" t="str">
        <f t="shared" si="647"/>
        <v>01-09-2019 09:00:06 UTC</v>
      </c>
      <c r="C1091" s="71" t="str">
        <f t="shared" si="648"/>
        <v>7e4u-86bk-h3p4</v>
      </c>
      <c r="D1091" s="71" t="str">
        <f t="shared" si="649"/>
        <v>-15.791919976472855</v>
      </c>
      <c r="E1091" s="71" t="str">
        <f t="shared" si="650"/>
        <v>35.27830408886075</v>
      </c>
      <c r="F1091" s="71" t="str">
        <f t="shared" si="651"/>
        <v>809.0</v>
      </c>
      <c r="G1091" s="71" t="str">
        <f t="shared" si="652"/>
        <v>Malawi</v>
      </c>
      <c r="H1091" s="71" t="str">
        <f t="shared" si="653"/>
        <v>Chiradzulu</v>
      </c>
      <c r="I1091" s="71" t="str">
        <f t="shared" si="654"/>
        <v>Mpunga</v>
      </c>
      <c r="J1091" s="71" t="str">
        <f t="shared" si="655"/>
        <v>Masuku</v>
      </c>
      <c r="K1091" s="71" t="str">
        <f t="shared" si="656"/>
        <v>Chongwa</v>
      </c>
      <c r="L1091" s="71">
        <f t="shared" si="657"/>
        <v>0</v>
      </c>
      <c r="M1091" s="71">
        <f t="shared" si="658"/>
        <v>0</v>
      </c>
      <c r="N1091" s="71">
        <f t="shared" ref="N1091:N1154" si="677">SUM(P1091,T1091,V1091,Z1091,AA1091,AF1091,AL1091,AM1091)</f>
        <v>7</v>
      </c>
      <c r="O1091" s="71" t="str">
        <f t="shared" ref="O1091:O1154" si="678">IF(N1091=0,"No Improved System",IF(N1091=1,"Inadequate Level of Service",IF(N1091=2,"Inadequate Level of Service",IF(N1091=3,"Basic Level of Service",IF(N1091=4,"Basic Level of Service",IF(N1091=5,"Basic Level of Service",IF(N1091=6,"Intermediate Level of Service",IF(N1091=7,"Intermediate Level of Service",IF(N1091=8,"High Level of Service")))))))))</f>
        <v>Intermediate Level of Service</v>
      </c>
      <c r="P1091" s="71">
        <v>1</v>
      </c>
      <c r="Q1091" s="71" t="str">
        <f t="shared" si="659"/>
        <v>Afridev Handpump</v>
      </c>
      <c r="R1091" s="71" t="str">
        <f t="shared" si="660"/>
        <v/>
      </c>
      <c r="S1091" s="71" t="str">
        <f t="shared" ref="S1091:S1154" si="679">CONCATENATE(Q1091,R1091)</f>
        <v>Afridev Handpump</v>
      </c>
      <c r="T1091" s="71">
        <f t="shared" si="661"/>
        <v>1</v>
      </c>
      <c r="U1091" s="71">
        <f t="shared" si="662"/>
        <v>395</v>
      </c>
      <c r="V1091" s="71">
        <f t="shared" si="663"/>
        <v>0</v>
      </c>
      <c r="W1091" s="71">
        <f t="shared" si="664"/>
        <v>1</v>
      </c>
      <c r="X1091" s="71" t="str">
        <f t="shared" si="665"/>
        <v/>
      </c>
      <c r="Y1091" s="71" t="str">
        <f t="shared" si="666"/>
        <v/>
      </c>
      <c r="Z1091" s="71">
        <f t="shared" ref="Z1091:Z1154" si="680">IF(P1091="N/A",P1091,IF(OR(W1091="",AND(W1091=0,X1091="",Y1091="")),"No Data",IF(W1091=1,1,IF(AND(X1091=1,Y1091=1),1,0))))</f>
        <v>1</v>
      </c>
      <c r="AA1091" s="71">
        <f t="shared" si="667"/>
        <v>1</v>
      </c>
      <c r="AB1091" s="71">
        <f t="shared" si="668"/>
        <v>62</v>
      </c>
      <c r="AC1091" s="71" t="str">
        <f t="shared" si="669"/>
        <v>Handpump</v>
      </c>
      <c r="AD1091" s="71">
        <f t="shared" ref="AD1091:AD1154" si="681">IF(AC1091="Handpump",IF(AB1091="","",AB1091),"")</f>
        <v>62</v>
      </c>
      <c r="AE1091" s="71" t="str">
        <f t="shared" ref="AE1091:AE1154" si="682">IF(AC1091="piped system",IFERROR(20/AB1091*86400/U1091,""),"")</f>
        <v/>
      </c>
      <c r="AF1091" s="71">
        <f t="shared" si="670"/>
        <v>1</v>
      </c>
      <c r="AG1091" s="71" t="str">
        <f t="shared" si="671"/>
        <v/>
      </c>
      <c r="AH1091" s="71" t="str">
        <f t="shared" si="672"/>
        <v/>
      </c>
      <c r="AI1091" s="71">
        <f t="shared" si="673"/>
        <v>1</v>
      </c>
      <c r="AJ1091" s="71" t="str">
        <f t="shared" si="674"/>
        <v>Turbidity</v>
      </c>
      <c r="AK1091" s="71">
        <f t="shared" si="675"/>
        <v>1</v>
      </c>
      <c r="AL1091" s="71">
        <f t="shared" ref="AL1091:AL1154" si="683">IF(P1091="N/A",P1091,IF(AJ1091="",IF(OR(AG1091=0,AND(AI1091=0,AG1091="")),0,IF(OR(AG1091=1,AH1091=1,AI1091=1),1,"No Data")),IF(OR(AK1091=0,AG1091=0,AND(AI1091=0,AG1091="")),0,IF(AND(AK1091=1,OR(AG1091=1,AH1091=1,AI1091=1)),1,"No Data"))))</f>
        <v>1</v>
      </c>
      <c r="AM1091" s="71">
        <f t="shared" si="676"/>
        <v>1</v>
      </c>
    </row>
    <row r="1092" spans="1:39" x14ac:dyDescent="0.45">
      <c r="A1092" s="71" t="str">
        <f t="shared" si="646"/>
        <v>2740460055</v>
      </c>
      <c r="B1092" s="71" t="str">
        <f t="shared" si="647"/>
        <v>01-09-2019 09:46:50 UTC</v>
      </c>
      <c r="C1092" s="71" t="str">
        <f t="shared" si="648"/>
        <v>a9nu-8npq-q8v9</v>
      </c>
      <c r="D1092" s="71" t="str">
        <f t="shared" si="649"/>
        <v>-15.784376012161374</v>
      </c>
      <c r="E1092" s="71" t="str">
        <f t="shared" si="650"/>
        <v>35.146402437239885</v>
      </c>
      <c r="F1092" s="71" t="str">
        <f t="shared" si="651"/>
        <v>1019.0</v>
      </c>
      <c r="G1092" s="71" t="str">
        <f t="shared" si="652"/>
        <v>Malawi</v>
      </c>
      <c r="H1092" s="71" t="str">
        <f t="shared" si="653"/>
        <v>Chiradzulu</v>
      </c>
      <c r="I1092" s="71" t="str">
        <f t="shared" si="654"/>
        <v>Likoswe</v>
      </c>
      <c r="J1092" s="71" t="str">
        <f t="shared" si="655"/>
        <v>Kalungwe</v>
      </c>
      <c r="K1092" s="71" t="str">
        <f t="shared" si="656"/>
        <v>Mkanda</v>
      </c>
      <c r="L1092" s="71">
        <f t="shared" si="657"/>
        <v>0</v>
      </c>
      <c r="M1092" s="71">
        <f t="shared" si="658"/>
        <v>0</v>
      </c>
      <c r="N1092" s="71">
        <f t="shared" si="677"/>
        <v>7</v>
      </c>
      <c r="O1092" s="71" t="str">
        <f t="shared" si="678"/>
        <v>Intermediate Level of Service</v>
      </c>
      <c r="P1092" s="71">
        <v>1</v>
      </c>
      <c r="Q1092" s="71" t="str">
        <f t="shared" si="659"/>
        <v>Afridev Handpump</v>
      </c>
      <c r="R1092" s="71" t="str">
        <f t="shared" si="660"/>
        <v/>
      </c>
      <c r="S1092" s="71" t="str">
        <f t="shared" si="679"/>
        <v>Afridev Handpump</v>
      </c>
      <c r="T1092" s="71">
        <f t="shared" si="661"/>
        <v>1</v>
      </c>
      <c r="U1092" s="71">
        <f t="shared" si="662"/>
        <v>400</v>
      </c>
      <c r="V1092" s="71">
        <f t="shared" si="663"/>
        <v>0</v>
      </c>
      <c r="W1092" s="71">
        <f t="shared" si="664"/>
        <v>0</v>
      </c>
      <c r="X1092" s="71">
        <f t="shared" si="665"/>
        <v>1</v>
      </c>
      <c r="Y1092" s="71">
        <f t="shared" si="666"/>
        <v>1</v>
      </c>
      <c r="Z1092" s="71">
        <f t="shared" si="680"/>
        <v>1</v>
      </c>
      <c r="AA1092" s="71">
        <f t="shared" si="667"/>
        <v>1</v>
      </c>
      <c r="AB1092" s="71">
        <f t="shared" si="668"/>
        <v>44</v>
      </c>
      <c r="AC1092" s="71" t="str">
        <f t="shared" si="669"/>
        <v>Handpump</v>
      </c>
      <c r="AD1092" s="71">
        <f t="shared" si="681"/>
        <v>44</v>
      </c>
      <c r="AE1092" s="71" t="str">
        <f t="shared" si="682"/>
        <v/>
      </c>
      <c r="AF1092" s="71">
        <f t="shared" si="670"/>
        <v>1</v>
      </c>
      <c r="AG1092" s="71" t="str">
        <f t="shared" si="671"/>
        <v/>
      </c>
      <c r="AH1092" s="71" t="str">
        <f t="shared" si="672"/>
        <v/>
      </c>
      <c r="AI1092" s="71">
        <f t="shared" si="673"/>
        <v>1</v>
      </c>
      <c r="AJ1092" s="71" t="str">
        <f t="shared" si="674"/>
        <v>Turbidity</v>
      </c>
      <c r="AK1092" s="71">
        <f t="shared" si="675"/>
        <v>1</v>
      </c>
      <c r="AL1092" s="71">
        <f t="shared" si="683"/>
        <v>1</v>
      </c>
      <c r="AM1092" s="71">
        <f t="shared" si="676"/>
        <v>1</v>
      </c>
    </row>
    <row r="1093" spans="1:39" x14ac:dyDescent="0.45">
      <c r="A1093" s="71" t="str">
        <f t="shared" si="646"/>
        <v>2738570103</v>
      </c>
      <c r="B1093" s="71" t="str">
        <f t="shared" si="647"/>
        <v>01-09-2019 09:51:23 UTC</v>
      </c>
      <c r="C1093" s="71" t="str">
        <f t="shared" si="648"/>
        <v>95jk-ua7j-4tmx</v>
      </c>
      <c r="D1093" s="71" t="str">
        <f t="shared" si="649"/>
        <v>-15.791007271036506</v>
      </c>
      <c r="E1093" s="71" t="str">
        <f t="shared" si="650"/>
        <v>35.27659468352795</v>
      </c>
      <c r="F1093" s="71" t="str">
        <f t="shared" si="651"/>
        <v>813.0</v>
      </c>
      <c r="G1093" s="71" t="str">
        <f t="shared" si="652"/>
        <v>Malawi</v>
      </c>
      <c r="H1093" s="71" t="str">
        <f t="shared" si="653"/>
        <v>Chiradzulu</v>
      </c>
      <c r="I1093" s="71" t="str">
        <f t="shared" si="654"/>
        <v>Mpunga</v>
      </c>
      <c r="J1093" s="71" t="str">
        <f t="shared" si="655"/>
        <v>Masuku</v>
      </c>
      <c r="K1093" s="71" t="str">
        <f t="shared" si="656"/>
        <v>Chongwa</v>
      </c>
      <c r="L1093" s="71">
        <f t="shared" si="657"/>
        <v>0</v>
      </c>
      <c r="M1093" s="71">
        <f t="shared" si="658"/>
        <v>0</v>
      </c>
      <c r="N1093" s="71">
        <f t="shared" si="677"/>
        <v>7</v>
      </c>
      <c r="O1093" s="71" t="str">
        <f t="shared" si="678"/>
        <v>Intermediate Level of Service</v>
      </c>
      <c r="P1093" s="71">
        <v>1</v>
      </c>
      <c r="Q1093" s="71" t="str">
        <f t="shared" si="659"/>
        <v>Afridev Handpump</v>
      </c>
      <c r="R1093" s="71" t="str">
        <f t="shared" si="660"/>
        <v/>
      </c>
      <c r="S1093" s="71" t="str">
        <f t="shared" si="679"/>
        <v>Afridev Handpump</v>
      </c>
      <c r="T1093" s="71">
        <f t="shared" si="661"/>
        <v>1</v>
      </c>
      <c r="U1093" s="71">
        <f t="shared" si="662"/>
        <v>1500</v>
      </c>
      <c r="V1093" s="71">
        <f t="shared" si="663"/>
        <v>0</v>
      </c>
      <c r="W1093" s="71">
        <f t="shared" si="664"/>
        <v>1</v>
      </c>
      <c r="X1093" s="71" t="str">
        <f t="shared" si="665"/>
        <v/>
      </c>
      <c r="Y1093" s="71" t="str">
        <f t="shared" si="666"/>
        <v/>
      </c>
      <c r="Z1093" s="71">
        <f t="shared" si="680"/>
        <v>1</v>
      </c>
      <c r="AA1093" s="71">
        <f t="shared" si="667"/>
        <v>1</v>
      </c>
      <c r="AB1093" s="71">
        <f t="shared" si="668"/>
        <v>46</v>
      </c>
      <c r="AC1093" s="71" t="str">
        <f t="shared" si="669"/>
        <v>Handpump</v>
      </c>
      <c r="AD1093" s="71">
        <f t="shared" si="681"/>
        <v>46</v>
      </c>
      <c r="AE1093" s="71" t="str">
        <f t="shared" si="682"/>
        <v/>
      </c>
      <c r="AF1093" s="71">
        <f t="shared" si="670"/>
        <v>1</v>
      </c>
      <c r="AG1093" s="71" t="str">
        <f t="shared" si="671"/>
        <v/>
      </c>
      <c r="AH1093" s="71" t="str">
        <f t="shared" si="672"/>
        <v/>
      </c>
      <c r="AI1093" s="71">
        <f t="shared" si="673"/>
        <v>1</v>
      </c>
      <c r="AJ1093" s="71" t="str">
        <f t="shared" si="674"/>
        <v>Turbidity</v>
      </c>
      <c r="AK1093" s="71">
        <f t="shared" si="675"/>
        <v>1</v>
      </c>
      <c r="AL1093" s="71">
        <f t="shared" si="683"/>
        <v>1</v>
      </c>
      <c r="AM1093" s="71">
        <f t="shared" si="676"/>
        <v>1</v>
      </c>
    </row>
    <row r="1094" spans="1:39" x14ac:dyDescent="0.45">
      <c r="A1094" s="71" t="str">
        <f t="shared" si="646"/>
        <v>2719100059</v>
      </c>
      <c r="B1094" s="71" t="str">
        <f t="shared" si="647"/>
        <v>01-09-2019 09:53:24 UTC</v>
      </c>
      <c r="C1094" s="71" t="str">
        <f t="shared" si="648"/>
        <v>a6ew-16h2-358k</v>
      </c>
      <c r="D1094" s="71" t="str">
        <f t="shared" si="649"/>
        <v>-15.783425001427531</v>
      </c>
      <c r="E1094" s="71" t="str">
        <f t="shared" si="650"/>
        <v>35.145256631076336</v>
      </c>
      <c r="F1094" s="71" t="str">
        <f t="shared" si="651"/>
        <v>1023.0</v>
      </c>
      <c r="G1094" s="71" t="str">
        <f t="shared" si="652"/>
        <v>Malawi</v>
      </c>
      <c r="H1094" s="71" t="str">
        <f t="shared" si="653"/>
        <v>Chiradzulu</v>
      </c>
      <c r="I1094" s="71" t="str">
        <f t="shared" si="654"/>
        <v>Likoswe</v>
      </c>
      <c r="J1094" s="71" t="str">
        <f t="shared" si="655"/>
        <v>Kalungwe</v>
      </c>
      <c r="K1094" s="71" t="str">
        <f t="shared" si="656"/>
        <v>Mkanda</v>
      </c>
      <c r="L1094" s="71">
        <f t="shared" si="657"/>
        <v>0</v>
      </c>
      <c r="M1094" s="71">
        <f t="shared" si="658"/>
        <v>0</v>
      </c>
      <c r="N1094" s="71">
        <f t="shared" si="677"/>
        <v>7</v>
      </c>
      <c r="O1094" s="71" t="str">
        <f t="shared" si="678"/>
        <v>Intermediate Level of Service</v>
      </c>
      <c r="P1094" s="71">
        <v>1</v>
      </c>
      <c r="Q1094" s="71" t="str">
        <f t="shared" si="659"/>
        <v>Afridev Handpump</v>
      </c>
      <c r="R1094" s="71" t="str">
        <f t="shared" si="660"/>
        <v/>
      </c>
      <c r="S1094" s="71" t="str">
        <f t="shared" si="679"/>
        <v>Afridev Handpump</v>
      </c>
      <c r="T1094" s="71">
        <f t="shared" si="661"/>
        <v>1</v>
      </c>
      <c r="U1094" s="71">
        <f t="shared" si="662"/>
        <v>350</v>
      </c>
      <c r="V1094" s="71">
        <f t="shared" si="663"/>
        <v>0</v>
      </c>
      <c r="W1094" s="71">
        <f t="shared" si="664"/>
        <v>1</v>
      </c>
      <c r="X1094" s="71" t="str">
        <f t="shared" si="665"/>
        <v/>
      </c>
      <c r="Y1094" s="71" t="str">
        <f t="shared" si="666"/>
        <v/>
      </c>
      <c r="Z1094" s="71">
        <f t="shared" si="680"/>
        <v>1</v>
      </c>
      <c r="AA1094" s="71">
        <f t="shared" si="667"/>
        <v>1</v>
      </c>
      <c r="AB1094" s="71">
        <f t="shared" si="668"/>
        <v>63</v>
      </c>
      <c r="AC1094" s="71" t="str">
        <f t="shared" si="669"/>
        <v>Handpump</v>
      </c>
      <c r="AD1094" s="71">
        <f t="shared" si="681"/>
        <v>63</v>
      </c>
      <c r="AE1094" s="71" t="str">
        <f t="shared" si="682"/>
        <v/>
      </c>
      <c r="AF1094" s="71">
        <f t="shared" si="670"/>
        <v>1</v>
      </c>
      <c r="AG1094" s="71" t="str">
        <f t="shared" si="671"/>
        <v/>
      </c>
      <c r="AH1094" s="71" t="str">
        <f t="shared" si="672"/>
        <v/>
      </c>
      <c r="AI1094" s="71">
        <f t="shared" si="673"/>
        <v>1</v>
      </c>
      <c r="AJ1094" s="71" t="str">
        <f t="shared" si="674"/>
        <v>Turbidity</v>
      </c>
      <c r="AK1094" s="71">
        <f t="shared" si="675"/>
        <v>1</v>
      </c>
      <c r="AL1094" s="71">
        <f t="shared" si="683"/>
        <v>1</v>
      </c>
      <c r="AM1094" s="71">
        <f t="shared" si="676"/>
        <v>1</v>
      </c>
    </row>
    <row r="1095" spans="1:39" x14ac:dyDescent="0.45">
      <c r="A1095" s="71" t="str">
        <f t="shared" si="646"/>
        <v>2740450145</v>
      </c>
      <c r="B1095" s="71" t="str">
        <f t="shared" si="647"/>
        <v>01-09-2019 10:29:10 UTC</v>
      </c>
      <c r="C1095" s="71" t="str">
        <f t="shared" si="648"/>
        <v>5pst-xd6q-m32d</v>
      </c>
      <c r="D1095" s="71" t="str">
        <f t="shared" si="649"/>
        <v>-15.779545605182648</v>
      </c>
      <c r="E1095" s="71" t="str">
        <f t="shared" si="650"/>
        <v>35.27769296430051</v>
      </c>
      <c r="F1095" s="71" t="str">
        <f t="shared" si="651"/>
        <v>797.0</v>
      </c>
      <c r="G1095" s="71" t="str">
        <f t="shared" si="652"/>
        <v>Malawi</v>
      </c>
      <c r="H1095" s="71" t="str">
        <f t="shared" si="653"/>
        <v>Chiradzulu</v>
      </c>
      <c r="I1095" s="71" t="str">
        <f t="shared" si="654"/>
        <v>Mpunga</v>
      </c>
      <c r="J1095" s="71" t="str">
        <f t="shared" si="655"/>
        <v>Masuku</v>
      </c>
      <c r="K1095" s="71" t="str">
        <f t="shared" si="656"/>
        <v>Namathiya</v>
      </c>
      <c r="L1095" s="71">
        <f t="shared" si="657"/>
        <v>0</v>
      </c>
      <c r="M1095" s="71">
        <f t="shared" si="658"/>
        <v>0</v>
      </c>
      <c r="N1095" s="71">
        <f t="shared" si="677"/>
        <v>5</v>
      </c>
      <c r="O1095" s="71" t="str">
        <f t="shared" si="678"/>
        <v>Basic Level of Service</v>
      </c>
      <c r="P1095" s="71">
        <v>1</v>
      </c>
      <c r="Q1095" s="71" t="str">
        <f t="shared" si="659"/>
        <v>Afridev Handpump</v>
      </c>
      <c r="R1095" s="71" t="str">
        <f t="shared" si="660"/>
        <v/>
      </c>
      <c r="S1095" s="71" t="str">
        <f t="shared" si="679"/>
        <v>Afridev Handpump</v>
      </c>
      <c r="T1095" s="71">
        <f t="shared" si="661"/>
        <v>1</v>
      </c>
      <c r="U1095" s="71">
        <f t="shared" si="662"/>
        <v>35</v>
      </c>
      <c r="V1095" s="71">
        <f t="shared" si="663"/>
        <v>1</v>
      </c>
      <c r="W1095" s="71">
        <f t="shared" si="664"/>
        <v>0</v>
      </c>
      <c r="X1095" s="71">
        <f t="shared" si="665"/>
        <v>1</v>
      </c>
      <c r="Y1095" s="71">
        <f t="shared" si="666"/>
        <v>0</v>
      </c>
      <c r="Z1095" s="71">
        <f t="shared" si="680"/>
        <v>0</v>
      </c>
      <c r="AA1095" s="71">
        <f t="shared" si="667"/>
        <v>1</v>
      </c>
      <c r="AB1095" s="71">
        <f t="shared" si="668"/>
        <v>140</v>
      </c>
      <c r="AC1095" s="71" t="str">
        <f t="shared" si="669"/>
        <v>Handpump</v>
      </c>
      <c r="AD1095" s="71">
        <f t="shared" si="681"/>
        <v>140</v>
      </c>
      <c r="AE1095" s="71" t="str">
        <f t="shared" si="682"/>
        <v/>
      </c>
      <c r="AF1095" s="71">
        <f t="shared" si="670"/>
        <v>0</v>
      </c>
      <c r="AG1095" s="71" t="str">
        <f t="shared" si="671"/>
        <v/>
      </c>
      <c r="AH1095" s="71" t="str">
        <f t="shared" si="672"/>
        <v/>
      </c>
      <c r="AI1095" s="71">
        <f t="shared" si="673"/>
        <v>1</v>
      </c>
      <c r="AJ1095" s="71" t="str">
        <f t="shared" si="674"/>
        <v>Turbidity</v>
      </c>
      <c r="AK1095" s="71">
        <f t="shared" si="675"/>
        <v>1</v>
      </c>
      <c r="AL1095" s="71">
        <f t="shared" si="683"/>
        <v>1</v>
      </c>
      <c r="AM1095" s="71">
        <f t="shared" si="676"/>
        <v>0</v>
      </c>
    </row>
    <row r="1096" spans="1:39" x14ac:dyDescent="0.45">
      <c r="A1096" s="71" t="str">
        <f t="shared" si="646"/>
        <v>2707740058</v>
      </c>
      <c r="B1096" s="71" t="str">
        <f t="shared" si="647"/>
        <v>01-09-2019 10:33:06 UTC</v>
      </c>
      <c r="C1096" s="71" t="str">
        <f t="shared" si="648"/>
        <v>80sc-6j7w-v7b7</v>
      </c>
      <c r="D1096" s="71" t="str">
        <f t="shared" si="649"/>
        <v>-15.780240423046052</v>
      </c>
      <c r="E1096" s="71" t="str">
        <f t="shared" si="650"/>
        <v>35.145185217261314</v>
      </c>
      <c r="F1096" s="71" t="str">
        <f t="shared" si="651"/>
        <v>1011.0</v>
      </c>
      <c r="G1096" s="71" t="str">
        <f t="shared" si="652"/>
        <v>Malawi</v>
      </c>
      <c r="H1096" s="71" t="str">
        <f t="shared" si="653"/>
        <v>Chiradzulu</v>
      </c>
      <c r="I1096" s="71" t="str">
        <f t="shared" si="654"/>
        <v>Likoswe</v>
      </c>
      <c r="J1096" s="71" t="str">
        <f t="shared" si="655"/>
        <v>Nkonga</v>
      </c>
      <c r="K1096" s="71" t="str">
        <f t="shared" si="656"/>
        <v>Mkuchila</v>
      </c>
      <c r="L1096" s="71">
        <f t="shared" si="657"/>
        <v>0</v>
      </c>
      <c r="M1096" s="71">
        <f t="shared" si="658"/>
        <v>0</v>
      </c>
      <c r="N1096" s="71">
        <f t="shared" si="677"/>
        <v>6</v>
      </c>
      <c r="O1096" s="71" t="str">
        <f t="shared" si="678"/>
        <v>Intermediate Level of Service</v>
      </c>
      <c r="P1096" s="71">
        <v>1</v>
      </c>
      <c r="Q1096" s="71" t="str">
        <f t="shared" si="659"/>
        <v>Afridev Handpump</v>
      </c>
      <c r="R1096" s="71" t="str">
        <f t="shared" si="660"/>
        <v/>
      </c>
      <c r="S1096" s="71" t="str">
        <f t="shared" si="679"/>
        <v>Afridev Handpump</v>
      </c>
      <c r="T1096" s="71">
        <f t="shared" si="661"/>
        <v>1</v>
      </c>
      <c r="U1096" s="71">
        <f t="shared" si="662"/>
        <v>900</v>
      </c>
      <c r="V1096" s="71">
        <f t="shared" si="663"/>
        <v>0</v>
      </c>
      <c r="W1096" s="71">
        <f t="shared" si="664"/>
        <v>1</v>
      </c>
      <c r="X1096" s="71" t="str">
        <f t="shared" si="665"/>
        <v/>
      </c>
      <c r="Y1096" s="71" t="str">
        <f t="shared" si="666"/>
        <v/>
      </c>
      <c r="Z1096" s="71">
        <f t="shared" si="680"/>
        <v>1</v>
      </c>
      <c r="AA1096" s="71">
        <f t="shared" si="667"/>
        <v>1</v>
      </c>
      <c r="AB1096" s="71">
        <f t="shared" si="668"/>
        <v>60</v>
      </c>
      <c r="AC1096" s="71" t="str">
        <f t="shared" si="669"/>
        <v>Handpump</v>
      </c>
      <c r="AD1096" s="71">
        <f t="shared" si="681"/>
        <v>60</v>
      </c>
      <c r="AE1096" s="71" t="str">
        <f t="shared" si="682"/>
        <v/>
      </c>
      <c r="AF1096" s="71">
        <f t="shared" si="670"/>
        <v>1</v>
      </c>
      <c r="AG1096" s="71" t="str">
        <f t="shared" si="671"/>
        <v/>
      </c>
      <c r="AH1096" s="71" t="str">
        <f t="shared" si="672"/>
        <v/>
      </c>
      <c r="AI1096" s="71">
        <f t="shared" si="673"/>
        <v>1</v>
      </c>
      <c r="AJ1096" s="71" t="str">
        <f t="shared" si="674"/>
        <v>Turbidity</v>
      </c>
      <c r="AK1096" s="71">
        <f t="shared" si="675"/>
        <v>1</v>
      </c>
      <c r="AL1096" s="71">
        <f t="shared" si="683"/>
        <v>1</v>
      </c>
      <c r="AM1096" s="71">
        <f t="shared" si="676"/>
        <v>0</v>
      </c>
    </row>
    <row r="1097" spans="1:39" x14ac:dyDescent="0.45">
      <c r="A1097" s="71" t="str">
        <f t="shared" si="646"/>
        <v>2738550108</v>
      </c>
      <c r="B1097" s="71" t="str">
        <f t="shared" si="647"/>
        <v>01-09-2019 10:59:02 UTC</v>
      </c>
      <c r="C1097" s="71" t="str">
        <f t="shared" si="648"/>
        <v>xbhp-40d5-x00d</v>
      </c>
      <c r="D1097" s="71" t="str">
        <f t="shared" si="649"/>
        <v>-15.777437472715974</v>
      </c>
      <c r="E1097" s="71" t="str">
        <f t="shared" si="650"/>
        <v>35.27625136077404</v>
      </c>
      <c r="F1097" s="71" t="str">
        <f t="shared" si="651"/>
        <v>809.0</v>
      </c>
      <c r="G1097" s="71" t="str">
        <f t="shared" si="652"/>
        <v>Malawi</v>
      </c>
      <c r="H1097" s="71" t="str">
        <f t="shared" si="653"/>
        <v>Chiradzulu</v>
      </c>
      <c r="I1097" s="71" t="str">
        <f t="shared" si="654"/>
        <v>Mpunga</v>
      </c>
      <c r="J1097" s="71" t="str">
        <f t="shared" si="655"/>
        <v>Masuku</v>
      </c>
      <c r="K1097" s="71" t="str">
        <f t="shared" si="656"/>
        <v>Namathiya</v>
      </c>
      <c r="L1097" s="71">
        <f t="shared" si="657"/>
        <v>0</v>
      </c>
      <c r="M1097" s="71">
        <f t="shared" si="658"/>
        <v>0</v>
      </c>
      <c r="N1097" s="71">
        <f t="shared" si="677"/>
        <v>7</v>
      </c>
      <c r="O1097" s="71" t="str">
        <f t="shared" si="678"/>
        <v>Intermediate Level of Service</v>
      </c>
      <c r="P1097" s="71">
        <v>1</v>
      </c>
      <c r="Q1097" s="71" t="str">
        <f t="shared" si="659"/>
        <v>Afridev Handpump</v>
      </c>
      <c r="R1097" s="71" t="str">
        <f t="shared" si="660"/>
        <v/>
      </c>
      <c r="S1097" s="71" t="str">
        <f t="shared" si="679"/>
        <v>Afridev Handpump</v>
      </c>
      <c r="T1097" s="71">
        <f t="shared" si="661"/>
        <v>1</v>
      </c>
      <c r="U1097" s="71">
        <f t="shared" si="662"/>
        <v>40</v>
      </c>
      <c r="V1097" s="71">
        <f t="shared" si="663"/>
        <v>1</v>
      </c>
      <c r="W1097" s="71">
        <f t="shared" si="664"/>
        <v>0</v>
      </c>
      <c r="X1097" s="71">
        <f t="shared" si="665"/>
        <v>1</v>
      </c>
      <c r="Y1097" s="71">
        <f t="shared" si="666"/>
        <v>0</v>
      </c>
      <c r="Z1097" s="71">
        <f t="shared" si="680"/>
        <v>0</v>
      </c>
      <c r="AA1097" s="71">
        <f t="shared" si="667"/>
        <v>1</v>
      </c>
      <c r="AB1097" s="71">
        <f t="shared" si="668"/>
        <v>67</v>
      </c>
      <c r="AC1097" s="71" t="str">
        <f t="shared" si="669"/>
        <v>Handpump</v>
      </c>
      <c r="AD1097" s="71">
        <f t="shared" si="681"/>
        <v>67</v>
      </c>
      <c r="AE1097" s="71" t="str">
        <f t="shared" si="682"/>
        <v/>
      </c>
      <c r="AF1097" s="71">
        <f t="shared" si="670"/>
        <v>1</v>
      </c>
      <c r="AG1097" s="71" t="str">
        <f t="shared" si="671"/>
        <v/>
      </c>
      <c r="AH1097" s="71" t="str">
        <f t="shared" si="672"/>
        <v/>
      </c>
      <c r="AI1097" s="71">
        <f t="shared" si="673"/>
        <v>1</v>
      </c>
      <c r="AJ1097" s="71" t="str">
        <f t="shared" si="674"/>
        <v>Turbidity</v>
      </c>
      <c r="AK1097" s="71">
        <f t="shared" si="675"/>
        <v>1</v>
      </c>
      <c r="AL1097" s="71">
        <f t="shared" si="683"/>
        <v>1</v>
      </c>
      <c r="AM1097" s="71">
        <f t="shared" si="676"/>
        <v>1</v>
      </c>
    </row>
    <row r="1098" spans="1:39" x14ac:dyDescent="0.45">
      <c r="A1098" s="71" t="str">
        <f t="shared" si="646"/>
        <v>2709610071</v>
      </c>
      <c r="B1098" s="71" t="str">
        <f t="shared" si="647"/>
        <v>01-09-2019 11:04:17 UTC</v>
      </c>
      <c r="C1098" s="71" t="str">
        <f t="shared" si="648"/>
        <v>xqu0-kc2d-gtte</v>
      </c>
      <c r="D1098" s="71" t="str">
        <f t="shared" si="649"/>
        <v>-15.778356506489217</v>
      </c>
      <c r="E1098" s="71" t="str">
        <f t="shared" si="650"/>
        <v>35.14102536253631</v>
      </c>
      <c r="F1098" s="71" t="str">
        <f t="shared" si="651"/>
        <v>1005.0</v>
      </c>
      <c r="G1098" s="71" t="str">
        <f t="shared" si="652"/>
        <v>Malawi</v>
      </c>
      <c r="H1098" s="71" t="str">
        <f t="shared" si="653"/>
        <v>Chiradzulu</v>
      </c>
      <c r="I1098" s="71" t="str">
        <f t="shared" si="654"/>
        <v>Likoswe</v>
      </c>
      <c r="J1098" s="71" t="str">
        <f t="shared" si="655"/>
        <v>Kalungwe</v>
      </c>
      <c r="K1098" s="71" t="str">
        <f t="shared" si="656"/>
        <v>Bula</v>
      </c>
      <c r="L1098" s="71">
        <f t="shared" si="657"/>
        <v>0</v>
      </c>
      <c r="M1098" s="71">
        <f t="shared" si="658"/>
        <v>0</v>
      </c>
      <c r="N1098" s="71">
        <f t="shared" si="677"/>
        <v>4</v>
      </c>
      <c r="O1098" s="71" t="str">
        <f t="shared" si="678"/>
        <v>Basic Level of Service</v>
      </c>
      <c r="P1098" s="71">
        <v>1</v>
      </c>
      <c r="Q1098" s="71" t="str">
        <f t="shared" si="659"/>
        <v>Afridev Handpump</v>
      </c>
      <c r="R1098" s="71" t="str">
        <f t="shared" si="660"/>
        <v/>
      </c>
      <c r="S1098" s="71" t="str">
        <f t="shared" si="679"/>
        <v>Afridev Handpump</v>
      </c>
      <c r="T1098" s="71">
        <f t="shared" si="661"/>
        <v>1</v>
      </c>
      <c r="U1098" s="71">
        <f t="shared" si="662"/>
        <v>200</v>
      </c>
      <c r="V1098" s="71">
        <f t="shared" si="663"/>
        <v>1</v>
      </c>
      <c r="W1098" s="71">
        <f t="shared" si="664"/>
        <v>0</v>
      </c>
      <c r="X1098" s="71">
        <f t="shared" si="665"/>
        <v>1</v>
      </c>
      <c r="Y1098" s="71">
        <f t="shared" si="666"/>
        <v>0</v>
      </c>
      <c r="Z1098" s="71">
        <f t="shared" si="680"/>
        <v>0</v>
      </c>
      <c r="AA1098" s="71">
        <f t="shared" si="667"/>
        <v>0</v>
      </c>
      <c r="AB1098" s="71">
        <f t="shared" si="668"/>
        <v>0</v>
      </c>
      <c r="AC1098" s="71" t="str">
        <f t="shared" si="669"/>
        <v>Handpump</v>
      </c>
      <c r="AD1098" s="71">
        <f t="shared" si="681"/>
        <v>0</v>
      </c>
      <c r="AE1098" s="71" t="str">
        <f t="shared" si="682"/>
        <v/>
      </c>
      <c r="AF1098" s="71">
        <f t="shared" si="670"/>
        <v>1</v>
      </c>
      <c r="AG1098" s="71" t="str">
        <f t="shared" si="671"/>
        <v/>
      </c>
      <c r="AH1098" s="71" t="str">
        <f t="shared" si="672"/>
        <v/>
      </c>
      <c r="AI1098" s="71" t="str">
        <f t="shared" si="673"/>
        <v/>
      </c>
      <c r="AJ1098" s="71" t="str">
        <f t="shared" si="674"/>
        <v>Turbidity</v>
      </c>
      <c r="AK1098" s="71" t="str">
        <f t="shared" si="675"/>
        <v/>
      </c>
      <c r="AL1098" s="71" t="str">
        <f t="shared" si="683"/>
        <v>No Data</v>
      </c>
      <c r="AM1098" s="71">
        <f t="shared" si="676"/>
        <v>0</v>
      </c>
    </row>
    <row r="1099" spans="1:39" x14ac:dyDescent="0.45">
      <c r="A1099" s="71" t="str">
        <f t="shared" si="646"/>
        <v>2719080075</v>
      </c>
      <c r="B1099" s="71" t="str">
        <f t="shared" si="647"/>
        <v>01-09-2019 11:15:50 UTC</v>
      </c>
      <c r="C1099" s="71" t="str">
        <f t="shared" si="648"/>
        <v>d0e0-cw3h-c96s</v>
      </c>
      <c r="D1099" s="71" t="str">
        <f t="shared" si="649"/>
        <v>-15.77803242020309</v>
      </c>
      <c r="E1099" s="71" t="str">
        <f t="shared" si="650"/>
        <v>35.14071632176638</v>
      </c>
      <c r="F1099" s="71" t="str">
        <f t="shared" si="651"/>
        <v>1005.0</v>
      </c>
      <c r="G1099" s="71" t="str">
        <f t="shared" si="652"/>
        <v>Malawi</v>
      </c>
      <c r="H1099" s="71" t="str">
        <f t="shared" si="653"/>
        <v>Chiradzulu</v>
      </c>
      <c r="I1099" s="71" t="str">
        <f t="shared" si="654"/>
        <v>Likoswe</v>
      </c>
      <c r="J1099" s="71" t="str">
        <f t="shared" si="655"/>
        <v>Kalungwe</v>
      </c>
      <c r="K1099" s="71" t="str">
        <f t="shared" si="656"/>
        <v>Bula</v>
      </c>
      <c r="L1099" s="71">
        <f t="shared" si="657"/>
        <v>0</v>
      </c>
      <c r="M1099" s="71">
        <f t="shared" si="658"/>
        <v>0</v>
      </c>
      <c r="N1099" s="71">
        <f t="shared" si="677"/>
        <v>3</v>
      </c>
      <c r="O1099" s="71" t="str">
        <f t="shared" si="678"/>
        <v>Basic Level of Service</v>
      </c>
      <c r="P1099" s="71">
        <v>1</v>
      </c>
      <c r="Q1099" s="71" t="str">
        <f t="shared" si="659"/>
        <v>Afridev Handpump</v>
      </c>
      <c r="R1099" s="71" t="str">
        <f t="shared" si="660"/>
        <v/>
      </c>
      <c r="S1099" s="71" t="str">
        <f t="shared" si="679"/>
        <v>Afridev Handpump</v>
      </c>
      <c r="T1099" s="71">
        <f t="shared" si="661"/>
        <v>1</v>
      </c>
      <c r="U1099" s="71">
        <f t="shared" si="662"/>
        <v>300</v>
      </c>
      <c r="V1099" s="71">
        <f t="shared" si="663"/>
        <v>0</v>
      </c>
      <c r="W1099" s="71">
        <f t="shared" si="664"/>
        <v>0</v>
      </c>
      <c r="X1099" s="71">
        <f t="shared" si="665"/>
        <v>1</v>
      </c>
      <c r="Y1099" s="71">
        <f t="shared" si="666"/>
        <v>0</v>
      </c>
      <c r="Z1099" s="71">
        <f t="shared" si="680"/>
        <v>0</v>
      </c>
      <c r="AA1099" s="71">
        <f t="shared" si="667"/>
        <v>0</v>
      </c>
      <c r="AB1099" s="71">
        <f t="shared" si="668"/>
        <v>0</v>
      </c>
      <c r="AC1099" s="71" t="str">
        <f t="shared" si="669"/>
        <v>Handpump</v>
      </c>
      <c r="AD1099" s="71">
        <f t="shared" si="681"/>
        <v>0</v>
      </c>
      <c r="AE1099" s="71" t="str">
        <f t="shared" si="682"/>
        <v/>
      </c>
      <c r="AF1099" s="71">
        <f t="shared" si="670"/>
        <v>1</v>
      </c>
      <c r="AG1099" s="71" t="str">
        <f t="shared" si="671"/>
        <v/>
      </c>
      <c r="AH1099" s="71" t="str">
        <f t="shared" si="672"/>
        <v/>
      </c>
      <c r="AI1099" s="71" t="str">
        <f t="shared" si="673"/>
        <v/>
      </c>
      <c r="AJ1099" s="71" t="str">
        <f t="shared" si="674"/>
        <v>Turbidity</v>
      </c>
      <c r="AK1099" s="71" t="str">
        <f t="shared" si="675"/>
        <v/>
      </c>
      <c r="AL1099" s="71" t="str">
        <f t="shared" si="683"/>
        <v>No Data</v>
      </c>
      <c r="AM1099" s="71">
        <f t="shared" si="676"/>
        <v>0</v>
      </c>
    </row>
    <row r="1100" spans="1:39" x14ac:dyDescent="0.45">
      <c r="A1100" s="71" t="str">
        <f t="shared" si="646"/>
        <v>2712910098</v>
      </c>
      <c r="B1100" s="71" t="str">
        <f t="shared" si="647"/>
        <v>01-09-2019 11:19:37 UTC</v>
      </c>
      <c r="C1100" s="71" t="str">
        <f t="shared" si="648"/>
        <v>ypq0-4f80-8fjn</v>
      </c>
      <c r="D1100" s="71" t="str">
        <f t="shared" si="649"/>
        <v>-15.776504692621529</v>
      </c>
      <c r="E1100" s="71" t="str">
        <f t="shared" si="650"/>
        <v>35.275998059660196</v>
      </c>
      <c r="F1100" s="71" t="str">
        <f t="shared" si="651"/>
        <v>795.0</v>
      </c>
      <c r="G1100" s="71" t="str">
        <f t="shared" si="652"/>
        <v>Malawi</v>
      </c>
      <c r="H1100" s="71" t="str">
        <f t="shared" si="653"/>
        <v>Chiradzulu</v>
      </c>
      <c r="I1100" s="71" t="str">
        <f t="shared" si="654"/>
        <v>Mpunga</v>
      </c>
      <c r="J1100" s="71" t="str">
        <f t="shared" si="655"/>
        <v>Masuku</v>
      </c>
      <c r="K1100" s="71" t="str">
        <f t="shared" si="656"/>
        <v>Namathiya</v>
      </c>
      <c r="L1100" s="71">
        <f t="shared" si="657"/>
        <v>0</v>
      </c>
      <c r="M1100" s="71">
        <f t="shared" si="658"/>
        <v>0</v>
      </c>
      <c r="N1100" s="71">
        <f t="shared" si="677"/>
        <v>8</v>
      </c>
      <c r="O1100" s="71" t="str">
        <f t="shared" si="678"/>
        <v>High Level of Service</v>
      </c>
      <c r="P1100" s="71">
        <v>1</v>
      </c>
      <c r="Q1100" s="71" t="str">
        <f t="shared" si="659"/>
        <v>Afridev Handpump</v>
      </c>
      <c r="R1100" s="71" t="str">
        <f t="shared" si="660"/>
        <v/>
      </c>
      <c r="S1100" s="71" t="str">
        <f t="shared" si="679"/>
        <v>Afridev Handpump</v>
      </c>
      <c r="T1100" s="71">
        <f t="shared" si="661"/>
        <v>1</v>
      </c>
      <c r="U1100" s="71">
        <f t="shared" si="662"/>
        <v>75</v>
      </c>
      <c r="V1100" s="71">
        <f t="shared" si="663"/>
        <v>1</v>
      </c>
      <c r="W1100" s="71">
        <f t="shared" si="664"/>
        <v>1</v>
      </c>
      <c r="X1100" s="71" t="str">
        <f t="shared" si="665"/>
        <v/>
      </c>
      <c r="Y1100" s="71" t="str">
        <f t="shared" si="666"/>
        <v/>
      </c>
      <c r="Z1100" s="71">
        <f t="shared" si="680"/>
        <v>1</v>
      </c>
      <c r="AA1100" s="71">
        <f t="shared" si="667"/>
        <v>1</v>
      </c>
      <c r="AB1100" s="71">
        <f t="shared" si="668"/>
        <v>120</v>
      </c>
      <c r="AC1100" s="71" t="str">
        <f t="shared" si="669"/>
        <v>Handpump</v>
      </c>
      <c r="AD1100" s="71">
        <f t="shared" si="681"/>
        <v>120</v>
      </c>
      <c r="AE1100" s="71" t="str">
        <f t="shared" si="682"/>
        <v/>
      </c>
      <c r="AF1100" s="71">
        <f t="shared" si="670"/>
        <v>1</v>
      </c>
      <c r="AG1100" s="71" t="str">
        <f t="shared" si="671"/>
        <v/>
      </c>
      <c r="AH1100" s="71" t="str">
        <f t="shared" si="672"/>
        <v/>
      </c>
      <c r="AI1100" s="71">
        <f t="shared" si="673"/>
        <v>1</v>
      </c>
      <c r="AJ1100" s="71" t="str">
        <f t="shared" si="674"/>
        <v>Turbidity</v>
      </c>
      <c r="AK1100" s="71">
        <f t="shared" si="675"/>
        <v>1</v>
      </c>
      <c r="AL1100" s="71">
        <f t="shared" si="683"/>
        <v>1</v>
      </c>
      <c r="AM1100" s="71">
        <f t="shared" si="676"/>
        <v>1</v>
      </c>
    </row>
    <row r="1101" spans="1:39" x14ac:dyDescent="0.45">
      <c r="A1101" s="71" t="str">
        <f t="shared" si="646"/>
        <v>2712920087</v>
      </c>
      <c r="B1101" s="71" t="str">
        <f t="shared" si="647"/>
        <v>01-09-2019 12:04:50 UTC</v>
      </c>
      <c r="C1101" s="71" t="str">
        <f t="shared" si="648"/>
        <v>kruv-wwpc-hmg9</v>
      </c>
      <c r="D1101" s="71" t="str">
        <f t="shared" si="649"/>
        <v>-15.782725322060287</v>
      </c>
      <c r="E1101" s="71" t="str">
        <f t="shared" si="650"/>
        <v>35.12630732730031</v>
      </c>
      <c r="F1101" s="71" t="str">
        <f t="shared" si="651"/>
        <v>1038.0</v>
      </c>
      <c r="G1101" s="71" t="str">
        <f t="shared" si="652"/>
        <v>Malawi</v>
      </c>
      <c r="H1101" s="71" t="str">
        <f t="shared" si="653"/>
        <v>Chiradzulu</v>
      </c>
      <c r="I1101" s="71" t="str">
        <f t="shared" si="654"/>
        <v>Likoswe</v>
      </c>
      <c r="J1101" s="71" t="str">
        <f t="shared" si="655"/>
        <v>Kalungwe</v>
      </c>
      <c r="K1101" s="71" t="str">
        <f t="shared" si="656"/>
        <v>Galasiteni</v>
      </c>
      <c r="L1101" s="71">
        <f t="shared" si="657"/>
        <v>0</v>
      </c>
      <c r="M1101" s="71">
        <f t="shared" si="658"/>
        <v>0</v>
      </c>
      <c r="N1101" s="71">
        <f t="shared" si="677"/>
        <v>3</v>
      </c>
      <c r="O1101" s="71" t="str">
        <f t="shared" si="678"/>
        <v>Basic Level of Service</v>
      </c>
      <c r="P1101" s="71">
        <v>1</v>
      </c>
      <c r="Q1101" s="71" t="str">
        <f t="shared" si="659"/>
        <v>Afridev Handpump</v>
      </c>
      <c r="R1101" s="71" t="str">
        <f t="shared" si="660"/>
        <v/>
      </c>
      <c r="S1101" s="71" t="str">
        <f t="shared" si="679"/>
        <v>Afridev Handpump</v>
      </c>
      <c r="T1101" s="71">
        <f t="shared" si="661"/>
        <v>1</v>
      </c>
      <c r="U1101" s="71">
        <f t="shared" si="662"/>
        <v>350</v>
      </c>
      <c r="V1101" s="71">
        <f t="shared" si="663"/>
        <v>0</v>
      </c>
      <c r="W1101" s="71">
        <f t="shared" si="664"/>
        <v>0</v>
      </c>
      <c r="X1101" s="71">
        <f t="shared" si="665"/>
        <v>1</v>
      </c>
      <c r="Y1101" s="71">
        <f t="shared" si="666"/>
        <v>0</v>
      </c>
      <c r="Z1101" s="71">
        <f t="shared" si="680"/>
        <v>0</v>
      </c>
      <c r="AA1101" s="71">
        <f t="shared" si="667"/>
        <v>0</v>
      </c>
      <c r="AB1101" s="71">
        <f t="shared" si="668"/>
        <v>0</v>
      </c>
      <c r="AC1101" s="71" t="str">
        <f t="shared" si="669"/>
        <v>Handpump</v>
      </c>
      <c r="AD1101" s="71">
        <f t="shared" si="681"/>
        <v>0</v>
      </c>
      <c r="AE1101" s="71" t="str">
        <f t="shared" si="682"/>
        <v/>
      </c>
      <c r="AF1101" s="71">
        <f t="shared" si="670"/>
        <v>1</v>
      </c>
      <c r="AG1101" s="71" t="str">
        <f t="shared" si="671"/>
        <v/>
      </c>
      <c r="AH1101" s="71" t="str">
        <f t="shared" si="672"/>
        <v/>
      </c>
      <c r="AI1101" s="71" t="str">
        <f t="shared" si="673"/>
        <v/>
      </c>
      <c r="AJ1101" s="71" t="str">
        <f t="shared" si="674"/>
        <v>Turbidity</v>
      </c>
      <c r="AK1101" s="71" t="str">
        <f t="shared" si="675"/>
        <v/>
      </c>
      <c r="AL1101" s="71" t="str">
        <f t="shared" si="683"/>
        <v>No Data</v>
      </c>
      <c r="AM1101" s="71">
        <f t="shared" si="676"/>
        <v>0</v>
      </c>
    </row>
    <row r="1102" spans="1:39" x14ac:dyDescent="0.45">
      <c r="A1102" s="71" t="str">
        <f t="shared" si="646"/>
        <v>2732550121</v>
      </c>
      <c r="B1102" s="71" t="str">
        <f t="shared" si="647"/>
        <v>01-09-2019 12:07:15 UTC</v>
      </c>
      <c r="C1102" s="71" t="str">
        <f t="shared" si="648"/>
        <v>etrm-jujq-cv8h</v>
      </c>
      <c r="D1102" s="71" t="str">
        <f t="shared" si="649"/>
        <v>-15.777462618425488</v>
      </c>
      <c r="E1102" s="71" t="str">
        <f t="shared" si="650"/>
        <v>35.273861177265644</v>
      </c>
      <c r="F1102" s="71" t="str">
        <f t="shared" si="651"/>
        <v>812.0</v>
      </c>
      <c r="G1102" s="71" t="str">
        <f t="shared" si="652"/>
        <v>Malawi</v>
      </c>
      <c r="H1102" s="71" t="str">
        <f t="shared" si="653"/>
        <v>Chiradzulu</v>
      </c>
      <c r="I1102" s="71" t="str">
        <f t="shared" si="654"/>
        <v>Mpunga</v>
      </c>
      <c r="J1102" s="71" t="str">
        <f t="shared" si="655"/>
        <v>Masuku</v>
      </c>
      <c r="K1102" s="71" t="str">
        <f t="shared" si="656"/>
        <v>Namathiya</v>
      </c>
      <c r="L1102" s="71">
        <f t="shared" si="657"/>
        <v>0</v>
      </c>
      <c r="M1102" s="71">
        <f t="shared" si="658"/>
        <v>0</v>
      </c>
      <c r="N1102" s="71">
        <f t="shared" si="677"/>
        <v>7</v>
      </c>
      <c r="O1102" s="71" t="str">
        <f t="shared" si="678"/>
        <v>Intermediate Level of Service</v>
      </c>
      <c r="P1102" s="71">
        <v>1</v>
      </c>
      <c r="Q1102" s="71" t="str">
        <f t="shared" si="659"/>
        <v>Afridev Handpump</v>
      </c>
      <c r="R1102" s="71" t="str">
        <f t="shared" si="660"/>
        <v/>
      </c>
      <c r="S1102" s="71" t="str">
        <f t="shared" si="679"/>
        <v>Afridev Handpump</v>
      </c>
      <c r="T1102" s="71">
        <f t="shared" si="661"/>
        <v>1</v>
      </c>
      <c r="U1102" s="71">
        <f t="shared" si="662"/>
        <v>250</v>
      </c>
      <c r="V1102" s="71">
        <f t="shared" si="663"/>
        <v>1</v>
      </c>
      <c r="W1102" s="71">
        <f t="shared" si="664"/>
        <v>0</v>
      </c>
      <c r="X1102" s="71">
        <f t="shared" si="665"/>
        <v>1</v>
      </c>
      <c r="Y1102" s="71">
        <f t="shared" si="666"/>
        <v>0</v>
      </c>
      <c r="Z1102" s="71">
        <f t="shared" si="680"/>
        <v>0</v>
      </c>
      <c r="AA1102" s="71">
        <f t="shared" si="667"/>
        <v>1</v>
      </c>
      <c r="AB1102" s="71">
        <f t="shared" si="668"/>
        <v>65</v>
      </c>
      <c r="AC1102" s="71" t="str">
        <f t="shared" si="669"/>
        <v>Handpump</v>
      </c>
      <c r="AD1102" s="71">
        <f t="shared" si="681"/>
        <v>65</v>
      </c>
      <c r="AE1102" s="71" t="str">
        <f t="shared" si="682"/>
        <v/>
      </c>
      <c r="AF1102" s="71">
        <f t="shared" si="670"/>
        <v>1</v>
      </c>
      <c r="AG1102" s="71" t="str">
        <f t="shared" si="671"/>
        <v/>
      </c>
      <c r="AH1102" s="71" t="str">
        <f t="shared" si="672"/>
        <v/>
      </c>
      <c r="AI1102" s="71">
        <f t="shared" si="673"/>
        <v>1</v>
      </c>
      <c r="AJ1102" s="71" t="str">
        <f t="shared" si="674"/>
        <v>Turbidity</v>
      </c>
      <c r="AK1102" s="71">
        <f t="shared" si="675"/>
        <v>1</v>
      </c>
      <c r="AL1102" s="71">
        <f t="shared" si="683"/>
        <v>1</v>
      </c>
      <c r="AM1102" s="71">
        <f t="shared" si="676"/>
        <v>1</v>
      </c>
    </row>
    <row r="1103" spans="1:39" x14ac:dyDescent="0.45">
      <c r="A1103" s="71" t="str">
        <f t="shared" si="646"/>
        <v>2726580128</v>
      </c>
      <c r="B1103" s="71" t="str">
        <f t="shared" si="647"/>
        <v>01-09-2019 12:18:48 UTC</v>
      </c>
      <c r="C1103" s="71" t="str">
        <f t="shared" si="648"/>
        <v>r9sh-wy28-ufvk</v>
      </c>
      <c r="D1103" s="71" t="str">
        <f t="shared" si="649"/>
        <v>-15.778740565292537</v>
      </c>
      <c r="E1103" s="71" t="str">
        <f t="shared" si="650"/>
        <v>35.27499767951667</v>
      </c>
      <c r="F1103" s="71" t="str">
        <f t="shared" si="651"/>
        <v>808.0</v>
      </c>
      <c r="G1103" s="71" t="str">
        <f t="shared" si="652"/>
        <v>Malawi</v>
      </c>
      <c r="H1103" s="71" t="str">
        <f t="shared" si="653"/>
        <v>Chiradzulu</v>
      </c>
      <c r="I1103" s="71" t="str">
        <f t="shared" si="654"/>
        <v>Mpunga</v>
      </c>
      <c r="J1103" s="71" t="str">
        <f t="shared" si="655"/>
        <v>Masuku</v>
      </c>
      <c r="K1103" s="71" t="str">
        <f t="shared" si="656"/>
        <v>Namathiya</v>
      </c>
      <c r="L1103" s="71">
        <f t="shared" si="657"/>
        <v>0</v>
      </c>
      <c r="M1103" s="71">
        <f t="shared" si="658"/>
        <v>0</v>
      </c>
      <c r="N1103" s="71">
        <f t="shared" si="677"/>
        <v>5</v>
      </c>
      <c r="O1103" s="71" t="str">
        <f t="shared" si="678"/>
        <v>Basic Level of Service</v>
      </c>
      <c r="P1103" s="71">
        <v>1</v>
      </c>
      <c r="Q1103" s="71" t="str">
        <f t="shared" si="659"/>
        <v>Afridev Handpump</v>
      </c>
      <c r="R1103" s="71" t="str">
        <f t="shared" si="660"/>
        <v/>
      </c>
      <c r="S1103" s="71" t="str">
        <f t="shared" si="679"/>
        <v>Afridev Handpump</v>
      </c>
      <c r="T1103" s="71">
        <f t="shared" si="661"/>
        <v>1</v>
      </c>
      <c r="U1103" s="71">
        <f t="shared" si="662"/>
        <v>150</v>
      </c>
      <c r="V1103" s="71">
        <f t="shared" si="663"/>
        <v>1</v>
      </c>
      <c r="W1103" s="71">
        <f t="shared" si="664"/>
        <v>1</v>
      </c>
      <c r="X1103" s="71" t="str">
        <f t="shared" si="665"/>
        <v/>
      </c>
      <c r="Y1103" s="71" t="str">
        <f t="shared" si="666"/>
        <v/>
      </c>
      <c r="Z1103" s="71">
        <f t="shared" si="680"/>
        <v>1</v>
      </c>
      <c r="AA1103" s="71">
        <f t="shared" si="667"/>
        <v>0</v>
      </c>
      <c r="AB1103" s="71">
        <f t="shared" si="668"/>
        <v>0</v>
      </c>
      <c r="AC1103" s="71" t="str">
        <f t="shared" si="669"/>
        <v>Handpump</v>
      </c>
      <c r="AD1103" s="71">
        <f t="shared" si="681"/>
        <v>0</v>
      </c>
      <c r="AE1103" s="71" t="str">
        <f t="shared" si="682"/>
        <v/>
      </c>
      <c r="AF1103" s="71">
        <f t="shared" si="670"/>
        <v>1</v>
      </c>
      <c r="AG1103" s="71" t="str">
        <f t="shared" si="671"/>
        <v/>
      </c>
      <c r="AH1103" s="71" t="str">
        <f t="shared" si="672"/>
        <v/>
      </c>
      <c r="AI1103" s="71" t="str">
        <f t="shared" si="673"/>
        <v/>
      </c>
      <c r="AJ1103" s="71" t="str">
        <f t="shared" si="674"/>
        <v>Turbidity</v>
      </c>
      <c r="AK1103" s="71" t="str">
        <f t="shared" si="675"/>
        <v/>
      </c>
      <c r="AL1103" s="71" t="str">
        <f t="shared" si="683"/>
        <v>No Data</v>
      </c>
      <c r="AM1103" s="71">
        <f t="shared" si="676"/>
        <v>0</v>
      </c>
    </row>
    <row r="1104" spans="1:39" x14ac:dyDescent="0.45">
      <c r="A1104" s="71" t="str">
        <f t="shared" si="646"/>
        <v>2701870094</v>
      </c>
      <c r="B1104" s="71" t="str">
        <f t="shared" si="647"/>
        <v>01-09-2019 12:29:56 UTC</v>
      </c>
      <c r="C1104" s="71" t="str">
        <f t="shared" si="648"/>
        <v>d21q-n0na-fkuq</v>
      </c>
      <c r="D1104" s="71" t="str">
        <f t="shared" si="649"/>
        <v>-15.784420310519636</v>
      </c>
      <c r="E1104" s="71" t="str">
        <f t="shared" si="650"/>
        <v>35.12952832505107</v>
      </c>
      <c r="F1104" s="71" t="str">
        <f t="shared" si="651"/>
        <v>1012.0</v>
      </c>
      <c r="G1104" s="71" t="str">
        <f t="shared" si="652"/>
        <v>Malawi</v>
      </c>
      <c r="H1104" s="71" t="str">
        <f t="shared" si="653"/>
        <v>Chiradzulu</v>
      </c>
      <c r="I1104" s="71" t="str">
        <f t="shared" si="654"/>
        <v>Likoswe</v>
      </c>
      <c r="J1104" s="71" t="str">
        <f t="shared" si="655"/>
        <v>Kalungwe</v>
      </c>
      <c r="K1104" s="71" t="str">
        <f t="shared" si="656"/>
        <v>Galasiteni</v>
      </c>
      <c r="L1104" s="71">
        <f t="shared" si="657"/>
        <v>0</v>
      </c>
      <c r="M1104" s="71">
        <f t="shared" si="658"/>
        <v>0</v>
      </c>
      <c r="N1104" s="71">
        <f t="shared" si="677"/>
        <v>7</v>
      </c>
      <c r="O1104" s="71" t="str">
        <f t="shared" si="678"/>
        <v>Intermediate Level of Service</v>
      </c>
      <c r="P1104" s="71">
        <v>1</v>
      </c>
      <c r="Q1104" s="71" t="str">
        <f t="shared" si="659"/>
        <v>Afridev Handpump</v>
      </c>
      <c r="R1104" s="71" t="str">
        <f t="shared" si="660"/>
        <v/>
      </c>
      <c r="S1104" s="71" t="str">
        <f t="shared" si="679"/>
        <v>Afridev Handpump</v>
      </c>
      <c r="T1104" s="71">
        <f t="shared" si="661"/>
        <v>1</v>
      </c>
      <c r="U1104" s="71">
        <f t="shared" si="662"/>
        <v>400</v>
      </c>
      <c r="V1104" s="71">
        <f t="shared" si="663"/>
        <v>0</v>
      </c>
      <c r="W1104" s="71">
        <f t="shared" si="664"/>
        <v>1</v>
      </c>
      <c r="X1104" s="71" t="str">
        <f t="shared" si="665"/>
        <v/>
      </c>
      <c r="Y1104" s="71" t="str">
        <f t="shared" si="666"/>
        <v/>
      </c>
      <c r="Z1104" s="71">
        <f t="shared" si="680"/>
        <v>1</v>
      </c>
      <c r="AA1104" s="71">
        <f t="shared" si="667"/>
        <v>1</v>
      </c>
      <c r="AB1104" s="71">
        <f t="shared" si="668"/>
        <v>60</v>
      </c>
      <c r="AC1104" s="71" t="str">
        <f t="shared" si="669"/>
        <v>Handpump</v>
      </c>
      <c r="AD1104" s="71">
        <f t="shared" si="681"/>
        <v>60</v>
      </c>
      <c r="AE1104" s="71" t="str">
        <f t="shared" si="682"/>
        <v/>
      </c>
      <c r="AF1104" s="71">
        <f t="shared" si="670"/>
        <v>1</v>
      </c>
      <c r="AG1104" s="71" t="str">
        <f t="shared" si="671"/>
        <v/>
      </c>
      <c r="AH1104" s="71" t="str">
        <f t="shared" si="672"/>
        <v/>
      </c>
      <c r="AI1104" s="71">
        <f t="shared" si="673"/>
        <v>1</v>
      </c>
      <c r="AJ1104" s="71" t="str">
        <f t="shared" si="674"/>
        <v>Turbidity</v>
      </c>
      <c r="AK1104" s="71">
        <f t="shared" si="675"/>
        <v>1</v>
      </c>
      <c r="AL1104" s="71">
        <f t="shared" si="683"/>
        <v>1</v>
      </c>
      <c r="AM1104" s="71">
        <f t="shared" si="676"/>
        <v>1</v>
      </c>
    </row>
    <row r="1105" spans="1:39" x14ac:dyDescent="0.45">
      <c r="A1105" s="71" t="str">
        <f t="shared" si="646"/>
        <v>2714880126</v>
      </c>
      <c r="B1105" s="71" t="str">
        <f t="shared" si="647"/>
        <v>01-09-2019 12:55:38 UTC</v>
      </c>
      <c r="C1105" s="71" t="str">
        <f t="shared" si="648"/>
        <v>19nn-73ud-8h5</v>
      </c>
      <c r="D1105" s="71" t="str">
        <f t="shared" si="649"/>
        <v>-15.777369076386094</v>
      </c>
      <c r="E1105" s="71" t="str">
        <f t="shared" si="650"/>
        <v>35.269538797438145</v>
      </c>
      <c r="F1105" s="71" t="str">
        <f t="shared" si="651"/>
        <v>802.0</v>
      </c>
      <c r="G1105" s="71" t="str">
        <f t="shared" si="652"/>
        <v>Malawi</v>
      </c>
      <c r="H1105" s="71" t="str">
        <f t="shared" si="653"/>
        <v>Chiradzulu</v>
      </c>
      <c r="I1105" s="71" t="str">
        <f t="shared" si="654"/>
        <v>Mpunga</v>
      </c>
      <c r="J1105" s="71" t="str">
        <f t="shared" si="655"/>
        <v>Masuku</v>
      </c>
      <c r="K1105" s="71" t="str">
        <f t="shared" si="656"/>
        <v>Namathiya</v>
      </c>
      <c r="L1105" s="71">
        <f t="shared" si="657"/>
        <v>0</v>
      </c>
      <c r="M1105" s="71">
        <f t="shared" si="658"/>
        <v>0</v>
      </c>
      <c r="N1105" s="71">
        <f t="shared" si="677"/>
        <v>7</v>
      </c>
      <c r="O1105" s="71" t="str">
        <f t="shared" si="678"/>
        <v>Intermediate Level of Service</v>
      </c>
      <c r="P1105" s="71">
        <v>1</v>
      </c>
      <c r="Q1105" s="71" t="str">
        <f t="shared" si="659"/>
        <v>Afridev Handpump</v>
      </c>
      <c r="R1105" s="71" t="str">
        <f t="shared" si="660"/>
        <v/>
      </c>
      <c r="S1105" s="71" t="str">
        <f t="shared" si="679"/>
        <v>Afridev Handpump</v>
      </c>
      <c r="T1105" s="71">
        <f t="shared" si="661"/>
        <v>1</v>
      </c>
      <c r="U1105" s="71">
        <f t="shared" si="662"/>
        <v>50</v>
      </c>
      <c r="V1105" s="71">
        <f t="shared" si="663"/>
        <v>1</v>
      </c>
      <c r="W1105" s="71">
        <f t="shared" si="664"/>
        <v>0</v>
      </c>
      <c r="X1105" s="71">
        <f t="shared" si="665"/>
        <v>1</v>
      </c>
      <c r="Y1105" s="71">
        <f t="shared" si="666"/>
        <v>0</v>
      </c>
      <c r="Z1105" s="71">
        <f t="shared" si="680"/>
        <v>0</v>
      </c>
      <c r="AA1105" s="71">
        <f t="shared" si="667"/>
        <v>1</v>
      </c>
      <c r="AB1105" s="71">
        <f t="shared" si="668"/>
        <v>72</v>
      </c>
      <c r="AC1105" s="71" t="str">
        <f t="shared" si="669"/>
        <v>Handpump</v>
      </c>
      <c r="AD1105" s="71">
        <f t="shared" si="681"/>
        <v>72</v>
      </c>
      <c r="AE1105" s="71" t="str">
        <f t="shared" si="682"/>
        <v/>
      </c>
      <c r="AF1105" s="71">
        <f t="shared" si="670"/>
        <v>1</v>
      </c>
      <c r="AG1105" s="71" t="str">
        <f t="shared" si="671"/>
        <v/>
      </c>
      <c r="AH1105" s="71" t="str">
        <f t="shared" si="672"/>
        <v/>
      </c>
      <c r="AI1105" s="71">
        <f t="shared" si="673"/>
        <v>1</v>
      </c>
      <c r="AJ1105" s="71" t="str">
        <f t="shared" si="674"/>
        <v>Turbidity</v>
      </c>
      <c r="AK1105" s="71">
        <f t="shared" si="675"/>
        <v>1</v>
      </c>
      <c r="AL1105" s="71">
        <f t="shared" si="683"/>
        <v>1</v>
      </c>
      <c r="AM1105" s="71">
        <f t="shared" si="676"/>
        <v>1</v>
      </c>
    </row>
    <row r="1106" spans="1:39" x14ac:dyDescent="0.45">
      <c r="A1106" s="71" t="str">
        <f t="shared" si="646"/>
        <v>2701880114</v>
      </c>
      <c r="B1106" s="71" t="str">
        <f t="shared" si="647"/>
        <v>01-09-2019 13:32:05 UTC</v>
      </c>
      <c r="C1106" s="71" t="str">
        <f t="shared" si="648"/>
        <v>p77g-ush8-n51r</v>
      </c>
      <c r="D1106" s="71" t="str">
        <f t="shared" si="649"/>
        <v>-15.780095080845058</v>
      </c>
      <c r="E1106" s="71" t="str">
        <f t="shared" si="650"/>
        <v>35.27046172879636</v>
      </c>
      <c r="F1106" s="71" t="str">
        <f t="shared" si="651"/>
        <v>813.0</v>
      </c>
      <c r="G1106" s="71" t="str">
        <f t="shared" si="652"/>
        <v>Malawi</v>
      </c>
      <c r="H1106" s="71" t="str">
        <f t="shared" si="653"/>
        <v>Chiradzulu</v>
      </c>
      <c r="I1106" s="71" t="str">
        <f t="shared" si="654"/>
        <v>Mpunga</v>
      </c>
      <c r="J1106" s="71" t="str">
        <f t="shared" si="655"/>
        <v>Masuku</v>
      </c>
      <c r="K1106" s="71" t="str">
        <f t="shared" si="656"/>
        <v>Namathiya</v>
      </c>
      <c r="L1106" s="71">
        <f t="shared" si="657"/>
        <v>0</v>
      </c>
      <c r="M1106" s="71">
        <f t="shared" si="658"/>
        <v>0</v>
      </c>
      <c r="N1106" s="71">
        <f t="shared" si="677"/>
        <v>8</v>
      </c>
      <c r="O1106" s="71" t="str">
        <f t="shared" si="678"/>
        <v>High Level of Service</v>
      </c>
      <c r="P1106" s="71">
        <v>1</v>
      </c>
      <c r="Q1106" s="71" t="str">
        <f t="shared" si="659"/>
        <v>Afridev Handpump</v>
      </c>
      <c r="R1106" s="71" t="str">
        <f t="shared" si="660"/>
        <v/>
      </c>
      <c r="S1106" s="71" t="str">
        <f t="shared" si="679"/>
        <v>Afridev Handpump</v>
      </c>
      <c r="T1106" s="71">
        <f t="shared" si="661"/>
        <v>1</v>
      </c>
      <c r="U1106" s="71">
        <f t="shared" si="662"/>
        <v>150</v>
      </c>
      <c r="V1106" s="71">
        <f t="shared" si="663"/>
        <v>1</v>
      </c>
      <c r="W1106" s="71">
        <f t="shared" si="664"/>
        <v>1</v>
      </c>
      <c r="X1106" s="71" t="str">
        <f t="shared" si="665"/>
        <v/>
      </c>
      <c r="Y1106" s="71" t="str">
        <f t="shared" si="666"/>
        <v/>
      </c>
      <c r="Z1106" s="71">
        <f t="shared" si="680"/>
        <v>1</v>
      </c>
      <c r="AA1106" s="71">
        <f t="shared" si="667"/>
        <v>1</v>
      </c>
      <c r="AB1106" s="71">
        <f t="shared" si="668"/>
        <v>46</v>
      </c>
      <c r="AC1106" s="71" t="str">
        <f t="shared" si="669"/>
        <v>Handpump</v>
      </c>
      <c r="AD1106" s="71">
        <f t="shared" si="681"/>
        <v>46</v>
      </c>
      <c r="AE1106" s="71" t="str">
        <f t="shared" si="682"/>
        <v/>
      </c>
      <c r="AF1106" s="71">
        <f t="shared" si="670"/>
        <v>1</v>
      </c>
      <c r="AG1106" s="71" t="str">
        <f t="shared" si="671"/>
        <v/>
      </c>
      <c r="AH1106" s="71" t="str">
        <f t="shared" si="672"/>
        <v/>
      </c>
      <c r="AI1106" s="71">
        <f t="shared" si="673"/>
        <v>1</v>
      </c>
      <c r="AJ1106" s="71" t="str">
        <f t="shared" si="674"/>
        <v>Turbidity</v>
      </c>
      <c r="AK1106" s="71">
        <f t="shared" si="675"/>
        <v>1</v>
      </c>
      <c r="AL1106" s="71">
        <f t="shared" si="683"/>
        <v>1</v>
      </c>
      <c r="AM1106" s="71">
        <f t="shared" si="676"/>
        <v>1</v>
      </c>
    </row>
    <row r="1107" spans="1:39" x14ac:dyDescent="0.45">
      <c r="A1107" s="71" t="str">
        <f t="shared" si="646"/>
        <v>2717420102</v>
      </c>
      <c r="B1107" s="71" t="str">
        <f t="shared" si="647"/>
        <v>01-09-2019 14:19:11 UTC</v>
      </c>
      <c r="C1107" s="71" t="str">
        <f t="shared" si="648"/>
        <v>veca-hn29-7hy5</v>
      </c>
      <c r="D1107" s="71" t="str">
        <f t="shared" si="649"/>
        <v>-15.78090699389577</v>
      </c>
      <c r="E1107" s="71" t="str">
        <f t="shared" si="650"/>
        <v>35.2956529520452</v>
      </c>
      <c r="F1107" s="71" t="str">
        <f t="shared" si="651"/>
        <v>765.0</v>
      </c>
      <c r="G1107" s="71" t="str">
        <f t="shared" si="652"/>
        <v>Malawi</v>
      </c>
      <c r="H1107" s="71" t="str">
        <f t="shared" si="653"/>
        <v>Chiradzulu</v>
      </c>
      <c r="I1107" s="71" t="str">
        <f t="shared" si="654"/>
        <v>Mpunga</v>
      </c>
      <c r="J1107" s="71" t="str">
        <f t="shared" si="655"/>
        <v>Masuku</v>
      </c>
      <c r="K1107" s="71" t="str">
        <f t="shared" si="656"/>
        <v>Masuku</v>
      </c>
      <c r="L1107" s="71">
        <f t="shared" si="657"/>
        <v>0</v>
      </c>
      <c r="M1107" s="71">
        <f t="shared" si="658"/>
        <v>0</v>
      </c>
      <c r="N1107" s="71">
        <f t="shared" si="677"/>
        <v>3</v>
      </c>
      <c r="O1107" s="71" t="str">
        <f t="shared" si="678"/>
        <v>Basic Level of Service</v>
      </c>
      <c r="P1107" s="71">
        <v>1</v>
      </c>
      <c r="Q1107" s="71" t="str">
        <f t="shared" si="659"/>
        <v>Afridev Handpump</v>
      </c>
      <c r="R1107" s="71" t="str">
        <f t="shared" si="660"/>
        <v/>
      </c>
      <c r="S1107" s="71" t="str">
        <f t="shared" si="679"/>
        <v>Afridev Handpump</v>
      </c>
      <c r="T1107" s="71">
        <f t="shared" si="661"/>
        <v>1</v>
      </c>
      <c r="U1107" s="71">
        <f t="shared" si="662"/>
        <v>300</v>
      </c>
      <c r="V1107" s="71">
        <f t="shared" si="663"/>
        <v>0</v>
      </c>
      <c r="W1107" s="71">
        <f t="shared" si="664"/>
        <v>0</v>
      </c>
      <c r="X1107" s="71">
        <f t="shared" si="665"/>
        <v>1</v>
      </c>
      <c r="Y1107" s="71">
        <f t="shared" si="666"/>
        <v>0</v>
      </c>
      <c r="Z1107" s="71">
        <f t="shared" si="680"/>
        <v>0</v>
      </c>
      <c r="AA1107" s="71">
        <f t="shared" si="667"/>
        <v>0</v>
      </c>
      <c r="AB1107" s="71">
        <f t="shared" si="668"/>
        <v>0</v>
      </c>
      <c r="AC1107" s="71" t="str">
        <f t="shared" si="669"/>
        <v>Handpump</v>
      </c>
      <c r="AD1107" s="71">
        <f t="shared" si="681"/>
        <v>0</v>
      </c>
      <c r="AE1107" s="71" t="str">
        <f t="shared" si="682"/>
        <v/>
      </c>
      <c r="AF1107" s="71">
        <f t="shared" si="670"/>
        <v>1</v>
      </c>
      <c r="AG1107" s="71" t="str">
        <f t="shared" si="671"/>
        <v/>
      </c>
      <c r="AH1107" s="71" t="str">
        <f t="shared" si="672"/>
        <v/>
      </c>
      <c r="AI1107" s="71" t="str">
        <f t="shared" si="673"/>
        <v/>
      </c>
      <c r="AJ1107" s="71" t="str">
        <f t="shared" si="674"/>
        <v>Turbidity</v>
      </c>
      <c r="AK1107" s="71" t="str">
        <f t="shared" si="675"/>
        <v/>
      </c>
      <c r="AL1107" s="71" t="str">
        <f t="shared" si="683"/>
        <v>No Data</v>
      </c>
      <c r="AM1107" s="71">
        <f t="shared" si="676"/>
        <v>0</v>
      </c>
    </row>
    <row r="1108" spans="1:39" x14ac:dyDescent="0.45">
      <c r="A1108" s="71" t="str">
        <f t="shared" si="646"/>
        <v>2714920049</v>
      </c>
      <c r="B1108" s="71" t="str">
        <f t="shared" si="647"/>
        <v>02-09-2019 09:33:43 UTC</v>
      </c>
      <c r="C1108" s="71" t="str">
        <f t="shared" si="648"/>
        <v>mm5q-fd6c-54kd</v>
      </c>
      <c r="D1108" s="71" t="str">
        <f t="shared" si="649"/>
        <v>-15.781490416266024</v>
      </c>
      <c r="E1108" s="71" t="str">
        <f t="shared" si="650"/>
        <v>35.13153176754713</v>
      </c>
      <c r="F1108" s="71" t="str">
        <f t="shared" si="651"/>
        <v>1021.0</v>
      </c>
      <c r="G1108" s="71" t="str">
        <f t="shared" si="652"/>
        <v>Malawi</v>
      </c>
      <c r="H1108" s="71" t="str">
        <f t="shared" si="653"/>
        <v>Chiradzulu</v>
      </c>
      <c r="I1108" s="71" t="str">
        <f t="shared" si="654"/>
        <v>Likoswe</v>
      </c>
      <c r="J1108" s="71" t="str">
        <f t="shared" si="655"/>
        <v>Kalungwe</v>
      </c>
      <c r="K1108" s="71" t="str">
        <f t="shared" si="656"/>
        <v>Chikwana</v>
      </c>
      <c r="L1108" s="71">
        <f t="shared" si="657"/>
        <v>0</v>
      </c>
      <c r="M1108" s="71">
        <f t="shared" si="658"/>
        <v>0</v>
      </c>
      <c r="N1108" s="71">
        <f t="shared" si="677"/>
        <v>0</v>
      </c>
      <c r="O1108" s="71" t="str">
        <f t="shared" si="678"/>
        <v>No Improved System</v>
      </c>
      <c r="P1108" s="71" t="s">
        <v>96</v>
      </c>
      <c r="Q1108" s="71" t="str">
        <f t="shared" si="659"/>
        <v/>
      </c>
      <c r="R1108" s="71" t="str">
        <f t="shared" si="660"/>
        <v>Unprotected well</v>
      </c>
      <c r="S1108" s="71" t="str">
        <f t="shared" si="679"/>
        <v>Unprotected well</v>
      </c>
      <c r="T1108" s="71" t="str">
        <f t="shared" si="661"/>
        <v>N/A</v>
      </c>
      <c r="U1108" s="71">
        <f t="shared" si="662"/>
        <v>1122</v>
      </c>
      <c r="V1108" s="71" t="str">
        <f t="shared" si="663"/>
        <v>N/A</v>
      </c>
      <c r="W1108" s="71" t="str">
        <f t="shared" si="664"/>
        <v/>
      </c>
      <c r="X1108" s="71" t="str">
        <f t="shared" si="665"/>
        <v/>
      </c>
      <c r="Y1108" s="71" t="str">
        <f t="shared" si="666"/>
        <v/>
      </c>
      <c r="Z1108" s="71" t="str">
        <f t="shared" si="680"/>
        <v>N/A</v>
      </c>
      <c r="AA1108" s="71" t="str">
        <f t="shared" si="667"/>
        <v>N/A</v>
      </c>
      <c r="AB1108" s="71" t="str">
        <f t="shared" si="668"/>
        <v/>
      </c>
      <c r="AC1108" s="71" t="str">
        <f t="shared" si="669"/>
        <v/>
      </c>
      <c r="AD1108" s="71" t="str">
        <f t="shared" si="681"/>
        <v/>
      </c>
      <c r="AE1108" s="71" t="str">
        <f t="shared" si="682"/>
        <v/>
      </c>
      <c r="AF1108" s="71" t="str">
        <f t="shared" si="670"/>
        <v>N/A</v>
      </c>
      <c r="AG1108" s="71" t="str">
        <f t="shared" si="671"/>
        <v/>
      </c>
      <c r="AH1108" s="71" t="str">
        <f t="shared" si="672"/>
        <v/>
      </c>
      <c r="AI1108" s="71" t="str">
        <f t="shared" si="673"/>
        <v/>
      </c>
      <c r="AJ1108" s="71" t="str">
        <f t="shared" si="674"/>
        <v/>
      </c>
      <c r="AK1108" s="71" t="str">
        <f t="shared" si="675"/>
        <v/>
      </c>
      <c r="AL1108" s="71" t="str">
        <f t="shared" si="683"/>
        <v>N/A</v>
      </c>
      <c r="AM1108" s="71" t="str">
        <f t="shared" si="676"/>
        <v>N/A</v>
      </c>
    </row>
    <row r="1109" spans="1:39" x14ac:dyDescent="0.45">
      <c r="A1109" s="71" t="str">
        <f t="shared" si="646"/>
        <v>2742360079</v>
      </c>
      <c r="B1109" s="71" t="str">
        <f t="shared" si="647"/>
        <v>02-09-2019 09:58:45 UTC</v>
      </c>
      <c r="C1109" s="71" t="str">
        <f t="shared" si="648"/>
        <v>3eqt-tbbj-8kdt</v>
      </c>
      <c r="D1109" s="71" t="str">
        <f t="shared" si="649"/>
        <v>-15.655165873467922</v>
      </c>
      <c r="E1109" s="71" t="str">
        <f t="shared" si="650"/>
        <v>35.22761285305023</v>
      </c>
      <c r="F1109" s="71" t="str">
        <f t="shared" si="651"/>
        <v>858.0</v>
      </c>
      <c r="G1109" s="71" t="str">
        <f t="shared" si="652"/>
        <v>Malawi</v>
      </c>
      <c r="H1109" s="71" t="str">
        <f t="shared" si="653"/>
        <v>Chiradzulu</v>
      </c>
      <c r="I1109" s="71" t="str">
        <f t="shared" si="654"/>
        <v>Sandrack</v>
      </c>
      <c r="J1109" s="71" t="str">
        <f t="shared" si="655"/>
        <v>Mauwa</v>
      </c>
      <c r="K1109" s="71" t="str">
        <f t="shared" si="656"/>
        <v>Kasani</v>
      </c>
      <c r="L1109" s="71">
        <f t="shared" si="657"/>
        <v>0</v>
      </c>
      <c r="M1109" s="71">
        <f t="shared" si="658"/>
        <v>0</v>
      </c>
      <c r="N1109" s="71">
        <f t="shared" si="677"/>
        <v>7</v>
      </c>
      <c r="O1109" s="71" t="str">
        <f t="shared" si="678"/>
        <v>Intermediate Level of Service</v>
      </c>
      <c r="P1109" s="71">
        <v>1</v>
      </c>
      <c r="Q1109" s="71" t="str">
        <f t="shared" si="659"/>
        <v>Afridev Handpump</v>
      </c>
      <c r="R1109" s="71" t="str">
        <f t="shared" si="660"/>
        <v/>
      </c>
      <c r="S1109" s="71" t="str">
        <f t="shared" si="679"/>
        <v>Afridev Handpump</v>
      </c>
      <c r="T1109" s="71">
        <f t="shared" si="661"/>
        <v>1</v>
      </c>
      <c r="U1109" s="71">
        <f t="shared" si="662"/>
        <v>360</v>
      </c>
      <c r="V1109" s="71">
        <f t="shared" si="663"/>
        <v>0</v>
      </c>
      <c r="W1109" s="71">
        <f t="shared" si="664"/>
        <v>1</v>
      </c>
      <c r="X1109" s="71" t="str">
        <f t="shared" si="665"/>
        <v/>
      </c>
      <c r="Y1109" s="71" t="str">
        <f t="shared" si="666"/>
        <v/>
      </c>
      <c r="Z1109" s="71">
        <f t="shared" si="680"/>
        <v>1</v>
      </c>
      <c r="AA1109" s="71">
        <f t="shared" si="667"/>
        <v>1</v>
      </c>
      <c r="AB1109" s="71">
        <f t="shared" si="668"/>
        <v>72</v>
      </c>
      <c r="AC1109" s="71" t="str">
        <f t="shared" si="669"/>
        <v>Handpump</v>
      </c>
      <c r="AD1109" s="71">
        <f t="shared" si="681"/>
        <v>72</v>
      </c>
      <c r="AE1109" s="71" t="str">
        <f t="shared" si="682"/>
        <v/>
      </c>
      <c r="AF1109" s="71">
        <f t="shared" si="670"/>
        <v>1</v>
      </c>
      <c r="AG1109" s="71" t="str">
        <f t="shared" si="671"/>
        <v/>
      </c>
      <c r="AH1109" s="71" t="str">
        <f t="shared" si="672"/>
        <v/>
      </c>
      <c r="AI1109" s="71">
        <f t="shared" si="673"/>
        <v>1</v>
      </c>
      <c r="AJ1109" s="71" t="str">
        <f t="shared" si="674"/>
        <v>Turbidity</v>
      </c>
      <c r="AK1109" s="71">
        <f t="shared" si="675"/>
        <v>1</v>
      </c>
      <c r="AL1109" s="71">
        <f t="shared" si="683"/>
        <v>1</v>
      </c>
      <c r="AM1109" s="71">
        <f t="shared" si="676"/>
        <v>1</v>
      </c>
    </row>
    <row r="1110" spans="1:39" x14ac:dyDescent="0.45">
      <c r="A1110" s="71" t="str">
        <f t="shared" si="646"/>
        <v>2717470079</v>
      </c>
      <c r="B1110" s="71" t="str">
        <f t="shared" si="647"/>
        <v>02-09-2019 12:14:36 UTC</v>
      </c>
      <c r="C1110" s="71" t="str">
        <f t="shared" si="648"/>
        <v>vwwq-65np-vsef</v>
      </c>
      <c r="D1110" s="71" t="str">
        <f t="shared" si="649"/>
        <v>-15.784962913021445</v>
      </c>
      <c r="E1110" s="71" t="str">
        <f t="shared" si="650"/>
        <v>35.13521536253393</v>
      </c>
      <c r="F1110" s="71" t="str">
        <f t="shared" si="651"/>
        <v>977.0</v>
      </c>
      <c r="G1110" s="71" t="str">
        <f t="shared" si="652"/>
        <v>Malawi</v>
      </c>
      <c r="H1110" s="71" t="str">
        <f t="shared" si="653"/>
        <v>Chiradzulu</v>
      </c>
      <c r="I1110" s="71" t="str">
        <f t="shared" si="654"/>
        <v>Likoswe</v>
      </c>
      <c r="J1110" s="71" t="str">
        <f t="shared" si="655"/>
        <v>Kalungwe</v>
      </c>
      <c r="K1110" s="71" t="str">
        <f t="shared" si="656"/>
        <v>Chikwana</v>
      </c>
      <c r="L1110" s="71">
        <f t="shared" si="657"/>
        <v>0</v>
      </c>
      <c r="M1110" s="71">
        <f t="shared" si="658"/>
        <v>0</v>
      </c>
      <c r="N1110" s="71">
        <f t="shared" si="677"/>
        <v>0</v>
      </c>
      <c r="O1110" s="71" t="str">
        <f t="shared" si="678"/>
        <v>No Improved System</v>
      </c>
      <c r="P1110" s="71" t="s">
        <v>96</v>
      </c>
      <c r="Q1110" s="71" t="str">
        <f t="shared" si="659"/>
        <v/>
      </c>
      <c r="R1110" s="71" t="str">
        <f t="shared" si="660"/>
        <v>Unprotected well</v>
      </c>
      <c r="S1110" s="71" t="str">
        <f t="shared" si="679"/>
        <v>Unprotected well</v>
      </c>
      <c r="T1110" s="71" t="str">
        <f t="shared" si="661"/>
        <v>N/A</v>
      </c>
      <c r="U1110" s="71">
        <f t="shared" si="662"/>
        <v>750</v>
      </c>
      <c r="V1110" s="71" t="str">
        <f t="shared" si="663"/>
        <v>N/A</v>
      </c>
      <c r="W1110" s="71" t="str">
        <f t="shared" si="664"/>
        <v/>
      </c>
      <c r="X1110" s="71" t="str">
        <f t="shared" si="665"/>
        <v/>
      </c>
      <c r="Y1110" s="71" t="str">
        <f t="shared" si="666"/>
        <v/>
      </c>
      <c r="Z1110" s="71" t="str">
        <f t="shared" si="680"/>
        <v>N/A</v>
      </c>
      <c r="AA1110" s="71" t="str">
        <f t="shared" si="667"/>
        <v>N/A</v>
      </c>
      <c r="AB1110" s="71" t="str">
        <f t="shared" si="668"/>
        <v/>
      </c>
      <c r="AC1110" s="71" t="str">
        <f t="shared" si="669"/>
        <v/>
      </c>
      <c r="AD1110" s="71" t="str">
        <f t="shared" si="681"/>
        <v/>
      </c>
      <c r="AE1110" s="71" t="str">
        <f t="shared" si="682"/>
        <v/>
      </c>
      <c r="AF1110" s="71" t="str">
        <f t="shared" si="670"/>
        <v>N/A</v>
      </c>
      <c r="AG1110" s="71" t="str">
        <f t="shared" si="671"/>
        <v/>
      </c>
      <c r="AH1110" s="71" t="str">
        <f t="shared" si="672"/>
        <v/>
      </c>
      <c r="AI1110" s="71" t="str">
        <f t="shared" si="673"/>
        <v/>
      </c>
      <c r="AJ1110" s="71" t="str">
        <f t="shared" si="674"/>
        <v/>
      </c>
      <c r="AK1110" s="71" t="str">
        <f t="shared" si="675"/>
        <v/>
      </c>
      <c r="AL1110" s="71" t="str">
        <f t="shared" si="683"/>
        <v>N/A</v>
      </c>
      <c r="AM1110" s="71" t="str">
        <f t="shared" si="676"/>
        <v>N/A</v>
      </c>
    </row>
    <row r="1111" spans="1:39" x14ac:dyDescent="0.45">
      <c r="A1111" s="71" t="str">
        <f t="shared" si="646"/>
        <v>2711350621</v>
      </c>
      <c r="B1111" s="71" t="str">
        <f t="shared" si="647"/>
        <v>03-09-2019 02:43:14 UTC</v>
      </c>
      <c r="C1111" s="71" t="str">
        <f t="shared" si="648"/>
        <v>9gw7-ep54-2ngx</v>
      </c>
      <c r="D1111" s="71" t="str">
        <f t="shared" si="649"/>
        <v>-15.815272964537144</v>
      </c>
      <c r="E1111" s="71" t="str">
        <f t="shared" si="650"/>
        <v>35.29559067450464</v>
      </c>
      <c r="F1111" s="71" t="str">
        <f t="shared" si="651"/>
        <v>787.0</v>
      </c>
      <c r="G1111" s="71" t="str">
        <f t="shared" si="652"/>
        <v>Malawi</v>
      </c>
      <c r="H1111" s="71" t="str">
        <f t="shared" si="653"/>
        <v>Chiradzulu</v>
      </c>
      <c r="I1111" s="71" t="str">
        <f t="shared" si="654"/>
        <v>Mpunga</v>
      </c>
      <c r="J1111" s="71" t="str">
        <f t="shared" si="655"/>
        <v>Majikita</v>
      </c>
      <c r="K1111" s="71" t="str">
        <f t="shared" si="656"/>
        <v>Limabani</v>
      </c>
      <c r="L1111" s="71">
        <f t="shared" si="657"/>
        <v>0</v>
      </c>
      <c r="M1111" s="71">
        <f t="shared" si="658"/>
        <v>0</v>
      </c>
      <c r="N1111" s="71">
        <f t="shared" si="677"/>
        <v>6</v>
      </c>
      <c r="O1111" s="71" t="str">
        <f t="shared" si="678"/>
        <v>Intermediate Level of Service</v>
      </c>
      <c r="P1111" s="71">
        <v>1</v>
      </c>
      <c r="Q1111" s="71" t="str">
        <f t="shared" si="659"/>
        <v>Afridev Handpump</v>
      </c>
      <c r="R1111" s="71" t="str">
        <f t="shared" si="660"/>
        <v/>
      </c>
      <c r="S1111" s="71" t="str">
        <f t="shared" si="679"/>
        <v>Afridev Handpump</v>
      </c>
      <c r="T1111" s="71">
        <f t="shared" si="661"/>
        <v>1</v>
      </c>
      <c r="U1111" s="71">
        <f t="shared" si="662"/>
        <v>600</v>
      </c>
      <c r="V1111" s="71">
        <f t="shared" si="663"/>
        <v>0</v>
      </c>
      <c r="W1111" s="71">
        <f t="shared" si="664"/>
        <v>0</v>
      </c>
      <c r="X1111" s="71">
        <f t="shared" si="665"/>
        <v>1</v>
      </c>
      <c r="Y1111" s="71">
        <f t="shared" si="666"/>
        <v>0</v>
      </c>
      <c r="Z1111" s="71">
        <f t="shared" si="680"/>
        <v>0</v>
      </c>
      <c r="AA1111" s="71">
        <f t="shared" si="667"/>
        <v>1</v>
      </c>
      <c r="AB1111" s="71">
        <f t="shared" si="668"/>
        <v>59</v>
      </c>
      <c r="AC1111" s="71" t="str">
        <f t="shared" si="669"/>
        <v>Handpump</v>
      </c>
      <c r="AD1111" s="71">
        <f t="shared" si="681"/>
        <v>59</v>
      </c>
      <c r="AE1111" s="71" t="str">
        <f t="shared" si="682"/>
        <v/>
      </c>
      <c r="AF1111" s="71">
        <f t="shared" si="670"/>
        <v>1</v>
      </c>
      <c r="AG1111" s="71" t="str">
        <f t="shared" si="671"/>
        <v/>
      </c>
      <c r="AH1111" s="71" t="str">
        <f t="shared" si="672"/>
        <v/>
      </c>
      <c r="AI1111" s="71">
        <f t="shared" si="673"/>
        <v>1</v>
      </c>
      <c r="AJ1111" s="71" t="str">
        <f t="shared" si="674"/>
        <v>Turbidity</v>
      </c>
      <c r="AK1111" s="71">
        <f t="shared" si="675"/>
        <v>1</v>
      </c>
      <c r="AL1111" s="71">
        <f t="shared" si="683"/>
        <v>1</v>
      </c>
      <c r="AM1111" s="71">
        <f t="shared" si="676"/>
        <v>1</v>
      </c>
    </row>
    <row r="1112" spans="1:39" x14ac:dyDescent="0.45">
      <c r="A1112" s="71" t="str">
        <f t="shared" si="646"/>
        <v>2726771031</v>
      </c>
      <c r="B1112" s="71" t="str">
        <f t="shared" si="647"/>
        <v>03-09-2019 02:45:12 UTC</v>
      </c>
      <c r="C1112" s="71" t="str">
        <f t="shared" si="648"/>
        <v>47sj-2092-by46</v>
      </c>
      <c r="D1112" s="71" t="str">
        <f t="shared" si="649"/>
        <v>-15.729540386237204</v>
      </c>
      <c r="E1112" s="71" t="str">
        <f t="shared" si="650"/>
        <v>35.24793762713671</v>
      </c>
      <c r="F1112" s="71" t="str">
        <f t="shared" si="651"/>
        <v>826.0</v>
      </c>
      <c r="G1112" s="71" t="str">
        <f t="shared" si="652"/>
        <v>Malawi</v>
      </c>
      <c r="H1112" s="71" t="str">
        <f t="shared" si="653"/>
        <v>Chiradzulu</v>
      </c>
      <c r="I1112" s="71" t="str">
        <f t="shared" si="654"/>
        <v>Kadewere</v>
      </c>
      <c r="J1112" s="71" t="str">
        <f t="shared" si="655"/>
        <v>Maleta</v>
      </c>
      <c r="K1112" s="71" t="str">
        <f t="shared" si="656"/>
        <v>Makolija</v>
      </c>
      <c r="L1112" s="71">
        <f t="shared" si="657"/>
        <v>0</v>
      </c>
      <c r="M1112" s="71">
        <f t="shared" si="658"/>
        <v>0</v>
      </c>
      <c r="N1112" s="71">
        <f t="shared" si="677"/>
        <v>4</v>
      </c>
      <c r="O1112" s="71" t="str">
        <f t="shared" si="678"/>
        <v>Basic Level of Service</v>
      </c>
      <c r="P1112" s="71">
        <v>1</v>
      </c>
      <c r="Q1112" s="71" t="str">
        <f t="shared" si="659"/>
        <v>Afridev Handpump</v>
      </c>
      <c r="R1112" s="71" t="str">
        <f t="shared" si="660"/>
        <v/>
      </c>
      <c r="S1112" s="71" t="str">
        <f t="shared" si="679"/>
        <v>Afridev Handpump</v>
      </c>
      <c r="T1112" s="71">
        <f t="shared" si="661"/>
        <v>1</v>
      </c>
      <c r="U1112" s="71">
        <f t="shared" si="662"/>
        <v>325</v>
      </c>
      <c r="V1112" s="71">
        <f t="shared" si="663"/>
        <v>0</v>
      </c>
      <c r="W1112" s="71">
        <f t="shared" si="664"/>
        <v>0</v>
      </c>
      <c r="X1112" s="71">
        <f t="shared" si="665"/>
        <v>1</v>
      </c>
      <c r="Y1112" s="71">
        <f t="shared" si="666"/>
        <v>0</v>
      </c>
      <c r="Z1112" s="71">
        <f t="shared" si="680"/>
        <v>0</v>
      </c>
      <c r="AA1112" s="71">
        <f t="shared" si="667"/>
        <v>1</v>
      </c>
      <c r="AB1112" s="71">
        <f t="shared" si="668"/>
        <v>150</v>
      </c>
      <c r="AC1112" s="71" t="str">
        <f t="shared" si="669"/>
        <v>Handpump</v>
      </c>
      <c r="AD1112" s="71">
        <f t="shared" si="681"/>
        <v>150</v>
      </c>
      <c r="AE1112" s="71" t="str">
        <f t="shared" si="682"/>
        <v/>
      </c>
      <c r="AF1112" s="71">
        <f t="shared" si="670"/>
        <v>0</v>
      </c>
      <c r="AG1112" s="71" t="str">
        <f t="shared" si="671"/>
        <v/>
      </c>
      <c r="AH1112" s="71" t="str">
        <f t="shared" si="672"/>
        <v/>
      </c>
      <c r="AI1112" s="71">
        <f t="shared" si="673"/>
        <v>1</v>
      </c>
      <c r="AJ1112" s="71" t="str">
        <f t="shared" si="674"/>
        <v>Turbidity</v>
      </c>
      <c r="AK1112" s="71">
        <f t="shared" si="675"/>
        <v>1</v>
      </c>
      <c r="AL1112" s="71">
        <f t="shared" si="683"/>
        <v>1</v>
      </c>
      <c r="AM1112" s="71">
        <f t="shared" si="676"/>
        <v>0</v>
      </c>
    </row>
    <row r="1113" spans="1:39" x14ac:dyDescent="0.45">
      <c r="A1113" s="71" t="str">
        <f t="shared" si="646"/>
        <v>2717541021</v>
      </c>
      <c r="B1113" s="71" t="str">
        <f t="shared" si="647"/>
        <v>03-09-2019 02:46:42 UTC</v>
      </c>
      <c r="C1113" s="71" t="str">
        <f t="shared" si="648"/>
        <v>j4t6-yyed-cfjf</v>
      </c>
      <c r="D1113" s="71" t="str">
        <f t="shared" si="649"/>
        <v>-15.72091297712177</v>
      </c>
      <c r="E1113" s="71" t="str">
        <f t="shared" si="650"/>
        <v>35.25069443508983</v>
      </c>
      <c r="F1113" s="71" t="str">
        <f t="shared" si="651"/>
        <v>864.0</v>
      </c>
      <c r="G1113" s="71" t="str">
        <f t="shared" si="652"/>
        <v>Malawi</v>
      </c>
      <c r="H1113" s="71" t="str">
        <f t="shared" si="653"/>
        <v>Chiradzulu</v>
      </c>
      <c r="I1113" s="71" t="str">
        <f t="shared" si="654"/>
        <v>Kadewere</v>
      </c>
      <c r="J1113" s="71" t="str">
        <f t="shared" si="655"/>
        <v>Maleta</v>
      </c>
      <c r="K1113" s="71" t="str">
        <f t="shared" si="656"/>
        <v>Ndala</v>
      </c>
      <c r="L1113" s="71">
        <f t="shared" si="657"/>
        <v>0</v>
      </c>
      <c r="M1113" s="71">
        <f t="shared" si="658"/>
        <v>0</v>
      </c>
      <c r="N1113" s="71">
        <f t="shared" si="677"/>
        <v>8</v>
      </c>
      <c r="O1113" s="71" t="str">
        <f t="shared" si="678"/>
        <v>High Level of Service</v>
      </c>
      <c r="P1113" s="71">
        <v>1</v>
      </c>
      <c r="Q1113" s="71" t="str">
        <f t="shared" si="659"/>
        <v>Afridev Handpump</v>
      </c>
      <c r="R1113" s="71" t="str">
        <f t="shared" si="660"/>
        <v/>
      </c>
      <c r="S1113" s="71" t="str">
        <f t="shared" si="679"/>
        <v>Afridev Handpump</v>
      </c>
      <c r="T1113" s="71">
        <f t="shared" si="661"/>
        <v>1</v>
      </c>
      <c r="U1113" s="71">
        <f t="shared" si="662"/>
        <v>250</v>
      </c>
      <c r="V1113" s="71">
        <f t="shared" si="663"/>
        <v>1</v>
      </c>
      <c r="W1113" s="71">
        <f t="shared" si="664"/>
        <v>1</v>
      </c>
      <c r="X1113" s="71" t="str">
        <f t="shared" si="665"/>
        <v/>
      </c>
      <c r="Y1113" s="71" t="str">
        <f t="shared" si="666"/>
        <v/>
      </c>
      <c r="Z1113" s="71">
        <f t="shared" si="680"/>
        <v>1</v>
      </c>
      <c r="AA1113" s="71">
        <f t="shared" si="667"/>
        <v>1</v>
      </c>
      <c r="AB1113" s="71">
        <f t="shared" si="668"/>
        <v>40</v>
      </c>
      <c r="AC1113" s="71" t="str">
        <f t="shared" si="669"/>
        <v>Handpump</v>
      </c>
      <c r="AD1113" s="71">
        <f t="shared" si="681"/>
        <v>40</v>
      </c>
      <c r="AE1113" s="71" t="str">
        <f t="shared" si="682"/>
        <v/>
      </c>
      <c r="AF1113" s="71">
        <f t="shared" si="670"/>
        <v>1</v>
      </c>
      <c r="AG1113" s="71" t="str">
        <f t="shared" si="671"/>
        <v/>
      </c>
      <c r="AH1113" s="71" t="str">
        <f t="shared" si="672"/>
        <v/>
      </c>
      <c r="AI1113" s="71">
        <f t="shared" si="673"/>
        <v>1</v>
      </c>
      <c r="AJ1113" s="71" t="str">
        <f t="shared" si="674"/>
        <v>Turbidity</v>
      </c>
      <c r="AK1113" s="71">
        <f t="shared" si="675"/>
        <v>1</v>
      </c>
      <c r="AL1113" s="71">
        <f t="shared" si="683"/>
        <v>1</v>
      </c>
      <c r="AM1113" s="71">
        <f t="shared" si="676"/>
        <v>1</v>
      </c>
    </row>
    <row r="1114" spans="1:39" x14ac:dyDescent="0.45">
      <c r="A1114" s="71" t="str">
        <f t="shared" si="646"/>
        <v>2734690295</v>
      </c>
      <c r="B1114" s="71" t="str">
        <f t="shared" si="647"/>
        <v>03-09-2019 02:47:58 UTC</v>
      </c>
      <c r="C1114" s="71" t="str">
        <f t="shared" si="648"/>
        <v>hyk0-c2xx-cdyj</v>
      </c>
      <c r="D1114" s="71" t="str">
        <f t="shared" si="649"/>
        <v>-15.73981944937259</v>
      </c>
      <c r="E1114" s="71" t="str">
        <f t="shared" si="650"/>
        <v>35.273609049618244</v>
      </c>
      <c r="F1114" s="71" t="str">
        <f t="shared" si="651"/>
        <v>789.0</v>
      </c>
      <c r="G1114" s="71" t="str">
        <f t="shared" si="652"/>
        <v>Malawi</v>
      </c>
      <c r="H1114" s="71" t="str">
        <f t="shared" si="653"/>
        <v>Chiradzulu</v>
      </c>
      <c r="I1114" s="71" t="str">
        <f t="shared" si="654"/>
        <v>Kadewere</v>
      </c>
      <c r="J1114" s="71" t="str">
        <f t="shared" si="655"/>
        <v>Ndanga</v>
      </c>
      <c r="K1114" s="71" t="str">
        <f t="shared" si="656"/>
        <v>Mokowa</v>
      </c>
      <c r="L1114" s="71">
        <f t="shared" si="657"/>
        <v>0</v>
      </c>
      <c r="M1114" s="71">
        <f t="shared" si="658"/>
        <v>0</v>
      </c>
      <c r="N1114" s="71">
        <f t="shared" si="677"/>
        <v>6</v>
      </c>
      <c r="O1114" s="71" t="str">
        <f t="shared" si="678"/>
        <v>Intermediate Level of Service</v>
      </c>
      <c r="P1114" s="71">
        <v>1</v>
      </c>
      <c r="Q1114" s="71" t="str">
        <f t="shared" si="659"/>
        <v>Afridev Handpump</v>
      </c>
      <c r="R1114" s="71" t="str">
        <f t="shared" si="660"/>
        <v/>
      </c>
      <c r="S1114" s="71" t="str">
        <f t="shared" si="679"/>
        <v>Afridev Handpump</v>
      </c>
      <c r="T1114" s="71">
        <f t="shared" si="661"/>
        <v>1</v>
      </c>
      <c r="U1114" s="71">
        <f t="shared" si="662"/>
        <v>390</v>
      </c>
      <c r="V1114" s="71">
        <f t="shared" si="663"/>
        <v>0</v>
      </c>
      <c r="W1114" s="71">
        <f t="shared" si="664"/>
        <v>0</v>
      </c>
      <c r="X1114" s="71">
        <f t="shared" si="665"/>
        <v>1</v>
      </c>
      <c r="Y1114" s="71">
        <f t="shared" si="666"/>
        <v>0</v>
      </c>
      <c r="Z1114" s="71">
        <f t="shared" si="680"/>
        <v>0</v>
      </c>
      <c r="AA1114" s="71">
        <f t="shared" si="667"/>
        <v>1</v>
      </c>
      <c r="AB1114" s="71">
        <f t="shared" si="668"/>
        <v>57</v>
      </c>
      <c r="AC1114" s="71" t="str">
        <f t="shared" si="669"/>
        <v>Handpump</v>
      </c>
      <c r="AD1114" s="71">
        <f t="shared" si="681"/>
        <v>57</v>
      </c>
      <c r="AE1114" s="71" t="str">
        <f t="shared" si="682"/>
        <v/>
      </c>
      <c r="AF1114" s="71">
        <f t="shared" si="670"/>
        <v>1</v>
      </c>
      <c r="AG1114" s="71" t="str">
        <f t="shared" si="671"/>
        <v/>
      </c>
      <c r="AH1114" s="71" t="str">
        <f t="shared" si="672"/>
        <v/>
      </c>
      <c r="AI1114" s="71">
        <f t="shared" si="673"/>
        <v>1</v>
      </c>
      <c r="AJ1114" s="71" t="str">
        <f t="shared" si="674"/>
        <v>Turbidity</v>
      </c>
      <c r="AK1114" s="71">
        <f t="shared" si="675"/>
        <v>1</v>
      </c>
      <c r="AL1114" s="71">
        <f t="shared" si="683"/>
        <v>1</v>
      </c>
      <c r="AM1114" s="71">
        <f t="shared" si="676"/>
        <v>1</v>
      </c>
    </row>
    <row r="1115" spans="1:39" x14ac:dyDescent="0.45">
      <c r="A1115" s="71" t="str">
        <f t="shared" si="646"/>
        <v>2726761106</v>
      </c>
      <c r="B1115" s="71" t="str">
        <f t="shared" si="647"/>
        <v>03-09-2019 02:49:53 UTC</v>
      </c>
      <c r="C1115" s="71" t="str">
        <f t="shared" si="648"/>
        <v>meva-w2em-w2kh</v>
      </c>
      <c r="D1115" s="71" t="str">
        <f t="shared" si="649"/>
        <v>-15.732956598512828</v>
      </c>
      <c r="E1115" s="71" t="str">
        <f t="shared" si="650"/>
        <v>35.27018638327718</v>
      </c>
      <c r="F1115" s="71" t="str">
        <f t="shared" si="651"/>
        <v>798.0</v>
      </c>
      <c r="G1115" s="71" t="str">
        <f t="shared" si="652"/>
        <v>Malawi</v>
      </c>
      <c r="H1115" s="71" t="str">
        <f t="shared" si="653"/>
        <v>Chiradzulu</v>
      </c>
      <c r="I1115" s="71" t="str">
        <f t="shared" si="654"/>
        <v>Kadewere</v>
      </c>
      <c r="J1115" s="71" t="str">
        <f t="shared" si="655"/>
        <v>Ndanga</v>
      </c>
      <c r="K1115" s="71" t="str">
        <f t="shared" si="656"/>
        <v>Mokowa</v>
      </c>
      <c r="L1115" s="71">
        <f t="shared" si="657"/>
        <v>0</v>
      </c>
      <c r="M1115" s="71">
        <f t="shared" si="658"/>
        <v>0</v>
      </c>
      <c r="N1115" s="71">
        <f t="shared" si="677"/>
        <v>7</v>
      </c>
      <c r="O1115" s="71" t="str">
        <f t="shared" si="678"/>
        <v>Intermediate Level of Service</v>
      </c>
      <c r="P1115" s="71">
        <v>1</v>
      </c>
      <c r="Q1115" s="71" t="str">
        <f t="shared" si="659"/>
        <v>Afridev Handpump</v>
      </c>
      <c r="R1115" s="71" t="str">
        <f t="shared" si="660"/>
        <v/>
      </c>
      <c r="S1115" s="71" t="str">
        <f t="shared" si="679"/>
        <v>Afridev Handpump</v>
      </c>
      <c r="T1115" s="71">
        <f t="shared" si="661"/>
        <v>1</v>
      </c>
      <c r="U1115" s="71">
        <f t="shared" si="662"/>
        <v>100</v>
      </c>
      <c r="V1115" s="71">
        <f t="shared" si="663"/>
        <v>1</v>
      </c>
      <c r="W1115" s="71">
        <f t="shared" si="664"/>
        <v>1</v>
      </c>
      <c r="X1115" s="71" t="str">
        <f t="shared" si="665"/>
        <v/>
      </c>
      <c r="Y1115" s="71" t="str">
        <f t="shared" si="666"/>
        <v/>
      </c>
      <c r="Z1115" s="71">
        <f t="shared" si="680"/>
        <v>1</v>
      </c>
      <c r="AA1115" s="71">
        <f t="shared" si="667"/>
        <v>1</v>
      </c>
      <c r="AB1115" s="71">
        <f t="shared" si="668"/>
        <v>76</v>
      </c>
      <c r="AC1115" s="71" t="str">
        <f t="shared" si="669"/>
        <v>Handpump</v>
      </c>
      <c r="AD1115" s="71">
        <f t="shared" si="681"/>
        <v>76</v>
      </c>
      <c r="AE1115" s="71" t="str">
        <f t="shared" si="682"/>
        <v/>
      </c>
      <c r="AF1115" s="71">
        <f t="shared" si="670"/>
        <v>1</v>
      </c>
      <c r="AG1115" s="71" t="str">
        <f t="shared" si="671"/>
        <v/>
      </c>
      <c r="AH1115" s="71" t="str">
        <f t="shared" si="672"/>
        <v/>
      </c>
      <c r="AI1115" s="71">
        <f t="shared" si="673"/>
        <v>1</v>
      </c>
      <c r="AJ1115" s="71" t="str">
        <f t="shared" si="674"/>
        <v>Turbidity</v>
      </c>
      <c r="AK1115" s="71">
        <f t="shared" si="675"/>
        <v>1</v>
      </c>
      <c r="AL1115" s="71">
        <f t="shared" si="683"/>
        <v>1</v>
      </c>
      <c r="AM1115" s="71">
        <f t="shared" si="676"/>
        <v>0</v>
      </c>
    </row>
    <row r="1116" spans="1:39" x14ac:dyDescent="0.45">
      <c r="A1116" s="71" t="str">
        <f t="shared" si="646"/>
        <v>2726771038</v>
      </c>
      <c r="B1116" s="71" t="str">
        <f t="shared" si="647"/>
        <v>03-09-2019 02:51:33 UTC</v>
      </c>
      <c r="C1116" s="71" t="str">
        <f t="shared" si="648"/>
        <v>1a0t-mt77-jtmf</v>
      </c>
      <c r="D1116" s="71" t="str">
        <f t="shared" si="649"/>
        <v>-15.752768735401332</v>
      </c>
      <c r="E1116" s="71" t="str">
        <f t="shared" si="650"/>
        <v>35.246052453294396</v>
      </c>
      <c r="F1116" s="71" t="str">
        <f t="shared" si="651"/>
        <v>837.0</v>
      </c>
      <c r="G1116" s="71" t="str">
        <f t="shared" si="652"/>
        <v>Malawi</v>
      </c>
      <c r="H1116" s="71" t="str">
        <f t="shared" si="653"/>
        <v>Chiradzulu</v>
      </c>
      <c r="I1116" s="71" t="str">
        <f t="shared" si="654"/>
        <v>Kadewere</v>
      </c>
      <c r="J1116" s="71" t="str">
        <f t="shared" si="655"/>
        <v>Ngokwe</v>
      </c>
      <c r="K1116" s="71" t="str">
        <f t="shared" si="656"/>
        <v>Mpuluka</v>
      </c>
      <c r="L1116" s="71">
        <f t="shared" si="657"/>
        <v>0</v>
      </c>
      <c r="M1116" s="71">
        <f t="shared" si="658"/>
        <v>0</v>
      </c>
      <c r="N1116" s="71">
        <f t="shared" si="677"/>
        <v>6</v>
      </c>
      <c r="O1116" s="71" t="str">
        <f t="shared" si="678"/>
        <v>Intermediate Level of Service</v>
      </c>
      <c r="P1116" s="71">
        <v>1</v>
      </c>
      <c r="Q1116" s="71" t="str">
        <f t="shared" si="659"/>
        <v>Afridev Handpump</v>
      </c>
      <c r="R1116" s="71" t="str">
        <f t="shared" si="660"/>
        <v/>
      </c>
      <c r="S1116" s="71" t="str">
        <f t="shared" si="679"/>
        <v>Afridev Handpump</v>
      </c>
      <c r="T1116" s="71">
        <f t="shared" si="661"/>
        <v>1</v>
      </c>
      <c r="U1116" s="71">
        <f t="shared" si="662"/>
        <v>250</v>
      </c>
      <c r="V1116" s="71">
        <f t="shared" si="663"/>
        <v>1</v>
      </c>
      <c r="W1116" s="71">
        <f t="shared" si="664"/>
        <v>0</v>
      </c>
      <c r="X1116" s="71">
        <f t="shared" si="665"/>
        <v>1</v>
      </c>
      <c r="Y1116" s="71">
        <f t="shared" si="666"/>
        <v>0</v>
      </c>
      <c r="Z1116" s="71">
        <f t="shared" si="680"/>
        <v>0</v>
      </c>
      <c r="AA1116" s="71">
        <f t="shared" si="667"/>
        <v>1</v>
      </c>
      <c r="AB1116" s="71">
        <f t="shared" si="668"/>
        <v>93</v>
      </c>
      <c r="AC1116" s="71" t="str">
        <f t="shared" si="669"/>
        <v>Handpump</v>
      </c>
      <c r="AD1116" s="71">
        <f t="shared" si="681"/>
        <v>93</v>
      </c>
      <c r="AE1116" s="71" t="str">
        <f t="shared" si="682"/>
        <v/>
      </c>
      <c r="AF1116" s="71">
        <f t="shared" si="670"/>
        <v>1</v>
      </c>
      <c r="AG1116" s="71" t="str">
        <f t="shared" si="671"/>
        <v/>
      </c>
      <c r="AH1116" s="71" t="str">
        <f t="shared" si="672"/>
        <v/>
      </c>
      <c r="AI1116" s="71">
        <f t="shared" si="673"/>
        <v>1</v>
      </c>
      <c r="AJ1116" s="71" t="str">
        <f t="shared" si="674"/>
        <v>Turbidity</v>
      </c>
      <c r="AK1116" s="71">
        <f t="shared" si="675"/>
        <v>1</v>
      </c>
      <c r="AL1116" s="71">
        <f t="shared" si="683"/>
        <v>1</v>
      </c>
      <c r="AM1116" s="71">
        <f t="shared" si="676"/>
        <v>0</v>
      </c>
    </row>
    <row r="1117" spans="1:39" x14ac:dyDescent="0.45">
      <c r="A1117" s="71" t="str">
        <f t="shared" si="646"/>
        <v>2715061083</v>
      </c>
      <c r="B1117" s="71" t="str">
        <f t="shared" si="647"/>
        <v>03-09-2019 02:52:58 UTC</v>
      </c>
      <c r="C1117" s="71" t="str">
        <f t="shared" si="648"/>
        <v>xe9d-shqb-7yex</v>
      </c>
      <c r="D1117" s="71" t="str">
        <f t="shared" si="649"/>
        <v>-15.73235590942204</v>
      </c>
      <c r="E1117" s="71" t="str">
        <f t="shared" si="650"/>
        <v>35.26257226243615</v>
      </c>
      <c r="F1117" s="71" t="str">
        <f t="shared" si="651"/>
        <v>813.0</v>
      </c>
      <c r="G1117" s="71" t="str">
        <f t="shared" si="652"/>
        <v>Malawi</v>
      </c>
      <c r="H1117" s="71" t="str">
        <f t="shared" si="653"/>
        <v>Chiradzulu</v>
      </c>
      <c r="I1117" s="71" t="str">
        <f t="shared" si="654"/>
        <v>Kadewere</v>
      </c>
      <c r="J1117" s="71" t="str">
        <f t="shared" si="655"/>
        <v>Maleta</v>
      </c>
      <c r="K1117" s="71" t="str">
        <f t="shared" si="656"/>
        <v>Khamula</v>
      </c>
      <c r="L1117" s="71">
        <f t="shared" si="657"/>
        <v>0</v>
      </c>
      <c r="M1117" s="71">
        <f t="shared" si="658"/>
        <v>0</v>
      </c>
      <c r="N1117" s="71">
        <f t="shared" si="677"/>
        <v>5</v>
      </c>
      <c r="O1117" s="71" t="str">
        <f t="shared" si="678"/>
        <v>Basic Level of Service</v>
      </c>
      <c r="P1117" s="71">
        <v>1</v>
      </c>
      <c r="Q1117" s="71" t="str">
        <f t="shared" si="659"/>
        <v>Afridev Handpump</v>
      </c>
      <c r="R1117" s="71" t="str">
        <f t="shared" si="660"/>
        <v/>
      </c>
      <c r="S1117" s="71" t="str">
        <f t="shared" si="679"/>
        <v>Afridev Handpump</v>
      </c>
      <c r="T1117" s="71">
        <f t="shared" si="661"/>
        <v>1</v>
      </c>
      <c r="U1117" s="71">
        <f t="shared" si="662"/>
        <v>330</v>
      </c>
      <c r="V1117" s="71">
        <f t="shared" si="663"/>
        <v>0</v>
      </c>
      <c r="W1117" s="71">
        <f t="shared" si="664"/>
        <v>0</v>
      </c>
      <c r="X1117" s="71">
        <f t="shared" si="665"/>
        <v>1</v>
      </c>
      <c r="Y1117" s="71">
        <f t="shared" si="666"/>
        <v>0</v>
      </c>
      <c r="Z1117" s="71">
        <f t="shared" si="680"/>
        <v>0</v>
      </c>
      <c r="AA1117" s="71">
        <f t="shared" si="667"/>
        <v>1</v>
      </c>
      <c r="AB1117" s="71">
        <f t="shared" si="668"/>
        <v>64</v>
      </c>
      <c r="AC1117" s="71" t="str">
        <f t="shared" si="669"/>
        <v>Handpump</v>
      </c>
      <c r="AD1117" s="71">
        <f t="shared" si="681"/>
        <v>64</v>
      </c>
      <c r="AE1117" s="71" t="str">
        <f t="shared" si="682"/>
        <v/>
      </c>
      <c r="AF1117" s="71">
        <f t="shared" si="670"/>
        <v>1</v>
      </c>
      <c r="AG1117" s="71" t="str">
        <f t="shared" si="671"/>
        <v/>
      </c>
      <c r="AH1117" s="71" t="str">
        <f t="shared" si="672"/>
        <v/>
      </c>
      <c r="AI1117" s="71">
        <f t="shared" si="673"/>
        <v>1</v>
      </c>
      <c r="AJ1117" s="71" t="str">
        <f t="shared" si="674"/>
        <v>Turbidity</v>
      </c>
      <c r="AK1117" s="71">
        <f t="shared" si="675"/>
        <v>1</v>
      </c>
      <c r="AL1117" s="71">
        <f t="shared" si="683"/>
        <v>1</v>
      </c>
      <c r="AM1117" s="71">
        <f t="shared" si="676"/>
        <v>0</v>
      </c>
    </row>
    <row r="1118" spans="1:39" x14ac:dyDescent="0.45">
      <c r="A1118" s="71" t="str">
        <f t="shared" si="646"/>
        <v>2702081181</v>
      </c>
      <c r="B1118" s="71" t="str">
        <f t="shared" si="647"/>
        <v>03-09-2019 02:55:42 UTC</v>
      </c>
      <c r="C1118" s="71" t="str">
        <f t="shared" si="648"/>
        <v>9unj-g7kr-cr6h</v>
      </c>
      <c r="D1118" s="71" t="str">
        <f t="shared" si="649"/>
        <v>-15.731975203379989</v>
      </c>
      <c r="E1118" s="71" t="str">
        <f t="shared" si="650"/>
        <v>35.264908131211996</v>
      </c>
      <c r="F1118" s="71" t="str">
        <f t="shared" si="651"/>
        <v>800.0</v>
      </c>
      <c r="G1118" s="71" t="str">
        <f t="shared" si="652"/>
        <v>Malawi</v>
      </c>
      <c r="H1118" s="71" t="str">
        <f t="shared" si="653"/>
        <v>Chiradzulu</v>
      </c>
      <c r="I1118" s="71" t="str">
        <f t="shared" si="654"/>
        <v>Kadewere</v>
      </c>
      <c r="J1118" s="71" t="str">
        <f t="shared" si="655"/>
        <v>Maleta</v>
      </c>
      <c r="K1118" s="71" t="str">
        <f t="shared" si="656"/>
        <v>Ndala</v>
      </c>
      <c r="L1118" s="71">
        <f t="shared" si="657"/>
        <v>0</v>
      </c>
      <c r="M1118" s="71">
        <f t="shared" si="658"/>
        <v>0</v>
      </c>
      <c r="N1118" s="71">
        <f t="shared" si="677"/>
        <v>8</v>
      </c>
      <c r="O1118" s="71" t="str">
        <f t="shared" si="678"/>
        <v>High Level of Service</v>
      </c>
      <c r="P1118" s="71">
        <v>1</v>
      </c>
      <c r="Q1118" s="71" t="str">
        <f t="shared" si="659"/>
        <v>Afridev Handpump</v>
      </c>
      <c r="R1118" s="71" t="str">
        <f t="shared" si="660"/>
        <v/>
      </c>
      <c r="S1118" s="71" t="str">
        <f t="shared" si="679"/>
        <v>Afridev Handpump</v>
      </c>
      <c r="T1118" s="71">
        <f t="shared" si="661"/>
        <v>1</v>
      </c>
      <c r="U1118" s="71">
        <f t="shared" si="662"/>
        <v>160</v>
      </c>
      <c r="V1118" s="71">
        <f t="shared" si="663"/>
        <v>1</v>
      </c>
      <c r="W1118" s="71">
        <f t="shared" si="664"/>
        <v>1</v>
      </c>
      <c r="X1118" s="71" t="str">
        <f t="shared" si="665"/>
        <v/>
      </c>
      <c r="Y1118" s="71" t="str">
        <f t="shared" si="666"/>
        <v/>
      </c>
      <c r="Z1118" s="71">
        <f t="shared" si="680"/>
        <v>1</v>
      </c>
      <c r="AA1118" s="71">
        <f t="shared" si="667"/>
        <v>1</v>
      </c>
      <c r="AB1118" s="71">
        <f t="shared" si="668"/>
        <v>48</v>
      </c>
      <c r="AC1118" s="71" t="str">
        <f t="shared" si="669"/>
        <v>Handpump</v>
      </c>
      <c r="AD1118" s="71">
        <f t="shared" si="681"/>
        <v>48</v>
      </c>
      <c r="AE1118" s="71" t="str">
        <f t="shared" si="682"/>
        <v/>
      </c>
      <c r="AF1118" s="71">
        <f t="shared" si="670"/>
        <v>1</v>
      </c>
      <c r="AG1118" s="71" t="str">
        <f t="shared" si="671"/>
        <v/>
      </c>
      <c r="AH1118" s="71" t="str">
        <f t="shared" si="672"/>
        <v/>
      </c>
      <c r="AI1118" s="71">
        <f t="shared" si="673"/>
        <v>1</v>
      </c>
      <c r="AJ1118" s="71" t="str">
        <f t="shared" si="674"/>
        <v>Turbidity</v>
      </c>
      <c r="AK1118" s="71">
        <f t="shared" si="675"/>
        <v>1</v>
      </c>
      <c r="AL1118" s="71">
        <f t="shared" si="683"/>
        <v>1</v>
      </c>
      <c r="AM1118" s="71">
        <f t="shared" si="676"/>
        <v>1</v>
      </c>
    </row>
    <row r="1119" spans="1:39" x14ac:dyDescent="0.45">
      <c r="A1119" s="71" t="str">
        <f t="shared" si="646"/>
        <v>2715071109</v>
      </c>
      <c r="B1119" s="71" t="str">
        <f t="shared" si="647"/>
        <v>03-09-2019 02:56:45 UTC</v>
      </c>
      <c r="C1119" s="71" t="str">
        <f t="shared" si="648"/>
        <v>q5xf-9yae-21x3</v>
      </c>
      <c r="D1119" s="71" t="str">
        <f t="shared" si="649"/>
        <v>-15.71894331369549</v>
      </c>
      <c r="E1119" s="71" t="str">
        <f t="shared" si="650"/>
        <v>35.25606203824282</v>
      </c>
      <c r="F1119" s="71" t="str">
        <f t="shared" si="651"/>
        <v>827.0</v>
      </c>
      <c r="G1119" s="71" t="str">
        <f t="shared" si="652"/>
        <v>Malawi</v>
      </c>
      <c r="H1119" s="71" t="str">
        <f t="shared" si="653"/>
        <v>Chiradzulu</v>
      </c>
      <c r="I1119" s="71" t="str">
        <f t="shared" si="654"/>
        <v>Kadewere</v>
      </c>
      <c r="J1119" s="71" t="str">
        <f t="shared" si="655"/>
        <v>Maleta</v>
      </c>
      <c r="K1119" s="71" t="str">
        <f t="shared" si="656"/>
        <v>Ndala</v>
      </c>
      <c r="L1119" s="71">
        <f t="shared" si="657"/>
        <v>0</v>
      </c>
      <c r="M1119" s="71">
        <f t="shared" si="658"/>
        <v>0</v>
      </c>
      <c r="N1119" s="71">
        <f t="shared" si="677"/>
        <v>8</v>
      </c>
      <c r="O1119" s="71" t="str">
        <f t="shared" si="678"/>
        <v>High Level of Service</v>
      </c>
      <c r="P1119" s="71">
        <v>1</v>
      </c>
      <c r="Q1119" s="71" t="str">
        <f t="shared" si="659"/>
        <v>Afridev Handpump</v>
      </c>
      <c r="R1119" s="71" t="str">
        <f t="shared" si="660"/>
        <v/>
      </c>
      <c r="S1119" s="71" t="str">
        <f t="shared" si="679"/>
        <v>Afridev Handpump</v>
      </c>
      <c r="T1119" s="71">
        <f t="shared" si="661"/>
        <v>1</v>
      </c>
      <c r="U1119" s="71">
        <f t="shared" si="662"/>
        <v>170</v>
      </c>
      <c r="V1119" s="71">
        <f t="shared" si="663"/>
        <v>1</v>
      </c>
      <c r="W1119" s="71">
        <f t="shared" si="664"/>
        <v>1</v>
      </c>
      <c r="X1119" s="71" t="str">
        <f t="shared" si="665"/>
        <v/>
      </c>
      <c r="Y1119" s="71" t="str">
        <f t="shared" si="666"/>
        <v/>
      </c>
      <c r="Z1119" s="71">
        <f t="shared" si="680"/>
        <v>1</v>
      </c>
      <c r="AA1119" s="71">
        <f t="shared" si="667"/>
        <v>1</v>
      </c>
      <c r="AB1119" s="71">
        <f t="shared" si="668"/>
        <v>69</v>
      </c>
      <c r="AC1119" s="71" t="str">
        <f t="shared" si="669"/>
        <v>Handpump</v>
      </c>
      <c r="AD1119" s="71">
        <f t="shared" si="681"/>
        <v>69</v>
      </c>
      <c r="AE1119" s="71" t="str">
        <f t="shared" si="682"/>
        <v/>
      </c>
      <c r="AF1119" s="71">
        <f t="shared" si="670"/>
        <v>1</v>
      </c>
      <c r="AG1119" s="71" t="str">
        <f t="shared" si="671"/>
        <v/>
      </c>
      <c r="AH1119" s="71" t="str">
        <f t="shared" si="672"/>
        <v/>
      </c>
      <c r="AI1119" s="71">
        <f t="shared" si="673"/>
        <v>1</v>
      </c>
      <c r="AJ1119" s="71" t="str">
        <f t="shared" si="674"/>
        <v>Turbidity</v>
      </c>
      <c r="AK1119" s="71">
        <f t="shared" si="675"/>
        <v>1</v>
      </c>
      <c r="AL1119" s="71">
        <f t="shared" si="683"/>
        <v>1</v>
      </c>
      <c r="AM1119" s="71">
        <f t="shared" si="676"/>
        <v>1</v>
      </c>
    </row>
    <row r="1120" spans="1:39" x14ac:dyDescent="0.45">
      <c r="A1120" s="71" t="str">
        <f t="shared" si="646"/>
        <v>2709731019</v>
      </c>
      <c r="B1120" s="71" t="str">
        <f t="shared" si="647"/>
        <v>03-09-2019 02:59:03 UTC</v>
      </c>
      <c r="C1120" s="71" t="str">
        <f t="shared" si="648"/>
        <v>5n6a-bnfh-0jdb</v>
      </c>
      <c r="D1120" s="71" t="str">
        <f t="shared" si="649"/>
        <v>-15.841006999835372</v>
      </c>
      <c r="E1120" s="71" t="str">
        <f t="shared" si="650"/>
        <v>35.31348327174783</v>
      </c>
      <c r="F1120" s="71" t="str">
        <f t="shared" si="651"/>
        <v>740.0</v>
      </c>
      <c r="G1120" s="71" t="str">
        <f t="shared" si="652"/>
        <v>Malawi</v>
      </c>
      <c r="H1120" s="71" t="str">
        <f t="shared" si="653"/>
        <v>Chiradzulu</v>
      </c>
      <c r="I1120" s="71" t="str">
        <f t="shared" si="654"/>
        <v>Mpunga</v>
      </c>
      <c r="J1120" s="71" t="str">
        <f t="shared" si="655"/>
        <v>Majikita</v>
      </c>
      <c r="K1120" s="71" t="str">
        <f t="shared" si="656"/>
        <v>Chikaonda</v>
      </c>
      <c r="L1120" s="71">
        <f t="shared" si="657"/>
        <v>0</v>
      </c>
      <c r="M1120" s="71">
        <f t="shared" si="658"/>
        <v>0</v>
      </c>
      <c r="N1120" s="71">
        <f t="shared" si="677"/>
        <v>5</v>
      </c>
      <c r="O1120" s="71" t="str">
        <f t="shared" si="678"/>
        <v>Basic Level of Service</v>
      </c>
      <c r="P1120" s="71">
        <v>1</v>
      </c>
      <c r="Q1120" s="71" t="str">
        <f t="shared" si="659"/>
        <v>Afridev Handpump</v>
      </c>
      <c r="R1120" s="71" t="str">
        <f t="shared" si="660"/>
        <v/>
      </c>
      <c r="S1120" s="71" t="str">
        <f t="shared" si="679"/>
        <v>Afridev Handpump</v>
      </c>
      <c r="T1120" s="71">
        <f t="shared" si="661"/>
        <v>1</v>
      </c>
      <c r="U1120" s="71">
        <f t="shared" si="662"/>
        <v>450</v>
      </c>
      <c r="V1120" s="71">
        <f t="shared" si="663"/>
        <v>0</v>
      </c>
      <c r="W1120" s="71">
        <f t="shared" si="664"/>
        <v>0</v>
      </c>
      <c r="X1120" s="71">
        <f t="shared" si="665"/>
        <v>1</v>
      </c>
      <c r="Y1120" s="71">
        <f t="shared" si="666"/>
        <v>0</v>
      </c>
      <c r="Z1120" s="71">
        <f t="shared" si="680"/>
        <v>0</v>
      </c>
      <c r="AA1120" s="71">
        <f t="shared" si="667"/>
        <v>1</v>
      </c>
      <c r="AB1120" s="71">
        <f t="shared" si="668"/>
        <v>67</v>
      </c>
      <c r="AC1120" s="71" t="str">
        <f t="shared" si="669"/>
        <v>Handpump</v>
      </c>
      <c r="AD1120" s="71">
        <f t="shared" si="681"/>
        <v>67</v>
      </c>
      <c r="AE1120" s="71" t="str">
        <f t="shared" si="682"/>
        <v/>
      </c>
      <c r="AF1120" s="71">
        <f t="shared" si="670"/>
        <v>1</v>
      </c>
      <c r="AG1120" s="71" t="str">
        <f t="shared" si="671"/>
        <v/>
      </c>
      <c r="AH1120" s="71" t="str">
        <f t="shared" si="672"/>
        <v/>
      </c>
      <c r="AI1120" s="71">
        <f t="shared" si="673"/>
        <v>1</v>
      </c>
      <c r="AJ1120" s="71" t="str">
        <f t="shared" si="674"/>
        <v>Turbidity</v>
      </c>
      <c r="AK1120" s="71">
        <f t="shared" si="675"/>
        <v>1</v>
      </c>
      <c r="AL1120" s="71">
        <f t="shared" si="683"/>
        <v>1</v>
      </c>
      <c r="AM1120" s="71">
        <f t="shared" si="676"/>
        <v>0</v>
      </c>
    </row>
    <row r="1121" spans="1:39" x14ac:dyDescent="0.45">
      <c r="A1121" s="71" t="str">
        <f t="shared" si="646"/>
        <v>2719281124</v>
      </c>
      <c r="B1121" s="71" t="str">
        <f t="shared" si="647"/>
        <v>03-09-2019 03:01:58 UTC</v>
      </c>
      <c r="C1121" s="71" t="str">
        <f t="shared" si="648"/>
        <v>xqm4-5n4k-2v6v</v>
      </c>
      <c r="D1121" s="71" t="str">
        <f t="shared" si="649"/>
        <v>-15.829752744175494</v>
      </c>
      <c r="E1121" s="71" t="str">
        <f t="shared" si="650"/>
        <v>35.307453498244286</v>
      </c>
      <c r="F1121" s="71" t="str">
        <f t="shared" si="651"/>
        <v>769.0</v>
      </c>
      <c r="G1121" s="71" t="str">
        <f t="shared" si="652"/>
        <v>Malawi</v>
      </c>
      <c r="H1121" s="71" t="str">
        <f t="shared" si="653"/>
        <v>Chiradzulu</v>
      </c>
      <c r="I1121" s="71" t="str">
        <f t="shared" si="654"/>
        <v>Mpunga</v>
      </c>
      <c r="J1121" s="71" t="str">
        <f t="shared" si="655"/>
        <v>Majikita</v>
      </c>
      <c r="K1121" s="71" t="str">
        <f t="shared" si="656"/>
        <v>Mthweya</v>
      </c>
      <c r="L1121" s="71">
        <f t="shared" si="657"/>
        <v>0</v>
      </c>
      <c r="M1121" s="71">
        <f t="shared" si="658"/>
        <v>0</v>
      </c>
      <c r="N1121" s="71">
        <f t="shared" si="677"/>
        <v>7</v>
      </c>
      <c r="O1121" s="71" t="str">
        <f t="shared" si="678"/>
        <v>Intermediate Level of Service</v>
      </c>
      <c r="P1121" s="71">
        <v>1</v>
      </c>
      <c r="Q1121" s="71" t="str">
        <f t="shared" si="659"/>
        <v>Afridev Handpump</v>
      </c>
      <c r="R1121" s="71" t="str">
        <f t="shared" si="660"/>
        <v/>
      </c>
      <c r="S1121" s="71" t="str">
        <f t="shared" si="679"/>
        <v>Afridev Handpump</v>
      </c>
      <c r="T1121" s="71">
        <f t="shared" si="661"/>
        <v>1</v>
      </c>
      <c r="U1121" s="71">
        <f t="shared" si="662"/>
        <v>100</v>
      </c>
      <c r="V1121" s="71">
        <f t="shared" si="663"/>
        <v>1</v>
      </c>
      <c r="W1121" s="71">
        <f t="shared" si="664"/>
        <v>0</v>
      </c>
      <c r="X1121" s="71">
        <f t="shared" si="665"/>
        <v>1</v>
      </c>
      <c r="Y1121" s="71">
        <f t="shared" si="666"/>
        <v>0</v>
      </c>
      <c r="Z1121" s="71">
        <f t="shared" si="680"/>
        <v>0</v>
      </c>
      <c r="AA1121" s="71">
        <f t="shared" si="667"/>
        <v>1</v>
      </c>
      <c r="AB1121" s="71">
        <f t="shared" si="668"/>
        <v>63</v>
      </c>
      <c r="AC1121" s="71" t="str">
        <f t="shared" si="669"/>
        <v>Handpump</v>
      </c>
      <c r="AD1121" s="71">
        <f t="shared" si="681"/>
        <v>63</v>
      </c>
      <c r="AE1121" s="71" t="str">
        <f t="shared" si="682"/>
        <v/>
      </c>
      <c r="AF1121" s="71">
        <f t="shared" si="670"/>
        <v>1</v>
      </c>
      <c r="AG1121" s="71" t="str">
        <f t="shared" si="671"/>
        <v/>
      </c>
      <c r="AH1121" s="71" t="str">
        <f t="shared" si="672"/>
        <v/>
      </c>
      <c r="AI1121" s="71">
        <f t="shared" si="673"/>
        <v>1</v>
      </c>
      <c r="AJ1121" s="71" t="str">
        <f t="shared" si="674"/>
        <v>Turbidity</v>
      </c>
      <c r="AK1121" s="71">
        <f t="shared" si="675"/>
        <v>1</v>
      </c>
      <c r="AL1121" s="71">
        <f t="shared" si="683"/>
        <v>1</v>
      </c>
      <c r="AM1121" s="71">
        <f t="shared" si="676"/>
        <v>1</v>
      </c>
    </row>
    <row r="1122" spans="1:39" x14ac:dyDescent="0.45">
      <c r="A1122" s="71" t="str">
        <f t="shared" si="646"/>
        <v>2713031247</v>
      </c>
      <c r="B1122" s="71" t="str">
        <f t="shared" si="647"/>
        <v>03-09-2019 03:03:43 UTC</v>
      </c>
      <c r="C1122" s="71" t="str">
        <f t="shared" si="648"/>
        <v>45jd-nd43-awxb</v>
      </c>
      <c r="D1122" s="71" t="str">
        <f t="shared" si="649"/>
        <v>-15.848686709068716</v>
      </c>
      <c r="E1122" s="71" t="str">
        <f t="shared" si="650"/>
        <v>35.30989238061011</v>
      </c>
      <c r="F1122" s="71" t="str">
        <f t="shared" si="651"/>
        <v>739.0</v>
      </c>
      <c r="G1122" s="71" t="str">
        <f t="shared" si="652"/>
        <v>Malawi</v>
      </c>
      <c r="H1122" s="71" t="str">
        <f t="shared" si="653"/>
        <v>Chiradzulu</v>
      </c>
      <c r="I1122" s="71" t="str">
        <f t="shared" si="654"/>
        <v>Mpunga</v>
      </c>
      <c r="J1122" s="71" t="str">
        <f t="shared" si="655"/>
        <v>Majikita</v>
      </c>
      <c r="K1122" s="71" t="str">
        <f t="shared" si="656"/>
        <v>Chinguwo</v>
      </c>
      <c r="L1122" s="71">
        <f t="shared" si="657"/>
        <v>0</v>
      </c>
      <c r="M1122" s="71">
        <f t="shared" si="658"/>
        <v>0</v>
      </c>
      <c r="N1122" s="71">
        <f t="shared" si="677"/>
        <v>6</v>
      </c>
      <c r="O1122" s="71" t="str">
        <f t="shared" si="678"/>
        <v>Intermediate Level of Service</v>
      </c>
      <c r="P1122" s="71">
        <v>1</v>
      </c>
      <c r="Q1122" s="71" t="str">
        <f t="shared" si="659"/>
        <v>Afridev Handpump</v>
      </c>
      <c r="R1122" s="71" t="str">
        <f t="shared" si="660"/>
        <v/>
      </c>
      <c r="S1122" s="71" t="str">
        <f t="shared" si="679"/>
        <v>Afridev Handpump</v>
      </c>
      <c r="T1122" s="71">
        <f t="shared" si="661"/>
        <v>1</v>
      </c>
      <c r="U1122" s="71">
        <f t="shared" si="662"/>
        <v>1050</v>
      </c>
      <c r="V1122" s="71">
        <f t="shared" si="663"/>
        <v>0</v>
      </c>
      <c r="W1122" s="71">
        <f t="shared" si="664"/>
        <v>0</v>
      </c>
      <c r="X1122" s="71">
        <f t="shared" si="665"/>
        <v>1</v>
      </c>
      <c r="Y1122" s="71">
        <f t="shared" si="666"/>
        <v>0</v>
      </c>
      <c r="Z1122" s="71">
        <f t="shared" si="680"/>
        <v>0</v>
      </c>
      <c r="AA1122" s="71">
        <f t="shared" si="667"/>
        <v>1</v>
      </c>
      <c r="AB1122" s="71">
        <f t="shared" si="668"/>
        <v>69</v>
      </c>
      <c r="AC1122" s="71" t="str">
        <f t="shared" si="669"/>
        <v>Handpump</v>
      </c>
      <c r="AD1122" s="71">
        <f t="shared" si="681"/>
        <v>69</v>
      </c>
      <c r="AE1122" s="71" t="str">
        <f t="shared" si="682"/>
        <v/>
      </c>
      <c r="AF1122" s="71">
        <f t="shared" si="670"/>
        <v>1</v>
      </c>
      <c r="AG1122" s="71" t="str">
        <f t="shared" si="671"/>
        <v/>
      </c>
      <c r="AH1122" s="71" t="str">
        <f t="shared" si="672"/>
        <v/>
      </c>
      <c r="AI1122" s="71">
        <f t="shared" si="673"/>
        <v>1</v>
      </c>
      <c r="AJ1122" s="71" t="str">
        <f t="shared" si="674"/>
        <v>Turbidity</v>
      </c>
      <c r="AK1122" s="71">
        <f t="shared" si="675"/>
        <v>1</v>
      </c>
      <c r="AL1122" s="71">
        <f t="shared" si="683"/>
        <v>1</v>
      </c>
      <c r="AM1122" s="71">
        <f t="shared" si="676"/>
        <v>1</v>
      </c>
    </row>
    <row r="1123" spans="1:39" x14ac:dyDescent="0.45">
      <c r="A1123" s="71" t="str">
        <f t="shared" si="646"/>
        <v>2717551043</v>
      </c>
      <c r="B1123" s="71" t="str">
        <f t="shared" si="647"/>
        <v>03-09-2019 03:10:10 UTC</v>
      </c>
      <c r="C1123" s="71" t="str">
        <f t="shared" si="648"/>
        <v>ckds-4m20-0jvw</v>
      </c>
      <c r="D1123" s="71" t="str">
        <f t="shared" si="649"/>
        <v>-15.820223148912191</v>
      </c>
      <c r="E1123" s="71" t="str">
        <f t="shared" si="650"/>
        <v>35.31165350228548</v>
      </c>
      <c r="F1123" s="71" t="str">
        <f t="shared" si="651"/>
        <v>751.0</v>
      </c>
      <c r="G1123" s="71" t="str">
        <f t="shared" si="652"/>
        <v>Malawi</v>
      </c>
      <c r="H1123" s="71" t="str">
        <f t="shared" si="653"/>
        <v>Chiradzulu</v>
      </c>
      <c r="I1123" s="71" t="str">
        <f t="shared" si="654"/>
        <v>Mpunga</v>
      </c>
      <c r="J1123" s="71" t="str">
        <f t="shared" si="655"/>
        <v>Majikita</v>
      </c>
      <c r="K1123" s="71" t="str">
        <f t="shared" si="656"/>
        <v>Nyalungwe</v>
      </c>
      <c r="L1123" s="71">
        <f t="shared" si="657"/>
        <v>0</v>
      </c>
      <c r="M1123" s="71">
        <f t="shared" si="658"/>
        <v>0</v>
      </c>
      <c r="N1123" s="71">
        <f t="shared" si="677"/>
        <v>5</v>
      </c>
      <c r="O1123" s="71" t="str">
        <f t="shared" si="678"/>
        <v>Basic Level of Service</v>
      </c>
      <c r="P1123" s="71">
        <v>1</v>
      </c>
      <c r="Q1123" s="71" t="str">
        <f t="shared" si="659"/>
        <v>Afridev Handpump</v>
      </c>
      <c r="R1123" s="71" t="str">
        <f t="shared" si="660"/>
        <v/>
      </c>
      <c r="S1123" s="71" t="str">
        <f t="shared" si="679"/>
        <v>Afridev Handpump</v>
      </c>
      <c r="T1123" s="71">
        <f t="shared" si="661"/>
        <v>1</v>
      </c>
      <c r="U1123" s="71">
        <f t="shared" si="662"/>
        <v>2000</v>
      </c>
      <c r="V1123" s="71">
        <f t="shared" si="663"/>
        <v>0</v>
      </c>
      <c r="W1123" s="71">
        <f t="shared" si="664"/>
        <v>0</v>
      </c>
      <c r="X1123" s="71">
        <f t="shared" si="665"/>
        <v>1</v>
      </c>
      <c r="Y1123" s="71">
        <f t="shared" si="666"/>
        <v>0</v>
      </c>
      <c r="Z1123" s="71">
        <f t="shared" si="680"/>
        <v>0</v>
      </c>
      <c r="AA1123" s="71">
        <f t="shared" si="667"/>
        <v>1</v>
      </c>
      <c r="AB1123" s="71">
        <f t="shared" si="668"/>
        <v>73</v>
      </c>
      <c r="AC1123" s="71" t="str">
        <f t="shared" si="669"/>
        <v>Handpump</v>
      </c>
      <c r="AD1123" s="71">
        <f t="shared" si="681"/>
        <v>73</v>
      </c>
      <c r="AE1123" s="71" t="str">
        <f t="shared" si="682"/>
        <v/>
      </c>
      <c r="AF1123" s="71">
        <f t="shared" si="670"/>
        <v>1</v>
      </c>
      <c r="AG1123" s="71" t="str">
        <f t="shared" si="671"/>
        <v/>
      </c>
      <c r="AH1123" s="71" t="str">
        <f t="shared" si="672"/>
        <v/>
      </c>
      <c r="AI1123" s="71">
        <f t="shared" si="673"/>
        <v>1</v>
      </c>
      <c r="AJ1123" s="71" t="str">
        <f t="shared" si="674"/>
        <v>Turbidity</v>
      </c>
      <c r="AK1123" s="71">
        <f t="shared" si="675"/>
        <v>1</v>
      </c>
      <c r="AL1123" s="71">
        <f t="shared" si="683"/>
        <v>1</v>
      </c>
      <c r="AM1123" s="71">
        <f t="shared" si="676"/>
        <v>0</v>
      </c>
    </row>
    <row r="1124" spans="1:39" x14ac:dyDescent="0.45">
      <c r="A1124" s="71" t="str">
        <f t="shared" si="646"/>
        <v>2726780868</v>
      </c>
      <c r="B1124" s="71" t="str">
        <f t="shared" si="647"/>
        <v>03-09-2019 03:12:00 UTC</v>
      </c>
      <c r="C1124" s="71" t="str">
        <f t="shared" si="648"/>
        <v>wvb1-sgyv-jd1a</v>
      </c>
      <c r="D1124" s="71" t="str">
        <f t="shared" si="649"/>
        <v>-15.812769709154963</v>
      </c>
      <c r="E1124" s="71" t="str">
        <f t="shared" si="650"/>
        <v>35.31134605407715</v>
      </c>
      <c r="F1124" s="71" t="str">
        <f t="shared" si="651"/>
        <v>709.0</v>
      </c>
      <c r="G1124" s="71" t="str">
        <f t="shared" si="652"/>
        <v>Malawi</v>
      </c>
      <c r="H1124" s="71" t="str">
        <f t="shared" si="653"/>
        <v>Chiradzulu</v>
      </c>
      <c r="I1124" s="71" t="str">
        <f t="shared" si="654"/>
        <v>Mpunga</v>
      </c>
      <c r="J1124" s="71" t="str">
        <f t="shared" si="655"/>
        <v>Majikita</v>
      </c>
      <c r="K1124" s="71" t="str">
        <f t="shared" si="656"/>
        <v>Nyalungwe</v>
      </c>
      <c r="L1124" s="71">
        <f t="shared" si="657"/>
        <v>0</v>
      </c>
      <c r="M1124" s="71">
        <f t="shared" si="658"/>
        <v>0</v>
      </c>
      <c r="N1124" s="71">
        <f t="shared" si="677"/>
        <v>7</v>
      </c>
      <c r="O1124" s="71" t="str">
        <f t="shared" si="678"/>
        <v>Intermediate Level of Service</v>
      </c>
      <c r="P1124" s="71">
        <v>1</v>
      </c>
      <c r="Q1124" s="71" t="str">
        <f t="shared" si="659"/>
        <v>Afridev Handpump</v>
      </c>
      <c r="R1124" s="71" t="str">
        <f t="shared" si="660"/>
        <v/>
      </c>
      <c r="S1124" s="71" t="str">
        <f t="shared" si="679"/>
        <v>Afridev Handpump</v>
      </c>
      <c r="T1124" s="71">
        <f t="shared" si="661"/>
        <v>1</v>
      </c>
      <c r="U1124" s="71">
        <f t="shared" si="662"/>
        <v>200</v>
      </c>
      <c r="V1124" s="71">
        <f t="shared" si="663"/>
        <v>1</v>
      </c>
      <c r="W1124" s="71">
        <f t="shared" si="664"/>
        <v>0</v>
      </c>
      <c r="X1124" s="71">
        <f t="shared" si="665"/>
        <v>1</v>
      </c>
      <c r="Y1124" s="71">
        <f t="shared" si="666"/>
        <v>0</v>
      </c>
      <c r="Z1124" s="71">
        <f t="shared" si="680"/>
        <v>0</v>
      </c>
      <c r="AA1124" s="71">
        <f t="shared" si="667"/>
        <v>1</v>
      </c>
      <c r="AB1124" s="71">
        <f t="shared" si="668"/>
        <v>69</v>
      </c>
      <c r="AC1124" s="71" t="str">
        <f t="shared" si="669"/>
        <v>Handpump</v>
      </c>
      <c r="AD1124" s="71">
        <f t="shared" si="681"/>
        <v>69</v>
      </c>
      <c r="AE1124" s="71" t="str">
        <f t="shared" si="682"/>
        <v/>
      </c>
      <c r="AF1124" s="71">
        <f t="shared" si="670"/>
        <v>1</v>
      </c>
      <c r="AG1124" s="71" t="str">
        <f t="shared" si="671"/>
        <v/>
      </c>
      <c r="AH1124" s="71" t="str">
        <f t="shared" si="672"/>
        <v/>
      </c>
      <c r="AI1124" s="71">
        <f t="shared" si="673"/>
        <v>1</v>
      </c>
      <c r="AJ1124" s="71" t="str">
        <f t="shared" si="674"/>
        <v>Turbidity</v>
      </c>
      <c r="AK1124" s="71">
        <f t="shared" si="675"/>
        <v>1</v>
      </c>
      <c r="AL1124" s="71">
        <f t="shared" si="683"/>
        <v>1</v>
      </c>
      <c r="AM1124" s="71">
        <f t="shared" si="676"/>
        <v>1</v>
      </c>
    </row>
    <row r="1125" spans="1:39" x14ac:dyDescent="0.45">
      <c r="A1125" s="71" t="str">
        <f t="shared" si="646"/>
        <v>2715061093</v>
      </c>
      <c r="B1125" s="71" t="str">
        <f t="shared" si="647"/>
        <v>03-09-2019 03:13:51 UTC</v>
      </c>
      <c r="C1125" s="71" t="str">
        <f t="shared" si="648"/>
        <v>dn25-3qqk-26hm</v>
      </c>
      <c r="D1125" s="71" t="str">
        <f t="shared" si="649"/>
        <v>-15.758400200866163</v>
      </c>
      <c r="E1125" s="71" t="str">
        <f t="shared" si="650"/>
        <v>35.28138158842921</v>
      </c>
      <c r="F1125" s="71" t="str">
        <f t="shared" si="651"/>
        <v>798.0</v>
      </c>
      <c r="G1125" s="71" t="str">
        <f t="shared" si="652"/>
        <v>Malawi</v>
      </c>
      <c r="H1125" s="71" t="str">
        <f t="shared" si="653"/>
        <v>Chiradzulu</v>
      </c>
      <c r="I1125" s="71" t="str">
        <f t="shared" si="654"/>
        <v>Kadewere</v>
      </c>
      <c r="J1125" s="71" t="str">
        <f t="shared" si="655"/>
        <v>Phwitiko</v>
      </c>
      <c r="K1125" s="71" t="str">
        <f t="shared" si="656"/>
        <v>Phwitiko</v>
      </c>
      <c r="L1125" s="71">
        <f t="shared" si="657"/>
        <v>0</v>
      </c>
      <c r="M1125" s="71">
        <f t="shared" si="658"/>
        <v>0</v>
      </c>
      <c r="N1125" s="71">
        <f t="shared" si="677"/>
        <v>7</v>
      </c>
      <c r="O1125" s="71" t="str">
        <f t="shared" si="678"/>
        <v>Intermediate Level of Service</v>
      </c>
      <c r="P1125" s="71">
        <v>1</v>
      </c>
      <c r="Q1125" s="71" t="str">
        <f t="shared" si="659"/>
        <v>Afridev Handpump</v>
      </c>
      <c r="R1125" s="71" t="str">
        <f t="shared" si="660"/>
        <v/>
      </c>
      <c r="S1125" s="71" t="str">
        <f t="shared" si="679"/>
        <v>Afridev Handpump</v>
      </c>
      <c r="T1125" s="71">
        <f t="shared" si="661"/>
        <v>1</v>
      </c>
      <c r="U1125" s="71">
        <f t="shared" si="662"/>
        <v>640</v>
      </c>
      <c r="V1125" s="71">
        <f t="shared" si="663"/>
        <v>0</v>
      </c>
      <c r="W1125" s="71">
        <f t="shared" si="664"/>
        <v>1</v>
      </c>
      <c r="X1125" s="71" t="str">
        <f t="shared" si="665"/>
        <v/>
      </c>
      <c r="Y1125" s="71" t="str">
        <f t="shared" si="666"/>
        <v/>
      </c>
      <c r="Z1125" s="71">
        <f t="shared" si="680"/>
        <v>1</v>
      </c>
      <c r="AA1125" s="71">
        <f t="shared" si="667"/>
        <v>1</v>
      </c>
      <c r="AB1125" s="71">
        <f t="shared" si="668"/>
        <v>48</v>
      </c>
      <c r="AC1125" s="71" t="str">
        <f t="shared" si="669"/>
        <v>Handpump</v>
      </c>
      <c r="AD1125" s="71">
        <f t="shared" si="681"/>
        <v>48</v>
      </c>
      <c r="AE1125" s="71" t="str">
        <f t="shared" si="682"/>
        <v/>
      </c>
      <c r="AF1125" s="71">
        <f t="shared" si="670"/>
        <v>1</v>
      </c>
      <c r="AG1125" s="71" t="str">
        <f t="shared" si="671"/>
        <v/>
      </c>
      <c r="AH1125" s="71" t="str">
        <f t="shared" si="672"/>
        <v/>
      </c>
      <c r="AI1125" s="71">
        <f t="shared" si="673"/>
        <v>1</v>
      </c>
      <c r="AJ1125" s="71" t="str">
        <f t="shared" si="674"/>
        <v>Turbidity</v>
      </c>
      <c r="AK1125" s="71">
        <f t="shared" si="675"/>
        <v>1</v>
      </c>
      <c r="AL1125" s="71">
        <f t="shared" si="683"/>
        <v>1</v>
      </c>
      <c r="AM1125" s="71">
        <f t="shared" si="676"/>
        <v>1</v>
      </c>
    </row>
    <row r="1126" spans="1:39" x14ac:dyDescent="0.45">
      <c r="A1126" s="71" t="str">
        <f t="shared" si="646"/>
        <v>2742461107</v>
      </c>
      <c r="B1126" s="71" t="str">
        <f t="shared" si="647"/>
        <v>03-09-2019 03:14:53 UTC</v>
      </c>
      <c r="C1126" s="71" t="str">
        <f t="shared" si="648"/>
        <v>2phc-9gsv-hfrs</v>
      </c>
      <c r="D1126" s="71" t="str">
        <f t="shared" si="649"/>
        <v>-15.765638393349946</v>
      </c>
      <c r="E1126" s="71" t="str">
        <f t="shared" si="650"/>
        <v>35.29090032912791</v>
      </c>
      <c r="F1126" s="71" t="str">
        <f t="shared" si="651"/>
        <v>788.0</v>
      </c>
      <c r="G1126" s="71" t="str">
        <f t="shared" si="652"/>
        <v>Malawi</v>
      </c>
      <c r="H1126" s="71" t="str">
        <f t="shared" si="653"/>
        <v>Chiradzulu</v>
      </c>
      <c r="I1126" s="71" t="str">
        <f t="shared" si="654"/>
        <v>Kadewere</v>
      </c>
      <c r="J1126" s="71" t="str">
        <f t="shared" si="655"/>
        <v>Phwitiko</v>
      </c>
      <c r="K1126" s="71" t="str">
        <f t="shared" si="656"/>
        <v>Phwitiko</v>
      </c>
      <c r="L1126" s="71">
        <f t="shared" si="657"/>
        <v>0</v>
      </c>
      <c r="M1126" s="71">
        <f t="shared" si="658"/>
        <v>0</v>
      </c>
      <c r="N1126" s="71">
        <f t="shared" si="677"/>
        <v>7</v>
      </c>
      <c r="O1126" s="71" t="str">
        <f t="shared" si="678"/>
        <v>Intermediate Level of Service</v>
      </c>
      <c r="P1126" s="71">
        <v>1</v>
      </c>
      <c r="Q1126" s="71" t="str">
        <f t="shared" si="659"/>
        <v>Afridev Handpump</v>
      </c>
      <c r="R1126" s="71" t="str">
        <f t="shared" si="660"/>
        <v/>
      </c>
      <c r="S1126" s="71" t="str">
        <f t="shared" si="679"/>
        <v>Afridev Handpump</v>
      </c>
      <c r="T1126" s="71">
        <f t="shared" si="661"/>
        <v>1</v>
      </c>
      <c r="U1126" s="71">
        <f t="shared" si="662"/>
        <v>500</v>
      </c>
      <c r="V1126" s="71">
        <f t="shared" si="663"/>
        <v>0</v>
      </c>
      <c r="W1126" s="71">
        <f t="shared" si="664"/>
        <v>1</v>
      </c>
      <c r="X1126" s="71" t="str">
        <f t="shared" si="665"/>
        <v/>
      </c>
      <c r="Y1126" s="71" t="str">
        <f t="shared" si="666"/>
        <v/>
      </c>
      <c r="Z1126" s="71">
        <f t="shared" si="680"/>
        <v>1</v>
      </c>
      <c r="AA1126" s="71">
        <f t="shared" si="667"/>
        <v>1</v>
      </c>
      <c r="AB1126" s="71">
        <f t="shared" si="668"/>
        <v>46</v>
      </c>
      <c r="AC1126" s="71" t="str">
        <f t="shared" si="669"/>
        <v>Handpump</v>
      </c>
      <c r="AD1126" s="71">
        <f t="shared" si="681"/>
        <v>46</v>
      </c>
      <c r="AE1126" s="71" t="str">
        <f t="shared" si="682"/>
        <v/>
      </c>
      <c r="AF1126" s="71">
        <f t="shared" si="670"/>
        <v>1</v>
      </c>
      <c r="AG1126" s="71" t="str">
        <f t="shared" si="671"/>
        <v/>
      </c>
      <c r="AH1126" s="71" t="str">
        <f t="shared" si="672"/>
        <v/>
      </c>
      <c r="AI1126" s="71">
        <f t="shared" si="673"/>
        <v>1</v>
      </c>
      <c r="AJ1126" s="71" t="str">
        <f t="shared" si="674"/>
        <v>Turbidity</v>
      </c>
      <c r="AK1126" s="71">
        <f t="shared" si="675"/>
        <v>1</v>
      </c>
      <c r="AL1126" s="71">
        <f t="shared" si="683"/>
        <v>1</v>
      </c>
      <c r="AM1126" s="71">
        <f t="shared" si="676"/>
        <v>1</v>
      </c>
    </row>
    <row r="1127" spans="1:39" x14ac:dyDescent="0.45">
      <c r="A1127" s="71" t="str">
        <f t="shared" si="646"/>
        <v>2728681125</v>
      </c>
      <c r="B1127" s="71" t="str">
        <f t="shared" si="647"/>
        <v>03-09-2019 03:18:10 UTC</v>
      </c>
      <c r="C1127" s="71" t="str">
        <f t="shared" si="648"/>
        <v>anw0-st16-xn57</v>
      </c>
      <c r="D1127" s="71" t="str">
        <f t="shared" si="649"/>
        <v>-15.765290292911232</v>
      </c>
      <c r="E1127" s="71" t="str">
        <f t="shared" si="650"/>
        <v>35.28340883553028</v>
      </c>
      <c r="F1127" s="71" t="str">
        <f t="shared" si="651"/>
        <v>788.0</v>
      </c>
      <c r="G1127" s="71" t="str">
        <f t="shared" si="652"/>
        <v>Malawi</v>
      </c>
      <c r="H1127" s="71" t="str">
        <f t="shared" si="653"/>
        <v>Chiradzulu</v>
      </c>
      <c r="I1127" s="71" t="str">
        <f t="shared" si="654"/>
        <v>Kadewere</v>
      </c>
      <c r="J1127" s="71" t="str">
        <f t="shared" si="655"/>
        <v>Phwitiko</v>
      </c>
      <c r="K1127" s="71" t="str">
        <f t="shared" si="656"/>
        <v>Phwitiko</v>
      </c>
      <c r="L1127" s="71">
        <f t="shared" si="657"/>
        <v>0</v>
      </c>
      <c r="M1127" s="71">
        <f t="shared" si="658"/>
        <v>0</v>
      </c>
      <c r="N1127" s="71">
        <f t="shared" si="677"/>
        <v>7</v>
      </c>
      <c r="O1127" s="71" t="str">
        <f t="shared" si="678"/>
        <v>Intermediate Level of Service</v>
      </c>
      <c r="P1127" s="71">
        <v>1</v>
      </c>
      <c r="Q1127" s="71" t="str">
        <f t="shared" si="659"/>
        <v>Afridev Handpump</v>
      </c>
      <c r="R1127" s="71" t="str">
        <f t="shared" si="660"/>
        <v/>
      </c>
      <c r="S1127" s="71" t="str">
        <f t="shared" si="679"/>
        <v>Afridev Handpump</v>
      </c>
      <c r="T1127" s="71">
        <f t="shared" si="661"/>
        <v>1</v>
      </c>
      <c r="U1127" s="71">
        <f t="shared" si="662"/>
        <v>210</v>
      </c>
      <c r="V1127" s="71">
        <f t="shared" si="663"/>
        <v>1</v>
      </c>
      <c r="W1127" s="71">
        <f t="shared" si="664"/>
        <v>1</v>
      </c>
      <c r="X1127" s="71" t="str">
        <f t="shared" si="665"/>
        <v/>
      </c>
      <c r="Y1127" s="71" t="str">
        <f t="shared" si="666"/>
        <v/>
      </c>
      <c r="Z1127" s="71">
        <f t="shared" si="680"/>
        <v>1</v>
      </c>
      <c r="AA1127" s="71">
        <f t="shared" si="667"/>
        <v>1</v>
      </c>
      <c r="AB1127" s="71">
        <f t="shared" si="668"/>
        <v>120</v>
      </c>
      <c r="AC1127" s="71" t="str">
        <f t="shared" si="669"/>
        <v>Handpump</v>
      </c>
      <c r="AD1127" s="71">
        <f t="shared" si="681"/>
        <v>120</v>
      </c>
      <c r="AE1127" s="71" t="str">
        <f t="shared" si="682"/>
        <v/>
      </c>
      <c r="AF1127" s="71">
        <f t="shared" si="670"/>
        <v>1</v>
      </c>
      <c r="AG1127" s="71" t="str">
        <f t="shared" si="671"/>
        <v/>
      </c>
      <c r="AH1127" s="71" t="str">
        <f t="shared" si="672"/>
        <v/>
      </c>
      <c r="AI1127" s="71">
        <f t="shared" si="673"/>
        <v>1</v>
      </c>
      <c r="AJ1127" s="71" t="str">
        <f t="shared" si="674"/>
        <v>Turbidity</v>
      </c>
      <c r="AK1127" s="71">
        <f t="shared" si="675"/>
        <v>1</v>
      </c>
      <c r="AL1127" s="71">
        <f t="shared" si="683"/>
        <v>1</v>
      </c>
      <c r="AM1127" s="71">
        <f t="shared" si="676"/>
        <v>0</v>
      </c>
    </row>
    <row r="1128" spans="1:39" x14ac:dyDescent="0.45">
      <c r="A1128" s="71" t="str">
        <f t="shared" si="646"/>
        <v>2715041147</v>
      </c>
      <c r="B1128" s="71" t="str">
        <f t="shared" si="647"/>
        <v>03-09-2019 03:19:33 UTC</v>
      </c>
      <c r="C1128" s="71" t="str">
        <f t="shared" si="648"/>
        <v>tu7j-y372-33h1</v>
      </c>
      <c r="D1128" s="71" t="str">
        <f t="shared" si="649"/>
        <v>-15.755762835033238</v>
      </c>
      <c r="E1128" s="71" t="str">
        <f t="shared" si="650"/>
        <v>35.293562673032284</v>
      </c>
      <c r="F1128" s="71" t="str">
        <f t="shared" si="651"/>
        <v>781.0</v>
      </c>
      <c r="G1128" s="71" t="str">
        <f t="shared" si="652"/>
        <v>Malawi</v>
      </c>
      <c r="H1128" s="71" t="str">
        <f t="shared" si="653"/>
        <v>Chiradzulu</v>
      </c>
      <c r="I1128" s="71" t="str">
        <f t="shared" si="654"/>
        <v>Kadewere</v>
      </c>
      <c r="J1128" s="71" t="str">
        <f t="shared" si="655"/>
        <v>Phwitiko</v>
      </c>
      <c r="K1128" s="71" t="str">
        <f t="shared" si="656"/>
        <v>Phwitiko</v>
      </c>
      <c r="L1128" s="71">
        <f t="shared" si="657"/>
        <v>0</v>
      </c>
      <c r="M1128" s="71">
        <f t="shared" si="658"/>
        <v>0</v>
      </c>
      <c r="N1128" s="71">
        <f t="shared" si="677"/>
        <v>5</v>
      </c>
      <c r="O1128" s="71" t="str">
        <f t="shared" si="678"/>
        <v>Basic Level of Service</v>
      </c>
      <c r="P1128" s="71">
        <v>1</v>
      </c>
      <c r="Q1128" s="71" t="str">
        <f t="shared" si="659"/>
        <v>Afridev Handpump</v>
      </c>
      <c r="R1128" s="71" t="str">
        <f t="shared" si="660"/>
        <v/>
      </c>
      <c r="S1128" s="71" t="str">
        <f t="shared" si="679"/>
        <v>Afridev Handpump</v>
      </c>
      <c r="T1128" s="71">
        <f t="shared" si="661"/>
        <v>1</v>
      </c>
      <c r="U1128" s="71">
        <f t="shared" si="662"/>
        <v>850</v>
      </c>
      <c r="V1128" s="71">
        <f t="shared" si="663"/>
        <v>0</v>
      </c>
      <c r="W1128" s="71">
        <f t="shared" si="664"/>
        <v>0</v>
      </c>
      <c r="X1128" s="71">
        <f t="shared" si="665"/>
        <v>1</v>
      </c>
      <c r="Y1128" s="71">
        <f t="shared" si="666"/>
        <v>0</v>
      </c>
      <c r="Z1128" s="71">
        <f t="shared" si="680"/>
        <v>0</v>
      </c>
      <c r="AA1128" s="71">
        <f t="shared" si="667"/>
        <v>1</v>
      </c>
      <c r="AB1128" s="71">
        <f t="shared" si="668"/>
        <v>82</v>
      </c>
      <c r="AC1128" s="71" t="str">
        <f t="shared" si="669"/>
        <v>Handpump</v>
      </c>
      <c r="AD1128" s="71">
        <f t="shared" si="681"/>
        <v>82</v>
      </c>
      <c r="AE1128" s="71" t="str">
        <f t="shared" si="682"/>
        <v/>
      </c>
      <c r="AF1128" s="71">
        <f t="shared" si="670"/>
        <v>1</v>
      </c>
      <c r="AG1128" s="71" t="str">
        <f t="shared" si="671"/>
        <v/>
      </c>
      <c r="AH1128" s="71" t="str">
        <f t="shared" si="672"/>
        <v/>
      </c>
      <c r="AI1128" s="71">
        <f t="shared" si="673"/>
        <v>1</v>
      </c>
      <c r="AJ1128" s="71" t="str">
        <f t="shared" si="674"/>
        <v>Turbidity</v>
      </c>
      <c r="AK1128" s="71">
        <f t="shared" si="675"/>
        <v>1</v>
      </c>
      <c r="AL1128" s="71">
        <f t="shared" si="683"/>
        <v>1</v>
      </c>
      <c r="AM1128" s="71">
        <f t="shared" si="676"/>
        <v>0</v>
      </c>
    </row>
    <row r="1129" spans="1:39" x14ac:dyDescent="0.45">
      <c r="A1129" s="71" t="str">
        <f t="shared" si="646"/>
        <v>2721061081</v>
      </c>
      <c r="B1129" s="71" t="str">
        <f t="shared" si="647"/>
        <v>03-09-2019 03:33:09 UTC</v>
      </c>
      <c r="C1129" s="71" t="str">
        <f t="shared" si="648"/>
        <v>hkm7-58cg-m365</v>
      </c>
      <c r="D1129" s="71" t="str">
        <f t="shared" si="649"/>
        <v>-15.86742851883173</v>
      </c>
      <c r="E1129" s="71" t="str">
        <f t="shared" si="650"/>
        <v>35.31474642455578</v>
      </c>
      <c r="F1129" s="71" t="str">
        <f t="shared" si="651"/>
        <v>720.0</v>
      </c>
      <c r="G1129" s="71" t="str">
        <f t="shared" si="652"/>
        <v>Malawi</v>
      </c>
      <c r="H1129" s="71" t="str">
        <f t="shared" si="653"/>
        <v>Chiradzulu</v>
      </c>
      <c r="I1129" s="71" t="str">
        <f t="shared" si="654"/>
        <v>Mpunga</v>
      </c>
      <c r="J1129" s="71" t="str">
        <f t="shared" si="655"/>
        <v>Majikita</v>
      </c>
      <c r="K1129" s="71" t="str">
        <f t="shared" si="656"/>
        <v>Mtenjera</v>
      </c>
      <c r="L1129" s="71">
        <f t="shared" si="657"/>
        <v>0</v>
      </c>
      <c r="M1129" s="71">
        <f t="shared" si="658"/>
        <v>0</v>
      </c>
      <c r="N1129" s="71">
        <f t="shared" si="677"/>
        <v>7</v>
      </c>
      <c r="O1129" s="71" t="str">
        <f t="shared" si="678"/>
        <v>Intermediate Level of Service</v>
      </c>
      <c r="P1129" s="71">
        <v>1</v>
      </c>
      <c r="Q1129" s="71" t="str">
        <f t="shared" si="659"/>
        <v>Afridev Handpump</v>
      </c>
      <c r="R1129" s="71" t="str">
        <f t="shared" si="660"/>
        <v/>
      </c>
      <c r="S1129" s="71" t="str">
        <f t="shared" si="679"/>
        <v>Afridev Handpump</v>
      </c>
      <c r="T1129" s="71">
        <f t="shared" si="661"/>
        <v>1</v>
      </c>
      <c r="U1129" s="71">
        <f t="shared" si="662"/>
        <v>100</v>
      </c>
      <c r="V1129" s="71">
        <f t="shared" si="663"/>
        <v>1</v>
      </c>
      <c r="W1129" s="71">
        <f t="shared" si="664"/>
        <v>0</v>
      </c>
      <c r="X1129" s="71">
        <f t="shared" si="665"/>
        <v>1</v>
      </c>
      <c r="Y1129" s="71">
        <f t="shared" si="666"/>
        <v>0</v>
      </c>
      <c r="Z1129" s="71">
        <f t="shared" si="680"/>
        <v>0</v>
      </c>
      <c r="AA1129" s="71">
        <f t="shared" si="667"/>
        <v>1</v>
      </c>
      <c r="AB1129" s="71">
        <f t="shared" si="668"/>
        <v>81</v>
      </c>
      <c r="AC1129" s="71" t="str">
        <f t="shared" si="669"/>
        <v>Handpump</v>
      </c>
      <c r="AD1129" s="71">
        <f t="shared" si="681"/>
        <v>81</v>
      </c>
      <c r="AE1129" s="71" t="str">
        <f t="shared" si="682"/>
        <v/>
      </c>
      <c r="AF1129" s="71">
        <f t="shared" si="670"/>
        <v>1</v>
      </c>
      <c r="AG1129" s="71" t="str">
        <f t="shared" si="671"/>
        <v/>
      </c>
      <c r="AH1129" s="71" t="str">
        <f t="shared" si="672"/>
        <v/>
      </c>
      <c r="AI1129" s="71">
        <f t="shared" si="673"/>
        <v>1</v>
      </c>
      <c r="AJ1129" s="71" t="str">
        <f t="shared" si="674"/>
        <v>Turbidity</v>
      </c>
      <c r="AK1129" s="71">
        <f t="shared" si="675"/>
        <v>1</v>
      </c>
      <c r="AL1129" s="71">
        <f t="shared" si="683"/>
        <v>1</v>
      </c>
      <c r="AM1129" s="71">
        <f t="shared" si="676"/>
        <v>1</v>
      </c>
    </row>
    <row r="1130" spans="1:39" x14ac:dyDescent="0.45">
      <c r="A1130" s="71" t="str">
        <f t="shared" si="646"/>
        <v>2740661085</v>
      </c>
      <c r="B1130" s="71" t="str">
        <f t="shared" si="647"/>
        <v>03-09-2019 03:34:04 UTC</v>
      </c>
      <c r="C1130" s="71" t="str">
        <f t="shared" si="648"/>
        <v>caye-qh9w-9q6x</v>
      </c>
      <c r="D1130" s="71" t="str">
        <f t="shared" si="649"/>
        <v>-15.762472758069634</v>
      </c>
      <c r="E1130" s="71" t="str">
        <f t="shared" si="650"/>
        <v>35.30264957807958</v>
      </c>
      <c r="F1130" s="71" t="str">
        <f t="shared" si="651"/>
        <v>777.0</v>
      </c>
      <c r="G1130" s="71" t="str">
        <f t="shared" si="652"/>
        <v>Malawi</v>
      </c>
      <c r="H1130" s="71" t="str">
        <f t="shared" si="653"/>
        <v>Chiradzulu</v>
      </c>
      <c r="I1130" s="71" t="str">
        <f t="shared" si="654"/>
        <v>Kadewere</v>
      </c>
      <c r="J1130" s="71" t="str">
        <f t="shared" si="655"/>
        <v>Phwitiko</v>
      </c>
      <c r="K1130" s="71" t="str">
        <f t="shared" si="656"/>
        <v>Phwitiko</v>
      </c>
      <c r="L1130" s="71">
        <f t="shared" si="657"/>
        <v>0</v>
      </c>
      <c r="M1130" s="71">
        <f t="shared" si="658"/>
        <v>0</v>
      </c>
      <c r="N1130" s="71">
        <f t="shared" si="677"/>
        <v>7</v>
      </c>
      <c r="O1130" s="71" t="str">
        <f t="shared" si="678"/>
        <v>Intermediate Level of Service</v>
      </c>
      <c r="P1130" s="71">
        <v>1</v>
      </c>
      <c r="Q1130" s="71" t="str">
        <f t="shared" si="659"/>
        <v>Afridev Handpump</v>
      </c>
      <c r="R1130" s="71" t="str">
        <f t="shared" si="660"/>
        <v/>
      </c>
      <c r="S1130" s="71" t="str">
        <f t="shared" si="679"/>
        <v>Afridev Handpump</v>
      </c>
      <c r="T1130" s="71">
        <f t="shared" si="661"/>
        <v>1</v>
      </c>
      <c r="U1130" s="71">
        <f t="shared" si="662"/>
        <v>600</v>
      </c>
      <c r="V1130" s="71">
        <f t="shared" si="663"/>
        <v>0</v>
      </c>
      <c r="W1130" s="71">
        <f t="shared" si="664"/>
        <v>1</v>
      </c>
      <c r="X1130" s="71" t="str">
        <f t="shared" si="665"/>
        <v/>
      </c>
      <c r="Y1130" s="71" t="str">
        <f t="shared" si="666"/>
        <v/>
      </c>
      <c r="Z1130" s="71">
        <f t="shared" si="680"/>
        <v>1</v>
      </c>
      <c r="AA1130" s="71">
        <f t="shared" si="667"/>
        <v>1</v>
      </c>
      <c r="AB1130" s="71">
        <f t="shared" si="668"/>
        <v>72</v>
      </c>
      <c r="AC1130" s="71" t="str">
        <f t="shared" si="669"/>
        <v>Handpump</v>
      </c>
      <c r="AD1130" s="71">
        <f t="shared" si="681"/>
        <v>72</v>
      </c>
      <c r="AE1130" s="71" t="str">
        <f t="shared" si="682"/>
        <v/>
      </c>
      <c r="AF1130" s="71">
        <f t="shared" si="670"/>
        <v>1</v>
      </c>
      <c r="AG1130" s="71" t="str">
        <f t="shared" si="671"/>
        <v/>
      </c>
      <c r="AH1130" s="71" t="str">
        <f t="shared" si="672"/>
        <v/>
      </c>
      <c r="AI1130" s="71">
        <f t="shared" si="673"/>
        <v>1</v>
      </c>
      <c r="AJ1130" s="71" t="str">
        <f t="shared" si="674"/>
        <v>Turbidity</v>
      </c>
      <c r="AK1130" s="71">
        <f t="shared" si="675"/>
        <v>1</v>
      </c>
      <c r="AL1130" s="71">
        <f t="shared" si="683"/>
        <v>1</v>
      </c>
      <c r="AM1130" s="71">
        <f t="shared" si="676"/>
        <v>1</v>
      </c>
    </row>
    <row r="1131" spans="1:39" x14ac:dyDescent="0.45">
      <c r="A1131" s="71" t="str">
        <f t="shared" si="646"/>
        <v>2709771055</v>
      </c>
      <c r="B1131" s="71" t="str">
        <f t="shared" si="647"/>
        <v>03-09-2019 03:37:20 UTC</v>
      </c>
      <c r="C1131" s="71" t="str">
        <f t="shared" si="648"/>
        <v>nv11-wetj-yqvm</v>
      </c>
      <c r="D1131" s="71" t="str">
        <f t="shared" si="649"/>
        <v>-15.813786978833377</v>
      </c>
      <c r="E1131" s="71" t="str">
        <f t="shared" si="650"/>
        <v>35.2989808190614</v>
      </c>
      <c r="F1131" s="71" t="str">
        <f t="shared" si="651"/>
        <v>782.0</v>
      </c>
      <c r="G1131" s="71" t="str">
        <f t="shared" si="652"/>
        <v>Malawi</v>
      </c>
      <c r="H1131" s="71" t="str">
        <f t="shared" si="653"/>
        <v>Chiradzulu</v>
      </c>
      <c r="I1131" s="71" t="str">
        <f t="shared" si="654"/>
        <v>Mpunga</v>
      </c>
      <c r="J1131" s="71" t="str">
        <f t="shared" si="655"/>
        <v>Majikita</v>
      </c>
      <c r="K1131" s="71" t="str">
        <f t="shared" si="656"/>
        <v>Limabani</v>
      </c>
      <c r="L1131" s="71">
        <f t="shared" si="657"/>
        <v>0</v>
      </c>
      <c r="M1131" s="71">
        <f t="shared" si="658"/>
        <v>0</v>
      </c>
      <c r="N1131" s="71">
        <f t="shared" si="677"/>
        <v>7</v>
      </c>
      <c r="O1131" s="71" t="str">
        <f t="shared" si="678"/>
        <v>Intermediate Level of Service</v>
      </c>
      <c r="P1131" s="71">
        <v>1</v>
      </c>
      <c r="Q1131" s="71" t="str">
        <f t="shared" si="659"/>
        <v>Afridev Handpump</v>
      </c>
      <c r="R1131" s="71" t="str">
        <f t="shared" si="660"/>
        <v/>
      </c>
      <c r="S1131" s="71" t="str">
        <f t="shared" si="679"/>
        <v>Afridev Handpump</v>
      </c>
      <c r="T1131" s="71">
        <f t="shared" si="661"/>
        <v>1</v>
      </c>
      <c r="U1131" s="71">
        <f t="shared" si="662"/>
        <v>800</v>
      </c>
      <c r="V1131" s="71">
        <f t="shared" si="663"/>
        <v>0</v>
      </c>
      <c r="W1131" s="71">
        <f t="shared" si="664"/>
        <v>1</v>
      </c>
      <c r="X1131" s="71" t="str">
        <f t="shared" si="665"/>
        <v/>
      </c>
      <c r="Y1131" s="71" t="str">
        <f t="shared" si="666"/>
        <v/>
      </c>
      <c r="Z1131" s="71">
        <f t="shared" si="680"/>
        <v>1</v>
      </c>
      <c r="AA1131" s="71">
        <f t="shared" si="667"/>
        <v>1</v>
      </c>
      <c r="AB1131" s="71">
        <f t="shared" si="668"/>
        <v>51</v>
      </c>
      <c r="AC1131" s="71" t="str">
        <f t="shared" si="669"/>
        <v>Handpump</v>
      </c>
      <c r="AD1131" s="71">
        <f t="shared" si="681"/>
        <v>51</v>
      </c>
      <c r="AE1131" s="71" t="str">
        <f t="shared" si="682"/>
        <v/>
      </c>
      <c r="AF1131" s="71">
        <f t="shared" si="670"/>
        <v>1</v>
      </c>
      <c r="AG1131" s="71" t="str">
        <f t="shared" si="671"/>
        <v/>
      </c>
      <c r="AH1131" s="71" t="str">
        <f t="shared" si="672"/>
        <v/>
      </c>
      <c r="AI1131" s="71">
        <f t="shared" si="673"/>
        <v>1</v>
      </c>
      <c r="AJ1131" s="71" t="str">
        <f t="shared" si="674"/>
        <v>Turbidity</v>
      </c>
      <c r="AK1131" s="71">
        <f t="shared" si="675"/>
        <v>1</v>
      </c>
      <c r="AL1131" s="71">
        <f t="shared" si="683"/>
        <v>1</v>
      </c>
      <c r="AM1131" s="71">
        <f t="shared" si="676"/>
        <v>1</v>
      </c>
    </row>
    <row r="1132" spans="1:39" x14ac:dyDescent="0.45">
      <c r="A1132" s="71" t="str">
        <f t="shared" si="646"/>
        <v>2730840980</v>
      </c>
      <c r="B1132" s="71" t="str">
        <f t="shared" si="647"/>
        <v>03-09-2019 03:38:25 UTC</v>
      </c>
      <c r="C1132" s="71" t="str">
        <f t="shared" si="648"/>
        <v>v4dc-vvf2-9vrp</v>
      </c>
      <c r="D1132" s="71" t="str">
        <f t="shared" si="649"/>
        <v>-15.753945680335164</v>
      </c>
      <c r="E1132" s="71" t="str">
        <f t="shared" si="650"/>
        <v>35.2429455332458</v>
      </c>
      <c r="F1132" s="71" t="str">
        <f t="shared" si="651"/>
        <v>848.0</v>
      </c>
      <c r="G1132" s="71" t="str">
        <f t="shared" si="652"/>
        <v>Malawi</v>
      </c>
      <c r="H1132" s="71" t="str">
        <f t="shared" si="653"/>
        <v>Chiradzulu</v>
      </c>
      <c r="I1132" s="71" t="str">
        <f t="shared" si="654"/>
        <v>Kadewere</v>
      </c>
      <c r="J1132" s="71" t="str">
        <f t="shared" si="655"/>
        <v>Ngokwe</v>
      </c>
      <c r="K1132" s="71" t="str">
        <f t="shared" si="656"/>
        <v>Mpuluka</v>
      </c>
      <c r="L1132" s="71">
        <f t="shared" si="657"/>
        <v>0</v>
      </c>
      <c r="M1132" s="71">
        <f t="shared" si="658"/>
        <v>0</v>
      </c>
      <c r="N1132" s="71">
        <f t="shared" si="677"/>
        <v>8</v>
      </c>
      <c r="O1132" s="71" t="str">
        <f t="shared" si="678"/>
        <v>High Level of Service</v>
      </c>
      <c r="P1132" s="71">
        <v>1</v>
      </c>
      <c r="Q1132" s="71" t="str">
        <f t="shared" si="659"/>
        <v>Afridev Handpump</v>
      </c>
      <c r="R1132" s="71" t="str">
        <f t="shared" si="660"/>
        <v/>
      </c>
      <c r="S1132" s="71" t="str">
        <f t="shared" si="679"/>
        <v>Afridev Handpump</v>
      </c>
      <c r="T1132" s="71">
        <f t="shared" si="661"/>
        <v>1</v>
      </c>
      <c r="U1132" s="71">
        <f t="shared" si="662"/>
        <v>225</v>
      </c>
      <c r="V1132" s="71">
        <f t="shared" si="663"/>
        <v>1</v>
      </c>
      <c r="W1132" s="71">
        <f t="shared" si="664"/>
        <v>1</v>
      </c>
      <c r="X1132" s="71" t="str">
        <f t="shared" si="665"/>
        <v/>
      </c>
      <c r="Y1132" s="71" t="str">
        <f t="shared" si="666"/>
        <v/>
      </c>
      <c r="Z1132" s="71">
        <f t="shared" si="680"/>
        <v>1</v>
      </c>
      <c r="AA1132" s="71">
        <f t="shared" si="667"/>
        <v>1</v>
      </c>
      <c r="AB1132" s="71">
        <f t="shared" si="668"/>
        <v>73</v>
      </c>
      <c r="AC1132" s="71" t="str">
        <f t="shared" si="669"/>
        <v>Handpump</v>
      </c>
      <c r="AD1132" s="71">
        <f t="shared" si="681"/>
        <v>73</v>
      </c>
      <c r="AE1132" s="71" t="str">
        <f t="shared" si="682"/>
        <v/>
      </c>
      <c r="AF1132" s="71">
        <f t="shared" si="670"/>
        <v>1</v>
      </c>
      <c r="AG1132" s="71" t="str">
        <f t="shared" si="671"/>
        <v/>
      </c>
      <c r="AH1132" s="71" t="str">
        <f t="shared" si="672"/>
        <v/>
      </c>
      <c r="AI1132" s="71">
        <f t="shared" si="673"/>
        <v>1</v>
      </c>
      <c r="AJ1132" s="71" t="str">
        <f t="shared" si="674"/>
        <v>Turbidity</v>
      </c>
      <c r="AK1132" s="71">
        <f t="shared" si="675"/>
        <v>1</v>
      </c>
      <c r="AL1132" s="71">
        <f t="shared" si="683"/>
        <v>1</v>
      </c>
      <c r="AM1132" s="71">
        <f t="shared" si="676"/>
        <v>1</v>
      </c>
    </row>
    <row r="1133" spans="1:39" x14ac:dyDescent="0.45">
      <c r="A1133" s="71" t="str">
        <f t="shared" si="646"/>
        <v>2724990957</v>
      </c>
      <c r="B1133" s="71" t="str">
        <f t="shared" si="647"/>
        <v>03-09-2019 03:40:08 UTC</v>
      </c>
      <c r="C1133" s="71" t="str">
        <f t="shared" si="648"/>
        <v>cbj0-28q9-2r6v</v>
      </c>
      <c r="D1133" s="71" t="str">
        <f t="shared" si="649"/>
        <v>-15.819222726859152</v>
      </c>
      <c r="E1133" s="71" t="str">
        <f t="shared" si="650"/>
        <v>35.299919759854674</v>
      </c>
      <c r="F1133" s="71" t="str">
        <f t="shared" si="651"/>
        <v>768.0</v>
      </c>
      <c r="G1133" s="71" t="str">
        <f t="shared" si="652"/>
        <v>Malawi</v>
      </c>
      <c r="H1133" s="71" t="str">
        <f t="shared" si="653"/>
        <v>Chiradzulu</v>
      </c>
      <c r="I1133" s="71" t="str">
        <f t="shared" si="654"/>
        <v>Mpunga</v>
      </c>
      <c r="J1133" s="71" t="str">
        <f t="shared" si="655"/>
        <v>Majikita</v>
      </c>
      <c r="K1133" s="71" t="str">
        <f t="shared" si="656"/>
        <v>Nkhota</v>
      </c>
      <c r="L1133" s="71">
        <f t="shared" si="657"/>
        <v>0</v>
      </c>
      <c r="M1133" s="71">
        <f t="shared" si="658"/>
        <v>0</v>
      </c>
      <c r="N1133" s="71">
        <f t="shared" si="677"/>
        <v>7</v>
      </c>
      <c r="O1133" s="71" t="str">
        <f t="shared" si="678"/>
        <v>Intermediate Level of Service</v>
      </c>
      <c r="P1133" s="71">
        <v>1</v>
      </c>
      <c r="Q1133" s="71" t="str">
        <f t="shared" si="659"/>
        <v>Afridev Handpump</v>
      </c>
      <c r="R1133" s="71" t="str">
        <f t="shared" si="660"/>
        <v/>
      </c>
      <c r="S1133" s="71" t="str">
        <f t="shared" si="679"/>
        <v>Afridev Handpump</v>
      </c>
      <c r="T1133" s="71">
        <f t="shared" si="661"/>
        <v>1</v>
      </c>
      <c r="U1133" s="71">
        <f t="shared" si="662"/>
        <v>2070</v>
      </c>
      <c r="V1133" s="71">
        <f t="shared" si="663"/>
        <v>0</v>
      </c>
      <c r="W1133" s="71">
        <f t="shared" si="664"/>
        <v>1</v>
      </c>
      <c r="X1133" s="71" t="str">
        <f t="shared" si="665"/>
        <v/>
      </c>
      <c r="Y1133" s="71" t="str">
        <f t="shared" si="666"/>
        <v/>
      </c>
      <c r="Z1133" s="71">
        <f t="shared" si="680"/>
        <v>1</v>
      </c>
      <c r="AA1133" s="71">
        <f t="shared" si="667"/>
        <v>1</v>
      </c>
      <c r="AB1133" s="71">
        <f t="shared" si="668"/>
        <v>56</v>
      </c>
      <c r="AC1133" s="71" t="str">
        <f t="shared" si="669"/>
        <v>Handpump</v>
      </c>
      <c r="AD1133" s="71">
        <f t="shared" si="681"/>
        <v>56</v>
      </c>
      <c r="AE1133" s="71" t="str">
        <f t="shared" si="682"/>
        <v/>
      </c>
      <c r="AF1133" s="71">
        <f t="shared" si="670"/>
        <v>1</v>
      </c>
      <c r="AG1133" s="71" t="str">
        <f t="shared" si="671"/>
        <v/>
      </c>
      <c r="AH1133" s="71" t="str">
        <f t="shared" si="672"/>
        <v/>
      </c>
      <c r="AI1133" s="71">
        <f t="shared" si="673"/>
        <v>1</v>
      </c>
      <c r="AJ1133" s="71" t="str">
        <f t="shared" si="674"/>
        <v>Turbidity</v>
      </c>
      <c r="AK1133" s="71">
        <f t="shared" si="675"/>
        <v>1</v>
      </c>
      <c r="AL1133" s="71">
        <f t="shared" si="683"/>
        <v>1</v>
      </c>
      <c r="AM1133" s="71">
        <f t="shared" si="676"/>
        <v>1</v>
      </c>
    </row>
    <row r="1134" spans="1:39" x14ac:dyDescent="0.45">
      <c r="A1134" s="71" t="str">
        <f t="shared" si="646"/>
        <v>2736581108</v>
      </c>
      <c r="B1134" s="71" t="str">
        <f t="shared" si="647"/>
        <v>03-09-2019 03:40:57 UTC</v>
      </c>
      <c r="C1134" s="71" t="str">
        <f t="shared" si="648"/>
        <v>ttpb-epmm-0dgy</v>
      </c>
      <c r="D1134" s="71" t="str">
        <f t="shared" si="649"/>
        <v>-15.799117600545287</v>
      </c>
      <c r="E1134" s="71" t="str">
        <f t="shared" si="650"/>
        <v>35.2882413379848</v>
      </c>
      <c r="F1134" s="71" t="str">
        <f t="shared" si="651"/>
        <v>571.0</v>
      </c>
      <c r="G1134" s="71" t="str">
        <f t="shared" si="652"/>
        <v>Malawi</v>
      </c>
      <c r="H1134" s="71" t="str">
        <f t="shared" si="653"/>
        <v>Chiradzulu</v>
      </c>
      <c r="I1134" s="71" t="str">
        <f t="shared" si="654"/>
        <v>Mpunga</v>
      </c>
      <c r="J1134" s="71" t="str">
        <f t="shared" si="655"/>
        <v>Majikita</v>
      </c>
      <c r="K1134" s="71" t="str">
        <f t="shared" si="656"/>
        <v>Masikila</v>
      </c>
      <c r="L1134" s="71">
        <f t="shared" si="657"/>
        <v>0</v>
      </c>
      <c r="M1134" s="71">
        <f t="shared" si="658"/>
        <v>0</v>
      </c>
      <c r="N1134" s="71">
        <f t="shared" si="677"/>
        <v>5</v>
      </c>
      <c r="O1134" s="71" t="str">
        <f t="shared" si="678"/>
        <v>Basic Level of Service</v>
      </c>
      <c r="P1134" s="71">
        <v>1</v>
      </c>
      <c r="Q1134" s="71" t="str">
        <f t="shared" si="659"/>
        <v>Afridev Handpump</v>
      </c>
      <c r="R1134" s="71" t="str">
        <f t="shared" si="660"/>
        <v/>
      </c>
      <c r="S1134" s="71" t="str">
        <f t="shared" si="679"/>
        <v>Afridev Handpump</v>
      </c>
      <c r="T1134" s="71">
        <f t="shared" si="661"/>
        <v>1</v>
      </c>
      <c r="U1134" s="71">
        <f t="shared" si="662"/>
        <v>770</v>
      </c>
      <c r="V1134" s="71">
        <f t="shared" si="663"/>
        <v>0</v>
      </c>
      <c r="W1134" s="71">
        <f t="shared" si="664"/>
        <v>0</v>
      </c>
      <c r="X1134" s="71">
        <f t="shared" si="665"/>
        <v>1</v>
      </c>
      <c r="Y1134" s="71">
        <f t="shared" si="666"/>
        <v>0</v>
      </c>
      <c r="Z1134" s="71">
        <f t="shared" si="680"/>
        <v>0</v>
      </c>
      <c r="AA1134" s="71">
        <f t="shared" si="667"/>
        <v>1</v>
      </c>
      <c r="AB1134" s="71">
        <f t="shared" si="668"/>
        <v>71</v>
      </c>
      <c r="AC1134" s="71" t="str">
        <f t="shared" si="669"/>
        <v>Handpump</v>
      </c>
      <c r="AD1134" s="71">
        <f t="shared" si="681"/>
        <v>71</v>
      </c>
      <c r="AE1134" s="71" t="str">
        <f t="shared" si="682"/>
        <v/>
      </c>
      <c r="AF1134" s="71">
        <f t="shared" si="670"/>
        <v>1</v>
      </c>
      <c r="AG1134" s="71" t="str">
        <f t="shared" si="671"/>
        <v/>
      </c>
      <c r="AH1134" s="71" t="str">
        <f t="shared" si="672"/>
        <v/>
      </c>
      <c r="AI1134" s="71">
        <f t="shared" si="673"/>
        <v>1</v>
      </c>
      <c r="AJ1134" s="71" t="str">
        <f t="shared" si="674"/>
        <v>Turbidity</v>
      </c>
      <c r="AK1134" s="71">
        <f t="shared" si="675"/>
        <v>1</v>
      </c>
      <c r="AL1134" s="71">
        <f t="shared" si="683"/>
        <v>1</v>
      </c>
      <c r="AM1134" s="71">
        <f t="shared" si="676"/>
        <v>0</v>
      </c>
    </row>
    <row r="1135" spans="1:39" x14ac:dyDescent="0.45">
      <c r="A1135" s="71" t="str">
        <f t="shared" si="646"/>
        <v>2702081202</v>
      </c>
      <c r="B1135" s="71" t="str">
        <f t="shared" si="647"/>
        <v>03-09-2019 03:43:48 UTC</v>
      </c>
      <c r="C1135" s="71" t="str">
        <f t="shared" si="648"/>
        <v>rcmw-26mh-n199</v>
      </c>
      <c r="D1135" s="71" t="str">
        <f t="shared" si="649"/>
        <v>-15.859372378326952</v>
      </c>
      <c r="E1135" s="71" t="str">
        <f t="shared" si="650"/>
        <v>35.30258193612099</v>
      </c>
      <c r="F1135" s="71" t="str">
        <f t="shared" si="651"/>
        <v>799.0</v>
      </c>
      <c r="G1135" s="71" t="str">
        <f t="shared" si="652"/>
        <v>Malawi</v>
      </c>
      <c r="H1135" s="71" t="str">
        <f t="shared" si="653"/>
        <v>Chiradzulu</v>
      </c>
      <c r="I1135" s="71" t="str">
        <f t="shared" si="654"/>
        <v>Mpunga</v>
      </c>
      <c r="J1135" s="71" t="str">
        <f t="shared" si="655"/>
        <v>Majikita</v>
      </c>
      <c r="K1135" s="71" t="str">
        <f t="shared" si="656"/>
        <v>Nkhuvinda</v>
      </c>
      <c r="L1135" s="71">
        <f t="shared" si="657"/>
        <v>0</v>
      </c>
      <c r="M1135" s="71">
        <f t="shared" si="658"/>
        <v>0</v>
      </c>
      <c r="N1135" s="71">
        <f t="shared" si="677"/>
        <v>7</v>
      </c>
      <c r="O1135" s="71" t="str">
        <f t="shared" si="678"/>
        <v>Intermediate Level of Service</v>
      </c>
      <c r="P1135" s="71">
        <v>1</v>
      </c>
      <c r="Q1135" s="71" t="str">
        <f t="shared" si="659"/>
        <v>Afridev Handpump</v>
      </c>
      <c r="R1135" s="71" t="str">
        <f t="shared" si="660"/>
        <v/>
      </c>
      <c r="S1135" s="71" t="str">
        <f t="shared" si="679"/>
        <v>Afridev Handpump</v>
      </c>
      <c r="T1135" s="71">
        <f t="shared" si="661"/>
        <v>1</v>
      </c>
      <c r="U1135" s="71">
        <f t="shared" si="662"/>
        <v>600</v>
      </c>
      <c r="V1135" s="71">
        <f t="shared" si="663"/>
        <v>0</v>
      </c>
      <c r="W1135" s="71">
        <f t="shared" si="664"/>
        <v>1</v>
      </c>
      <c r="X1135" s="71" t="str">
        <f t="shared" si="665"/>
        <v/>
      </c>
      <c r="Y1135" s="71" t="str">
        <f t="shared" si="666"/>
        <v/>
      </c>
      <c r="Z1135" s="71">
        <f t="shared" si="680"/>
        <v>1</v>
      </c>
      <c r="AA1135" s="71">
        <f t="shared" si="667"/>
        <v>1</v>
      </c>
      <c r="AB1135" s="71">
        <f t="shared" si="668"/>
        <v>64</v>
      </c>
      <c r="AC1135" s="71" t="str">
        <f t="shared" si="669"/>
        <v>Handpump</v>
      </c>
      <c r="AD1135" s="71">
        <f t="shared" si="681"/>
        <v>64</v>
      </c>
      <c r="AE1135" s="71" t="str">
        <f t="shared" si="682"/>
        <v/>
      </c>
      <c r="AF1135" s="71">
        <f t="shared" si="670"/>
        <v>1</v>
      </c>
      <c r="AG1135" s="71" t="str">
        <f t="shared" si="671"/>
        <v/>
      </c>
      <c r="AH1135" s="71" t="str">
        <f t="shared" si="672"/>
        <v/>
      </c>
      <c r="AI1135" s="71">
        <f t="shared" si="673"/>
        <v>1</v>
      </c>
      <c r="AJ1135" s="71" t="str">
        <f t="shared" si="674"/>
        <v>Turbidity</v>
      </c>
      <c r="AK1135" s="71">
        <f t="shared" si="675"/>
        <v>1</v>
      </c>
      <c r="AL1135" s="71">
        <f t="shared" si="683"/>
        <v>1</v>
      </c>
      <c r="AM1135" s="71">
        <f t="shared" si="676"/>
        <v>1</v>
      </c>
    </row>
    <row r="1136" spans="1:39" x14ac:dyDescent="0.45">
      <c r="A1136" s="71" t="str">
        <f t="shared" si="646"/>
        <v>2736551083</v>
      </c>
      <c r="B1136" s="71" t="str">
        <f t="shared" si="647"/>
        <v>03-09-2019 03:45:38 UTC</v>
      </c>
      <c r="C1136" s="71" t="str">
        <f t="shared" si="648"/>
        <v>7aq2-8hkq-67ds</v>
      </c>
      <c r="D1136" s="71" t="str">
        <f t="shared" si="649"/>
        <v>-15.856425510719419</v>
      </c>
      <c r="E1136" s="71" t="str">
        <f t="shared" si="650"/>
        <v>35.30582866631448</v>
      </c>
      <c r="F1136" s="71" t="str">
        <f t="shared" si="651"/>
        <v>769.0</v>
      </c>
      <c r="G1136" s="71" t="str">
        <f t="shared" si="652"/>
        <v>Malawi</v>
      </c>
      <c r="H1136" s="71" t="str">
        <f t="shared" si="653"/>
        <v>Chiradzulu</v>
      </c>
      <c r="I1136" s="71" t="str">
        <f t="shared" si="654"/>
        <v>Mpunga</v>
      </c>
      <c r="J1136" s="71" t="str">
        <f t="shared" si="655"/>
        <v>Majikita</v>
      </c>
      <c r="K1136" s="71" t="str">
        <f t="shared" si="656"/>
        <v>Nkhuvinda</v>
      </c>
      <c r="L1136" s="71">
        <f t="shared" si="657"/>
        <v>0</v>
      </c>
      <c r="M1136" s="71">
        <f t="shared" si="658"/>
        <v>0</v>
      </c>
      <c r="N1136" s="71">
        <f t="shared" si="677"/>
        <v>6</v>
      </c>
      <c r="O1136" s="71" t="str">
        <f t="shared" si="678"/>
        <v>Intermediate Level of Service</v>
      </c>
      <c r="P1136" s="71">
        <v>1</v>
      </c>
      <c r="Q1136" s="71" t="str">
        <f t="shared" si="659"/>
        <v>Afridev Handpump</v>
      </c>
      <c r="R1136" s="71" t="str">
        <f t="shared" si="660"/>
        <v/>
      </c>
      <c r="S1136" s="71" t="str">
        <f t="shared" si="679"/>
        <v>Afridev Handpump</v>
      </c>
      <c r="T1136" s="71">
        <f t="shared" si="661"/>
        <v>1</v>
      </c>
      <c r="U1136" s="71">
        <f t="shared" si="662"/>
        <v>1015</v>
      </c>
      <c r="V1136" s="71">
        <f t="shared" si="663"/>
        <v>0</v>
      </c>
      <c r="W1136" s="71">
        <f t="shared" si="664"/>
        <v>0</v>
      </c>
      <c r="X1136" s="71">
        <f t="shared" si="665"/>
        <v>1</v>
      </c>
      <c r="Y1136" s="71">
        <f t="shared" si="666"/>
        <v>0</v>
      </c>
      <c r="Z1136" s="71">
        <f t="shared" si="680"/>
        <v>0</v>
      </c>
      <c r="AA1136" s="71">
        <f t="shared" si="667"/>
        <v>1</v>
      </c>
      <c r="AB1136" s="71">
        <f t="shared" si="668"/>
        <v>92</v>
      </c>
      <c r="AC1136" s="71" t="str">
        <f t="shared" si="669"/>
        <v>Handpump</v>
      </c>
      <c r="AD1136" s="71">
        <f t="shared" si="681"/>
        <v>92</v>
      </c>
      <c r="AE1136" s="71" t="str">
        <f t="shared" si="682"/>
        <v/>
      </c>
      <c r="AF1136" s="71">
        <f t="shared" si="670"/>
        <v>1</v>
      </c>
      <c r="AG1136" s="71" t="str">
        <f t="shared" si="671"/>
        <v/>
      </c>
      <c r="AH1136" s="71" t="str">
        <f t="shared" si="672"/>
        <v/>
      </c>
      <c r="AI1136" s="71">
        <f t="shared" si="673"/>
        <v>1</v>
      </c>
      <c r="AJ1136" s="71" t="str">
        <f t="shared" si="674"/>
        <v>Turbidity</v>
      </c>
      <c r="AK1136" s="71">
        <f t="shared" si="675"/>
        <v>1</v>
      </c>
      <c r="AL1136" s="71">
        <f t="shared" si="683"/>
        <v>1</v>
      </c>
      <c r="AM1136" s="71">
        <f t="shared" si="676"/>
        <v>1</v>
      </c>
    </row>
    <row r="1137" spans="1:39" x14ac:dyDescent="0.45">
      <c r="A1137" s="71" t="str">
        <f t="shared" si="646"/>
        <v>2719261053</v>
      </c>
      <c r="B1137" s="71" t="str">
        <f t="shared" si="647"/>
        <v>03-09-2019 03:48:50 UTC</v>
      </c>
      <c r="C1137" s="71" t="str">
        <f t="shared" si="648"/>
        <v>h9f6-63b4-w88n</v>
      </c>
      <c r="D1137" s="71" t="str">
        <f t="shared" si="649"/>
        <v>-15.838602902367711</v>
      </c>
      <c r="E1137" s="71" t="str">
        <f t="shared" si="650"/>
        <v>35.31294020824134</v>
      </c>
      <c r="F1137" s="71" t="str">
        <f t="shared" si="651"/>
        <v>744.0</v>
      </c>
      <c r="G1137" s="71" t="str">
        <f t="shared" si="652"/>
        <v>Malawi</v>
      </c>
      <c r="H1137" s="71" t="str">
        <f t="shared" si="653"/>
        <v>Chiradzulu</v>
      </c>
      <c r="I1137" s="71" t="str">
        <f t="shared" si="654"/>
        <v>Mpunga</v>
      </c>
      <c r="J1137" s="71" t="str">
        <f t="shared" si="655"/>
        <v>Majikita</v>
      </c>
      <c r="K1137" s="71" t="str">
        <f t="shared" si="656"/>
        <v>Chikaonda</v>
      </c>
      <c r="L1137" s="71">
        <f t="shared" si="657"/>
        <v>0</v>
      </c>
      <c r="M1137" s="71">
        <f t="shared" si="658"/>
        <v>0</v>
      </c>
      <c r="N1137" s="71">
        <f t="shared" si="677"/>
        <v>6</v>
      </c>
      <c r="O1137" s="71" t="str">
        <f t="shared" si="678"/>
        <v>Intermediate Level of Service</v>
      </c>
      <c r="P1137" s="71">
        <v>1</v>
      </c>
      <c r="Q1137" s="71" t="str">
        <f t="shared" si="659"/>
        <v>Afridev Handpump</v>
      </c>
      <c r="R1137" s="71" t="str">
        <f t="shared" si="660"/>
        <v/>
      </c>
      <c r="S1137" s="71" t="str">
        <f t="shared" si="679"/>
        <v>Afridev Handpump</v>
      </c>
      <c r="T1137" s="71">
        <f t="shared" si="661"/>
        <v>1</v>
      </c>
      <c r="U1137" s="71">
        <f t="shared" si="662"/>
        <v>600</v>
      </c>
      <c r="V1137" s="71">
        <f t="shared" si="663"/>
        <v>0</v>
      </c>
      <c r="W1137" s="71">
        <f t="shared" si="664"/>
        <v>0</v>
      </c>
      <c r="X1137" s="71">
        <f t="shared" si="665"/>
        <v>1</v>
      </c>
      <c r="Y1137" s="71">
        <f t="shared" si="666"/>
        <v>0</v>
      </c>
      <c r="Z1137" s="71">
        <f t="shared" si="680"/>
        <v>0</v>
      </c>
      <c r="AA1137" s="71">
        <f t="shared" si="667"/>
        <v>1</v>
      </c>
      <c r="AB1137" s="71">
        <f t="shared" si="668"/>
        <v>51</v>
      </c>
      <c r="AC1137" s="71" t="str">
        <f t="shared" si="669"/>
        <v>Handpump</v>
      </c>
      <c r="AD1137" s="71">
        <f t="shared" si="681"/>
        <v>51</v>
      </c>
      <c r="AE1137" s="71" t="str">
        <f t="shared" si="682"/>
        <v/>
      </c>
      <c r="AF1137" s="71">
        <f t="shared" si="670"/>
        <v>1</v>
      </c>
      <c r="AG1137" s="71" t="str">
        <f t="shared" si="671"/>
        <v/>
      </c>
      <c r="AH1137" s="71" t="str">
        <f t="shared" si="672"/>
        <v/>
      </c>
      <c r="AI1137" s="71">
        <f t="shared" si="673"/>
        <v>1</v>
      </c>
      <c r="AJ1137" s="71" t="str">
        <f t="shared" si="674"/>
        <v>Turbidity</v>
      </c>
      <c r="AK1137" s="71">
        <f t="shared" si="675"/>
        <v>1</v>
      </c>
      <c r="AL1137" s="71">
        <f t="shared" si="683"/>
        <v>1</v>
      </c>
      <c r="AM1137" s="71">
        <f t="shared" si="676"/>
        <v>1</v>
      </c>
    </row>
    <row r="1138" spans="1:39" x14ac:dyDescent="0.45">
      <c r="A1138" s="71" t="str">
        <f t="shared" si="646"/>
        <v>2736440072</v>
      </c>
      <c r="B1138" s="71" t="str">
        <f t="shared" si="647"/>
        <v>03-09-2019 07:35:01 UTC</v>
      </c>
      <c r="C1138" s="71" t="str">
        <f t="shared" si="648"/>
        <v>rc2j-62db-aup0</v>
      </c>
      <c r="D1138" s="71" t="str">
        <f t="shared" si="649"/>
        <v>-15.77263183426112</v>
      </c>
      <c r="E1138" s="71" t="str">
        <f t="shared" si="650"/>
        <v>35.12867622077465</v>
      </c>
      <c r="F1138" s="71" t="str">
        <f t="shared" si="651"/>
        <v>1058.0</v>
      </c>
      <c r="G1138" s="71" t="str">
        <f t="shared" si="652"/>
        <v>Malawi</v>
      </c>
      <c r="H1138" s="71" t="str">
        <f t="shared" si="653"/>
        <v>Chiradzulu</v>
      </c>
      <c r="I1138" s="71" t="str">
        <f t="shared" si="654"/>
        <v>Likoswe</v>
      </c>
      <c r="J1138" s="71" t="str">
        <f t="shared" si="655"/>
        <v>Kalungwe</v>
      </c>
      <c r="K1138" s="71" t="str">
        <f t="shared" si="656"/>
        <v>Chikwana</v>
      </c>
      <c r="L1138" s="71">
        <f t="shared" si="657"/>
        <v>0</v>
      </c>
      <c r="M1138" s="71">
        <f t="shared" si="658"/>
        <v>0</v>
      </c>
      <c r="N1138" s="71">
        <f t="shared" si="677"/>
        <v>5</v>
      </c>
      <c r="O1138" s="71" t="str">
        <f t="shared" si="678"/>
        <v>Basic Level of Service</v>
      </c>
      <c r="P1138" s="71">
        <v>1</v>
      </c>
      <c r="Q1138" s="71" t="str">
        <f t="shared" si="659"/>
        <v>Afridev Handpump</v>
      </c>
      <c r="R1138" s="71" t="str">
        <f t="shared" si="660"/>
        <v/>
      </c>
      <c r="S1138" s="71" t="str">
        <f t="shared" si="679"/>
        <v>Afridev Handpump</v>
      </c>
      <c r="T1138" s="71">
        <f t="shared" si="661"/>
        <v>1</v>
      </c>
      <c r="U1138" s="71">
        <f t="shared" si="662"/>
        <v>750</v>
      </c>
      <c r="V1138" s="71">
        <f t="shared" si="663"/>
        <v>0</v>
      </c>
      <c r="W1138" s="71">
        <f t="shared" si="664"/>
        <v>0</v>
      </c>
      <c r="X1138" s="71">
        <f t="shared" si="665"/>
        <v>1</v>
      </c>
      <c r="Y1138" s="71">
        <f t="shared" si="666"/>
        <v>0</v>
      </c>
      <c r="Z1138" s="71">
        <f t="shared" si="680"/>
        <v>0</v>
      </c>
      <c r="AA1138" s="71">
        <f t="shared" si="667"/>
        <v>1</v>
      </c>
      <c r="AB1138" s="71">
        <f t="shared" si="668"/>
        <v>60</v>
      </c>
      <c r="AC1138" s="71" t="str">
        <f t="shared" si="669"/>
        <v>Handpump</v>
      </c>
      <c r="AD1138" s="71">
        <f t="shared" si="681"/>
        <v>60</v>
      </c>
      <c r="AE1138" s="71" t="str">
        <f t="shared" si="682"/>
        <v/>
      </c>
      <c r="AF1138" s="71">
        <f t="shared" si="670"/>
        <v>1</v>
      </c>
      <c r="AG1138" s="71" t="str">
        <f t="shared" si="671"/>
        <v/>
      </c>
      <c r="AH1138" s="71" t="str">
        <f t="shared" si="672"/>
        <v/>
      </c>
      <c r="AI1138" s="71">
        <f t="shared" si="673"/>
        <v>1</v>
      </c>
      <c r="AJ1138" s="71" t="str">
        <f t="shared" si="674"/>
        <v>Turbidity</v>
      </c>
      <c r="AK1138" s="71">
        <f t="shared" si="675"/>
        <v>1</v>
      </c>
      <c r="AL1138" s="71">
        <f t="shared" si="683"/>
        <v>1</v>
      </c>
      <c r="AM1138" s="71">
        <f t="shared" si="676"/>
        <v>0</v>
      </c>
    </row>
    <row r="1139" spans="1:39" x14ac:dyDescent="0.45">
      <c r="A1139" s="71" t="str">
        <f t="shared" si="646"/>
        <v>2712990247</v>
      </c>
      <c r="B1139" s="71" t="str">
        <f t="shared" si="647"/>
        <v>03-09-2019 08:10:55 UTC</v>
      </c>
      <c r="C1139" s="71" t="str">
        <f t="shared" si="648"/>
        <v>avab-3r1r-avqy</v>
      </c>
      <c r="D1139" s="71" t="str">
        <f t="shared" si="649"/>
        <v>-15.786140905693173</v>
      </c>
      <c r="E1139" s="71" t="str">
        <f t="shared" si="650"/>
        <v>35.124344788491726</v>
      </c>
      <c r="F1139" s="71" t="str">
        <f t="shared" si="651"/>
        <v>991.0</v>
      </c>
      <c r="G1139" s="71" t="str">
        <f t="shared" si="652"/>
        <v>Malawi</v>
      </c>
      <c r="H1139" s="71" t="str">
        <f t="shared" si="653"/>
        <v>Chiradzulu</v>
      </c>
      <c r="I1139" s="71" t="str">
        <f t="shared" si="654"/>
        <v>Likoswe</v>
      </c>
      <c r="J1139" s="71" t="str">
        <f t="shared" si="655"/>
        <v>Kalungwe</v>
      </c>
      <c r="K1139" s="71" t="str">
        <f t="shared" si="656"/>
        <v>Matuta</v>
      </c>
      <c r="L1139" s="71">
        <f t="shared" si="657"/>
        <v>0</v>
      </c>
      <c r="M1139" s="71">
        <f t="shared" si="658"/>
        <v>0</v>
      </c>
      <c r="N1139" s="71">
        <f t="shared" si="677"/>
        <v>0</v>
      </c>
      <c r="O1139" s="71" t="str">
        <f t="shared" si="678"/>
        <v>No Improved System</v>
      </c>
      <c r="P1139" s="71" t="s">
        <v>96</v>
      </c>
      <c r="Q1139" s="71" t="str">
        <f t="shared" si="659"/>
        <v/>
      </c>
      <c r="R1139" s="71" t="str">
        <f t="shared" si="660"/>
        <v>Unprotected Spring</v>
      </c>
      <c r="S1139" s="71" t="str">
        <f t="shared" si="679"/>
        <v>Unprotected Spring</v>
      </c>
      <c r="T1139" s="71" t="str">
        <f t="shared" si="661"/>
        <v>N/A</v>
      </c>
      <c r="U1139" s="71">
        <f t="shared" si="662"/>
        <v>230</v>
      </c>
      <c r="V1139" s="71" t="str">
        <f t="shared" si="663"/>
        <v>N/A</v>
      </c>
      <c r="W1139" s="71" t="str">
        <f t="shared" si="664"/>
        <v/>
      </c>
      <c r="X1139" s="71" t="str">
        <f t="shared" si="665"/>
        <v/>
      </c>
      <c r="Y1139" s="71" t="str">
        <f t="shared" si="666"/>
        <v/>
      </c>
      <c r="Z1139" s="71" t="str">
        <f t="shared" si="680"/>
        <v>N/A</v>
      </c>
      <c r="AA1139" s="71" t="str">
        <f t="shared" si="667"/>
        <v>N/A</v>
      </c>
      <c r="AB1139" s="71" t="str">
        <f t="shared" si="668"/>
        <v/>
      </c>
      <c r="AC1139" s="71" t="str">
        <f t="shared" si="669"/>
        <v/>
      </c>
      <c r="AD1139" s="71" t="str">
        <f t="shared" si="681"/>
        <v/>
      </c>
      <c r="AE1139" s="71" t="str">
        <f t="shared" si="682"/>
        <v/>
      </c>
      <c r="AF1139" s="71" t="str">
        <f t="shared" si="670"/>
        <v>N/A</v>
      </c>
      <c r="AG1139" s="71" t="str">
        <f t="shared" si="671"/>
        <v/>
      </c>
      <c r="AH1139" s="71" t="str">
        <f t="shared" si="672"/>
        <v/>
      </c>
      <c r="AI1139" s="71" t="str">
        <f t="shared" si="673"/>
        <v/>
      </c>
      <c r="AJ1139" s="71" t="str">
        <f t="shared" si="674"/>
        <v/>
      </c>
      <c r="AK1139" s="71" t="str">
        <f t="shared" si="675"/>
        <v/>
      </c>
      <c r="AL1139" s="71" t="str">
        <f t="shared" si="683"/>
        <v>N/A</v>
      </c>
      <c r="AM1139" s="71" t="str">
        <f t="shared" si="676"/>
        <v>N/A</v>
      </c>
    </row>
    <row r="1140" spans="1:39" x14ac:dyDescent="0.45">
      <c r="A1140" s="71" t="str">
        <f t="shared" si="646"/>
        <v>2742410280</v>
      </c>
      <c r="B1140" s="71" t="str">
        <f t="shared" si="647"/>
        <v>03-09-2019 08:45:57 UTC</v>
      </c>
      <c r="C1140" s="71" t="str">
        <f t="shared" si="648"/>
        <v>8e13-w0a8-8ha4</v>
      </c>
      <c r="D1140" s="71" t="str">
        <f t="shared" si="649"/>
        <v>-15.784409707412124</v>
      </c>
      <c r="E1140" s="71" t="str">
        <f t="shared" si="650"/>
        <v>35.11439748108387</v>
      </c>
      <c r="F1140" s="71" t="str">
        <f t="shared" si="651"/>
        <v>1062.0</v>
      </c>
      <c r="G1140" s="71" t="str">
        <f t="shared" si="652"/>
        <v>Malawi</v>
      </c>
      <c r="H1140" s="71" t="str">
        <f t="shared" si="653"/>
        <v>Chiradzulu</v>
      </c>
      <c r="I1140" s="71" t="str">
        <f t="shared" si="654"/>
        <v>Likoswe</v>
      </c>
      <c r="J1140" s="71" t="str">
        <f t="shared" si="655"/>
        <v>Kalungwe</v>
      </c>
      <c r="K1140" s="71" t="str">
        <f t="shared" si="656"/>
        <v>Kabango</v>
      </c>
      <c r="L1140" s="71">
        <f t="shared" si="657"/>
        <v>0</v>
      </c>
      <c r="M1140" s="71">
        <f t="shared" si="658"/>
        <v>0</v>
      </c>
      <c r="N1140" s="71">
        <f t="shared" si="677"/>
        <v>3</v>
      </c>
      <c r="O1140" s="71" t="str">
        <f t="shared" si="678"/>
        <v>Basic Level of Service</v>
      </c>
      <c r="P1140" s="71">
        <v>1</v>
      </c>
      <c r="Q1140" s="71" t="str">
        <f t="shared" si="659"/>
        <v>Afridev Handpump</v>
      </c>
      <c r="R1140" s="71" t="str">
        <f t="shared" si="660"/>
        <v/>
      </c>
      <c r="S1140" s="71" t="str">
        <f t="shared" si="679"/>
        <v>Afridev Handpump</v>
      </c>
      <c r="T1140" s="71">
        <f t="shared" si="661"/>
        <v>1</v>
      </c>
      <c r="U1140" s="71">
        <f t="shared" si="662"/>
        <v>1000</v>
      </c>
      <c r="V1140" s="71">
        <f t="shared" si="663"/>
        <v>0</v>
      </c>
      <c r="W1140" s="71">
        <f t="shared" si="664"/>
        <v>0</v>
      </c>
      <c r="X1140" s="71">
        <f t="shared" si="665"/>
        <v>1</v>
      </c>
      <c r="Y1140" s="71">
        <f t="shared" si="666"/>
        <v>0</v>
      </c>
      <c r="Z1140" s="71">
        <f t="shared" si="680"/>
        <v>0</v>
      </c>
      <c r="AA1140" s="71">
        <f t="shared" si="667"/>
        <v>0</v>
      </c>
      <c r="AB1140" s="71">
        <f t="shared" si="668"/>
        <v>0</v>
      </c>
      <c r="AC1140" s="71" t="str">
        <f t="shared" si="669"/>
        <v>Handpump</v>
      </c>
      <c r="AD1140" s="71">
        <f t="shared" si="681"/>
        <v>0</v>
      </c>
      <c r="AE1140" s="71" t="str">
        <f t="shared" si="682"/>
        <v/>
      </c>
      <c r="AF1140" s="71">
        <f t="shared" si="670"/>
        <v>1</v>
      </c>
      <c r="AG1140" s="71" t="str">
        <f t="shared" si="671"/>
        <v/>
      </c>
      <c r="AH1140" s="71" t="str">
        <f t="shared" si="672"/>
        <v/>
      </c>
      <c r="AI1140" s="71" t="str">
        <f t="shared" si="673"/>
        <v/>
      </c>
      <c r="AJ1140" s="71" t="str">
        <f t="shared" si="674"/>
        <v>Turbidity</v>
      </c>
      <c r="AK1140" s="71" t="str">
        <f t="shared" si="675"/>
        <v/>
      </c>
      <c r="AL1140" s="71" t="str">
        <f t="shared" si="683"/>
        <v>No Data</v>
      </c>
      <c r="AM1140" s="71">
        <f t="shared" si="676"/>
        <v>0</v>
      </c>
    </row>
    <row r="1141" spans="1:39" x14ac:dyDescent="0.45">
      <c r="A1141" s="71" t="str">
        <f t="shared" si="646"/>
        <v>2701950229</v>
      </c>
      <c r="B1141" s="71" t="str">
        <f t="shared" si="647"/>
        <v>03-09-2019 09:10:52 UTC</v>
      </c>
      <c r="C1141" s="71" t="str">
        <f t="shared" si="648"/>
        <v>ka5v-d56k-xuvj</v>
      </c>
      <c r="D1141" s="71" t="str">
        <f t="shared" si="649"/>
        <v>-15.787052898667753</v>
      </c>
      <c r="E1141" s="71" t="str">
        <f t="shared" si="650"/>
        <v>35.11126114055514</v>
      </c>
      <c r="F1141" s="71" t="str">
        <f t="shared" si="651"/>
        <v>1069.0</v>
      </c>
      <c r="G1141" s="71" t="str">
        <f t="shared" si="652"/>
        <v>Malawi</v>
      </c>
      <c r="H1141" s="71" t="str">
        <f t="shared" si="653"/>
        <v>Chiradzulu</v>
      </c>
      <c r="I1141" s="71" t="str">
        <f t="shared" si="654"/>
        <v>Likoswe</v>
      </c>
      <c r="J1141" s="71" t="str">
        <f t="shared" si="655"/>
        <v>Kalungwe</v>
      </c>
      <c r="K1141" s="71" t="str">
        <f t="shared" si="656"/>
        <v>Matuta</v>
      </c>
      <c r="L1141" s="71">
        <f t="shared" si="657"/>
        <v>0</v>
      </c>
      <c r="M1141" s="71">
        <f t="shared" si="658"/>
        <v>0</v>
      </c>
      <c r="N1141" s="71">
        <f t="shared" si="677"/>
        <v>4</v>
      </c>
      <c r="O1141" s="71" t="str">
        <f t="shared" si="678"/>
        <v>Basic Level of Service</v>
      </c>
      <c r="P1141" s="71">
        <v>1</v>
      </c>
      <c r="Q1141" s="71" t="str">
        <f t="shared" si="659"/>
        <v>Afridev Handpump</v>
      </c>
      <c r="R1141" s="71" t="str">
        <f t="shared" si="660"/>
        <v/>
      </c>
      <c r="S1141" s="71" t="str">
        <f t="shared" si="679"/>
        <v>Afridev Handpump</v>
      </c>
      <c r="T1141" s="71">
        <f t="shared" si="661"/>
        <v>1</v>
      </c>
      <c r="U1141" s="71">
        <f t="shared" si="662"/>
        <v>500</v>
      </c>
      <c r="V1141" s="71">
        <f t="shared" si="663"/>
        <v>0</v>
      </c>
      <c r="W1141" s="71">
        <f t="shared" si="664"/>
        <v>1</v>
      </c>
      <c r="X1141" s="71" t="str">
        <f t="shared" si="665"/>
        <v/>
      </c>
      <c r="Y1141" s="71" t="str">
        <f t="shared" si="666"/>
        <v/>
      </c>
      <c r="Z1141" s="71">
        <f t="shared" si="680"/>
        <v>1</v>
      </c>
      <c r="AA1141" s="71">
        <f t="shared" si="667"/>
        <v>0</v>
      </c>
      <c r="AB1141" s="71">
        <f t="shared" si="668"/>
        <v>0</v>
      </c>
      <c r="AC1141" s="71" t="str">
        <f t="shared" si="669"/>
        <v>Handpump</v>
      </c>
      <c r="AD1141" s="71">
        <f t="shared" si="681"/>
        <v>0</v>
      </c>
      <c r="AE1141" s="71" t="str">
        <f t="shared" si="682"/>
        <v/>
      </c>
      <c r="AF1141" s="71">
        <f t="shared" si="670"/>
        <v>1</v>
      </c>
      <c r="AG1141" s="71" t="str">
        <f t="shared" si="671"/>
        <v/>
      </c>
      <c r="AH1141" s="71" t="str">
        <f t="shared" si="672"/>
        <v/>
      </c>
      <c r="AI1141" s="71" t="str">
        <f t="shared" si="673"/>
        <v/>
      </c>
      <c r="AJ1141" s="71" t="str">
        <f t="shared" si="674"/>
        <v>Turbidity</v>
      </c>
      <c r="AK1141" s="71" t="str">
        <f t="shared" si="675"/>
        <v/>
      </c>
      <c r="AL1141" s="71" t="str">
        <f t="shared" si="683"/>
        <v>No Data</v>
      </c>
      <c r="AM1141" s="71">
        <f t="shared" si="676"/>
        <v>0</v>
      </c>
    </row>
    <row r="1142" spans="1:39" x14ac:dyDescent="0.45">
      <c r="A1142" s="71" t="str">
        <f t="shared" si="646"/>
        <v>2740560526</v>
      </c>
      <c r="B1142" s="71" t="str">
        <f t="shared" si="647"/>
        <v>03-09-2019 09:18:04 UTC</v>
      </c>
      <c r="C1142" s="71" t="str">
        <f t="shared" si="648"/>
        <v>k0qd-d30s-ay2r</v>
      </c>
      <c r="D1142" s="71" t="str">
        <f t="shared" si="649"/>
        <v>-15.796871543861926</v>
      </c>
      <c r="E1142" s="71" t="str">
        <f t="shared" si="650"/>
        <v>35.27403384447098</v>
      </c>
      <c r="F1142" s="71" t="str">
        <f t="shared" si="651"/>
        <v>817.0</v>
      </c>
      <c r="G1142" s="71" t="str">
        <f t="shared" si="652"/>
        <v>Malawi</v>
      </c>
      <c r="H1142" s="71" t="str">
        <f t="shared" si="653"/>
        <v>Chiradzulu</v>
      </c>
      <c r="I1142" s="71" t="str">
        <f t="shared" si="654"/>
        <v>Mpunga</v>
      </c>
      <c r="J1142" s="71" t="str">
        <f t="shared" si="655"/>
        <v>Masuku</v>
      </c>
      <c r="K1142" s="71" t="str">
        <f t="shared" si="656"/>
        <v>Muwa</v>
      </c>
      <c r="L1142" s="71">
        <f t="shared" si="657"/>
        <v>0</v>
      </c>
      <c r="M1142" s="71">
        <f t="shared" si="658"/>
        <v>0</v>
      </c>
      <c r="N1142" s="71">
        <f t="shared" si="677"/>
        <v>7</v>
      </c>
      <c r="O1142" s="71" t="str">
        <f t="shared" si="678"/>
        <v>Intermediate Level of Service</v>
      </c>
      <c r="P1142" s="71">
        <v>1</v>
      </c>
      <c r="Q1142" s="71" t="str">
        <f t="shared" si="659"/>
        <v>Afridev Handpump</v>
      </c>
      <c r="R1142" s="71" t="str">
        <f t="shared" si="660"/>
        <v/>
      </c>
      <c r="S1142" s="71" t="str">
        <f t="shared" si="679"/>
        <v>Afridev Handpump</v>
      </c>
      <c r="T1142" s="71">
        <f t="shared" si="661"/>
        <v>1</v>
      </c>
      <c r="U1142" s="71">
        <f t="shared" si="662"/>
        <v>355</v>
      </c>
      <c r="V1142" s="71">
        <f t="shared" si="663"/>
        <v>0</v>
      </c>
      <c r="W1142" s="71">
        <f t="shared" si="664"/>
        <v>1</v>
      </c>
      <c r="X1142" s="71" t="str">
        <f t="shared" si="665"/>
        <v/>
      </c>
      <c r="Y1142" s="71" t="str">
        <f t="shared" si="666"/>
        <v/>
      </c>
      <c r="Z1142" s="71">
        <f t="shared" si="680"/>
        <v>1</v>
      </c>
      <c r="AA1142" s="71">
        <f t="shared" si="667"/>
        <v>1</v>
      </c>
      <c r="AB1142" s="71">
        <f t="shared" si="668"/>
        <v>75</v>
      </c>
      <c r="AC1142" s="71" t="str">
        <f t="shared" si="669"/>
        <v>Handpump</v>
      </c>
      <c r="AD1142" s="71">
        <f t="shared" si="681"/>
        <v>75</v>
      </c>
      <c r="AE1142" s="71" t="str">
        <f t="shared" si="682"/>
        <v/>
      </c>
      <c r="AF1142" s="71">
        <f t="shared" si="670"/>
        <v>1</v>
      </c>
      <c r="AG1142" s="71" t="str">
        <f t="shared" si="671"/>
        <v/>
      </c>
      <c r="AH1142" s="71" t="str">
        <f t="shared" si="672"/>
        <v/>
      </c>
      <c r="AI1142" s="71">
        <f t="shared" si="673"/>
        <v>1</v>
      </c>
      <c r="AJ1142" s="71" t="str">
        <f t="shared" si="674"/>
        <v>Turbidity</v>
      </c>
      <c r="AK1142" s="71">
        <f t="shared" si="675"/>
        <v>1</v>
      </c>
      <c r="AL1142" s="71">
        <f t="shared" si="683"/>
        <v>1</v>
      </c>
      <c r="AM1142" s="71">
        <f t="shared" si="676"/>
        <v>1</v>
      </c>
    </row>
    <row r="1143" spans="1:39" x14ac:dyDescent="0.45">
      <c r="A1143" s="71" t="str">
        <f t="shared" si="646"/>
        <v>2742410523</v>
      </c>
      <c r="B1143" s="71" t="str">
        <f t="shared" si="647"/>
        <v>03-09-2019 09:34:37 UTC</v>
      </c>
      <c r="C1143" s="71" t="str">
        <f t="shared" si="648"/>
        <v>t82v-2gng-2c9g</v>
      </c>
      <c r="D1143" s="71" t="str">
        <f t="shared" si="649"/>
        <v>-15.800433601252735</v>
      </c>
      <c r="E1143" s="71" t="str">
        <f t="shared" si="650"/>
        <v>35.26971121318638</v>
      </c>
      <c r="F1143" s="71" t="str">
        <f t="shared" si="651"/>
        <v>824.0</v>
      </c>
      <c r="G1143" s="71" t="str">
        <f t="shared" si="652"/>
        <v>Malawi</v>
      </c>
      <c r="H1143" s="71" t="str">
        <f t="shared" si="653"/>
        <v>Chiradzulu</v>
      </c>
      <c r="I1143" s="71" t="str">
        <f t="shared" si="654"/>
        <v>Mpunga</v>
      </c>
      <c r="J1143" s="71" t="str">
        <f t="shared" si="655"/>
        <v>Masuku</v>
      </c>
      <c r="K1143" s="71" t="str">
        <f t="shared" si="656"/>
        <v>Muwa</v>
      </c>
      <c r="L1143" s="71">
        <f t="shared" si="657"/>
        <v>0</v>
      </c>
      <c r="M1143" s="71">
        <f t="shared" si="658"/>
        <v>0</v>
      </c>
      <c r="N1143" s="71">
        <f t="shared" si="677"/>
        <v>3</v>
      </c>
      <c r="O1143" s="71" t="str">
        <f t="shared" si="678"/>
        <v>Basic Level of Service</v>
      </c>
      <c r="P1143" s="71">
        <v>1</v>
      </c>
      <c r="Q1143" s="71" t="str">
        <f t="shared" si="659"/>
        <v>Afridev Handpump</v>
      </c>
      <c r="R1143" s="71" t="str">
        <f t="shared" si="660"/>
        <v/>
      </c>
      <c r="S1143" s="71" t="str">
        <f t="shared" si="679"/>
        <v>Afridev Handpump</v>
      </c>
      <c r="T1143" s="71">
        <f t="shared" si="661"/>
        <v>1</v>
      </c>
      <c r="U1143" s="71">
        <f t="shared" si="662"/>
        <v>750</v>
      </c>
      <c r="V1143" s="71">
        <f t="shared" si="663"/>
        <v>0</v>
      </c>
      <c r="W1143" s="71">
        <f t="shared" si="664"/>
        <v>0</v>
      </c>
      <c r="X1143" s="71">
        <f t="shared" si="665"/>
        <v>1</v>
      </c>
      <c r="Y1143" s="71">
        <f t="shared" si="666"/>
        <v>0</v>
      </c>
      <c r="Z1143" s="71">
        <f t="shared" si="680"/>
        <v>0</v>
      </c>
      <c r="AA1143" s="71">
        <f t="shared" si="667"/>
        <v>0</v>
      </c>
      <c r="AB1143" s="71">
        <f t="shared" si="668"/>
        <v>0</v>
      </c>
      <c r="AC1143" s="71" t="str">
        <f t="shared" si="669"/>
        <v>Handpump</v>
      </c>
      <c r="AD1143" s="71">
        <f t="shared" si="681"/>
        <v>0</v>
      </c>
      <c r="AE1143" s="71" t="str">
        <f t="shared" si="682"/>
        <v/>
      </c>
      <c r="AF1143" s="71">
        <f t="shared" si="670"/>
        <v>1</v>
      </c>
      <c r="AG1143" s="71" t="str">
        <f t="shared" si="671"/>
        <v/>
      </c>
      <c r="AH1143" s="71" t="str">
        <f t="shared" si="672"/>
        <v/>
      </c>
      <c r="AI1143" s="71" t="str">
        <f t="shared" si="673"/>
        <v/>
      </c>
      <c r="AJ1143" s="71" t="str">
        <f t="shared" si="674"/>
        <v>Turbidity</v>
      </c>
      <c r="AK1143" s="71" t="str">
        <f t="shared" si="675"/>
        <v/>
      </c>
      <c r="AL1143" s="71" t="str">
        <f t="shared" si="683"/>
        <v>No Data</v>
      </c>
      <c r="AM1143" s="71">
        <f t="shared" si="676"/>
        <v>0</v>
      </c>
    </row>
    <row r="1144" spans="1:39" x14ac:dyDescent="0.45">
      <c r="A1144" s="71" t="str">
        <f t="shared" si="646"/>
        <v>2734650057</v>
      </c>
      <c r="B1144" s="71" t="str">
        <f t="shared" si="647"/>
        <v>03-09-2019 10:47:53 UTC</v>
      </c>
      <c r="C1144" s="71" t="str">
        <f t="shared" si="648"/>
        <v>9uuk-gsvp-3qj5</v>
      </c>
      <c r="D1144" s="71" t="str">
        <f t="shared" si="649"/>
        <v>-15.616938695311546</v>
      </c>
      <c r="E1144" s="71" t="str">
        <f t="shared" si="650"/>
        <v>35.17637704499066</v>
      </c>
      <c r="F1144" s="71" t="str">
        <f t="shared" si="651"/>
        <v>1035.0</v>
      </c>
      <c r="G1144" s="71" t="str">
        <f t="shared" si="652"/>
        <v>Malawi</v>
      </c>
      <c r="H1144" s="71" t="str">
        <f t="shared" si="653"/>
        <v>Chiradzulu</v>
      </c>
      <c r="I1144" s="71" t="str">
        <f t="shared" si="654"/>
        <v>Mpama</v>
      </c>
      <c r="J1144" s="71" t="str">
        <f t="shared" si="655"/>
        <v>Mmanga</v>
      </c>
      <c r="K1144" s="71" t="str">
        <f t="shared" si="656"/>
        <v>Mbunda</v>
      </c>
      <c r="L1144" s="71">
        <f t="shared" si="657"/>
        <v>0</v>
      </c>
      <c r="M1144" s="71">
        <f t="shared" si="658"/>
        <v>0</v>
      </c>
      <c r="N1144" s="71">
        <f t="shared" si="677"/>
        <v>7</v>
      </c>
      <c r="O1144" s="71" t="str">
        <f t="shared" si="678"/>
        <v>Intermediate Level of Service</v>
      </c>
      <c r="P1144" s="71">
        <v>1</v>
      </c>
      <c r="Q1144" s="71" t="str">
        <f t="shared" si="659"/>
        <v>Afridev Handpump</v>
      </c>
      <c r="R1144" s="71" t="str">
        <f t="shared" si="660"/>
        <v/>
      </c>
      <c r="S1144" s="71" t="str">
        <f t="shared" si="679"/>
        <v>Afridev Handpump</v>
      </c>
      <c r="T1144" s="71">
        <f t="shared" si="661"/>
        <v>1</v>
      </c>
      <c r="U1144" s="71">
        <f t="shared" si="662"/>
        <v>230</v>
      </c>
      <c r="V1144" s="71">
        <f t="shared" si="663"/>
        <v>1</v>
      </c>
      <c r="W1144" s="71">
        <f t="shared" si="664"/>
        <v>0</v>
      </c>
      <c r="X1144" s="71">
        <f t="shared" si="665"/>
        <v>1</v>
      </c>
      <c r="Y1144" s="71">
        <f t="shared" si="666"/>
        <v>0</v>
      </c>
      <c r="Z1144" s="71">
        <f t="shared" si="680"/>
        <v>0</v>
      </c>
      <c r="AA1144" s="71">
        <f t="shared" si="667"/>
        <v>1</v>
      </c>
      <c r="AB1144" s="71">
        <f t="shared" si="668"/>
        <v>62</v>
      </c>
      <c r="AC1144" s="71" t="str">
        <f t="shared" si="669"/>
        <v>Handpump</v>
      </c>
      <c r="AD1144" s="71">
        <f t="shared" si="681"/>
        <v>62</v>
      </c>
      <c r="AE1144" s="71" t="str">
        <f t="shared" si="682"/>
        <v/>
      </c>
      <c r="AF1144" s="71">
        <f t="shared" si="670"/>
        <v>1</v>
      </c>
      <c r="AG1144" s="71" t="str">
        <f t="shared" si="671"/>
        <v/>
      </c>
      <c r="AH1144" s="71" t="str">
        <f t="shared" si="672"/>
        <v/>
      </c>
      <c r="AI1144" s="71">
        <f t="shared" si="673"/>
        <v>1</v>
      </c>
      <c r="AJ1144" s="71" t="str">
        <f t="shared" si="674"/>
        <v>Turbidity</v>
      </c>
      <c r="AK1144" s="71">
        <f t="shared" si="675"/>
        <v>1</v>
      </c>
      <c r="AL1144" s="71">
        <f t="shared" si="683"/>
        <v>1</v>
      </c>
      <c r="AM1144" s="71">
        <f t="shared" si="676"/>
        <v>1</v>
      </c>
    </row>
    <row r="1145" spans="1:39" x14ac:dyDescent="0.45">
      <c r="A1145" s="71" t="str">
        <f t="shared" si="646"/>
        <v>2711300054</v>
      </c>
      <c r="B1145" s="71" t="str">
        <f t="shared" si="647"/>
        <v>03-09-2019 10:50:04 UTC</v>
      </c>
      <c r="C1145" s="71" t="str">
        <f t="shared" si="648"/>
        <v>hs0x-nvfm-nq43</v>
      </c>
      <c r="D1145" s="71" t="str">
        <f t="shared" si="649"/>
        <v>-15.61868351418525</v>
      </c>
      <c r="E1145" s="71" t="str">
        <f t="shared" si="650"/>
        <v>35.17423245124519</v>
      </c>
      <c r="F1145" s="71" t="str">
        <f t="shared" si="651"/>
        <v>1025.0</v>
      </c>
      <c r="G1145" s="71" t="str">
        <f t="shared" si="652"/>
        <v>Malawi</v>
      </c>
      <c r="H1145" s="71" t="str">
        <f t="shared" si="653"/>
        <v>Chiradzulu</v>
      </c>
      <c r="I1145" s="71" t="str">
        <f t="shared" si="654"/>
        <v>Mpama</v>
      </c>
      <c r="J1145" s="71" t="str">
        <f t="shared" si="655"/>
        <v>Mmanga</v>
      </c>
      <c r="K1145" s="71" t="str">
        <f t="shared" si="656"/>
        <v>Mbunda</v>
      </c>
      <c r="L1145" s="71">
        <f t="shared" si="657"/>
        <v>0</v>
      </c>
      <c r="M1145" s="71">
        <f t="shared" si="658"/>
        <v>0</v>
      </c>
      <c r="N1145" s="71">
        <f t="shared" si="677"/>
        <v>8</v>
      </c>
      <c r="O1145" s="71" t="str">
        <f t="shared" si="678"/>
        <v>High Level of Service</v>
      </c>
      <c r="P1145" s="71">
        <v>1</v>
      </c>
      <c r="Q1145" s="71" t="str">
        <f t="shared" si="659"/>
        <v>Afridev Handpump</v>
      </c>
      <c r="R1145" s="71" t="str">
        <f t="shared" si="660"/>
        <v/>
      </c>
      <c r="S1145" s="71" t="str">
        <f t="shared" si="679"/>
        <v>Afridev Handpump</v>
      </c>
      <c r="T1145" s="71">
        <f t="shared" si="661"/>
        <v>1</v>
      </c>
      <c r="U1145" s="71">
        <f t="shared" si="662"/>
        <v>230</v>
      </c>
      <c r="V1145" s="71">
        <f t="shared" si="663"/>
        <v>1</v>
      </c>
      <c r="W1145" s="71">
        <f t="shared" si="664"/>
        <v>1</v>
      </c>
      <c r="X1145" s="71" t="str">
        <f t="shared" si="665"/>
        <v/>
      </c>
      <c r="Y1145" s="71" t="str">
        <f t="shared" si="666"/>
        <v/>
      </c>
      <c r="Z1145" s="71">
        <f t="shared" si="680"/>
        <v>1</v>
      </c>
      <c r="AA1145" s="71">
        <f t="shared" si="667"/>
        <v>1</v>
      </c>
      <c r="AB1145" s="71">
        <f t="shared" si="668"/>
        <v>100</v>
      </c>
      <c r="AC1145" s="71" t="str">
        <f t="shared" si="669"/>
        <v>Handpump</v>
      </c>
      <c r="AD1145" s="71">
        <f t="shared" si="681"/>
        <v>100</v>
      </c>
      <c r="AE1145" s="71" t="str">
        <f t="shared" si="682"/>
        <v/>
      </c>
      <c r="AF1145" s="71">
        <f t="shared" si="670"/>
        <v>1</v>
      </c>
      <c r="AG1145" s="71" t="str">
        <f t="shared" si="671"/>
        <v/>
      </c>
      <c r="AH1145" s="71" t="str">
        <f t="shared" si="672"/>
        <v/>
      </c>
      <c r="AI1145" s="71">
        <f t="shared" si="673"/>
        <v>1</v>
      </c>
      <c r="AJ1145" s="71" t="str">
        <f t="shared" si="674"/>
        <v>Turbidity</v>
      </c>
      <c r="AK1145" s="71">
        <f t="shared" si="675"/>
        <v>1</v>
      </c>
      <c r="AL1145" s="71">
        <f t="shared" si="683"/>
        <v>1</v>
      </c>
      <c r="AM1145" s="71">
        <f t="shared" si="676"/>
        <v>1</v>
      </c>
    </row>
    <row r="1146" spans="1:39" x14ac:dyDescent="0.45">
      <c r="A1146" s="71" t="str">
        <f t="shared" si="646"/>
        <v>2734650058</v>
      </c>
      <c r="B1146" s="71" t="str">
        <f t="shared" si="647"/>
        <v>03-09-2019 10:51:21 UTC</v>
      </c>
      <c r="C1146" s="71" t="str">
        <f t="shared" si="648"/>
        <v>xuxs-j7k8-e49n</v>
      </c>
      <c r="D1146" s="71" t="str">
        <f t="shared" si="649"/>
        <v>-15.614953734911978</v>
      </c>
      <c r="E1146" s="71" t="str">
        <f t="shared" si="650"/>
        <v>35.181545997038484</v>
      </c>
      <c r="F1146" s="71" t="str">
        <f t="shared" si="651"/>
        <v>1006.0</v>
      </c>
      <c r="G1146" s="71" t="str">
        <f t="shared" si="652"/>
        <v>Malawi</v>
      </c>
      <c r="H1146" s="71" t="str">
        <f t="shared" si="653"/>
        <v>Chiradzulu</v>
      </c>
      <c r="I1146" s="71" t="str">
        <f t="shared" si="654"/>
        <v>Mpama</v>
      </c>
      <c r="J1146" s="71" t="str">
        <f t="shared" si="655"/>
        <v>Mmanga</v>
      </c>
      <c r="K1146" s="71" t="str">
        <f t="shared" si="656"/>
        <v>Nacho</v>
      </c>
      <c r="L1146" s="71">
        <f t="shared" si="657"/>
        <v>0</v>
      </c>
      <c r="M1146" s="71">
        <f t="shared" si="658"/>
        <v>0</v>
      </c>
      <c r="N1146" s="71">
        <f t="shared" si="677"/>
        <v>6</v>
      </c>
      <c r="O1146" s="71" t="str">
        <f t="shared" si="678"/>
        <v>Intermediate Level of Service</v>
      </c>
      <c r="P1146" s="71">
        <v>1</v>
      </c>
      <c r="Q1146" s="71" t="str">
        <f t="shared" si="659"/>
        <v>Afridev Handpump</v>
      </c>
      <c r="R1146" s="71" t="str">
        <f t="shared" si="660"/>
        <v/>
      </c>
      <c r="S1146" s="71" t="str">
        <f t="shared" si="679"/>
        <v>Afridev Handpump</v>
      </c>
      <c r="T1146" s="71">
        <f t="shared" si="661"/>
        <v>0</v>
      </c>
      <c r="U1146" s="71">
        <f t="shared" si="662"/>
        <v>450</v>
      </c>
      <c r="V1146" s="71">
        <f t="shared" si="663"/>
        <v>0</v>
      </c>
      <c r="W1146" s="71">
        <f t="shared" si="664"/>
        <v>1</v>
      </c>
      <c r="X1146" s="71" t="str">
        <f t="shared" si="665"/>
        <v/>
      </c>
      <c r="Y1146" s="71" t="str">
        <f t="shared" si="666"/>
        <v/>
      </c>
      <c r="Z1146" s="71">
        <f t="shared" si="680"/>
        <v>1</v>
      </c>
      <c r="AA1146" s="71">
        <f t="shared" si="667"/>
        <v>1</v>
      </c>
      <c r="AB1146" s="71">
        <f t="shared" si="668"/>
        <v>68</v>
      </c>
      <c r="AC1146" s="71" t="str">
        <f t="shared" si="669"/>
        <v>Handpump</v>
      </c>
      <c r="AD1146" s="71">
        <f t="shared" si="681"/>
        <v>68</v>
      </c>
      <c r="AE1146" s="71" t="str">
        <f t="shared" si="682"/>
        <v/>
      </c>
      <c r="AF1146" s="71">
        <f t="shared" si="670"/>
        <v>1</v>
      </c>
      <c r="AG1146" s="71" t="str">
        <f t="shared" si="671"/>
        <v/>
      </c>
      <c r="AH1146" s="71" t="str">
        <f t="shared" si="672"/>
        <v/>
      </c>
      <c r="AI1146" s="71">
        <f t="shared" si="673"/>
        <v>1</v>
      </c>
      <c r="AJ1146" s="71" t="str">
        <f t="shared" si="674"/>
        <v>Turbidity</v>
      </c>
      <c r="AK1146" s="71">
        <f t="shared" si="675"/>
        <v>1</v>
      </c>
      <c r="AL1146" s="71">
        <f t="shared" si="683"/>
        <v>1</v>
      </c>
      <c r="AM1146" s="71">
        <f t="shared" si="676"/>
        <v>1</v>
      </c>
    </row>
    <row r="1147" spans="1:39" x14ac:dyDescent="0.45">
      <c r="A1147" s="71" t="str">
        <f t="shared" si="646"/>
        <v>2730710288</v>
      </c>
      <c r="B1147" s="71" t="str">
        <f t="shared" si="647"/>
        <v>03-09-2019 10:51:52 UTC</v>
      </c>
      <c r="C1147" s="71" t="str">
        <f t="shared" si="648"/>
        <v>r8sw-1r8t-t00d</v>
      </c>
      <c r="D1147" s="71" t="str">
        <f t="shared" si="649"/>
        <v>-15.776307550258934</v>
      </c>
      <c r="E1147" s="71" t="str">
        <f t="shared" si="650"/>
        <v>35.11489058844745</v>
      </c>
      <c r="F1147" s="71" t="str">
        <f t="shared" si="651"/>
        <v>1059.0</v>
      </c>
      <c r="G1147" s="71" t="str">
        <f t="shared" si="652"/>
        <v>Malawi</v>
      </c>
      <c r="H1147" s="71" t="str">
        <f t="shared" si="653"/>
        <v>Chiradzulu</v>
      </c>
      <c r="I1147" s="71" t="str">
        <f t="shared" si="654"/>
        <v>Likoswe</v>
      </c>
      <c r="J1147" s="71" t="str">
        <f t="shared" si="655"/>
        <v>Mkwanda</v>
      </c>
      <c r="K1147" s="71" t="str">
        <f t="shared" si="656"/>
        <v>Maloya</v>
      </c>
      <c r="L1147" s="71">
        <f t="shared" si="657"/>
        <v>0</v>
      </c>
      <c r="M1147" s="71">
        <f t="shared" si="658"/>
        <v>0</v>
      </c>
      <c r="N1147" s="71">
        <f t="shared" si="677"/>
        <v>3</v>
      </c>
      <c r="O1147" s="71" t="str">
        <f t="shared" si="678"/>
        <v>Basic Level of Service</v>
      </c>
      <c r="P1147" s="71">
        <v>1</v>
      </c>
      <c r="Q1147" s="71" t="str">
        <f t="shared" si="659"/>
        <v>Afridev Handpump</v>
      </c>
      <c r="R1147" s="71" t="str">
        <f t="shared" si="660"/>
        <v/>
      </c>
      <c r="S1147" s="71" t="str">
        <f t="shared" si="679"/>
        <v>Afridev Handpump</v>
      </c>
      <c r="T1147" s="71">
        <f t="shared" si="661"/>
        <v>1</v>
      </c>
      <c r="U1147" s="71">
        <f t="shared" si="662"/>
        <v>500</v>
      </c>
      <c r="V1147" s="71">
        <f t="shared" si="663"/>
        <v>0</v>
      </c>
      <c r="W1147" s="71">
        <f t="shared" si="664"/>
        <v>0</v>
      </c>
      <c r="X1147" s="71">
        <f t="shared" si="665"/>
        <v>1</v>
      </c>
      <c r="Y1147" s="71">
        <f t="shared" si="666"/>
        <v>0</v>
      </c>
      <c r="Z1147" s="71">
        <f t="shared" si="680"/>
        <v>0</v>
      </c>
      <c r="AA1147" s="71">
        <f t="shared" si="667"/>
        <v>0</v>
      </c>
      <c r="AB1147" s="71">
        <f t="shared" si="668"/>
        <v>0</v>
      </c>
      <c r="AC1147" s="71" t="str">
        <f t="shared" si="669"/>
        <v>Handpump</v>
      </c>
      <c r="AD1147" s="71">
        <f t="shared" si="681"/>
        <v>0</v>
      </c>
      <c r="AE1147" s="71" t="str">
        <f t="shared" si="682"/>
        <v/>
      </c>
      <c r="AF1147" s="71">
        <f t="shared" si="670"/>
        <v>1</v>
      </c>
      <c r="AG1147" s="71" t="str">
        <f t="shared" si="671"/>
        <v/>
      </c>
      <c r="AH1147" s="71" t="str">
        <f t="shared" si="672"/>
        <v/>
      </c>
      <c r="AI1147" s="71" t="str">
        <f t="shared" si="673"/>
        <v/>
      </c>
      <c r="AJ1147" s="71" t="str">
        <f t="shared" si="674"/>
        <v>Turbidity</v>
      </c>
      <c r="AK1147" s="71" t="str">
        <f t="shared" si="675"/>
        <v/>
      </c>
      <c r="AL1147" s="71" t="str">
        <f t="shared" si="683"/>
        <v>No Data</v>
      </c>
      <c r="AM1147" s="71">
        <f t="shared" si="676"/>
        <v>0</v>
      </c>
    </row>
    <row r="1148" spans="1:39" x14ac:dyDescent="0.45">
      <c r="A1148" s="71" t="str">
        <f t="shared" si="646"/>
        <v>2730720541</v>
      </c>
      <c r="B1148" s="71" t="str">
        <f t="shared" si="647"/>
        <v>03-09-2019 10:57:06 UTC</v>
      </c>
      <c r="C1148" s="71" t="str">
        <f t="shared" si="648"/>
        <v>n2er-tydx-dy5s</v>
      </c>
      <c r="D1148" s="71" t="str">
        <f t="shared" si="649"/>
        <v>-15.80285546835512</v>
      </c>
      <c r="E1148" s="71" t="str">
        <f t="shared" si="650"/>
        <v>35.27380786836147</v>
      </c>
      <c r="F1148" s="71" t="str">
        <f t="shared" si="651"/>
        <v>796.0</v>
      </c>
      <c r="G1148" s="71" t="str">
        <f t="shared" si="652"/>
        <v>Malawi</v>
      </c>
      <c r="H1148" s="71" t="str">
        <f t="shared" si="653"/>
        <v>Chiradzulu</v>
      </c>
      <c r="I1148" s="71" t="str">
        <f t="shared" si="654"/>
        <v>Mpunga</v>
      </c>
      <c r="J1148" s="71" t="str">
        <f t="shared" si="655"/>
        <v>Masuku</v>
      </c>
      <c r="K1148" s="71" t="str">
        <f t="shared" si="656"/>
        <v>Thumbulu</v>
      </c>
      <c r="L1148" s="71">
        <f t="shared" si="657"/>
        <v>0</v>
      </c>
      <c r="M1148" s="71">
        <f t="shared" si="658"/>
        <v>0</v>
      </c>
      <c r="N1148" s="71">
        <f t="shared" si="677"/>
        <v>7</v>
      </c>
      <c r="O1148" s="71" t="str">
        <f t="shared" si="678"/>
        <v>Intermediate Level of Service</v>
      </c>
      <c r="P1148" s="71">
        <v>1</v>
      </c>
      <c r="Q1148" s="71" t="str">
        <f t="shared" si="659"/>
        <v>Afridev Handpump</v>
      </c>
      <c r="R1148" s="71" t="str">
        <f t="shared" si="660"/>
        <v/>
      </c>
      <c r="S1148" s="71" t="str">
        <f t="shared" si="679"/>
        <v>Afridev Handpump</v>
      </c>
      <c r="T1148" s="71">
        <f t="shared" si="661"/>
        <v>1</v>
      </c>
      <c r="U1148" s="71">
        <f t="shared" si="662"/>
        <v>280</v>
      </c>
      <c r="V1148" s="71">
        <f t="shared" si="663"/>
        <v>0</v>
      </c>
      <c r="W1148" s="71">
        <f t="shared" si="664"/>
        <v>1</v>
      </c>
      <c r="X1148" s="71" t="str">
        <f t="shared" si="665"/>
        <v/>
      </c>
      <c r="Y1148" s="71" t="str">
        <f t="shared" si="666"/>
        <v/>
      </c>
      <c r="Z1148" s="71">
        <f t="shared" si="680"/>
        <v>1</v>
      </c>
      <c r="AA1148" s="71">
        <f t="shared" si="667"/>
        <v>1</v>
      </c>
      <c r="AB1148" s="71">
        <f t="shared" si="668"/>
        <v>86</v>
      </c>
      <c r="AC1148" s="71" t="str">
        <f t="shared" si="669"/>
        <v>Handpump</v>
      </c>
      <c r="AD1148" s="71">
        <f t="shared" si="681"/>
        <v>86</v>
      </c>
      <c r="AE1148" s="71" t="str">
        <f t="shared" si="682"/>
        <v/>
      </c>
      <c r="AF1148" s="71">
        <f t="shared" si="670"/>
        <v>1</v>
      </c>
      <c r="AG1148" s="71" t="str">
        <f t="shared" si="671"/>
        <v/>
      </c>
      <c r="AH1148" s="71" t="str">
        <f t="shared" si="672"/>
        <v/>
      </c>
      <c r="AI1148" s="71">
        <f t="shared" si="673"/>
        <v>1</v>
      </c>
      <c r="AJ1148" s="71" t="str">
        <f t="shared" si="674"/>
        <v>Turbidity</v>
      </c>
      <c r="AK1148" s="71">
        <f t="shared" si="675"/>
        <v>1</v>
      </c>
      <c r="AL1148" s="71">
        <f t="shared" si="683"/>
        <v>1</v>
      </c>
      <c r="AM1148" s="71">
        <f t="shared" si="676"/>
        <v>1</v>
      </c>
    </row>
    <row r="1149" spans="1:39" x14ac:dyDescent="0.45">
      <c r="A1149" s="71" t="str">
        <f t="shared" si="646"/>
        <v>2714980417</v>
      </c>
      <c r="B1149" s="71" t="str">
        <f t="shared" si="647"/>
        <v>03-09-2019 11:20:24 UTC</v>
      </c>
      <c r="C1149" s="71" t="str">
        <f t="shared" si="648"/>
        <v>uxrk-5kwe-kr23</v>
      </c>
      <c r="D1149" s="71" t="str">
        <f t="shared" si="649"/>
        <v>-15.612470973283052</v>
      </c>
      <c r="E1149" s="71" t="str">
        <f t="shared" si="650"/>
        <v>35.17690661363304</v>
      </c>
      <c r="F1149" s="71" t="str">
        <f t="shared" si="651"/>
        <v>1040.0</v>
      </c>
      <c r="G1149" s="71" t="str">
        <f t="shared" si="652"/>
        <v>Malawi</v>
      </c>
      <c r="H1149" s="71" t="str">
        <f t="shared" si="653"/>
        <v>Chiradzulu</v>
      </c>
      <c r="I1149" s="71" t="str">
        <f t="shared" si="654"/>
        <v>Mpama</v>
      </c>
      <c r="J1149" s="71" t="str">
        <f t="shared" si="655"/>
        <v>Mmanga</v>
      </c>
      <c r="K1149" s="71" t="str">
        <f t="shared" si="656"/>
        <v>Mbunda</v>
      </c>
      <c r="L1149" s="71">
        <f t="shared" si="657"/>
        <v>0</v>
      </c>
      <c r="M1149" s="71">
        <f t="shared" si="658"/>
        <v>0</v>
      </c>
      <c r="N1149" s="71">
        <f t="shared" si="677"/>
        <v>8</v>
      </c>
      <c r="O1149" s="71" t="str">
        <f t="shared" si="678"/>
        <v>High Level of Service</v>
      </c>
      <c r="P1149" s="71">
        <v>1</v>
      </c>
      <c r="Q1149" s="71" t="str">
        <f t="shared" si="659"/>
        <v>Afridev Handpump</v>
      </c>
      <c r="R1149" s="71" t="str">
        <f t="shared" si="660"/>
        <v/>
      </c>
      <c r="S1149" s="71" t="str">
        <f t="shared" si="679"/>
        <v>Afridev Handpump</v>
      </c>
      <c r="T1149" s="71">
        <f t="shared" si="661"/>
        <v>1</v>
      </c>
      <c r="U1149" s="71">
        <f t="shared" si="662"/>
        <v>200</v>
      </c>
      <c r="V1149" s="71">
        <f t="shared" si="663"/>
        <v>1</v>
      </c>
      <c r="W1149" s="71">
        <f t="shared" si="664"/>
        <v>1</v>
      </c>
      <c r="X1149" s="71" t="str">
        <f t="shared" si="665"/>
        <v/>
      </c>
      <c r="Y1149" s="71" t="str">
        <f t="shared" si="666"/>
        <v/>
      </c>
      <c r="Z1149" s="71">
        <f t="shared" si="680"/>
        <v>1</v>
      </c>
      <c r="AA1149" s="71">
        <f t="shared" si="667"/>
        <v>1</v>
      </c>
      <c r="AB1149" s="71">
        <f t="shared" si="668"/>
        <v>75</v>
      </c>
      <c r="AC1149" s="71" t="str">
        <f t="shared" si="669"/>
        <v>Handpump</v>
      </c>
      <c r="AD1149" s="71">
        <f t="shared" si="681"/>
        <v>75</v>
      </c>
      <c r="AE1149" s="71" t="str">
        <f t="shared" si="682"/>
        <v/>
      </c>
      <c r="AF1149" s="71">
        <f t="shared" si="670"/>
        <v>1</v>
      </c>
      <c r="AG1149" s="71" t="str">
        <f t="shared" si="671"/>
        <v/>
      </c>
      <c r="AH1149" s="71" t="str">
        <f t="shared" si="672"/>
        <v/>
      </c>
      <c r="AI1149" s="71">
        <f t="shared" si="673"/>
        <v>1</v>
      </c>
      <c r="AJ1149" s="71" t="str">
        <f t="shared" si="674"/>
        <v>Turbidity</v>
      </c>
      <c r="AK1149" s="71">
        <f t="shared" si="675"/>
        <v>1</v>
      </c>
      <c r="AL1149" s="71">
        <f t="shared" si="683"/>
        <v>1</v>
      </c>
      <c r="AM1149" s="71">
        <f t="shared" si="676"/>
        <v>1</v>
      </c>
    </row>
    <row r="1150" spans="1:39" x14ac:dyDescent="0.45">
      <c r="A1150" s="71" t="str">
        <f t="shared" si="646"/>
        <v>2714980251</v>
      </c>
      <c r="B1150" s="71" t="str">
        <f t="shared" si="647"/>
        <v>03-09-2019 11:22:06 UTC</v>
      </c>
      <c r="C1150" s="71" t="str">
        <f t="shared" si="648"/>
        <v>kma2-s811-tgvk</v>
      </c>
      <c r="D1150" s="71" t="str">
        <f t="shared" si="649"/>
        <v>-15.775978309102356</v>
      </c>
      <c r="E1150" s="71" t="str">
        <f t="shared" si="650"/>
        <v>35.117145739495754</v>
      </c>
      <c r="F1150" s="71" t="str">
        <f t="shared" si="651"/>
        <v>1061.0</v>
      </c>
      <c r="G1150" s="71" t="str">
        <f t="shared" si="652"/>
        <v>Malawi</v>
      </c>
      <c r="H1150" s="71" t="str">
        <f t="shared" si="653"/>
        <v>Chiradzulu</v>
      </c>
      <c r="I1150" s="71" t="str">
        <f t="shared" si="654"/>
        <v>Likoswe</v>
      </c>
      <c r="J1150" s="71" t="str">
        <f t="shared" si="655"/>
        <v>Mkwanda</v>
      </c>
      <c r="K1150" s="71" t="str">
        <f t="shared" si="656"/>
        <v>Maloya</v>
      </c>
      <c r="L1150" s="71">
        <f t="shared" si="657"/>
        <v>0</v>
      </c>
      <c r="M1150" s="71">
        <f t="shared" si="658"/>
        <v>0</v>
      </c>
      <c r="N1150" s="71">
        <f t="shared" si="677"/>
        <v>7</v>
      </c>
      <c r="O1150" s="71" t="str">
        <f t="shared" si="678"/>
        <v>Intermediate Level of Service</v>
      </c>
      <c r="P1150" s="71">
        <v>1</v>
      </c>
      <c r="Q1150" s="71" t="str">
        <f t="shared" si="659"/>
        <v>Afridev Handpump</v>
      </c>
      <c r="R1150" s="71" t="str">
        <f t="shared" si="660"/>
        <v/>
      </c>
      <c r="S1150" s="71" t="str">
        <f t="shared" si="679"/>
        <v>Afridev Handpump</v>
      </c>
      <c r="T1150" s="71">
        <f t="shared" si="661"/>
        <v>1</v>
      </c>
      <c r="U1150" s="71">
        <f t="shared" si="662"/>
        <v>750</v>
      </c>
      <c r="V1150" s="71">
        <f t="shared" si="663"/>
        <v>0</v>
      </c>
      <c r="W1150" s="71">
        <f t="shared" si="664"/>
        <v>0</v>
      </c>
      <c r="X1150" s="71">
        <f t="shared" si="665"/>
        <v>1</v>
      </c>
      <c r="Y1150" s="71">
        <f t="shared" si="666"/>
        <v>1</v>
      </c>
      <c r="Z1150" s="71">
        <f t="shared" si="680"/>
        <v>1</v>
      </c>
      <c r="AA1150" s="71">
        <f t="shared" si="667"/>
        <v>1</v>
      </c>
      <c r="AB1150" s="71">
        <f t="shared" si="668"/>
        <v>94</v>
      </c>
      <c r="AC1150" s="71" t="str">
        <f t="shared" si="669"/>
        <v>Handpump</v>
      </c>
      <c r="AD1150" s="71">
        <f t="shared" si="681"/>
        <v>94</v>
      </c>
      <c r="AE1150" s="71" t="str">
        <f t="shared" si="682"/>
        <v/>
      </c>
      <c r="AF1150" s="71">
        <f t="shared" si="670"/>
        <v>1</v>
      </c>
      <c r="AG1150" s="71" t="str">
        <f t="shared" si="671"/>
        <v/>
      </c>
      <c r="AH1150" s="71" t="str">
        <f t="shared" si="672"/>
        <v/>
      </c>
      <c r="AI1150" s="71">
        <f t="shared" si="673"/>
        <v>1</v>
      </c>
      <c r="AJ1150" s="71" t="str">
        <f t="shared" si="674"/>
        <v>Turbidity</v>
      </c>
      <c r="AK1150" s="71">
        <f t="shared" si="675"/>
        <v>1</v>
      </c>
      <c r="AL1150" s="71">
        <f t="shared" si="683"/>
        <v>1</v>
      </c>
      <c r="AM1150" s="71">
        <f t="shared" si="676"/>
        <v>1</v>
      </c>
    </row>
    <row r="1151" spans="1:39" x14ac:dyDescent="0.45">
      <c r="A1151" s="71" t="str">
        <f t="shared" si="646"/>
        <v>2742420479</v>
      </c>
      <c r="B1151" s="71" t="str">
        <f t="shared" si="647"/>
        <v>03-09-2019 11:44:26 UTC</v>
      </c>
      <c r="C1151" s="71" t="str">
        <f t="shared" si="648"/>
        <v>9834-67kt-cbj8</v>
      </c>
      <c r="D1151" s="71" t="str">
        <f t="shared" si="649"/>
        <v>-15.79132238868624</v>
      </c>
      <c r="E1151" s="71" t="str">
        <f t="shared" si="650"/>
        <v>35.28805039823055</v>
      </c>
      <c r="F1151" s="71" t="str">
        <f t="shared" si="651"/>
        <v>779.0</v>
      </c>
      <c r="G1151" s="71" t="str">
        <f t="shared" si="652"/>
        <v>Malawi</v>
      </c>
      <c r="H1151" s="71" t="str">
        <f t="shared" si="653"/>
        <v>Chiradzulu</v>
      </c>
      <c r="I1151" s="71" t="str">
        <f t="shared" si="654"/>
        <v>Mpunga</v>
      </c>
      <c r="J1151" s="71" t="str">
        <f t="shared" si="655"/>
        <v>Masuku</v>
      </c>
      <c r="K1151" s="71" t="str">
        <f t="shared" si="656"/>
        <v>Himanya</v>
      </c>
      <c r="L1151" s="71">
        <f t="shared" si="657"/>
        <v>0</v>
      </c>
      <c r="M1151" s="71">
        <f t="shared" si="658"/>
        <v>0</v>
      </c>
      <c r="N1151" s="71">
        <f t="shared" si="677"/>
        <v>5</v>
      </c>
      <c r="O1151" s="71" t="str">
        <f t="shared" si="678"/>
        <v>Basic Level of Service</v>
      </c>
      <c r="P1151" s="71">
        <v>1</v>
      </c>
      <c r="Q1151" s="71" t="str">
        <f t="shared" si="659"/>
        <v>Afridev Handpump</v>
      </c>
      <c r="R1151" s="71" t="str">
        <f t="shared" si="660"/>
        <v/>
      </c>
      <c r="S1151" s="71" t="str">
        <f t="shared" si="679"/>
        <v>Afridev Handpump</v>
      </c>
      <c r="T1151" s="71">
        <f t="shared" si="661"/>
        <v>1</v>
      </c>
      <c r="U1151" s="71">
        <f t="shared" si="662"/>
        <v>500</v>
      </c>
      <c r="V1151" s="71">
        <f t="shared" si="663"/>
        <v>0</v>
      </c>
      <c r="W1151" s="71">
        <f t="shared" si="664"/>
        <v>0</v>
      </c>
      <c r="X1151" s="71">
        <f t="shared" si="665"/>
        <v>1</v>
      </c>
      <c r="Y1151" s="71">
        <f t="shared" si="666"/>
        <v>0</v>
      </c>
      <c r="Z1151" s="71">
        <f t="shared" si="680"/>
        <v>0</v>
      </c>
      <c r="AA1151" s="71">
        <f t="shared" si="667"/>
        <v>1</v>
      </c>
      <c r="AB1151" s="71">
        <f t="shared" si="668"/>
        <v>59</v>
      </c>
      <c r="AC1151" s="71" t="str">
        <f t="shared" si="669"/>
        <v>Handpump</v>
      </c>
      <c r="AD1151" s="71">
        <f t="shared" si="681"/>
        <v>59</v>
      </c>
      <c r="AE1151" s="71" t="str">
        <f t="shared" si="682"/>
        <v/>
      </c>
      <c r="AF1151" s="71">
        <f t="shared" si="670"/>
        <v>1</v>
      </c>
      <c r="AG1151" s="71" t="str">
        <f t="shared" si="671"/>
        <v/>
      </c>
      <c r="AH1151" s="71" t="str">
        <f t="shared" si="672"/>
        <v/>
      </c>
      <c r="AI1151" s="71">
        <f t="shared" si="673"/>
        <v>1</v>
      </c>
      <c r="AJ1151" s="71" t="str">
        <f t="shared" si="674"/>
        <v>Turbidity</v>
      </c>
      <c r="AK1151" s="71">
        <f t="shared" si="675"/>
        <v>1</v>
      </c>
      <c r="AL1151" s="71">
        <f t="shared" si="683"/>
        <v>1</v>
      </c>
      <c r="AM1151" s="71">
        <f t="shared" si="676"/>
        <v>0</v>
      </c>
    </row>
    <row r="1152" spans="1:39" x14ac:dyDescent="0.45">
      <c r="A1152" s="71" t="str">
        <f t="shared" si="646"/>
        <v>2701950431</v>
      </c>
      <c r="B1152" s="71" t="str">
        <f t="shared" si="647"/>
        <v>03-09-2019 11:49:39 UTC</v>
      </c>
      <c r="C1152" s="71" t="str">
        <f t="shared" si="648"/>
        <v>j9jt-asfd-tdnc</v>
      </c>
      <c r="D1152" s="71" t="str">
        <f t="shared" si="649"/>
        <v>-15.60925638768822</v>
      </c>
      <c r="E1152" s="71" t="str">
        <f t="shared" si="650"/>
        <v>35.17680183984339</v>
      </c>
      <c r="F1152" s="71" t="str">
        <f t="shared" si="651"/>
        <v>1041.0</v>
      </c>
      <c r="G1152" s="71" t="str">
        <f t="shared" si="652"/>
        <v>Malawi</v>
      </c>
      <c r="H1152" s="71" t="str">
        <f t="shared" si="653"/>
        <v>Chiradzulu</v>
      </c>
      <c r="I1152" s="71" t="str">
        <f t="shared" si="654"/>
        <v>Mpama</v>
      </c>
      <c r="J1152" s="71" t="str">
        <f t="shared" si="655"/>
        <v>Mmanga</v>
      </c>
      <c r="K1152" s="71" t="str">
        <f t="shared" si="656"/>
        <v>Mbunda</v>
      </c>
      <c r="L1152" s="71">
        <f t="shared" si="657"/>
        <v>0</v>
      </c>
      <c r="M1152" s="71">
        <f t="shared" si="658"/>
        <v>0</v>
      </c>
      <c r="N1152" s="71">
        <f t="shared" si="677"/>
        <v>8</v>
      </c>
      <c r="O1152" s="71" t="str">
        <f t="shared" si="678"/>
        <v>High Level of Service</v>
      </c>
      <c r="P1152" s="71">
        <v>1</v>
      </c>
      <c r="Q1152" s="71" t="str">
        <f t="shared" si="659"/>
        <v>Afridev Handpump</v>
      </c>
      <c r="R1152" s="71" t="str">
        <f t="shared" si="660"/>
        <v/>
      </c>
      <c r="S1152" s="71" t="str">
        <f t="shared" si="679"/>
        <v>Afridev Handpump</v>
      </c>
      <c r="T1152" s="71">
        <f t="shared" si="661"/>
        <v>1</v>
      </c>
      <c r="U1152" s="71">
        <f t="shared" si="662"/>
        <v>200</v>
      </c>
      <c r="V1152" s="71">
        <f t="shared" si="663"/>
        <v>1</v>
      </c>
      <c r="W1152" s="71">
        <f t="shared" si="664"/>
        <v>1</v>
      </c>
      <c r="X1152" s="71" t="str">
        <f t="shared" si="665"/>
        <v/>
      </c>
      <c r="Y1152" s="71" t="str">
        <f t="shared" si="666"/>
        <v/>
      </c>
      <c r="Z1152" s="71">
        <f t="shared" si="680"/>
        <v>1</v>
      </c>
      <c r="AA1152" s="71">
        <f t="shared" si="667"/>
        <v>1</v>
      </c>
      <c r="AB1152" s="71">
        <f t="shared" si="668"/>
        <v>120</v>
      </c>
      <c r="AC1152" s="71" t="str">
        <f t="shared" si="669"/>
        <v>Handpump</v>
      </c>
      <c r="AD1152" s="71">
        <f t="shared" si="681"/>
        <v>120</v>
      </c>
      <c r="AE1152" s="71" t="str">
        <f t="shared" si="682"/>
        <v/>
      </c>
      <c r="AF1152" s="71">
        <f t="shared" si="670"/>
        <v>1</v>
      </c>
      <c r="AG1152" s="71" t="str">
        <f t="shared" si="671"/>
        <v/>
      </c>
      <c r="AH1152" s="71" t="str">
        <f t="shared" si="672"/>
        <v/>
      </c>
      <c r="AI1152" s="71">
        <f t="shared" si="673"/>
        <v>1</v>
      </c>
      <c r="AJ1152" s="71" t="str">
        <f t="shared" si="674"/>
        <v>Turbidity</v>
      </c>
      <c r="AK1152" s="71">
        <f t="shared" si="675"/>
        <v>1</v>
      </c>
      <c r="AL1152" s="71">
        <f t="shared" si="683"/>
        <v>1</v>
      </c>
      <c r="AM1152" s="71">
        <f t="shared" si="676"/>
        <v>1</v>
      </c>
    </row>
    <row r="1153" spans="1:39" x14ac:dyDescent="0.45">
      <c r="A1153" s="71" t="str">
        <f t="shared" si="646"/>
        <v>2712990270</v>
      </c>
      <c r="B1153" s="71" t="str">
        <f t="shared" si="647"/>
        <v>03-09-2019 11:52:25 UTC</v>
      </c>
      <c r="C1153" s="71" t="str">
        <f t="shared" si="648"/>
        <v>67xt-qfma-vygk</v>
      </c>
      <c r="D1153" s="71" t="str">
        <f t="shared" si="649"/>
        <v>-15.783007037825882</v>
      </c>
      <c r="E1153" s="71" t="str">
        <f t="shared" si="650"/>
        <v>35.12362872250378</v>
      </c>
      <c r="F1153" s="71" t="str">
        <f t="shared" si="651"/>
        <v>1032.0</v>
      </c>
      <c r="G1153" s="71" t="str">
        <f t="shared" si="652"/>
        <v>Malawi</v>
      </c>
      <c r="H1153" s="71" t="str">
        <f t="shared" si="653"/>
        <v>Chiradzulu</v>
      </c>
      <c r="I1153" s="71" t="str">
        <f t="shared" si="654"/>
        <v>Likoswe</v>
      </c>
      <c r="J1153" s="71" t="str">
        <f t="shared" si="655"/>
        <v>Mkwanda</v>
      </c>
      <c r="K1153" s="71" t="str">
        <f t="shared" si="656"/>
        <v>Maloya</v>
      </c>
      <c r="L1153" s="71">
        <f t="shared" si="657"/>
        <v>0</v>
      </c>
      <c r="M1153" s="71">
        <f t="shared" si="658"/>
        <v>0</v>
      </c>
      <c r="N1153" s="71">
        <f t="shared" si="677"/>
        <v>7</v>
      </c>
      <c r="O1153" s="71" t="str">
        <f t="shared" si="678"/>
        <v>Intermediate Level of Service</v>
      </c>
      <c r="P1153" s="71">
        <v>1</v>
      </c>
      <c r="Q1153" s="71" t="str">
        <f t="shared" si="659"/>
        <v>Afridev Handpump</v>
      </c>
      <c r="R1153" s="71" t="str">
        <f t="shared" si="660"/>
        <v/>
      </c>
      <c r="S1153" s="71" t="str">
        <f t="shared" si="679"/>
        <v>Afridev Handpump</v>
      </c>
      <c r="T1153" s="71">
        <f t="shared" si="661"/>
        <v>1</v>
      </c>
      <c r="U1153" s="71">
        <f t="shared" si="662"/>
        <v>60</v>
      </c>
      <c r="V1153" s="71">
        <f t="shared" si="663"/>
        <v>1</v>
      </c>
      <c r="W1153" s="71">
        <f t="shared" si="664"/>
        <v>0</v>
      </c>
      <c r="X1153" s="71">
        <f t="shared" si="665"/>
        <v>1</v>
      </c>
      <c r="Y1153" s="71">
        <f t="shared" si="666"/>
        <v>0</v>
      </c>
      <c r="Z1153" s="71">
        <f t="shared" si="680"/>
        <v>0</v>
      </c>
      <c r="AA1153" s="71">
        <f t="shared" si="667"/>
        <v>1</v>
      </c>
      <c r="AB1153" s="71">
        <f t="shared" si="668"/>
        <v>72</v>
      </c>
      <c r="AC1153" s="71" t="str">
        <f t="shared" si="669"/>
        <v>Handpump</v>
      </c>
      <c r="AD1153" s="71">
        <f t="shared" si="681"/>
        <v>72</v>
      </c>
      <c r="AE1153" s="71" t="str">
        <f t="shared" si="682"/>
        <v/>
      </c>
      <c r="AF1153" s="71">
        <f t="shared" si="670"/>
        <v>1</v>
      </c>
      <c r="AG1153" s="71" t="str">
        <f t="shared" si="671"/>
        <v/>
      </c>
      <c r="AH1153" s="71" t="str">
        <f t="shared" si="672"/>
        <v/>
      </c>
      <c r="AI1153" s="71">
        <f t="shared" si="673"/>
        <v>1</v>
      </c>
      <c r="AJ1153" s="71" t="str">
        <f t="shared" si="674"/>
        <v>Turbidity</v>
      </c>
      <c r="AK1153" s="71">
        <f t="shared" si="675"/>
        <v>1</v>
      </c>
      <c r="AL1153" s="71">
        <f t="shared" si="683"/>
        <v>1</v>
      </c>
      <c r="AM1153" s="71">
        <f t="shared" si="676"/>
        <v>1</v>
      </c>
    </row>
    <row r="1154" spans="1:39" x14ac:dyDescent="0.45">
      <c r="A1154" s="71" t="str">
        <f t="shared" ref="A1154:A1217" si="684">IF(Instance_ID="","",Instance_ID)</f>
        <v>2707860553</v>
      </c>
      <c r="B1154" s="71" t="str">
        <f t="shared" ref="B1154:B1217" si="685">IF(Date="","",Date)</f>
        <v>03-09-2019 11:59:15 UTC</v>
      </c>
      <c r="C1154" s="71" t="str">
        <f t="shared" ref="C1154:C1217" si="686">IF(Unique_ID="","",Unique_ID)</f>
        <v>5m1r-xpx0-mvcb</v>
      </c>
      <c r="D1154" s="71" t="str">
        <f t="shared" ref="D1154:D1217" si="687">IF(Latitude="","",Latitude)</f>
        <v>-15.790971061214805</v>
      </c>
      <c r="E1154" s="71" t="str">
        <f t="shared" ref="E1154:E1217" si="688">IF(Longitude="","",Longitude)</f>
        <v>35.287112882360816</v>
      </c>
      <c r="F1154" s="71" t="str">
        <f t="shared" ref="F1154:F1217" si="689">IF(Elevation="","",Elevation)</f>
        <v>794.0</v>
      </c>
      <c r="G1154" s="71" t="str">
        <f t="shared" ref="G1154:G1217" si="690">IF(Geo_Level_1="","",Geo_Level_1)</f>
        <v>Malawi</v>
      </c>
      <c r="H1154" s="71" t="str">
        <f t="shared" ref="H1154:H1217" si="691">IF(Geo_Level_2="","",Geo_Level_2)</f>
        <v>Chiradzulu</v>
      </c>
      <c r="I1154" s="71" t="str">
        <f t="shared" ref="I1154:I1217" si="692">IF(Geo_Level_1="","",Geo_Level_3)</f>
        <v>Mpunga</v>
      </c>
      <c r="J1154" s="71" t="str">
        <f t="shared" ref="J1154:J1217" si="693">IF(Geo_Level_1="","",Geo_Level_4)</f>
        <v>Masuku</v>
      </c>
      <c r="K1154" s="71" t="str">
        <f t="shared" ref="K1154:K1217" si="694">IF(Geo_Level_1="","",Geo_Level_5)</f>
        <v>Himanya</v>
      </c>
      <c r="L1154" s="71">
        <f t="shared" ref="L1154:L1217" si="695">IF(Geo_Level_1="","",Geo_Level_6)</f>
        <v>0</v>
      </c>
      <c r="M1154" s="71">
        <f t="shared" ref="M1154:M1217" si="696">IF(Geo_Level_1="","",Geo_Level_7)</f>
        <v>0</v>
      </c>
      <c r="N1154" s="71">
        <f t="shared" si="677"/>
        <v>0</v>
      </c>
      <c r="O1154" s="71" t="str">
        <f t="shared" si="678"/>
        <v>No Improved System</v>
      </c>
      <c r="P1154" s="71" t="s">
        <v>96</v>
      </c>
      <c r="Q1154" s="71" t="str">
        <f t="shared" ref="Q1154:Q1217" si="697">IF(Type_Improved_Water_Point="","",Type_Improved_Water_Point)</f>
        <v/>
      </c>
      <c r="R1154" s="71" t="str">
        <f t="shared" ref="R1154:R1217" si="698">IF(Type_Unimproved_Water="","",Type_Unimproved_Water)</f>
        <v>Unprotected well</v>
      </c>
      <c r="S1154" s="71" t="str">
        <f t="shared" si="679"/>
        <v>Unprotected well</v>
      </c>
      <c r="T1154" s="71" t="str">
        <f t="shared" ref="T1154:T1217" si="699">IF(P1154="N/A",P1154,IF(Waterpoint_Source_Protected="","No Data",IF(Waterpoint_Source_Protected="Yes",1,0)))</f>
        <v>N/A</v>
      </c>
      <c r="U1154" s="71">
        <f t="shared" ref="U1154:U1217" si="700">IF(Number_Users="","",Number_Users)</f>
        <v>125</v>
      </c>
      <c r="V1154" s="71" t="str">
        <f t="shared" ref="V1154:V1217" si="701">IFERROR(IF(P1154="N/A",P1154,IF(U1154="","No Data",IF(U1154&lt;=Gov_Standard_Number_Users,1,0))),1)</f>
        <v>N/A</v>
      </c>
      <c r="W1154" s="71" t="str">
        <f t="shared" ref="W1154:W1217" si="702">IF(Waterpoint_Out_Of_Service_Broken="","",IF(Waterpoint_Out_Of_Service_Broken="No",1,0))</f>
        <v/>
      </c>
      <c r="X1154" s="71" t="str">
        <f t="shared" ref="X1154:X1217" si="703">IF(Waterpoint_Number_Times_Broken="","",IF(Waterpoint_Number_Times_Broken&lt;=12,1,0))</f>
        <v/>
      </c>
      <c r="Y1154" s="71" t="str">
        <f t="shared" ref="Y1154:Y1217" si="704">IF(Waterpoint_Days_Broken="","",IF(Waterpoint_Days_Broken&gt;1,0,1))</f>
        <v/>
      </c>
      <c r="Z1154" s="71" t="str">
        <f t="shared" si="680"/>
        <v>N/A</v>
      </c>
      <c r="AA1154" s="71" t="str">
        <f t="shared" ref="AA1154:AA1217" si="705">IF(P1154="N/A",P1154,IF(Water_Available_Day_Of_Visit="","No Data",IF(Water_Available_Day_Of_Visit="Yes",1,0)))</f>
        <v>N/A</v>
      </c>
      <c r="AB1154" s="71" t="str">
        <f t="shared" ref="AB1154:AB1217" si="706">IF(Seconds_20L="","",Seconds_20L)</f>
        <v/>
      </c>
      <c r="AC1154" s="71" t="str">
        <f t="shared" ref="AC1154:AC1217" si="707">IF(Piped_Or_Handpump="","",Piped_Or_Handpump)</f>
        <v/>
      </c>
      <c r="AD1154" s="71" t="str">
        <f t="shared" si="681"/>
        <v/>
      </c>
      <c r="AE1154" s="71" t="str">
        <f t="shared" si="682"/>
        <v/>
      </c>
      <c r="AF1154" s="71" t="str">
        <f t="shared" ref="AF1154:AF1217" si="708">IF(P1154="N/A",P1154,IF(AND(AD1154="",AE1154=""),"No Data",IF(AC1154="Piped System",IF(AE1154&gt;=Gov_Standards_Quantity,1,0),IF(AC1154="Handpump",IF(AB1154&lt;=Standard_Time_To_Fill_Bucket,1,0)))))</f>
        <v>N/A</v>
      </c>
      <c r="AG1154" s="71" t="str">
        <f t="shared" ref="AG1154:AG1217" si="709">IF(Ecoli_Result="","",IF(Ecoli_Result=Standard_Ecoli,1,0))</f>
        <v/>
      </c>
      <c r="AH1154" s="71" t="str">
        <f t="shared" ref="AH1154:AH1217" si="710">IF(Residual_Chlorine_Result="","",IF(AND(Residual_Chlorine_Result&lt;=Standard_Residual_Chlorine_Max,Residual_Chlorine_Result&gt;=Standard_Residual_Chlorine_Min),1,0))</f>
        <v/>
      </c>
      <c r="AI1154" s="71" t="str">
        <f t="shared" ref="AI1154:AI1217" si="711">IF(Bacteria_Result="","",IF(Bacteria_Result=Standard_Bacteria,1,0))</f>
        <v/>
      </c>
      <c r="AJ1154" s="71" t="str">
        <f t="shared" ref="AJ1154:AJ1217" si="712">IF(Other_Contaminant="","",Other_Contaminant)</f>
        <v/>
      </c>
      <c r="AK1154" s="71" t="str">
        <f t="shared" ref="AK1154:AK1217" si="713">IF(Other_Contaminant_Result="","",IF(Other_Contaminant_Result&lt;=Standard_Other_Contaminant,1,0))</f>
        <v/>
      </c>
      <c r="AL1154" s="71" t="str">
        <f t="shared" si="683"/>
        <v>N/A</v>
      </c>
      <c r="AM1154" s="71" t="str">
        <f t="shared" ref="AM1154:AM1217" si="714">IF(P1154="N/A",P1154,IF(Water_Point_Condition_Overall="","No Data",IF(Water_Point_Condition_Overall="Normal",1,0)))</f>
        <v>N/A</v>
      </c>
    </row>
    <row r="1155" spans="1:39" x14ac:dyDescent="0.45">
      <c r="A1155" s="71" t="str">
        <f t="shared" si="684"/>
        <v>2740560531</v>
      </c>
      <c r="B1155" s="71" t="str">
        <f t="shared" si="685"/>
        <v>03-09-2019 12:06:07 UTC</v>
      </c>
      <c r="C1155" s="71" t="str">
        <f t="shared" si="686"/>
        <v>me6f-s5nn-my3t</v>
      </c>
      <c r="D1155" s="71" t="str">
        <f t="shared" si="687"/>
        <v>-15.806659427471459</v>
      </c>
      <c r="E1155" s="71" t="str">
        <f t="shared" si="688"/>
        <v>35.26689506135881</v>
      </c>
      <c r="F1155" s="71" t="str">
        <f t="shared" si="689"/>
        <v>833.0</v>
      </c>
      <c r="G1155" s="71" t="str">
        <f t="shared" si="690"/>
        <v>Malawi</v>
      </c>
      <c r="H1155" s="71" t="str">
        <f t="shared" si="691"/>
        <v>Chiradzulu</v>
      </c>
      <c r="I1155" s="71" t="str">
        <f t="shared" si="692"/>
        <v>Mpunga</v>
      </c>
      <c r="J1155" s="71" t="str">
        <f t="shared" si="693"/>
        <v>Majikita</v>
      </c>
      <c r="K1155" s="71" t="str">
        <f t="shared" si="694"/>
        <v>Kwatani</v>
      </c>
      <c r="L1155" s="71">
        <f t="shared" si="695"/>
        <v>0</v>
      </c>
      <c r="M1155" s="71">
        <f t="shared" si="696"/>
        <v>0</v>
      </c>
      <c r="N1155" s="71">
        <f t="shared" ref="N1155:N1218" si="715">SUM(P1155,T1155,V1155,Z1155,AA1155,AF1155,AL1155,AM1155)</f>
        <v>3</v>
      </c>
      <c r="O1155" s="71" t="str">
        <f t="shared" ref="O1155:O1218" si="716">IF(N1155=0,"No Improved System",IF(N1155=1,"Inadequate Level of Service",IF(N1155=2,"Inadequate Level of Service",IF(N1155=3,"Basic Level of Service",IF(N1155=4,"Basic Level of Service",IF(N1155=5,"Basic Level of Service",IF(N1155=6,"Intermediate Level of Service",IF(N1155=7,"Intermediate Level of Service",IF(N1155=8,"High Level of Service")))))))))</f>
        <v>Basic Level of Service</v>
      </c>
      <c r="P1155" s="71">
        <v>1</v>
      </c>
      <c r="Q1155" s="71" t="str">
        <f t="shared" si="697"/>
        <v>Afridev Handpump</v>
      </c>
      <c r="R1155" s="71" t="str">
        <f t="shared" si="698"/>
        <v/>
      </c>
      <c r="S1155" s="71" t="str">
        <f t="shared" ref="S1155:S1218" si="717">CONCATENATE(Q1155,R1155)</f>
        <v>Afridev Handpump</v>
      </c>
      <c r="T1155" s="71">
        <f t="shared" si="699"/>
        <v>1</v>
      </c>
      <c r="U1155" s="71">
        <f t="shared" si="700"/>
        <v>550</v>
      </c>
      <c r="V1155" s="71">
        <f t="shared" si="701"/>
        <v>0</v>
      </c>
      <c r="W1155" s="71">
        <f t="shared" si="702"/>
        <v>0</v>
      </c>
      <c r="X1155" s="71">
        <f t="shared" si="703"/>
        <v>1</v>
      </c>
      <c r="Y1155" s="71">
        <f t="shared" si="704"/>
        <v>0</v>
      </c>
      <c r="Z1155" s="71">
        <f t="shared" ref="Z1155:Z1218" si="718">IF(P1155="N/A",P1155,IF(OR(W1155="",AND(W1155=0,X1155="",Y1155="")),"No Data",IF(W1155=1,1,IF(AND(X1155=1,Y1155=1),1,0))))</f>
        <v>0</v>
      </c>
      <c r="AA1155" s="71">
        <f t="shared" si="705"/>
        <v>0</v>
      </c>
      <c r="AB1155" s="71">
        <f t="shared" si="706"/>
        <v>0</v>
      </c>
      <c r="AC1155" s="71" t="str">
        <f t="shared" si="707"/>
        <v>Handpump</v>
      </c>
      <c r="AD1155" s="71">
        <f t="shared" ref="AD1155:AD1218" si="719">IF(AC1155="Handpump",IF(AB1155="","",AB1155),"")</f>
        <v>0</v>
      </c>
      <c r="AE1155" s="71" t="str">
        <f t="shared" ref="AE1155:AE1218" si="720">IF(AC1155="piped system",IFERROR(20/AB1155*86400/U1155,""),"")</f>
        <v/>
      </c>
      <c r="AF1155" s="71">
        <f t="shared" si="708"/>
        <v>1</v>
      </c>
      <c r="AG1155" s="71" t="str">
        <f t="shared" si="709"/>
        <v/>
      </c>
      <c r="AH1155" s="71" t="str">
        <f t="shared" si="710"/>
        <v/>
      </c>
      <c r="AI1155" s="71" t="str">
        <f t="shared" si="711"/>
        <v/>
      </c>
      <c r="AJ1155" s="71" t="str">
        <f t="shared" si="712"/>
        <v>Turbidity</v>
      </c>
      <c r="AK1155" s="71" t="str">
        <f t="shared" si="713"/>
        <v/>
      </c>
      <c r="AL1155" s="71" t="str">
        <f t="shared" ref="AL1155:AL1218" si="721">IF(P1155="N/A",P1155,IF(AJ1155="",IF(OR(AG1155=0,AND(AI1155=0,AG1155="")),0,IF(OR(AG1155=1,AH1155=1,AI1155=1),1,"No Data")),IF(OR(AK1155=0,AG1155=0,AND(AI1155=0,AG1155="")),0,IF(AND(AK1155=1,OR(AG1155=1,AH1155=1,AI1155=1)),1,"No Data"))))</f>
        <v>No Data</v>
      </c>
      <c r="AM1155" s="71">
        <f t="shared" si="714"/>
        <v>0</v>
      </c>
    </row>
    <row r="1156" spans="1:39" x14ac:dyDescent="0.45">
      <c r="A1156" s="71" t="str">
        <f t="shared" si="684"/>
        <v>2742420483</v>
      </c>
      <c r="B1156" s="71" t="str">
        <f t="shared" si="685"/>
        <v>03-09-2019 12:23:44 UTC</v>
      </c>
      <c r="C1156" s="71" t="str">
        <f t="shared" si="686"/>
        <v>j6hu-n0rj-jb4x</v>
      </c>
      <c r="D1156" s="71" t="str">
        <f t="shared" si="687"/>
        <v>-15.795319550670683</v>
      </c>
      <c r="E1156" s="71" t="str">
        <f t="shared" si="688"/>
        <v>35.286588007584214</v>
      </c>
      <c r="F1156" s="71" t="str">
        <f t="shared" si="689"/>
        <v>808.0</v>
      </c>
      <c r="G1156" s="71" t="str">
        <f t="shared" si="690"/>
        <v>Malawi</v>
      </c>
      <c r="H1156" s="71" t="str">
        <f t="shared" si="691"/>
        <v>Chiradzulu</v>
      </c>
      <c r="I1156" s="71" t="str">
        <f t="shared" si="692"/>
        <v>Mpunga</v>
      </c>
      <c r="J1156" s="71" t="str">
        <f t="shared" si="693"/>
        <v>Masuku</v>
      </c>
      <c r="K1156" s="71" t="str">
        <f t="shared" si="694"/>
        <v>Himanya</v>
      </c>
      <c r="L1156" s="71">
        <f t="shared" si="695"/>
        <v>0</v>
      </c>
      <c r="M1156" s="71">
        <f t="shared" si="696"/>
        <v>0</v>
      </c>
      <c r="N1156" s="71">
        <f t="shared" si="715"/>
        <v>5</v>
      </c>
      <c r="O1156" s="71" t="str">
        <f t="shared" si="716"/>
        <v>Basic Level of Service</v>
      </c>
      <c r="P1156" s="71">
        <v>1</v>
      </c>
      <c r="Q1156" s="71" t="str">
        <f t="shared" si="697"/>
        <v>Afridev Handpump</v>
      </c>
      <c r="R1156" s="71" t="str">
        <f t="shared" si="698"/>
        <v/>
      </c>
      <c r="S1156" s="71" t="str">
        <f t="shared" si="717"/>
        <v>Afridev Handpump</v>
      </c>
      <c r="T1156" s="71">
        <f t="shared" si="699"/>
        <v>1</v>
      </c>
      <c r="U1156" s="71">
        <f t="shared" si="700"/>
        <v>375</v>
      </c>
      <c r="V1156" s="71">
        <f t="shared" si="701"/>
        <v>0</v>
      </c>
      <c r="W1156" s="71">
        <f t="shared" si="702"/>
        <v>0</v>
      </c>
      <c r="X1156" s="71">
        <f t="shared" si="703"/>
        <v>1</v>
      </c>
      <c r="Y1156" s="71">
        <f t="shared" si="704"/>
        <v>0</v>
      </c>
      <c r="Z1156" s="71">
        <f t="shared" si="718"/>
        <v>0</v>
      </c>
      <c r="AA1156" s="71">
        <f t="shared" si="705"/>
        <v>1</v>
      </c>
      <c r="AB1156" s="71">
        <f t="shared" si="706"/>
        <v>65</v>
      </c>
      <c r="AC1156" s="71" t="str">
        <f t="shared" si="707"/>
        <v>Handpump</v>
      </c>
      <c r="AD1156" s="71">
        <f t="shared" si="719"/>
        <v>65</v>
      </c>
      <c r="AE1156" s="71" t="str">
        <f t="shared" si="720"/>
        <v/>
      </c>
      <c r="AF1156" s="71">
        <f t="shared" si="708"/>
        <v>1</v>
      </c>
      <c r="AG1156" s="71" t="str">
        <f t="shared" si="709"/>
        <v/>
      </c>
      <c r="AH1156" s="71" t="str">
        <f t="shared" si="710"/>
        <v/>
      </c>
      <c r="AI1156" s="71">
        <f t="shared" si="711"/>
        <v>1</v>
      </c>
      <c r="AJ1156" s="71" t="str">
        <f t="shared" si="712"/>
        <v>Turbidity</v>
      </c>
      <c r="AK1156" s="71">
        <f t="shared" si="713"/>
        <v>1</v>
      </c>
      <c r="AL1156" s="71">
        <f t="shared" si="721"/>
        <v>1</v>
      </c>
      <c r="AM1156" s="71">
        <f t="shared" si="714"/>
        <v>0</v>
      </c>
    </row>
    <row r="1157" spans="1:39" x14ac:dyDescent="0.45">
      <c r="A1157" s="71" t="str">
        <f t="shared" si="684"/>
        <v>2712990622</v>
      </c>
      <c r="B1157" s="71" t="str">
        <f t="shared" si="685"/>
        <v>03-09-2019 12:24:28 UTC</v>
      </c>
      <c r="C1157" s="71" t="str">
        <f t="shared" si="686"/>
        <v>akkb-p1c2-umnh</v>
      </c>
      <c r="D1157" s="71" t="str">
        <f t="shared" si="687"/>
        <v>-15.603646547533572</v>
      </c>
      <c r="E1157" s="71" t="str">
        <f t="shared" si="688"/>
        <v>35.18131163902581</v>
      </c>
      <c r="F1157" s="71" t="str">
        <f t="shared" si="689"/>
        <v>1002.0</v>
      </c>
      <c r="G1157" s="71" t="str">
        <f t="shared" si="690"/>
        <v>Malawi</v>
      </c>
      <c r="H1157" s="71" t="str">
        <f t="shared" si="691"/>
        <v>Chiradzulu</v>
      </c>
      <c r="I1157" s="71" t="str">
        <f t="shared" si="692"/>
        <v>Mpama</v>
      </c>
      <c r="J1157" s="71" t="str">
        <f t="shared" si="693"/>
        <v>Mmanga</v>
      </c>
      <c r="K1157" s="71" t="str">
        <f t="shared" si="694"/>
        <v>Nacho</v>
      </c>
      <c r="L1157" s="71">
        <f t="shared" si="695"/>
        <v>0</v>
      </c>
      <c r="M1157" s="71">
        <f t="shared" si="696"/>
        <v>0</v>
      </c>
      <c r="N1157" s="71">
        <f t="shared" si="715"/>
        <v>7</v>
      </c>
      <c r="O1157" s="71" t="str">
        <f t="shared" si="716"/>
        <v>Intermediate Level of Service</v>
      </c>
      <c r="P1157" s="71">
        <v>1</v>
      </c>
      <c r="Q1157" s="71" t="str">
        <f t="shared" si="697"/>
        <v>Afridev Handpump</v>
      </c>
      <c r="R1157" s="71" t="str">
        <f t="shared" si="698"/>
        <v/>
      </c>
      <c r="S1157" s="71" t="str">
        <f t="shared" si="717"/>
        <v>Afridev Handpump</v>
      </c>
      <c r="T1157" s="71">
        <f t="shared" si="699"/>
        <v>0</v>
      </c>
      <c r="U1157" s="71">
        <f t="shared" si="700"/>
        <v>90</v>
      </c>
      <c r="V1157" s="71">
        <f t="shared" si="701"/>
        <v>1</v>
      </c>
      <c r="W1157" s="71">
        <f t="shared" si="702"/>
        <v>1</v>
      </c>
      <c r="X1157" s="71" t="str">
        <f t="shared" si="703"/>
        <v/>
      </c>
      <c r="Y1157" s="71" t="str">
        <f t="shared" si="704"/>
        <v/>
      </c>
      <c r="Z1157" s="71">
        <f t="shared" si="718"/>
        <v>1</v>
      </c>
      <c r="AA1157" s="71">
        <f t="shared" si="705"/>
        <v>1</v>
      </c>
      <c r="AB1157" s="71">
        <f t="shared" si="706"/>
        <v>55</v>
      </c>
      <c r="AC1157" s="71" t="str">
        <f t="shared" si="707"/>
        <v>Handpump</v>
      </c>
      <c r="AD1157" s="71">
        <f t="shared" si="719"/>
        <v>55</v>
      </c>
      <c r="AE1157" s="71" t="str">
        <f t="shared" si="720"/>
        <v/>
      </c>
      <c r="AF1157" s="71">
        <f t="shared" si="708"/>
        <v>1</v>
      </c>
      <c r="AG1157" s="71" t="str">
        <f t="shared" si="709"/>
        <v/>
      </c>
      <c r="AH1157" s="71" t="str">
        <f t="shared" si="710"/>
        <v/>
      </c>
      <c r="AI1157" s="71">
        <f t="shared" si="711"/>
        <v>1</v>
      </c>
      <c r="AJ1157" s="71" t="str">
        <f t="shared" si="712"/>
        <v>Turbidity</v>
      </c>
      <c r="AK1157" s="71">
        <f t="shared" si="713"/>
        <v>1</v>
      </c>
      <c r="AL1157" s="71">
        <f t="shared" si="721"/>
        <v>1</v>
      </c>
      <c r="AM1157" s="71">
        <f t="shared" si="714"/>
        <v>1</v>
      </c>
    </row>
    <row r="1158" spans="1:39" x14ac:dyDescent="0.45">
      <c r="A1158" s="71" t="str">
        <f t="shared" si="684"/>
        <v>2730710497</v>
      </c>
      <c r="B1158" s="71" t="str">
        <f t="shared" si="685"/>
        <v>03-09-2019 12:30:02 UTC</v>
      </c>
      <c r="C1158" s="71" t="str">
        <f t="shared" si="686"/>
        <v>t8jc-tcdb-jf71</v>
      </c>
      <c r="D1158" s="71" t="str">
        <f t="shared" si="687"/>
        <v>-15.604629199951887</v>
      </c>
      <c r="E1158" s="71" t="str">
        <f t="shared" si="688"/>
        <v>35.17942696809769</v>
      </c>
      <c r="F1158" s="71" t="str">
        <f t="shared" si="689"/>
        <v>1018.0</v>
      </c>
      <c r="G1158" s="71" t="str">
        <f t="shared" si="690"/>
        <v>Malawi</v>
      </c>
      <c r="H1158" s="71" t="str">
        <f t="shared" si="691"/>
        <v>Chiradzulu</v>
      </c>
      <c r="I1158" s="71" t="str">
        <f t="shared" si="692"/>
        <v>Mpama</v>
      </c>
      <c r="J1158" s="71" t="str">
        <f t="shared" si="693"/>
        <v>Mmanga</v>
      </c>
      <c r="K1158" s="71" t="str">
        <f t="shared" si="694"/>
        <v>Nacho</v>
      </c>
      <c r="L1158" s="71">
        <f t="shared" si="695"/>
        <v>0</v>
      </c>
      <c r="M1158" s="71">
        <f t="shared" si="696"/>
        <v>0</v>
      </c>
      <c r="N1158" s="71">
        <f t="shared" si="715"/>
        <v>8</v>
      </c>
      <c r="O1158" s="71" t="str">
        <f t="shared" si="716"/>
        <v>High Level of Service</v>
      </c>
      <c r="P1158" s="71">
        <v>1</v>
      </c>
      <c r="Q1158" s="71" t="str">
        <f t="shared" si="697"/>
        <v>Afridev Handpump</v>
      </c>
      <c r="R1158" s="71" t="str">
        <f t="shared" si="698"/>
        <v/>
      </c>
      <c r="S1158" s="71" t="str">
        <f t="shared" si="717"/>
        <v>Afridev Handpump</v>
      </c>
      <c r="T1158" s="71">
        <f t="shared" si="699"/>
        <v>1</v>
      </c>
      <c r="U1158" s="71">
        <f t="shared" si="700"/>
        <v>95</v>
      </c>
      <c r="V1158" s="71">
        <f t="shared" si="701"/>
        <v>1</v>
      </c>
      <c r="W1158" s="71">
        <f t="shared" si="702"/>
        <v>1</v>
      </c>
      <c r="X1158" s="71" t="str">
        <f t="shared" si="703"/>
        <v/>
      </c>
      <c r="Y1158" s="71" t="str">
        <f t="shared" si="704"/>
        <v/>
      </c>
      <c r="Z1158" s="71">
        <f t="shared" si="718"/>
        <v>1</v>
      </c>
      <c r="AA1158" s="71">
        <f t="shared" si="705"/>
        <v>1</v>
      </c>
      <c r="AB1158" s="71">
        <f t="shared" si="706"/>
        <v>80</v>
      </c>
      <c r="AC1158" s="71" t="str">
        <f t="shared" si="707"/>
        <v>Handpump</v>
      </c>
      <c r="AD1158" s="71">
        <f t="shared" si="719"/>
        <v>80</v>
      </c>
      <c r="AE1158" s="71" t="str">
        <f t="shared" si="720"/>
        <v/>
      </c>
      <c r="AF1158" s="71">
        <f t="shared" si="708"/>
        <v>1</v>
      </c>
      <c r="AG1158" s="71" t="str">
        <f t="shared" si="709"/>
        <v/>
      </c>
      <c r="AH1158" s="71" t="str">
        <f t="shared" si="710"/>
        <v/>
      </c>
      <c r="AI1158" s="71">
        <f t="shared" si="711"/>
        <v>1</v>
      </c>
      <c r="AJ1158" s="71" t="str">
        <f t="shared" si="712"/>
        <v>Turbidity</v>
      </c>
      <c r="AK1158" s="71">
        <f t="shared" si="713"/>
        <v>1</v>
      </c>
      <c r="AL1158" s="71">
        <f t="shared" si="721"/>
        <v>1</v>
      </c>
      <c r="AM1158" s="71">
        <f t="shared" si="714"/>
        <v>1</v>
      </c>
    </row>
    <row r="1159" spans="1:39" x14ac:dyDescent="0.45">
      <c r="A1159" s="71" t="str">
        <f t="shared" si="684"/>
        <v>2709690305</v>
      </c>
      <c r="B1159" s="71" t="str">
        <f t="shared" si="685"/>
        <v>03-09-2019 12:55:13 UTC</v>
      </c>
      <c r="C1159" s="71" t="str">
        <f t="shared" si="686"/>
        <v>s53c-aq4s-kyf8</v>
      </c>
      <c r="D1159" s="71" t="str">
        <f t="shared" si="687"/>
        <v>-15.771797164343297</v>
      </c>
      <c r="E1159" s="71" t="str">
        <f t="shared" si="688"/>
        <v>35.124479150399566</v>
      </c>
      <c r="F1159" s="71" t="str">
        <f t="shared" si="689"/>
        <v>1089.0</v>
      </c>
      <c r="G1159" s="71" t="str">
        <f t="shared" si="690"/>
        <v>Malawi</v>
      </c>
      <c r="H1159" s="71" t="str">
        <f t="shared" si="691"/>
        <v>Chiradzulu</v>
      </c>
      <c r="I1159" s="71" t="str">
        <f t="shared" si="692"/>
        <v>Likoswe</v>
      </c>
      <c r="J1159" s="71" t="str">
        <f t="shared" si="693"/>
        <v>Mkwanda</v>
      </c>
      <c r="K1159" s="71" t="str">
        <f t="shared" si="694"/>
        <v>Maloya</v>
      </c>
      <c r="L1159" s="71">
        <f t="shared" si="695"/>
        <v>0</v>
      </c>
      <c r="M1159" s="71">
        <f t="shared" si="696"/>
        <v>0</v>
      </c>
      <c r="N1159" s="71">
        <f t="shared" si="715"/>
        <v>7</v>
      </c>
      <c r="O1159" s="71" t="str">
        <f t="shared" si="716"/>
        <v>Intermediate Level of Service</v>
      </c>
      <c r="P1159" s="71">
        <v>1</v>
      </c>
      <c r="Q1159" s="71" t="str">
        <f t="shared" si="697"/>
        <v>Afridev Handpump</v>
      </c>
      <c r="R1159" s="71" t="str">
        <f t="shared" si="698"/>
        <v/>
      </c>
      <c r="S1159" s="71" t="str">
        <f t="shared" si="717"/>
        <v>Afridev Handpump</v>
      </c>
      <c r="T1159" s="71">
        <f t="shared" si="699"/>
        <v>1</v>
      </c>
      <c r="U1159" s="71">
        <f t="shared" si="700"/>
        <v>1000</v>
      </c>
      <c r="V1159" s="71">
        <f t="shared" si="701"/>
        <v>0</v>
      </c>
      <c r="W1159" s="71">
        <f t="shared" si="702"/>
        <v>0</v>
      </c>
      <c r="X1159" s="71">
        <f t="shared" si="703"/>
        <v>1</v>
      </c>
      <c r="Y1159" s="71">
        <f t="shared" si="704"/>
        <v>1</v>
      </c>
      <c r="Z1159" s="71">
        <f t="shared" si="718"/>
        <v>1</v>
      </c>
      <c r="AA1159" s="71">
        <f t="shared" si="705"/>
        <v>1</v>
      </c>
      <c r="AB1159" s="71">
        <f t="shared" si="706"/>
        <v>54</v>
      </c>
      <c r="AC1159" s="71" t="str">
        <f t="shared" si="707"/>
        <v>Handpump</v>
      </c>
      <c r="AD1159" s="71">
        <f t="shared" si="719"/>
        <v>54</v>
      </c>
      <c r="AE1159" s="71" t="str">
        <f t="shared" si="720"/>
        <v/>
      </c>
      <c r="AF1159" s="71">
        <f t="shared" si="708"/>
        <v>1</v>
      </c>
      <c r="AG1159" s="71" t="str">
        <f t="shared" si="709"/>
        <v/>
      </c>
      <c r="AH1159" s="71" t="str">
        <f t="shared" si="710"/>
        <v/>
      </c>
      <c r="AI1159" s="71">
        <f t="shared" si="711"/>
        <v>1</v>
      </c>
      <c r="AJ1159" s="71" t="str">
        <f t="shared" si="712"/>
        <v>Turbidity</v>
      </c>
      <c r="AK1159" s="71">
        <f t="shared" si="713"/>
        <v>1</v>
      </c>
      <c r="AL1159" s="71">
        <f t="shared" si="721"/>
        <v>1</v>
      </c>
      <c r="AM1159" s="71">
        <f t="shared" si="714"/>
        <v>1</v>
      </c>
    </row>
    <row r="1160" spans="1:39" x14ac:dyDescent="0.45">
      <c r="A1160" s="71" t="str">
        <f t="shared" si="684"/>
        <v>2740560536</v>
      </c>
      <c r="B1160" s="71" t="str">
        <f t="shared" si="685"/>
        <v>03-09-2019 13:02:05 UTC</v>
      </c>
      <c r="C1160" s="71" t="str">
        <f t="shared" si="686"/>
        <v>88x7-q2e9-ccfc</v>
      </c>
      <c r="D1160" s="71" t="str">
        <f t="shared" si="687"/>
        <v>-15.786583218723536</v>
      </c>
      <c r="E1160" s="71" t="str">
        <f t="shared" si="688"/>
        <v>35.28623370453715</v>
      </c>
      <c r="F1160" s="71" t="str">
        <f t="shared" si="689"/>
        <v>793.0</v>
      </c>
      <c r="G1160" s="71" t="str">
        <f t="shared" si="690"/>
        <v>Malawi</v>
      </c>
      <c r="H1160" s="71" t="str">
        <f t="shared" si="691"/>
        <v>Chiradzulu</v>
      </c>
      <c r="I1160" s="71" t="str">
        <f t="shared" si="692"/>
        <v>Mpunga</v>
      </c>
      <c r="J1160" s="71" t="str">
        <f t="shared" si="693"/>
        <v>Masuku</v>
      </c>
      <c r="K1160" s="71" t="str">
        <f t="shared" si="694"/>
        <v>Lituni</v>
      </c>
      <c r="L1160" s="71">
        <f t="shared" si="695"/>
        <v>0</v>
      </c>
      <c r="M1160" s="71">
        <f t="shared" si="696"/>
        <v>0</v>
      </c>
      <c r="N1160" s="71">
        <f t="shared" si="715"/>
        <v>8</v>
      </c>
      <c r="O1160" s="71" t="str">
        <f t="shared" si="716"/>
        <v>High Level of Service</v>
      </c>
      <c r="P1160" s="71">
        <v>1</v>
      </c>
      <c r="Q1160" s="71" t="str">
        <f t="shared" si="697"/>
        <v>Afridev Handpump</v>
      </c>
      <c r="R1160" s="71" t="str">
        <f t="shared" si="698"/>
        <v/>
      </c>
      <c r="S1160" s="71" t="str">
        <f t="shared" si="717"/>
        <v>Afridev Handpump</v>
      </c>
      <c r="T1160" s="71">
        <f t="shared" si="699"/>
        <v>1</v>
      </c>
      <c r="U1160" s="71">
        <f t="shared" si="700"/>
        <v>50</v>
      </c>
      <c r="V1160" s="71">
        <f t="shared" si="701"/>
        <v>1</v>
      </c>
      <c r="W1160" s="71">
        <f t="shared" si="702"/>
        <v>1</v>
      </c>
      <c r="X1160" s="71" t="str">
        <f t="shared" si="703"/>
        <v/>
      </c>
      <c r="Y1160" s="71" t="str">
        <f t="shared" si="704"/>
        <v/>
      </c>
      <c r="Z1160" s="71">
        <f t="shared" si="718"/>
        <v>1</v>
      </c>
      <c r="AA1160" s="71">
        <f t="shared" si="705"/>
        <v>1</v>
      </c>
      <c r="AB1160" s="71">
        <f t="shared" si="706"/>
        <v>76</v>
      </c>
      <c r="AC1160" s="71" t="str">
        <f t="shared" si="707"/>
        <v>Handpump</v>
      </c>
      <c r="AD1160" s="71">
        <f t="shared" si="719"/>
        <v>76</v>
      </c>
      <c r="AE1160" s="71" t="str">
        <f t="shared" si="720"/>
        <v/>
      </c>
      <c r="AF1160" s="71">
        <f t="shared" si="708"/>
        <v>1</v>
      </c>
      <c r="AG1160" s="71" t="str">
        <f t="shared" si="709"/>
        <v/>
      </c>
      <c r="AH1160" s="71" t="str">
        <f t="shared" si="710"/>
        <v/>
      </c>
      <c r="AI1160" s="71">
        <f t="shared" si="711"/>
        <v>1</v>
      </c>
      <c r="AJ1160" s="71" t="str">
        <f t="shared" si="712"/>
        <v>Turbidity</v>
      </c>
      <c r="AK1160" s="71">
        <f t="shared" si="713"/>
        <v>1</v>
      </c>
      <c r="AL1160" s="71">
        <f t="shared" si="721"/>
        <v>1</v>
      </c>
      <c r="AM1160" s="71">
        <f t="shared" si="714"/>
        <v>1</v>
      </c>
    </row>
    <row r="1161" spans="1:39" x14ac:dyDescent="0.45">
      <c r="A1161" s="71" t="str">
        <f t="shared" si="684"/>
        <v>2712980560</v>
      </c>
      <c r="B1161" s="71" t="str">
        <f t="shared" si="685"/>
        <v>03-09-2019 13:24:33 UTC</v>
      </c>
      <c r="C1161" s="71" t="str">
        <f t="shared" si="686"/>
        <v>dyta-gs31-2c5q</v>
      </c>
      <c r="D1161" s="71" t="str">
        <f t="shared" si="687"/>
        <v>-15.785242198035121</v>
      </c>
      <c r="E1161" s="71" t="str">
        <f t="shared" si="688"/>
        <v>35.284968288615346</v>
      </c>
      <c r="F1161" s="71" t="str">
        <f t="shared" si="689"/>
        <v>800.0</v>
      </c>
      <c r="G1161" s="71" t="str">
        <f t="shared" si="690"/>
        <v>Malawi</v>
      </c>
      <c r="H1161" s="71" t="str">
        <f t="shared" si="691"/>
        <v>Chiradzulu</v>
      </c>
      <c r="I1161" s="71" t="str">
        <f t="shared" si="692"/>
        <v>Mpunga</v>
      </c>
      <c r="J1161" s="71" t="str">
        <f t="shared" si="693"/>
        <v>Masuku</v>
      </c>
      <c r="K1161" s="71" t="str">
        <f t="shared" si="694"/>
        <v>Lituni</v>
      </c>
      <c r="L1161" s="71">
        <f t="shared" si="695"/>
        <v>0</v>
      </c>
      <c r="M1161" s="71">
        <f t="shared" si="696"/>
        <v>0</v>
      </c>
      <c r="N1161" s="71">
        <f t="shared" si="715"/>
        <v>6</v>
      </c>
      <c r="O1161" s="71" t="str">
        <f t="shared" si="716"/>
        <v>Intermediate Level of Service</v>
      </c>
      <c r="P1161" s="71">
        <v>1</v>
      </c>
      <c r="Q1161" s="71" t="str">
        <f t="shared" si="697"/>
        <v>Afridev Handpump</v>
      </c>
      <c r="R1161" s="71" t="str">
        <f t="shared" si="698"/>
        <v/>
      </c>
      <c r="S1161" s="71" t="str">
        <f t="shared" si="717"/>
        <v>Afridev Handpump</v>
      </c>
      <c r="T1161" s="71">
        <f t="shared" si="699"/>
        <v>1</v>
      </c>
      <c r="U1161" s="71">
        <f t="shared" si="700"/>
        <v>100</v>
      </c>
      <c r="V1161" s="71">
        <f t="shared" si="701"/>
        <v>1</v>
      </c>
      <c r="W1161" s="71">
        <f t="shared" si="702"/>
        <v>1</v>
      </c>
      <c r="X1161" s="71" t="str">
        <f t="shared" si="703"/>
        <v/>
      </c>
      <c r="Y1161" s="71" t="str">
        <f t="shared" si="704"/>
        <v/>
      </c>
      <c r="Z1161" s="71">
        <f t="shared" si="718"/>
        <v>1</v>
      </c>
      <c r="AA1161" s="71">
        <f t="shared" si="705"/>
        <v>1</v>
      </c>
      <c r="AB1161" s="71">
        <f t="shared" si="706"/>
        <v>154</v>
      </c>
      <c r="AC1161" s="71" t="str">
        <f t="shared" si="707"/>
        <v>Handpump</v>
      </c>
      <c r="AD1161" s="71">
        <f t="shared" si="719"/>
        <v>154</v>
      </c>
      <c r="AE1161" s="71" t="str">
        <f t="shared" si="720"/>
        <v/>
      </c>
      <c r="AF1161" s="71">
        <f t="shared" si="708"/>
        <v>0</v>
      </c>
      <c r="AG1161" s="71" t="str">
        <f t="shared" si="709"/>
        <v/>
      </c>
      <c r="AH1161" s="71" t="str">
        <f t="shared" si="710"/>
        <v/>
      </c>
      <c r="AI1161" s="71">
        <f t="shared" si="711"/>
        <v>1</v>
      </c>
      <c r="AJ1161" s="71" t="str">
        <f t="shared" si="712"/>
        <v>Turbidity</v>
      </c>
      <c r="AK1161" s="71">
        <f t="shared" si="713"/>
        <v>1</v>
      </c>
      <c r="AL1161" s="71">
        <f t="shared" si="721"/>
        <v>1</v>
      </c>
      <c r="AM1161" s="71">
        <f t="shared" si="714"/>
        <v>0</v>
      </c>
    </row>
    <row r="1162" spans="1:39" x14ac:dyDescent="0.45">
      <c r="A1162" s="71" t="str">
        <f t="shared" si="684"/>
        <v>2709690515</v>
      </c>
      <c r="B1162" s="71" t="str">
        <f t="shared" si="685"/>
        <v>03-09-2019 13:43:39 UTC</v>
      </c>
      <c r="C1162" s="71" t="str">
        <f t="shared" si="686"/>
        <v>ag77-3tgk-vm8m</v>
      </c>
      <c r="D1162" s="71" t="str">
        <f t="shared" si="687"/>
        <v>-15.60459022410214</v>
      </c>
      <c r="E1162" s="71" t="str">
        <f t="shared" si="688"/>
        <v>35.17065094783902</v>
      </c>
      <c r="F1162" s="71" t="str">
        <f t="shared" si="689"/>
        <v>1026.0</v>
      </c>
      <c r="G1162" s="71" t="str">
        <f t="shared" si="690"/>
        <v>Malawi</v>
      </c>
      <c r="H1162" s="71" t="str">
        <f t="shared" si="691"/>
        <v>Chiradzulu</v>
      </c>
      <c r="I1162" s="71" t="str">
        <f t="shared" si="692"/>
        <v>Mpama</v>
      </c>
      <c r="J1162" s="71" t="str">
        <f t="shared" si="693"/>
        <v>Mmanga</v>
      </c>
      <c r="K1162" s="71" t="str">
        <f t="shared" si="694"/>
        <v>Gilinjala</v>
      </c>
      <c r="L1162" s="71">
        <f t="shared" si="695"/>
        <v>0</v>
      </c>
      <c r="M1162" s="71">
        <f t="shared" si="696"/>
        <v>0</v>
      </c>
      <c r="N1162" s="71">
        <f t="shared" si="715"/>
        <v>7</v>
      </c>
      <c r="O1162" s="71" t="str">
        <f t="shared" si="716"/>
        <v>Intermediate Level of Service</v>
      </c>
      <c r="P1162" s="71">
        <v>1</v>
      </c>
      <c r="Q1162" s="71" t="str">
        <f t="shared" si="697"/>
        <v>Afridev Handpump</v>
      </c>
      <c r="R1162" s="71" t="str">
        <f t="shared" si="698"/>
        <v/>
      </c>
      <c r="S1162" s="71" t="str">
        <f t="shared" si="717"/>
        <v>Afridev Handpump</v>
      </c>
      <c r="T1162" s="71">
        <f t="shared" si="699"/>
        <v>1</v>
      </c>
      <c r="U1162" s="71">
        <f t="shared" si="700"/>
        <v>305</v>
      </c>
      <c r="V1162" s="71">
        <f t="shared" si="701"/>
        <v>0</v>
      </c>
      <c r="W1162" s="71">
        <f t="shared" si="702"/>
        <v>1</v>
      </c>
      <c r="X1162" s="71" t="str">
        <f t="shared" si="703"/>
        <v/>
      </c>
      <c r="Y1162" s="71" t="str">
        <f t="shared" si="704"/>
        <v/>
      </c>
      <c r="Z1162" s="71">
        <f t="shared" si="718"/>
        <v>1</v>
      </c>
      <c r="AA1162" s="71">
        <f t="shared" si="705"/>
        <v>1</v>
      </c>
      <c r="AB1162" s="71">
        <f t="shared" si="706"/>
        <v>65</v>
      </c>
      <c r="AC1162" s="71" t="str">
        <f t="shared" si="707"/>
        <v>Handpump</v>
      </c>
      <c r="AD1162" s="71">
        <f t="shared" si="719"/>
        <v>65</v>
      </c>
      <c r="AE1162" s="71" t="str">
        <f t="shared" si="720"/>
        <v/>
      </c>
      <c r="AF1162" s="71">
        <f t="shared" si="708"/>
        <v>1</v>
      </c>
      <c r="AG1162" s="71" t="str">
        <f t="shared" si="709"/>
        <v/>
      </c>
      <c r="AH1162" s="71" t="str">
        <f t="shared" si="710"/>
        <v/>
      </c>
      <c r="AI1162" s="71">
        <f t="shared" si="711"/>
        <v>1</v>
      </c>
      <c r="AJ1162" s="71" t="str">
        <f t="shared" si="712"/>
        <v>Turbidity</v>
      </c>
      <c r="AK1162" s="71">
        <f t="shared" si="713"/>
        <v>1</v>
      </c>
      <c r="AL1162" s="71">
        <f t="shared" si="721"/>
        <v>1</v>
      </c>
      <c r="AM1162" s="71">
        <f t="shared" si="714"/>
        <v>1</v>
      </c>
    </row>
    <row r="1163" spans="1:39" x14ac:dyDescent="0.45">
      <c r="A1163" s="71" t="str">
        <f t="shared" si="684"/>
        <v>2740550621</v>
      </c>
      <c r="B1163" s="71" t="str">
        <f t="shared" si="685"/>
        <v>03-09-2019 14:14:21 UTC</v>
      </c>
      <c r="C1163" s="71" t="str">
        <f t="shared" si="686"/>
        <v>rc63-m5nn-wx8e</v>
      </c>
      <c r="D1163" s="71" t="str">
        <f t="shared" si="687"/>
        <v>-15.600635600276291</v>
      </c>
      <c r="E1163" s="71" t="str">
        <f t="shared" si="688"/>
        <v>35.16600611619651</v>
      </c>
      <c r="F1163" s="71" t="str">
        <f t="shared" si="689"/>
        <v>1022.0</v>
      </c>
      <c r="G1163" s="71" t="str">
        <f t="shared" si="690"/>
        <v>Malawi</v>
      </c>
      <c r="H1163" s="71" t="str">
        <f t="shared" si="691"/>
        <v>Chiradzulu</v>
      </c>
      <c r="I1163" s="71" t="str">
        <f t="shared" si="692"/>
        <v>Mpama</v>
      </c>
      <c r="J1163" s="71" t="str">
        <f t="shared" si="693"/>
        <v>Mmanga</v>
      </c>
      <c r="K1163" s="71" t="str">
        <f t="shared" si="694"/>
        <v>Gilinjala</v>
      </c>
      <c r="L1163" s="71">
        <f t="shared" si="695"/>
        <v>0</v>
      </c>
      <c r="M1163" s="71">
        <f t="shared" si="696"/>
        <v>0</v>
      </c>
      <c r="N1163" s="71">
        <f t="shared" si="715"/>
        <v>7</v>
      </c>
      <c r="O1163" s="71" t="str">
        <f t="shared" si="716"/>
        <v>Intermediate Level of Service</v>
      </c>
      <c r="P1163" s="71">
        <v>1</v>
      </c>
      <c r="Q1163" s="71" t="str">
        <f t="shared" si="697"/>
        <v>Afridev Handpump</v>
      </c>
      <c r="R1163" s="71" t="str">
        <f t="shared" si="698"/>
        <v/>
      </c>
      <c r="S1163" s="71" t="str">
        <f t="shared" si="717"/>
        <v>Afridev Handpump</v>
      </c>
      <c r="T1163" s="71">
        <f t="shared" si="699"/>
        <v>1</v>
      </c>
      <c r="U1163" s="71">
        <f t="shared" si="700"/>
        <v>305</v>
      </c>
      <c r="V1163" s="71">
        <f t="shared" si="701"/>
        <v>0</v>
      </c>
      <c r="W1163" s="71">
        <f t="shared" si="702"/>
        <v>1</v>
      </c>
      <c r="X1163" s="71" t="str">
        <f t="shared" si="703"/>
        <v/>
      </c>
      <c r="Y1163" s="71" t="str">
        <f t="shared" si="704"/>
        <v/>
      </c>
      <c r="Z1163" s="71">
        <f t="shared" si="718"/>
        <v>1</v>
      </c>
      <c r="AA1163" s="71">
        <f t="shared" si="705"/>
        <v>1</v>
      </c>
      <c r="AB1163" s="71">
        <f t="shared" si="706"/>
        <v>61</v>
      </c>
      <c r="AC1163" s="71" t="str">
        <f t="shared" si="707"/>
        <v>Handpump</v>
      </c>
      <c r="AD1163" s="71">
        <f t="shared" si="719"/>
        <v>61</v>
      </c>
      <c r="AE1163" s="71" t="str">
        <f t="shared" si="720"/>
        <v/>
      </c>
      <c r="AF1163" s="71">
        <f t="shared" si="708"/>
        <v>1</v>
      </c>
      <c r="AG1163" s="71" t="str">
        <f t="shared" si="709"/>
        <v/>
      </c>
      <c r="AH1163" s="71" t="str">
        <f t="shared" si="710"/>
        <v/>
      </c>
      <c r="AI1163" s="71">
        <f t="shared" si="711"/>
        <v>1</v>
      </c>
      <c r="AJ1163" s="71" t="str">
        <f t="shared" si="712"/>
        <v>Turbidity</v>
      </c>
      <c r="AK1163" s="71">
        <f t="shared" si="713"/>
        <v>1</v>
      </c>
      <c r="AL1163" s="71">
        <f t="shared" si="721"/>
        <v>1</v>
      </c>
      <c r="AM1163" s="71">
        <f t="shared" si="714"/>
        <v>1</v>
      </c>
    </row>
    <row r="1164" spans="1:39" x14ac:dyDescent="0.45">
      <c r="A1164" s="71" t="str">
        <f t="shared" si="684"/>
        <v>2736500553</v>
      </c>
      <c r="B1164" s="71" t="str">
        <f t="shared" si="685"/>
        <v>03-09-2019 14:22:56 UTC</v>
      </c>
      <c r="C1164" s="71" t="str">
        <f t="shared" si="686"/>
        <v>7tu8-d0up-f97t</v>
      </c>
      <c r="D1164" s="71" t="str">
        <f t="shared" si="687"/>
        <v>-15.793903050944209</v>
      </c>
      <c r="E1164" s="71" t="str">
        <f t="shared" si="688"/>
        <v>35.266936384141445</v>
      </c>
      <c r="F1164" s="71" t="str">
        <f t="shared" si="689"/>
        <v>832.0</v>
      </c>
      <c r="G1164" s="71" t="str">
        <f t="shared" si="690"/>
        <v>Malawi</v>
      </c>
      <c r="H1164" s="71" t="str">
        <f t="shared" si="691"/>
        <v>Chiradzulu</v>
      </c>
      <c r="I1164" s="71" t="str">
        <f t="shared" si="692"/>
        <v>Mpunga</v>
      </c>
      <c r="J1164" s="71" t="str">
        <f t="shared" si="693"/>
        <v>Chiniko</v>
      </c>
      <c r="K1164" s="71" t="str">
        <f t="shared" si="694"/>
        <v>Mkanda</v>
      </c>
      <c r="L1164" s="71">
        <f t="shared" si="695"/>
        <v>0</v>
      </c>
      <c r="M1164" s="71">
        <f t="shared" si="696"/>
        <v>0</v>
      </c>
      <c r="N1164" s="71">
        <f t="shared" si="715"/>
        <v>7</v>
      </c>
      <c r="O1164" s="71" t="str">
        <f t="shared" si="716"/>
        <v>Intermediate Level of Service</v>
      </c>
      <c r="P1164" s="71">
        <v>1</v>
      </c>
      <c r="Q1164" s="71" t="str">
        <f t="shared" si="697"/>
        <v>Afridev Handpump</v>
      </c>
      <c r="R1164" s="71" t="str">
        <f t="shared" si="698"/>
        <v/>
      </c>
      <c r="S1164" s="71" t="str">
        <f t="shared" si="717"/>
        <v>Afridev Handpump</v>
      </c>
      <c r="T1164" s="71">
        <f t="shared" si="699"/>
        <v>1</v>
      </c>
      <c r="U1164" s="71">
        <f t="shared" si="700"/>
        <v>765</v>
      </c>
      <c r="V1164" s="71">
        <f t="shared" si="701"/>
        <v>0</v>
      </c>
      <c r="W1164" s="71">
        <f t="shared" si="702"/>
        <v>1</v>
      </c>
      <c r="X1164" s="71" t="str">
        <f t="shared" si="703"/>
        <v/>
      </c>
      <c r="Y1164" s="71" t="str">
        <f t="shared" si="704"/>
        <v/>
      </c>
      <c r="Z1164" s="71">
        <f t="shared" si="718"/>
        <v>1</v>
      </c>
      <c r="AA1164" s="71">
        <f t="shared" si="705"/>
        <v>1</v>
      </c>
      <c r="AB1164" s="71">
        <f t="shared" si="706"/>
        <v>79</v>
      </c>
      <c r="AC1164" s="71" t="str">
        <f t="shared" si="707"/>
        <v>Handpump</v>
      </c>
      <c r="AD1164" s="71">
        <f t="shared" si="719"/>
        <v>79</v>
      </c>
      <c r="AE1164" s="71" t="str">
        <f t="shared" si="720"/>
        <v/>
      </c>
      <c r="AF1164" s="71">
        <f t="shared" si="708"/>
        <v>1</v>
      </c>
      <c r="AG1164" s="71" t="str">
        <f t="shared" si="709"/>
        <v/>
      </c>
      <c r="AH1164" s="71" t="str">
        <f t="shared" si="710"/>
        <v/>
      </c>
      <c r="AI1164" s="71">
        <f t="shared" si="711"/>
        <v>1</v>
      </c>
      <c r="AJ1164" s="71" t="str">
        <f t="shared" si="712"/>
        <v>Turbidity</v>
      </c>
      <c r="AK1164" s="71">
        <f t="shared" si="713"/>
        <v>1</v>
      </c>
      <c r="AL1164" s="71">
        <f t="shared" si="721"/>
        <v>1</v>
      </c>
      <c r="AM1164" s="71">
        <f t="shared" si="714"/>
        <v>1</v>
      </c>
    </row>
    <row r="1165" spans="1:39" x14ac:dyDescent="0.45">
      <c r="A1165" s="71" t="str">
        <f t="shared" si="684"/>
        <v>2726650494</v>
      </c>
      <c r="B1165" s="71" t="str">
        <f t="shared" si="685"/>
        <v>03-09-2019 14:28:05 UTC</v>
      </c>
      <c r="C1165" s="71" t="str">
        <f t="shared" si="686"/>
        <v>hq36-72t7-2sv</v>
      </c>
      <c r="D1165" s="71" t="str">
        <f t="shared" si="687"/>
        <v>-15.604159059002995</v>
      </c>
      <c r="E1165" s="71" t="str">
        <f t="shared" si="688"/>
        <v>35.17464525997639</v>
      </c>
      <c r="F1165" s="71" t="str">
        <f t="shared" si="689"/>
        <v>1024.0</v>
      </c>
      <c r="G1165" s="71" t="str">
        <f t="shared" si="690"/>
        <v>Malawi</v>
      </c>
      <c r="H1165" s="71" t="str">
        <f t="shared" si="691"/>
        <v>Chiradzulu</v>
      </c>
      <c r="I1165" s="71" t="str">
        <f t="shared" si="692"/>
        <v>Mpama</v>
      </c>
      <c r="J1165" s="71" t="str">
        <f t="shared" si="693"/>
        <v>Mmanga</v>
      </c>
      <c r="K1165" s="71" t="str">
        <f t="shared" si="694"/>
        <v>Gilinjala</v>
      </c>
      <c r="L1165" s="71">
        <f t="shared" si="695"/>
        <v>0</v>
      </c>
      <c r="M1165" s="71">
        <f t="shared" si="696"/>
        <v>0</v>
      </c>
      <c r="N1165" s="71">
        <f t="shared" si="715"/>
        <v>6</v>
      </c>
      <c r="O1165" s="71" t="str">
        <f t="shared" si="716"/>
        <v>Intermediate Level of Service</v>
      </c>
      <c r="P1165" s="71">
        <v>1</v>
      </c>
      <c r="Q1165" s="71" t="str">
        <f t="shared" si="697"/>
        <v>Afridev Handpump</v>
      </c>
      <c r="R1165" s="71" t="str">
        <f t="shared" si="698"/>
        <v/>
      </c>
      <c r="S1165" s="71" t="str">
        <f t="shared" si="717"/>
        <v>Afridev Handpump</v>
      </c>
      <c r="T1165" s="71">
        <f t="shared" si="699"/>
        <v>1</v>
      </c>
      <c r="U1165" s="71">
        <f t="shared" si="700"/>
        <v>305</v>
      </c>
      <c r="V1165" s="71">
        <f t="shared" si="701"/>
        <v>0</v>
      </c>
      <c r="W1165" s="71">
        <f t="shared" si="702"/>
        <v>0</v>
      </c>
      <c r="X1165" s="71">
        <f t="shared" si="703"/>
        <v>1</v>
      </c>
      <c r="Y1165" s="71">
        <f t="shared" si="704"/>
        <v>0</v>
      </c>
      <c r="Z1165" s="71">
        <f t="shared" si="718"/>
        <v>0</v>
      </c>
      <c r="AA1165" s="71">
        <f t="shared" si="705"/>
        <v>1</v>
      </c>
      <c r="AB1165" s="71">
        <f t="shared" si="706"/>
        <v>70</v>
      </c>
      <c r="AC1165" s="71" t="str">
        <f t="shared" si="707"/>
        <v>Handpump</v>
      </c>
      <c r="AD1165" s="71">
        <f t="shared" si="719"/>
        <v>70</v>
      </c>
      <c r="AE1165" s="71" t="str">
        <f t="shared" si="720"/>
        <v/>
      </c>
      <c r="AF1165" s="71">
        <f t="shared" si="708"/>
        <v>1</v>
      </c>
      <c r="AG1165" s="71" t="str">
        <f t="shared" si="709"/>
        <v/>
      </c>
      <c r="AH1165" s="71" t="str">
        <f t="shared" si="710"/>
        <v/>
      </c>
      <c r="AI1165" s="71">
        <f t="shared" si="711"/>
        <v>1</v>
      </c>
      <c r="AJ1165" s="71" t="str">
        <f t="shared" si="712"/>
        <v>Turbidity</v>
      </c>
      <c r="AK1165" s="71">
        <f t="shared" si="713"/>
        <v>1</v>
      </c>
      <c r="AL1165" s="71">
        <f t="shared" si="721"/>
        <v>1</v>
      </c>
      <c r="AM1165" s="71">
        <f t="shared" si="714"/>
        <v>1</v>
      </c>
    </row>
    <row r="1166" spans="1:39" x14ac:dyDescent="0.45">
      <c r="A1166" s="71" t="str">
        <f t="shared" si="684"/>
        <v>2730730465</v>
      </c>
      <c r="B1166" s="71" t="str">
        <f t="shared" si="685"/>
        <v>03-09-2019 15:23:43 UTC</v>
      </c>
      <c r="C1166" s="71" t="str">
        <f t="shared" si="686"/>
        <v>n1fg-wxdy-wb4y</v>
      </c>
      <c r="D1166" s="71" t="str">
        <f t="shared" si="687"/>
        <v>-15.792835322208703</v>
      </c>
      <c r="E1166" s="71" t="str">
        <f t="shared" si="688"/>
        <v>35.258055087178946</v>
      </c>
      <c r="F1166" s="71" t="str">
        <f t="shared" si="689"/>
        <v>816.0</v>
      </c>
      <c r="G1166" s="71" t="str">
        <f t="shared" si="690"/>
        <v>Malawi</v>
      </c>
      <c r="H1166" s="71" t="str">
        <f t="shared" si="691"/>
        <v>Chiradzulu</v>
      </c>
      <c r="I1166" s="71" t="str">
        <f t="shared" si="692"/>
        <v>Mpunga</v>
      </c>
      <c r="J1166" s="71" t="str">
        <f t="shared" si="693"/>
        <v>Chiniko</v>
      </c>
      <c r="K1166" s="71" t="str">
        <f t="shared" si="694"/>
        <v>Mkanda</v>
      </c>
      <c r="L1166" s="71">
        <f t="shared" si="695"/>
        <v>0</v>
      </c>
      <c r="M1166" s="71">
        <f t="shared" si="696"/>
        <v>0</v>
      </c>
      <c r="N1166" s="71">
        <f t="shared" si="715"/>
        <v>7</v>
      </c>
      <c r="O1166" s="71" t="str">
        <f t="shared" si="716"/>
        <v>Intermediate Level of Service</v>
      </c>
      <c r="P1166" s="71">
        <v>1</v>
      </c>
      <c r="Q1166" s="71" t="str">
        <f t="shared" si="697"/>
        <v>Afridev Handpump</v>
      </c>
      <c r="R1166" s="71" t="str">
        <f t="shared" si="698"/>
        <v/>
      </c>
      <c r="S1166" s="71" t="str">
        <f t="shared" si="717"/>
        <v>Afridev Handpump</v>
      </c>
      <c r="T1166" s="71">
        <f t="shared" si="699"/>
        <v>1</v>
      </c>
      <c r="U1166" s="71">
        <f t="shared" si="700"/>
        <v>1356</v>
      </c>
      <c r="V1166" s="71">
        <f t="shared" si="701"/>
        <v>0</v>
      </c>
      <c r="W1166" s="71">
        <f t="shared" si="702"/>
        <v>1</v>
      </c>
      <c r="X1166" s="71" t="str">
        <f t="shared" si="703"/>
        <v/>
      </c>
      <c r="Y1166" s="71" t="str">
        <f t="shared" si="704"/>
        <v/>
      </c>
      <c r="Z1166" s="71">
        <f t="shared" si="718"/>
        <v>1</v>
      </c>
      <c r="AA1166" s="71">
        <f t="shared" si="705"/>
        <v>1</v>
      </c>
      <c r="AB1166" s="71">
        <f t="shared" si="706"/>
        <v>56</v>
      </c>
      <c r="AC1166" s="71" t="str">
        <f t="shared" si="707"/>
        <v>Handpump</v>
      </c>
      <c r="AD1166" s="71">
        <f t="shared" si="719"/>
        <v>56</v>
      </c>
      <c r="AE1166" s="71" t="str">
        <f t="shared" si="720"/>
        <v/>
      </c>
      <c r="AF1166" s="71">
        <f t="shared" si="708"/>
        <v>1</v>
      </c>
      <c r="AG1166" s="71" t="str">
        <f t="shared" si="709"/>
        <v/>
      </c>
      <c r="AH1166" s="71" t="str">
        <f t="shared" si="710"/>
        <v/>
      </c>
      <c r="AI1166" s="71">
        <f t="shared" si="711"/>
        <v>1</v>
      </c>
      <c r="AJ1166" s="71" t="str">
        <f t="shared" si="712"/>
        <v>Turbidity</v>
      </c>
      <c r="AK1166" s="71">
        <f t="shared" si="713"/>
        <v>1</v>
      </c>
      <c r="AL1166" s="71">
        <f t="shared" si="721"/>
        <v>1</v>
      </c>
      <c r="AM1166" s="71">
        <f t="shared" si="714"/>
        <v>1</v>
      </c>
    </row>
    <row r="1167" spans="1:39" x14ac:dyDescent="0.45">
      <c r="A1167" s="71" t="str">
        <f t="shared" si="684"/>
        <v>2724930499</v>
      </c>
      <c r="B1167" s="71" t="str">
        <f t="shared" si="685"/>
        <v>03-09-2019 16:06:18 UTC</v>
      </c>
      <c r="C1167" s="71" t="str">
        <f t="shared" si="686"/>
        <v>sqvw-yhfd-gkeq</v>
      </c>
      <c r="D1167" s="71" t="str">
        <f t="shared" si="687"/>
        <v>-15.795523775741458</v>
      </c>
      <c r="E1167" s="71" t="str">
        <f t="shared" si="688"/>
        <v>35.22159615531564</v>
      </c>
      <c r="F1167" s="71" t="str">
        <f t="shared" si="689"/>
        <v>889.0</v>
      </c>
      <c r="G1167" s="71" t="str">
        <f t="shared" si="690"/>
        <v>Malawi</v>
      </c>
      <c r="H1167" s="71" t="str">
        <f t="shared" si="691"/>
        <v>Chiradzulu</v>
      </c>
      <c r="I1167" s="71" t="str">
        <f t="shared" si="692"/>
        <v>Mpunga</v>
      </c>
      <c r="J1167" s="71" t="str">
        <f t="shared" si="693"/>
        <v>Chiniko</v>
      </c>
      <c r="K1167" s="71" t="str">
        <f t="shared" si="694"/>
        <v>Chifuta</v>
      </c>
      <c r="L1167" s="71">
        <f t="shared" si="695"/>
        <v>0</v>
      </c>
      <c r="M1167" s="71">
        <f t="shared" si="696"/>
        <v>0</v>
      </c>
      <c r="N1167" s="71">
        <f t="shared" si="715"/>
        <v>4</v>
      </c>
      <c r="O1167" s="71" t="str">
        <f t="shared" si="716"/>
        <v>Basic Level of Service</v>
      </c>
      <c r="P1167" s="71">
        <v>1</v>
      </c>
      <c r="Q1167" s="71" t="str">
        <f t="shared" si="697"/>
        <v>Afridev Handpump</v>
      </c>
      <c r="R1167" s="71" t="str">
        <f t="shared" si="698"/>
        <v/>
      </c>
      <c r="S1167" s="71" t="str">
        <f t="shared" si="717"/>
        <v>Afridev Handpump</v>
      </c>
      <c r="T1167" s="71">
        <f t="shared" si="699"/>
        <v>1</v>
      </c>
      <c r="U1167" s="71">
        <f t="shared" si="700"/>
        <v>570</v>
      </c>
      <c r="V1167" s="71">
        <f t="shared" si="701"/>
        <v>0</v>
      </c>
      <c r="W1167" s="71">
        <f t="shared" si="702"/>
        <v>0</v>
      </c>
      <c r="X1167" s="71">
        <f t="shared" si="703"/>
        <v>1</v>
      </c>
      <c r="Y1167" s="71">
        <f t="shared" si="704"/>
        <v>0</v>
      </c>
      <c r="Z1167" s="71">
        <f t="shared" si="718"/>
        <v>0</v>
      </c>
      <c r="AA1167" s="71">
        <f t="shared" si="705"/>
        <v>1</v>
      </c>
      <c r="AB1167" s="71">
        <f t="shared" si="706"/>
        <v>169</v>
      </c>
      <c r="AC1167" s="71" t="str">
        <f t="shared" si="707"/>
        <v>Handpump</v>
      </c>
      <c r="AD1167" s="71">
        <f t="shared" si="719"/>
        <v>169</v>
      </c>
      <c r="AE1167" s="71" t="str">
        <f t="shared" si="720"/>
        <v/>
      </c>
      <c r="AF1167" s="71">
        <f t="shared" si="708"/>
        <v>0</v>
      </c>
      <c r="AG1167" s="71" t="str">
        <f t="shared" si="709"/>
        <v/>
      </c>
      <c r="AH1167" s="71" t="str">
        <f t="shared" si="710"/>
        <v/>
      </c>
      <c r="AI1167" s="71">
        <f t="shared" si="711"/>
        <v>1</v>
      </c>
      <c r="AJ1167" s="71" t="str">
        <f t="shared" si="712"/>
        <v>Turbidity</v>
      </c>
      <c r="AK1167" s="71">
        <f t="shared" si="713"/>
        <v>1</v>
      </c>
      <c r="AL1167" s="71">
        <f t="shared" si="721"/>
        <v>1</v>
      </c>
      <c r="AM1167" s="71">
        <f t="shared" si="714"/>
        <v>0</v>
      </c>
    </row>
    <row r="1168" spans="1:39" x14ac:dyDescent="0.45">
      <c r="A1168" s="71" t="str">
        <f t="shared" si="684"/>
        <v>2709720510</v>
      </c>
      <c r="B1168" s="71" t="str">
        <f t="shared" si="685"/>
        <v>03-09-2019 16:07:47 UTC</v>
      </c>
      <c r="C1168" s="71" t="str">
        <f t="shared" si="686"/>
        <v>99h0-2rur-3bkh</v>
      </c>
      <c r="D1168" s="71" t="str">
        <f t="shared" si="687"/>
        <v>-15.795179028064013</v>
      </c>
      <c r="E1168" s="71" t="str">
        <f t="shared" si="688"/>
        <v>35.22636830806732</v>
      </c>
      <c r="F1168" s="71" t="str">
        <f t="shared" si="689"/>
        <v>886.0</v>
      </c>
      <c r="G1168" s="71" t="str">
        <f t="shared" si="690"/>
        <v>Malawi</v>
      </c>
      <c r="H1168" s="71" t="str">
        <f t="shared" si="691"/>
        <v>Chiradzulu</v>
      </c>
      <c r="I1168" s="71" t="str">
        <f t="shared" si="692"/>
        <v>Mpunga</v>
      </c>
      <c r="J1168" s="71" t="str">
        <f t="shared" si="693"/>
        <v>Chiniko</v>
      </c>
      <c r="K1168" s="71" t="str">
        <f t="shared" si="694"/>
        <v>Mkolimbo</v>
      </c>
      <c r="L1168" s="71">
        <f t="shared" si="695"/>
        <v>0</v>
      </c>
      <c r="M1168" s="71">
        <f t="shared" si="696"/>
        <v>0</v>
      </c>
      <c r="N1168" s="71">
        <f t="shared" si="715"/>
        <v>7</v>
      </c>
      <c r="O1168" s="71" t="str">
        <f t="shared" si="716"/>
        <v>Intermediate Level of Service</v>
      </c>
      <c r="P1168" s="71">
        <v>1</v>
      </c>
      <c r="Q1168" s="71" t="str">
        <f t="shared" si="697"/>
        <v>Afridev Handpump</v>
      </c>
      <c r="R1168" s="71" t="str">
        <f t="shared" si="698"/>
        <v/>
      </c>
      <c r="S1168" s="71" t="str">
        <f t="shared" si="717"/>
        <v>Afridev Handpump</v>
      </c>
      <c r="T1168" s="71">
        <f t="shared" si="699"/>
        <v>1</v>
      </c>
      <c r="U1168" s="71">
        <f t="shared" si="700"/>
        <v>950</v>
      </c>
      <c r="V1168" s="71">
        <f t="shared" si="701"/>
        <v>0</v>
      </c>
      <c r="W1168" s="71">
        <f t="shared" si="702"/>
        <v>1</v>
      </c>
      <c r="X1168" s="71" t="str">
        <f t="shared" si="703"/>
        <v/>
      </c>
      <c r="Y1168" s="71" t="str">
        <f t="shared" si="704"/>
        <v/>
      </c>
      <c r="Z1168" s="71">
        <f t="shared" si="718"/>
        <v>1</v>
      </c>
      <c r="AA1168" s="71">
        <f t="shared" si="705"/>
        <v>1</v>
      </c>
      <c r="AB1168" s="71">
        <f t="shared" si="706"/>
        <v>58</v>
      </c>
      <c r="AC1168" s="71" t="str">
        <f t="shared" si="707"/>
        <v>Handpump</v>
      </c>
      <c r="AD1168" s="71">
        <f t="shared" si="719"/>
        <v>58</v>
      </c>
      <c r="AE1168" s="71" t="str">
        <f t="shared" si="720"/>
        <v/>
      </c>
      <c r="AF1168" s="71">
        <f t="shared" si="708"/>
        <v>1</v>
      </c>
      <c r="AG1168" s="71" t="str">
        <f t="shared" si="709"/>
        <v/>
      </c>
      <c r="AH1168" s="71" t="str">
        <f t="shared" si="710"/>
        <v/>
      </c>
      <c r="AI1168" s="71">
        <f t="shared" si="711"/>
        <v>1</v>
      </c>
      <c r="AJ1168" s="71" t="str">
        <f t="shared" si="712"/>
        <v>Turbidity</v>
      </c>
      <c r="AK1168" s="71">
        <f t="shared" si="713"/>
        <v>1</v>
      </c>
      <c r="AL1168" s="71">
        <f t="shared" si="721"/>
        <v>1</v>
      </c>
      <c r="AM1168" s="71">
        <f t="shared" si="714"/>
        <v>1</v>
      </c>
    </row>
    <row r="1169" spans="1:39" x14ac:dyDescent="0.45">
      <c r="A1169" s="71" t="str">
        <f t="shared" si="684"/>
        <v>2707850646</v>
      </c>
      <c r="B1169" s="71" t="str">
        <f t="shared" si="685"/>
        <v>03-09-2019 18:46:38 UTC</v>
      </c>
      <c r="C1169" s="71" t="str">
        <f t="shared" si="686"/>
        <v>een8-v07s-gap5</v>
      </c>
      <c r="D1169" s="71" t="str">
        <f t="shared" si="687"/>
        <v>-15.601686355657876</v>
      </c>
      <c r="E1169" s="71" t="str">
        <f t="shared" si="688"/>
        <v>35.17491809092462</v>
      </c>
      <c r="F1169" s="71" t="str">
        <f t="shared" si="689"/>
        <v>1010.0</v>
      </c>
      <c r="G1169" s="71" t="str">
        <f t="shared" si="690"/>
        <v>Malawi</v>
      </c>
      <c r="H1169" s="71" t="str">
        <f t="shared" si="691"/>
        <v>Chiradzulu</v>
      </c>
      <c r="I1169" s="71" t="str">
        <f t="shared" si="692"/>
        <v>Mpama</v>
      </c>
      <c r="J1169" s="71" t="str">
        <f t="shared" si="693"/>
        <v>Mmanga</v>
      </c>
      <c r="K1169" s="71" t="str">
        <f t="shared" si="694"/>
        <v>Gilinjala</v>
      </c>
      <c r="L1169" s="71">
        <f t="shared" si="695"/>
        <v>0</v>
      </c>
      <c r="M1169" s="71">
        <f t="shared" si="696"/>
        <v>0</v>
      </c>
      <c r="N1169" s="71">
        <f t="shared" si="715"/>
        <v>7</v>
      </c>
      <c r="O1169" s="71" t="str">
        <f t="shared" si="716"/>
        <v>Intermediate Level of Service</v>
      </c>
      <c r="P1169" s="71">
        <v>1</v>
      </c>
      <c r="Q1169" s="71" t="str">
        <f t="shared" si="697"/>
        <v>Afridev Handpump</v>
      </c>
      <c r="R1169" s="71" t="str">
        <f t="shared" si="698"/>
        <v/>
      </c>
      <c r="S1169" s="71" t="str">
        <f t="shared" si="717"/>
        <v>Afridev Handpump</v>
      </c>
      <c r="T1169" s="71">
        <f t="shared" si="699"/>
        <v>1</v>
      </c>
      <c r="U1169" s="71">
        <f t="shared" si="700"/>
        <v>305</v>
      </c>
      <c r="V1169" s="71">
        <f t="shared" si="701"/>
        <v>0</v>
      </c>
      <c r="W1169" s="71">
        <f t="shared" si="702"/>
        <v>1</v>
      </c>
      <c r="X1169" s="71" t="str">
        <f t="shared" si="703"/>
        <v/>
      </c>
      <c r="Y1169" s="71" t="str">
        <f t="shared" si="704"/>
        <v/>
      </c>
      <c r="Z1169" s="71">
        <f t="shared" si="718"/>
        <v>1</v>
      </c>
      <c r="AA1169" s="71">
        <f t="shared" si="705"/>
        <v>1</v>
      </c>
      <c r="AB1169" s="71">
        <f t="shared" si="706"/>
        <v>52</v>
      </c>
      <c r="AC1169" s="71" t="str">
        <f t="shared" si="707"/>
        <v>Handpump</v>
      </c>
      <c r="AD1169" s="71">
        <f t="shared" si="719"/>
        <v>52</v>
      </c>
      <c r="AE1169" s="71" t="str">
        <f t="shared" si="720"/>
        <v/>
      </c>
      <c r="AF1169" s="71">
        <f t="shared" si="708"/>
        <v>1</v>
      </c>
      <c r="AG1169" s="71" t="str">
        <f t="shared" si="709"/>
        <v/>
      </c>
      <c r="AH1169" s="71" t="str">
        <f t="shared" si="710"/>
        <v/>
      </c>
      <c r="AI1169" s="71">
        <f t="shared" si="711"/>
        <v>1</v>
      </c>
      <c r="AJ1169" s="71" t="str">
        <f t="shared" si="712"/>
        <v>Turbidity</v>
      </c>
      <c r="AK1169" s="71">
        <f t="shared" si="713"/>
        <v>1</v>
      </c>
      <c r="AL1169" s="71">
        <f t="shared" si="721"/>
        <v>1</v>
      </c>
      <c r="AM1169" s="71">
        <f t="shared" si="714"/>
        <v>1</v>
      </c>
    </row>
    <row r="1170" spans="1:39" x14ac:dyDescent="0.45">
      <c r="A1170" s="71" t="str">
        <f t="shared" si="684"/>
        <v>2722870642</v>
      </c>
      <c r="B1170" s="71" t="str">
        <f t="shared" si="685"/>
        <v>03-09-2019 18:47:14 UTC</v>
      </c>
      <c r="C1170" s="71" t="str">
        <f t="shared" si="686"/>
        <v>7t1x-djdh-jtty</v>
      </c>
      <c r="D1170" s="71" t="str">
        <f t="shared" si="687"/>
        <v>-15.606919135898352</v>
      </c>
      <c r="E1170" s="71" t="str">
        <f t="shared" si="688"/>
        <v>35.18047931604087</v>
      </c>
      <c r="F1170" s="71" t="str">
        <f t="shared" si="689"/>
        <v>997.0</v>
      </c>
      <c r="G1170" s="71" t="str">
        <f t="shared" si="690"/>
        <v>Malawi</v>
      </c>
      <c r="H1170" s="71" t="str">
        <f t="shared" si="691"/>
        <v>Chiradzulu</v>
      </c>
      <c r="I1170" s="71" t="str">
        <f t="shared" si="692"/>
        <v>Mpama</v>
      </c>
      <c r="J1170" s="71" t="str">
        <f t="shared" si="693"/>
        <v>Mmanga</v>
      </c>
      <c r="K1170" s="71" t="str">
        <f t="shared" si="694"/>
        <v>Mbunda</v>
      </c>
      <c r="L1170" s="71">
        <f t="shared" si="695"/>
        <v>0</v>
      </c>
      <c r="M1170" s="71">
        <f t="shared" si="696"/>
        <v>0</v>
      </c>
      <c r="N1170" s="71">
        <f t="shared" si="715"/>
        <v>0</v>
      </c>
      <c r="O1170" s="71" t="str">
        <f t="shared" si="716"/>
        <v>No Improved System</v>
      </c>
      <c r="P1170" s="71" t="s">
        <v>96</v>
      </c>
      <c r="Q1170" s="71" t="str">
        <f t="shared" si="697"/>
        <v/>
      </c>
      <c r="R1170" s="71" t="str">
        <f t="shared" si="698"/>
        <v/>
      </c>
      <c r="S1170" s="71" t="str">
        <f t="shared" si="717"/>
        <v/>
      </c>
      <c r="T1170" s="71" t="str">
        <f t="shared" si="699"/>
        <v>N/A</v>
      </c>
      <c r="U1170" s="71">
        <f t="shared" si="700"/>
        <v>50</v>
      </c>
      <c r="V1170" s="71" t="str">
        <f t="shared" si="701"/>
        <v>N/A</v>
      </c>
      <c r="W1170" s="71">
        <f t="shared" si="702"/>
        <v>0</v>
      </c>
      <c r="X1170" s="71">
        <f t="shared" si="703"/>
        <v>1</v>
      </c>
      <c r="Y1170" s="71">
        <f t="shared" si="704"/>
        <v>0</v>
      </c>
      <c r="Z1170" s="71" t="str">
        <f t="shared" si="718"/>
        <v>N/A</v>
      </c>
      <c r="AA1170" s="71" t="str">
        <f t="shared" si="705"/>
        <v>N/A</v>
      </c>
      <c r="AB1170" s="71">
        <f t="shared" si="706"/>
        <v>72</v>
      </c>
      <c r="AC1170" s="71" t="str">
        <f t="shared" si="707"/>
        <v>Handpump</v>
      </c>
      <c r="AD1170" s="71">
        <f t="shared" si="719"/>
        <v>72</v>
      </c>
      <c r="AE1170" s="71" t="str">
        <f t="shared" si="720"/>
        <v/>
      </c>
      <c r="AF1170" s="71" t="str">
        <f t="shared" si="708"/>
        <v>N/A</v>
      </c>
      <c r="AG1170" s="71" t="str">
        <f t="shared" si="709"/>
        <v/>
      </c>
      <c r="AH1170" s="71" t="str">
        <f t="shared" si="710"/>
        <v/>
      </c>
      <c r="AI1170" s="71">
        <f t="shared" si="711"/>
        <v>1</v>
      </c>
      <c r="AJ1170" s="71" t="str">
        <f t="shared" si="712"/>
        <v>Turbidity</v>
      </c>
      <c r="AK1170" s="71">
        <f t="shared" si="713"/>
        <v>1</v>
      </c>
      <c r="AL1170" s="71" t="str">
        <f t="shared" si="721"/>
        <v>N/A</v>
      </c>
      <c r="AM1170" s="71" t="str">
        <f t="shared" si="714"/>
        <v>N/A</v>
      </c>
    </row>
    <row r="1171" spans="1:39" x14ac:dyDescent="0.45">
      <c r="A1171" s="71" t="str">
        <f t="shared" si="684"/>
        <v>2740550624</v>
      </c>
      <c r="B1171" s="71" t="str">
        <f t="shared" si="685"/>
        <v>03-09-2019 18:48:21 UTC</v>
      </c>
      <c r="C1171" s="71" t="str">
        <f t="shared" si="686"/>
        <v>898n-b8xm-tx9w</v>
      </c>
      <c r="D1171" s="71" t="str">
        <f t="shared" si="687"/>
        <v>-15.59869125019759</v>
      </c>
      <c r="E1171" s="71" t="str">
        <f t="shared" si="688"/>
        <v>35.171552170068026</v>
      </c>
      <c r="F1171" s="71" t="str">
        <f t="shared" si="689"/>
        <v>1002.0</v>
      </c>
      <c r="G1171" s="71" t="str">
        <f t="shared" si="690"/>
        <v>Malawi</v>
      </c>
      <c r="H1171" s="71" t="str">
        <f t="shared" si="691"/>
        <v>Chiradzulu</v>
      </c>
      <c r="I1171" s="71" t="str">
        <f t="shared" si="692"/>
        <v>Mpama</v>
      </c>
      <c r="J1171" s="71" t="str">
        <f t="shared" si="693"/>
        <v>Mmanga</v>
      </c>
      <c r="K1171" s="71" t="str">
        <f t="shared" si="694"/>
        <v>Gilinjala</v>
      </c>
      <c r="L1171" s="71">
        <f t="shared" si="695"/>
        <v>0</v>
      </c>
      <c r="M1171" s="71">
        <f t="shared" si="696"/>
        <v>0</v>
      </c>
      <c r="N1171" s="71">
        <f t="shared" si="715"/>
        <v>7</v>
      </c>
      <c r="O1171" s="71" t="str">
        <f t="shared" si="716"/>
        <v>Intermediate Level of Service</v>
      </c>
      <c r="P1171" s="71">
        <v>1</v>
      </c>
      <c r="Q1171" s="71" t="str">
        <f t="shared" si="697"/>
        <v>Afridev Handpump</v>
      </c>
      <c r="R1171" s="71" t="str">
        <f t="shared" si="698"/>
        <v/>
      </c>
      <c r="S1171" s="71" t="str">
        <f t="shared" si="717"/>
        <v>Afridev Handpump</v>
      </c>
      <c r="T1171" s="71">
        <f t="shared" si="699"/>
        <v>1</v>
      </c>
      <c r="U1171" s="71">
        <f t="shared" si="700"/>
        <v>305</v>
      </c>
      <c r="V1171" s="71">
        <f t="shared" si="701"/>
        <v>0</v>
      </c>
      <c r="W1171" s="71">
        <f t="shared" si="702"/>
        <v>1</v>
      </c>
      <c r="X1171" s="71" t="str">
        <f t="shared" si="703"/>
        <v/>
      </c>
      <c r="Y1171" s="71" t="str">
        <f t="shared" si="704"/>
        <v/>
      </c>
      <c r="Z1171" s="71">
        <f t="shared" si="718"/>
        <v>1</v>
      </c>
      <c r="AA1171" s="71">
        <f t="shared" si="705"/>
        <v>1</v>
      </c>
      <c r="AB1171" s="71">
        <f t="shared" si="706"/>
        <v>56</v>
      </c>
      <c r="AC1171" s="71" t="str">
        <f t="shared" si="707"/>
        <v>Handpump</v>
      </c>
      <c r="AD1171" s="71">
        <f t="shared" si="719"/>
        <v>56</v>
      </c>
      <c r="AE1171" s="71" t="str">
        <f t="shared" si="720"/>
        <v/>
      </c>
      <c r="AF1171" s="71">
        <f t="shared" si="708"/>
        <v>1</v>
      </c>
      <c r="AG1171" s="71" t="str">
        <f t="shared" si="709"/>
        <v/>
      </c>
      <c r="AH1171" s="71" t="str">
        <f t="shared" si="710"/>
        <v/>
      </c>
      <c r="AI1171" s="71">
        <f t="shared" si="711"/>
        <v>1</v>
      </c>
      <c r="AJ1171" s="71" t="str">
        <f t="shared" si="712"/>
        <v>Turbidity</v>
      </c>
      <c r="AK1171" s="71">
        <f t="shared" si="713"/>
        <v>1</v>
      </c>
      <c r="AL1171" s="71">
        <f t="shared" si="721"/>
        <v>1</v>
      </c>
      <c r="AM1171" s="71">
        <f t="shared" si="714"/>
        <v>1</v>
      </c>
    </row>
    <row r="1172" spans="1:39" x14ac:dyDescent="0.45">
      <c r="A1172" s="71" t="str">
        <f t="shared" si="684"/>
        <v>2709770358</v>
      </c>
      <c r="B1172" s="71" t="str">
        <f t="shared" si="685"/>
        <v>04-09-2019 05:20:24 UTC</v>
      </c>
      <c r="C1172" s="71" t="str">
        <f t="shared" si="686"/>
        <v>h6ub-va4x-yre4</v>
      </c>
      <c r="D1172" s="71" t="str">
        <f t="shared" si="687"/>
        <v>-15.608896133489907</v>
      </c>
      <c r="E1172" s="71" t="str">
        <f t="shared" si="688"/>
        <v>35.170936016365886</v>
      </c>
      <c r="F1172" s="71" t="str">
        <f t="shared" si="689"/>
        <v>1027.0</v>
      </c>
      <c r="G1172" s="71" t="str">
        <f t="shared" si="690"/>
        <v>Malawi</v>
      </c>
      <c r="H1172" s="71" t="str">
        <f t="shared" si="691"/>
        <v>Chiradzulu</v>
      </c>
      <c r="I1172" s="71" t="str">
        <f t="shared" si="692"/>
        <v>Mpama</v>
      </c>
      <c r="J1172" s="71" t="str">
        <f t="shared" si="693"/>
        <v>Mmanga</v>
      </c>
      <c r="K1172" s="71" t="str">
        <f t="shared" si="694"/>
        <v>Gilinjala</v>
      </c>
      <c r="L1172" s="71">
        <f t="shared" si="695"/>
        <v>0</v>
      </c>
      <c r="M1172" s="71">
        <f t="shared" si="696"/>
        <v>0</v>
      </c>
      <c r="N1172" s="71">
        <f t="shared" si="715"/>
        <v>6</v>
      </c>
      <c r="O1172" s="71" t="str">
        <f t="shared" si="716"/>
        <v>Intermediate Level of Service</v>
      </c>
      <c r="P1172" s="71">
        <v>1</v>
      </c>
      <c r="Q1172" s="71" t="str">
        <f t="shared" si="697"/>
        <v>Afridev Handpump</v>
      </c>
      <c r="R1172" s="71" t="str">
        <f t="shared" si="698"/>
        <v/>
      </c>
      <c r="S1172" s="71" t="str">
        <f t="shared" si="717"/>
        <v>Afridev Handpump</v>
      </c>
      <c r="T1172" s="71">
        <f t="shared" si="699"/>
        <v>1</v>
      </c>
      <c r="U1172" s="71">
        <f t="shared" si="700"/>
        <v>305</v>
      </c>
      <c r="V1172" s="71">
        <f t="shared" si="701"/>
        <v>0</v>
      </c>
      <c r="W1172" s="71">
        <f t="shared" si="702"/>
        <v>0</v>
      </c>
      <c r="X1172" s="71">
        <f t="shared" si="703"/>
        <v>1</v>
      </c>
      <c r="Y1172" s="71">
        <f t="shared" si="704"/>
        <v>0</v>
      </c>
      <c r="Z1172" s="71">
        <f t="shared" si="718"/>
        <v>0</v>
      </c>
      <c r="AA1172" s="71">
        <f t="shared" si="705"/>
        <v>1</v>
      </c>
      <c r="AB1172" s="71">
        <f t="shared" si="706"/>
        <v>120</v>
      </c>
      <c r="AC1172" s="71" t="str">
        <f t="shared" si="707"/>
        <v>Handpump</v>
      </c>
      <c r="AD1172" s="71">
        <f t="shared" si="719"/>
        <v>120</v>
      </c>
      <c r="AE1172" s="71" t="str">
        <f t="shared" si="720"/>
        <v/>
      </c>
      <c r="AF1172" s="71">
        <f t="shared" si="708"/>
        <v>1</v>
      </c>
      <c r="AG1172" s="71" t="str">
        <f t="shared" si="709"/>
        <v/>
      </c>
      <c r="AH1172" s="71" t="str">
        <f t="shared" si="710"/>
        <v/>
      </c>
      <c r="AI1172" s="71">
        <f t="shared" si="711"/>
        <v>1</v>
      </c>
      <c r="AJ1172" s="71" t="str">
        <f t="shared" si="712"/>
        <v>Turbidity</v>
      </c>
      <c r="AK1172" s="71">
        <f t="shared" si="713"/>
        <v>1</v>
      </c>
      <c r="AL1172" s="71">
        <f t="shared" si="721"/>
        <v>1</v>
      </c>
      <c r="AM1172" s="71">
        <f t="shared" si="714"/>
        <v>1</v>
      </c>
    </row>
    <row r="1173" spans="1:39" x14ac:dyDescent="0.45">
      <c r="A1173" s="71" t="str">
        <f t="shared" si="684"/>
        <v>2707920054</v>
      </c>
      <c r="B1173" s="71" t="str">
        <f t="shared" si="685"/>
        <v>04-09-2019 06:22:46 UTC</v>
      </c>
      <c r="C1173" s="71" t="str">
        <f t="shared" si="686"/>
        <v>6ex0-n2jb-59a3</v>
      </c>
      <c r="D1173" s="71" t="str">
        <f t="shared" si="687"/>
        <v>-15.799926412291825</v>
      </c>
      <c r="E1173" s="71" t="str">
        <f t="shared" si="688"/>
        <v>35.224967105314136</v>
      </c>
      <c r="F1173" s="71" t="str">
        <f t="shared" si="689"/>
        <v>922.0</v>
      </c>
      <c r="G1173" s="71" t="str">
        <f t="shared" si="690"/>
        <v>Malawi</v>
      </c>
      <c r="H1173" s="71" t="str">
        <f t="shared" si="691"/>
        <v>Chiradzulu</v>
      </c>
      <c r="I1173" s="71" t="str">
        <f t="shared" si="692"/>
        <v>Mpunga</v>
      </c>
      <c r="J1173" s="71" t="str">
        <f t="shared" si="693"/>
        <v>Chiniko</v>
      </c>
      <c r="K1173" s="71" t="str">
        <f t="shared" si="694"/>
        <v>Chifuta</v>
      </c>
      <c r="L1173" s="71">
        <f t="shared" si="695"/>
        <v>0</v>
      </c>
      <c r="M1173" s="71">
        <f t="shared" si="696"/>
        <v>0</v>
      </c>
      <c r="N1173" s="71">
        <f t="shared" si="715"/>
        <v>7</v>
      </c>
      <c r="O1173" s="71" t="str">
        <f t="shared" si="716"/>
        <v>Intermediate Level of Service</v>
      </c>
      <c r="P1173" s="71">
        <v>1</v>
      </c>
      <c r="Q1173" s="71" t="str">
        <f t="shared" si="697"/>
        <v>Afridev Handpump</v>
      </c>
      <c r="R1173" s="71" t="str">
        <f t="shared" si="698"/>
        <v/>
      </c>
      <c r="S1173" s="71" t="str">
        <f t="shared" si="717"/>
        <v>Afridev Handpump</v>
      </c>
      <c r="T1173" s="71">
        <f t="shared" si="699"/>
        <v>1</v>
      </c>
      <c r="U1173" s="71">
        <f t="shared" si="700"/>
        <v>175</v>
      </c>
      <c r="V1173" s="71">
        <f t="shared" si="701"/>
        <v>1</v>
      </c>
      <c r="W1173" s="71">
        <f t="shared" si="702"/>
        <v>0</v>
      </c>
      <c r="X1173" s="71">
        <f t="shared" si="703"/>
        <v>1</v>
      </c>
      <c r="Y1173" s="71">
        <f t="shared" si="704"/>
        <v>0</v>
      </c>
      <c r="Z1173" s="71">
        <f t="shared" si="718"/>
        <v>0</v>
      </c>
      <c r="AA1173" s="71">
        <f t="shared" si="705"/>
        <v>1</v>
      </c>
      <c r="AB1173" s="71">
        <f t="shared" si="706"/>
        <v>56</v>
      </c>
      <c r="AC1173" s="71" t="str">
        <f t="shared" si="707"/>
        <v>Handpump</v>
      </c>
      <c r="AD1173" s="71">
        <f t="shared" si="719"/>
        <v>56</v>
      </c>
      <c r="AE1173" s="71" t="str">
        <f t="shared" si="720"/>
        <v/>
      </c>
      <c r="AF1173" s="71">
        <f t="shared" si="708"/>
        <v>1</v>
      </c>
      <c r="AG1173" s="71" t="str">
        <f t="shared" si="709"/>
        <v/>
      </c>
      <c r="AH1173" s="71" t="str">
        <f t="shared" si="710"/>
        <v/>
      </c>
      <c r="AI1173" s="71">
        <f t="shared" si="711"/>
        <v>1</v>
      </c>
      <c r="AJ1173" s="71" t="str">
        <f t="shared" si="712"/>
        <v>Turbidity</v>
      </c>
      <c r="AK1173" s="71">
        <f t="shared" si="713"/>
        <v>1</v>
      </c>
      <c r="AL1173" s="71">
        <f t="shared" si="721"/>
        <v>1</v>
      </c>
      <c r="AM1173" s="71">
        <f t="shared" si="714"/>
        <v>1</v>
      </c>
    </row>
    <row r="1174" spans="1:39" x14ac:dyDescent="0.45">
      <c r="A1174" s="71" t="str">
        <f t="shared" si="684"/>
        <v>2702070184</v>
      </c>
      <c r="B1174" s="71" t="str">
        <f t="shared" si="685"/>
        <v>04-09-2019 07:28:03 UTC</v>
      </c>
      <c r="C1174" s="71" t="str">
        <f t="shared" si="686"/>
        <v>8v42-env2-4j4m</v>
      </c>
      <c r="D1174" s="71" t="str">
        <f t="shared" si="687"/>
        <v>-15.611568996682763</v>
      </c>
      <c r="E1174" s="71" t="str">
        <f t="shared" si="688"/>
        <v>35.133086359128356</v>
      </c>
      <c r="F1174" s="71" t="str">
        <f t="shared" si="689"/>
        <v>971.0</v>
      </c>
      <c r="G1174" s="71" t="str">
        <f t="shared" si="690"/>
        <v>Malawi</v>
      </c>
      <c r="H1174" s="71" t="str">
        <f t="shared" si="691"/>
        <v>Chiradzulu</v>
      </c>
      <c r="I1174" s="71" t="str">
        <f t="shared" si="692"/>
        <v>Mpama</v>
      </c>
      <c r="J1174" s="71" t="str">
        <f t="shared" si="693"/>
        <v>Poya</v>
      </c>
      <c r="K1174" s="71" t="str">
        <f t="shared" si="694"/>
        <v>Poya</v>
      </c>
      <c r="L1174" s="71">
        <f t="shared" si="695"/>
        <v>0</v>
      </c>
      <c r="M1174" s="71">
        <f t="shared" si="696"/>
        <v>0</v>
      </c>
      <c r="N1174" s="71">
        <f t="shared" si="715"/>
        <v>6</v>
      </c>
      <c r="O1174" s="71" t="str">
        <f t="shared" si="716"/>
        <v>Intermediate Level of Service</v>
      </c>
      <c r="P1174" s="71">
        <v>1</v>
      </c>
      <c r="Q1174" s="71" t="str">
        <f t="shared" si="697"/>
        <v>Afridev Handpump</v>
      </c>
      <c r="R1174" s="71" t="str">
        <f t="shared" si="698"/>
        <v/>
      </c>
      <c r="S1174" s="71" t="str">
        <f t="shared" si="717"/>
        <v>Afridev Handpump</v>
      </c>
      <c r="T1174" s="71">
        <f t="shared" si="699"/>
        <v>1</v>
      </c>
      <c r="U1174" s="71">
        <f t="shared" si="700"/>
        <v>300</v>
      </c>
      <c r="V1174" s="71">
        <f t="shared" si="701"/>
        <v>0</v>
      </c>
      <c r="W1174" s="71">
        <f t="shared" si="702"/>
        <v>0</v>
      </c>
      <c r="X1174" s="71">
        <f t="shared" si="703"/>
        <v>1</v>
      </c>
      <c r="Y1174" s="71">
        <f t="shared" si="704"/>
        <v>0</v>
      </c>
      <c r="Z1174" s="71">
        <f t="shared" si="718"/>
        <v>0</v>
      </c>
      <c r="AA1174" s="71">
        <f t="shared" si="705"/>
        <v>1</v>
      </c>
      <c r="AB1174" s="71">
        <f t="shared" si="706"/>
        <v>69</v>
      </c>
      <c r="AC1174" s="71" t="str">
        <f t="shared" si="707"/>
        <v>Handpump</v>
      </c>
      <c r="AD1174" s="71">
        <f t="shared" si="719"/>
        <v>69</v>
      </c>
      <c r="AE1174" s="71" t="str">
        <f t="shared" si="720"/>
        <v/>
      </c>
      <c r="AF1174" s="71">
        <f t="shared" si="708"/>
        <v>1</v>
      </c>
      <c r="AG1174" s="71" t="str">
        <f t="shared" si="709"/>
        <v/>
      </c>
      <c r="AH1174" s="71" t="str">
        <f t="shared" si="710"/>
        <v/>
      </c>
      <c r="AI1174" s="71">
        <f t="shared" si="711"/>
        <v>1</v>
      </c>
      <c r="AJ1174" s="71" t="str">
        <f t="shared" si="712"/>
        <v>Turbidity</v>
      </c>
      <c r="AK1174" s="71">
        <f t="shared" si="713"/>
        <v>1</v>
      </c>
      <c r="AL1174" s="71">
        <f t="shared" si="721"/>
        <v>1</v>
      </c>
      <c r="AM1174" s="71">
        <f t="shared" si="714"/>
        <v>1</v>
      </c>
    </row>
    <row r="1175" spans="1:39" x14ac:dyDescent="0.45">
      <c r="A1175" s="71" t="str">
        <f t="shared" si="684"/>
        <v>2719270857</v>
      </c>
      <c r="B1175" s="71" t="str">
        <f t="shared" si="685"/>
        <v>04-09-2019 08:00:37 UTC</v>
      </c>
      <c r="C1175" s="71" t="str">
        <f t="shared" si="686"/>
        <v>7ye0-531y-2d7g</v>
      </c>
      <c r="D1175" s="71" t="str">
        <f t="shared" si="687"/>
        <v>-15.599106950685382</v>
      </c>
      <c r="E1175" s="71" t="str">
        <f t="shared" si="688"/>
        <v>35.18152663484216</v>
      </c>
      <c r="F1175" s="71" t="str">
        <f t="shared" si="689"/>
        <v>997.0</v>
      </c>
      <c r="G1175" s="71" t="str">
        <f t="shared" si="690"/>
        <v>Malawi</v>
      </c>
      <c r="H1175" s="71" t="str">
        <f t="shared" si="691"/>
        <v>Chiradzulu</v>
      </c>
      <c r="I1175" s="71" t="str">
        <f t="shared" si="692"/>
        <v>Mpama</v>
      </c>
      <c r="J1175" s="71" t="str">
        <f t="shared" si="693"/>
        <v>Mmanga</v>
      </c>
      <c r="K1175" s="71" t="str">
        <f t="shared" si="694"/>
        <v>Augustine</v>
      </c>
      <c r="L1175" s="71">
        <f t="shared" si="695"/>
        <v>0</v>
      </c>
      <c r="M1175" s="71">
        <f t="shared" si="696"/>
        <v>0</v>
      </c>
      <c r="N1175" s="71">
        <f t="shared" si="715"/>
        <v>7</v>
      </c>
      <c r="O1175" s="71" t="str">
        <f t="shared" si="716"/>
        <v>Intermediate Level of Service</v>
      </c>
      <c r="P1175" s="71">
        <v>1</v>
      </c>
      <c r="Q1175" s="71" t="str">
        <f t="shared" si="697"/>
        <v>Afridev Handpump</v>
      </c>
      <c r="R1175" s="71" t="str">
        <f t="shared" si="698"/>
        <v/>
      </c>
      <c r="S1175" s="71" t="str">
        <f t="shared" si="717"/>
        <v>Afridev Handpump</v>
      </c>
      <c r="T1175" s="71">
        <f t="shared" si="699"/>
        <v>1</v>
      </c>
      <c r="U1175" s="71">
        <f t="shared" si="700"/>
        <v>185</v>
      </c>
      <c r="V1175" s="71">
        <f t="shared" si="701"/>
        <v>1</v>
      </c>
      <c r="W1175" s="71">
        <f t="shared" si="702"/>
        <v>1</v>
      </c>
      <c r="X1175" s="71" t="str">
        <f t="shared" si="703"/>
        <v/>
      </c>
      <c r="Y1175" s="71" t="str">
        <f t="shared" si="704"/>
        <v/>
      </c>
      <c r="Z1175" s="71">
        <f t="shared" si="718"/>
        <v>1</v>
      </c>
      <c r="AA1175" s="71">
        <f t="shared" si="705"/>
        <v>1</v>
      </c>
      <c r="AB1175" s="71">
        <f t="shared" si="706"/>
        <v>76</v>
      </c>
      <c r="AC1175" s="71" t="str">
        <f t="shared" si="707"/>
        <v>Handpump</v>
      </c>
      <c r="AD1175" s="71">
        <f t="shared" si="719"/>
        <v>76</v>
      </c>
      <c r="AE1175" s="71" t="str">
        <f t="shared" si="720"/>
        <v/>
      </c>
      <c r="AF1175" s="71">
        <f t="shared" si="708"/>
        <v>1</v>
      </c>
      <c r="AG1175" s="71" t="str">
        <f t="shared" si="709"/>
        <v/>
      </c>
      <c r="AH1175" s="71" t="str">
        <f t="shared" si="710"/>
        <v/>
      </c>
      <c r="AI1175" s="71">
        <f t="shared" si="711"/>
        <v>1</v>
      </c>
      <c r="AJ1175" s="71" t="str">
        <f t="shared" si="712"/>
        <v>Turbidity</v>
      </c>
      <c r="AK1175" s="71">
        <f t="shared" si="713"/>
        <v>1</v>
      </c>
      <c r="AL1175" s="71">
        <f t="shared" si="721"/>
        <v>1</v>
      </c>
      <c r="AM1175" s="71">
        <f t="shared" si="714"/>
        <v>0</v>
      </c>
    </row>
    <row r="1176" spans="1:39" x14ac:dyDescent="0.45">
      <c r="A1176" s="71" t="str">
        <f t="shared" si="684"/>
        <v>2719260765</v>
      </c>
      <c r="B1176" s="71" t="str">
        <f t="shared" si="685"/>
        <v>04-09-2019 08:02:52 UTC</v>
      </c>
      <c r="C1176" s="71" t="str">
        <f t="shared" si="686"/>
        <v>7k8s-5g73-u63a</v>
      </c>
      <c r="D1176" s="71" t="str">
        <f t="shared" si="687"/>
        <v>-15.755092659965158</v>
      </c>
      <c r="E1176" s="71" t="str">
        <f t="shared" si="688"/>
        <v>35.11782316491008</v>
      </c>
      <c r="F1176" s="71" t="str">
        <f t="shared" si="689"/>
        <v>1120.0</v>
      </c>
      <c r="G1176" s="71" t="str">
        <f t="shared" si="690"/>
        <v>Malawi</v>
      </c>
      <c r="H1176" s="71" t="str">
        <f t="shared" si="691"/>
        <v>Chiradzulu</v>
      </c>
      <c r="I1176" s="71" t="str">
        <f t="shared" si="692"/>
        <v>Likoswe</v>
      </c>
      <c r="J1176" s="71" t="str">
        <f t="shared" si="693"/>
        <v>Mkwanda</v>
      </c>
      <c r="K1176" s="71" t="str">
        <f t="shared" si="694"/>
        <v>Kadzombe</v>
      </c>
      <c r="L1176" s="71">
        <f t="shared" si="695"/>
        <v>0</v>
      </c>
      <c r="M1176" s="71">
        <f t="shared" si="696"/>
        <v>0</v>
      </c>
      <c r="N1176" s="71">
        <f t="shared" si="715"/>
        <v>6</v>
      </c>
      <c r="O1176" s="71" t="str">
        <f t="shared" si="716"/>
        <v>Intermediate Level of Service</v>
      </c>
      <c r="P1176" s="71">
        <v>1</v>
      </c>
      <c r="Q1176" s="71" t="str">
        <f t="shared" si="697"/>
        <v>Afridev Handpump</v>
      </c>
      <c r="R1176" s="71" t="str">
        <f t="shared" si="698"/>
        <v/>
      </c>
      <c r="S1176" s="71" t="str">
        <f t="shared" si="717"/>
        <v>Afridev Handpump</v>
      </c>
      <c r="T1176" s="71">
        <f t="shared" si="699"/>
        <v>1</v>
      </c>
      <c r="U1176" s="71">
        <f t="shared" si="700"/>
        <v>300</v>
      </c>
      <c r="V1176" s="71">
        <f t="shared" si="701"/>
        <v>0</v>
      </c>
      <c r="W1176" s="71">
        <f t="shared" si="702"/>
        <v>0</v>
      </c>
      <c r="X1176" s="71">
        <f t="shared" si="703"/>
        <v>1</v>
      </c>
      <c r="Y1176" s="71">
        <f t="shared" si="704"/>
        <v>0</v>
      </c>
      <c r="Z1176" s="71">
        <f t="shared" si="718"/>
        <v>0</v>
      </c>
      <c r="AA1176" s="71">
        <f t="shared" si="705"/>
        <v>1</v>
      </c>
      <c r="AB1176" s="71">
        <f t="shared" si="706"/>
        <v>64</v>
      </c>
      <c r="AC1176" s="71" t="str">
        <f t="shared" si="707"/>
        <v>Handpump</v>
      </c>
      <c r="AD1176" s="71">
        <f t="shared" si="719"/>
        <v>64</v>
      </c>
      <c r="AE1176" s="71" t="str">
        <f t="shared" si="720"/>
        <v/>
      </c>
      <c r="AF1176" s="71">
        <f t="shared" si="708"/>
        <v>1</v>
      </c>
      <c r="AG1176" s="71" t="str">
        <f t="shared" si="709"/>
        <v/>
      </c>
      <c r="AH1176" s="71" t="str">
        <f t="shared" si="710"/>
        <v/>
      </c>
      <c r="AI1176" s="71">
        <f t="shared" si="711"/>
        <v>1</v>
      </c>
      <c r="AJ1176" s="71" t="str">
        <f t="shared" si="712"/>
        <v>Turbidity</v>
      </c>
      <c r="AK1176" s="71">
        <f t="shared" si="713"/>
        <v>1</v>
      </c>
      <c r="AL1176" s="71">
        <f t="shared" si="721"/>
        <v>1</v>
      </c>
      <c r="AM1176" s="71">
        <f t="shared" si="714"/>
        <v>1</v>
      </c>
    </row>
    <row r="1177" spans="1:39" x14ac:dyDescent="0.45">
      <c r="A1177" s="71" t="str">
        <f t="shared" si="684"/>
        <v>2717540474</v>
      </c>
      <c r="B1177" s="71" t="str">
        <f t="shared" si="685"/>
        <v>04-09-2019 08:17:52 UTC</v>
      </c>
      <c r="C1177" s="71" t="str">
        <f t="shared" si="686"/>
        <v>9tus-0r8d-ftu7</v>
      </c>
      <c r="D1177" s="71" t="str">
        <f t="shared" si="687"/>
        <v>-15.597202624194324</v>
      </c>
      <c r="E1177" s="71" t="str">
        <f t="shared" si="688"/>
        <v>35.17710962332785</v>
      </c>
      <c r="F1177" s="71" t="str">
        <f t="shared" si="689"/>
        <v>1016.0</v>
      </c>
      <c r="G1177" s="71" t="str">
        <f t="shared" si="690"/>
        <v>Malawi</v>
      </c>
      <c r="H1177" s="71" t="str">
        <f t="shared" si="691"/>
        <v>Chiradzulu</v>
      </c>
      <c r="I1177" s="71" t="str">
        <f t="shared" si="692"/>
        <v>Mpama</v>
      </c>
      <c r="J1177" s="71" t="str">
        <f t="shared" si="693"/>
        <v>Mmanga</v>
      </c>
      <c r="K1177" s="71" t="str">
        <f t="shared" si="694"/>
        <v>Chiputula</v>
      </c>
      <c r="L1177" s="71">
        <f t="shared" si="695"/>
        <v>0</v>
      </c>
      <c r="M1177" s="71">
        <f t="shared" si="696"/>
        <v>0</v>
      </c>
      <c r="N1177" s="71">
        <f t="shared" si="715"/>
        <v>6</v>
      </c>
      <c r="O1177" s="71" t="str">
        <f t="shared" si="716"/>
        <v>Intermediate Level of Service</v>
      </c>
      <c r="P1177" s="71">
        <v>1</v>
      </c>
      <c r="Q1177" s="71" t="str">
        <f t="shared" si="697"/>
        <v>Afridev Handpump</v>
      </c>
      <c r="R1177" s="71" t="str">
        <f t="shared" si="698"/>
        <v/>
      </c>
      <c r="S1177" s="71" t="str">
        <f t="shared" si="717"/>
        <v>Afridev Handpump</v>
      </c>
      <c r="T1177" s="71">
        <f t="shared" si="699"/>
        <v>1</v>
      </c>
      <c r="U1177" s="71">
        <f t="shared" si="700"/>
        <v>270</v>
      </c>
      <c r="V1177" s="71">
        <f t="shared" si="701"/>
        <v>0</v>
      </c>
      <c r="W1177" s="71">
        <f t="shared" si="702"/>
        <v>1</v>
      </c>
      <c r="X1177" s="71" t="str">
        <f t="shared" si="703"/>
        <v/>
      </c>
      <c r="Y1177" s="71" t="str">
        <f t="shared" si="704"/>
        <v/>
      </c>
      <c r="Z1177" s="71">
        <f t="shared" si="718"/>
        <v>1</v>
      </c>
      <c r="AA1177" s="71">
        <f t="shared" si="705"/>
        <v>1</v>
      </c>
      <c r="AB1177" s="71">
        <f t="shared" si="706"/>
        <v>80</v>
      </c>
      <c r="AC1177" s="71" t="str">
        <f t="shared" si="707"/>
        <v>Handpump</v>
      </c>
      <c r="AD1177" s="71">
        <f t="shared" si="719"/>
        <v>80</v>
      </c>
      <c r="AE1177" s="71" t="str">
        <f t="shared" si="720"/>
        <v/>
      </c>
      <c r="AF1177" s="71">
        <f t="shared" si="708"/>
        <v>1</v>
      </c>
      <c r="AG1177" s="71" t="str">
        <f t="shared" si="709"/>
        <v/>
      </c>
      <c r="AH1177" s="71" t="str">
        <f t="shared" si="710"/>
        <v/>
      </c>
      <c r="AI1177" s="71">
        <f t="shared" si="711"/>
        <v>1</v>
      </c>
      <c r="AJ1177" s="71" t="str">
        <f t="shared" si="712"/>
        <v>Turbidity</v>
      </c>
      <c r="AK1177" s="71">
        <f t="shared" si="713"/>
        <v>1</v>
      </c>
      <c r="AL1177" s="71">
        <f t="shared" si="721"/>
        <v>1</v>
      </c>
      <c r="AM1177" s="71">
        <f t="shared" si="714"/>
        <v>0</v>
      </c>
    </row>
    <row r="1178" spans="1:39" x14ac:dyDescent="0.45">
      <c r="A1178" s="71" t="str">
        <f t="shared" si="684"/>
        <v>2715050859</v>
      </c>
      <c r="B1178" s="71" t="str">
        <f t="shared" si="685"/>
        <v>04-09-2019 08:37:14 UTC</v>
      </c>
      <c r="C1178" s="71" t="str">
        <f t="shared" si="686"/>
        <v>jgsd-saqq-wu8u</v>
      </c>
      <c r="D1178" s="71" t="str">
        <f t="shared" si="687"/>
        <v>-15.757590886205435</v>
      </c>
      <c r="E1178" s="71" t="str">
        <f t="shared" si="688"/>
        <v>35.11331068351865</v>
      </c>
      <c r="F1178" s="71" t="str">
        <f t="shared" si="689"/>
        <v>1128.0</v>
      </c>
      <c r="G1178" s="71" t="str">
        <f t="shared" si="690"/>
        <v>Malawi</v>
      </c>
      <c r="H1178" s="71" t="str">
        <f t="shared" si="691"/>
        <v>Chiradzulu</v>
      </c>
      <c r="I1178" s="71" t="str">
        <f t="shared" si="692"/>
        <v>Likoswe</v>
      </c>
      <c r="J1178" s="71" t="str">
        <f t="shared" si="693"/>
        <v>Mkwanda</v>
      </c>
      <c r="K1178" s="71" t="str">
        <f t="shared" si="694"/>
        <v>Kadzombe</v>
      </c>
      <c r="L1178" s="71">
        <f t="shared" si="695"/>
        <v>0</v>
      </c>
      <c r="M1178" s="71">
        <f t="shared" si="696"/>
        <v>0</v>
      </c>
      <c r="N1178" s="71">
        <f t="shared" si="715"/>
        <v>5</v>
      </c>
      <c r="O1178" s="71" t="str">
        <f t="shared" si="716"/>
        <v>Basic Level of Service</v>
      </c>
      <c r="P1178" s="71">
        <v>1</v>
      </c>
      <c r="Q1178" s="71" t="str">
        <f t="shared" si="697"/>
        <v>Afridev Handpump</v>
      </c>
      <c r="R1178" s="71" t="str">
        <f t="shared" si="698"/>
        <v/>
      </c>
      <c r="S1178" s="71" t="str">
        <f t="shared" si="717"/>
        <v>Afridev Handpump</v>
      </c>
      <c r="T1178" s="71">
        <f t="shared" si="699"/>
        <v>1</v>
      </c>
      <c r="U1178" s="71">
        <f t="shared" si="700"/>
        <v>1000</v>
      </c>
      <c r="V1178" s="71">
        <f t="shared" si="701"/>
        <v>0</v>
      </c>
      <c r="W1178" s="71">
        <f t="shared" si="702"/>
        <v>0</v>
      </c>
      <c r="X1178" s="71">
        <f t="shared" si="703"/>
        <v>1</v>
      </c>
      <c r="Y1178" s="71">
        <f t="shared" si="704"/>
        <v>0</v>
      </c>
      <c r="Z1178" s="71">
        <f t="shared" si="718"/>
        <v>0</v>
      </c>
      <c r="AA1178" s="71">
        <f t="shared" si="705"/>
        <v>1</v>
      </c>
      <c r="AB1178" s="71">
        <f t="shared" si="706"/>
        <v>52</v>
      </c>
      <c r="AC1178" s="71" t="str">
        <f t="shared" si="707"/>
        <v>Handpump</v>
      </c>
      <c r="AD1178" s="71">
        <f t="shared" si="719"/>
        <v>52</v>
      </c>
      <c r="AE1178" s="71" t="str">
        <f t="shared" si="720"/>
        <v/>
      </c>
      <c r="AF1178" s="71">
        <f t="shared" si="708"/>
        <v>1</v>
      </c>
      <c r="AG1178" s="71" t="str">
        <f t="shared" si="709"/>
        <v/>
      </c>
      <c r="AH1178" s="71" t="str">
        <f t="shared" si="710"/>
        <v/>
      </c>
      <c r="AI1178" s="71">
        <f t="shared" si="711"/>
        <v>1</v>
      </c>
      <c r="AJ1178" s="71" t="str">
        <f t="shared" si="712"/>
        <v>Turbidity</v>
      </c>
      <c r="AK1178" s="71">
        <f t="shared" si="713"/>
        <v>1</v>
      </c>
      <c r="AL1178" s="71">
        <f t="shared" si="721"/>
        <v>1</v>
      </c>
      <c r="AM1178" s="71">
        <f t="shared" si="714"/>
        <v>0</v>
      </c>
    </row>
    <row r="1179" spans="1:39" x14ac:dyDescent="0.45">
      <c r="A1179" s="71" t="str">
        <f t="shared" si="684"/>
        <v>2715060184</v>
      </c>
      <c r="B1179" s="71" t="str">
        <f t="shared" si="685"/>
        <v>04-09-2019 08:45:52 UTC</v>
      </c>
      <c r="C1179" s="71" t="str">
        <f t="shared" si="686"/>
        <v>rvuj-1uft-9b0b</v>
      </c>
      <c r="D1179" s="71" t="str">
        <f t="shared" si="687"/>
        <v>-15.614856295287609</v>
      </c>
      <c r="E1179" s="71" t="str">
        <f t="shared" si="688"/>
        <v>35.14933006837964</v>
      </c>
      <c r="F1179" s="71" t="str">
        <f t="shared" si="689"/>
        <v>1002.0</v>
      </c>
      <c r="G1179" s="71" t="str">
        <f t="shared" si="690"/>
        <v>Malawi</v>
      </c>
      <c r="H1179" s="71" t="str">
        <f t="shared" si="691"/>
        <v>Chiradzulu</v>
      </c>
      <c r="I1179" s="71" t="str">
        <f t="shared" si="692"/>
        <v>Mpama</v>
      </c>
      <c r="J1179" s="71" t="str">
        <f t="shared" si="693"/>
        <v>Poya</v>
      </c>
      <c r="K1179" s="71" t="str">
        <f t="shared" si="694"/>
        <v>Poya</v>
      </c>
      <c r="L1179" s="71">
        <f t="shared" si="695"/>
        <v>0</v>
      </c>
      <c r="M1179" s="71">
        <f t="shared" si="696"/>
        <v>0</v>
      </c>
      <c r="N1179" s="71">
        <f t="shared" si="715"/>
        <v>0</v>
      </c>
      <c r="O1179" s="71" t="str">
        <f t="shared" si="716"/>
        <v>No Improved System</v>
      </c>
      <c r="P1179" s="71" t="s">
        <v>96</v>
      </c>
      <c r="Q1179" s="71" t="str">
        <f t="shared" si="697"/>
        <v/>
      </c>
      <c r="R1179" s="71" t="str">
        <f t="shared" si="698"/>
        <v>Unprotected well</v>
      </c>
      <c r="S1179" s="71" t="str">
        <f t="shared" si="717"/>
        <v>Unprotected well</v>
      </c>
      <c r="T1179" s="71" t="str">
        <f t="shared" si="699"/>
        <v>N/A</v>
      </c>
      <c r="U1179" s="71">
        <f t="shared" si="700"/>
        <v>100</v>
      </c>
      <c r="V1179" s="71" t="str">
        <f t="shared" si="701"/>
        <v>N/A</v>
      </c>
      <c r="W1179" s="71" t="str">
        <f t="shared" si="702"/>
        <v/>
      </c>
      <c r="X1179" s="71" t="str">
        <f t="shared" si="703"/>
        <v/>
      </c>
      <c r="Y1179" s="71" t="str">
        <f t="shared" si="704"/>
        <v/>
      </c>
      <c r="Z1179" s="71" t="str">
        <f t="shared" si="718"/>
        <v>N/A</v>
      </c>
      <c r="AA1179" s="71" t="str">
        <f t="shared" si="705"/>
        <v>N/A</v>
      </c>
      <c r="AB1179" s="71" t="str">
        <f t="shared" si="706"/>
        <v/>
      </c>
      <c r="AC1179" s="71" t="str">
        <f t="shared" si="707"/>
        <v/>
      </c>
      <c r="AD1179" s="71" t="str">
        <f t="shared" si="719"/>
        <v/>
      </c>
      <c r="AE1179" s="71" t="str">
        <f t="shared" si="720"/>
        <v/>
      </c>
      <c r="AF1179" s="71" t="str">
        <f t="shared" si="708"/>
        <v>N/A</v>
      </c>
      <c r="AG1179" s="71" t="str">
        <f t="shared" si="709"/>
        <v/>
      </c>
      <c r="AH1179" s="71" t="str">
        <f t="shared" si="710"/>
        <v/>
      </c>
      <c r="AI1179" s="71" t="str">
        <f t="shared" si="711"/>
        <v/>
      </c>
      <c r="AJ1179" s="71" t="str">
        <f t="shared" si="712"/>
        <v/>
      </c>
      <c r="AK1179" s="71" t="str">
        <f t="shared" si="713"/>
        <v/>
      </c>
      <c r="AL1179" s="71" t="str">
        <f t="shared" si="721"/>
        <v>N/A</v>
      </c>
      <c r="AM1179" s="71" t="str">
        <f t="shared" si="714"/>
        <v>N/A</v>
      </c>
    </row>
    <row r="1180" spans="1:39" x14ac:dyDescent="0.45">
      <c r="A1180" s="71" t="str">
        <f t="shared" si="684"/>
        <v>2715051166</v>
      </c>
      <c r="B1180" s="71" t="str">
        <f t="shared" si="685"/>
        <v>04-09-2019 09:01:56 UTC</v>
      </c>
      <c r="C1180" s="71" t="str">
        <f t="shared" si="686"/>
        <v>ape9-nj21-btx3</v>
      </c>
      <c r="D1180" s="71" t="str">
        <f t="shared" si="687"/>
        <v>-15.657434519380331</v>
      </c>
      <c r="E1180" s="71" t="str">
        <f t="shared" si="688"/>
        <v>35.265897614881396</v>
      </c>
      <c r="F1180" s="71" t="str">
        <f t="shared" si="689"/>
        <v>797.0</v>
      </c>
      <c r="G1180" s="71" t="str">
        <f t="shared" si="690"/>
        <v>Malawi</v>
      </c>
      <c r="H1180" s="71" t="str">
        <f t="shared" si="691"/>
        <v>Chiradzulu</v>
      </c>
      <c r="I1180" s="71" t="str">
        <f t="shared" si="692"/>
        <v>Sandrack</v>
      </c>
      <c r="J1180" s="71" t="str">
        <f t="shared" si="693"/>
        <v>Mauwa</v>
      </c>
      <c r="K1180" s="71" t="str">
        <f t="shared" si="694"/>
        <v>Nawani</v>
      </c>
      <c r="L1180" s="71">
        <f t="shared" si="695"/>
        <v>0</v>
      </c>
      <c r="M1180" s="71">
        <f t="shared" si="696"/>
        <v>0</v>
      </c>
      <c r="N1180" s="71">
        <f t="shared" si="715"/>
        <v>7</v>
      </c>
      <c r="O1180" s="71" t="str">
        <f t="shared" si="716"/>
        <v>Intermediate Level of Service</v>
      </c>
      <c r="P1180" s="71">
        <v>1</v>
      </c>
      <c r="Q1180" s="71" t="str">
        <f t="shared" si="697"/>
        <v>Afridev Handpump</v>
      </c>
      <c r="R1180" s="71" t="str">
        <f t="shared" si="698"/>
        <v/>
      </c>
      <c r="S1180" s="71" t="str">
        <f t="shared" si="717"/>
        <v>Afridev Handpump</v>
      </c>
      <c r="T1180" s="71">
        <f t="shared" si="699"/>
        <v>1</v>
      </c>
      <c r="U1180" s="71">
        <f t="shared" si="700"/>
        <v>825</v>
      </c>
      <c r="V1180" s="71">
        <f t="shared" si="701"/>
        <v>0</v>
      </c>
      <c r="W1180" s="71">
        <f t="shared" si="702"/>
        <v>1</v>
      </c>
      <c r="X1180" s="71" t="str">
        <f t="shared" si="703"/>
        <v/>
      </c>
      <c r="Y1180" s="71" t="str">
        <f t="shared" si="704"/>
        <v/>
      </c>
      <c r="Z1180" s="71">
        <f t="shared" si="718"/>
        <v>1</v>
      </c>
      <c r="AA1180" s="71">
        <f t="shared" si="705"/>
        <v>1</v>
      </c>
      <c r="AB1180" s="71">
        <f t="shared" si="706"/>
        <v>64</v>
      </c>
      <c r="AC1180" s="71" t="str">
        <f t="shared" si="707"/>
        <v>Handpump</v>
      </c>
      <c r="AD1180" s="71">
        <f t="shared" si="719"/>
        <v>64</v>
      </c>
      <c r="AE1180" s="71" t="str">
        <f t="shared" si="720"/>
        <v/>
      </c>
      <c r="AF1180" s="71">
        <f t="shared" si="708"/>
        <v>1</v>
      </c>
      <c r="AG1180" s="71" t="str">
        <f t="shared" si="709"/>
        <v/>
      </c>
      <c r="AH1180" s="71" t="str">
        <f t="shared" si="710"/>
        <v/>
      </c>
      <c r="AI1180" s="71">
        <f t="shared" si="711"/>
        <v>1</v>
      </c>
      <c r="AJ1180" s="71" t="str">
        <f t="shared" si="712"/>
        <v>Turbidity</v>
      </c>
      <c r="AK1180" s="71">
        <f t="shared" si="713"/>
        <v>1</v>
      </c>
      <c r="AL1180" s="71">
        <f t="shared" si="721"/>
        <v>1</v>
      </c>
      <c r="AM1180" s="71">
        <f t="shared" si="714"/>
        <v>1</v>
      </c>
    </row>
    <row r="1181" spans="1:39" x14ac:dyDescent="0.45">
      <c r="A1181" s="71" t="str">
        <f t="shared" si="684"/>
        <v>2707920867</v>
      </c>
      <c r="B1181" s="71" t="str">
        <f t="shared" si="685"/>
        <v>04-09-2019 09:13:33 UTC</v>
      </c>
      <c r="C1181" s="71" t="str">
        <f t="shared" si="686"/>
        <v>asuf-jh18-sww</v>
      </c>
      <c r="D1181" s="71" t="str">
        <f t="shared" si="687"/>
        <v>-15.76032133307308</v>
      </c>
      <c r="E1181" s="71" t="str">
        <f t="shared" si="688"/>
        <v>35.109639996662736</v>
      </c>
      <c r="F1181" s="71" t="str">
        <f t="shared" si="689"/>
        <v>1126.0</v>
      </c>
      <c r="G1181" s="71" t="str">
        <f t="shared" si="690"/>
        <v>Malawi</v>
      </c>
      <c r="H1181" s="71" t="str">
        <f t="shared" si="691"/>
        <v>Chiradzulu</v>
      </c>
      <c r="I1181" s="71" t="str">
        <f t="shared" si="692"/>
        <v>Likoswe</v>
      </c>
      <c r="J1181" s="71" t="str">
        <f t="shared" si="693"/>
        <v>Mkwanda</v>
      </c>
      <c r="K1181" s="71" t="str">
        <f t="shared" si="694"/>
        <v>Kadzombe</v>
      </c>
      <c r="L1181" s="71">
        <f t="shared" si="695"/>
        <v>0</v>
      </c>
      <c r="M1181" s="71">
        <f t="shared" si="696"/>
        <v>0</v>
      </c>
      <c r="N1181" s="71">
        <f t="shared" si="715"/>
        <v>7</v>
      </c>
      <c r="O1181" s="71" t="str">
        <f t="shared" si="716"/>
        <v>Intermediate Level of Service</v>
      </c>
      <c r="P1181" s="71">
        <v>1</v>
      </c>
      <c r="Q1181" s="71" t="str">
        <f t="shared" si="697"/>
        <v>Afridev Handpump</v>
      </c>
      <c r="R1181" s="71" t="str">
        <f t="shared" si="698"/>
        <v/>
      </c>
      <c r="S1181" s="71" t="str">
        <f t="shared" si="717"/>
        <v>Afridev Handpump</v>
      </c>
      <c r="T1181" s="71">
        <f t="shared" si="699"/>
        <v>1</v>
      </c>
      <c r="U1181" s="71">
        <f t="shared" si="700"/>
        <v>1500</v>
      </c>
      <c r="V1181" s="71">
        <f t="shared" si="701"/>
        <v>0</v>
      </c>
      <c r="W1181" s="71">
        <f t="shared" si="702"/>
        <v>0</v>
      </c>
      <c r="X1181" s="71">
        <f t="shared" si="703"/>
        <v>1</v>
      </c>
      <c r="Y1181" s="71">
        <f t="shared" si="704"/>
        <v>1</v>
      </c>
      <c r="Z1181" s="71">
        <f t="shared" si="718"/>
        <v>1</v>
      </c>
      <c r="AA1181" s="71">
        <f t="shared" si="705"/>
        <v>1</v>
      </c>
      <c r="AB1181" s="71">
        <f t="shared" si="706"/>
        <v>70</v>
      </c>
      <c r="AC1181" s="71" t="str">
        <f t="shared" si="707"/>
        <v>Handpump</v>
      </c>
      <c r="AD1181" s="71">
        <f t="shared" si="719"/>
        <v>70</v>
      </c>
      <c r="AE1181" s="71" t="str">
        <f t="shared" si="720"/>
        <v/>
      </c>
      <c r="AF1181" s="71">
        <f t="shared" si="708"/>
        <v>1</v>
      </c>
      <c r="AG1181" s="71" t="str">
        <f t="shared" si="709"/>
        <v/>
      </c>
      <c r="AH1181" s="71" t="str">
        <f t="shared" si="710"/>
        <v/>
      </c>
      <c r="AI1181" s="71">
        <f t="shared" si="711"/>
        <v>1</v>
      </c>
      <c r="AJ1181" s="71" t="str">
        <f t="shared" si="712"/>
        <v>Turbidity</v>
      </c>
      <c r="AK1181" s="71">
        <f t="shared" si="713"/>
        <v>1</v>
      </c>
      <c r="AL1181" s="71">
        <f t="shared" si="721"/>
        <v>1</v>
      </c>
      <c r="AM1181" s="71">
        <f t="shared" si="714"/>
        <v>1</v>
      </c>
    </row>
    <row r="1182" spans="1:39" x14ac:dyDescent="0.45">
      <c r="A1182" s="71" t="str">
        <f t="shared" si="684"/>
        <v>2734650260</v>
      </c>
      <c r="B1182" s="71" t="str">
        <f t="shared" si="685"/>
        <v>04-09-2019 09:18:05 UTC</v>
      </c>
      <c r="C1182" s="71" t="str">
        <f t="shared" si="686"/>
        <v>2sck-v346-m2r2</v>
      </c>
      <c r="D1182" s="71" t="str">
        <f t="shared" si="687"/>
        <v>-15.613948116078973</v>
      </c>
      <c r="E1182" s="71" t="str">
        <f t="shared" si="688"/>
        <v>35.15118054114282</v>
      </c>
      <c r="F1182" s="71" t="str">
        <f t="shared" si="689"/>
        <v>980.0</v>
      </c>
      <c r="G1182" s="71" t="str">
        <f t="shared" si="690"/>
        <v>Malawi</v>
      </c>
      <c r="H1182" s="71" t="str">
        <f t="shared" si="691"/>
        <v>Chiradzulu</v>
      </c>
      <c r="I1182" s="71" t="str">
        <f t="shared" si="692"/>
        <v>Mpama</v>
      </c>
      <c r="J1182" s="71" t="str">
        <f t="shared" si="693"/>
        <v>Poya</v>
      </c>
      <c r="K1182" s="71" t="str">
        <f t="shared" si="694"/>
        <v>Poya</v>
      </c>
      <c r="L1182" s="71">
        <f t="shared" si="695"/>
        <v>0</v>
      </c>
      <c r="M1182" s="71">
        <f t="shared" si="696"/>
        <v>0</v>
      </c>
      <c r="N1182" s="71">
        <f t="shared" si="715"/>
        <v>5</v>
      </c>
      <c r="O1182" s="71" t="str">
        <f t="shared" si="716"/>
        <v>Basic Level of Service</v>
      </c>
      <c r="P1182" s="71">
        <v>1</v>
      </c>
      <c r="Q1182" s="71" t="str">
        <f t="shared" si="697"/>
        <v>Afridev Handpump</v>
      </c>
      <c r="R1182" s="71" t="str">
        <f t="shared" si="698"/>
        <v/>
      </c>
      <c r="S1182" s="71" t="str">
        <f t="shared" si="717"/>
        <v>Afridev Handpump</v>
      </c>
      <c r="T1182" s="71">
        <f t="shared" si="699"/>
        <v>1</v>
      </c>
      <c r="U1182" s="71">
        <f t="shared" si="700"/>
        <v>100</v>
      </c>
      <c r="V1182" s="71">
        <f t="shared" si="701"/>
        <v>1</v>
      </c>
      <c r="W1182" s="71">
        <f t="shared" si="702"/>
        <v>0</v>
      </c>
      <c r="X1182" s="71">
        <f t="shared" si="703"/>
        <v>1</v>
      </c>
      <c r="Y1182" s="71">
        <f t="shared" si="704"/>
        <v>0</v>
      </c>
      <c r="Z1182" s="71">
        <f t="shared" si="718"/>
        <v>0</v>
      </c>
      <c r="AA1182" s="71">
        <f t="shared" si="705"/>
        <v>1</v>
      </c>
      <c r="AB1182" s="71">
        <f t="shared" si="706"/>
        <v>600</v>
      </c>
      <c r="AC1182" s="71" t="str">
        <f t="shared" si="707"/>
        <v>Handpump</v>
      </c>
      <c r="AD1182" s="71">
        <f t="shared" si="719"/>
        <v>600</v>
      </c>
      <c r="AE1182" s="71" t="str">
        <f t="shared" si="720"/>
        <v/>
      </c>
      <c r="AF1182" s="71">
        <f t="shared" si="708"/>
        <v>0</v>
      </c>
      <c r="AG1182" s="71" t="str">
        <f t="shared" si="709"/>
        <v/>
      </c>
      <c r="AH1182" s="71" t="str">
        <f t="shared" si="710"/>
        <v/>
      </c>
      <c r="AI1182" s="71" t="str">
        <f t="shared" si="711"/>
        <v/>
      </c>
      <c r="AJ1182" s="71" t="str">
        <f t="shared" si="712"/>
        <v>Turbidity</v>
      </c>
      <c r="AK1182" s="71">
        <f t="shared" si="713"/>
        <v>1</v>
      </c>
      <c r="AL1182" s="71" t="str">
        <f t="shared" si="721"/>
        <v>No Data</v>
      </c>
      <c r="AM1182" s="71">
        <f t="shared" si="714"/>
        <v>1</v>
      </c>
    </row>
    <row r="1183" spans="1:39" x14ac:dyDescent="0.45">
      <c r="A1183" s="71" t="str">
        <f t="shared" si="684"/>
        <v>2740740126</v>
      </c>
      <c r="B1183" s="71" t="str">
        <f t="shared" si="685"/>
        <v>04-09-2019 09:24:33 UTC</v>
      </c>
      <c r="C1183" s="71" t="str">
        <f t="shared" si="686"/>
        <v>qsyu-dbev-tdrc</v>
      </c>
      <c r="D1183" s="71" t="str">
        <f t="shared" si="687"/>
        <v>-15.795954060740769</v>
      </c>
      <c r="E1183" s="71" t="str">
        <f t="shared" si="688"/>
        <v>35.219691619277</v>
      </c>
      <c r="F1183" s="71" t="str">
        <f t="shared" si="689"/>
        <v>932.0</v>
      </c>
      <c r="G1183" s="71" t="str">
        <f t="shared" si="690"/>
        <v>Malawi</v>
      </c>
      <c r="H1183" s="71" t="str">
        <f t="shared" si="691"/>
        <v>Chiradzulu</v>
      </c>
      <c r="I1183" s="71" t="str">
        <f t="shared" si="692"/>
        <v>Mpunga</v>
      </c>
      <c r="J1183" s="71" t="str">
        <f t="shared" si="693"/>
        <v>Chiniko</v>
      </c>
      <c r="K1183" s="71" t="str">
        <f t="shared" si="694"/>
        <v>Chiniko</v>
      </c>
      <c r="L1183" s="71">
        <f t="shared" si="695"/>
        <v>0</v>
      </c>
      <c r="M1183" s="71">
        <f t="shared" si="696"/>
        <v>0</v>
      </c>
      <c r="N1183" s="71">
        <f t="shared" si="715"/>
        <v>3</v>
      </c>
      <c r="O1183" s="71" t="str">
        <f t="shared" si="716"/>
        <v>Basic Level of Service</v>
      </c>
      <c r="P1183" s="71">
        <v>1</v>
      </c>
      <c r="Q1183" s="71" t="str">
        <f t="shared" si="697"/>
        <v>Afridev Handpump</v>
      </c>
      <c r="R1183" s="71" t="str">
        <f t="shared" si="698"/>
        <v/>
      </c>
      <c r="S1183" s="71" t="str">
        <f t="shared" si="717"/>
        <v>Afridev Handpump</v>
      </c>
      <c r="T1183" s="71">
        <f t="shared" si="699"/>
        <v>1</v>
      </c>
      <c r="U1183" s="71">
        <f t="shared" si="700"/>
        <v>300</v>
      </c>
      <c r="V1183" s="71">
        <f t="shared" si="701"/>
        <v>0</v>
      </c>
      <c r="W1183" s="71">
        <f t="shared" si="702"/>
        <v>0</v>
      </c>
      <c r="X1183" s="71">
        <f t="shared" si="703"/>
        <v>1</v>
      </c>
      <c r="Y1183" s="71">
        <f t="shared" si="704"/>
        <v>0</v>
      </c>
      <c r="Z1183" s="71">
        <f t="shared" si="718"/>
        <v>0</v>
      </c>
      <c r="AA1183" s="71">
        <f t="shared" si="705"/>
        <v>0</v>
      </c>
      <c r="AB1183" s="71">
        <f t="shared" si="706"/>
        <v>0</v>
      </c>
      <c r="AC1183" s="71" t="str">
        <f t="shared" si="707"/>
        <v>Handpump</v>
      </c>
      <c r="AD1183" s="71">
        <f t="shared" si="719"/>
        <v>0</v>
      </c>
      <c r="AE1183" s="71" t="str">
        <f t="shared" si="720"/>
        <v/>
      </c>
      <c r="AF1183" s="71">
        <f t="shared" si="708"/>
        <v>1</v>
      </c>
      <c r="AG1183" s="71" t="str">
        <f t="shared" si="709"/>
        <v/>
      </c>
      <c r="AH1183" s="71" t="str">
        <f t="shared" si="710"/>
        <v/>
      </c>
      <c r="AI1183" s="71" t="str">
        <f t="shared" si="711"/>
        <v/>
      </c>
      <c r="AJ1183" s="71" t="str">
        <f t="shared" si="712"/>
        <v>Turbidity</v>
      </c>
      <c r="AK1183" s="71" t="str">
        <f t="shared" si="713"/>
        <v/>
      </c>
      <c r="AL1183" s="71" t="str">
        <f t="shared" si="721"/>
        <v>No Data</v>
      </c>
      <c r="AM1183" s="71">
        <f t="shared" si="714"/>
        <v>0</v>
      </c>
    </row>
    <row r="1184" spans="1:39" x14ac:dyDescent="0.45">
      <c r="A1184" s="71" t="str">
        <f t="shared" si="684"/>
        <v>2724980054</v>
      </c>
      <c r="B1184" s="71" t="str">
        <f t="shared" si="685"/>
        <v>04-09-2019 09:42:48 UTC</v>
      </c>
      <c r="C1184" s="71" t="str">
        <f t="shared" si="686"/>
        <v>vuad-qswe-2a66</v>
      </c>
      <c r="D1184" s="71" t="str">
        <f t="shared" si="687"/>
        <v>-15.80215725582093</v>
      </c>
      <c r="E1184" s="71" t="str">
        <f t="shared" si="688"/>
        <v>35.257324017584324</v>
      </c>
      <c r="F1184" s="71" t="str">
        <f t="shared" si="689"/>
        <v>855.0</v>
      </c>
      <c r="G1184" s="71" t="str">
        <f t="shared" si="690"/>
        <v>Malawi</v>
      </c>
      <c r="H1184" s="71" t="str">
        <f t="shared" si="691"/>
        <v>Chiradzulu</v>
      </c>
      <c r="I1184" s="71" t="str">
        <f t="shared" si="692"/>
        <v>Mpunga</v>
      </c>
      <c r="J1184" s="71" t="str">
        <f t="shared" si="693"/>
        <v>Chiniko</v>
      </c>
      <c r="K1184" s="71" t="str">
        <f t="shared" si="694"/>
        <v>Mkanda</v>
      </c>
      <c r="L1184" s="71">
        <f t="shared" si="695"/>
        <v>0</v>
      </c>
      <c r="M1184" s="71">
        <f t="shared" si="696"/>
        <v>0</v>
      </c>
      <c r="N1184" s="71">
        <f t="shared" si="715"/>
        <v>6</v>
      </c>
      <c r="O1184" s="71" t="str">
        <f t="shared" si="716"/>
        <v>Intermediate Level of Service</v>
      </c>
      <c r="P1184" s="71">
        <v>1</v>
      </c>
      <c r="Q1184" s="71" t="str">
        <f t="shared" si="697"/>
        <v>Afridev Handpump</v>
      </c>
      <c r="R1184" s="71" t="str">
        <f t="shared" si="698"/>
        <v/>
      </c>
      <c r="S1184" s="71" t="str">
        <f t="shared" si="717"/>
        <v>Afridev Handpump</v>
      </c>
      <c r="T1184" s="71">
        <f t="shared" si="699"/>
        <v>1</v>
      </c>
      <c r="U1184" s="71">
        <f t="shared" si="700"/>
        <v>1250</v>
      </c>
      <c r="V1184" s="71">
        <f t="shared" si="701"/>
        <v>0</v>
      </c>
      <c r="W1184" s="71">
        <f t="shared" si="702"/>
        <v>0</v>
      </c>
      <c r="X1184" s="71">
        <f t="shared" si="703"/>
        <v>1</v>
      </c>
      <c r="Y1184" s="71">
        <f t="shared" si="704"/>
        <v>0</v>
      </c>
      <c r="Z1184" s="71">
        <f t="shared" si="718"/>
        <v>0</v>
      </c>
      <c r="AA1184" s="71">
        <f t="shared" si="705"/>
        <v>1</v>
      </c>
      <c r="AB1184" s="71">
        <f t="shared" si="706"/>
        <v>73</v>
      </c>
      <c r="AC1184" s="71" t="str">
        <f t="shared" si="707"/>
        <v>Handpump</v>
      </c>
      <c r="AD1184" s="71">
        <f t="shared" si="719"/>
        <v>73</v>
      </c>
      <c r="AE1184" s="71" t="str">
        <f t="shared" si="720"/>
        <v/>
      </c>
      <c r="AF1184" s="71">
        <f t="shared" si="708"/>
        <v>1</v>
      </c>
      <c r="AG1184" s="71" t="str">
        <f t="shared" si="709"/>
        <v/>
      </c>
      <c r="AH1184" s="71" t="str">
        <f t="shared" si="710"/>
        <v/>
      </c>
      <c r="AI1184" s="71">
        <f t="shared" si="711"/>
        <v>1</v>
      </c>
      <c r="AJ1184" s="71" t="str">
        <f t="shared" si="712"/>
        <v>Turbidity</v>
      </c>
      <c r="AK1184" s="71">
        <f t="shared" si="713"/>
        <v>1</v>
      </c>
      <c r="AL1184" s="71">
        <f t="shared" si="721"/>
        <v>1</v>
      </c>
      <c r="AM1184" s="71">
        <f t="shared" si="714"/>
        <v>1</v>
      </c>
    </row>
    <row r="1185" spans="1:39" x14ac:dyDescent="0.45">
      <c r="A1185" s="71" t="str">
        <f t="shared" si="684"/>
        <v>2742460802</v>
      </c>
      <c r="B1185" s="71" t="str">
        <f t="shared" si="685"/>
        <v>04-09-2019 10:05:39 UTC</v>
      </c>
      <c r="C1185" s="71" t="str">
        <f t="shared" si="686"/>
        <v>w0ca-nfsv-xrbx</v>
      </c>
      <c r="D1185" s="71" t="str">
        <f t="shared" si="687"/>
        <v>-15.766849578358233</v>
      </c>
      <c r="E1185" s="71" t="str">
        <f t="shared" si="688"/>
        <v>35.11235740967095</v>
      </c>
      <c r="F1185" s="71" t="str">
        <f t="shared" si="689"/>
        <v>1101.0</v>
      </c>
      <c r="G1185" s="71" t="str">
        <f t="shared" si="690"/>
        <v>Malawi</v>
      </c>
      <c r="H1185" s="71" t="str">
        <f t="shared" si="691"/>
        <v>Chiradzulu</v>
      </c>
      <c r="I1185" s="71" t="str">
        <f t="shared" si="692"/>
        <v>Likoswe</v>
      </c>
      <c r="J1185" s="71" t="str">
        <f t="shared" si="693"/>
        <v>Mkwanda</v>
      </c>
      <c r="K1185" s="71" t="str">
        <f t="shared" si="694"/>
        <v>Mkwanda</v>
      </c>
      <c r="L1185" s="71">
        <f t="shared" si="695"/>
        <v>0</v>
      </c>
      <c r="M1185" s="71">
        <f t="shared" si="696"/>
        <v>0</v>
      </c>
      <c r="N1185" s="71">
        <f t="shared" si="715"/>
        <v>6</v>
      </c>
      <c r="O1185" s="71" t="str">
        <f t="shared" si="716"/>
        <v>Intermediate Level of Service</v>
      </c>
      <c r="P1185" s="71">
        <v>1</v>
      </c>
      <c r="Q1185" s="71" t="str">
        <f t="shared" si="697"/>
        <v>Afridev Handpump</v>
      </c>
      <c r="R1185" s="71" t="str">
        <f t="shared" si="698"/>
        <v/>
      </c>
      <c r="S1185" s="71" t="str">
        <f t="shared" si="717"/>
        <v>Afridev Handpump</v>
      </c>
      <c r="T1185" s="71">
        <f t="shared" si="699"/>
        <v>1</v>
      </c>
      <c r="U1185" s="71">
        <f t="shared" si="700"/>
        <v>1000</v>
      </c>
      <c r="V1185" s="71">
        <f t="shared" si="701"/>
        <v>0</v>
      </c>
      <c r="W1185" s="71">
        <f t="shared" si="702"/>
        <v>0</v>
      </c>
      <c r="X1185" s="71">
        <f t="shared" si="703"/>
        <v>1</v>
      </c>
      <c r="Y1185" s="71">
        <f t="shared" si="704"/>
        <v>0</v>
      </c>
      <c r="Z1185" s="71">
        <f t="shared" si="718"/>
        <v>0</v>
      </c>
      <c r="AA1185" s="71">
        <f t="shared" si="705"/>
        <v>1</v>
      </c>
      <c r="AB1185" s="71">
        <f t="shared" si="706"/>
        <v>70</v>
      </c>
      <c r="AC1185" s="71" t="str">
        <f t="shared" si="707"/>
        <v>Handpump</v>
      </c>
      <c r="AD1185" s="71">
        <f t="shared" si="719"/>
        <v>70</v>
      </c>
      <c r="AE1185" s="71" t="str">
        <f t="shared" si="720"/>
        <v/>
      </c>
      <c r="AF1185" s="71">
        <f t="shared" si="708"/>
        <v>1</v>
      </c>
      <c r="AG1185" s="71" t="str">
        <f t="shared" si="709"/>
        <v/>
      </c>
      <c r="AH1185" s="71" t="str">
        <f t="shared" si="710"/>
        <v/>
      </c>
      <c r="AI1185" s="71">
        <f t="shared" si="711"/>
        <v>1</v>
      </c>
      <c r="AJ1185" s="71" t="str">
        <f t="shared" si="712"/>
        <v>Turbidity</v>
      </c>
      <c r="AK1185" s="71">
        <f t="shared" si="713"/>
        <v>1</v>
      </c>
      <c r="AL1185" s="71">
        <f t="shared" si="721"/>
        <v>1</v>
      </c>
      <c r="AM1185" s="71">
        <f t="shared" si="714"/>
        <v>1</v>
      </c>
    </row>
    <row r="1186" spans="1:39" x14ac:dyDescent="0.45">
      <c r="A1186" s="71" t="str">
        <f t="shared" si="684"/>
        <v>2713030525</v>
      </c>
      <c r="B1186" s="71" t="str">
        <f t="shared" si="685"/>
        <v>04-09-2019 10:33:11 UTC</v>
      </c>
      <c r="C1186" s="71" t="str">
        <f t="shared" si="686"/>
        <v>rykf-3bwy-q714</v>
      </c>
      <c r="D1186" s="71" t="str">
        <f t="shared" si="687"/>
        <v>-15.794827910140157</v>
      </c>
      <c r="E1186" s="71" t="str">
        <f t="shared" si="688"/>
        <v>35.25197686627507</v>
      </c>
      <c r="F1186" s="71" t="str">
        <f t="shared" si="689"/>
        <v>887.0</v>
      </c>
      <c r="G1186" s="71" t="str">
        <f t="shared" si="690"/>
        <v>Malawi</v>
      </c>
      <c r="H1186" s="71" t="str">
        <f t="shared" si="691"/>
        <v>Chiradzulu</v>
      </c>
      <c r="I1186" s="71" t="str">
        <f t="shared" si="692"/>
        <v>Mpunga</v>
      </c>
      <c r="J1186" s="71" t="str">
        <f t="shared" si="693"/>
        <v>Chiniko</v>
      </c>
      <c r="K1186" s="71" t="str">
        <f t="shared" si="694"/>
        <v>Mkanda</v>
      </c>
      <c r="L1186" s="71">
        <f t="shared" si="695"/>
        <v>0</v>
      </c>
      <c r="M1186" s="71">
        <f t="shared" si="696"/>
        <v>0</v>
      </c>
      <c r="N1186" s="71">
        <f t="shared" si="715"/>
        <v>7</v>
      </c>
      <c r="O1186" s="71" t="str">
        <f t="shared" si="716"/>
        <v>Intermediate Level of Service</v>
      </c>
      <c r="P1186" s="71">
        <v>1</v>
      </c>
      <c r="Q1186" s="71" t="str">
        <f t="shared" si="697"/>
        <v>Afridev Handpump</v>
      </c>
      <c r="R1186" s="71" t="str">
        <f t="shared" si="698"/>
        <v/>
      </c>
      <c r="S1186" s="71" t="str">
        <f t="shared" si="717"/>
        <v>Afridev Handpump</v>
      </c>
      <c r="T1186" s="71">
        <f t="shared" si="699"/>
        <v>1</v>
      </c>
      <c r="U1186" s="71">
        <f t="shared" si="700"/>
        <v>438</v>
      </c>
      <c r="V1186" s="71">
        <f t="shared" si="701"/>
        <v>0</v>
      </c>
      <c r="W1186" s="71">
        <f t="shared" si="702"/>
        <v>1</v>
      </c>
      <c r="X1186" s="71" t="str">
        <f t="shared" si="703"/>
        <v/>
      </c>
      <c r="Y1186" s="71" t="str">
        <f t="shared" si="704"/>
        <v/>
      </c>
      <c r="Z1186" s="71">
        <f t="shared" si="718"/>
        <v>1</v>
      </c>
      <c r="AA1186" s="71">
        <f t="shared" si="705"/>
        <v>1</v>
      </c>
      <c r="AB1186" s="71">
        <f t="shared" si="706"/>
        <v>84</v>
      </c>
      <c r="AC1186" s="71" t="str">
        <f t="shared" si="707"/>
        <v>Handpump</v>
      </c>
      <c r="AD1186" s="71">
        <f t="shared" si="719"/>
        <v>84</v>
      </c>
      <c r="AE1186" s="71" t="str">
        <f t="shared" si="720"/>
        <v/>
      </c>
      <c r="AF1186" s="71">
        <f t="shared" si="708"/>
        <v>1</v>
      </c>
      <c r="AG1186" s="71" t="str">
        <f t="shared" si="709"/>
        <v/>
      </c>
      <c r="AH1186" s="71" t="str">
        <f t="shared" si="710"/>
        <v/>
      </c>
      <c r="AI1186" s="71">
        <f t="shared" si="711"/>
        <v>1</v>
      </c>
      <c r="AJ1186" s="71" t="str">
        <f t="shared" si="712"/>
        <v>Turbidity</v>
      </c>
      <c r="AK1186" s="71">
        <f t="shared" si="713"/>
        <v>1</v>
      </c>
      <c r="AL1186" s="71">
        <f t="shared" si="721"/>
        <v>1</v>
      </c>
      <c r="AM1186" s="71">
        <f t="shared" si="714"/>
        <v>1</v>
      </c>
    </row>
    <row r="1187" spans="1:39" x14ac:dyDescent="0.45">
      <c r="A1187" s="71" t="str">
        <f t="shared" si="684"/>
        <v>2722940409</v>
      </c>
      <c r="B1187" s="71" t="str">
        <f t="shared" si="685"/>
        <v>04-09-2019 10:36:01 UTC</v>
      </c>
      <c r="C1187" s="71" t="str">
        <f t="shared" si="686"/>
        <v>man1-prc5-mgam</v>
      </c>
      <c r="D1187" s="71" t="str">
        <f t="shared" si="687"/>
        <v>-15.76263285242021</v>
      </c>
      <c r="E1187" s="71" t="str">
        <f t="shared" si="688"/>
        <v>35.11365777812898</v>
      </c>
      <c r="F1187" s="71" t="str">
        <f t="shared" si="689"/>
        <v>1123.0</v>
      </c>
      <c r="G1187" s="71" t="str">
        <f t="shared" si="690"/>
        <v>Malawi</v>
      </c>
      <c r="H1187" s="71" t="str">
        <f t="shared" si="691"/>
        <v>Chiradzulu</v>
      </c>
      <c r="I1187" s="71" t="str">
        <f t="shared" si="692"/>
        <v>Likoswe</v>
      </c>
      <c r="J1187" s="71" t="str">
        <f t="shared" si="693"/>
        <v>Mkwanda</v>
      </c>
      <c r="K1187" s="71" t="str">
        <f t="shared" si="694"/>
        <v>Mkwanda</v>
      </c>
      <c r="L1187" s="71">
        <f t="shared" si="695"/>
        <v>0</v>
      </c>
      <c r="M1187" s="71">
        <f t="shared" si="696"/>
        <v>0</v>
      </c>
      <c r="N1187" s="71">
        <f t="shared" si="715"/>
        <v>7</v>
      </c>
      <c r="O1187" s="71" t="str">
        <f t="shared" si="716"/>
        <v>Intermediate Level of Service</v>
      </c>
      <c r="P1187" s="71">
        <v>1</v>
      </c>
      <c r="Q1187" s="71" t="str">
        <f t="shared" si="697"/>
        <v>Afridev Handpump</v>
      </c>
      <c r="R1187" s="71" t="str">
        <f t="shared" si="698"/>
        <v/>
      </c>
      <c r="S1187" s="71" t="str">
        <f t="shared" si="717"/>
        <v>Afridev Handpump</v>
      </c>
      <c r="T1187" s="71">
        <f t="shared" si="699"/>
        <v>1</v>
      </c>
      <c r="U1187" s="71">
        <f t="shared" si="700"/>
        <v>1000</v>
      </c>
      <c r="V1187" s="71">
        <f t="shared" si="701"/>
        <v>0</v>
      </c>
      <c r="W1187" s="71">
        <f t="shared" si="702"/>
        <v>1</v>
      </c>
      <c r="X1187" s="71" t="str">
        <f t="shared" si="703"/>
        <v/>
      </c>
      <c r="Y1187" s="71" t="str">
        <f t="shared" si="704"/>
        <v/>
      </c>
      <c r="Z1187" s="71">
        <f t="shared" si="718"/>
        <v>1</v>
      </c>
      <c r="AA1187" s="71">
        <f t="shared" si="705"/>
        <v>1</v>
      </c>
      <c r="AB1187" s="71">
        <f t="shared" si="706"/>
        <v>68</v>
      </c>
      <c r="AC1187" s="71" t="str">
        <f t="shared" si="707"/>
        <v>Handpump</v>
      </c>
      <c r="AD1187" s="71">
        <f t="shared" si="719"/>
        <v>68</v>
      </c>
      <c r="AE1187" s="71" t="str">
        <f t="shared" si="720"/>
        <v/>
      </c>
      <c r="AF1187" s="71">
        <f t="shared" si="708"/>
        <v>1</v>
      </c>
      <c r="AG1187" s="71" t="str">
        <f t="shared" si="709"/>
        <v/>
      </c>
      <c r="AH1187" s="71" t="str">
        <f t="shared" si="710"/>
        <v/>
      </c>
      <c r="AI1187" s="71">
        <f t="shared" si="711"/>
        <v>1</v>
      </c>
      <c r="AJ1187" s="71" t="str">
        <f t="shared" si="712"/>
        <v>Turbidity</v>
      </c>
      <c r="AK1187" s="71">
        <f t="shared" si="713"/>
        <v>1</v>
      </c>
      <c r="AL1187" s="71">
        <f t="shared" si="721"/>
        <v>1</v>
      </c>
      <c r="AM1187" s="71">
        <f t="shared" si="714"/>
        <v>1</v>
      </c>
    </row>
    <row r="1188" spans="1:39" x14ac:dyDescent="0.45">
      <c r="A1188" s="71" t="str">
        <f t="shared" si="684"/>
        <v>2724960866</v>
      </c>
      <c r="B1188" s="71" t="str">
        <f t="shared" si="685"/>
        <v>04-09-2019 10:57:36 UTC</v>
      </c>
      <c r="C1188" s="71" t="str">
        <f t="shared" si="686"/>
        <v>q824-0jd5-gsat</v>
      </c>
      <c r="D1188" s="71" t="str">
        <f t="shared" si="687"/>
        <v>-15.581568698398769</v>
      </c>
      <c r="E1188" s="71" t="str">
        <f t="shared" si="688"/>
        <v>35.17198492772877</v>
      </c>
      <c r="F1188" s="71" t="str">
        <f t="shared" si="689"/>
        <v>989.0</v>
      </c>
      <c r="G1188" s="71" t="str">
        <f t="shared" si="690"/>
        <v>Malawi</v>
      </c>
      <c r="H1188" s="71" t="str">
        <f t="shared" si="691"/>
        <v>Chiradzulu</v>
      </c>
      <c r="I1188" s="71" t="str">
        <f t="shared" si="692"/>
        <v>Mpama</v>
      </c>
      <c r="J1188" s="71" t="str">
        <f t="shared" si="693"/>
        <v>Mmanga</v>
      </c>
      <c r="K1188" s="71" t="str">
        <f t="shared" si="694"/>
        <v>Masuku</v>
      </c>
      <c r="L1188" s="71">
        <f t="shared" si="695"/>
        <v>0</v>
      </c>
      <c r="M1188" s="71">
        <f t="shared" si="696"/>
        <v>0</v>
      </c>
      <c r="N1188" s="71">
        <f t="shared" si="715"/>
        <v>7</v>
      </c>
      <c r="O1188" s="71" t="str">
        <f t="shared" si="716"/>
        <v>Intermediate Level of Service</v>
      </c>
      <c r="P1188" s="71">
        <v>1</v>
      </c>
      <c r="Q1188" s="71" t="str">
        <f t="shared" si="697"/>
        <v>Afridev Handpump</v>
      </c>
      <c r="R1188" s="71" t="str">
        <f t="shared" si="698"/>
        <v/>
      </c>
      <c r="S1188" s="71" t="str">
        <f t="shared" si="717"/>
        <v>Afridev Handpump</v>
      </c>
      <c r="T1188" s="71">
        <f t="shared" si="699"/>
        <v>1</v>
      </c>
      <c r="U1188" s="71">
        <f t="shared" si="700"/>
        <v>280</v>
      </c>
      <c r="V1188" s="71">
        <f t="shared" si="701"/>
        <v>0</v>
      </c>
      <c r="W1188" s="71">
        <f t="shared" si="702"/>
        <v>1</v>
      </c>
      <c r="X1188" s="71" t="str">
        <f t="shared" si="703"/>
        <v/>
      </c>
      <c r="Y1188" s="71" t="str">
        <f t="shared" si="704"/>
        <v/>
      </c>
      <c r="Z1188" s="71">
        <f t="shared" si="718"/>
        <v>1</v>
      </c>
      <c r="AA1188" s="71">
        <f t="shared" si="705"/>
        <v>1</v>
      </c>
      <c r="AB1188" s="71">
        <f t="shared" si="706"/>
        <v>58</v>
      </c>
      <c r="AC1188" s="71" t="str">
        <f t="shared" si="707"/>
        <v>Handpump</v>
      </c>
      <c r="AD1188" s="71">
        <f t="shared" si="719"/>
        <v>58</v>
      </c>
      <c r="AE1188" s="71" t="str">
        <f t="shared" si="720"/>
        <v/>
      </c>
      <c r="AF1188" s="71">
        <f t="shared" si="708"/>
        <v>1</v>
      </c>
      <c r="AG1188" s="71" t="str">
        <f t="shared" si="709"/>
        <v/>
      </c>
      <c r="AH1188" s="71" t="str">
        <f t="shared" si="710"/>
        <v/>
      </c>
      <c r="AI1188" s="71">
        <f t="shared" si="711"/>
        <v>1</v>
      </c>
      <c r="AJ1188" s="71" t="str">
        <f t="shared" si="712"/>
        <v>Turbidity</v>
      </c>
      <c r="AK1188" s="71">
        <f t="shared" si="713"/>
        <v>1</v>
      </c>
      <c r="AL1188" s="71">
        <f t="shared" si="721"/>
        <v>1</v>
      </c>
      <c r="AM1188" s="71">
        <f t="shared" si="714"/>
        <v>1</v>
      </c>
    </row>
    <row r="1189" spans="1:39" x14ac:dyDescent="0.45">
      <c r="A1189" s="71" t="str">
        <f t="shared" si="684"/>
        <v>2709750739</v>
      </c>
      <c r="B1189" s="71" t="str">
        <f t="shared" si="685"/>
        <v>04-09-2019 11:18:05 UTC</v>
      </c>
      <c r="C1189" s="71" t="str">
        <f t="shared" si="686"/>
        <v>gwyd-03qe-6h5d</v>
      </c>
      <c r="D1189" s="71" t="str">
        <f t="shared" si="687"/>
        <v>-15.766782397404313</v>
      </c>
      <c r="E1189" s="71" t="str">
        <f t="shared" si="688"/>
        <v>35.118912225589156</v>
      </c>
      <c r="F1189" s="71" t="str">
        <f t="shared" si="689"/>
        <v>1087.0</v>
      </c>
      <c r="G1189" s="71" t="str">
        <f t="shared" si="690"/>
        <v>Malawi</v>
      </c>
      <c r="H1189" s="71" t="str">
        <f t="shared" si="691"/>
        <v>Chiradzulu</v>
      </c>
      <c r="I1189" s="71" t="str">
        <f t="shared" si="692"/>
        <v>Likoswe</v>
      </c>
      <c r="J1189" s="71" t="str">
        <f t="shared" si="693"/>
        <v>Mkwanda</v>
      </c>
      <c r="K1189" s="71" t="str">
        <f t="shared" si="694"/>
        <v>Mkwanda</v>
      </c>
      <c r="L1189" s="71">
        <f t="shared" si="695"/>
        <v>0</v>
      </c>
      <c r="M1189" s="71">
        <f t="shared" si="696"/>
        <v>0</v>
      </c>
      <c r="N1189" s="71">
        <f t="shared" si="715"/>
        <v>7</v>
      </c>
      <c r="O1189" s="71" t="str">
        <f t="shared" si="716"/>
        <v>Intermediate Level of Service</v>
      </c>
      <c r="P1189" s="71">
        <v>1</v>
      </c>
      <c r="Q1189" s="71" t="str">
        <f t="shared" si="697"/>
        <v>Afridev Handpump</v>
      </c>
      <c r="R1189" s="71" t="str">
        <f t="shared" si="698"/>
        <v/>
      </c>
      <c r="S1189" s="71" t="str">
        <f t="shared" si="717"/>
        <v>Afridev Handpump</v>
      </c>
      <c r="T1189" s="71">
        <f t="shared" si="699"/>
        <v>1</v>
      </c>
      <c r="U1189" s="71">
        <f t="shared" si="700"/>
        <v>1000</v>
      </c>
      <c r="V1189" s="71">
        <f t="shared" si="701"/>
        <v>0</v>
      </c>
      <c r="W1189" s="71">
        <f t="shared" si="702"/>
        <v>1</v>
      </c>
      <c r="X1189" s="71" t="str">
        <f t="shared" si="703"/>
        <v/>
      </c>
      <c r="Y1189" s="71" t="str">
        <f t="shared" si="704"/>
        <v/>
      </c>
      <c r="Z1189" s="71">
        <f t="shared" si="718"/>
        <v>1</v>
      </c>
      <c r="AA1189" s="71">
        <f t="shared" si="705"/>
        <v>1</v>
      </c>
      <c r="AB1189" s="71">
        <f t="shared" si="706"/>
        <v>72</v>
      </c>
      <c r="AC1189" s="71" t="str">
        <f t="shared" si="707"/>
        <v>Handpump</v>
      </c>
      <c r="AD1189" s="71">
        <f t="shared" si="719"/>
        <v>72</v>
      </c>
      <c r="AE1189" s="71" t="str">
        <f t="shared" si="720"/>
        <v/>
      </c>
      <c r="AF1189" s="71">
        <f t="shared" si="708"/>
        <v>1</v>
      </c>
      <c r="AG1189" s="71" t="str">
        <f t="shared" si="709"/>
        <v/>
      </c>
      <c r="AH1189" s="71" t="str">
        <f t="shared" si="710"/>
        <v/>
      </c>
      <c r="AI1189" s="71">
        <f t="shared" si="711"/>
        <v>1</v>
      </c>
      <c r="AJ1189" s="71" t="str">
        <f t="shared" si="712"/>
        <v>Turbidity</v>
      </c>
      <c r="AK1189" s="71">
        <f t="shared" si="713"/>
        <v>1</v>
      </c>
      <c r="AL1189" s="71">
        <f t="shared" si="721"/>
        <v>1</v>
      </c>
      <c r="AM1189" s="71">
        <f t="shared" si="714"/>
        <v>1</v>
      </c>
    </row>
    <row r="1190" spans="1:39" x14ac:dyDescent="0.45">
      <c r="A1190" s="71" t="str">
        <f t="shared" si="684"/>
        <v>2724980539</v>
      </c>
      <c r="B1190" s="71" t="str">
        <f t="shared" si="685"/>
        <v>04-09-2019 11:50:03 UTC</v>
      </c>
      <c r="C1190" s="71" t="str">
        <f t="shared" si="686"/>
        <v>s4nk-upyd-u615</v>
      </c>
      <c r="D1190" s="71" t="str">
        <f t="shared" si="687"/>
        <v>-15.79460863955319</v>
      </c>
      <c r="E1190" s="71" t="str">
        <f t="shared" si="688"/>
        <v>35.250041484832764</v>
      </c>
      <c r="F1190" s="71" t="str">
        <f t="shared" si="689"/>
        <v>894.0</v>
      </c>
      <c r="G1190" s="71" t="str">
        <f t="shared" si="690"/>
        <v>Malawi</v>
      </c>
      <c r="H1190" s="71" t="str">
        <f t="shared" si="691"/>
        <v>Chiradzulu</v>
      </c>
      <c r="I1190" s="71" t="str">
        <f t="shared" si="692"/>
        <v>Mpunga</v>
      </c>
      <c r="J1190" s="71" t="str">
        <f t="shared" si="693"/>
        <v>Chiniko</v>
      </c>
      <c r="K1190" s="71" t="str">
        <f t="shared" si="694"/>
        <v>Mkanda</v>
      </c>
      <c r="L1190" s="71">
        <f t="shared" si="695"/>
        <v>0</v>
      </c>
      <c r="M1190" s="71">
        <f t="shared" si="696"/>
        <v>0</v>
      </c>
      <c r="N1190" s="71">
        <f t="shared" si="715"/>
        <v>7</v>
      </c>
      <c r="O1190" s="71" t="str">
        <f t="shared" si="716"/>
        <v>Intermediate Level of Service</v>
      </c>
      <c r="P1190" s="71">
        <v>1</v>
      </c>
      <c r="Q1190" s="71" t="str">
        <f t="shared" si="697"/>
        <v>Afridev Handpump</v>
      </c>
      <c r="R1190" s="71" t="str">
        <f t="shared" si="698"/>
        <v/>
      </c>
      <c r="S1190" s="71" t="str">
        <f t="shared" si="717"/>
        <v>Afridev Handpump</v>
      </c>
      <c r="T1190" s="71">
        <f t="shared" si="699"/>
        <v>1</v>
      </c>
      <c r="U1190" s="71">
        <f t="shared" si="700"/>
        <v>600</v>
      </c>
      <c r="V1190" s="71">
        <f t="shared" si="701"/>
        <v>0</v>
      </c>
      <c r="W1190" s="71">
        <f t="shared" si="702"/>
        <v>1</v>
      </c>
      <c r="X1190" s="71" t="str">
        <f t="shared" si="703"/>
        <v/>
      </c>
      <c r="Y1190" s="71" t="str">
        <f t="shared" si="704"/>
        <v/>
      </c>
      <c r="Z1190" s="71">
        <f t="shared" si="718"/>
        <v>1</v>
      </c>
      <c r="AA1190" s="71">
        <f t="shared" si="705"/>
        <v>1</v>
      </c>
      <c r="AB1190" s="71">
        <f t="shared" si="706"/>
        <v>84</v>
      </c>
      <c r="AC1190" s="71" t="str">
        <f t="shared" si="707"/>
        <v>Handpump</v>
      </c>
      <c r="AD1190" s="71">
        <f t="shared" si="719"/>
        <v>84</v>
      </c>
      <c r="AE1190" s="71" t="str">
        <f t="shared" si="720"/>
        <v/>
      </c>
      <c r="AF1190" s="71">
        <f t="shared" si="708"/>
        <v>1</v>
      </c>
      <c r="AG1190" s="71" t="str">
        <f t="shared" si="709"/>
        <v/>
      </c>
      <c r="AH1190" s="71" t="str">
        <f t="shared" si="710"/>
        <v/>
      </c>
      <c r="AI1190" s="71">
        <f t="shared" si="711"/>
        <v>1</v>
      </c>
      <c r="AJ1190" s="71" t="str">
        <f t="shared" si="712"/>
        <v>Turbidity</v>
      </c>
      <c r="AK1190" s="71">
        <f t="shared" si="713"/>
        <v>1</v>
      </c>
      <c r="AL1190" s="71">
        <f t="shared" si="721"/>
        <v>1</v>
      </c>
      <c r="AM1190" s="71">
        <f t="shared" si="714"/>
        <v>1</v>
      </c>
    </row>
    <row r="1191" spans="1:39" x14ac:dyDescent="0.45">
      <c r="A1191" s="71" t="str">
        <f t="shared" si="684"/>
        <v>2702010546</v>
      </c>
      <c r="B1191" s="71" t="str">
        <f t="shared" si="685"/>
        <v>04-09-2019 11:54:26 UTC</v>
      </c>
      <c r="C1191" s="71" t="str">
        <f t="shared" si="686"/>
        <v>qy5h-fwne-y4et</v>
      </c>
      <c r="D1191" s="71" t="str">
        <f t="shared" si="687"/>
        <v>-15.591763649135828</v>
      </c>
      <c r="E1191" s="71" t="str">
        <f t="shared" si="688"/>
        <v>35.16452352516353</v>
      </c>
      <c r="F1191" s="71" t="str">
        <f t="shared" si="689"/>
        <v>986.0</v>
      </c>
      <c r="G1191" s="71" t="str">
        <f t="shared" si="690"/>
        <v>Malawi</v>
      </c>
      <c r="H1191" s="71" t="str">
        <f t="shared" si="691"/>
        <v>Chiradzulu</v>
      </c>
      <c r="I1191" s="71" t="str">
        <f t="shared" si="692"/>
        <v>Mpama</v>
      </c>
      <c r="J1191" s="71" t="str">
        <f t="shared" si="693"/>
        <v>Mmanga</v>
      </c>
      <c r="K1191" s="71" t="str">
        <f t="shared" si="694"/>
        <v>Walala</v>
      </c>
      <c r="L1191" s="71">
        <f t="shared" si="695"/>
        <v>0</v>
      </c>
      <c r="M1191" s="71">
        <f t="shared" si="696"/>
        <v>0</v>
      </c>
      <c r="N1191" s="71">
        <f t="shared" si="715"/>
        <v>8</v>
      </c>
      <c r="O1191" s="71" t="str">
        <f t="shared" si="716"/>
        <v>High Level of Service</v>
      </c>
      <c r="P1191" s="71">
        <v>1</v>
      </c>
      <c r="Q1191" s="71" t="str">
        <f t="shared" si="697"/>
        <v>Afridev Handpump</v>
      </c>
      <c r="R1191" s="71" t="str">
        <f t="shared" si="698"/>
        <v/>
      </c>
      <c r="S1191" s="71" t="str">
        <f t="shared" si="717"/>
        <v>Afridev Handpump</v>
      </c>
      <c r="T1191" s="71">
        <f t="shared" si="699"/>
        <v>1</v>
      </c>
      <c r="U1191" s="71">
        <f t="shared" si="700"/>
        <v>225</v>
      </c>
      <c r="V1191" s="71">
        <f t="shared" si="701"/>
        <v>1</v>
      </c>
      <c r="W1191" s="71">
        <f t="shared" si="702"/>
        <v>1</v>
      </c>
      <c r="X1191" s="71" t="str">
        <f t="shared" si="703"/>
        <v/>
      </c>
      <c r="Y1191" s="71" t="str">
        <f t="shared" si="704"/>
        <v/>
      </c>
      <c r="Z1191" s="71">
        <f t="shared" si="718"/>
        <v>1</v>
      </c>
      <c r="AA1191" s="71">
        <f t="shared" si="705"/>
        <v>1</v>
      </c>
      <c r="AB1191" s="71">
        <f t="shared" si="706"/>
        <v>80</v>
      </c>
      <c r="AC1191" s="71" t="str">
        <f t="shared" si="707"/>
        <v>Handpump</v>
      </c>
      <c r="AD1191" s="71">
        <f t="shared" si="719"/>
        <v>80</v>
      </c>
      <c r="AE1191" s="71" t="str">
        <f t="shared" si="720"/>
        <v/>
      </c>
      <c r="AF1191" s="71">
        <f t="shared" si="708"/>
        <v>1</v>
      </c>
      <c r="AG1191" s="71" t="str">
        <f t="shared" si="709"/>
        <v/>
      </c>
      <c r="AH1191" s="71" t="str">
        <f t="shared" si="710"/>
        <v/>
      </c>
      <c r="AI1191" s="71">
        <f t="shared" si="711"/>
        <v>1</v>
      </c>
      <c r="AJ1191" s="71" t="str">
        <f t="shared" si="712"/>
        <v>Turbidity</v>
      </c>
      <c r="AK1191" s="71">
        <f t="shared" si="713"/>
        <v>1</v>
      </c>
      <c r="AL1191" s="71">
        <f t="shared" si="721"/>
        <v>1</v>
      </c>
      <c r="AM1191" s="71">
        <f t="shared" si="714"/>
        <v>1</v>
      </c>
    </row>
    <row r="1192" spans="1:39" x14ac:dyDescent="0.45">
      <c r="A1192" s="71" t="str">
        <f t="shared" si="684"/>
        <v>2702070810</v>
      </c>
      <c r="B1192" s="71" t="str">
        <f t="shared" si="685"/>
        <v>04-09-2019 11:58:23 UTC</v>
      </c>
      <c r="C1192" s="71" t="str">
        <f t="shared" si="686"/>
        <v>8yth-fkru-vq0d</v>
      </c>
      <c r="D1192" s="71" t="str">
        <f t="shared" si="687"/>
        <v>-15.760108684189618</v>
      </c>
      <c r="E1192" s="71" t="str">
        <f t="shared" si="688"/>
        <v>35.127915646880865</v>
      </c>
      <c r="F1192" s="71" t="str">
        <f t="shared" si="689"/>
        <v>1060.0</v>
      </c>
      <c r="G1192" s="71" t="str">
        <f t="shared" si="690"/>
        <v>Malawi</v>
      </c>
      <c r="H1192" s="71" t="str">
        <f t="shared" si="691"/>
        <v>Chiradzulu</v>
      </c>
      <c r="I1192" s="71" t="str">
        <f t="shared" si="692"/>
        <v>Likoswe</v>
      </c>
      <c r="J1192" s="71" t="str">
        <f t="shared" si="693"/>
        <v>Mkwanda</v>
      </c>
      <c r="K1192" s="71" t="str">
        <f t="shared" si="694"/>
        <v>Nkowasenga</v>
      </c>
      <c r="L1192" s="71">
        <f t="shared" si="695"/>
        <v>0</v>
      </c>
      <c r="M1192" s="71">
        <f t="shared" si="696"/>
        <v>0</v>
      </c>
      <c r="N1192" s="71">
        <f t="shared" si="715"/>
        <v>0</v>
      </c>
      <c r="O1192" s="71" t="str">
        <f t="shared" si="716"/>
        <v>No Improved System</v>
      </c>
      <c r="P1192" s="71" t="s">
        <v>96</v>
      </c>
      <c r="Q1192" s="71" t="str">
        <f t="shared" si="697"/>
        <v/>
      </c>
      <c r="R1192" s="71" t="str">
        <f t="shared" si="698"/>
        <v>Unprotected Spring</v>
      </c>
      <c r="S1192" s="71" t="str">
        <f t="shared" si="717"/>
        <v>Unprotected Spring</v>
      </c>
      <c r="T1192" s="71" t="str">
        <f t="shared" si="699"/>
        <v>N/A</v>
      </c>
      <c r="U1192" s="71">
        <f t="shared" si="700"/>
        <v>300</v>
      </c>
      <c r="V1192" s="71" t="str">
        <f t="shared" si="701"/>
        <v>N/A</v>
      </c>
      <c r="W1192" s="71" t="str">
        <f t="shared" si="702"/>
        <v/>
      </c>
      <c r="X1192" s="71" t="str">
        <f t="shared" si="703"/>
        <v/>
      </c>
      <c r="Y1192" s="71" t="str">
        <f t="shared" si="704"/>
        <v/>
      </c>
      <c r="Z1192" s="71" t="str">
        <f t="shared" si="718"/>
        <v>N/A</v>
      </c>
      <c r="AA1192" s="71" t="str">
        <f t="shared" si="705"/>
        <v>N/A</v>
      </c>
      <c r="AB1192" s="71" t="str">
        <f t="shared" si="706"/>
        <v/>
      </c>
      <c r="AC1192" s="71" t="str">
        <f t="shared" si="707"/>
        <v/>
      </c>
      <c r="AD1192" s="71" t="str">
        <f t="shared" si="719"/>
        <v/>
      </c>
      <c r="AE1192" s="71" t="str">
        <f t="shared" si="720"/>
        <v/>
      </c>
      <c r="AF1192" s="71" t="str">
        <f t="shared" si="708"/>
        <v>N/A</v>
      </c>
      <c r="AG1192" s="71" t="str">
        <f t="shared" si="709"/>
        <v/>
      </c>
      <c r="AH1192" s="71" t="str">
        <f t="shared" si="710"/>
        <v/>
      </c>
      <c r="AI1192" s="71" t="str">
        <f t="shared" si="711"/>
        <v/>
      </c>
      <c r="AJ1192" s="71" t="str">
        <f t="shared" si="712"/>
        <v/>
      </c>
      <c r="AK1192" s="71" t="str">
        <f t="shared" si="713"/>
        <v/>
      </c>
      <c r="AL1192" s="71" t="str">
        <f t="shared" si="721"/>
        <v>N/A</v>
      </c>
      <c r="AM1192" s="71" t="str">
        <f t="shared" si="714"/>
        <v>N/A</v>
      </c>
    </row>
    <row r="1193" spans="1:39" x14ac:dyDescent="0.45">
      <c r="A1193" s="71" t="str">
        <f t="shared" si="684"/>
        <v>2736560892</v>
      </c>
      <c r="B1193" s="71" t="str">
        <f t="shared" si="685"/>
        <v>04-09-2019 12:19:54 UTC</v>
      </c>
      <c r="C1193" s="71" t="str">
        <f t="shared" si="686"/>
        <v>j8wg-qg4x-ra5a</v>
      </c>
      <c r="D1193" s="71" t="str">
        <f t="shared" si="687"/>
        <v>-15.764374150894582</v>
      </c>
      <c r="E1193" s="71" t="str">
        <f t="shared" si="688"/>
        <v>35.12330811470747</v>
      </c>
      <c r="F1193" s="71" t="str">
        <f t="shared" si="689"/>
        <v>1085.0</v>
      </c>
      <c r="G1193" s="71" t="str">
        <f t="shared" si="690"/>
        <v>Malawi</v>
      </c>
      <c r="H1193" s="71" t="str">
        <f t="shared" si="691"/>
        <v>Chiradzulu</v>
      </c>
      <c r="I1193" s="71" t="str">
        <f t="shared" si="692"/>
        <v>Likoswe</v>
      </c>
      <c r="J1193" s="71" t="str">
        <f t="shared" si="693"/>
        <v>Mkwanda</v>
      </c>
      <c r="K1193" s="71" t="str">
        <f t="shared" si="694"/>
        <v>Nkowasenga</v>
      </c>
      <c r="L1193" s="71">
        <f t="shared" si="695"/>
        <v>0</v>
      </c>
      <c r="M1193" s="71">
        <f t="shared" si="696"/>
        <v>0</v>
      </c>
      <c r="N1193" s="71">
        <f t="shared" si="715"/>
        <v>5</v>
      </c>
      <c r="O1193" s="71" t="str">
        <f t="shared" si="716"/>
        <v>Basic Level of Service</v>
      </c>
      <c r="P1193" s="71">
        <v>1</v>
      </c>
      <c r="Q1193" s="71" t="str">
        <f t="shared" si="697"/>
        <v>Afridev Handpump</v>
      </c>
      <c r="R1193" s="71" t="str">
        <f t="shared" si="698"/>
        <v/>
      </c>
      <c r="S1193" s="71" t="str">
        <f t="shared" si="717"/>
        <v>Afridev Handpump</v>
      </c>
      <c r="T1193" s="71">
        <f t="shared" si="699"/>
        <v>1</v>
      </c>
      <c r="U1193" s="71">
        <f t="shared" si="700"/>
        <v>250</v>
      </c>
      <c r="V1193" s="71">
        <f t="shared" si="701"/>
        <v>1</v>
      </c>
      <c r="W1193" s="71">
        <f t="shared" si="702"/>
        <v>1</v>
      </c>
      <c r="X1193" s="71" t="str">
        <f t="shared" si="703"/>
        <v/>
      </c>
      <c r="Y1193" s="71" t="str">
        <f t="shared" si="704"/>
        <v/>
      </c>
      <c r="Z1193" s="71">
        <f t="shared" si="718"/>
        <v>1</v>
      </c>
      <c r="AA1193" s="71">
        <f t="shared" si="705"/>
        <v>0</v>
      </c>
      <c r="AB1193" s="71">
        <f t="shared" si="706"/>
        <v>0</v>
      </c>
      <c r="AC1193" s="71" t="str">
        <f t="shared" si="707"/>
        <v>Handpump</v>
      </c>
      <c r="AD1193" s="71">
        <f t="shared" si="719"/>
        <v>0</v>
      </c>
      <c r="AE1193" s="71" t="str">
        <f t="shared" si="720"/>
        <v/>
      </c>
      <c r="AF1193" s="71">
        <f t="shared" si="708"/>
        <v>1</v>
      </c>
      <c r="AG1193" s="71" t="str">
        <f t="shared" si="709"/>
        <v/>
      </c>
      <c r="AH1193" s="71" t="str">
        <f t="shared" si="710"/>
        <v/>
      </c>
      <c r="AI1193" s="71" t="str">
        <f t="shared" si="711"/>
        <v/>
      </c>
      <c r="AJ1193" s="71" t="str">
        <f t="shared" si="712"/>
        <v>Turbidity</v>
      </c>
      <c r="AK1193" s="71" t="str">
        <f t="shared" si="713"/>
        <v/>
      </c>
      <c r="AL1193" s="71" t="str">
        <f t="shared" si="721"/>
        <v>No Data</v>
      </c>
      <c r="AM1193" s="71">
        <f t="shared" si="714"/>
        <v>0</v>
      </c>
    </row>
    <row r="1194" spans="1:39" x14ac:dyDescent="0.45">
      <c r="A1194" s="71" t="str">
        <f t="shared" si="684"/>
        <v>2715060876</v>
      </c>
      <c r="B1194" s="71" t="str">
        <f t="shared" si="685"/>
        <v>04-09-2019 12:31:47 UTC</v>
      </c>
      <c r="C1194" s="71" t="str">
        <f t="shared" si="686"/>
        <v>4kqg-u1mc-u1ua</v>
      </c>
      <c r="D1194" s="71" t="str">
        <f t="shared" si="687"/>
        <v>-15.588616663590074</v>
      </c>
      <c r="E1194" s="71" t="str">
        <f t="shared" si="688"/>
        <v>35.1683743391186</v>
      </c>
      <c r="F1194" s="71" t="str">
        <f t="shared" si="689"/>
        <v>987.0</v>
      </c>
      <c r="G1194" s="71" t="str">
        <f t="shared" si="690"/>
        <v>Malawi</v>
      </c>
      <c r="H1194" s="71" t="str">
        <f t="shared" si="691"/>
        <v>Chiradzulu</v>
      </c>
      <c r="I1194" s="71" t="str">
        <f t="shared" si="692"/>
        <v>Mpama</v>
      </c>
      <c r="J1194" s="71" t="str">
        <f t="shared" si="693"/>
        <v>Mmanga</v>
      </c>
      <c r="K1194" s="71" t="str">
        <f t="shared" si="694"/>
        <v>Walala</v>
      </c>
      <c r="L1194" s="71">
        <f t="shared" si="695"/>
        <v>0</v>
      </c>
      <c r="M1194" s="71">
        <f t="shared" si="696"/>
        <v>0</v>
      </c>
      <c r="N1194" s="71">
        <f t="shared" si="715"/>
        <v>7</v>
      </c>
      <c r="O1194" s="71" t="str">
        <f t="shared" si="716"/>
        <v>Intermediate Level of Service</v>
      </c>
      <c r="P1194" s="71">
        <v>1</v>
      </c>
      <c r="Q1194" s="71" t="str">
        <f t="shared" si="697"/>
        <v>Afridev Handpump</v>
      </c>
      <c r="R1194" s="71" t="str">
        <f t="shared" si="698"/>
        <v/>
      </c>
      <c r="S1194" s="71" t="str">
        <f t="shared" si="717"/>
        <v>Afridev Handpump</v>
      </c>
      <c r="T1194" s="71">
        <f t="shared" si="699"/>
        <v>1</v>
      </c>
      <c r="U1194" s="71">
        <f t="shared" si="700"/>
        <v>225</v>
      </c>
      <c r="V1194" s="71">
        <f t="shared" si="701"/>
        <v>1</v>
      </c>
      <c r="W1194" s="71">
        <f t="shared" si="702"/>
        <v>1</v>
      </c>
      <c r="X1194" s="71" t="str">
        <f t="shared" si="703"/>
        <v/>
      </c>
      <c r="Y1194" s="71" t="str">
        <f t="shared" si="704"/>
        <v/>
      </c>
      <c r="Z1194" s="71">
        <f t="shared" si="718"/>
        <v>1</v>
      </c>
      <c r="AA1194" s="71">
        <f t="shared" si="705"/>
        <v>1</v>
      </c>
      <c r="AB1194" s="71">
        <f t="shared" si="706"/>
        <v>62</v>
      </c>
      <c r="AC1194" s="71" t="str">
        <f t="shared" si="707"/>
        <v>Handpump</v>
      </c>
      <c r="AD1194" s="71">
        <f t="shared" si="719"/>
        <v>62</v>
      </c>
      <c r="AE1194" s="71" t="str">
        <f t="shared" si="720"/>
        <v/>
      </c>
      <c r="AF1194" s="71">
        <f t="shared" si="708"/>
        <v>1</v>
      </c>
      <c r="AG1194" s="71" t="str">
        <f t="shared" si="709"/>
        <v/>
      </c>
      <c r="AH1194" s="71" t="str">
        <f t="shared" si="710"/>
        <v/>
      </c>
      <c r="AI1194" s="71">
        <f t="shared" si="711"/>
        <v>1</v>
      </c>
      <c r="AJ1194" s="71" t="str">
        <f t="shared" si="712"/>
        <v>Turbidity</v>
      </c>
      <c r="AK1194" s="71">
        <f t="shared" si="713"/>
        <v>1</v>
      </c>
      <c r="AL1194" s="71">
        <f t="shared" si="721"/>
        <v>1</v>
      </c>
      <c r="AM1194" s="71">
        <f t="shared" si="714"/>
        <v>0</v>
      </c>
    </row>
    <row r="1195" spans="1:39" x14ac:dyDescent="0.45">
      <c r="A1195" s="71" t="str">
        <f t="shared" si="684"/>
        <v>2713040511</v>
      </c>
      <c r="B1195" s="71" t="str">
        <f t="shared" si="685"/>
        <v>04-09-2019 12:40:52 UTC</v>
      </c>
      <c r="C1195" s="71" t="str">
        <f t="shared" si="686"/>
        <v>bbs5-5eer-584b</v>
      </c>
      <c r="D1195" s="71" t="str">
        <f t="shared" si="687"/>
        <v>-15.590332648716867</v>
      </c>
      <c r="E1195" s="71" t="str">
        <f t="shared" si="688"/>
        <v>35.16524529084563</v>
      </c>
      <c r="F1195" s="71" t="str">
        <f t="shared" si="689"/>
        <v>1003.0</v>
      </c>
      <c r="G1195" s="71" t="str">
        <f t="shared" si="690"/>
        <v>Malawi</v>
      </c>
      <c r="H1195" s="71" t="str">
        <f t="shared" si="691"/>
        <v>Chiradzulu</v>
      </c>
      <c r="I1195" s="71" t="str">
        <f t="shared" si="692"/>
        <v>Mpama</v>
      </c>
      <c r="J1195" s="71" t="str">
        <f t="shared" si="693"/>
        <v>Mmanga</v>
      </c>
      <c r="K1195" s="71" t="str">
        <f t="shared" si="694"/>
        <v>Walala</v>
      </c>
      <c r="L1195" s="71">
        <f t="shared" si="695"/>
        <v>0</v>
      </c>
      <c r="M1195" s="71">
        <f t="shared" si="696"/>
        <v>0</v>
      </c>
      <c r="N1195" s="71">
        <f t="shared" si="715"/>
        <v>8</v>
      </c>
      <c r="O1195" s="71" t="str">
        <f t="shared" si="716"/>
        <v>High Level of Service</v>
      </c>
      <c r="P1195" s="71">
        <v>1</v>
      </c>
      <c r="Q1195" s="71" t="str">
        <f t="shared" si="697"/>
        <v>Afridev Handpump</v>
      </c>
      <c r="R1195" s="71" t="str">
        <f t="shared" si="698"/>
        <v/>
      </c>
      <c r="S1195" s="71" t="str">
        <f t="shared" si="717"/>
        <v>Afridev Handpump</v>
      </c>
      <c r="T1195" s="71">
        <f t="shared" si="699"/>
        <v>1</v>
      </c>
      <c r="U1195" s="71">
        <f t="shared" si="700"/>
        <v>225</v>
      </c>
      <c r="V1195" s="71">
        <f t="shared" si="701"/>
        <v>1</v>
      </c>
      <c r="W1195" s="71">
        <f t="shared" si="702"/>
        <v>1</v>
      </c>
      <c r="X1195" s="71" t="str">
        <f t="shared" si="703"/>
        <v/>
      </c>
      <c r="Y1195" s="71" t="str">
        <f t="shared" si="704"/>
        <v/>
      </c>
      <c r="Z1195" s="71">
        <f t="shared" si="718"/>
        <v>1</v>
      </c>
      <c r="AA1195" s="71">
        <f t="shared" si="705"/>
        <v>1</v>
      </c>
      <c r="AB1195" s="71">
        <f t="shared" si="706"/>
        <v>60</v>
      </c>
      <c r="AC1195" s="71" t="str">
        <f t="shared" si="707"/>
        <v>Handpump</v>
      </c>
      <c r="AD1195" s="71">
        <f t="shared" si="719"/>
        <v>60</v>
      </c>
      <c r="AE1195" s="71" t="str">
        <f t="shared" si="720"/>
        <v/>
      </c>
      <c r="AF1195" s="71">
        <f t="shared" si="708"/>
        <v>1</v>
      </c>
      <c r="AG1195" s="71" t="str">
        <f t="shared" si="709"/>
        <v/>
      </c>
      <c r="AH1195" s="71" t="str">
        <f t="shared" si="710"/>
        <v/>
      </c>
      <c r="AI1195" s="71">
        <f t="shared" si="711"/>
        <v>1</v>
      </c>
      <c r="AJ1195" s="71" t="str">
        <f t="shared" si="712"/>
        <v>Turbidity</v>
      </c>
      <c r="AK1195" s="71">
        <f t="shared" si="713"/>
        <v>1</v>
      </c>
      <c r="AL1195" s="71">
        <f t="shared" si="721"/>
        <v>1</v>
      </c>
      <c r="AM1195" s="71">
        <f t="shared" si="714"/>
        <v>1</v>
      </c>
    </row>
    <row r="1196" spans="1:39" x14ac:dyDescent="0.45">
      <c r="A1196" s="71" t="str">
        <f t="shared" si="684"/>
        <v>2715070185</v>
      </c>
      <c r="B1196" s="71" t="str">
        <f t="shared" si="685"/>
        <v>04-09-2019 12:52:25 UTC</v>
      </c>
      <c r="C1196" s="71" t="str">
        <f t="shared" si="686"/>
        <v>3ykq-aaxp-fanp</v>
      </c>
      <c r="D1196" s="71" t="str">
        <f t="shared" si="687"/>
        <v>-15.611614887602627</v>
      </c>
      <c r="E1196" s="71" t="str">
        <f t="shared" si="688"/>
        <v>35.15338238328695</v>
      </c>
      <c r="F1196" s="71" t="str">
        <f t="shared" si="689"/>
        <v>998.0</v>
      </c>
      <c r="G1196" s="71" t="str">
        <f t="shared" si="690"/>
        <v>Malawi</v>
      </c>
      <c r="H1196" s="71" t="str">
        <f t="shared" si="691"/>
        <v>Chiradzulu</v>
      </c>
      <c r="I1196" s="71" t="str">
        <f t="shared" si="692"/>
        <v>Mpama</v>
      </c>
      <c r="J1196" s="71" t="str">
        <f t="shared" si="693"/>
        <v>Poya</v>
      </c>
      <c r="K1196" s="71" t="str">
        <f t="shared" si="694"/>
        <v>Poya</v>
      </c>
      <c r="L1196" s="71">
        <f t="shared" si="695"/>
        <v>0</v>
      </c>
      <c r="M1196" s="71">
        <f t="shared" si="696"/>
        <v>0</v>
      </c>
      <c r="N1196" s="71">
        <f t="shared" si="715"/>
        <v>7</v>
      </c>
      <c r="O1196" s="71" t="str">
        <f t="shared" si="716"/>
        <v>Intermediate Level of Service</v>
      </c>
      <c r="P1196" s="71">
        <v>1</v>
      </c>
      <c r="Q1196" s="71" t="str">
        <f t="shared" si="697"/>
        <v>Afridev Handpump</v>
      </c>
      <c r="R1196" s="71" t="str">
        <f t="shared" si="698"/>
        <v/>
      </c>
      <c r="S1196" s="71" t="str">
        <f t="shared" si="717"/>
        <v>Afridev Handpump</v>
      </c>
      <c r="T1196" s="71">
        <f t="shared" si="699"/>
        <v>1</v>
      </c>
      <c r="U1196" s="71">
        <f t="shared" si="700"/>
        <v>200</v>
      </c>
      <c r="V1196" s="71">
        <f t="shared" si="701"/>
        <v>1</v>
      </c>
      <c r="W1196" s="71">
        <f t="shared" si="702"/>
        <v>1</v>
      </c>
      <c r="X1196" s="71" t="str">
        <f t="shared" si="703"/>
        <v/>
      </c>
      <c r="Y1196" s="71" t="str">
        <f t="shared" si="704"/>
        <v/>
      </c>
      <c r="Z1196" s="71">
        <f t="shared" si="718"/>
        <v>1</v>
      </c>
      <c r="AA1196" s="71">
        <f t="shared" si="705"/>
        <v>1</v>
      </c>
      <c r="AB1196" s="71">
        <f t="shared" si="706"/>
        <v>600</v>
      </c>
      <c r="AC1196" s="71" t="str">
        <f t="shared" si="707"/>
        <v>Handpump</v>
      </c>
      <c r="AD1196" s="71">
        <f t="shared" si="719"/>
        <v>600</v>
      </c>
      <c r="AE1196" s="71" t="str">
        <f t="shared" si="720"/>
        <v/>
      </c>
      <c r="AF1196" s="71">
        <f t="shared" si="708"/>
        <v>0</v>
      </c>
      <c r="AG1196" s="71" t="str">
        <f t="shared" si="709"/>
        <v/>
      </c>
      <c r="AH1196" s="71" t="str">
        <f t="shared" si="710"/>
        <v/>
      </c>
      <c r="AI1196" s="71">
        <f t="shared" si="711"/>
        <v>1</v>
      </c>
      <c r="AJ1196" s="71" t="str">
        <f t="shared" si="712"/>
        <v>Turbidity</v>
      </c>
      <c r="AK1196" s="71">
        <f t="shared" si="713"/>
        <v>1</v>
      </c>
      <c r="AL1196" s="71">
        <f t="shared" si="721"/>
        <v>1</v>
      </c>
      <c r="AM1196" s="71">
        <f t="shared" si="714"/>
        <v>1</v>
      </c>
    </row>
    <row r="1197" spans="1:39" x14ac:dyDescent="0.45">
      <c r="A1197" s="71" t="str">
        <f t="shared" si="684"/>
        <v>2709860182</v>
      </c>
      <c r="B1197" s="71" t="str">
        <f t="shared" si="685"/>
        <v>04-09-2019 12:57:59 UTC</v>
      </c>
      <c r="C1197" s="71" t="str">
        <f t="shared" si="686"/>
        <v>5t7w-xuwy-ctn3</v>
      </c>
      <c r="D1197" s="71" t="str">
        <f t="shared" si="687"/>
        <v>-15.809396747499704</v>
      </c>
      <c r="E1197" s="71" t="str">
        <f t="shared" si="688"/>
        <v>35.24259366095066</v>
      </c>
      <c r="F1197" s="71" t="str">
        <f t="shared" si="689"/>
        <v>863.0</v>
      </c>
      <c r="G1197" s="71" t="str">
        <f t="shared" si="690"/>
        <v>Malawi</v>
      </c>
      <c r="H1197" s="71" t="str">
        <f t="shared" si="691"/>
        <v>Chiradzulu</v>
      </c>
      <c r="I1197" s="71" t="str">
        <f t="shared" si="692"/>
        <v>Mpunga</v>
      </c>
      <c r="J1197" s="71" t="str">
        <f t="shared" si="693"/>
        <v>Chiniko</v>
      </c>
      <c r="K1197" s="71" t="str">
        <f t="shared" si="694"/>
        <v>Singano</v>
      </c>
      <c r="L1197" s="71">
        <f t="shared" si="695"/>
        <v>0</v>
      </c>
      <c r="M1197" s="71">
        <f t="shared" si="696"/>
        <v>0</v>
      </c>
      <c r="N1197" s="71">
        <f t="shared" si="715"/>
        <v>5</v>
      </c>
      <c r="O1197" s="71" t="str">
        <f t="shared" si="716"/>
        <v>Basic Level of Service</v>
      </c>
      <c r="P1197" s="71">
        <v>1</v>
      </c>
      <c r="Q1197" s="71" t="str">
        <f t="shared" si="697"/>
        <v>Afridev Handpump</v>
      </c>
      <c r="R1197" s="71" t="str">
        <f t="shared" si="698"/>
        <v/>
      </c>
      <c r="S1197" s="71" t="str">
        <f t="shared" si="717"/>
        <v>Afridev Handpump</v>
      </c>
      <c r="T1197" s="71">
        <f t="shared" si="699"/>
        <v>1</v>
      </c>
      <c r="U1197" s="71">
        <f t="shared" si="700"/>
        <v>400</v>
      </c>
      <c r="V1197" s="71">
        <f t="shared" si="701"/>
        <v>0</v>
      </c>
      <c r="W1197" s="71">
        <f t="shared" si="702"/>
        <v>1</v>
      </c>
      <c r="X1197" s="71" t="str">
        <f t="shared" si="703"/>
        <v/>
      </c>
      <c r="Y1197" s="71" t="str">
        <f t="shared" si="704"/>
        <v/>
      </c>
      <c r="Z1197" s="71">
        <f t="shared" si="718"/>
        <v>1</v>
      </c>
      <c r="AA1197" s="71">
        <f t="shared" si="705"/>
        <v>1</v>
      </c>
      <c r="AB1197" s="71">
        <f t="shared" si="706"/>
        <v>60</v>
      </c>
      <c r="AC1197" s="71" t="str">
        <f t="shared" si="707"/>
        <v>Handpump</v>
      </c>
      <c r="AD1197" s="71">
        <f t="shared" si="719"/>
        <v>60</v>
      </c>
      <c r="AE1197" s="71" t="str">
        <f t="shared" si="720"/>
        <v/>
      </c>
      <c r="AF1197" s="71">
        <f t="shared" si="708"/>
        <v>1</v>
      </c>
      <c r="AG1197" s="71" t="str">
        <f t="shared" si="709"/>
        <v/>
      </c>
      <c r="AH1197" s="71" t="str">
        <f t="shared" si="710"/>
        <v/>
      </c>
      <c r="AI1197" s="71">
        <f t="shared" si="711"/>
        <v>1</v>
      </c>
      <c r="AJ1197" s="71" t="str">
        <f t="shared" si="712"/>
        <v>Turbidity</v>
      </c>
      <c r="AK1197" s="71" t="str">
        <f t="shared" si="713"/>
        <v/>
      </c>
      <c r="AL1197" s="71" t="str">
        <f t="shared" si="721"/>
        <v>No Data</v>
      </c>
      <c r="AM1197" s="71">
        <f t="shared" si="714"/>
        <v>0</v>
      </c>
    </row>
    <row r="1198" spans="1:39" x14ac:dyDescent="0.45">
      <c r="A1198" s="71" t="str">
        <f t="shared" si="684"/>
        <v>2722930924</v>
      </c>
      <c r="B1198" s="71" t="str">
        <f t="shared" si="685"/>
        <v>04-09-2019 13:10:09 UTC</v>
      </c>
      <c r="C1198" s="71" t="str">
        <f t="shared" si="686"/>
        <v>t67q-u47v-7uwg</v>
      </c>
      <c r="D1198" s="71" t="str">
        <f t="shared" si="687"/>
        <v>-15.582776237279177</v>
      </c>
      <c r="E1198" s="71" t="str">
        <f t="shared" si="688"/>
        <v>35.17667233943939</v>
      </c>
      <c r="F1198" s="71" t="str">
        <f t="shared" si="689"/>
        <v>970.0</v>
      </c>
      <c r="G1198" s="71" t="str">
        <f t="shared" si="690"/>
        <v>Malawi</v>
      </c>
      <c r="H1198" s="71" t="str">
        <f t="shared" si="691"/>
        <v>Chiradzulu</v>
      </c>
      <c r="I1198" s="71" t="str">
        <f t="shared" si="692"/>
        <v>Mpama</v>
      </c>
      <c r="J1198" s="71" t="str">
        <f t="shared" si="693"/>
        <v>Mmanga</v>
      </c>
      <c r="K1198" s="71" t="str">
        <f t="shared" si="694"/>
        <v>Masuku</v>
      </c>
      <c r="L1198" s="71">
        <f t="shared" si="695"/>
        <v>0</v>
      </c>
      <c r="M1198" s="71">
        <f t="shared" si="696"/>
        <v>0</v>
      </c>
      <c r="N1198" s="71">
        <f t="shared" si="715"/>
        <v>6</v>
      </c>
      <c r="O1198" s="71" t="str">
        <f t="shared" si="716"/>
        <v>Intermediate Level of Service</v>
      </c>
      <c r="P1198" s="71">
        <v>1</v>
      </c>
      <c r="Q1198" s="71" t="str">
        <f t="shared" si="697"/>
        <v>Afridev Handpump</v>
      </c>
      <c r="R1198" s="71" t="str">
        <f t="shared" si="698"/>
        <v/>
      </c>
      <c r="S1198" s="71" t="str">
        <f t="shared" si="717"/>
        <v>Afridev Handpump</v>
      </c>
      <c r="T1198" s="71">
        <f t="shared" si="699"/>
        <v>1</v>
      </c>
      <c r="U1198" s="71">
        <f t="shared" si="700"/>
        <v>280</v>
      </c>
      <c r="V1198" s="71">
        <f t="shared" si="701"/>
        <v>0</v>
      </c>
      <c r="W1198" s="71">
        <f t="shared" si="702"/>
        <v>0</v>
      </c>
      <c r="X1198" s="71">
        <f t="shared" si="703"/>
        <v>1</v>
      </c>
      <c r="Y1198" s="71">
        <f t="shared" si="704"/>
        <v>0</v>
      </c>
      <c r="Z1198" s="71">
        <f t="shared" si="718"/>
        <v>0</v>
      </c>
      <c r="AA1198" s="71">
        <f t="shared" si="705"/>
        <v>1</v>
      </c>
      <c r="AB1198" s="71">
        <f t="shared" si="706"/>
        <v>52</v>
      </c>
      <c r="AC1198" s="71" t="str">
        <f t="shared" si="707"/>
        <v>Handpump</v>
      </c>
      <c r="AD1198" s="71">
        <f t="shared" si="719"/>
        <v>52</v>
      </c>
      <c r="AE1198" s="71" t="str">
        <f t="shared" si="720"/>
        <v/>
      </c>
      <c r="AF1198" s="71">
        <f t="shared" si="708"/>
        <v>1</v>
      </c>
      <c r="AG1198" s="71" t="str">
        <f t="shared" si="709"/>
        <v/>
      </c>
      <c r="AH1198" s="71" t="str">
        <f t="shared" si="710"/>
        <v/>
      </c>
      <c r="AI1198" s="71">
        <f t="shared" si="711"/>
        <v>1</v>
      </c>
      <c r="AJ1198" s="71" t="str">
        <f t="shared" si="712"/>
        <v>Turbidity</v>
      </c>
      <c r="AK1198" s="71">
        <f t="shared" si="713"/>
        <v>1</v>
      </c>
      <c r="AL1198" s="71">
        <f t="shared" si="721"/>
        <v>1</v>
      </c>
      <c r="AM1198" s="71">
        <f t="shared" si="714"/>
        <v>1</v>
      </c>
    </row>
    <row r="1199" spans="1:39" x14ac:dyDescent="0.45">
      <c r="A1199" s="71" t="str">
        <f t="shared" si="684"/>
        <v>2728680555</v>
      </c>
      <c r="B1199" s="71" t="str">
        <f t="shared" si="685"/>
        <v>04-09-2019 13:20:18 UTC</v>
      </c>
      <c r="C1199" s="71" t="str">
        <f t="shared" si="686"/>
        <v>ut0m-w622-rrng</v>
      </c>
      <c r="D1199" s="71" t="str">
        <f t="shared" si="687"/>
        <v>-15.5870455596596</v>
      </c>
      <c r="E1199" s="71" t="str">
        <f t="shared" si="688"/>
        <v>35.17230142839253</v>
      </c>
      <c r="F1199" s="71" t="str">
        <f t="shared" si="689"/>
        <v>967.0</v>
      </c>
      <c r="G1199" s="71" t="str">
        <f t="shared" si="690"/>
        <v>Malawi</v>
      </c>
      <c r="H1199" s="71" t="str">
        <f t="shared" si="691"/>
        <v>Chiradzulu</v>
      </c>
      <c r="I1199" s="71" t="str">
        <f t="shared" si="692"/>
        <v>Mpama</v>
      </c>
      <c r="J1199" s="71" t="str">
        <f t="shared" si="693"/>
        <v>Mmanga</v>
      </c>
      <c r="K1199" s="71" t="str">
        <f t="shared" si="694"/>
        <v>Walala</v>
      </c>
      <c r="L1199" s="71">
        <f t="shared" si="695"/>
        <v>0</v>
      </c>
      <c r="M1199" s="71">
        <f t="shared" si="696"/>
        <v>0</v>
      </c>
      <c r="N1199" s="71">
        <f t="shared" si="715"/>
        <v>8</v>
      </c>
      <c r="O1199" s="71" t="str">
        <f t="shared" si="716"/>
        <v>High Level of Service</v>
      </c>
      <c r="P1199" s="71">
        <v>1</v>
      </c>
      <c r="Q1199" s="71" t="str">
        <f t="shared" si="697"/>
        <v>Afridev Handpump</v>
      </c>
      <c r="R1199" s="71" t="str">
        <f t="shared" si="698"/>
        <v/>
      </c>
      <c r="S1199" s="71" t="str">
        <f t="shared" si="717"/>
        <v>Afridev Handpump</v>
      </c>
      <c r="T1199" s="71">
        <f t="shared" si="699"/>
        <v>1</v>
      </c>
      <c r="U1199" s="71">
        <f t="shared" si="700"/>
        <v>160</v>
      </c>
      <c r="V1199" s="71">
        <f t="shared" si="701"/>
        <v>1</v>
      </c>
      <c r="W1199" s="71">
        <f t="shared" si="702"/>
        <v>1</v>
      </c>
      <c r="X1199" s="71" t="str">
        <f t="shared" si="703"/>
        <v/>
      </c>
      <c r="Y1199" s="71" t="str">
        <f t="shared" si="704"/>
        <v/>
      </c>
      <c r="Z1199" s="71">
        <f t="shared" si="718"/>
        <v>1</v>
      </c>
      <c r="AA1199" s="71">
        <f t="shared" si="705"/>
        <v>1</v>
      </c>
      <c r="AB1199" s="71">
        <f t="shared" si="706"/>
        <v>50</v>
      </c>
      <c r="AC1199" s="71" t="str">
        <f t="shared" si="707"/>
        <v>Handpump</v>
      </c>
      <c r="AD1199" s="71">
        <f t="shared" si="719"/>
        <v>50</v>
      </c>
      <c r="AE1199" s="71" t="str">
        <f t="shared" si="720"/>
        <v/>
      </c>
      <c r="AF1199" s="71">
        <f t="shared" si="708"/>
        <v>1</v>
      </c>
      <c r="AG1199" s="71" t="str">
        <f t="shared" si="709"/>
        <v/>
      </c>
      <c r="AH1199" s="71" t="str">
        <f t="shared" si="710"/>
        <v/>
      </c>
      <c r="AI1199" s="71">
        <f t="shared" si="711"/>
        <v>1</v>
      </c>
      <c r="AJ1199" s="71" t="str">
        <f t="shared" si="712"/>
        <v>Turbidity</v>
      </c>
      <c r="AK1199" s="71">
        <f t="shared" si="713"/>
        <v>1</v>
      </c>
      <c r="AL1199" s="71">
        <f t="shared" si="721"/>
        <v>1</v>
      </c>
      <c r="AM1199" s="71">
        <f t="shared" si="714"/>
        <v>1</v>
      </c>
    </row>
    <row r="1200" spans="1:39" x14ac:dyDescent="0.45">
      <c r="A1200" s="71" t="str">
        <f t="shared" si="684"/>
        <v>2724960454</v>
      </c>
      <c r="B1200" s="71" t="str">
        <f t="shared" si="685"/>
        <v>04-09-2019 13:27:27 UTC</v>
      </c>
      <c r="C1200" s="71" t="str">
        <f t="shared" si="686"/>
        <v>gx6s-6rck-bxsa</v>
      </c>
      <c r="D1200" s="71" t="str">
        <f t="shared" si="687"/>
        <v>-15.788016272708774</v>
      </c>
      <c r="E1200" s="71" t="str">
        <f t="shared" si="688"/>
        <v>35.247989343479276</v>
      </c>
      <c r="F1200" s="71" t="str">
        <f t="shared" si="689"/>
        <v>848.0</v>
      </c>
      <c r="G1200" s="71" t="str">
        <f t="shared" si="690"/>
        <v>Malawi</v>
      </c>
      <c r="H1200" s="71" t="str">
        <f t="shared" si="691"/>
        <v>Chiradzulu</v>
      </c>
      <c r="I1200" s="71" t="str">
        <f t="shared" si="692"/>
        <v>Mpunga</v>
      </c>
      <c r="J1200" s="71" t="str">
        <f t="shared" si="693"/>
        <v>Chiniko</v>
      </c>
      <c r="K1200" s="71" t="str">
        <f t="shared" si="694"/>
        <v>Taibu</v>
      </c>
      <c r="L1200" s="71">
        <f t="shared" si="695"/>
        <v>0</v>
      </c>
      <c r="M1200" s="71">
        <f t="shared" si="696"/>
        <v>0</v>
      </c>
      <c r="N1200" s="71">
        <f t="shared" si="715"/>
        <v>6</v>
      </c>
      <c r="O1200" s="71" t="str">
        <f t="shared" si="716"/>
        <v>Intermediate Level of Service</v>
      </c>
      <c r="P1200" s="71">
        <v>1</v>
      </c>
      <c r="Q1200" s="71" t="str">
        <f t="shared" si="697"/>
        <v>Afridev Handpump</v>
      </c>
      <c r="R1200" s="71" t="str">
        <f t="shared" si="698"/>
        <v/>
      </c>
      <c r="S1200" s="71" t="str">
        <f t="shared" si="717"/>
        <v>Afridev Handpump</v>
      </c>
      <c r="T1200" s="71">
        <f t="shared" si="699"/>
        <v>1</v>
      </c>
      <c r="U1200" s="71">
        <f t="shared" si="700"/>
        <v>420</v>
      </c>
      <c r="V1200" s="71">
        <f t="shared" si="701"/>
        <v>0</v>
      </c>
      <c r="W1200" s="71">
        <f t="shared" si="702"/>
        <v>0</v>
      </c>
      <c r="X1200" s="71">
        <f t="shared" si="703"/>
        <v>1</v>
      </c>
      <c r="Y1200" s="71">
        <f t="shared" si="704"/>
        <v>0</v>
      </c>
      <c r="Z1200" s="71">
        <f t="shared" si="718"/>
        <v>0</v>
      </c>
      <c r="AA1200" s="71">
        <f t="shared" si="705"/>
        <v>1</v>
      </c>
      <c r="AB1200" s="71">
        <f t="shared" si="706"/>
        <v>77</v>
      </c>
      <c r="AC1200" s="71" t="str">
        <f t="shared" si="707"/>
        <v>Handpump</v>
      </c>
      <c r="AD1200" s="71">
        <f t="shared" si="719"/>
        <v>77</v>
      </c>
      <c r="AE1200" s="71" t="str">
        <f t="shared" si="720"/>
        <v/>
      </c>
      <c r="AF1200" s="71">
        <f t="shared" si="708"/>
        <v>1</v>
      </c>
      <c r="AG1200" s="71" t="str">
        <f t="shared" si="709"/>
        <v/>
      </c>
      <c r="AH1200" s="71" t="str">
        <f t="shared" si="710"/>
        <v/>
      </c>
      <c r="AI1200" s="71">
        <f t="shared" si="711"/>
        <v>1</v>
      </c>
      <c r="AJ1200" s="71" t="str">
        <f t="shared" si="712"/>
        <v>Turbidity</v>
      </c>
      <c r="AK1200" s="71">
        <f t="shared" si="713"/>
        <v>1</v>
      </c>
      <c r="AL1200" s="71">
        <f t="shared" si="721"/>
        <v>1</v>
      </c>
      <c r="AM1200" s="71">
        <f t="shared" si="714"/>
        <v>1</v>
      </c>
    </row>
    <row r="1201" spans="1:39" x14ac:dyDescent="0.45">
      <c r="A1201" s="71" t="str">
        <f t="shared" si="684"/>
        <v>2721300100</v>
      </c>
      <c r="B1201" s="71" t="str">
        <f t="shared" si="685"/>
        <v>04-09-2019 13:28:20 UTC</v>
      </c>
      <c r="C1201" s="71" t="str">
        <f t="shared" si="686"/>
        <v>q252-guc4-8d5u</v>
      </c>
      <c r="D1201" s="71" t="str">
        <f t="shared" si="687"/>
        <v>-15.591041506268084</v>
      </c>
      <c r="E1201" s="71" t="str">
        <f t="shared" si="688"/>
        <v>35.15615947544575</v>
      </c>
      <c r="F1201" s="71" t="str">
        <f t="shared" si="689"/>
        <v>1022.0</v>
      </c>
      <c r="G1201" s="71" t="str">
        <f t="shared" si="690"/>
        <v>Malawi</v>
      </c>
      <c r="H1201" s="71" t="str">
        <f t="shared" si="691"/>
        <v>Chiradzulu</v>
      </c>
      <c r="I1201" s="71" t="str">
        <f t="shared" si="692"/>
        <v>Mpama</v>
      </c>
      <c r="J1201" s="71" t="str">
        <f t="shared" si="693"/>
        <v>Poya</v>
      </c>
      <c r="K1201" s="71" t="str">
        <f t="shared" si="694"/>
        <v>Chiwinja</v>
      </c>
      <c r="L1201" s="71">
        <f t="shared" si="695"/>
        <v>0</v>
      </c>
      <c r="M1201" s="71">
        <f t="shared" si="696"/>
        <v>0</v>
      </c>
      <c r="N1201" s="71">
        <f t="shared" si="715"/>
        <v>7</v>
      </c>
      <c r="O1201" s="71" t="str">
        <f t="shared" si="716"/>
        <v>Intermediate Level of Service</v>
      </c>
      <c r="P1201" s="71">
        <v>1</v>
      </c>
      <c r="Q1201" s="71" t="str">
        <f t="shared" si="697"/>
        <v>Afridev Handpump</v>
      </c>
      <c r="R1201" s="71" t="str">
        <f t="shared" si="698"/>
        <v/>
      </c>
      <c r="S1201" s="71" t="str">
        <f t="shared" si="717"/>
        <v>Afridev Handpump</v>
      </c>
      <c r="T1201" s="71">
        <f t="shared" si="699"/>
        <v>1</v>
      </c>
      <c r="U1201" s="71">
        <f t="shared" si="700"/>
        <v>46</v>
      </c>
      <c r="V1201" s="71">
        <f t="shared" si="701"/>
        <v>1</v>
      </c>
      <c r="W1201" s="71">
        <f t="shared" si="702"/>
        <v>1</v>
      </c>
      <c r="X1201" s="71" t="str">
        <f t="shared" si="703"/>
        <v/>
      </c>
      <c r="Y1201" s="71" t="str">
        <f t="shared" si="704"/>
        <v/>
      </c>
      <c r="Z1201" s="71">
        <f t="shared" si="718"/>
        <v>1</v>
      </c>
      <c r="AA1201" s="71">
        <f t="shared" si="705"/>
        <v>1</v>
      </c>
      <c r="AB1201" s="71">
        <f t="shared" si="706"/>
        <v>59</v>
      </c>
      <c r="AC1201" s="71" t="str">
        <f t="shared" si="707"/>
        <v>Handpump</v>
      </c>
      <c r="AD1201" s="71">
        <f t="shared" si="719"/>
        <v>59</v>
      </c>
      <c r="AE1201" s="71" t="str">
        <f t="shared" si="720"/>
        <v/>
      </c>
      <c r="AF1201" s="71">
        <f t="shared" si="708"/>
        <v>1</v>
      </c>
      <c r="AG1201" s="71" t="str">
        <f t="shared" si="709"/>
        <v/>
      </c>
      <c r="AH1201" s="71" t="str">
        <f t="shared" si="710"/>
        <v/>
      </c>
      <c r="AI1201" s="71" t="str">
        <f t="shared" si="711"/>
        <v/>
      </c>
      <c r="AJ1201" s="71" t="str">
        <f t="shared" si="712"/>
        <v>Turbidity</v>
      </c>
      <c r="AK1201" s="71">
        <f t="shared" si="713"/>
        <v>1</v>
      </c>
      <c r="AL1201" s="71" t="str">
        <f t="shared" si="721"/>
        <v>No Data</v>
      </c>
      <c r="AM1201" s="71">
        <f t="shared" si="714"/>
        <v>1</v>
      </c>
    </row>
    <row r="1202" spans="1:39" x14ac:dyDescent="0.45">
      <c r="A1202" s="71" t="str">
        <f t="shared" si="684"/>
        <v>2726750870</v>
      </c>
      <c r="B1202" s="71" t="str">
        <f t="shared" si="685"/>
        <v>04-09-2019 13:32:04 UTC</v>
      </c>
      <c r="C1202" s="71" t="str">
        <f t="shared" si="686"/>
        <v>ya7q-vkv6-kde9</v>
      </c>
      <c r="D1202" s="71" t="str">
        <f t="shared" si="687"/>
        <v>-15.761193092912436</v>
      </c>
      <c r="E1202" s="71" t="str">
        <f t="shared" si="688"/>
        <v>35.12455064803362</v>
      </c>
      <c r="F1202" s="71" t="str">
        <f t="shared" si="689"/>
        <v>1067.0</v>
      </c>
      <c r="G1202" s="71" t="str">
        <f t="shared" si="690"/>
        <v>Malawi</v>
      </c>
      <c r="H1202" s="71" t="str">
        <f t="shared" si="691"/>
        <v>Chiradzulu</v>
      </c>
      <c r="I1202" s="71" t="str">
        <f t="shared" si="692"/>
        <v>Likoswe</v>
      </c>
      <c r="J1202" s="71" t="str">
        <f t="shared" si="693"/>
        <v>Mkwanda</v>
      </c>
      <c r="K1202" s="71" t="str">
        <f t="shared" si="694"/>
        <v>Walala</v>
      </c>
      <c r="L1202" s="71">
        <f t="shared" si="695"/>
        <v>0</v>
      </c>
      <c r="M1202" s="71">
        <f t="shared" si="696"/>
        <v>0</v>
      </c>
      <c r="N1202" s="71">
        <f t="shared" si="715"/>
        <v>7</v>
      </c>
      <c r="O1202" s="71" t="str">
        <f t="shared" si="716"/>
        <v>Intermediate Level of Service</v>
      </c>
      <c r="P1202" s="71">
        <v>1</v>
      </c>
      <c r="Q1202" s="71" t="str">
        <f t="shared" si="697"/>
        <v>Afridev Handpump</v>
      </c>
      <c r="R1202" s="71" t="str">
        <f t="shared" si="698"/>
        <v/>
      </c>
      <c r="S1202" s="71" t="str">
        <f t="shared" si="717"/>
        <v>Afridev Handpump</v>
      </c>
      <c r="T1202" s="71">
        <f t="shared" si="699"/>
        <v>1</v>
      </c>
      <c r="U1202" s="71">
        <f t="shared" si="700"/>
        <v>500</v>
      </c>
      <c r="V1202" s="71">
        <f t="shared" si="701"/>
        <v>0</v>
      </c>
      <c r="W1202" s="71">
        <f t="shared" si="702"/>
        <v>0</v>
      </c>
      <c r="X1202" s="71">
        <f t="shared" si="703"/>
        <v>1</v>
      </c>
      <c r="Y1202" s="71">
        <f t="shared" si="704"/>
        <v>1</v>
      </c>
      <c r="Z1202" s="71">
        <f t="shared" si="718"/>
        <v>1</v>
      </c>
      <c r="AA1202" s="71">
        <f t="shared" si="705"/>
        <v>1</v>
      </c>
      <c r="AB1202" s="71">
        <f t="shared" si="706"/>
        <v>57</v>
      </c>
      <c r="AC1202" s="71" t="str">
        <f t="shared" si="707"/>
        <v>Handpump</v>
      </c>
      <c r="AD1202" s="71">
        <f t="shared" si="719"/>
        <v>57</v>
      </c>
      <c r="AE1202" s="71" t="str">
        <f t="shared" si="720"/>
        <v/>
      </c>
      <c r="AF1202" s="71">
        <f t="shared" si="708"/>
        <v>1</v>
      </c>
      <c r="AG1202" s="71" t="str">
        <f t="shared" si="709"/>
        <v/>
      </c>
      <c r="AH1202" s="71" t="str">
        <f t="shared" si="710"/>
        <v/>
      </c>
      <c r="AI1202" s="71">
        <f t="shared" si="711"/>
        <v>1</v>
      </c>
      <c r="AJ1202" s="71" t="str">
        <f t="shared" si="712"/>
        <v>Turbidity</v>
      </c>
      <c r="AK1202" s="71">
        <f t="shared" si="713"/>
        <v>1</v>
      </c>
      <c r="AL1202" s="71">
        <f t="shared" si="721"/>
        <v>1</v>
      </c>
      <c r="AM1202" s="71">
        <f t="shared" si="714"/>
        <v>1</v>
      </c>
    </row>
    <row r="1203" spans="1:39" x14ac:dyDescent="0.45">
      <c r="A1203" s="71" t="str">
        <f t="shared" si="684"/>
        <v>2708120109</v>
      </c>
      <c r="B1203" s="71" t="str">
        <f t="shared" si="685"/>
        <v>04-09-2019 13:52:04 UTC</v>
      </c>
      <c r="C1203" s="71" t="str">
        <f t="shared" si="686"/>
        <v>j94w-fy8a-7m9m</v>
      </c>
      <c r="D1203" s="71" t="str">
        <f t="shared" si="687"/>
        <v>-15.589584689587355</v>
      </c>
      <c r="E1203" s="71" t="str">
        <f t="shared" si="688"/>
        <v>35.153992753475904</v>
      </c>
      <c r="F1203" s="71" t="str">
        <f t="shared" si="689"/>
        <v>1013.0</v>
      </c>
      <c r="G1203" s="71" t="str">
        <f t="shared" si="690"/>
        <v>Malawi</v>
      </c>
      <c r="H1203" s="71" t="str">
        <f t="shared" si="691"/>
        <v>Chiradzulu</v>
      </c>
      <c r="I1203" s="71" t="str">
        <f t="shared" si="692"/>
        <v>Mpama</v>
      </c>
      <c r="J1203" s="71" t="str">
        <f t="shared" si="693"/>
        <v>Poya</v>
      </c>
      <c r="K1203" s="71" t="str">
        <f t="shared" si="694"/>
        <v>Chiwinja</v>
      </c>
      <c r="L1203" s="71">
        <f t="shared" si="695"/>
        <v>0</v>
      </c>
      <c r="M1203" s="71">
        <f t="shared" si="696"/>
        <v>0</v>
      </c>
      <c r="N1203" s="71">
        <f t="shared" si="715"/>
        <v>6</v>
      </c>
      <c r="O1203" s="71" t="str">
        <f t="shared" si="716"/>
        <v>Intermediate Level of Service</v>
      </c>
      <c r="P1203" s="71">
        <v>1</v>
      </c>
      <c r="Q1203" s="71" t="str">
        <f t="shared" si="697"/>
        <v>Afridev Handpump</v>
      </c>
      <c r="R1203" s="71" t="str">
        <f t="shared" si="698"/>
        <v/>
      </c>
      <c r="S1203" s="71" t="str">
        <f t="shared" si="717"/>
        <v>Afridev Handpump</v>
      </c>
      <c r="T1203" s="71">
        <f t="shared" si="699"/>
        <v>1</v>
      </c>
      <c r="U1203" s="71">
        <f t="shared" si="700"/>
        <v>60</v>
      </c>
      <c r="V1203" s="71">
        <f t="shared" si="701"/>
        <v>1</v>
      </c>
      <c r="W1203" s="71">
        <f t="shared" si="702"/>
        <v>0</v>
      </c>
      <c r="X1203" s="71">
        <f t="shared" si="703"/>
        <v>1</v>
      </c>
      <c r="Y1203" s="71">
        <f t="shared" si="704"/>
        <v>0</v>
      </c>
      <c r="Z1203" s="71">
        <f t="shared" si="718"/>
        <v>0</v>
      </c>
      <c r="AA1203" s="71">
        <f t="shared" si="705"/>
        <v>1</v>
      </c>
      <c r="AB1203" s="71">
        <f t="shared" si="706"/>
        <v>66</v>
      </c>
      <c r="AC1203" s="71" t="str">
        <f t="shared" si="707"/>
        <v>Handpump</v>
      </c>
      <c r="AD1203" s="71">
        <f t="shared" si="719"/>
        <v>66</v>
      </c>
      <c r="AE1203" s="71" t="str">
        <f t="shared" si="720"/>
        <v/>
      </c>
      <c r="AF1203" s="71">
        <f t="shared" si="708"/>
        <v>1</v>
      </c>
      <c r="AG1203" s="71" t="str">
        <f t="shared" si="709"/>
        <v/>
      </c>
      <c r="AH1203" s="71" t="str">
        <f t="shared" si="710"/>
        <v/>
      </c>
      <c r="AI1203" s="71">
        <f t="shared" si="711"/>
        <v>0</v>
      </c>
      <c r="AJ1203" s="71" t="str">
        <f t="shared" si="712"/>
        <v>Turbidity</v>
      </c>
      <c r="AK1203" s="71" t="str">
        <f t="shared" si="713"/>
        <v/>
      </c>
      <c r="AL1203" s="71">
        <f t="shared" si="721"/>
        <v>0</v>
      </c>
      <c r="AM1203" s="71">
        <f t="shared" si="714"/>
        <v>1</v>
      </c>
    </row>
    <row r="1204" spans="1:39" x14ac:dyDescent="0.45">
      <c r="A1204" s="71" t="str">
        <f t="shared" si="684"/>
        <v>2713110154</v>
      </c>
      <c r="B1204" s="71" t="str">
        <f t="shared" si="685"/>
        <v>04-09-2019 14:00:25 UTC</v>
      </c>
      <c r="C1204" s="71" t="str">
        <f t="shared" si="686"/>
        <v>ec28-g2yd-te1a</v>
      </c>
      <c r="D1204" s="71" t="str">
        <f t="shared" si="687"/>
        <v>-15.809633452445269</v>
      </c>
      <c r="E1204" s="71" t="str">
        <f t="shared" si="688"/>
        <v>35.23165326565504</v>
      </c>
      <c r="F1204" s="71" t="str">
        <f t="shared" si="689"/>
        <v>903.0</v>
      </c>
      <c r="G1204" s="71" t="str">
        <f t="shared" si="690"/>
        <v>Malawi</v>
      </c>
      <c r="H1204" s="71" t="str">
        <f t="shared" si="691"/>
        <v>Chiradzulu</v>
      </c>
      <c r="I1204" s="71" t="str">
        <f t="shared" si="692"/>
        <v>Mpunga</v>
      </c>
      <c r="J1204" s="71" t="str">
        <f t="shared" si="693"/>
        <v>Chiniko</v>
      </c>
      <c r="K1204" s="71" t="str">
        <f t="shared" si="694"/>
        <v>Singano</v>
      </c>
      <c r="L1204" s="71">
        <f t="shared" si="695"/>
        <v>0</v>
      </c>
      <c r="M1204" s="71">
        <f t="shared" si="696"/>
        <v>0</v>
      </c>
      <c r="N1204" s="71">
        <f t="shared" si="715"/>
        <v>5</v>
      </c>
      <c r="O1204" s="71" t="str">
        <f t="shared" si="716"/>
        <v>Basic Level of Service</v>
      </c>
      <c r="P1204" s="71">
        <v>1</v>
      </c>
      <c r="Q1204" s="71" t="str">
        <f t="shared" si="697"/>
        <v>Afridev Handpump</v>
      </c>
      <c r="R1204" s="71" t="str">
        <f t="shared" si="698"/>
        <v/>
      </c>
      <c r="S1204" s="71" t="str">
        <f t="shared" si="717"/>
        <v>Afridev Handpump</v>
      </c>
      <c r="T1204" s="71">
        <f t="shared" si="699"/>
        <v>1</v>
      </c>
      <c r="U1204" s="71">
        <f t="shared" si="700"/>
        <v>700</v>
      </c>
      <c r="V1204" s="71">
        <f t="shared" si="701"/>
        <v>0</v>
      </c>
      <c r="W1204" s="71">
        <f t="shared" si="702"/>
        <v>0</v>
      </c>
      <c r="X1204" s="71">
        <f t="shared" si="703"/>
        <v>1</v>
      </c>
      <c r="Y1204" s="71">
        <f t="shared" si="704"/>
        <v>1</v>
      </c>
      <c r="Z1204" s="71">
        <f t="shared" si="718"/>
        <v>1</v>
      </c>
      <c r="AA1204" s="71">
        <f t="shared" si="705"/>
        <v>1</v>
      </c>
      <c r="AB1204" s="71">
        <f t="shared" si="706"/>
        <v>60</v>
      </c>
      <c r="AC1204" s="71" t="str">
        <f t="shared" si="707"/>
        <v>Handpump</v>
      </c>
      <c r="AD1204" s="71">
        <f t="shared" si="719"/>
        <v>60</v>
      </c>
      <c r="AE1204" s="71" t="str">
        <f t="shared" si="720"/>
        <v/>
      </c>
      <c r="AF1204" s="71">
        <f t="shared" si="708"/>
        <v>1</v>
      </c>
      <c r="AG1204" s="71" t="str">
        <f t="shared" si="709"/>
        <v/>
      </c>
      <c r="AH1204" s="71" t="str">
        <f t="shared" si="710"/>
        <v/>
      </c>
      <c r="AI1204" s="71">
        <f t="shared" si="711"/>
        <v>1</v>
      </c>
      <c r="AJ1204" s="71" t="str">
        <f t="shared" si="712"/>
        <v>Turbidity</v>
      </c>
      <c r="AK1204" s="71" t="str">
        <f t="shared" si="713"/>
        <v/>
      </c>
      <c r="AL1204" s="71" t="str">
        <f t="shared" si="721"/>
        <v>No Data</v>
      </c>
      <c r="AM1204" s="71">
        <f t="shared" si="714"/>
        <v>0</v>
      </c>
    </row>
    <row r="1205" spans="1:39" x14ac:dyDescent="0.45">
      <c r="A1205" s="71" t="str">
        <f t="shared" si="684"/>
        <v>2722980147</v>
      </c>
      <c r="B1205" s="71" t="str">
        <f t="shared" si="685"/>
        <v>04-09-2019 14:00:47 UTC</v>
      </c>
      <c r="C1205" s="71" t="str">
        <f t="shared" si="686"/>
        <v>y6n3-v36k-ah61</v>
      </c>
      <c r="D1205" s="71" t="str">
        <f t="shared" si="687"/>
        <v>-15.809888555668294</v>
      </c>
      <c r="E1205" s="71" t="str">
        <f t="shared" si="688"/>
        <v>35.24487077258527</v>
      </c>
      <c r="F1205" s="71" t="str">
        <f t="shared" si="689"/>
        <v>923.0</v>
      </c>
      <c r="G1205" s="71" t="str">
        <f t="shared" si="690"/>
        <v>Malawi</v>
      </c>
      <c r="H1205" s="71" t="str">
        <f t="shared" si="691"/>
        <v>Chiradzulu</v>
      </c>
      <c r="I1205" s="71" t="str">
        <f t="shared" si="692"/>
        <v>Mpunga</v>
      </c>
      <c r="J1205" s="71" t="str">
        <f t="shared" si="693"/>
        <v>Chiniko</v>
      </c>
      <c r="K1205" s="71" t="str">
        <f t="shared" si="694"/>
        <v>Singano</v>
      </c>
      <c r="L1205" s="71">
        <f t="shared" si="695"/>
        <v>0</v>
      </c>
      <c r="M1205" s="71">
        <f t="shared" si="696"/>
        <v>0</v>
      </c>
      <c r="N1205" s="71">
        <f t="shared" si="715"/>
        <v>5</v>
      </c>
      <c r="O1205" s="71" t="str">
        <f t="shared" si="716"/>
        <v>Basic Level of Service</v>
      </c>
      <c r="P1205" s="71">
        <v>1</v>
      </c>
      <c r="Q1205" s="71" t="str">
        <f t="shared" si="697"/>
        <v>Afridev Handpump</v>
      </c>
      <c r="R1205" s="71" t="str">
        <f t="shared" si="698"/>
        <v/>
      </c>
      <c r="S1205" s="71" t="str">
        <f t="shared" si="717"/>
        <v>Afridev Handpump</v>
      </c>
      <c r="T1205" s="71">
        <f t="shared" si="699"/>
        <v>1</v>
      </c>
      <c r="U1205" s="71">
        <f t="shared" si="700"/>
        <v>700</v>
      </c>
      <c r="V1205" s="71">
        <f t="shared" si="701"/>
        <v>0</v>
      </c>
      <c r="W1205" s="71">
        <f t="shared" si="702"/>
        <v>0</v>
      </c>
      <c r="X1205" s="71">
        <f t="shared" si="703"/>
        <v>1</v>
      </c>
      <c r="Y1205" s="71">
        <f t="shared" si="704"/>
        <v>1</v>
      </c>
      <c r="Z1205" s="71">
        <f t="shared" si="718"/>
        <v>1</v>
      </c>
      <c r="AA1205" s="71">
        <f t="shared" si="705"/>
        <v>1</v>
      </c>
      <c r="AB1205" s="71">
        <f t="shared" si="706"/>
        <v>70</v>
      </c>
      <c r="AC1205" s="71" t="str">
        <f t="shared" si="707"/>
        <v>Handpump</v>
      </c>
      <c r="AD1205" s="71">
        <f t="shared" si="719"/>
        <v>70</v>
      </c>
      <c r="AE1205" s="71" t="str">
        <f t="shared" si="720"/>
        <v/>
      </c>
      <c r="AF1205" s="71">
        <f t="shared" si="708"/>
        <v>1</v>
      </c>
      <c r="AG1205" s="71" t="str">
        <f t="shared" si="709"/>
        <v/>
      </c>
      <c r="AH1205" s="71" t="str">
        <f t="shared" si="710"/>
        <v/>
      </c>
      <c r="AI1205" s="71">
        <f t="shared" si="711"/>
        <v>1</v>
      </c>
      <c r="AJ1205" s="71" t="str">
        <f t="shared" si="712"/>
        <v>Turbidity</v>
      </c>
      <c r="AK1205" s="71" t="str">
        <f t="shared" si="713"/>
        <v/>
      </c>
      <c r="AL1205" s="71" t="str">
        <f t="shared" si="721"/>
        <v>No Data</v>
      </c>
      <c r="AM1205" s="71">
        <f t="shared" si="714"/>
        <v>0</v>
      </c>
    </row>
    <row r="1206" spans="1:39" x14ac:dyDescent="0.45">
      <c r="A1206" s="71" t="str">
        <f t="shared" si="684"/>
        <v>2709770394</v>
      </c>
      <c r="B1206" s="71" t="str">
        <f t="shared" si="685"/>
        <v>04-09-2019 14:01:32 UTC</v>
      </c>
      <c r="C1206" s="71" t="str">
        <f t="shared" si="686"/>
        <v>gqxf-s31h-48ss</v>
      </c>
      <c r="D1206" s="71" t="str">
        <f t="shared" si="687"/>
        <v>-15.58170821517706</v>
      </c>
      <c r="E1206" s="71" t="str">
        <f t="shared" si="688"/>
        <v>35.18228452652693</v>
      </c>
      <c r="F1206" s="71" t="str">
        <f t="shared" si="689"/>
        <v>967.0</v>
      </c>
      <c r="G1206" s="71" t="str">
        <f t="shared" si="690"/>
        <v>Malawi</v>
      </c>
      <c r="H1206" s="71" t="str">
        <f t="shared" si="691"/>
        <v>Chiradzulu</v>
      </c>
      <c r="I1206" s="71" t="str">
        <f t="shared" si="692"/>
        <v>Mpama</v>
      </c>
      <c r="J1206" s="71" t="str">
        <f t="shared" si="693"/>
        <v>Mmanga</v>
      </c>
      <c r="K1206" s="71" t="str">
        <f t="shared" si="694"/>
        <v>Masuku</v>
      </c>
      <c r="L1206" s="71">
        <f t="shared" si="695"/>
        <v>0</v>
      </c>
      <c r="M1206" s="71">
        <f t="shared" si="696"/>
        <v>0</v>
      </c>
      <c r="N1206" s="71">
        <f t="shared" si="715"/>
        <v>7</v>
      </c>
      <c r="O1206" s="71" t="str">
        <f t="shared" si="716"/>
        <v>Intermediate Level of Service</v>
      </c>
      <c r="P1206" s="71">
        <v>1</v>
      </c>
      <c r="Q1206" s="71" t="str">
        <f t="shared" si="697"/>
        <v>Afridev Handpump</v>
      </c>
      <c r="R1206" s="71" t="str">
        <f t="shared" si="698"/>
        <v/>
      </c>
      <c r="S1206" s="71" t="str">
        <f t="shared" si="717"/>
        <v>Afridev Handpump</v>
      </c>
      <c r="T1206" s="71">
        <f t="shared" si="699"/>
        <v>1</v>
      </c>
      <c r="U1206" s="71">
        <f t="shared" si="700"/>
        <v>280</v>
      </c>
      <c r="V1206" s="71">
        <f t="shared" si="701"/>
        <v>0</v>
      </c>
      <c r="W1206" s="71">
        <f t="shared" si="702"/>
        <v>1</v>
      </c>
      <c r="X1206" s="71" t="str">
        <f t="shared" si="703"/>
        <v/>
      </c>
      <c r="Y1206" s="71" t="str">
        <f t="shared" si="704"/>
        <v/>
      </c>
      <c r="Z1206" s="71">
        <f t="shared" si="718"/>
        <v>1</v>
      </c>
      <c r="AA1206" s="71">
        <f t="shared" si="705"/>
        <v>1</v>
      </c>
      <c r="AB1206" s="71">
        <f t="shared" si="706"/>
        <v>60</v>
      </c>
      <c r="AC1206" s="71" t="str">
        <f t="shared" si="707"/>
        <v>Handpump</v>
      </c>
      <c r="AD1206" s="71">
        <f t="shared" si="719"/>
        <v>60</v>
      </c>
      <c r="AE1206" s="71" t="str">
        <f t="shared" si="720"/>
        <v/>
      </c>
      <c r="AF1206" s="71">
        <f t="shared" si="708"/>
        <v>1</v>
      </c>
      <c r="AG1206" s="71" t="str">
        <f t="shared" si="709"/>
        <v/>
      </c>
      <c r="AH1206" s="71" t="str">
        <f t="shared" si="710"/>
        <v/>
      </c>
      <c r="AI1206" s="71">
        <f t="shared" si="711"/>
        <v>1</v>
      </c>
      <c r="AJ1206" s="71" t="str">
        <f t="shared" si="712"/>
        <v>Turbidity</v>
      </c>
      <c r="AK1206" s="71">
        <f t="shared" si="713"/>
        <v>1</v>
      </c>
      <c r="AL1206" s="71">
        <f t="shared" si="721"/>
        <v>1</v>
      </c>
      <c r="AM1206" s="71">
        <f t="shared" si="714"/>
        <v>1</v>
      </c>
    </row>
    <row r="1207" spans="1:39" x14ac:dyDescent="0.45">
      <c r="A1207" s="71" t="str">
        <f t="shared" si="684"/>
        <v>2717540799</v>
      </c>
      <c r="B1207" s="71" t="str">
        <f t="shared" si="685"/>
        <v>04-09-2019 14:08:03 UTC</v>
      </c>
      <c r="C1207" s="71" t="str">
        <f t="shared" si="686"/>
        <v>a3jj-tmkm-s2pu</v>
      </c>
      <c r="D1207" s="71" t="str">
        <f t="shared" si="687"/>
        <v>-15.761165893636644</v>
      </c>
      <c r="E1207" s="71" t="str">
        <f t="shared" si="688"/>
        <v>35.11822105385363</v>
      </c>
      <c r="F1207" s="71" t="str">
        <f t="shared" si="689"/>
        <v>1105.0</v>
      </c>
      <c r="G1207" s="71" t="str">
        <f t="shared" si="690"/>
        <v>Malawi</v>
      </c>
      <c r="H1207" s="71" t="str">
        <f t="shared" si="691"/>
        <v>Chiradzulu</v>
      </c>
      <c r="I1207" s="71" t="str">
        <f t="shared" si="692"/>
        <v>Likoswe</v>
      </c>
      <c r="J1207" s="71" t="str">
        <f t="shared" si="693"/>
        <v>Mkwanda</v>
      </c>
      <c r="K1207" s="71" t="str">
        <f t="shared" si="694"/>
        <v>Walala</v>
      </c>
      <c r="L1207" s="71">
        <f t="shared" si="695"/>
        <v>0</v>
      </c>
      <c r="M1207" s="71">
        <f t="shared" si="696"/>
        <v>0</v>
      </c>
      <c r="N1207" s="71">
        <f t="shared" si="715"/>
        <v>0</v>
      </c>
      <c r="O1207" s="71" t="str">
        <f t="shared" si="716"/>
        <v>No Improved System</v>
      </c>
      <c r="P1207" s="71" t="s">
        <v>96</v>
      </c>
      <c r="Q1207" s="71" t="str">
        <f t="shared" si="697"/>
        <v/>
      </c>
      <c r="R1207" s="71" t="str">
        <f t="shared" si="698"/>
        <v/>
      </c>
      <c r="S1207" s="71" t="str">
        <f t="shared" si="717"/>
        <v/>
      </c>
      <c r="T1207" s="71" t="str">
        <f t="shared" si="699"/>
        <v>N/A</v>
      </c>
      <c r="U1207" s="71">
        <f t="shared" si="700"/>
        <v>50</v>
      </c>
      <c r="V1207" s="71" t="str">
        <f t="shared" si="701"/>
        <v>N/A</v>
      </c>
      <c r="W1207" s="71">
        <f t="shared" si="702"/>
        <v>1</v>
      </c>
      <c r="X1207" s="71" t="str">
        <f t="shared" si="703"/>
        <v/>
      </c>
      <c r="Y1207" s="71" t="str">
        <f t="shared" si="704"/>
        <v/>
      </c>
      <c r="Z1207" s="71" t="str">
        <f t="shared" si="718"/>
        <v>N/A</v>
      </c>
      <c r="AA1207" s="71" t="str">
        <f t="shared" si="705"/>
        <v>N/A</v>
      </c>
      <c r="AB1207" s="71">
        <f t="shared" si="706"/>
        <v>480</v>
      </c>
      <c r="AC1207" s="71" t="str">
        <f t="shared" si="707"/>
        <v>Handpump</v>
      </c>
      <c r="AD1207" s="71">
        <f t="shared" si="719"/>
        <v>480</v>
      </c>
      <c r="AE1207" s="71" t="str">
        <f t="shared" si="720"/>
        <v/>
      </c>
      <c r="AF1207" s="71" t="str">
        <f t="shared" si="708"/>
        <v>N/A</v>
      </c>
      <c r="AG1207" s="71" t="str">
        <f t="shared" si="709"/>
        <v/>
      </c>
      <c r="AH1207" s="71" t="str">
        <f t="shared" si="710"/>
        <v/>
      </c>
      <c r="AI1207" s="71">
        <f t="shared" si="711"/>
        <v>1</v>
      </c>
      <c r="AJ1207" s="71" t="str">
        <f t="shared" si="712"/>
        <v>Turbidity</v>
      </c>
      <c r="AK1207" s="71">
        <f t="shared" si="713"/>
        <v>1</v>
      </c>
      <c r="AL1207" s="71" t="str">
        <f t="shared" si="721"/>
        <v>N/A</v>
      </c>
      <c r="AM1207" s="71" t="str">
        <f t="shared" si="714"/>
        <v>N/A</v>
      </c>
    </row>
    <row r="1208" spans="1:39" x14ac:dyDescent="0.45">
      <c r="A1208" s="71" t="str">
        <f t="shared" si="684"/>
        <v>2717540803</v>
      </c>
      <c r="B1208" s="71" t="str">
        <f t="shared" si="685"/>
        <v>04-09-2019 14:25:43 UTC</v>
      </c>
      <c r="C1208" s="71" t="str">
        <f t="shared" si="686"/>
        <v>ua19-hvs1-h6cu</v>
      </c>
      <c r="D1208" s="71" t="str">
        <f t="shared" si="687"/>
        <v>-15.761647559702396</v>
      </c>
      <c r="E1208" s="71" t="str">
        <f t="shared" si="688"/>
        <v>35.116498405113816</v>
      </c>
      <c r="F1208" s="71" t="str">
        <f t="shared" si="689"/>
        <v>1122.0</v>
      </c>
      <c r="G1208" s="71" t="str">
        <f t="shared" si="690"/>
        <v>Malawi</v>
      </c>
      <c r="H1208" s="71" t="str">
        <f t="shared" si="691"/>
        <v>Chiradzulu</v>
      </c>
      <c r="I1208" s="71" t="str">
        <f t="shared" si="692"/>
        <v>Likoswe</v>
      </c>
      <c r="J1208" s="71" t="str">
        <f t="shared" si="693"/>
        <v>Mkwanda</v>
      </c>
      <c r="K1208" s="71" t="str">
        <f t="shared" si="694"/>
        <v>Walala</v>
      </c>
      <c r="L1208" s="71">
        <f t="shared" si="695"/>
        <v>0</v>
      </c>
      <c r="M1208" s="71">
        <f t="shared" si="696"/>
        <v>0</v>
      </c>
      <c r="N1208" s="71">
        <f t="shared" si="715"/>
        <v>4</v>
      </c>
      <c r="O1208" s="71" t="str">
        <f t="shared" si="716"/>
        <v>Basic Level of Service</v>
      </c>
      <c r="P1208" s="71">
        <v>1</v>
      </c>
      <c r="Q1208" s="71" t="str">
        <f t="shared" si="697"/>
        <v>Afridev Handpump</v>
      </c>
      <c r="R1208" s="71" t="str">
        <f t="shared" si="698"/>
        <v/>
      </c>
      <c r="S1208" s="71" t="str">
        <f t="shared" si="717"/>
        <v>Afridev Handpump</v>
      </c>
      <c r="T1208" s="71">
        <f t="shared" si="699"/>
        <v>1</v>
      </c>
      <c r="U1208" s="71">
        <f t="shared" si="700"/>
        <v>300</v>
      </c>
      <c r="V1208" s="71">
        <f t="shared" si="701"/>
        <v>0</v>
      </c>
      <c r="W1208" s="71">
        <f t="shared" si="702"/>
        <v>0</v>
      </c>
      <c r="X1208" s="71">
        <f t="shared" si="703"/>
        <v>1</v>
      </c>
      <c r="Y1208" s="71">
        <f t="shared" si="704"/>
        <v>0</v>
      </c>
      <c r="Z1208" s="71">
        <f t="shared" si="718"/>
        <v>0</v>
      </c>
      <c r="AA1208" s="71">
        <f t="shared" si="705"/>
        <v>1</v>
      </c>
      <c r="AB1208" s="71">
        <f t="shared" si="706"/>
        <v>182</v>
      </c>
      <c r="AC1208" s="71" t="str">
        <f t="shared" si="707"/>
        <v>Handpump</v>
      </c>
      <c r="AD1208" s="71">
        <f t="shared" si="719"/>
        <v>182</v>
      </c>
      <c r="AE1208" s="71" t="str">
        <f t="shared" si="720"/>
        <v/>
      </c>
      <c r="AF1208" s="71">
        <f t="shared" si="708"/>
        <v>0</v>
      </c>
      <c r="AG1208" s="71" t="str">
        <f t="shared" si="709"/>
        <v/>
      </c>
      <c r="AH1208" s="71" t="str">
        <f t="shared" si="710"/>
        <v/>
      </c>
      <c r="AI1208" s="71">
        <f t="shared" si="711"/>
        <v>1</v>
      </c>
      <c r="AJ1208" s="71" t="str">
        <f t="shared" si="712"/>
        <v>Turbidity</v>
      </c>
      <c r="AK1208" s="71">
        <f t="shared" si="713"/>
        <v>1</v>
      </c>
      <c r="AL1208" s="71">
        <f t="shared" si="721"/>
        <v>1</v>
      </c>
      <c r="AM1208" s="71">
        <f t="shared" si="714"/>
        <v>0</v>
      </c>
    </row>
    <row r="1209" spans="1:39" x14ac:dyDescent="0.45">
      <c r="A1209" s="71" t="str">
        <f t="shared" si="684"/>
        <v>2742690097</v>
      </c>
      <c r="B1209" s="71" t="str">
        <f t="shared" si="685"/>
        <v>04-09-2019 14:28:24 UTC</v>
      </c>
      <c r="C1209" s="71" t="str">
        <f t="shared" si="686"/>
        <v>gfxx-8x0t-ryq8</v>
      </c>
      <c r="D1209" s="71" t="str">
        <f t="shared" si="687"/>
        <v>-15.593241923488677</v>
      </c>
      <c r="E1209" s="71" t="str">
        <f t="shared" si="688"/>
        <v>35.158068453893065</v>
      </c>
      <c r="F1209" s="71" t="str">
        <f t="shared" si="689"/>
        <v>1016.0</v>
      </c>
      <c r="G1209" s="71" t="str">
        <f t="shared" si="690"/>
        <v>Malawi</v>
      </c>
      <c r="H1209" s="71" t="str">
        <f t="shared" si="691"/>
        <v>Chiradzulu</v>
      </c>
      <c r="I1209" s="71" t="str">
        <f t="shared" si="692"/>
        <v>Mpama</v>
      </c>
      <c r="J1209" s="71" t="str">
        <f t="shared" si="693"/>
        <v>Poya</v>
      </c>
      <c r="K1209" s="71" t="str">
        <f t="shared" si="694"/>
        <v>Chiwinja</v>
      </c>
      <c r="L1209" s="71">
        <f t="shared" si="695"/>
        <v>0</v>
      </c>
      <c r="M1209" s="71">
        <f t="shared" si="696"/>
        <v>0</v>
      </c>
      <c r="N1209" s="71">
        <f t="shared" si="715"/>
        <v>7</v>
      </c>
      <c r="O1209" s="71" t="str">
        <f t="shared" si="716"/>
        <v>Intermediate Level of Service</v>
      </c>
      <c r="P1209" s="71">
        <v>1</v>
      </c>
      <c r="Q1209" s="71" t="str">
        <f t="shared" si="697"/>
        <v>Afridev Handpump</v>
      </c>
      <c r="R1209" s="71" t="str">
        <f t="shared" si="698"/>
        <v/>
      </c>
      <c r="S1209" s="71" t="str">
        <f t="shared" si="717"/>
        <v>Afridev Handpump</v>
      </c>
      <c r="T1209" s="71">
        <f t="shared" si="699"/>
        <v>1</v>
      </c>
      <c r="U1209" s="71">
        <f t="shared" si="700"/>
        <v>34</v>
      </c>
      <c r="V1209" s="71">
        <f t="shared" si="701"/>
        <v>1</v>
      </c>
      <c r="W1209" s="71">
        <f t="shared" si="702"/>
        <v>0</v>
      </c>
      <c r="X1209" s="71">
        <f t="shared" si="703"/>
        <v>1</v>
      </c>
      <c r="Y1209" s="71">
        <f t="shared" si="704"/>
        <v>0</v>
      </c>
      <c r="Z1209" s="71">
        <f t="shared" si="718"/>
        <v>0</v>
      </c>
      <c r="AA1209" s="71">
        <f t="shared" si="705"/>
        <v>1</v>
      </c>
      <c r="AB1209" s="71">
        <f t="shared" si="706"/>
        <v>89</v>
      </c>
      <c r="AC1209" s="71" t="str">
        <f t="shared" si="707"/>
        <v>Handpump</v>
      </c>
      <c r="AD1209" s="71">
        <f t="shared" si="719"/>
        <v>89</v>
      </c>
      <c r="AE1209" s="71" t="str">
        <f t="shared" si="720"/>
        <v/>
      </c>
      <c r="AF1209" s="71">
        <f t="shared" si="708"/>
        <v>1</v>
      </c>
      <c r="AG1209" s="71" t="str">
        <f t="shared" si="709"/>
        <v/>
      </c>
      <c r="AH1209" s="71" t="str">
        <f t="shared" si="710"/>
        <v/>
      </c>
      <c r="AI1209" s="71">
        <f t="shared" si="711"/>
        <v>1</v>
      </c>
      <c r="AJ1209" s="71" t="str">
        <f t="shared" si="712"/>
        <v>Turbidity</v>
      </c>
      <c r="AK1209" s="71">
        <f t="shared" si="713"/>
        <v>1</v>
      </c>
      <c r="AL1209" s="71">
        <f t="shared" si="721"/>
        <v>1</v>
      </c>
      <c r="AM1209" s="71">
        <f t="shared" si="714"/>
        <v>1</v>
      </c>
    </row>
    <row r="1210" spans="1:39" x14ac:dyDescent="0.45">
      <c r="A1210" s="71" t="str">
        <f t="shared" si="684"/>
        <v>2719270861</v>
      </c>
      <c r="B1210" s="71" t="str">
        <f t="shared" si="685"/>
        <v>04-09-2019 14:31:02 UTC</v>
      </c>
      <c r="C1210" s="71" t="str">
        <f t="shared" si="686"/>
        <v>s4x6-32wu-wmnd</v>
      </c>
      <c r="D1210" s="71" t="str">
        <f t="shared" si="687"/>
        <v>-15.588762969709933</v>
      </c>
      <c r="E1210" s="71" t="str">
        <f t="shared" si="688"/>
        <v>35.18310704268515</v>
      </c>
      <c r="F1210" s="71" t="str">
        <f t="shared" si="689"/>
        <v>966.0</v>
      </c>
      <c r="G1210" s="71" t="str">
        <f t="shared" si="690"/>
        <v>Malawi</v>
      </c>
      <c r="H1210" s="71" t="str">
        <f t="shared" si="691"/>
        <v>Chiradzulu</v>
      </c>
      <c r="I1210" s="71" t="str">
        <f t="shared" si="692"/>
        <v>Mpama</v>
      </c>
      <c r="J1210" s="71" t="str">
        <f t="shared" si="693"/>
        <v>Mmanga</v>
      </c>
      <c r="K1210" s="71" t="str">
        <f t="shared" si="694"/>
        <v>Walala</v>
      </c>
      <c r="L1210" s="71">
        <f t="shared" si="695"/>
        <v>0</v>
      </c>
      <c r="M1210" s="71">
        <f t="shared" si="696"/>
        <v>0</v>
      </c>
      <c r="N1210" s="71">
        <f t="shared" si="715"/>
        <v>6</v>
      </c>
      <c r="O1210" s="71" t="str">
        <f t="shared" si="716"/>
        <v>Intermediate Level of Service</v>
      </c>
      <c r="P1210" s="71">
        <v>1</v>
      </c>
      <c r="Q1210" s="71" t="str">
        <f t="shared" si="697"/>
        <v>Afridev Handpump</v>
      </c>
      <c r="R1210" s="71" t="str">
        <f t="shared" si="698"/>
        <v/>
      </c>
      <c r="S1210" s="71" t="str">
        <f t="shared" si="717"/>
        <v>Afridev Handpump</v>
      </c>
      <c r="T1210" s="71">
        <f t="shared" si="699"/>
        <v>1</v>
      </c>
      <c r="U1210" s="71">
        <f t="shared" si="700"/>
        <v>280</v>
      </c>
      <c r="V1210" s="71">
        <f t="shared" si="701"/>
        <v>0</v>
      </c>
      <c r="W1210" s="71">
        <f t="shared" si="702"/>
        <v>0</v>
      </c>
      <c r="X1210" s="71">
        <f t="shared" si="703"/>
        <v>1</v>
      </c>
      <c r="Y1210" s="71">
        <f t="shared" si="704"/>
        <v>0</v>
      </c>
      <c r="Z1210" s="71">
        <f t="shared" si="718"/>
        <v>0</v>
      </c>
      <c r="AA1210" s="71">
        <f t="shared" si="705"/>
        <v>1</v>
      </c>
      <c r="AB1210" s="71">
        <f t="shared" si="706"/>
        <v>62</v>
      </c>
      <c r="AC1210" s="71" t="str">
        <f t="shared" si="707"/>
        <v>Handpump</v>
      </c>
      <c r="AD1210" s="71">
        <f t="shared" si="719"/>
        <v>62</v>
      </c>
      <c r="AE1210" s="71" t="str">
        <f t="shared" si="720"/>
        <v/>
      </c>
      <c r="AF1210" s="71">
        <f t="shared" si="708"/>
        <v>1</v>
      </c>
      <c r="AG1210" s="71" t="str">
        <f t="shared" si="709"/>
        <v/>
      </c>
      <c r="AH1210" s="71" t="str">
        <f t="shared" si="710"/>
        <v/>
      </c>
      <c r="AI1210" s="71">
        <f t="shared" si="711"/>
        <v>1</v>
      </c>
      <c r="AJ1210" s="71" t="str">
        <f t="shared" si="712"/>
        <v>Turbidity</v>
      </c>
      <c r="AK1210" s="71">
        <f t="shared" si="713"/>
        <v>1</v>
      </c>
      <c r="AL1210" s="71">
        <f t="shared" si="721"/>
        <v>1</v>
      </c>
      <c r="AM1210" s="71">
        <f t="shared" si="714"/>
        <v>1</v>
      </c>
    </row>
    <row r="1211" spans="1:39" x14ac:dyDescent="0.45">
      <c r="A1211" s="71" t="str">
        <f t="shared" si="684"/>
        <v>2717550806</v>
      </c>
      <c r="B1211" s="71" t="str">
        <f t="shared" si="685"/>
        <v>04-09-2019 14:49:01 UTC</v>
      </c>
      <c r="C1211" s="71" t="str">
        <f t="shared" si="686"/>
        <v>whau-tydb-vhtm</v>
      </c>
      <c r="D1211" s="71" t="str">
        <f t="shared" si="687"/>
        <v>-15.759992343373597</v>
      </c>
      <c r="E1211" s="71" t="str">
        <f t="shared" si="688"/>
        <v>35.115650994703174</v>
      </c>
      <c r="F1211" s="71" t="str">
        <f t="shared" si="689"/>
        <v>1122.0</v>
      </c>
      <c r="G1211" s="71" t="str">
        <f t="shared" si="690"/>
        <v>Malawi</v>
      </c>
      <c r="H1211" s="71" t="str">
        <f t="shared" si="691"/>
        <v>Chiradzulu</v>
      </c>
      <c r="I1211" s="71" t="str">
        <f t="shared" si="692"/>
        <v>Likoswe</v>
      </c>
      <c r="J1211" s="71" t="str">
        <f t="shared" si="693"/>
        <v>Mkwanda</v>
      </c>
      <c r="K1211" s="71" t="str">
        <f t="shared" si="694"/>
        <v>Walala</v>
      </c>
      <c r="L1211" s="71">
        <f t="shared" si="695"/>
        <v>0</v>
      </c>
      <c r="M1211" s="71">
        <f t="shared" si="696"/>
        <v>0</v>
      </c>
      <c r="N1211" s="71">
        <f t="shared" si="715"/>
        <v>4</v>
      </c>
      <c r="O1211" s="71" t="str">
        <f t="shared" si="716"/>
        <v>Basic Level of Service</v>
      </c>
      <c r="P1211" s="71">
        <v>1</v>
      </c>
      <c r="Q1211" s="71" t="str">
        <f t="shared" si="697"/>
        <v>Afridev Handpump</v>
      </c>
      <c r="R1211" s="71" t="str">
        <f t="shared" si="698"/>
        <v/>
      </c>
      <c r="S1211" s="71" t="str">
        <f t="shared" si="717"/>
        <v>Afridev Handpump</v>
      </c>
      <c r="T1211" s="71">
        <f t="shared" si="699"/>
        <v>1</v>
      </c>
      <c r="U1211" s="71">
        <f t="shared" si="700"/>
        <v>1500</v>
      </c>
      <c r="V1211" s="71">
        <f t="shared" si="701"/>
        <v>0</v>
      </c>
      <c r="W1211" s="71">
        <f t="shared" si="702"/>
        <v>0</v>
      </c>
      <c r="X1211" s="71">
        <f t="shared" si="703"/>
        <v>1</v>
      </c>
      <c r="Y1211" s="71">
        <f t="shared" si="704"/>
        <v>0</v>
      </c>
      <c r="Z1211" s="71">
        <f t="shared" si="718"/>
        <v>0</v>
      </c>
      <c r="AA1211" s="71">
        <f t="shared" si="705"/>
        <v>1</v>
      </c>
      <c r="AB1211" s="71">
        <f t="shared" si="706"/>
        <v>180</v>
      </c>
      <c r="AC1211" s="71" t="str">
        <f t="shared" si="707"/>
        <v>Handpump</v>
      </c>
      <c r="AD1211" s="71">
        <f t="shared" si="719"/>
        <v>180</v>
      </c>
      <c r="AE1211" s="71" t="str">
        <f t="shared" si="720"/>
        <v/>
      </c>
      <c r="AF1211" s="71">
        <f t="shared" si="708"/>
        <v>0</v>
      </c>
      <c r="AG1211" s="71" t="str">
        <f t="shared" si="709"/>
        <v/>
      </c>
      <c r="AH1211" s="71" t="str">
        <f t="shared" si="710"/>
        <v/>
      </c>
      <c r="AI1211" s="71">
        <f t="shared" si="711"/>
        <v>1</v>
      </c>
      <c r="AJ1211" s="71" t="str">
        <f t="shared" si="712"/>
        <v>Turbidity</v>
      </c>
      <c r="AK1211" s="71">
        <f t="shared" si="713"/>
        <v>1</v>
      </c>
      <c r="AL1211" s="71">
        <f t="shared" si="721"/>
        <v>1</v>
      </c>
      <c r="AM1211" s="71">
        <f t="shared" si="714"/>
        <v>0</v>
      </c>
    </row>
    <row r="1212" spans="1:39" x14ac:dyDescent="0.45">
      <c r="A1212" s="71" t="str">
        <f t="shared" si="684"/>
        <v>2736890108</v>
      </c>
      <c r="B1212" s="71" t="str">
        <f t="shared" si="685"/>
        <v>04-09-2019 15:01:23 UTC</v>
      </c>
      <c r="C1212" s="71" t="str">
        <f t="shared" si="686"/>
        <v>gw3m-cnwe-tq0m</v>
      </c>
      <c r="D1212" s="71" t="str">
        <f t="shared" si="687"/>
        <v>-15.593719356693327</v>
      </c>
      <c r="E1212" s="71" t="str">
        <f t="shared" si="688"/>
        <v>35.15754592604935</v>
      </c>
      <c r="F1212" s="71" t="str">
        <f t="shared" si="689"/>
        <v>1019.0</v>
      </c>
      <c r="G1212" s="71" t="str">
        <f t="shared" si="690"/>
        <v>Malawi</v>
      </c>
      <c r="H1212" s="71" t="str">
        <f t="shared" si="691"/>
        <v>Chiradzulu</v>
      </c>
      <c r="I1212" s="71" t="str">
        <f t="shared" si="692"/>
        <v>Mpama</v>
      </c>
      <c r="J1212" s="71" t="str">
        <f t="shared" si="693"/>
        <v>Poya</v>
      </c>
      <c r="K1212" s="71" t="str">
        <f t="shared" si="694"/>
        <v>Chiwinja</v>
      </c>
      <c r="L1212" s="71">
        <f t="shared" si="695"/>
        <v>0</v>
      </c>
      <c r="M1212" s="71">
        <f t="shared" si="696"/>
        <v>0</v>
      </c>
      <c r="N1212" s="71">
        <f t="shared" si="715"/>
        <v>7</v>
      </c>
      <c r="O1212" s="71" t="str">
        <f t="shared" si="716"/>
        <v>Intermediate Level of Service</v>
      </c>
      <c r="P1212" s="71">
        <v>1</v>
      </c>
      <c r="Q1212" s="71" t="str">
        <f t="shared" si="697"/>
        <v>Afridev Handpump</v>
      </c>
      <c r="R1212" s="71" t="str">
        <f t="shared" si="698"/>
        <v/>
      </c>
      <c r="S1212" s="71" t="str">
        <f t="shared" si="717"/>
        <v>Afridev Handpump</v>
      </c>
      <c r="T1212" s="71">
        <f t="shared" si="699"/>
        <v>1</v>
      </c>
      <c r="U1212" s="71">
        <f t="shared" si="700"/>
        <v>50</v>
      </c>
      <c r="V1212" s="71">
        <f t="shared" si="701"/>
        <v>1</v>
      </c>
      <c r="W1212" s="71">
        <f t="shared" si="702"/>
        <v>1</v>
      </c>
      <c r="X1212" s="71" t="str">
        <f t="shared" si="703"/>
        <v/>
      </c>
      <c r="Y1212" s="71" t="str">
        <f t="shared" si="704"/>
        <v/>
      </c>
      <c r="Z1212" s="71">
        <f t="shared" si="718"/>
        <v>1</v>
      </c>
      <c r="AA1212" s="71">
        <f t="shared" si="705"/>
        <v>1</v>
      </c>
      <c r="AB1212" s="71">
        <f t="shared" si="706"/>
        <v>65</v>
      </c>
      <c r="AC1212" s="71" t="str">
        <f t="shared" si="707"/>
        <v>Handpump</v>
      </c>
      <c r="AD1212" s="71">
        <f t="shared" si="719"/>
        <v>65</v>
      </c>
      <c r="AE1212" s="71" t="str">
        <f t="shared" si="720"/>
        <v/>
      </c>
      <c r="AF1212" s="71">
        <f t="shared" si="708"/>
        <v>1</v>
      </c>
      <c r="AG1212" s="71" t="str">
        <f t="shared" si="709"/>
        <v/>
      </c>
      <c r="AH1212" s="71" t="str">
        <f t="shared" si="710"/>
        <v/>
      </c>
      <c r="AI1212" s="71">
        <f t="shared" si="711"/>
        <v>1</v>
      </c>
      <c r="AJ1212" s="71" t="str">
        <f t="shared" si="712"/>
        <v>Turbidity</v>
      </c>
      <c r="AK1212" s="71" t="str">
        <f t="shared" si="713"/>
        <v/>
      </c>
      <c r="AL1212" s="71" t="str">
        <f t="shared" si="721"/>
        <v>No Data</v>
      </c>
      <c r="AM1212" s="71">
        <f t="shared" si="714"/>
        <v>1</v>
      </c>
    </row>
    <row r="1213" spans="1:39" x14ac:dyDescent="0.45">
      <c r="A1213" s="71" t="str">
        <f t="shared" si="684"/>
        <v>2736550756</v>
      </c>
      <c r="B1213" s="71" t="str">
        <f t="shared" si="685"/>
        <v>04-09-2019 15:07:34 UTC</v>
      </c>
      <c r="C1213" s="71" t="str">
        <f t="shared" si="686"/>
        <v>w7ms-nq23-f2p7</v>
      </c>
      <c r="D1213" s="71" t="str">
        <f t="shared" si="687"/>
        <v>-15.75775462668389</v>
      </c>
      <c r="E1213" s="71" t="str">
        <f t="shared" si="688"/>
        <v>35.11903225444257</v>
      </c>
      <c r="F1213" s="71" t="str">
        <f t="shared" si="689"/>
        <v>1105.0</v>
      </c>
      <c r="G1213" s="71" t="str">
        <f t="shared" si="690"/>
        <v>Malawi</v>
      </c>
      <c r="H1213" s="71" t="str">
        <f t="shared" si="691"/>
        <v>Chiradzulu</v>
      </c>
      <c r="I1213" s="71" t="str">
        <f t="shared" si="692"/>
        <v>Likoswe</v>
      </c>
      <c r="J1213" s="71" t="str">
        <f t="shared" si="693"/>
        <v>Mkwanda</v>
      </c>
      <c r="K1213" s="71" t="str">
        <f t="shared" si="694"/>
        <v>Walala</v>
      </c>
      <c r="L1213" s="71">
        <f t="shared" si="695"/>
        <v>0</v>
      </c>
      <c r="M1213" s="71">
        <f t="shared" si="696"/>
        <v>0</v>
      </c>
      <c r="N1213" s="71">
        <f t="shared" si="715"/>
        <v>0</v>
      </c>
      <c r="O1213" s="71" t="str">
        <f t="shared" si="716"/>
        <v>No Improved System</v>
      </c>
      <c r="P1213" s="71" t="s">
        <v>96</v>
      </c>
      <c r="Q1213" s="71" t="str">
        <f t="shared" si="697"/>
        <v/>
      </c>
      <c r="R1213" s="71" t="str">
        <f t="shared" si="698"/>
        <v>Unprotected well</v>
      </c>
      <c r="S1213" s="71" t="str">
        <f t="shared" si="717"/>
        <v>Unprotected well</v>
      </c>
      <c r="T1213" s="71" t="str">
        <f t="shared" si="699"/>
        <v>N/A</v>
      </c>
      <c r="U1213" s="71">
        <f t="shared" si="700"/>
        <v>300</v>
      </c>
      <c r="V1213" s="71" t="str">
        <f t="shared" si="701"/>
        <v>N/A</v>
      </c>
      <c r="W1213" s="71" t="str">
        <f t="shared" si="702"/>
        <v/>
      </c>
      <c r="X1213" s="71" t="str">
        <f t="shared" si="703"/>
        <v/>
      </c>
      <c r="Y1213" s="71" t="str">
        <f t="shared" si="704"/>
        <v/>
      </c>
      <c r="Z1213" s="71" t="str">
        <f t="shared" si="718"/>
        <v>N/A</v>
      </c>
      <c r="AA1213" s="71" t="str">
        <f t="shared" si="705"/>
        <v>N/A</v>
      </c>
      <c r="AB1213" s="71" t="str">
        <f t="shared" si="706"/>
        <v/>
      </c>
      <c r="AC1213" s="71" t="str">
        <f t="shared" si="707"/>
        <v/>
      </c>
      <c r="AD1213" s="71" t="str">
        <f t="shared" si="719"/>
        <v/>
      </c>
      <c r="AE1213" s="71" t="str">
        <f t="shared" si="720"/>
        <v/>
      </c>
      <c r="AF1213" s="71" t="str">
        <f t="shared" si="708"/>
        <v>N/A</v>
      </c>
      <c r="AG1213" s="71" t="str">
        <f t="shared" si="709"/>
        <v/>
      </c>
      <c r="AH1213" s="71" t="str">
        <f t="shared" si="710"/>
        <v/>
      </c>
      <c r="AI1213" s="71" t="str">
        <f t="shared" si="711"/>
        <v/>
      </c>
      <c r="AJ1213" s="71" t="str">
        <f t="shared" si="712"/>
        <v/>
      </c>
      <c r="AK1213" s="71" t="str">
        <f t="shared" si="713"/>
        <v/>
      </c>
      <c r="AL1213" s="71" t="str">
        <f t="shared" si="721"/>
        <v>N/A</v>
      </c>
      <c r="AM1213" s="71" t="str">
        <f t="shared" si="714"/>
        <v>N/A</v>
      </c>
    </row>
    <row r="1214" spans="1:39" x14ac:dyDescent="0.45">
      <c r="A1214" s="71" t="str">
        <f t="shared" si="684"/>
        <v>2713050049</v>
      </c>
      <c r="B1214" s="71" t="str">
        <f t="shared" si="685"/>
        <v>05-09-2019 05:21:23 UTC</v>
      </c>
      <c r="C1214" s="71" t="str">
        <f t="shared" si="686"/>
        <v>95ee-9sqa-txp0</v>
      </c>
      <c r="D1214" s="71" t="str">
        <f t="shared" si="687"/>
        <v>-15.59391025453806</v>
      </c>
      <c r="E1214" s="71" t="str">
        <f t="shared" si="688"/>
        <v>35.178123163059354</v>
      </c>
      <c r="F1214" s="71" t="str">
        <f t="shared" si="689"/>
        <v>1004.0</v>
      </c>
      <c r="G1214" s="71" t="str">
        <f t="shared" si="690"/>
        <v>Malawi</v>
      </c>
      <c r="H1214" s="71" t="str">
        <f t="shared" si="691"/>
        <v>Chiradzulu</v>
      </c>
      <c r="I1214" s="71" t="str">
        <f t="shared" si="692"/>
        <v>Mpama</v>
      </c>
      <c r="J1214" s="71" t="str">
        <f t="shared" si="693"/>
        <v>Mmanga</v>
      </c>
      <c r="K1214" s="71" t="str">
        <f t="shared" si="694"/>
        <v>Walala</v>
      </c>
      <c r="L1214" s="71">
        <f t="shared" si="695"/>
        <v>0</v>
      </c>
      <c r="M1214" s="71">
        <f t="shared" si="696"/>
        <v>0</v>
      </c>
      <c r="N1214" s="71">
        <f t="shared" si="715"/>
        <v>8</v>
      </c>
      <c r="O1214" s="71" t="str">
        <f t="shared" si="716"/>
        <v>High Level of Service</v>
      </c>
      <c r="P1214" s="71">
        <v>1</v>
      </c>
      <c r="Q1214" s="71" t="str">
        <f t="shared" si="697"/>
        <v>Afridev Handpump</v>
      </c>
      <c r="R1214" s="71" t="str">
        <f t="shared" si="698"/>
        <v/>
      </c>
      <c r="S1214" s="71" t="str">
        <f t="shared" si="717"/>
        <v>Afridev Handpump</v>
      </c>
      <c r="T1214" s="71">
        <f t="shared" si="699"/>
        <v>1</v>
      </c>
      <c r="U1214" s="71">
        <f t="shared" si="700"/>
        <v>225</v>
      </c>
      <c r="V1214" s="71">
        <f t="shared" si="701"/>
        <v>1</v>
      </c>
      <c r="W1214" s="71">
        <f t="shared" si="702"/>
        <v>1</v>
      </c>
      <c r="X1214" s="71" t="str">
        <f t="shared" si="703"/>
        <v/>
      </c>
      <c r="Y1214" s="71" t="str">
        <f t="shared" si="704"/>
        <v/>
      </c>
      <c r="Z1214" s="71">
        <f t="shared" si="718"/>
        <v>1</v>
      </c>
      <c r="AA1214" s="71">
        <f t="shared" si="705"/>
        <v>1</v>
      </c>
      <c r="AB1214" s="71">
        <f t="shared" si="706"/>
        <v>56</v>
      </c>
      <c r="AC1214" s="71" t="str">
        <f t="shared" si="707"/>
        <v>Handpump</v>
      </c>
      <c r="AD1214" s="71">
        <f t="shared" si="719"/>
        <v>56</v>
      </c>
      <c r="AE1214" s="71" t="str">
        <f t="shared" si="720"/>
        <v/>
      </c>
      <c r="AF1214" s="71">
        <f t="shared" si="708"/>
        <v>1</v>
      </c>
      <c r="AG1214" s="71" t="str">
        <f t="shared" si="709"/>
        <v/>
      </c>
      <c r="AH1214" s="71" t="str">
        <f t="shared" si="710"/>
        <v/>
      </c>
      <c r="AI1214" s="71">
        <f t="shared" si="711"/>
        <v>1</v>
      </c>
      <c r="AJ1214" s="71" t="str">
        <f t="shared" si="712"/>
        <v>Turbidity</v>
      </c>
      <c r="AK1214" s="71">
        <f t="shared" si="713"/>
        <v>1</v>
      </c>
      <c r="AL1214" s="71">
        <f t="shared" si="721"/>
        <v>1</v>
      </c>
      <c r="AM1214" s="71">
        <f t="shared" si="714"/>
        <v>1</v>
      </c>
    </row>
    <row r="1215" spans="1:39" x14ac:dyDescent="0.45">
      <c r="A1215" s="71" t="str">
        <f t="shared" si="684"/>
        <v>2715100491</v>
      </c>
      <c r="B1215" s="71" t="str">
        <f t="shared" si="685"/>
        <v>05-09-2019 05:38:29 UTC</v>
      </c>
      <c r="C1215" s="71" t="str">
        <f t="shared" si="686"/>
        <v>ckwn-2p4h-csfy</v>
      </c>
      <c r="D1215" s="71" t="str">
        <f t="shared" si="687"/>
        <v>-15.592808579094708</v>
      </c>
      <c r="E1215" s="71" t="str">
        <f t="shared" si="688"/>
        <v>35.17453637905419</v>
      </c>
      <c r="F1215" s="71" t="str">
        <f t="shared" si="689"/>
        <v>1006.0</v>
      </c>
      <c r="G1215" s="71" t="str">
        <f t="shared" si="690"/>
        <v>Malawi</v>
      </c>
      <c r="H1215" s="71" t="str">
        <f t="shared" si="691"/>
        <v>Chiradzulu</v>
      </c>
      <c r="I1215" s="71" t="str">
        <f t="shared" si="692"/>
        <v>Mpama</v>
      </c>
      <c r="J1215" s="71" t="str">
        <f t="shared" si="693"/>
        <v>Mmanga</v>
      </c>
      <c r="K1215" s="71" t="str">
        <f t="shared" si="694"/>
        <v>Walala</v>
      </c>
      <c r="L1215" s="71">
        <f t="shared" si="695"/>
        <v>0</v>
      </c>
      <c r="M1215" s="71">
        <f t="shared" si="696"/>
        <v>0</v>
      </c>
      <c r="N1215" s="71">
        <f t="shared" si="715"/>
        <v>7</v>
      </c>
      <c r="O1215" s="71" t="str">
        <f t="shared" si="716"/>
        <v>Intermediate Level of Service</v>
      </c>
      <c r="P1215" s="71">
        <v>1</v>
      </c>
      <c r="Q1215" s="71" t="str">
        <f t="shared" si="697"/>
        <v>Afridev Handpump</v>
      </c>
      <c r="R1215" s="71" t="str">
        <f t="shared" si="698"/>
        <v/>
      </c>
      <c r="S1215" s="71" t="str">
        <f t="shared" si="717"/>
        <v>Afridev Handpump</v>
      </c>
      <c r="T1215" s="71">
        <f t="shared" si="699"/>
        <v>1</v>
      </c>
      <c r="U1215" s="71">
        <f t="shared" si="700"/>
        <v>225</v>
      </c>
      <c r="V1215" s="71">
        <f t="shared" si="701"/>
        <v>1</v>
      </c>
      <c r="W1215" s="71">
        <f t="shared" si="702"/>
        <v>0</v>
      </c>
      <c r="X1215" s="71">
        <f t="shared" si="703"/>
        <v>1</v>
      </c>
      <c r="Y1215" s="71">
        <f t="shared" si="704"/>
        <v>0</v>
      </c>
      <c r="Z1215" s="71">
        <f t="shared" si="718"/>
        <v>0</v>
      </c>
      <c r="AA1215" s="71">
        <f t="shared" si="705"/>
        <v>1</v>
      </c>
      <c r="AB1215" s="71">
        <f t="shared" si="706"/>
        <v>65</v>
      </c>
      <c r="AC1215" s="71" t="str">
        <f t="shared" si="707"/>
        <v>Handpump</v>
      </c>
      <c r="AD1215" s="71">
        <f t="shared" si="719"/>
        <v>65</v>
      </c>
      <c r="AE1215" s="71" t="str">
        <f t="shared" si="720"/>
        <v/>
      </c>
      <c r="AF1215" s="71">
        <f t="shared" si="708"/>
        <v>1</v>
      </c>
      <c r="AG1215" s="71" t="str">
        <f t="shared" si="709"/>
        <v/>
      </c>
      <c r="AH1215" s="71" t="str">
        <f t="shared" si="710"/>
        <v/>
      </c>
      <c r="AI1215" s="71">
        <f t="shared" si="711"/>
        <v>1</v>
      </c>
      <c r="AJ1215" s="71" t="str">
        <f t="shared" si="712"/>
        <v>Turbidity</v>
      </c>
      <c r="AK1215" s="71">
        <f t="shared" si="713"/>
        <v>1</v>
      </c>
      <c r="AL1215" s="71">
        <f t="shared" si="721"/>
        <v>1</v>
      </c>
      <c r="AM1215" s="71">
        <f t="shared" si="714"/>
        <v>1</v>
      </c>
    </row>
    <row r="1216" spans="1:39" x14ac:dyDescent="0.45">
      <c r="A1216" s="71" t="str">
        <f t="shared" si="684"/>
        <v>2713070549</v>
      </c>
      <c r="B1216" s="71" t="str">
        <f t="shared" si="685"/>
        <v>05-09-2019 07:55:50 UTC</v>
      </c>
      <c r="C1216" s="71" t="str">
        <f t="shared" si="686"/>
        <v>nfw3-d2nk-0xhr</v>
      </c>
      <c r="D1216" s="71" t="str">
        <f t="shared" si="687"/>
        <v>-15.58889724779874</v>
      </c>
      <c r="E1216" s="71" t="str">
        <f t="shared" si="688"/>
        <v>35.17273393459618</v>
      </c>
      <c r="F1216" s="71" t="str">
        <f t="shared" si="689"/>
        <v>976.0</v>
      </c>
      <c r="G1216" s="71" t="str">
        <f t="shared" si="690"/>
        <v>Malawi</v>
      </c>
      <c r="H1216" s="71" t="str">
        <f t="shared" si="691"/>
        <v>Chiradzulu</v>
      </c>
      <c r="I1216" s="71" t="str">
        <f t="shared" si="692"/>
        <v>Mpama</v>
      </c>
      <c r="J1216" s="71" t="str">
        <f t="shared" si="693"/>
        <v>Mmanga</v>
      </c>
      <c r="K1216" s="71" t="str">
        <f t="shared" si="694"/>
        <v>Gilinjala</v>
      </c>
      <c r="L1216" s="71">
        <f t="shared" si="695"/>
        <v>0</v>
      </c>
      <c r="M1216" s="71">
        <f t="shared" si="696"/>
        <v>0</v>
      </c>
      <c r="N1216" s="71">
        <f t="shared" si="715"/>
        <v>7</v>
      </c>
      <c r="O1216" s="71" t="str">
        <f t="shared" si="716"/>
        <v>Intermediate Level of Service</v>
      </c>
      <c r="P1216" s="71">
        <v>1</v>
      </c>
      <c r="Q1216" s="71" t="str">
        <f t="shared" si="697"/>
        <v>Afridev Handpump</v>
      </c>
      <c r="R1216" s="71" t="str">
        <f t="shared" si="698"/>
        <v/>
      </c>
      <c r="S1216" s="71" t="str">
        <f t="shared" si="717"/>
        <v>Afridev Handpump</v>
      </c>
      <c r="T1216" s="71">
        <f t="shared" si="699"/>
        <v>1</v>
      </c>
      <c r="U1216" s="71">
        <f t="shared" si="700"/>
        <v>225</v>
      </c>
      <c r="V1216" s="71">
        <f t="shared" si="701"/>
        <v>1</v>
      </c>
      <c r="W1216" s="71">
        <f t="shared" si="702"/>
        <v>0</v>
      </c>
      <c r="X1216" s="71">
        <f t="shared" si="703"/>
        <v>1</v>
      </c>
      <c r="Y1216" s="71">
        <f t="shared" si="704"/>
        <v>0</v>
      </c>
      <c r="Z1216" s="71">
        <f t="shared" si="718"/>
        <v>0</v>
      </c>
      <c r="AA1216" s="71">
        <f t="shared" si="705"/>
        <v>1</v>
      </c>
      <c r="AB1216" s="71">
        <f t="shared" si="706"/>
        <v>80</v>
      </c>
      <c r="AC1216" s="71" t="str">
        <f t="shared" si="707"/>
        <v>Handpump</v>
      </c>
      <c r="AD1216" s="71">
        <f t="shared" si="719"/>
        <v>80</v>
      </c>
      <c r="AE1216" s="71" t="str">
        <f t="shared" si="720"/>
        <v/>
      </c>
      <c r="AF1216" s="71">
        <f t="shared" si="708"/>
        <v>1</v>
      </c>
      <c r="AG1216" s="71" t="str">
        <f t="shared" si="709"/>
        <v/>
      </c>
      <c r="AH1216" s="71" t="str">
        <f t="shared" si="710"/>
        <v/>
      </c>
      <c r="AI1216" s="71">
        <f t="shared" si="711"/>
        <v>1</v>
      </c>
      <c r="AJ1216" s="71" t="str">
        <f t="shared" si="712"/>
        <v>Turbidity</v>
      </c>
      <c r="AK1216" s="71">
        <f t="shared" si="713"/>
        <v>1</v>
      </c>
      <c r="AL1216" s="71">
        <f t="shared" si="721"/>
        <v>1</v>
      </c>
      <c r="AM1216" s="71">
        <f t="shared" si="714"/>
        <v>1</v>
      </c>
    </row>
    <row r="1217" spans="1:39" x14ac:dyDescent="0.45">
      <c r="A1217" s="71" t="str">
        <f t="shared" si="684"/>
        <v>2722950052</v>
      </c>
      <c r="B1217" s="71" t="str">
        <f t="shared" si="685"/>
        <v>05-09-2019 07:57:43 UTC</v>
      </c>
      <c r="C1217" s="71" t="str">
        <f t="shared" si="686"/>
        <v>gsej-5016-mdr6</v>
      </c>
      <c r="D1217" s="71" t="str">
        <f t="shared" si="687"/>
        <v>-15.788301089778543</v>
      </c>
      <c r="E1217" s="71" t="str">
        <f t="shared" si="688"/>
        <v>35.257103657349944</v>
      </c>
      <c r="F1217" s="71" t="str">
        <f t="shared" si="689"/>
        <v>832.0</v>
      </c>
      <c r="G1217" s="71" t="str">
        <f t="shared" si="690"/>
        <v>Malawi</v>
      </c>
      <c r="H1217" s="71" t="str">
        <f t="shared" si="691"/>
        <v>Chiradzulu</v>
      </c>
      <c r="I1217" s="71" t="str">
        <f t="shared" si="692"/>
        <v>Mpunga</v>
      </c>
      <c r="J1217" s="71" t="str">
        <f t="shared" si="693"/>
        <v>Chiniko</v>
      </c>
      <c r="K1217" s="71" t="str">
        <f t="shared" si="694"/>
        <v>Mkanda</v>
      </c>
      <c r="L1217" s="71">
        <f t="shared" si="695"/>
        <v>0</v>
      </c>
      <c r="M1217" s="71">
        <f t="shared" si="696"/>
        <v>0</v>
      </c>
      <c r="N1217" s="71">
        <f t="shared" si="715"/>
        <v>5</v>
      </c>
      <c r="O1217" s="71" t="str">
        <f t="shared" si="716"/>
        <v>Basic Level of Service</v>
      </c>
      <c r="P1217" s="71">
        <v>1</v>
      </c>
      <c r="Q1217" s="71" t="str">
        <f t="shared" si="697"/>
        <v>Afridev Handpump</v>
      </c>
      <c r="R1217" s="71" t="str">
        <f t="shared" si="698"/>
        <v/>
      </c>
      <c r="S1217" s="71" t="str">
        <f t="shared" si="717"/>
        <v>Afridev Handpump</v>
      </c>
      <c r="T1217" s="71">
        <f t="shared" si="699"/>
        <v>1</v>
      </c>
      <c r="U1217" s="71">
        <f t="shared" si="700"/>
        <v>550</v>
      </c>
      <c r="V1217" s="71">
        <f t="shared" si="701"/>
        <v>0</v>
      </c>
      <c r="W1217" s="71">
        <f t="shared" si="702"/>
        <v>0</v>
      </c>
      <c r="X1217" s="71">
        <f t="shared" si="703"/>
        <v>1</v>
      </c>
      <c r="Y1217" s="71">
        <f t="shared" si="704"/>
        <v>0</v>
      </c>
      <c r="Z1217" s="71">
        <f t="shared" si="718"/>
        <v>0</v>
      </c>
      <c r="AA1217" s="71">
        <f t="shared" si="705"/>
        <v>1</v>
      </c>
      <c r="AB1217" s="71">
        <f t="shared" si="706"/>
        <v>87</v>
      </c>
      <c r="AC1217" s="71" t="str">
        <f t="shared" si="707"/>
        <v>Handpump</v>
      </c>
      <c r="AD1217" s="71">
        <f t="shared" si="719"/>
        <v>87</v>
      </c>
      <c r="AE1217" s="71" t="str">
        <f t="shared" si="720"/>
        <v/>
      </c>
      <c r="AF1217" s="71">
        <f t="shared" si="708"/>
        <v>1</v>
      </c>
      <c r="AG1217" s="71" t="str">
        <f t="shared" si="709"/>
        <v/>
      </c>
      <c r="AH1217" s="71" t="str">
        <f t="shared" si="710"/>
        <v/>
      </c>
      <c r="AI1217" s="71">
        <f t="shared" si="711"/>
        <v>1</v>
      </c>
      <c r="AJ1217" s="71" t="str">
        <f t="shared" si="712"/>
        <v>Turbidity</v>
      </c>
      <c r="AK1217" s="71">
        <f t="shared" si="713"/>
        <v>1</v>
      </c>
      <c r="AL1217" s="71">
        <f t="shared" si="721"/>
        <v>1</v>
      </c>
      <c r="AM1217" s="71">
        <f t="shared" si="714"/>
        <v>0</v>
      </c>
    </row>
    <row r="1218" spans="1:39" x14ac:dyDescent="0.45">
      <c r="A1218" s="71" t="str">
        <f t="shared" ref="A1218:A1281" si="722">IF(Instance_ID="","",Instance_ID)</f>
        <v>2740670068</v>
      </c>
      <c r="B1218" s="71" t="str">
        <f t="shared" ref="B1218:B1281" si="723">IF(Date="","",Date)</f>
        <v>05-09-2019 08:30:52 UTC</v>
      </c>
      <c r="C1218" s="71" t="str">
        <f t="shared" ref="C1218:C1281" si="724">IF(Unique_ID="","",Unique_ID)</f>
        <v>ghfa-s2fs-ww1h</v>
      </c>
      <c r="D1218" s="71" t="str">
        <f t="shared" ref="D1218:D1281" si="725">IF(Latitude="","",Latitude)</f>
        <v>-15.787002020515501</v>
      </c>
      <c r="E1218" s="71" t="str">
        <f t="shared" ref="E1218:E1281" si="726">IF(Longitude="","",Longitude)</f>
        <v>35.258100433275104</v>
      </c>
      <c r="F1218" s="71" t="str">
        <f t="shared" ref="F1218:F1281" si="727">IF(Elevation="","",Elevation)</f>
        <v>838.0</v>
      </c>
      <c r="G1218" s="71" t="str">
        <f t="shared" ref="G1218:G1281" si="728">IF(Geo_Level_1="","",Geo_Level_1)</f>
        <v>Malawi</v>
      </c>
      <c r="H1218" s="71" t="str">
        <f t="shared" ref="H1218:H1281" si="729">IF(Geo_Level_2="","",Geo_Level_2)</f>
        <v>Chiradzulu</v>
      </c>
      <c r="I1218" s="71" t="str">
        <f t="shared" ref="I1218:I1281" si="730">IF(Geo_Level_1="","",Geo_Level_3)</f>
        <v>Mpunga</v>
      </c>
      <c r="J1218" s="71" t="str">
        <f t="shared" ref="J1218:J1281" si="731">IF(Geo_Level_1="","",Geo_Level_4)</f>
        <v>Chiniko</v>
      </c>
      <c r="K1218" s="71" t="str">
        <f t="shared" ref="K1218:K1281" si="732">IF(Geo_Level_1="","",Geo_Level_5)</f>
        <v>Mkanda</v>
      </c>
      <c r="L1218" s="71">
        <f t="shared" ref="L1218:L1281" si="733">IF(Geo_Level_1="","",Geo_Level_6)</f>
        <v>0</v>
      </c>
      <c r="M1218" s="71">
        <f t="shared" ref="M1218:M1281" si="734">IF(Geo_Level_1="","",Geo_Level_7)</f>
        <v>0</v>
      </c>
      <c r="N1218" s="71">
        <f t="shared" si="715"/>
        <v>5</v>
      </c>
      <c r="O1218" s="71" t="str">
        <f t="shared" si="716"/>
        <v>Basic Level of Service</v>
      </c>
      <c r="P1218" s="71">
        <v>1</v>
      </c>
      <c r="Q1218" s="71" t="str">
        <f t="shared" ref="Q1218:Q1281" si="735">IF(Type_Improved_Water_Point="","",Type_Improved_Water_Point)</f>
        <v>Afridev Handpump</v>
      </c>
      <c r="R1218" s="71" t="str">
        <f t="shared" ref="R1218:R1281" si="736">IF(Type_Unimproved_Water="","",Type_Unimproved_Water)</f>
        <v/>
      </c>
      <c r="S1218" s="71" t="str">
        <f t="shared" si="717"/>
        <v>Afridev Handpump</v>
      </c>
      <c r="T1218" s="71">
        <f t="shared" ref="T1218:T1281" si="737">IF(P1218="N/A",P1218,IF(Waterpoint_Source_Protected="","No Data",IF(Waterpoint_Source_Protected="Yes",1,0)))</f>
        <v>1</v>
      </c>
      <c r="U1218" s="71">
        <f t="shared" ref="U1218:U1281" si="738">IF(Number_Users="","",Number_Users)</f>
        <v>500</v>
      </c>
      <c r="V1218" s="71">
        <f t="shared" ref="V1218:V1281" si="739">IFERROR(IF(P1218="N/A",P1218,IF(U1218="","No Data",IF(U1218&lt;=Gov_Standard_Number_Users,1,0))),1)</f>
        <v>0</v>
      </c>
      <c r="W1218" s="71">
        <f t="shared" ref="W1218:W1281" si="740">IF(Waterpoint_Out_Of_Service_Broken="","",IF(Waterpoint_Out_Of_Service_Broken="No",1,0))</f>
        <v>0</v>
      </c>
      <c r="X1218" s="71">
        <f t="shared" ref="X1218:X1281" si="741">IF(Waterpoint_Number_Times_Broken="","",IF(Waterpoint_Number_Times_Broken&lt;=12,1,0))</f>
        <v>1</v>
      </c>
      <c r="Y1218" s="71">
        <f t="shared" ref="Y1218:Y1281" si="742">IF(Waterpoint_Days_Broken="","",IF(Waterpoint_Days_Broken&gt;1,0,1))</f>
        <v>0</v>
      </c>
      <c r="Z1218" s="71">
        <f t="shared" si="718"/>
        <v>0</v>
      </c>
      <c r="AA1218" s="71">
        <f t="shared" ref="AA1218:AA1281" si="743">IF(P1218="N/A",P1218,IF(Water_Available_Day_Of_Visit="","No Data",IF(Water_Available_Day_Of_Visit="Yes",1,0)))</f>
        <v>1</v>
      </c>
      <c r="AB1218" s="71">
        <f t="shared" ref="AB1218:AB1281" si="744">IF(Seconds_20L="","",Seconds_20L)</f>
        <v>93</v>
      </c>
      <c r="AC1218" s="71" t="str">
        <f t="shared" ref="AC1218:AC1281" si="745">IF(Piped_Or_Handpump="","",Piped_Or_Handpump)</f>
        <v>Handpump</v>
      </c>
      <c r="AD1218" s="71">
        <f t="shared" si="719"/>
        <v>93</v>
      </c>
      <c r="AE1218" s="71" t="str">
        <f t="shared" si="720"/>
        <v/>
      </c>
      <c r="AF1218" s="71">
        <f t="shared" ref="AF1218:AF1281" si="746">IF(P1218="N/A",P1218,IF(AND(AD1218="",AE1218=""),"No Data",IF(AC1218="Piped System",IF(AE1218&gt;=Gov_Standards_Quantity,1,0),IF(AC1218="Handpump",IF(AB1218&lt;=Standard_Time_To_Fill_Bucket,1,0)))))</f>
        <v>1</v>
      </c>
      <c r="AG1218" s="71" t="str">
        <f t="shared" ref="AG1218:AG1281" si="747">IF(Ecoli_Result="","",IF(Ecoli_Result=Standard_Ecoli,1,0))</f>
        <v/>
      </c>
      <c r="AH1218" s="71" t="str">
        <f t="shared" ref="AH1218:AH1281" si="748">IF(Residual_Chlorine_Result="","",IF(AND(Residual_Chlorine_Result&lt;=Standard_Residual_Chlorine_Max,Residual_Chlorine_Result&gt;=Standard_Residual_Chlorine_Min),1,0))</f>
        <v/>
      </c>
      <c r="AI1218" s="71">
        <f t="shared" ref="AI1218:AI1281" si="749">IF(Bacteria_Result="","",IF(Bacteria_Result=Standard_Bacteria,1,0))</f>
        <v>1</v>
      </c>
      <c r="AJ1218" s="71" t="str">
        <f t="shared" ref="AJ1218:AJ1281" si="750">IF(Other_Contaminant="","",Other_Contaminant)</f>
        <v>Turbidity</v>
      </c>
      <c r="AK1218" s="71">
        <f t="shared" ref="AK1218:AK1281" si="751">IF(Other_Contaminant_Result="","",IF(Other_Contaminant_Result&lt;=Standard_Other_Contaminant,1,0))</f>
        <v>1</v>
      </c>
      <c r="AL1218" s="71">
        <f t="shared" si="721"/>
        <v>1</v>
      </c>
      <c r="AM1218" s="71">
        <f t="shared" ref="AM1218:AM1281" si="752">IF(P1218="N/A",P1218,IF(Water_Point_Condition_Overall="","No Data",IF(Water_Point_Condition_Overall="Normal",1,0)))</f>
        <v>0</v>
      </c>
    </row>
    <row r="1219" spans="1:39" x14ac:dyDescent="0.45">
      <c r="A1219" s="71" t="str">
        <f t="shared" si="722"/>
        <v>2719300073</v>
      </c>
      <c r="B1219" s="71" t="str">
        <f t="shared" si="723"/>
        <v>05-09-2019 09:11:38 UTC</v>
      </c>
      <c r="C1219" s="71" t="str">
        <f t="shared" si="724"/>
        <v>sv85-5fu1-tyxk</v>
      </c>
      <c r="D1219" s="71" t="str">
        <f t="shared" si="725"/>
        <v>-15.786205781623721</v>
      </c>
      <c r="E1219" s="71" t="str">
        <f t="shared" si="726"/>
        <v>35.26425149291754</v>
      </c>
      <c r="F1219" s="71" t="str">
        <f t="shared" si="727"/>
        <v>823.0</v>
      </c>
      <c r="G1219" s="71" t="str">
        <f t="shared" si="728"/>
        <v>Malawi</v>
      </c>
      <c r="H1219" s="71" t="str">
        <f t="shared" si="729"/>
        <v>Chiradzulu</v>
      </c>
      <c r="I1219" s="71" t="str">
        <f t="shared" si="730"/>
        <v>Mpunga</v>
      </c>
      <c r="J1219" s="71" t="str">
        <f t="shared" si="731"/>
        <v>Chiniko</v>
      </c>
      <c r="K1219" s="71" t="str">
        <f t="shared" si="732"/>
        <v>Mkanda</v>
      </c>
      <c r="L1219" s="71">
        <f t="shared" si="733"/>
        <v>0</v>
      </c>
      <c r="M1219" s="71">
        <f t="shared" si="734"/>
        <v>0</v>
      </c>
      <c r="N1219" s="71">
        <f t="shared" ref="N1219:N1282" si="753">SUM(P1219,T1219,V1219,Z1219,AA1219,AF1219,AL1219,AM1219)</f>
        <v>6</v>
      </c>
      <c r="O1219" s="71" t="str">
        <f t="shared" ref="O1219:O1282" si="754">IF(N1219=0,"No Improved System",IF(N1219=1,"Inadequate Level of Service",IF(N1219=2,"Inadequate Level of Service",IF(N1219=3,"Basic Level of Service",IF(N1219=4,"Basic Level of Service",IF(N1219=5,"Basic Level of Service",IF(N1219=6,"Intermediate Level of Service",IF(N1219=7,"Intermediate Level of Service",IF(N1219=8,"High Level of Service")))))))))</f>
        <v>Intermediate Level of Service</v>
      </c>
      <c r="P1219" s="71">
        <v>1</v>
      </c>
      <c r="Q1219" s="71" t="str">
        <f t="shared" si="735"/>
        <v>Afridev Handpump</v>
      </c>
      <c r="R1219" s="71" t="str">
        <f t="shared" si="736"/>
        <v/>
      </c>
      <c r="S1219" s="71" t="str">
        <f t="shared" ref="S1219:S1282" si="755">CONCATENATE(Q1219,R1219)</f>
        <v>Afridev Handpump</v>
      </c>
      <c r="T1219" s="71">
        <f t="shared" si="737"/>
        <v>1</v>
      </c>
      <c r="U1219" s="71">
        <f t="shared" si="738"/>
        <v>450</v>
      </c>
      <c r="V1219" s="71">
        <f t="shared" si="739"/>
        <v>0</v>
      </c>
      <c r="W1219" s="71">
        <f t="shared" si="740"/>
        <v>0</v>
      </c>
      <c r="X1219" s="71">
        <f t="shared" si="741"/>
        <v>1</v>
      </c>
      <c r="Y1219" s="71">
        <f t="shared" si="742"/>
        <v>0</v>
      </c>
      <c r="Z1219" s="71">
        <f t="shared" ref="Z1219:Z1282" si="756">IF(P1219="N/A",P1219,IF(OR(W1219="",AND(W1219=0,X1219="",Y1219="")),"No Data",IF(W1219=1,1,IF(AND(X1219=1,Y1219=1),1,0))))</f>
        <v>0</v>
      </c>
      <c r="AA1219" s="71">
        <f t="shared" si="743"/>
        <v>1</v>
      </c>
      <c r="AB1219" s="71">
        <f t="shared" si="744"/>
        <v>78</v>
      </c>
      <c r="AC1219" s="71" t="str">
        <f t="shared" si="745"/>
        <v>Handpump</v>
      </c>
      <c r="AD1219" s="71">
        <f t="shared" ref="AD1219:AD1282" si="757">IF(AC1219="Handpump",IF(AB1219="","",AB1219),"")</f>
        <v>78</v>
      </c>
      <c r="AE1219" s="71" t="str">
        <f t="shared" ref="AE1219:AE1282" si="758">IF(AC1219="piped system",IFERROR(20/AB1219*86400/U1219,""),"")</f>
        <v/>
      </c>
      <c r="AF1219" s="71">
        <f t="shared" si="746"/>
        <v>1</v>
      </c>
      <c r="AG1219" s="71" t="str">
        <f t="shared" si="747"/>
        <v/>
      </c>
      <c r="AH1219" s="71" t="str">
        <f t="shared" si="748"/>
        <v/>
      </c>
      <c r="AI1219" s="71">
        <f t="shared" si="749"/>
        <v>1</v>
      </c>
      <c r="AJ1219" s="71" t="str">
        <f t="shared" si="750"/>
        <v>Turbidity</v>
      </c>
      <c r="AK1219" s="71">
        <f t="shared" si="751"/>
        <v>1</v>
      </c>
      <c r="AL1219" s="71">
        <f t="shared" ref="AL1219:AL1282" si="759">IF(P1219="N/A",P1219,IF(AJ1219="",IF(OR(AG1219=0,AND(AI1219=0,AG1219="")),0,IF(OR(AG1219=1,AH1219=1,AI1219=1),1,"No Data")),IF(OR(AK1219=0,AG1219=0,AND(AI1219=0,AG1219="")),0,IF(AND(AK1219=1,OR(AG1219=1,AH1219=1,AI1219=1)),1,"No Data"))))</f>
        <v>1</v>
      </c>
      <c r="AM1219" s="71">
        <f t="shared" si="752"/>
        <v>1</v>
      </c>
    </row>
    <row r="1220" spans="1:39" x14ac:dyDescent="0.45">
      <c r="A1220" s="71" t="str">
        <f t="shared" si="722"/>
        <v>2702090076</v>
      </c>
      <c r="B1220" s="71" t="str">
        <f t="shared" si="723"/>
        <v>05-09-2019 09:22:46 UTC</v>
      </c>
      <c r="C1220" s="71" t="str">
        <f t="shared" si="724"/>
        <v>v1uy-83tg-rfh5</v>
      </c>
      <c r="D1220" s="71" t="str">
        <f t="shared" si="725"/>
        <v>-15.795642882585526</v>
      </c>
      <c r="E1220" s="71" t="str">
        <f t="shared" si="726"/>
        <v>35.13499257154763</v>
      </c>
      <c r="F1220" s="71" t="str">
        <f t="shared" si="727"/>
        <v>983.0</v>
      </c>
      <c r="G1220" s="71" t="str">
        <f t="shared" si="728"/>
        <v>Malawi</v>
      </c>
      <c r="H1220" s="71" t="str">
        <f t="shared" si="729"/>
        <v>Chiradzulu</v>
      </c>
      <c r="I1220" s="71" t="str">
        <f t="shared" si="730"/>
        <v>Likoswe</v>
      </c>
      <c r="J1220" s="71" t="str">
        <f t="shared" si="731"/>
        <v>Gomani</v>
      </c>
      <c r="K1220" s="71" t="str">
        <f t="shared" si="732"/>
        <v>Kane</v>
      </c>
      <c r="L1220" s="71">
        <f t="shared" si="733"/>
        <v>0</v>
      </c>
      <c r="M1220" s="71">
        <f t="shared" si="734"/>
        <v>0</v>
      </c>
      <c r="N1220" s="71">
        <f t="shared" si="753"/>
        <v>6</v>
      </c>
      <c r="O1220" s="71" t="str">
        <f t="shared" si="754"/>
        <v>Intermediate Level of Service</v>
      </c>
      <c r="P1220" s="71">
        <v>1</v>
      </c>
      <c r="Q1220" s="71" t="str">
        <f t="shared" si="735"/>
        <v>Afridev Handpump</v>
      </c>
      <c r="R1220" s="71" t="str">
        <f t="shared" si="736"/>
        <v/>
      </c>
      <c r="S1220" s="71" t="str">
        <f t="shared" si="755"/>
        <v>Afridev Handpump</v>
      </c>
      <c r="T1220" s="71">
        <f t="shared" si="737"/>
        <v>1</v>
      </c>
      <c r="U1220" s="71">
        <f t="shared" si="738"/>
        <v>340</v>
      </c>
      <c r="V1220" s="71">
        <f t="shared" si="739"/>
        <v>0</v>
      </c>
      <c r="W1220" s="71">
        <f t="shared" si="740"/>
        <v>0</v>
      </c>
      <c r="X1220" s="71">
        <f t="shared" si="741"/>
        <v>1</v>
      </c>
      <c r="Y1220" s="71">
        <f t="shared" si="742"/>
        <v>0</v>
      </c>
      <c r="Z1220" s="71">
        <f t="shared" si="756"/>
        <v>0</v>
      </c>
      <c r="AA1220" s="71">
        <f t="shared" si="743"/>
        <v>1</v>
      </c>
      <c r="AB1220" s="71">
        <f t="shared" si="744"/>
        <v>85</v>
      </c>
      <c r="AC1220" s="71" t="str">
        <f t="shared" si="745"/>
        <v>Handpump</v>
      </c>
      <c r="AD1220" s="71">
        <f t="shared" si="757"/>
        <v>85</v>
      </c>
      <c r="AE1220" s="71" t="str">
        <f t="shared" si="758"/>
        <v/>
      </c>
      <c r="AF1220" s="71">
        <f t="shared" si="746"/>
        <v>1</v>
      </c>
      <c r="AG1220" s="71" t="str">
        <f t="shared" si="747"/>
        <v/>
      </c>
      <c r="AH1220" s="71" t="str">
        <f t="shared" si="748"/>
        <v/>
      </c>
      <c r="AI1220" s="71">
        <f t="shared" si="749"/>
        <v>1</v>
      </c>
      <c r="AJ1220" s="71" t="str">
        <f t="shared" si="750"/>
        <v>Turbidity</v>
      </c>
      <c r="AK1220" s="71">
        <f t="shared" si="751"/>
        <v>1</v>
      </c>
      <c r="AL1220" s="71">
        <f t="shared" si="759"/>
        <v>1</v>
      </c>
      <c r="AM1220" s="71">
        <f t="shared" si="752"/>
        <v>1</v>
      </c>
    </row>
    <row r="1221" spans="1:39" x14ac:dyDescent="0.45">
      <c r="A1221" s="71" t="str">
        <f t="shared" si="722"/>
        <v>2717560327</v>
      </c>
      <c r="B1221" s="71" t="str">
        <f t="shared" si="723"/>
        <v>05-09-2019 09:27:32 UTC</v>
      </c>
      <c r="C1221" s="71" t="str">
        <f t="shared" si="724"/>
        <v>b9kk-k9b2-xm9</v>
      </c>
      <c r="D1221" s="71" t="str">
        <f t="shared" si="725"/>
        <v>-15.797279952093959</v>
      </c>
      <c r="E1221" s="71" t="str">
        <f t="shared" si="726"/>
        <v>35.13910531997681</v>
      </c>
      <c r="F1221" s="71" t="str">
        <f t="shared" si="727"/>
        <v>986.0</v>
      </c>
      <c r="G1221" s="71" t="str">
        <f t="shared" si="728"/>
        <v>Malawi</v>
      </c>
      <c r="H1221" s="71" t="str">
        <f t="shared" si="729"/>
        <v>Chiradzulu</v>
      </c>
      <c r="I1221" s="71" t="str">
        <f t="shared" si="730"/>
        <v>Likoswe</v>
      </c>
      <c r="J1221" s="71" t="str">
        <f t="shared" si="731"/>
        <v>Gomani</v>
      </c>
      <c r="K1221" s="71" t="str">
        <f t="shared" si="732"/>
        <v>Kane</v>
      </c>
      <c r="L1221" s="71">
        <f t="shared" si="733"/>
        <v>0</v>
      </c>
      <c r="M1221" s="71">
        <f t="shared" si="734"/>
        <v>0</v>
      </c>
      <c r="N1221" s="71">
        <f t="shared" si="753"/>
        <v>6</v>
      </c>
      <c r="O1221" s="71" t="str">
        <f t="shared" si="754"/>
        <v>Intermediate Level of Service</v>
      </c>
      <c r="P1221" s="71">
        <v>1</v>
      </c>
      <c r="Q1221" s="71" t="str">
        <f t="shared" si="735"/>
        <v>Afridev Handpump</v>
      </c>
      <c r="R1221" s="71" t="str">
        <f t="shared" si="736"/>
        <v/>
      </c>
      <c r="S1221" s="71" t="str">
        <f t="shared" si="755"/>
        <v>Afridev Handpump</v>
      </c>
      <c r="T1221" s="71">
        <f t="shared" si="737"/>
        <v>1</v>
      </c>
      <c r="U1221" s="71">
        <f t="shared" si="738"/>
        <v>500</v>
      </c>
      <c r="V1221" s="71">
        <f t="shared" si="739"/>
        <v>0</v>
      </c>
      <c r="W1221" s="71">
        <f t="shared" si="740"/>
        <v>0</v>
      </c>
      <c r="X1221" s="71">
        <f t="shared" si="741"/>
        <v>1</v>
      </c>
      <c r="Y1221" s="71">
        <f t="shared" si="742"/>
        <v>0</v>
      </c>
      <c r="Z1221" s="71">
        <f t="shared" si="756"/>
        <v>0</v>
      </c>
      <c r="AA1221" s="71">
        <f t="shared" si="743"/>
        <v>1</v>
      </c>
      <c r="AB1221" s="71">
        <f t="shared" si="744"/>
        <v>50</v>
      </c>
      <c r="AC1221" s="71" t="str">
        <f t="shared" si="745"/>
        <v>Handpump</v>
      </c>
      <c r="AD1221" s="71">
        <f t="shared" si="757"/>
        <v>50</v>
      </c>
      <c r="AE1221" s="71" t="str">
        <f t="shared" si="758"/>
        <v/>
      </c>
      <c r="AF1221" s="71">
        <f t="shared" si="746"/>
        <v>1</v>
      </c>
      <c r="AG1221" s="71" t="str">
        <f t="shared" si="747"/>
        <v/>
      </c>
      <c r="AH1221" s="71" t="str">
        <f t="shared" si="748"/>
        <v/>
      </c>
      <c r="AI1221" s="71">
        <f t="shared" si="749"/>
        <v>1</v>
      </c>
      <c r="AJ1221" s="71" t="str">
        <f t="shared" si="750"/>
        <v>Turbidity</v>
      </c>
      <c r="AK1221" s="71">
        <f t="shared" si="751"/>
        <v>1</v>
      </c>
      <c r="AL1221" s="71">
        <f t="shared" si="759"/>
        <v>1</v>
      </c>
      <c r="AM1221" s="71">
        <f t="shared" si="752"/>
        <v>1</v>
      </c>
    </row>
    <row r="1222" spans="1:39" x14ac:dyDescent="0.45">
      <c r="A1222" s="71" t="str">
        <f t="shared" si="722"/>
        <v>2730870058</v>
      </c>
      <c r="B1222" s="71" t="str">
        <f t="shared" si="723"/>
        <v>05-09-2019 09:31:38 UTC</v>
      </c>
      <c r="C1222" s="71" t="str">
        <f t="shared" si="724"/>
        <v>cqkb-07rq-17aq</v>
      </c>
      <c r="D1222" s="71" t="str">
        <f t="shared" si="725"/>
        <v>-15.590095692314208</v>
      </c>
      <c r="E1222" s="71" t="str">
        <f t="shared" si="726"/>
        <v>35.16363370232284</v>
      </c>
      <c r="F1222" s="71" t="str">
        <f t="shared" si="727"/>
        <v>1001.0</v>
      </c>
      <c r="G1222" s="71" t="str">
        <f t="shared" si="728"/>
        <v>Malawi</v>
      </c>
      <c r="H1222" s="71" t="str">
        <f t="shared" si="729"/>
        <v>Chiradzulu</v>
      </c>
      <c r="I1222" s="71" t="str">
        <f t="shared" si="730"/>
        <v>Mpama</v>
      </c>
      <c r="J1222" s="71" t="str">
        <f t="shared" si="731"/>
        <v>Mmanga</v>
      </c>
      <c r="K1222" s="71" t="str">
        <f t="shared" si="732"/>
        <v>Nyasa</v>
      </c>
      <c r="L1222" s="71">
        <f t="shared" si="733"/>
        <v>0</v>
      </c>
      <c r="M1222" s="71">
        <f t="shared" si="734"/>
        <v>0</v>
      </c>
      <c r="N1222" s="71">
        <f t="shared" si="753"/>
        <v>7</v>
      </c>
      <c r="O1222" s="71" t="str">
        <f t="shared" si="754"/>
        <v>Intermediate Level of Service</v>
      </c>
      <c r="P1222" s="71">
        <v>1</v>
      </c>
      <c r="Q1222" s="71" t="str">
        <f t="shared" si="735"/>
        <v>Afridev Handpump</v>
      </c>
      <c r="R1222" s="71" t="str">
        <f t="shared" si="736"/>
        <v/>
      </c>
      <c r="S1222" s="71" t="str">
        <f t="shared" si="755"/>
        <v>Afridev Handpump</v>
      </c>
      <c r="T1222" s="71">
        <f t="shared" si="737"/>
        <v>1</v>
      </c>
      <c r="U1222" s="71">
        <f t="shared" si="738"/>
        <v>1600</v>
      </c>
      <c r="V1222" s="71">
        <f t="shared" si="739"/>
        <v>0</v>
      </c>
      <c r="W1222" s="71">
        <f t="shared" si="740"/>
        <v>1</v>
      </c>
      <c r="X1222" s="71" t="str">
        <f t="shared" si="741"/>
        <v/>
      </c>
      <c r="Y1222" s="71" t="str">
        <f t="shared" si="742"/>
        <v/>
      </c>
      <c r="Z1222" s="71">
        <f t="shared" si="756"/>
        <v>1</v>
      </c>
      <c r="AA1222" s="71">
        <f t="shared" si="743"/>
        <v>1</v>
      </c>
      <c r="AB1222" s="71">
        <f t="shared" si="744"/>
        <v>56</v>
      </c>
      <c r="AC1222" s="71" t="str">
        <f t="shared" si="745"/>
        <v>Handpump</v>
      </c>
      <c r="AD1222" s="71">
        <f t="shared" si="757"/>
        <v>56</v>
      </c>
      <c r="AE1222" s="71" t="str">
        <f t="shared" si="758"/>
        <v/>
      </c>
      <c r="AF1222" s="71">
        <f t="shared" si="746"/>
        <v>1</v>
      </c>
      <c r="AG1222" s="71" t="str">
        <f t="shared" si="747"/>
        <v/>
      </c>
      <c r="AH1222" s="71" t="str">
        <f t="shared" si="748"/>
        <v/>
      </c>
      <c r="AI1222" s="71">
        <f t="shared" si="749"/>
        <v>1</v>
      </c>
      <c r="AJ1222" s="71" t="str">
        <f t="shared" si="750"/>
        <v>Turbidity</v>
      </c>
      <c r="AK1222" s="71">
        <f t="shared" si="751"/>
        <v>1</v>
      </c>
      <c r="AL1222" s="71">
        <f t="shared" si="759"/>
        <v>1</v>
      </c>
      <c r="AM1222" s="71">
        <f t="shared" si="752"/>
        <v>1</v>
      </c>
    </row>
    <row r="1223" spans="1:39" x14ac:dyDescent="0.45">
      <c r="A1223" s="71" t="str">
        <f t="shared" si="722"/>
        <v>2721100081</v>
      </c>
      <c r="B1223" s="71" t="str">
        <f t="shared" si="723"/>
        <v>05-09-2019 09:38:59 UTC</v>
      </c>
      <c r="C1223" s="71" t="str">
        <f t="shared" si="724"/>
        <v>g0ca-01nj-3d3e</v>
      </c>
      <c r="D1223" s="71" t="str">
        <f t="shared" si="725"/>
        <v>-15.785929807461798</v>
      </c>
      <c r="E1223" s="71" t="str">
        <f t="shared" si="726"/>
        <v>35.26613314636052</v>
      </c>
      <c r="F1223" s="71" t="str">
        <f t="shared" si="727"/>
        <v>816.0</v>
      </c>
      <c r="G1223" s="71" t="str">
        <f t="shared" si="728"/>
        <v>Malawi</v>
      </c>
      <c r="H1223" s="71" t="str">
        <f t="shared" si="729"/>
        <v>Chiradzulu</v>
      </c>
      <c r="I1223" s="71" t="str">
        <f t="shared" si="730"/>
        <v>Mpunga</v>
      </c>
      <c r="J1223" s="71" t="str">
        <f t="shared" si="731"/>
        <v>Chiniko</v>
      </c>
      <c r="K1223" s="71" t="str">
        <f t="shared" si="732"/>
        <v>Mkanda</v>
      </c>
      <c r="L1223" s="71">
        <f t="shared" si="733"/>
        <v>0</v>
      </c>
      <c r="M1223" s="71">
        <f t="shared" si="734"/>
        <v>0</v>
      </c>
      <c r="N1223" s="71">
        <f t="shared" si="753"/>
        <v>7</v>
      </c>
      <c r="O1223" s="71" t="str">
        <f t="shared" si="754"/>
        <v>Intermediate Level of Service</v>
      </c>
      <c r="P1223" s="71">
        <v>1</v>
      </c>
      <c r="Q1223" s="71" t="str">
        <f t="shared" si="735"/>
        <v>Afridev Handpump</v>
      </c>
      <c r="R1223" s="71" t="str">
        <f t="shared" si="736"/>
        <v/>
      </c>
      <c r="S1223" s="71" t="str">
        <f t="shared" si="755"/>
        <v>Afridev Handpump</v>
      </c>
      <c r="T1223" s="71">
        <f t="shared" si="737"/>
        <v>1</v>
      </c>
      <c r="U1223" s="71">
        <f t="shared" si="738"/>
        <v>450</v>
      </c>
      <c r="V1223" s="71">
        <f t="shared" si="739"/>
        <v>0</v>
      </c>
      <c r="W1223" s="71">
        <f t="shared" si="740"/>
        <v>1</v>
      </c>
      <c r="X1223" s="71" t="str">
        <f t="shared" si="741"/>
        <v/>
      </c>
      <c r="Y1223" s="71" t="str">
        <f t="shared" si="742"/>
        <v/>
      </c>
      <c r="Z1223" s="71">
        <f t="shared" si="756"/>
        <v>1</v>
      </c>
      <c r="AA1223" s="71">
        <f t="shared" si="743"/>
        <v>1</v>
      </c>
      <c r="AB1223" s="71">
        <f t="shared" si="744"/>
        <v>46</v>
      </c>
      <c r="AC1223" s="71" t="str">
        <f t="shared" si="745"/>
        <v>Handpump</v>
      </c>
      <c r="AD1223" s="71">
        <f t="shared" si="757"/>
        <v>46</v>
      </c>
      <c r="AE1223" s="71" t="str">
        <f t="shared" si="758"/>
        <v/>
      </c>
      <c r="AF1223" s="71">
        <f t="shared" si="746"/>
        <v>1</v>
      </c>
      <c r="AG1223" s="71" t="str">
        <f t="shared" si="747"/>
        <v/>
      </c>
      <c r="AH1223" s="71" t="str">
        <f t="shared" si="748"/>
        <v/>
      </c>
      <c r="AI1223" s="71">
        <f t="shared" si="749"/>
        <v>1</v>
      </c>
      <c r="AJ1223" s="71" t="str">
        <f t="shared" si="750"/>
        <v>Turbidity</v>
      </c>
      <c r="AK1223" s="71">
        <f t="shared" si="751"/>
        <v>1</v>
      </c>
      <c r="AL1223" s="71">
        <f t="shared" si="759"/>
        <v>1</v>
      </c>
      <c r="AM1223" s="71">
        <f t="shared" si="752"/>
        <v>1</v>
      </c>
    </row>
    <row r="1224" spans="1:39" x14ac:dyDescent="0.45">
      <c r="A1224" s="71" t="str">
        <f t="shared" si="722"/>
        <v>2728710080</v>
      </c>
      <c r="B1224" s="71" t="str">
        <f t="shared" si="723"/>
        <v>05-09-2019 09:48:12 UTC</v>
      </c>
      <c r="C1224" s="71" t="str">
        <f t="shared" si="724"/>
        <v>jy2c-8mwm-t4ux</v>
      </c>
      <c r="D1224" s="71" t="str">
        <f t="shared" si="725"/>
        <v>-15.796060217544436</v>
      </c>
      <c r="E1224" s="71" t="str">
        <f t="shared" si="726"/>
        <v>35.13155632652342</v>
      </c>
      <c r="F1224" s="71" t="str">
        <f t="shared" si="727"/>
        <v>987.0</v>
      </c>
      <c r="G1224" s="71" t="str">
        <f t="shared" si="728"/>
        <v>Malawi</v>
      </c>
      <c r="H1224" s="71" t="str">
        <f t="shared" si="729"/>
        <v>Chiradzulu</v>
      </c>
      <c r="I1224" s="71" t="str">
        <f t="shared" si="730"/>
        <v>Likoswe</v>
      </c>
      <c r="J1224" s="71" t="str">
        <f t="shared" si="731"/>
        <v>Kalungwe</v>
      </c>
      <c r="K1224" s="71" t="str">
        <f t="shared" si="732"/>
        <v>Undi I</v>
      </c>
      <c r="L1224" s="71">
        <f t="shared" si="733"/>
        <v>0</v>
      </c>
      <c r="M1224" s="71">
        <f t="shared" si="734"/>
        <v>0</v>
      </c>
      <c r="N1224" s="71">
        <f t="shared" si="753"/>
        <v>0</v>
      </c>
      <c r="O1224" s="71" t="str">
        <f t="shared" si="754"/>
        <v>No Improved System</v>
      </c>
      <c r="P1224" s="71" t="s">
        <v>96</v>
      </c>
      <c r="Q1224" s="71" t="str">
        <f t="shared" si="735"/>
        <v/>
      </c>
      <c r="R1224" s="71" t="str">
        <f t="shared" si="736"/>
        <v>Unprotected well</v>
      </c>
      <c r="S1224" s="71" t="str">
        <f t="shared" si="755"/>
        <v>Unprotected well</v>
      </c>
      <c r="T1224" s="71" t="str">
        <f t="shared" si="737"/>
        <v>N/A</v>
      </c>
      <c r="U1224" s="71">
        <f t="shared" si="738"/>
        <v>500</v>
      </c>
      <c r="V1224" s="71" t="str">
        <f t="shared" si="739"/>
        <v>N/A</v>
      </c>
      <c r="W1224" s="71" t="str">
        <f t="shared" si="740"/>
        <v/>
      </c>
      <c r="X1224" s="71" t="str">
        <f t="shared" si="741"/>
        <v/>
      </c>
      <c r="Y1224" s="71" t="str">
        <f t="shared" si="742"/>
        <v/>
      </c>
      <c r="Z1224" s="71" t="str">
        <f t="shared" si="756"/>
        <v>N/A</v>
      </c>
      <c r="AA1224" s="71" t="str">
        <f t="shared" si="743"/>
        <v>N/A</v>
      </c>
      <c r="AB1224" s="71" t="str">
        <f t="shared" si="744"/>
        <v/>
      </c>
      <c r="AC1224" s="71" t="str">
        <f t="shared" si="745"/>
        <v/>
      </c>
      <c r="AD1224" s="71" t="str">
        <f t="shared" si="757"/>
        <v/>
      </c>
      <c r="AE1224" s="71" t="str">
        <f t="shared" si="758"/>
        <v/>
      </c>
      <c r="AF1224" s="71" t="str">
        <f t="shared" si="746"/>
        <v>N/A</v>
      </c>
      <c r="AG1224" s="71" t="str">
        <f t="shared" si="747"/>
        <v/>
      </c>
      <c r="AH1224" s="71" t="str">
        <f t="shared" si="748"/>
        <v/>
      </c>
      <c r="AI1224" s="71" t="str">
        <f t="shared" si="749"/>
        <v/>
      </c>
      <c r="AJ1224" s="71" t="str">
        <f t="shared" si="750"/>
        <v/>
      </c>
      <c r="AK1224" s="71" t="str">
        <f t="shared" si="751"/>
        <v/>
      </c>
      <c r="AL1224" s="71" t="str">
        <f t="shared" si="759"/>
        <v>N/A</v>
      </c>
      <c r="AM1224" s="71" t="str">
        <f t="shared" si="752"/>
        <v>N/A</v>
      </c>
    </row>
    <row r="1225" spans="1:39" x14ac:dyDescent="0.45">
      <c r="A1225" s="71" t="str">
        <f t="shared" si="722"/>
        <v>2707950496</v>
      </c>
      <c r="B1225" s="71" t="str">
        <f t="shared" si="723"/>
        <v>05-09-2019 10:03:13 UTC</v>
      </c>
      <c r="C1225" s="71" t="str">
        <f t="shared" si="724"/>
        <v>7fkm-h7hy-kwe5</v>
      </c>
      <c r="D1225" s="71" t="str">
        <f t="shared" si="725"/>
        <v>-15.61196361668408</v>
      </c>
      <c r="E1225" s="71" t="str">
        <f t="shared" si="726"/>
        <v>35.158871691673994</v>
      </c>
      <c r="F1225" s="71" t="str">
        <f t="shared" si="727"/>
        <v>1027.0</v>
      </c>
      <c r="G1225" s="71" t="str">
        <f t="shared" si="728"/>
        <v>Malawi</v>
      </c>
      <c r="H1225" s="71" t="str">
        <f t="shared" si="729"/>
        <v>Chiradzulu</v>
      </c>
      <c r="I1225" s="71" t="str">
        <f t="shared" si="730"/>
        <v>Mpama</v>
      </c>
      <c r="J1225" s="71" t="str">
        <f t="shared" si="731"/>
        <v>Poya</v>
      </c>
      <c r="K1225" s="71" t="str">
        <f t="shared" si="732"/>
        <v>Poya</v>
      </c>
      <c r="L1225" s="71">
        <f t="shared" si="733"/>
        <v>0</v>
      </c>
      <c r="M1225" s="71">
        <f t="shared" si="734"/>
        <v>0</v>
      </c>
      <c r="N1225" s="71">
        <f t="shared" si="753"/>
        <v>6</v>
      </c>
      <c r="O1225" s="71" t="str">
        <f t="shared" si="754"/>
        <v>Intermediate Level of Service</v>
      </c>
      <c r="P1225" s="71">
        <v>1</v>
      </c>
      <c r="Q1225" s="71" t="str">
        <f t="shared" si="735"/>
        <v>Afridev Handpump</v>
      </c>
      <c r="R1225" s="71" t="str">
        <f t="shared" si="736"/>
        <v/>
      </c>
      <c r="S1225" s="71" t="str">
        <f t="shared" si="755"/>
        <v>Afridev Handpump</v>
      </c>
      <c r="T1225" s="71">
        <f t="shared" si="737"/>
        <v>1</v>
      </c>
      <c r="U1225" s="71">
        <f t="shared" si="738"/>
        <v>350</v>
      </c>
      <c r="V1225" s="71">
        <f t="shared" si="739"/>
        <v>0</v>
      </c>
      <c r="W1225" s="71">
        <f t="shared" si="740"/>
        <v>0</v>
      </c>
      <c r="X1225" s="71">
        <f t="shared" si="741"/>
        <v>1</v>
      </c>
      <c r="Y1225" s="71">
        <f t="shared" si="742"/>
        <v>0</v>
      </c>
      <c r="Z1225" s="71">
        <f t="shared" si="756"/>
        <v>0</v>
      </c>
      <c r="AA1225" s="71">
        <f t="shared" si="743"/>
        <v>1</v>
      </c>
      <c r="AB1225" s="71">
        <f t="shared" si="744"/>
        <v>47</v>
      </c>
      <c r="AC1225" s="71" t="str">
        <f t="shared" si="745"/>
        <v>Handpump</v>
      </c>
      <c r="AD1225" s="71">
        <f t="shared" si="757"/>
        <v>47</v>
      </c>
      <c r="AE1225" s="71" t="str">
        <f t="shared" si="758"/>
        <v/>
      </c>
      <c r="AF1225" s="71">
        <f t="shared" si="746"/>
        <v>1</v>
      </c>
      <c r="AG1225" s="71" t="str">
        <f t="shared" si="747"/>
        <v/>
      </c>
      <c r="AH1225" s="71" t="str">
        <f t="shared" si="748"/>
        <v/>
      </c>
      <c r="AI1225" s="71">
        <f t="shared" si="749"/>
        <v>1</v>
      </c>
      <c r="AJ1225" s="71" t="str">
        <f t="shared" si="750"/>
        <v>Turbidity</v>
      </c>
      <c r="AK1225" s="71">
        <f t="shared" si="751"/>
        <v>1</v>
      </c>
      <c r="AL1225" s="71">
        <f t="shared" si="759"/>
        <v>1</v>
      </c>
      <c r="AM1225" s="71">
        <f t="shared" si="752"/>
        <v>1</v>
      </c>
    </row>
    <row r="1226" spans="1:39" x14ac:dyDescent="0.45">
      <c r="A1226" s="71" t="str">
        <f t="shared" si="722"/>
        <v>2730860492</v>
      </c>
      <c r="B1226" s="71" t="str">
        <f t="shared" si="723"/>
        <v>05-09-2019 10:05:11 UTC</v>
      </c>
      <c r="C1226" s="71" t="str">
        <f t="shared" si="724"/>
        <v>24p0-kbhc-u552</v>
      </c>
      <c r="D1226" s="71" t="str">
        <f t="shared" si="725"/>
        <v>-15.609625652432442</v>
      </c>
      <c r="E1226" s="71" t="str">
        <f t="shared" si="726"/>
        <v>35.15748465433717</v>
      </c>
      <c r="F1226" s="71" t="str">
        <f t="shared" si="727"/>
        <v>999.0</v>
      </c>
      <c r="G1226" s="71" t="str">
        <f t="shared" si="728"/>
        <v>Malawi</v>
      </c>
      <c r="H1226" s="71" t="str">
        <f t="shared" si="729"/>
        <v>Chiradzulu</v>
      </c>
      <c r="I1226" s="71" t="str">
        <f t="shared" si="730"/>
        <v>Mpama</v>
      </c>
      <c r="J1226" s="71" t="str">
        <f t="shared" si="731"/>
        <v>Poya</v>
      </c>
      <c r="K1226" s="71" t="str">
        <f t="shared" si="732"/>
        <v>Poya</v>
      </c>
      <c r="L1226" s="71">
        <f t="shared" si="733"/>
        <v>0</v>
      </c>
      <c r="M1226" s="71">
        <f t="shared" si="734"/>
        <v>0</v>
      </c>
      <c r="N1226" s="71">
        <f t="shared" si="753"/>
        <v>4</v>
      </c>
      <c r="O1226" s="71" t="str">
        <f t="shared" si="754"/>
        <v>Basic Level of Service</v>
      </c>
      <c r="P1226" s="71">
        <v>1</v>
      </c>
      <c r="Q1226" s="71" t="str">
        <f t="shared" si="735"/>
        <v>Afridev Handpump</v>
      </c>
      <c r="R1226" s="71" t="str">
        <f t="shared" si="736"/>
        <v/>
      </c>
      <c r="S1226" s="71" t="str">
        <f t="shared" si="755"/>
        <v>Afridev Handpump</v>
      </c>
      <c r="T1226" s="71">
        <f t="shared" si="737"/>
        <v>1</v>
      </c>
      <c r="U1226" s="71">
        <f t="shared" si="738"/>
        <v>24</v>
      </c>
      <c r="V1226" s="71">
        <f t="shared" si="739"/>
        <v>1</v>
      </c>
      <c r="W1226" s="71">
        <f t="shared" si="740"/>
        <v>0</v>
      </c>
      <c r="X1226" s="71">
        <f t="shared" si="741"/>
        <v>1</v>
      </c>
      <c r="Y1226" s="71">
        <f t="shared" si="742"/>
        <v>0</v>
      </c>
      <c r="Z1226" s="71">
        <f t="shared" si="756"/>
        <v>0</v>
      </c>
      <c r="AA1226" s="71">
        <f t="shared" si="743"/>
        <v>0</v>
      </c>
      <c r="AB1226" s="71">
        <f t="shared" si="744"/>
        <v>0</v>
      </c>
      <c r="AC1226" s="71" t="str">
        <f t="shared" si="745"/>
        <v>Handpump</v>
      </c>
      <c r="AD1226" s="71">
        <f t="shared" si="757"/>
        <v>0</v>
      </c>
      <c r="AE1226" s="71" t="str">
        <f t="shared" si="758"/>
        <v/>
      </c>
      <c r="AF1226" s="71">
        <f t="shared" si="746"/>
        <v>1</v>
      </c>
      <c r="AG1226" s="71" t="str">
        <f t="shared" si="747"/>
        <v/>
      </c>
      <c r="AH1226" s="71" t="str">
        <f t="shared" si="748"/>
        <v/>
      </c>
      <c r="AI1226" s="71" t="str">
        <f t="shared" si="749"/>
        <v/>
      </c>
      <c r="AJ1226" s="71" t="str">
        <f t="shared" si="750"/>
        <v>Turbidity</v>
      </c>
      <c r="AK1226" s="71" t="str">
        <f t="shared" si="751"/>
        <v/>
      </c>
      <c r="AL1226" s="71" t="str">
        <f t="shared" si="759"/>
        <v>No Data</v>
      </c>
      <c r="AM1226" s="71">
        <f t="shared" si="752"/>
        <v>0</v>
      </c>
    </row>
    <row r="1227" spans="1:39" x14ac:dyDescent="0.45">
      <c r="A1227" s="71" t="str">
        <f t="shared" si="722"/>
        <v>2721070432</v>
      </c>
      <c r="B1227" s="71" t="str">
        <f t="shared" si="723"/>
        <v>05-09-2019 10:06:30 UTC</v>
      </c>
      <c r="C1227" s="71" t="str">
        <f t="shared" si="724"/>
        <v>bxbq-ww77-5ypu</v>
      </c>
      <c r="D1227" s="71" t="str">
        <f t="shared" si="725"/>
        <v>-15.603054240345955</v>
      </c>
      <c r="E1227" s="71" t="str">
        <f t="shared" si="726"/>
        <v>35.12913311831653</v>
      </c>
      <c r="F1227" s="71" t="str">
        <f t="shared" si="727"/>
        <v>996.0</v>
      </c>
      <c r="G1227" s="71" t="str">
        <f t="shared" si="728"/>
        <v>Malawi</v>
      </c>
      <c r="H1227" s="71" t="str">
        <f t="shared" si="729"/>
        <v>Chiradzulu</v>
      </c>
      <c r="I1227" s="71" t="str">
        <f t="shared" si="730"/>
        <v>Mpama</v>
      </c>
      <c r="J1227" s="71" t="str">
        <f t="shared" si="731"/>
        <v>Poya</v>
      </c>
      <c r="K1227" s="71" t="str">
        <f t="shared" si="732"/>
        <v>Poya</v>
      </c>
      <c r="L1227" s="71">
        <f t="shared" si="733"/>
        <v>0</v>
      </c>
      <c r="M1227" s="71">
        <f t="shared" si="734"/>
        <v>0</v>
      </c>
      <c r="N1227" s="71">
        <f t="shared" si="753"/>
        <v>8</v>
      </c>
      <c r="O1227" s="71" t="str">
        <f t="shared" si="754"/>
        <v>High Level of Service</v>
      </c>
      <c r="P1227" s="71">
        <v>1</v>
      </c>
      <c r="Q1227" s="71" t="str">
        <f t="shared" si="735"/>
        <v>Afridev Handpump</v>
      </c>
      <c r="R1227" s="71" t="str">
        <f t="shared" si="736"/>
        <v/>
      </c>
      <c r="S1227" s="71" t="str">
        <f t="shared" si="755"/>
        <v>Afridev Handpump</v>
      </c>
      <c r="T1227" s="71">
        <f t="shared" si="737"/>
        <v>1</v>
      </c>
      <c r="U1227" s="71">
        <f t="shared" si="738"/>
        <v>140</v>
      </c>
      <c r="V1227" s="71">
        <f t="shared" si="739"/>
        <v>1</v>
      </c>
      <c r="W1227" s="71">
        <f t="shared" si="740"/>
        <v>1</v>
      </c>
      <c r="X1227" s="71" t="str">
        <f t="shared" si="741"/>
        <v/>
      </c>
      <c r="Y1227" s="71" t="str">
        <f t="shared" si="742"/>
        <v/>
      </c>
      <c r="Z1227" s="71">
        <f t="shared" si="756"/>
        <v>1</v>
      </c>
      <c r="AA1227" s="71">
        <f t="shared" si="743"/>
        <v>1</v>
      </c>
      <c r="AB1227" s="71">
        <f t="shared" si="744"/>
        <v>56</v>
      </c>
      <c r="AC1227" s="71" t="str">
        <f t="shared" si="745"/>
        <v>Handpump</v>
      </c>
      <c r="AD1227" s="71">
        <f t="shared" si="757"/>
        <v>56</v>
      </c>
      <c r="AE1227" s="71" t="str">
        <f t="shared" si="758"/>
        <v/>
      </c>
      <c r="AF1227" s="71">
        <f t="shared" si="746"/>
        <v>1</v>
      </c>
      <c r="AG1227" s="71" t="str">
        <f t="shared" si="747"/>
        <v/>
      </c>
      <c r="AH1227" s="71" t="str">
        <f t="shared" si="748"/>
        <v/>
      </c>
      <c r="AI1227" s="71">
        <f t="shared" si="749"/>
        <v>1</v>
      </c>
      <c r="AJ1227" s="71" t="str">
        <f t="shared" si="750"/>
        <v>Turbidity</v>
      </c>
      <c r="AK1227" s="71">
        <f t="shared" si="751"/>
        <v>1</v>
      </c>
      <c r="AL1227" s="71">
        <f t="shared" si="759"/>
        <v>1</v>
      </c>
      <c r="AM1227" s="71">
        <f t="shared" si="752"/>
        <v>1</v>
      </c>
    </row>
    <row r="1228" spans="1:39" x14ac:dyDescent="0.45">
      <c r="A1228" s="71" t="str">
        <f t="shared" si="722"/>
        <v>2740670457</v>
      </c>
      <c r="B1228" s="71" t="str">
        <f t="shared" si="723"/>
        <v>05-09-2019 10:08:27 UTC</v>
      </c>
      <c r="C1228" s="71" t="str">
        <f t="shared" si="724"/>
        <v>ys6s-eyeu-swft</v>
      </c>
      <c r="D1228" s="71" t="str">
        <f t="shared" si="725"/>
        <v>-15.610999697819352</v>
      </c>
      <c r="E1228" s="71" t="str">
        <f t="shared" si="726"/>
        <v>35.13207466341555</v>
      </c>
      <c r="F1228" s="71" t="str">
        <f t="shared" si="727"/>
        <v>977.0</v>
      </c>
      <c r="G1228" s="71" t="str">
        <f t="shared" si="728"/>
        <v>Malawi</v>
      </c>
      <c r="H1228" s="71" t="str">
        <f t="shared" si="729"/>
        <v>Chiradzulu</v>
      </c>
      <c r="I1228" s="71" t="str">
        <f t="shared" si="730"/>
        <v>Mpama</v>
      </c>
      <c r="J1228" s="71" t="str">
        <f t="shared" si="731"/>
        <v>Poya</v>
      </c>
      <c r="K1228" s="71" t="str">
        <f t="shared" si="732"/>
        <v>Kawawa</v>
      </c>
      <c r="L1228" s="71">
        <f t="shared" si="733"/>
        <v>0</v>
      </c>
      <c r="M1228" s="71">
        <f t="shared" si="734"/>
        <v>0</v>
      </c>
      <c r="N1228" s="71">
        <f t="shared" si="753"/>
        <v>6</v>
      </c>
      <c r="O1228" s="71" t="str">
        <f t="shared" si="754"/>
        <v>Intermediate Level of Service</v>
      </c>
      <c r="P1228" s="71">
        <v>1</v>
      </c>
      <c r="Q1228" s="71" t="str">
        <f t="shared" si="735"/>
        <v>Afridev Handpump</v>
      </c>
      <c r="R1228" s="71" t="str">
        <f t="shared" si="736"/>
        <v/>
      </c>
      <c r="S1228" s="71" t="str">
        <f t="shared" si="755"/>
        <v>Afridev Handpump</v>
      </c>
      <c r="T1228" s="71">
        <f t="shared" si="737"/>
        <v>1</v>
      </c>
      <c r="U1228" s="71">
        <f t="shared" si="738"/>
        <v>335</v>
      </c>
      <c r="V1228" s="71">
        <f t="shared" si="739"/>
        <v>0</v>
      </c>
      <c r="W1228" s="71">
        <f t="shared" si="740"/>
        <v>0</v>
      </c>
      <c r="X1228" s="71">
        <f t="shared" si="741"/>
        <v>1</v>
      </c>
      <c r="Y1228" s="71">
        <f t="shared" si="742"/>
        <v>0</v>
      </c>
      <c r="Z1228" s="71">
        <f t="shared" si="756"/>
        <v>0</v>
      </c>
      <c r="AA1228" s="71">
        <f t="shared" si="743"/>
        <v>1</v>
      </c>
      <c r="AB1228" s="71">
        <f t="shared" si="744"/>
        <v>53</v>
      </c>
      <c r="AC1228" s="71" t="str">
        <f t="shared" si="745"/>
        <v>Handpump</v>
      </c>
      <c r="AD1228" s="71">
        <f t="shared" si="757"/>
        <v>53</v>
      </c>
      <c r="AE1228" s="71" t="str">
        <f t="shared" si="758"/>
        <v/>
      </c>
      <c r="AF1228" s="71">
        <f t="shared" si="746"/>
        <v>1</v>
      </c>
      <c r="AG1228" s="71" t="str">
        <f t="shared" si="747"/>
        <v/>
      </c>
      <c r="AH1228" s="71" t="str">
        <f t="shared" si="748"/>
        <v/>
      </c>
      <c r="AI1228" s="71">
        <f t="shared" si="749"/>
        <v>1</v>
      </c>
      <c r="AJ1228" s="71" t="str">
        <f t="shared" si="750"/>
        <v>Turbidity</v>
      </c>
      <c r="AK1228" s="71">
        <f t="shared" si="751"/>
        <v>1</v>
      </c>
      <c r="AL1228" s="71">
        <f t="shared" si="759"/>
        <v>1</v>
      </c>
      <c r="AM1228" s="71">
        <f t="shared" si="752"/>
        <v>1</v>
      </c>
    </row>
    <row r="1229" spans="1:39" x14ac:dyDescent="0.45">
      <c r="A1229" s="71" t="str">
        <f t="shared" si="722"/>
        <v>2709800452</v>
      </c>
      <c r="B1229" s="71" t="str">
        <f t="shared" si="723"/>
        <v>05-09-2019 10:10:01 UTC</v>
      </c>
      <c r="C1229" s="71" t="str">
        <f t="shared" si="724"/>
        <v>7qft-pfjq-dw6</v>
      </c>
      <c r="D1229" s="71" t="str">
        <f t="shared" si="725"/>
        <v>-15.595509018748999</v>
      </c>
      <c r="E1229" s="71" t="str">
        <f t="shared" si="726"/>
        <v>35.159568479284644</v>
      </c>
      <c r="F1229" s="71" t="str">
        <f t="shared" si="727"/>
        <v>960.0</v>
      </c>
      <c r="G1229" s="71" t="str">
        <f t="shared" si="728"/>
        <v>Malawi</v>
      </c>
      <c r="H1229" s="71" t="str">
        <f t="shared" si="729"/>
        <v>Chiradzulu</v>
      </c>
      <c r="I1229" s="71" t="str">
        <f t="shared" si="730"/>
        <v>Mpama</v>
      </c>
      <c r="J1229" s="71" t="str">
        <f t="shared" si="731"/>
        <v>Poya</v>
      </c>
      <c r="K1229" s="71" t="str">
        <f t="shared" si="732"/>
        <v>Makawa</v>
      </c>
      <c r="L1229" s="71">
        <f t="shared" si="733"/>
        <v>0</v>
      </c>
      <c r="M1229" s="71">
        <f t="shared" si="734"/>
        <v>0</v>
      </c>
      <c r="N1229" s="71">
        <f t="shared" si="753"/>
        <v>6</v>
      </c>
      <c r="O1229" s="71" t="str">
        <f t="shared" si="754"/>
        <v>Intermediate Level of Service</v>
      </c>
      <c r="P1229" s="71">
        <v>1</v>
      </c>
      <c r="Q1229" s="71" t="str">
        <f t="shared" si="735"/>
        <v>Afridev Handpump</v>
      </c>
      <c r="R1229" s="71" t="str">
        <f t="shared" si="736"/>
        <v/>
      </c>
      <c r="S1229" s="71" t="str">
        <f t="shared" si="755"/>
        <v>Afridev Handpump</v>
      </c>
      <c r="T1229" s="71">
        <f t="shared" si="737"/>
        <v>1</v>
      </c>
      <c r="U1229" s="71">
        <f t="shared" si="738"/>
        <v>673</v>
      </c>
      <c r="V1229" s="71">
        <f t="shared" si="739"/>
        <v>0</v>
      </c>
      <c r="W1229" s="71">
        <f t="shared" si="740"/>
        <v>0</v>
      </c>
      <c r="X1229" s="71">
        <f t="shared" si="741"/>
        <v>1</v>
      </c>
      <c r="Y1229" s="71">
        <f t="shared" si="742"/>
        <v>0</v>
      </c>
      <c r="Z1229" s="71">
        <f t="shared" si="756"/>
        <v>0</v>
      </c>
      <c r="AA1229" s="71">
        <f t="shared" si="743"/>
        <v>1</v>
      </c>
      <c r="AB1229" s="71">
        <f t="shared" si="744"/>
        <v>54</v>
      </c>
      <c r="AC1229" s="71" t="str">
        <f t="shared" si="745"/>
        <v>Handpump</v>
      </c>
      <c r="AD1229" s="71">
        <f t="shared" si="757"/>
        <v>54</v>
      </c>
      <c r="AE1229" s="71" t="str">
        <f t="shared" si="758"/>
        <v/>
      </c>
      <c r="AF1229" s="71">
        <f t="shared" si="746"/>
        <v>1</v>
      </c>
      <c r="AG1229" s="71" t="str">
        <f t="shared" si="747"/>
        <v/>
      </c>
      <c r="AH1229" s="71" t="str">
        <f t="shared" si="748"/>
        <v/>
      </c>
      <c r="AI1229" s="71">
        <f t="shared" si="749"/>
        <v>1</v>
      </c>
      <c r="AJ1229" s="71" t="str">
        <f t="shared" si="750"/>
        <v>Turbidity</v>
      </c>
      <c r="AK1229" s="71">
        <f t="shared" si="751"/>
        <v>1</v>
      </c>
      <c r="AL1229" s="71">
        <f t="shared" si="759"/>
        <v>1</v>
      </c>
      <c r="AM1229" s="71">
        <f t="shared" si="752"/>
        <v>1</v>
      </c>
    </row>
    <row r="1230" spans="1:39" x14ac:dyDescent="0.45">
      <c r="A1230" s="71" t="str">
        <f t="shared" si="722"/>
        <v>2728710448</v>
      </c>
      <c r="B1230" s="71" t="str">
        <f t="shared" si="723"/>
        <v>05-09-2019 10:11:20 UTC</v>
      </c>
      <c r="C1230" s="71" t="str">
        <f t="shared" si="724"/>
        <v>2645-9gpe-0r9s</v>
      </c>
      <c r="D1230" s="71" t="str">
        <f t="shared" si="725"/>
        <v>-15.598911317065358</v>
      </c>
      <c r="E1230" s="71" t="str">
        <f t="shared" si="726"/>
        <v>35.158378249034286</v>
      </c>
      <c r="F1230" s="71" t="str">
        <f t="shared" si="727"/>
        <v>1014.0</v>
      </c>
      <c r="G1230" s="71" t="str">
        <f t="shared" si="728"/>
        <v>Malawi</v>
      </c>
      <c r="H1230" s="71" t="str">
        <f t="shared" si="729"/>
        <v>Chiradzulu</v>
      </c>
      <c r="I1230" s="71" t="str">
        <f t="shared" si="730"/>
        <v>Mpama</v>
      </c>
      <c r="J1230" s="71" t="str">
        <f t="shared" si="731"/>
        <v>Poya</v>
      </c>
      <c r="K1230" s="71" t="str">
        <f t="shared" si="732"/>
        <v>Makawa</v>
      </c>
      <c r="L1230" s="71">
        <f t="shared" si="733"/>
        <v>0</v>
      </c>
      <c r="M1230" s="71">
        <f t="shared" si="734"/>
        <v>0</v>
      </c>
      <c r="N1230" s="71">
        <f t="shared" si="753"/>
        <v>6</v>
      </c>
      <c r="O1230" s="71" t="str">
        <f t="shared" si="754"/>
        <v>Intermediate Level of Service</v>
      </c>
      <c r="P1230" s="71">
        <v>1</v>
      </c>
      <c r="Q1230" s="71" t="str">
        <f t="shared" si="735"/>
        <v>Afridev Handpump</v>
      </c>
      <c r="R1230" s="71" t="str">
        <f t="shared" si="736"/>
        <v/>
      </c>
      <c r="S1230" s="71" t="str">
        <f t="shared" si="755"/>
        <v>Afridev Handpump</v>
      </c>
      <c r="T1230" s="71">
        <f t="shared" si="737"/>
        <v>1</v>
      </c>
      <c r="U1230" s="71">
        <f t="shared" si="738"/>
        <v>215</v>
      </c>
      <c r="V1230" s="71">
        <f t="shared" si="739"/>
        <v>1</v>
      </c>
      <c r="W1230" s="71">
        <f t="shared" si="740"/>
        <v>0</v>
      </c>
      <c r="X1230" s="71">
        <f t="shared" si="741"/>
        <v>1</v>
      </c>
      <c r="Y1230" s="71">
        <f t="shared" si="742"/>
        <v>0</v>
      </c>
      <c r="Z1230" s="71">
        <f t="shared" si="756"/>
        <v>0</v>
      </c>
      <c r="AA1230" s="71">
        <f t="shared" si="743"/>
        <v>1</v>
      </c>
      <c r="AB1230" s="71">
        <f t="shared" si="744"/>
        <v>63</v>
      </c>
      <c r="AC1230" s="71" t="str">
        <f t="shared" si="745"/>
        <v>Handpump</v>
      </c>
      <c r="AD1230" s="71">
        <f t="shared" si="757"/>
        <v>63</v>
      </c>
      <c r="AE1230" s="71" t="str">
        <f t="shared" si="758"/>
        <v/>
      </c>
      <c r="AF1230" s="71">
        <f t="shared" si="746"/>
        <v>1</v>
      </c>
      <c r="AG1230" s="71" t="str">
        <f t="shared" si="747"/>
        <v/>
      </c>
      <c r="AH1230" s="71" t="str">
        <f t="shared" si="748"/>
        <v/>
      </c>
      <c r="AI1230" s="71">
        <f t="shared" si="749"/>
        <v>1</v>
      </c>
      <c r="AJ1230" s="71" t="str">
        <f t="shared" si="750"/>
        <v>Turbidity</v>
      </c>
      <c r="AK1230" s="71">
        <f t="shared" si="751"/>
        <v>1</v>
      </c>
      <c r="AL1230" s="71">
        <f t="shared" si="759"/>
        <v>1</v>
      </c>
      <c r="AM1230" s="71">
        <f t="shared" si="752"/>
        <v>0</v>
      </c>
    </row>
    <row r="1231" spans="1:39" x14ac:dyDescent="0.45">
      <c r="A1231" s="71" t="str">
        <f t="shared" si="722"/>
        <v>2742470414</v>
      </c>
      <c r="B1231" s="71" t="str">
        <f t="shared" si="723"/>
        <v>05-09-2019 10:13:12 UTC</v>
      </c>
      <c r="C1231" s="71" t="str">
        <f t="shared" si="724"/>
        <v>axs2-ad4n-6t5c</v>
      </c>
      <c r="D1231" s="71" t="str">
        <f t="shared" si="725"/>
        <v>-15.600329912267625</v>
      </c>
      <c r="E1231" s="71" t="str">
        <f t="shared" si="726"/>
        <v>35.152981309220195</v>
      </c>
      <c r="F1231" s="71" t="str">
        <f t="shared" si="727"/>
        <v>984.0</v>
      </c>
      <c r="G1231" s="71" t="str">
        <f t="shared" si="728"/>
        <v>Malawi</v>
      </c>
      <c r="H1231" s="71" t="str">
        <f t="shared" si="729"/>
        <v>Chiradzulu</v>
      </c>
      <c r="I1231" s="71" t="str">
        <f t="shared" si="730"/>
        <v>Mpama</v>
      </c>
      <c r="J1231" s="71" t="str">
        <f t="shared" si="731"/>
        <v>Poya</v>
      </c>
      <c r="K1231" s="71" t="str">
        <f t="shared" si="732"/>
        <v>Makawa</v>
      </c>
      <c r="L1231" s="71">
        <f t="shared" si="733"/>
        <v>0</v>
      </c>
      <c r="M1231" s="71">
        <f t="shared" si="734"/>
        <v>0</v>
      </c>
      <c r="N1231" s="71">
        <f t="shared" si="753"/>
        <v>6</v>
      </c>
      <c r="O1231" s="71" t="str">
        <f t="shared" si="754"/>
        <v>Intermediate Level of Service</v>
      </c>
      <c r="P1231" s="71">
        <v>1</v>
      </c>
      <c r="Q1231" s="71" t="str">
        <f t="shared" si="735"/>
        <v>Afridev Handpump</v>
      </c>
      <c r="R1231" s="71" t="str">
        <f t="shared" si="736"/>
        <v/>
      </c>
      <c r="S1231" s="71" t="str">
        <f t="shared" si="755"/>
        <v>Afridev Handpump</v>
      </c>
      <c r="T1231" s="71">
        <f t="shared" si="737"/>
        <v>1</v>
      </c>
      <c r="U1231" s="71">
        <f t="shared" si="738"/>
        <v>400</v>
      </c>
      <c r="V1231" s="71">
        <f t="shared" si="739"/>
        <v>0</v>
      </c>
      <c r="W1231" s="71">
        <f t="shared" si="740"/>
        <v>0</v>
      </c>
      <c r="X1231" s="71">
        <f t="shared" si="741"/>
        <v>1</v>
      </c>
      <c r="Y1231" s="71">
        <f t="shared" si="742"/>
        <v>0</v>
      </c>
      <c r="Z1231" s="71">
        <f t="shared" si="756"/>
        <v>0</v>
      </c>
      <c r="AA1231" s="71">
        <f t="shared" si="743"/>
        <v>1</v>
      </c>
      <c r="AB1231" s="71">
        <f t="shared" si="744"/>
        <v>48</v>
      </c>
      <c r="AC1231" s="71" t="str">
        <f t="shared" si="745"/>
        <v>Handpump</v>
      </c>
      <c r="AD1231" s="71">
        <f t="shared" si="757"/>
        <v>48</v>
      </c>
      <c r="AE1231" s="71" t="str">
        <f t="shared" si="758"/>
        <v/>
      </c>
      <c r="AF1231" s="71">
        <f t="shared" si="746"/>
        <v>1</v>
      </c>
      <c r="AG1231" s="71" t="str">
        <f t="shared" si="747"/>
        <v/>
      </c>
      <c r="AH1231" s="71" t="str">
        <f t="shared" si="748"/>
        <v/>
      </c>
      <c r="AI1231" s="71">
        <f t="shared" si="749"/>
        <v>1</v>
      </c>
      <c r="AJ1231" s="71" t="str">
        <f t="shared" si="750"/>
        <v>Turbidity</v>
      </c>
      <c r="AK1231" s="71">
        <f t="shared" si="751"/>
        <v>1</v>
      </c>
      <c r="AL1231" s="71">
        <f t="shared" si="759"/>
        <v>1</v>
      </c>
      <c r="AM1231" s="71">
        <f t="shared" si="752"/>
        <v>1</v>
      </c>
    </row>
    <row r="1232" spans="1:39" x14ac:dyDescent="0.45">
      <c r="A1232" s="71" t="str">
        <f t="shared" si="722"/>
        <v>2709780431</v>
      </c>
      <c r="B1232" s="71" t="str">
        <f t="shared" si="723"/>
        <v>05-09-2019 10:14:29 UTC</v>
      </c>
      <c r="C1232" s="71" t="str">
        <f t="shared" si="724"/>
        <v>bpra-u3q9-30hg</v>
      </c>
      <c r="D1232" s="71" t="str">
        <f t="shared" si="725"/>
        <v>-15.59653936419636</v>
      </c>
      <c r="E1232" s="71" t="str">
        <f t="shared" si="726"/>
        <v>35.153456814587116</v>
      </c>
      <c r="F1232" s="71" t="str">
        <f t="shared" si="727"/>
        <v>973.0</v>
      </c>
      <c r="G1232" s="71" t="str">
        <f t="shared" si="728"/>
        <v>Malawi</v>
      </c>
      <c r="H1232" s="71" t="str">
        <f t="shared" si="729"/>
        <v>Chiradzulu</v>
      </c>
      <c r="I1232" s="71" t="str">
        <f t="shared" si="730"/>
        <v>Mpama</v>
      </c>
      <c r="J1232" s="71" t="str">
        <f t="shared" si="731"/>
        <v>Poya</v>
      </c>
      <c r="K1232" s="71" t="str">
        <f t="shared" si="732"/>
        <v>Makawa</v>
      </c>
      <c r="L1232" s="71">
        <f t="shared" si="733"/>
        <v>0</v>
      </c>
      <c r="M1232" s="71">
        <f t="shared" si="734"/>
        <v>0</v>
      </c>
      <c r="N1232" s="71">
        <f t="shared" si="753"/>
        <v>7</v>
      </c>
      <c r="O1232" s="71" t="str">
        <f t="shared" si="754"/>
        <v>Intermediate Level of Service</v>
      </c>
      <c r="P1232" s="71">
        <v>1</v>
      </c>
      <c r="Q1232" s="71" t="str">
        <f t="shared" si="735"/>
        <v>Afridev Handpump</v>
      </c>
      <c r="R1232" s="71" t="str">
        <f t="shared" si="736"/>
        <v/>
      </c>
      <c r="S1232" s="71" t="str">
        <f t="shared" si="755"/>
        <v>Afridev Handpump</v>
      </c>
      <c r="T1232" s="71">
        <f t="shared" si="737"/>
        <v>1</v>
      </c>
      <c r="U1232" s="71">
        <f t="shared" si="738"/>
        <v>750</v>
      </c>
      <c r="V1232" s="71">
        <f t="shared" si="739"/>
        <v>0</v>
      </c>
      <c r="W1232" s="71">
        <f t="shared" si="740"/>
        <v>1</v>
      </c>
      <c r="X1232" s="71" t="str">
        <f t="shared" si="741"/>
        <v/>
      </c>
      <c r="Y1232" s="71" t="str">
        <f t="shared" si="742"/>
        <v/>
      </c>
      <c r="Z1232" s="71">
        <f t="shared" si="756"/>
        <v>1</v>
      </c>
      <c r="AA1232" s="71">
        <f t="shared" si="743"/>
        <v>1</v>
      </c>
      <c r="AB1232" s="71">
        <f t="shared" si="744"/>
        <v>51</v>
      </c>
      <c r="AC1232" s="71" t="str">
        <f t="shared" si="745"/>
        <v>Handpump</v>
      </c>
      <c r="AD1232" s="71">
        <f t="shared" si="757"/>
        <v>51</v>
      </c>
      <c r="AE1232" s="71" t="str">
        <f t="shared" si="758"/>
        <v/>
      </c>
      <c r="AF1232" s="71">
        <f t="shared" si="746"/>
        <v>1</v>
      </c>
      <c r="AG1232" s="71" t="str">
        <f t="shared" si="747"/>
        <v/>
      </c>
      <c r="AH1232" s="71" t="str">
        <f t="shared" si="748"/>
        <v/>
      </c>
      <c r="AI1232" s="71">
        <f t="shared" si="749"/>
        <v>1</v>
      </c>
      <c r="AJ1232" s="71" t="str">
        <f t="shared" si="750"/>
        <v>Turbidity</v>
      </c>
      <c r="AK1232" s="71">
        <f t="shared" si="751"/>
        <v>1</v>
      </c>
      <c r="AL1232" s="71">
        <f t="shared" si="759"/>
        <v>1</v>
      </c>
      <c r="AM1232" s="71">
        <f t="shared" si="752"/>
        <v>1</v>
      </c>
    </row>
    <row r="1233" spans="1:39" x14ac:dyDescent="0.45">
      <c r="A1233" s="71" t="str">
        <f t="shared" si="722"/>
        <v>2742700122</v>
      </c>
      <c r="B1233" s="71" t="str">
        <f t="shared" si="723"/>
        <v>05-09-2019 10:16:08 UTC</v>
      </c>
      <c r="C1233" s="71" t="str">
        <f t="shared" si="724"/>
        <v>ej62-f4nr-s5wd</v>
      </c>
      <c r="D1233" s="71" t="str">
        <f t="shared" si="725"/>
        <v>-15.633432478643954</v>
      </c>
      <c r="E1233" s="71" t="str">
        <f t="shared" si="726"/>
        <v>35.16661958768964</v>
      </c>
      <c r="F1233" s="71" t="str">
        <f t="shared" si="727"/>
        <v>1058.0</v>
      </c>
      <c r="G1233" s="71" t="str">
        <f t="shared" si="728"/>
        <v>Malawi</v>
      </c>
      <c r="H1233" s="71" t="str">
        <f t="shared" si="729"/>
        <v>Chiradzulu</v>
      </c>
      <c r="I1233" s="71" t="str">
        <f t="shared" si="730"/>
        <v>Mpama</v>
      </c>
      <c r="J1233" s="71" t="str">
        <f t="shared" si="731"/>
        <v>Makalani</v>
      </c>
      <c r="K1233" s="71" t="str">
        <f t="shared" si="732"/>
        <v>Tonde</v>
      </c>
      <c r="L1233" s="71">
        <f t="shared" si="733"/>
        <v>0</v>
      </c>
      <c r="M1233" s="71">
        <f t="shared" si="734"/>
        <v>0</v>
      </c>
      <c r="N1233" s="71">
        <f t="shared" si="753"/>
        <v>8</v>
      </c>
      <c r="O1233" s="71" t="str">
        <f t="shared" si="754"/>
        <v>High Level of Service</v>
      </c>
      <c r="P1233" s="71">
        <v>1</v>
      </c>
      <c r="Q1233" s="71" t="str">
        <f t="shared" si="735"/>
        <v>Afridev Handpump</v>
      </c>
      <c r="R1233" s="71" t="str">
        <f t="shared" si="736"/>
        <v/>
      </c>
      <c r="S1233" s="71" t="str">
        <f t="shared" si="755"/>
        <v>Afridev Handpump</v>
      </c>
      <c r="T1233" s="71">
        <f t="shared" si="737"/>
        <v>1</v>
      </c>
      <c r="U1233" s="71">
        <f t="shared" si="738"/>
        <v>40</v>
      </c>
      <c r="V1233" s="71">
        <f t="shared" si="739"/>
        <v>1</v>
      </c>
      <c r="W1233" s="71">
        <f t="shared" si="740"/>
        <v>1</v>
      </c>
      <c r="X1233" s="71" t="str">
        <f t="shared" si="741"/>
        <v/>
      </c>
      <c r="Y1233" s="71" t="str">
        <f t="shared" si="742"/>
        <v/>
      </c>
      <c r="Z1233" s="71">
        <f t="shared" si="756"/>
        <v>1</v>
      </c>
      <c r="AA1233" s="71">
        <f t="shared" si="743"/>
        <v>1</v>
      </c>
      <c r="AB1233" s="71">
        <f t="shared" si="744"/>
        <v>65</v>
      </c>
      <c r="AC1233" s="71" t="str">
        <f t="shared" si="745"/>
        <v>Handpump</v>
      </c>
      <c r="AD1233" s="71">
        <f t="shared" si="757"/>
        <v>65</v>
      </c>
      <c r="AE1233" s="71" t="str">
        <f t="shared" si="758"/>
        <v/>
      </c>
      <c r="AF1233" s="71">
        <f t="shared" si="746"/>
        <v>1</v>
      </c>
      <c r="AG1233" s="71" t="str">
        <f t="shared" si="747"/>
        <v/>
      </c>
      <c r="AH1233" s="71" t="str">
        <f t="shared" si="748"/>
        <v/>
      </c>
      <c r="AI1233" s="71">
        <f t="shared" si="749"/>
        <v>1</v>
      </c>
      <c r="AJ1233" s="71" t="str">
        <f t="shared" si="750"/>
        <v>Turbidity</v>
      </c>
      <c r="AK1233" s="71">
        <f t="shared" si="751"/>
        <v>1</v>
      </c>
      <c r="AL1233" s="71">
        <f t="shared" si="759"/>
        <v>1</v>
      </c>
      <c r="AM1233" s="71">
        <f t="shared" si="752"/>
        <v>1</v>
      </c>
    </row>
    <row r="1234" spans="1:39" x14ac:dyDescent="0.45">
      <c r="A1234" s="71" t="str">
        <f t="shared" si="722"/>
        <v>2721090071</v>
      </c>
      <c r="B1234" s="71" t="str">
        <f t="shared" si="723"/>
        <v>05-09-2019 10:26:44 UTC</v>
      </c>
      <c r="C1234" s="71" t="str">
        <f t="shared" si="724"/>
        <v>cw4d-ku2t-a9f</v>
      </c>
      <c r="D1234" s="71" t="str">
        <f t="shared" si="725"/>
        <v>-15.786679778248072</v>
      </c>
      <c r="E1234" s="71" t="str">
        <f t="shared" si="726"/>
        <v>35.243711890652776</v>
      </c>
      <c r="F1234" s="71" t="str">
        <f t="shared" si="727"/>
        <v>892.0</v>
      </c>
      <c r="G1234" s="71" t="str">
        <f t="shared" si="728"/>
        <v>Malawi</v>
      </c>
      <c r="H1234" s="71" t="str">
        <f t="shared" si="729"/>
        <v>Chiradzulu</v>
      </c>
      <c r="I1234" s="71" t="str">
        <f t="shared" si="730"/>
        <v>Mpunga</v>
      </c>
      <c r="J1234" s="71" t="str">
        <f t="shared" si="731"/>
        <v>Chiniko</v>
      </c>
      <c r="K1234" s="71" t="str">
        <f t="shared" si="732"/>
        <v>Taibu</v>
      </c>
      <c r="L1234" s="71">
        <f t="shared" si="733"/>
        <v>0</v>
      </c>
      <c r="M1234" s="71">
        <f t="shared" si="734"/>
        <v>0</v>
      </c>
      <c r="N1234" s="71">
        <f t="shared" si="753"/>
        <v>6</v>
      </c>
      <c r="O1234" s="71" t="str">
        <f t="shared" si="754"/>
        <v>Intermediate Level of Service</v>
      </c>
      <c r="P1234" s="71">
        <v>1</v>
      </c>
      <c r="Q1234" s="71" t="str">
        <f t="shared" si="735"/>
        <v>Afridev Handpump</v>
      </c>
      <c r="R1234" s="71" t="str">
        <f t="shared" si="736"/>
        <v/>
      </c>
      <c r="S1234" s="71" t="str">
        <f t="shared" si="755"/>
        <v>Afridev Handpump</v>
      </c>
      <c r="T1234" s="71">
        <f t="shared" si="737"/>
        <v>1</v>
      </c>
      <c r="U1234" s="71">
        <f t="shared" si="738"/>
        <v>500</v>
      </c>
      <c r="V1234" s="71">
        <f t="shared" si="739"/>
        <v>0</v>
      </c>
      <c r="W1234" s="71">
        <f t="shared" si="740"/>
        <v>0</v>
      </c>
      <c r="X1234" s="71">
        <f t="shared" si="741"/>
        <v>1</v>
      </c>
      <c r="Y1234" s="71">
        <f t="shared" si="742"/>
        <v>0</v>
      </c>
      <c r="Z1234" s="71">
        <f t="shared" si="756"/>
        <v>0</v>
      </c>
      <c r="AA1234" s="71">
        <f t="shared" si="743"/>
        <v>1</v>
      </c>
      <c r="AB1234" s="71">
        <f t="shared" si="744"/>
        <v>106</v>
      </c>
      <c r="AC1234" s="71" t="str">
        <f t="shared" si="745"/>
        <v>Handpump</v>
      </c>
      <c r="AD1234" s="71">
        <f t="shared" si="757"/>
        <v>106</v>
      </c>
      <c r="AE1234" s="71" t="str">
        <f t="shared" si="758"/>
        <v/>
      </c>
      <c r="AF1234" s="71">
        <f t="shared" si="746"/>
        <v>1</v>
      </c>
      <c r="AG1234" s="71" t="str">
        <f t="shared" si="747"/>
        <v/>
      </c>
      <c r="AH1234" s="71" t="str">
        <f t="shared" si="748"/>
        <v/>
      </c>
      <c r="AI1234" s="71">
        <f t="shared" si="749"/>
        <v>1</v>
      </c>
      <c r="AJ1234" s="71" t="str">
        <f t="shared" si="750"/>
        <v>Turbidity</v>
      </c>
      <c r="AK1234" s="71">
        <f t="shared" si="751"/>
        <v>1</v>
      </c>
      <c r="AL1234" s="71">
        <f t="shared" si="759"/>
        <v>1</v>
      </c>
      <c r="AM1234" s="71">
        <f t="shared" si="752"/>
        <v>1</v>
      </c>
    </row>
    <row r="1235" spans="1:39" x14ac:dyDescent="0.45">
      <c r="A1235" s="71" t="str">
        <f t="shared" si="722"/>
        <v>2725000328</v>
      </c>
      <c r="B1235" s="71" t="str">
        <f t="shared" si="723"/>
        <v>05-09-2019 10:38:44 UTC</v>
      </c>
      <c r="C1235" s="71" t="str">
        <f t="shared" si="724"/>
        <v>48m1-b314-7e19</v>
      </c>
      <c r="D1235" s="71" t="str">
        <f t="shared" si="725"/>
        <v>-15.817054957151413</v>
      </c>
      <c r="E1235" s="71" t="str">
        <f t="shared" si="726"/>
        <v>35.14713417738676</v>
      </c>
      <c r="F1235" s="71" t="str">
        <f t="shared" si="727"/>
        <v>937.0</v>
      </c>
      <c r="G1235" s="71" t="str">
        <f t="shared" si="728"/>
        <v>Malawi</v>
      </c>
      <c r="H1235" s="71" t="str">
        <f t="shared" si="729"/>
        <v>Chiradzulu</v>
      </c>
      <c r="I1235" s="71" t="str">
        <f t="shared" si="730"/>
        <v>Likoswe</v>
      </c>
      <c r="J1235" s="71" t="str">
        <f t="shared" si="731"/>
        <v>Gomani</v>
      </c>
      <c r="K1235" s="71" t="str">
        <f t="shared" si="732"/>
        <v>Ngusiche</v>
      </c>
      <c r="L1235" s="71">
        <f t="shared" si="733"/>
        <v>0</v>
      </c>
      <c r="M1235" s="71">
        <f t="shared" si="734"/>
        <v>0</v>
      </c>
      <c r="N1235" s="71">
        <f t="shared" si="753"/>
        <v>6</v>
      </c>
      <c r="O1235" s="71" t="str">
        <f t="shared" si="754"/>
        <v>Intermediate Level of Service</v>
      </c>
      <c r="P1235" s="71">
        <v>1</v>
      </c>
      <c r="Q1235" s="71" t="str">
        <f t="shared" si="735"/>
        <v>Afridev Handpump</v>
      </c>
      <c r="R1235" s="71" t="str">
        <f t="shared" si="736"/>
        <v/>
      </c>
      <c r="S1235" s="71" t="str">
        <f t="shared" si="755"/>
        <v>Afridev Handpump</v>
      </c>
      <c r="T1235" s="71">
        <f t="shared" si="737"/>
        <v>1</v>
      </c>
      <c r="U1235" s="71">
        <f t="shared" si="738"/>
        <v>500</v>
      </c>
      <c r="V1235" s="71">
        <f t="shared" si="739"/>
        <v>0</v>
      </c>
      <c r="W1235" s="71">
        <f t="shared" si="740"/>
        <v>0</v>
      </c>
      <c r="X1235" s="71">
        <f t="shared" si="741"/>
        <v>1</v>
      </c>
      <c r="Y1235" s="71">
        <f t="shared" si="742"/>
        <v>0</v>
      </c>
      <c r="Z1235" s="71">
        <f t="shared" si="756"/>
        <v>0</v>
      </c>
      <c r="AA1235" s="71">
        <f t="shared" si="743"/>
        <v>1</v>
      </c>
      <c r="AB1235" s="71">
        <f t="shared" si="744"/>
        <v>82</v>
      </c>
      <c r="AC1235" s="71" t="str">
        <f t="shared" si="745"/>
        <v>Handpump</v>
      </c>
      <c r="AD1235" s="71">
        <f t="shared" si="757"/>
        <v>82</v>
      </c>
      <c r="AE1235" s="71" t="str">
        <f t="shared" si="758"/>
        <v/>
      </c>
      <c r="AF1235" s="71">
        <f t="shared" si="746"/>
        <v>1</v>
      </c>
      <c r="AG1235" s="71" t="str">
        <f t="shared" si="747"/>
        <v/>
      </c>
      <c r="AH1235" s="71" t="str">
        <f t="shared" si="748"/>
        <v/>
      </c>
      <c r="AI1235" s="71">
        <f t="shared" si="749"/>
        <v>1</v>
      </c>
      <c r="AJ1235" s="71" t="str">
        <f t="shared" si="750"/>
        <v>Turbidity</v>
      </c>
      <c r="AK1235" s="71">
        <f t="shared" si="751"/>
        <v>1</v>
      </c>
      <c r="AL1235" s="71">
        <f t="shared" si="759"/>
        <v>1</v>
      </c>
      <c r="AM1235" s="71">
        <f t="shared" si="752"/>
        <v>1</v>
      </c>
    </row>
    <row r="1236" spans="1:39" x14ac:dyDescent="0.45">
      <c r="A1236" s="71" t="str">
        <f t="shared" si="722"/>
        <v>2723140131</v>
      </c>
      <c r="B1236" s="71" t="str">
        <f t="shared" si="723"/>
        <v>05-09-2019 10:58:31 UTC</v>
      </c>
      <c r="C1236" s="71" t="str">
        <f t="shared" si="724"/>
        <v>5m6t-xcs8-5aqy</v>
      </c>
      <c r="D1236" s="71" t="str">
        <f t="shared" si="725"/>
        <v>-15.629376475699246</v>
      </c>
      <c r="E1236" s="71" t="str">
        <f t="shared" si="726"/>
        <v>35.170539887622</v>
      </c>
      <c r="F1236" s="71" t="str">
        <f t="shared" si="727"/>
        <v>1066.0</v>
      </c>
      <c r="G1236" s="71" t="str">
        <f t="shared" si="728"/>
        <v>Malawi</v>
      </c>
      <c r="H1236" s="71" t="str">
        <f t="shared" si="729"/>
        <v>Chiradzulu</v>
      </c>
      <c r="I1236" s="71" t="str">
        <f t="shared" si="730"/>
        <v>Mpama</v>
      </c>
      <c r="J1236" s="71" t="str">
        <f t="shared" si="731"/>
        <v>Makalani</v>
      </c>
      <c r="K1236" s="71" t="str">
        <f t="shared" si="732"/>
        <v>Tonde</v>
      </c>
      <c r="L1236" s="71">
        <f t="shared" si="733"/>
        <v>0</v>
      </c>
      <c r="M1236" s="71">
        <f t="shared" si="734"/>
        <v>0</v>
      </c>
      <c r="N1236" s="71">
        <f t="shared" si="753"/>
        <v>7</v>
      </c>
      <c r="O1236" s="71" t="str">
        <f t="shared" si="754"/>
        <v>Intermediate Level of Service</v>
      </c>
      <c r="P1236" s="71">
        <v>1</v>
      </c>
      <c r="Q1236" s="71" t="str">
        <f t="shared" si="735"/>
        <v>Afridev Handpump</v>
      </c>
      <c r="R1236" s="71" t="str">
        <f t="shared" si="736"/>
        <v/>
      </c>
      <c r="S1236" s="71" t="str">
        <f t="shared" si="755"/>
        <v>Afridev Handpump</v>
      </c>
      <c r="T1236" s="71">
        <f t="shared" si="737"/>
        <v>1</v>
      </c>
      <c r="U1236" s="71">
        <f t="shared" si="738"/>
        <v>100</v>
      </c>
      <c r="V1236" s="71">
        <f t="shared" si="739"/>
        <v>1</v>
      </c>
      <c r="W1236" s="71">
        <f t="shared" si="740"/>
        <v>0</v>
      </c>
      <c r="X1236" s="71">
        <f t="shared" si="741"/>
        <v>1</v>
      </c>
      <c r="Y1236" s="71">
        <f t="shared" si="742"/>
        <v>0</v>
      </c>
      <c r="Z1236" s="71">
        <f t="shared" si="756"/>
        <v>0</v>
      </c>
      <c r="AA1236" s="71">
        <f t="shared" si="743"/>
        <v>1</v>
      </c>
      <c r="AB1236" s="71">
        <f t="shared" si="744"/>
        <v>71</v>
      </c>
      <c r="AC1236" s="71" t="str">
        <f t="shared" si="745"/>
        <v>Handpump</v>
      </c>
      <c r="AD1236" s="71">
        <f t="shared" si="757"/>
        <v>71</v>
      </c>
      <c r="AE1236" s="71" t="str">
        <f t="shared" si="758"/>
        <v/>
      </c>
      <c r="AF1236" s="71">
        <f t="shared" si="746"/>
        <v>1</v>
      </c>
      <c r="AG1236" s="71" t="str">
        <f t="shared" si="747"/>
        <v/>
      </c>
      <c r="AH1236" s="71" t="str">
        <f t="shared" si="748"/>
        <v/>
      </c>
      <c r="AI1236" s="71">
        <f t="shared" si="749"/>
        <v>1</v>
      </c>
      <c r="AJ1236" s="71" t="str">
        <f t="shared" si="750"/>
        <v>Turbidity</v>
      </c>
      <c r="AK1236" s="71">
        <f t="shared" si="751"/>
        <v>1</v>
      </c>
      <c r="AL1236" s="71">
        <f t="shared" si="759"/>
        <v>1</v>
      </c>
      <c r="AM1236" s="71">
        <f t="shared" si="752"/>
        <v>1</v>
      </c>
    </row>
    <row r="1237" spans="1:39" x14ac:dyDescent="0.45">
      <c r="A1237" s="71" t="str">
        <f t="shared" si="722"/>
        <v>2742470359</v>
      </c>
      <c r="B1237" s="71" t="str">
        <f t="shared" si="723"/>
        <v>05-09-2019 10:59:20 UTC</v>
      </c>
      <c r="C1237" s="71" t="str">
        <f t="shared" si="724"/>
        <v>g3vc-y588-ap8k</v>
      </c>
      <c r="D1237" s="71" t="str">
        <f t="shared" si="725"/>
        <v>-15.81653494387865</v>
      </c>
      <c r="E1237" s="71" t="str">
        <f t="shared" si="726"/>
        <v>35.145960710942745</v>
      </c>
      <c r="F1237" s="71" t="str">
        <f t="shared" si="727"/>
        <v>926.0</v>
      </c>
      <c r="G1237" s="71" t="str">
        <f t="shared" si="728"/>
        <v>Malawi</v>
      </c>
      <c r="H1237" s="71" t="str">
        <f t="shared" si="729"/>
        <v>Chiradzulu</v>
      </c>
      <c r="I1237" s="71" t="str">
        <f t="shared" si="730"/>
        <v>Likoswe</v>
      </c>
      <c r="J1237" s="71" t="str">
        <f t="shared" si="731"/>
        <v>Gomani</v>
      </c>
      <c r="K1237" s="71" t="str">
        <f t="shared" si="732"/>
        <v>Ngusiche</v>
      </c>
      <c r="L1237" s="71">
        <f t="shared" si="733"/>
        <v>0</v>
      </c>
      <c r="M1237" s="71">
        <f t="shared" si="734"/>
        <v>0</v>
      </c>
      <c r="N1237" s="71">
        <f t="shared" si="753"/>
        <v>7</v>
      </c>
      <c r="O1237" s="71" t="str">
        <f t="shared" si="754"/>
        <v>Intermediate Level of Service</v>
      </c>
      <c r="P1237" s="71">
        <v>1</v>
      </c>
      <c r="Q1237" s="71" t="str">
        <f t="shared" si="735"/>
        <v>Afridev Handpump</v>
      </c>
      <c r="R1237" s="71" t="str">
        <f t="shared" si="736"/>
        <v/>
      </c>
      <c r="S1237" s="71" t="str">
        <f t="shared" si="755"/>
        <v>Afridev Handpump</v>
      </c>
      <c r="T1237" s="71">
        <f t="shared" si="737"/>
        <v>1</v>
      </c>
      <c r="U1237" s="71">
        <f t="shared" si="738"/>
        <v>800</v>
      </c>
      <c r="V1237" s="71">
        <f t="shared" si="739"/>
        <v>0</v>
      </c>
      <c r="W1237" s="71">
        <f t="shared" si="740"/>
        <v>1</v>
      </c>
      <c r="X1237" s="71" t="str">
        <f t="shared" si="741"/>
        <v/>
      </c>
      <c r="Y1237" s="71" t="str">
        <f t="shared" si="742"/>
        <v/>
      </c>
      <c r="Z1237" s="71">
        <f t="shared" si="756"/>
        <v>1</v>
      </c>
      <c r="AA1237" s="71">
        <f t="shared" si="743"/>
        <v>1</v>
      </c>
      <c r="AB1237" s="71">
        <f t="shared" si="744"/>
        <v>78</v>
      </c>
      <c r="AC1237" s="71" t="str">
        <f t="shared" si="745"/>
        <v>Handpump</v>
      </c>
      <c r="AD1237" s="71">
        <f t="shared" si="757"/>
        <v>78</v>
      </c>
      <c r="AE1237" s="71" t="str">
        <f t="shared" si="758"/>
        <v/>
      </c>
      <c r="AF1237" s="71">
        <f t="shared" si="746"/>
        <v>1</v>
      </c>
      <c r="AG1237" s="71" t="str">
        <f t="shared" si="747"/>
        <v/>
      </c>
      <c r="AH1237" s="71" t="str">
        <f t="shared" si="748"/>
        <v/>
      </c>
      <c r="AI1237" s="71">
        <f t="shared" si="749"/>
        <v>1</v>
      </c>
      <c r="AJ1237" s="71" t="str">
        <f t="shared" si="750"/>
        <v>Turbidity</v>
      </c>
      <c r="AK1237" s="71">
        <f t="shared" si="751"/>
        <v>1</v>
      </c>
      <c r="AL1237" s="71">
        <f t="shared" si="759"/>
        <v>1</v>
      </c>
      <c r="AM1237" s="71">
        <f t="shared" si="752"/>
        <v>1</v>
      </c>
    </row>
    <row r="1238" spans="1:39" x14ac:dyDescent="0.45">
      <c r="A1238" s="71" t="str">
        <f t="shared" si="722"/>
        <v>2713050108</v>
      </c>
      <c r="B1238" s="71" t="str">
        <f t="shared" si="723"/>
        <v>05-09-2019 11:09:57 UTC</v>
      </c>
      <c r="C1238" s="71" t="str">
        <f t="shared" si="724"/>
        <v>unye-34s5-hh4r</v>
      </c>
      <c r="D1238" s="71" t="str">
        <f t="shared" si="725"/>
        <v>-15.796465650200844</v>
      </c>
      <c r="E1238" s="71" t="str">
        <f t="shared" si="726"/>
        <v>35.23726654238999</v>
      </c>
      <c r="F1238" s="71" t="str">
        <f t="shared" si="727"/>
        <v>916.0</v>
      </c>
      <c r="G1238" s="71" t="str">
        <f t="shared" si="728"/>
        <v>Malawi</v>
      </c>
      <c r="H1238" s="71" t="str">
        <f t="shared" si="729"/>
        <v>Chiradzulu</v>
      </c>
      <c r="I1238" s="71" t="str">
        <f t="shared" si="730"/>
        <v>Mpunga</v>
      </c>
      <c r="J1238" s="71" t="str">
        <f t="shared" si="731"/>
        <v>Chiniko</v>
      </c>
      <c r="K1238" s="71" t="str">
        <f t="shared" si="732"/>
        <v>Mbanga</v>
      </c>
      <c r="L1238" s="71">
        <f t="shared" si="733"/>
        <v>0</v>
      </c>
      <c r="M1238" s="71">
        <f t="shared" si="734"/>
        <v>0</v>
      </c>
      <c r="N1238" s="71">
        <f t="shared" si="753"/>
        <v>6</v>
      </c>
      <c r="O1238" s="71" t="str">
        <f t="shared" si="754"/>
        <v>Intermediate Level of Service</v>
      </c>
      <c r="P1238" s="71">
        <v>1</v>
      </c>
      <c r="Q1238" s="71" t="str">
        <f t="shared" si="735"/>
        <v>Afridev Handpump</v>
      </c>
      <c r="R1238" s="71" t="str">
        <f t="shared" si="736"/>
        <v/>
      </c>
      <c r="S1238" s="71" t="str">
        <f t="shared" si="755"/>
        <v>Afridev Handpump</v>
      </c>
      <c r="T1238" s="71">
        <f t="shared" si="737"/>
        <v>1</v>
      </c>
      <c r="U1238" s="71">
        <f t="shared" si="738"/>
        <v>750</v>
      </c>
      <c r="V1238" s="71">
        <f t="shared" si="739"/>
        <v>0</v>
      </c>
      <c r="W1238" s="71">
        <f t="shared" si="740"/>
        <v>0</v>
      </c>
      <c r="X1238" s="71">
        <f t="shared" si="741"/>
        <v>1</v>
      </c>
      <c r="Y1238" s="71">
        <f t="shared" si="742"/>
        <v>0</v>
      </c>
      <c r="Z1238" s="71">
        <f t="shared" si="756"/>
        <v>0</v>
      </c>
      <c r="AA1238" s="71">
        <f t="shared" si="743"/>
        <v>1</v>
      </c>
      <c r="AB1238" s="71">
        <f t="shared" si="744"/>
        <v>62</v>
      </c>
      <c r="AC1238" s="71" t="str">
        <f t="shared" si="745"/>
        <v>Handpump</v>
      </c>
      <c r="AD1238" s="71">
        <f t="shared" si="757"/>
        <v>62</v>
      </c>
      <c r="AE1238" s="71" t="str">
        <f t="shared" si="758"/>
        <v/>
      </c>
      <c r="AF1238" s="71">
        <f t="shared" si="746"/>
        <v>1</v>
      </c>
      <c r="AG1238" s="71" t="str">
        <f t="shared" si="747"/>
        <v/>
      </c>
      <c r="AH1238" s="71" t="str">
        <f t="shared" si="748"/>
        <v/>
      </c>
      <c r="AI1238" s="71">
        <f t="shared" si="749"/>
        <v>1</v>
      </c>
      <c r="AJ1238" s="71" t="str">
        <f t="shared" si="750"/>
        <v>Turbidity</v>
      </c>
      <c r="AK1238" s="71">
        <f t="shared" si="751"/>
        <v>1</v>
      </c>
      <c r="AL1238" s="71">
        <f t="shared" si="759"/>
        <v>1</v>
      </c>
      <c r="AM1238" s="71">
        <f t="shared" si="752"/>
        <v>1</v>
      </c>
    </row>
    <row r="1239" spans="1:39" x14ac:dyDescent="0.45">
      <c r="A1239" s="71" t="str">
        <f t="shared" si="722"/>
        <v>2736600439</v>
      </c>
      <c r="B1239" s="71" t="str">
        <f t="shared" si="723"/>
        <v>05-09-2019 11:11:38 UTC</v>
      </c>
      <c r="C1239" s="71" t="str">
        <f t="shared" si="724"/>
        <v>n049-tyx3-g4tx</v>
      </c>
      <c r="D1239" s="71" t="str">
        <f t="shared" si="725"/>
        <v>-15.639260415919125</v>
      </c>
      <c r="E1239" s="71" t="str">
        <f t="shared" si="726"/>
        <v>35.15794800594449</v>
      </c>
      <c r="F1239" s="71" t="str">
        <f t="shared" si="727"/>
        <v>1092.0</v>
      </c>
      <c r="G1239" s="71" t="str">
        <f t="shared" si="728"/>
        <v>Malawi</v>
      </c>
      <c r="H1239" s="71" t="str">
        <f t="shared" si="729"/>
        <v>Chiradzulu</v>
      </c>
      <c r="I1239" s="71" t="str">
        <f t="shared" si="730"/>
        <v>Mpama</v>
      </c>
      <c r="J1239" s="71" t="str">
        <f t="shared" si="731"/>
        <v>Makalani</v>
      </c>
      <c r="K1239" s="71" t="str">
        <f t="shared" si="732"/>
        <v>Masiku</v>
      </c>
      <c r="L1239" s="71">
        <f t="shared" si="733"/>
        <v>0</v>
      </c>
      <c r="M1239" s="71">
        <f t="shared" si="734"/>
        <v>0</v>
      </c>
      <c r="N1239" s="71">
        <f t="shared" si="753"/>
        <v>6</v>
      </c>
      <c r="O1239" s="71" t="str">
        <f t="shared" si="754"/>
        <v>Intermediate Level of Service</v>
      </c>
      <c r="P1239" s="71">
        <v>1</v>
      </c>
      <c r="Q1239" s="71" t="str">
        <f t="shared" si="735"/>
        <v>Afridev Handpump</v>
      </c>
      <c r="R1239" s="71" t="str">
        <f t="shared" si="736"/>
        <v/>
      </c>
      <c r="S1239" s="71" t="str">
        <f t="shared" si="755"/>
        <v>Afridev Handpump</v>
      </c>
      <c r="T1239" s="71">
        <f t="shared" si="737"/>
        <v>1</v>
      </c>
      <c r="U1239" s="71">
        <f t="shared" si="738"/>
        <v>275</v>
      </c>
      <c r="V1239" s="71">
        <f t="shared" si="739"/>
        <v>0</v>
      </c>
      <c r="W1239" s="71">
        <f t="shared" si="740"/>
        <v>0</v>
      </c>
      <c r="X1239" s="71">
        <f t="shared" si="741"/>
        <v>1</v>
      </c>
      <c r="Y1239" s="71">
        <f t="shared" si="742"/>
        <v>0</v>
      </c>
      <c r="Z1239" s="71">
        <f t="shared" si="756"/>
        <v>0</v>
      </c>
      <c r="AA1239" s="71">
        <f t="shared" si="743"/>
        <v>1</v>
      </c>
      <c r="AB1239" s="71">
        <f t="shared" si="744"/>
        <v>52</v>
      </c>
      <c r="AC1239" s="71" t="str">
        <f t="shared" si="745"/>
        <v>Handpump</v>
      </c>
      <c r="AD1239" s="71">
        <f t="shared" si="757"/>
        <v>52</v>
      </c>
      <c r="AE1239" s="71" t="str">
        <f t="shared" si="758"/>
        <v/>
      </c>
      <c r="AF1239" s="71">
        <f t="shared" si="746"/>
        <v>1</v>
      </c>
      <c r="AG1239" s="71" t="str">
        <f t="shared" si="747"/>
        <v/>
      </c>
      <c r="AH1239" s="71" t="str">
        <f t="shared" si="748"/>
        <v/>
      </c>
      <c r="AI1239" s="71">
        <f t="shared" si="749"/>
        <v>1</v>
      </c>
      <c r="AJ1239" s="71" t="str">
        <f t="shared" si="750"/>
        <v>Turbidity</v>
      </c>
      <c r="AK1239" s="71">
        <f t="shared" si="751"/>
        <v>1</v>
      </c>
      <c r="AL1239" s="71">
        <f t="shared" si="759"/>
        <v>1</v>
      </c>
      <c r="AM1239" s="71">
        <f t="shared" si="752"/>
        <v>1</v>
      </c>
    </row>
    <row r="1240" spans="1:39" x14ac:dyDescent="0.45">
      <c r="A1240" s="71" t="str">
        <f t="shared" si="722"/>
        <v>2728720105</v>
      </c>
      <c r="B1240" s="71" t="str">
        <f t="shared" si="723"/>
        <v>05-09-2019 11:14:15 UTC</v>
      </c>
      <c r="C1240" s="71" t="str">
        <f t="shared" si="724"/>
        <v>7pbc-a20g-7h96</v>
      </c>
      <c r="D1240" s="71" t="str">
        <f t="shared" si="725"/>
        <v>-15.80135737080127</v>
      </c>
      <c r="E1240" s="71" t="str">
        <f t="shared" si="726"/>
        <v>35.13577586039901</v>
      </c>
      <c r="F1240" s="71" t="str">
        <f t="shared" si="727"/>
        <v>1012.0</v>
      </c>
      <c r="G1240" s="71" t="str">
        <f t="shared" si="728"/>
        <v>Malawi</v>
      </c>
      <c r="H1240" s="71" t="str">
        <f t="shared" si="729"/>
        <v>Chiradzulu</v>
      </c>
      <c r="I1240" s="71" t="str">
        <f t="shared" si="730"/>
        <v>Likoswe</v>
      </c>
      <c r="J1240" s="71" t="str">
        <f t="shared" si="731"/>
        <v>Gomani</v>
      </c>
      <c r="K1240" s="71" t="str">
        <f t="shared" si="732"/>
        <v>Gomani</v>
      </c>
      <c r="L1240" s="71">
        <f t="shared" si="733"/>
        <v>0</v>
      </c>
      <c r="M1240" s="71">
        <f t="shared" si="734"/>
        <v>0</v>
      </c>
      <c r="N1240" s="71">
        <f t="shared" si="753"/>
        <v>5</v>
      </c>
      <c r="O1240" s="71" t="str">
        <f t="shared" si="754"/>
        <v>Basic Level of Service</v>
      </c>
      <c r="P1240" s="71">
        <v>1</v>
      </c>
      <c r="Q1240" s="71" t="str">
        <f t="shared" si="735"/>
        <v>Afridev Handpump</v>
      </c>
      <c r="R1240" s="71" t="str">
        <f t="shared" si="736"/>
        <v/>
      </c>
      <c r="S1240" s="71" t="str">
        <f t="shared" si="755"/>
        <v>Afridev Handpump</v>
      </c>
      <c r="T1240" s="71">
        <f t="shared" si="737"/>
        <v>1</v>
      </c>
      <c r="U1240" s="71">
        <f t="shared" si="738"/>
        <v>0</v>
      </c>
      <c r="V1240" s="71">
        <f t="shared" si="739"/>
        <v>1</v>
      </c>
      <c r="W1240" s="71">
        <f t="shared" si="740"/>
        <v>1</v>
      </c>
      <c r="X1240" s="71" t="str">
        <f t="shared" si="741"/>
        <v/>
      </c>
      <c r="Y1240" s="71" t="str">
        <f t="shared" si="742"/>
        <v/>
      </c>
      <c r="Z1240" s="71">
        <f t="shared" si="756"/>
        <v>1</v>
      </c>
      <c r="AA1240" s="71">
        <f t="shared" si="743"/>
        <v>0</v>
      </c>
      <c r="AB1240" s="71">
        <f t="shared" si="744"/>
        <v>0</v>
      </c>
      <c r="AC1240" s="71" t="str">
        <f t="shared" si="745"/>
        <v>Handpump</v>
      </c>
      <c r="AD1240" s="71">
        <f t="shared" si="757"/>
        <v>0</v>
      </c>
      <c r="AE1240" s="71" t="str">
        <f t="shared" si="758"/>
        <v/>
      </c>
      <c r="AF1240" s="71">
        <f t="shared" si="746"/>
        <v>1</v>
      </c>
      <c r="AG1240" s="71" t="str">
        <f t="shared" si="747"/>
        <v/>
      </c>
      <c r="AH1240" s="71" t="str">
        <f t="shared" si="748"/>
        <v/>
      </c>
      <c r="AI1240" s="71" t="str">
        <f t="shared" si="749"/>
        <v/>
      </c>
      <c r="AJ1240" s="71" t="str">
        <f t="shared" si="750"/>
        <v>Turbidity</v>
      </c>
      <c r="AK1240" s="71" t="str">
        <f t="shared" si="751"/>
        <v/>
      </c>
      <c r="AL1240" s="71" t="str">
        <f t="shared" si="759"/>
        <v>No Data</v>
      </c>
      <c r="AM1240" s="71">
        <f t="shared" si="752"/>
        <v>0</v>
      </c>
    </row>
    <row r="1241" spans="1:39" x14ac:dyDescent="0.45">
      <c r="A1241" s="71" t="str">
        <f t="shared" si="722"/>
        <v>2730860116</v>
      </c>
      <c r="B1241" s="71" t="str">
        <f t="shared" si="723"/>
        <v>05-09-2019 11:26:26 UTC</v>
      </c>
      <c r="C1241" s="71" t="str">
        <f t="shared" si="724"/>
        <v>jst0-0qmu-neat</v>
      </c>
      <c r="D1241" s="71" t="str">
        <f t="shared" si="725"/>
        <v>-15.800691177137196</v>
      </c>
      <c r="E1241" s="71" t="str">
        <f t="shared" si="726"/>
        <v>35.139370104297996</v>
      </c>
      <c r="F1241" s="71" t="str">
        <f t="shared" si="727"/>
        <v>957.0</v>
      </c>
      <c r="G1241" s="71" t="str">
        <f t="shared" si="728"/>
        <v>Malawi</v>
      </c>
      <c r="H1241" s="71" t="str">
        <f t="shared" si="729"/>
        <v>Chiradzulu</v>
      </c>
      <c r="I1241" s="71" t="str">
        <f t="shared" si="730"/>
        <v>Likoswe</v>
      </c>
      <c r="J1241" s="71" t="str">
        <f t="shared" si="731"/>
        <v>Gomani</v>
      </c>
      <c r="K1241" s="71" t="str">
        <f t="shared" si="732"/>
        <v>Gomani</v>
      </c>
      <c r="L1241" s="71">
        <f t="shared" si="733"/>
        <v>0</v>
      </c>
      <c r="M1241" s="71">
        <f t="shared" si="734"/>
        <v>0</v>
      </c>
      <c r="N1241" s="71">
        <f t="shared" si="753"/>
        <v>0</v>
      </c>
      <c r="O1241" s="71" t="str">
        <f t="shared" si="754"/>
        <v>No Improved System</v>
      </c>
      <c r="P1241" s="71" t="s">
        <v>96</v>
      </c>
      <c r="Q1241" s="71" t="str">
        <f t="shared" si="735"/>
        <v/>
      </c>
      <c r="R1241" s="71" t="str">
        <f t="shared" si="736"/>
        <v>Unprotected well</v>
      </c>
      <c r="S1241" s="71" t="str">
        <f t="shared" si="755"/>
        <v>Unprotected well</v>
      </c>
      <c r="T1241" s="71" t="str">
        <f t="shared" si="737"/>
        <v>N/A</v>
      </c>
      <c r="U1241" s="71">
        <f t="shared" si="738"/>
        <v>450</v>
      </c>
      <c r="V1241" s="71" t="str">
        <f t="shared" si="739"/>
        <v>N/A</v>
      </c>
      <c r="W1241" s="71" t="str">
        <f t="shared" si="740"/>
        <v/>
      </c>
      <c r="X1241" s="71" t="str">
        <f t="shared" si="741"/>
        <v/>
      </c>
      <c r="Y1241" s="71" t="str">
        <f t="shared" si="742"/>
        <v/>
      </c>
      <c r="Z1241" s="71" t="str">
        <f t="shared" si="756"/>
        <v>N/A</v>
      </c>
      <c r="AA1241" s="71" t="str">
        <f t="shared" si="743"/>
        <v>N/A</v>
      </c>
      <c r="AB1241" s="71" t="str">
        <f t="shared" si="744"/>
        <v/>
      </c>
      <c r="AC1241" s="71" t="str">
        <f t="shared" si="745"/>
        <v/>
      </c>
      <c r="AD1241" s="71" t="str">
        <f t="shared" si="757"/>
        <v/>
      </c>
      <c r="AE1241" s="71" t="str">
        <f t="shared" si="758"/>
        <v/>
      </c>
      <c r="AF1241" s="71" t="str">
        <f t="shared" si="746"/>
        <v>N/A</v>
      </c>
      <c r="AG1241" s="71" t="str">
        <f t="shared" si="747"/>
        <v/>
      </c>
      <c r="AH1241" s="71" t="str">
        <f t="shared" si="748"/>
        <v/>
      </c>
      <c r="AI1241" s="71" t="str">
        <f t="shared" si="749"/>
        <v/>
      </c>
      <c r="AJ1241" s="71" t="str">
        <f t="shared" si="750"/>
        <v/>
      </c>
      <c r="AK1241" s="71" t="str">
        <f t="shared" si="751"/>
        <v/>
      </c>
      <c r="AL1241" s="71" t="str">
        <f t="shared" si="759"/>
        <v>N/A</v>
      </c>
      <c r="AM1241" s="71" t="str">
        <f t="shared" si="752"/>
        <v>N/A</v>
      </c>
    </row>
    <row r="1242" spans="1:39" x14ac:dyDescent="0.45">
      <c r="A1242" s="71" t="str">
        <f t="shared" si="722"/>
        <v>2709820404</v>
      </c>
      <c r="B1242" s="71" t="str">
        <f t="shared" si="723"/>
        <v>05-09-2019 11:28:03 UTC</v>
      </c>
      <c r="C1242" s="71" t="str">
        <f t="shared" si="724"/>
        <v>m2de-7s95-r33a</v>
      </c>
      <c r="D1242" s="71" t="str">
        <f t="shared" si="725"/>
        <v>-15.811231755651534</v>
      </c>
      <c r="E1242" s="71" t="str">
        <f t="shared" si="726"/>
        <v>35.14256101101637</v>
      </c>
      <c r="F1242" s="71" t="str">
        <f t="shared" si="727"/>
        <v>926.0</v>
      </c>
      <c r="G1242" s="71" t="str">
        <f t="shared" si="728"/>
        <v>Malawi</v>
      </c>
      <c r="H1242" s="71" t="str">
        <f t="shared" si="729"/>
        <v>Chiradzulu</v>
      </c>
      <c r="I1242" s="71" t="str">
        <f t="shared" si="730"/>
        <v>Likoswe</v>
      </c>
      <c r="J1242" s="71" t="str">
        <f t="shared" si="731"/>
        <v>Gomani</v>
      </c>
      <c r="K1242" s="71" t="str">
        <f t="shared" si="732"/>
        <v>Ngusiche</v>
      </c>
      <c r="L1242" s="71">
        <f t="shared" si="733"/>
        <v>0</v>
      </c>
      <c r="M1242" s="71">
        <f t="shared" si="734"/>
        <v>0</v>
      </c>
      <c r="N1242" s="71">
        <f t="shared" si="753"/>
        <v>0</v>
      </c>
      <c r="O1242" s="71" t="str">
        <f t="shared" si="754"/>
        <v>No Improved System</v>
      </c>
      <c r="P1242" s="71" t="s">
        <v>96</v>
      </c>
      <c r="Q1242" s="71" t="str">
        <f t="shared" si="735"/>
        <v/>
      </c>
      <c r="R1242" s="71" t="str">
        <f t="shared" si="736"/>
        <v>Unprotected well</v>
      </c>
      <c r="S1242" s="71" t="str">
        <f t="shared" si="755"/>
        <v>Unprotected well</v>
      </c>
      <c r="T1242" s="71" t="str">
        <f t="shared" si="737"/>
        <v>N/A</v>
      </c>
      <c r="U1242" s="71">
        <f t="shared" si="738"/>
        <v>200</v>
      </c>
      <c r="V1242" s="71" t="str">
        <f t="shared" si="739"/>
        <v>N/A</v>
      </c>
      <c r="W1242" s="71" t="str">
        <f t="shared" si="740"/>
        <v/>
      </c>
      <c r="X1242" s="71" t="str">
        <f t="shared" si="741"/>
        <v/>
      </c>
      <c r="Y1242" s="71" t="str">
        <f t="shared" si="742"/>
        <v/>
      </c>
      <c r="Z1242" s="71" t="str">
        <f t="shared" si="756"/>
        <v>N/A</v>
      </c>
      <c r="AA1242" s="71" t="str">
        <f t="shared" si="743"/>
        <v>N/A</v>
      </c>
      <c r="AB1242" s="71" t="str">
        <f t="shared" si="744"/>
        <v/>
      </c>
      <c r="AC1242" s="71" t="str">
        <f t="shared" si="745"/>
        <v/>
      </c>
      <c r="AD1242" s="71" t="str">
        <f t="shared" si="757"/>
        <v/>
      </c>
      <c r="AE1242" s="71" t="str">
        <f t="shared" si="758"/>
        <v/>
      </c>
      <c r="AF1242" s="71" t="str">
        <f t="shared" si="746"/>
        <v>N/A</v>
      </c>
      <c r="AG1242" s="71" t="str">
        <f t="shared" si="747"/>
        <v/>
      </c>
      <c r="AH1242" s="71" t="str">
        <f t="shared" si="748"/>
        <v/>
      </c>
      <c r="AI1242" s="71" t="str">
        <f t="shared" si="749"/>
        <v/>
      </c>
      <c r="AJ1242" s="71" t="str">
        <f t="shared" si="750"/>
        <v/>
      </c>
      <c r="AK1242" s="71" t="str">
        <f t="shared" si="751"/>
        <v/>
      </c>
      <c r="AL1242" s="71" t="str">
        <f t="shared" si="759"/>
        <v>N/A</v>
      </c>
      <c r="AM1242" s="71" t="str">
        <f t="shared" si="752"/>
        <v>N/A</v>
      </c>
    </row>
    <row r="1243" spans="1:39" x14ac:dyDescent="0.45">
      <c r="A1243" s="71" t="str">
        <f t="shared" si="722"/>
        <v>2740730065</v>
      </c>
      <c r="B1243" s="71" t="str">
        <f t="shared" si="723"/>
        <v>05-09-2019 11:31:08 UTC</v>
      </c>
      <c r="C1243" s="71" t="str">
        <f t="shared" si="724"/>
        <v>9q09-fa1j-100h</v>
      </c>
      <c r="D1243" s="71" t="str">
        <f t="shared" si="725"/>
        <v>-15.624330486170948</v>
      </c>
      <c r="E1243" s="71" t="str">
        <f t="shared" si="726"/>
        <v>35.18098834902048</v>
      </c>
      <c r="F1243" s="71" t="str">
        <f t="shared" si="727"/>
        <v>1034.0</v>
      </c>
      <c r="G1243" s="71" t="str">
        <f t="shared" si="728"/>
        <v>Malawi</v>
      </c>
      <c r="H1243" s="71" t="str">
        <f t="shared" si="729"/>
        <v>Chiradzulu</v>
      </c>
      <c r="I1243" s="71" t="str">
        <f t="shared" si="730"/>
        <v>Mpama</v>
      </c>
      <c r="J1243" s="71" t="str">
        <f t="shared" si="731"/>
        <v>Makalani</v>
      </c>
      <c r="K1243" s="71" t="str">
        <f t="shared" si="732"/>
        <v>Maulana</v>
      </c>
      <c r="L1243" s="71">
        <f t="shared" si="733"/>
        <v>0</v>
      </c>
      <c r="M1243" s="71">
        <f t="shared" si="734"/>
        <v>0</v>
      </c>
      <c r="N1243" s="71">
        <f t="shared" si="753"/>
        <v>5</v>
      </c>
      <c r="O1243" s="71" t="str">
        <f t="shared" si="754"/>
        <v>Basic Level of Service</v>
      </c>
      <c r="P1243" s="71">
        <v>1</v>
      </c>
      <c r="Q1243" s="71" t="str">
        <f t="shared" si="735"/>
        <v>Afridev Handpump</v>
      </c>
      <c r="R1243" s="71" t="str">
        <f t="shared" si="736"/>
        <v/>
      </c>
      <c r="S1243" s="71" t="str">
        <f t="shared" si="755"/>
        <v>Afridev Handpump</v>
      </c>
      <c r="T1243" s="71">
        <f t="shared" si="737"/>
        <v>1</v>
      </c>
      <c r="U1243" s="71">
        <f t="shared" si="738"/>
        <v>525</v>
      </c>
      <c r="V1243" s="71">
        <f t="shared" si="739"/>
        <v>0</v>
      </c>
      <c r="W1243" s="71">
        <f t="shared" si="740"/>
        <v>0</v>
      </c>
      <c r="X1243" s="71">
        <f t="shared" si="741"/>
        <v>1</v>
      </c>
      <c r="Y1243" s="71">
        <f t="shared" si="742"/>
        <v>0</v>
      </c>
      <c r="Z1243" s="71">
        <f t="shared" si="756"/>
        <v>0</v>
      </c>
      <c r="AA1243" s="71">
        <f t="shared" si="743"/>
        <v>1</v>
      </c>
      <c r="AB1243" s="71">
        <f t="shared" si="744"/>
        <v>85</v>
      </c>
      <c r="AC1243" s="71" t="str">
        <f t="shared" si="745"/>
        <v>Handpump</v>
      </c>
      <c r="AD1243" s="71">
        <f t="shared" si="757"/>
        <v>85</v>
      </c>
      <c r="AE1243" s="71" t="str">
        <f t="shared" si="758"/>
        <v/>
      </c>
      <c r="AF1243" s="71">
        <f t="shared" si="746"/>
        <v>1</v>
      </c>
      <c r="AG1243" s="71" t="str">
        <f t="shared" si="747"/>
        <v/>
      </c>
      <c r="AH1243" s="71" t="str">
        <f t="shared" si="748"/>
        <v/>
      </c>
      <c r="AI1243" s="71">
        <f t="shared" si="749"/>
        <v>1</v>
      </c>
      <c r="AJ1243" s="71" t="str">
        <f t="shared" si="750"/>
        <v>Turbidity</v>
      </c>
      <c r="AK1243" s="71">
        <f t="shared" si="751"/>
        <v>1</v>
      </c>
      <c r="AL1243" s="71">
        <f t="shared" si="759"/>
        <v>1</v>
      </c>
      <c r="AM1243" s="71">
        <f t="shared" si="752"/>
        <v>0</v>
      </c>
    </row>
    <row r="1244" spans="1:39" x14ac:dyDescent="0.45">
      <c r="A1244" s="71" t="str">
        <f t="shared" si="722"/>
        <v>2742700125</v>
      </c>
      <c r="B1244" s="71" t="str">
        <f t="shared" si="723"/>
        <v>05-09-2019 11:33:40 UTC</v>
      </c>
      <c r="C1244" s="71" t="str">
        <f t="shared" si="724"/>
        <v>4uhc-cpr1-6ap7</v>
      </c>
      <c r="D1244" s="71" t="str">
        <f t="shared" si="725"/>
        <v>-15.637534246779978</v>
      </c>
      <c r="E1244" s="71" t="str">
        <f t="shared" si="726"/>
        <v>35.16674682497978</v>
      </c>
      <c r="F1244" s="71" t="str">
        <f t="shared" si="727"/>
        <v>1052.0</v>
      </c>
      <c r="G1244" s="71" t="str">
        <f t="shared" si="728"/>
        <v>Malawi</v>
      </c>
      <c r="H1244" s="71" t="str">
        <f t="shared" si="729"/>
        <v>Chiradzulu</v>
      </c>
      <c r="I1244" s="71" t="str">
        <f t="shared" si="730"/>
        <v>Mpama</v>
      </c>
      <c r="J1244" s="71" t="str">
        <f t="shared" si="731"/>
        <v>Makalani</v>
      </c>
      <c r="K1244" s="71" t="str">
        <f t="shared" si="732"/>
        <v>Nthonyiwa</v>
      </c>
      <c r="L1244" s="71">
        <f t="shared" si="733"/>
        <v>0</v>
      </c>
      <c r="M1244" s="71">
        <f t="shared" si="734"/>
        <v>0</v>
      </c>
      <c r="N1244" s="71">
        <f t="shared" si="753"/>
        <v>7</v>
      </c>
      <c r="O1244" s="71" t="str">
        <f t="shared" si="754"/>
        <v>Intermediate Level of Service</v>
      </c>
      <c r="P1244" s="71">
        <v>1</v>
      </c>
      <c r="Q1244" s="71" t="str">
        <f t="shared" si="735"/>
        <v>Afridev Handpump</v>
      </c>
      <c r="R1244" s="71" t="str">
        <f t="shared" si="736"/>
        <v/>
      </c>
      <c r="S1244" s="71" t="str">
        <f t="shared" si="755"/>
        <v>Afridev Handpump</v>
      </c>
      <c r="T1244" s="71">
        <f t="shared" si="737"/>
        <v>1</v>
      </c>
      <c r="U1244" s="71">
        <f t="shared" si="738"/>
        <v>500</v>
      </c>
      <c r="V1244" s="71">
        <f t="shared" si="739"/>
        <v>0</v>
      </c>
      <c r="W1244" s="71">
        <f t="shared" si="740"/>
        <v>1</v>
      </c>
      <c r="X1244" s="71" t="str">
        <f t="shared" si="741"/>
        <v/>
      </c>
      <c r="Y1244" s="71" t="str">
        <f t="shared" si="742"/>
        <v/>
      </c>
      <c r="Z1244" s="71">
        <f t="shared" si="756"/>
        <v>1</v>
      </c>
      <c r="AA1244" s="71">
        <f t="shared" si="743"/>
        <v>1</v>
      </c>
      <c r="AB1244" s="71">
        <f t="shared" si="744"/>
        <v>41</v>
      </c>
      <c r="AC1244" s="71" t="str">
        <f t="shared" si="745"/>
        <v>Handpump</v>
      </c>
      <c r="AD1244" s="71">
        <f t="shared" si="757"/>
        <v>41</v>
      </c>
      <c r="AE1244" s="71" t="str">
        <f t="shared" si="758"/>
        <v/>
      </c>
      <c r="AF1244" s="71">
        <f t="shared" si="746"/>
        <v>1</v>
      </c>
      <c r="AG1244" s="71" t="str">
        <f t="shared" si="747"/>
        <v/>
      </c>
      <c r="AH1244" s="71" t="str">
        <f t="shared" si="748"/>
        <v/>
      </c>
      <c r="AI1244" s="71">
        <f t="shared" si="749"/>
        <v>1</v>
      </c>
      <c r="AJ1244" s="71" t="str">
        <f t="shared" si="750"/>
        <v>Turbidity</v>
      </c>
      <c r="AK1244" s="71">
        <f t="shared" si="751"/>
        <v>1</v>
      </c>
      <c r="AL1244" s="71">
        <f t="shared" si="759"/>
        <v>1</v>
      </c>
      <c r="AM1244" s="71">
        <f t="shared" si="752"/>
        <v>1</v>
      </c>
    </row>
    <row r="1245" spans="1:39" x14ac:dyDescent="0.45">
      <c r="A1245" s="71" t="str">
        <f t="shared" si="722"/>
        <v>2726810458</v>
      </c>
      <c r="B1245" s="71" t="str">
        <f t="shared" si="723"/>
        <v>05-09-2019 11:40:16 UTC</v>
      </c>
      <c r="C1245" s="71" t="str">
        <f t="shared" si="724"/>
        <v>p3gk-476g-dqyb</v>
      </c>
      <c r="D1245" s="71" t="str">
        <f t="shared" si="725"/>
        <v>-15.642618373967707</v>
      </c>
      <c r="E1245" s="71" t="str">
        <f t="shared" si="726"/>
        <v>35.15957158058882</v>
      </c>
      <c r="F1245" s="71" t="str">
        <f t="shared" si="727"/>
        <v>1075.0</v>
      </c>
      <c r="G1245" s="71" t="str">
        <f t="shared" si="728"/>
        <v>Malawi</v>
      </c>
      <c r="H1245" s="71" t="str">
        <f t="shared" si="729"/>
        <v>Chiradzulu</v>
      </c>
      <c r="I1245" s="71" t="str">
        <f t="shared" si="730"/>
        <v>Mpama</v>
      </c>
      <c r="J1245" s="71" t="str">
        <f t="shared" si="731"/>
        <v>Makalani</v>
      </c>
      <c r="K1245" s="71" t="str">
        <f t="shared" si="732"/>
        <v>Makalani</v>
      </c>
      <c r="L1245" s="71">
        <f t="shared" si="733"/>
        <v>0</v>
      </c>
      <c r="M1245" s="71">
        <f t="shared" si="734"/>
        <v>0</v>
      </c>
      <c r="N1245" s="71">
        <f t="shared" si="753"/>
        <v>4</v>
      </c>
      <c r="O1245" s="71" t="str">
        <f t="shared" si="754"/>
        <v>Basic Level of Service</v>
      </c>
      <c r="P1245" s="71">
        <v>1</v>
      </c>
      <c r="Q1245" s="71" t="str">
        <f t="shared" si="735"/>
        <v>Afridev Handpump</v>
      </c>
      <c r="R1245" s="71" t="str">
        <f t="shared" si="736"/>
        <v/>
      </c>
      <c r="S1245" s="71" t="str">
        <f t="shared" si="755"/>
        <v>Afridev Handpump</v>
      </c>
      <c r="T1245" s="71">
        <f t="shared" si="737"/>
        <v>1</v>
      </c>
      <c r="U1245" s="71">
        <f t="shared" si="738"/>
        <v>480</v>
      </c>
      <c r="V1245" s="71">
        <f t="shared" si="739"/>
        <v>0</v>
      </c>
      <c r="W1245" s="71">
        <f t="shared" si="740"/>
        <v>0</v>
      </c>
      <c r="X1245" s="71">
        <f t="shared" si="741"/>
        <v>1</v>
      </c>
      <c r="Y1245" s="71">
        <f t="shared" si="742"/>
        <v>1</v>
      </c>
      <c r="Z1245" s="71">
        <f t="shared" si="756"/>
        <v>1</v>
      </c>
      <c r="AA1245" s="71">
        <f t="shared" si="743"/>
        <v>0</v>
      </c>
      <c r="AB1245" s="71">
        <f t="shared" si="744"/>
        <v>0</v>
      </c>
      <c r="AC1245" s="71" t="str">
        <f t="shared" si="745"/>
        <v>Handpump</v>
      </c>
      <c r="AD1245" s="71">
        <f t="shared" si="757"/>
        <v>0</v>
      </c>
      <c r="AE1245" s="71" t="str">
        <f t="shared" si="758"/>
        <v/>
      </c>
      <c r="AF1245" s="71">
        <f t="shared" si="746"/>
        <v>1</v>
      </c>
      <c r="AG1245" s="71" t="str">
        <f t="shared" si="747"/>
        <v/>
      </c>
      <c r="AH1245" s="71" t="str">
        <f t="shared" si="748"/>
        <v/>
      </c>
      <c r="AI1245" s="71" t="str">
        <f t="shared" si="749"/>
        <v/>
      </c>
      <c r="AJ1245" s="71" t="str">
        <f t="shared" si="750"/>
        <v>Turbidity</v>
      </c>
      <c r="AK1245" s="71" t="str">
        <f t="shared" si="751"/>
        <v/>
      </c>
      <c r="AL1245" s="71" t="str">
        <f t="shared" si="759"/>
        <v>No Data</v>
      </c>
      <c r="AM1245" s="71">
        <f t="shared" si="752"/>
        <v>0</v>
      </c>
    </row>
    <row r="1246" spans="1:39" x14ac:dyDescent="0.45">
      <c r="A1246" s="71" t="str">
        <f t="shared" si="722"/>
        <v>2728720424</v>
      </c>
      <c r="B1246" s="71" t="str">
        <f t="shared" si="723"/>
        <v>05-09-2019 11:52:13 UTC</v>
      </c>
      <c r="C1246" s="71" t="str">
        <f t="shared" si="724"/>
        <v>73k3-mtdm-qf0x</v>
      </c>
      <c r="D1246" s="71" t="str">
        <f t="shared" si="725"/>
        <v>-15.796089177019894</v>
      </c>
      <c r="E1246" s="71" t="str">
        <f t="shared" si="726"/>
        <v>35.234545692801476</v>
      </c>
      <c r="F1246" s="71" t="str">
        <f t="shared" si="727"/>
        <v>906.0</v>
      </c>
      <c r="G1246" s="71" t="str">
        <f t="shared" si="728"/>
        <v>Malawi</v>
      </c>
      <c r="H1246" s="71" t="str">
        <f t="shared" si="729"/>
        <v>Chiradzulu</v>
      </c>
      <c r="I1246" s="71" t="str">
        <f t="shared" si="730"/>
        <v>Mpunga</v>
      </c>
      <c r="J1246" s="71" t="str">
        <f t="shared" si="731"/>
        <v>Chiniko</v>
      </c>
      <c r="K1246" s="71" t="str">
        <f t="shared" si="732"/>
        <v>Mbanga</v>
      </c>
      <c r="L1246" s="71">
        <f t="shared" si="733"/>
        <v>0</v>
      </c>
      <c r="M1246" s="71">
        <f t="shared" si="734"/>
        <v>0</v>
      </c>
      <c r="N1246" s="71">
        <f t="shared" si="753"/>
        <v>7</v>
      </c>
      <c r="O1246" s="71" t="str">
        <f t="shared" si="754"/>
        <v>Intermediate Level of Service</v>
      </c>
      <c r="P1246" s="71">
        <v>1</v>
      </c>
      <c r="Q1246" s="71" t="str">
        <f t="shared" si="735"/>
        <v>Afridev Handpump</v>
      </c>
      <c r="R1246" s="71" t="str">
        <f t="shared" si="736"/>
        <v/>
      </c>
      <c r="S1246" s="71" t="str">
        <f t="shared" si="755"/>
        <v>Afridev Handpump</v>
      </c>
      <c r="T1246" s="71">
        <f t="shared" si="737"/>
        <v>1</v>
      </c>
      <c r="U1246" s="71">
        <f t="shared" si="738"/>
        <v>85</v>
      </c>
      <c r="V1246" s="71">
        <f t="shared" si="739"/>
        <v>1</v>
      </c>
      <c r="W1246" s="71">
        <f t="shared" si="740"/>
        <v>0</v>
      </c>
      <c r="X1246" s="71">
        <f t="shared" si="741"/>
        <v>1</v>
      </c>
      <c r="Y1246" s="71">
        <f t="shared" si="742"/>
        <v>0</v>
      </c>
      <c r="Z1246" s="71">
        <f t="shared" si="756"/>
        <v>0</v>
      </c>
      <c r="AA1246" s="71">
        <f t="shared" si="743"/>
        <v>1</v>
      </c>
      <c r="AB1246" s="71">
        <f t="shared" si="744"/>
        <v>96</v>
      </c>
      <c r="AC1246" s="71" t="str">
        <f t="shared" si="745"/>
        <v>Handpump</v>
      </c>
      <c r="AD1246" s="71">
        <f t="shared" si="757"/>
        <v>96</v>
      </c>
      <c r="AE1246" s="71" t="str">
        <f t="shared" si="758"/>
        <v/>
      </c>
      <c r="AF1246" s="71">
        <f t="shared" si="746"/>
        <v>1</v>
      </c>
      <c r="AG1246" s="71" t="str">
        <f t="shared" si="747"/>
        <v/>
      </c>
      <c r="AH1246" s="71" t="str">
        <f t="shared" si="748"/>
        <v/>
      </c>
      <c r="AI1246" s="71">
        <f t="shared" si="749"/>
        <v>1</v>
      </c>
      <c r="AJ1246" s="71" t="str">
        <f t="shared" si="750"/>
        <v>Turbidity</v>
      </c>
      <c r="AK1246" s="71">
        <f t="shared" si="751"/>
        <v>1</v>
      </c>
      <c r="AL1246" s="71">
        <f t="shared" si="759"/>
        <v>1</v>
      </c>
      <c r="AM1246" s="71">
        <f t="shared" si="752"/>
        <v>1</v>
      </c>
    </row>
    <row r="1247" spans="1:39" x14ac:dyDescent="0.45">
      <c r="A1247" s="71" t="str">
        <f t="shared" si="722"/>
        <v>2740670098</v>
      </c>
      <c r="B1247" s="71" t="str">
        <f t="shared" si="723"/>
        <v>05-09-2019 11:54:43 UTC</v>
      </c>
      <c r="C1247" s="71" t="str">
        <f t="shared" si="724"/>
        <v>324d-6mv6-nx27</v>
      </c>
      <c r="D1247" s="71" t="str">
        <f t="shared" si="725"/>
        <v>-15.802952824160457</v>
      </c>
      <c r="E1247" s="71" t="str">
        <f t="shared" si="726"/>
        <v>35.142889162525535</v>
      </c>
      <c r="F1247" s="71" t="str">
        <f t="shared" si="727"/>
        <v>975.0</v>
      </c>
      <c r="G1247" s="71" t="str">
        <f t="shared" si="728"/>
        <v>Malawi</v>
      </c>
      <c r="H1247" s="71" t="str">
        <f t="shared" si="729"/>
        <v>Chiradzulu</v>
      </c>
      <c r="I1247" s="71" t="str">
        <f t="shared" si="730"/>
        <v>Likoswe</v>
      </c>
      <c r="J1247" s="71" t="str">
        <f t="shared" si="731"/>
        <v>Gomani</v>
      </c>
      <c r="K1247" s="71" t="str">
        <f t="shared" si="732"/>
        <v>Gomani</v>
      </c>
      <c r="L1247" s="71">
        <f t="shared" si="733"/>
        <v>0</v>
      </c>
      <c r="M1247" s="71">
        <f t="shared" si="734"/>
        <v>0</v>
      </c>
      <c r="N1247" s="71">
        <f t="shared" si="753"/>
        <v>6</v>
      </c>
      <c r="O1247" s="71" t="str">
        <f t="shared" si="754"/>
        <v>Intermediate Level of Service</v>
      </c>
      <c r="P1247" s="71">
        <v>1</v>
      </c>
      <c r="Q1247" s="71" t="str">
        <f t="shared" si="735"/>
        <v>Afridev Handpump</v>
      </c>
      <c r="R1247" s="71" t="str">
        <f t="shared" si="736"/>
        <v/>
      </c>
      <c r="S1247" s="71" t="str">
        <f t="shared" si="755"/>
        <v>Afridev Handpump</v>
      </c>
      <c r="T1247" s="71">
        <f t="shared" si="737"/>
        <v>1</v>
      </c>
      <c r="U1247" s="71">
        <f t="shared" si="738"/>
        <v>1125</v>
      </c>
      <c r="V1247" s="71">
        <f t="shared" si="739"/>
        <v>0</v>
      </c>
      <c r="W1247" s="71">
        <f t="shared" si="740"/>
        <v>0</v>
      </c>
      <c r="X1247" s="71">
        <f t="shared" si="741"/>
        <v>1</v>
      </c>
      <c r="Y1247" s="71">
        <f t="shared" si="742"/>
        <v>0</v>
      </c>
      <c r="Z1247" s="71">
        <f t="shared" si="756"/>
        <v>0</v>
      </c>
      <c r="AA1247" s="71">
        <f t="shared" si="743"/>
        <v>1</v>
      </c>
      <c r="AB1247" s="71">
        <f t="shared" si="744"/>
        <v>60</v>
      </c>
      <c r="AC1247" s="71" t="str">
        <f t="shared" si="745"/>
        <v>Handpump</v>
      </c>
      <c r="AD1247" s="71">
        <f t="shared" si="757"/>
        <v>60</v>
      </c>
      <c r="AE1247" s="71" t="str">
        <f t="shared" si="758"/>
        <v/>
      </c>
      <c r="AF1247" s="71">
        <f t="shared" si="746"/>
        <v>1</v>
      </c>
      <c r="AG1247" s="71" t="str">
        <f t="shared" si="747"/>
        <v/>
      </c>
      <c r="AH1247" s="71" t="str">
        <f t="shared" si="748"/>
        <v/>
      </c>
      <c r="AI1247" s="71">
        <f t="shared" si="749"/>
        <v>1</v>
      </c>
      <c r="AJ1247" s="71" t="str">
        <f t="shared" si="750"/>
        <v>Turbidity</v>
      </c>
      <c r="AK1247" s="71">
        <f t="shared" si="751"/>
        <v>1</v>
      </c>
      <c r="AL1247" s="71">
        <f t="shared" si="759"/>
        <v>1</v>
      </c>
      <c r="AM1247" s="71">
        <f t="shared" si="752"/>
        <v>1</v>
      </c>
    </row>
    <row r="1248" spans="1:39" x14ac:dyDescent="0.45">
      <c r="A1248" s="71" t="str">
        <f t="shared" si="722"/>
        <v>2717570479</v>
      </c>
      <c r="B1248" s="71" t="str">
        <f t="shared" si="723"/>
        <v>05-09-2019 11:57:23 UTC</v>
      </c>
      <c r="C1248" s="71" t="str">
        <f t="shared" si="724"/>
        <v>cnht-yn8y-3xy5</v>
      </c>
      <c r="D1248" s="71" t="str">
        <f t="shared" si="725"/>
        <v>-15.620304909534752</v>
      </c>
      <c r="E1248" s="71" t="str">
        <f t="shared" si="726"/>
        <v>35.1799082569778</v>
      </c>
      <c r="F1248" s="71" t="str">
        <f t="shared" si="727"/>
        <v>1029.0</v>
      </c>
      <c r="G1248" s="71" t="str">
        <f t="shared" si="728"/>
        <v>Malawi</v>
      </c>
      <c r="H1248" s="71" t="str">
        <f t="shared" si="729"/>
        <v>Chiradzulu</v>
      </c>
      <c r="I1248" s="71" t="str">
        <f t="shared" si="730"/>
        <v>Mpama</v>
      </c>
      <c r="J1248" s="71" t="str">
        <f t="shared" si="731"/>
        <v>Makalani</v>
      </c>
      <c r="K1248" s="71" t="str">
        <f t="shared" si="732"/>
        <v>Samikwa</v>
      </c>
      <c r="L1248" s="71">
        <f t="shared" si="733"/>
        <v>0</v>
      </c>
      <c r="M1248" s="71">
        <f t="shared" si="734"/>
        <v>0</v>
      </c>
      <c r="N1248" s="71">
        <f t="shared" si="753"/>
        <v>7</v>
      </c>
      <c r="O1248" s="71" t="str">
        <f t="shared" si="754"/>
        <v>Intermediate Level of Service</v>
      </c>
      <c r="P1248" s="71">
        <v>1</v>
      </c>
      <c r="Q1248" s="71" t="str">
        <f t="shared" si="735"/>
        <v>Afridev Handpump</v>
      </c>
      <c r="R1248" s="71" t="str">
        <f t="shared" si="736"/>
        <v/>
      </c>
      <c r="S1248" s="71" t="str">
        <f t="shared" si="755"/>
        <v>Afridev Handpump</v>
      </c>
      <c r="T1248" s="71">
        <f t="shared" si="737"/>
        <v>1</v>
      </c>
      <c r="U1248" s="71">
        <f t="shared" si="738"/>
        <v>375</v>
      </c>
      <c r="V1248" s="71">
        <f t="shared" si="739"/>
        <v>0</v>
      </c>
      <c r="W1248" s="71">
        <f t="shared" si="740"/>
        <v>1</v>
      </c>
      <c r="X1248" s="71" t="str">
        <f t="shared" si="741"/>
        <v/>
      </c>
      <c r="Y1248" s="71" t="str">
        <f t="shared" si="742"/>
        <v/>
      </c>
      <c r="Z1248" s="71">
        <f t="shared" si="756"/>
        <v>1</v>
      </c>
      <c r="AA1248" s="71">
        <f t="shared" si="743"/>
        <v>1</v>
      </c>
      <c r="AB1248" s="71">
        <f t="shared" si="744"/>
        <v>65</v>
      </c>
      <c r="AC1248" s="71" t="str">
        <f t="shared" si="745"/>
        <v>Handpump</v>
      </c>
      <c r="AD1248" s="71">
        <f t="shared" si="757"/>
        <v>65</v>
      </c>
      <c r="AE1248" s="71" t="str">
        <f t="shared" si="758"/>
        <v/>
      </c>
      <c r="AF1248" s="71">
        <f t="shared" si="746"/>
        <v>1</v>
      </c>
      <c r="AG1248" s="71" t="str">
        <f t="shared" si="747"/>
        <v/>
      </c>
      <c r="AH1248" s="71" t="str">
        <f t="shared" si="748"/>
        <v/>
      </c>
      <c r="AI1248" s="71">
        <f t="shared" si="749"/>
        <v>1</v>
      </c>
      <c r="AJ1248" s="71" t="str">
        <f t="shared" si="750"/>
        <v>Turbidity</v>
      </c>
      <c r="AK1248" s="71">
        <f t="shared" si="751"/>
        <v>1</v>
      </c>
      <c r="AL1248" s="71">
        <f t="shared" si="759"/>
        <v>1</v>
      </c>
      <c r="AM1248" s="71">
        <f t="shared" si="752"/>
        <v>1</v>
      </c>
    </row>
    <row r="1249" spans="1:39" x14ac:dyDescent="0.45">
      <c r="A1249" s="71" t="str">
        <f t="shared" si="722"/>
        <v>2715080408</v>
      </c>
      <c r="B1249" s="71" t="str">
        <f t="shared" si="723"/>
        <v>05-09-2019 11:58:13 UTC</v>
      </c>
      <c r="C1249" s="71" t="str">
        <f t="shared" si="724"/>
        <v>qg2u-68cx-339h</v>
      </c>
      <c r="D1249" s="71" t="str">
        <f t="shared" si="725"/>
        <v>-15.818782509304583</v>
      </c>
      <c r="E1249" s="71" t="str">
        <f t="shared" si="726"/>
        <v>35.152808893471956</v>
      </c>
      <c r="F1249" s="71" t="str">
        <f t="shared" si="727"/>
        <v>926.0</v>
      </c>
      <c r="G1249" s="71" t="str">
        <f t="shared" si="728"/>
        <v>Malawi</v>
      </c>
      <c r="H1249" s="71" t="str">
        <f t="shared" si="729"/>
        <v>Chiradzulu</v>
      </c>
      <c r="I1249" s="71" t="str">
        <f t="shared" si="730"/>
        <v>Likoswe</v>
      </c>
      <c r="J1249" s="71" t="str">
        <f t="shared" si="731"/>
        <v>Gomani</v>
      </c>
      <c r="K1249" s="71" t="str">
        <f t="shared" si="732"/>
        <v>Chimangansasa</v>
      </c>
      <c r="L1249" s="71">
        <f t="shared" si="733"/>
        <v>0</v>
      </c>
      <c r="M1249" s="71">
        <f t="shared" si="734"/>
        <v>0</v>
      </c>
      <c r="N1249" s="71">
        <f t="shared" si="753"/>
        <v>6</v>
      </c>
      <c r="O1249" s="71" t="str">
        <f t="shared" si="754"/>
        <v>Intermediate Level of Service</v>
      </c>
      <c r="P1249" s="71">
        <v>1</v>
      </c>
      <c r="Q1249" s="71" t="str">
        <f t="shared" si="735"/>
        <v>Afridev Handpump</v>
      </c>
      <c r="R1249" s="71" t="str">
        <f t="shared" si="736"/>
        <v/>
      </c>
      <c r="S1249" s="71" t="str">
        <f t="shared" si="755"/>
        <v>Afridev Handpump</v>
      </c>
      <c r="T1249" s="71">
        <f t="shared" si="737"/>
        <v>1</v>
      </c>
      <c r="U1249" s="71">
        <f t="shared" si="738"/>
        <v>1000</v>
      </c>
      <c r="V1249" s="71">
        <f t="shared" si="739"/>
        <v>0</v>
      </c>
      <c r="W1249" s="71">
        <f t="shared" si="740"/>
        <v>0</v>
      </c>
      <c r="X1249" s="71">
        <f t="shared" si="741"/>
        <v>1</v>
      </c>
      <c r="Y1249" s="71">
        <f t="shared" si="742"/>
        <v>0</v>
      </c>
      <c r="Z1249" s="71">
        <f t="shared" si="756"/>
        <v>0</v>
      </c>
      <c r="AA1249" s="71">
        <f t="shared" si="743"/>
        <v>1</v>
      </c>
      <c r="AB1249" s="71">
        <f t="shared" si="744"/>
        <v>74</v>
      </c>
      <c r="AC1249" s="71" t="str">
        <f t="shared" si="745"/>
        <v>Handpump</v>
      </c>
      <c r="AD1249" s="71">
        <f t="shared" si="757"/>
        <v>74</v>
      </c>
      <c r="AE1249" s="71" t="str">
        <f t="shared" si="758"/>
        <v/>
      </c>
      <c r="AF1249" s="71">
        <f t="shared" si="746"/>
        <v>1</v>
      </c>
      <c r="AG1249" s="71" t="str">
        <f t="shared" si="747"/>
        <v/>
      </c>
      <c r="AH1249" s="71" t="str">
        <f t="shared" si="748"/>
        <v/>
      </c>
      <c r="AI1249" s="71">
        <f t="shared" si="749"/>
        <v>1</v>
      </c>
      <c r="AJ1249" s="71" t="str">
        <f t="shared" si="750"/>
        <v>Turbidity</v>
      </c>
      <c r="AK1249" s="71">
        <f t="shared" si="751"/>
        <v>1</v>
      </c>
      <c r="AL1249" s="71">
        <f t="shared" si="759"/>
        <v>1</v>
      </c>
      <c r="AM1249" s="71">
        <f t="shared" si="752"/>
        <v>1</v>
      </c>
    </row>
    <row r="1250" spans="1:39" x14ac:dyDescent="0.45">
      <c r="A1250" s="71" t="str">
        <f t="shared" si="722"/>
        <v>2715110502</v>
      </c>
      <c r="B1250" s="71" t="str">
        <f t="shared" si="723"/>
        <v>05-09-2019 12:00:06 UTC</v>
      </c>
      <c r="C1250" s="71" t="str">
        <f t="shared" si="724"/>
        <v>x4hf-5v22-prct</v>
      </c>
      <c r="D1250" s="71" t="str">
        <f t="shared" si="725"/>
        <v>-15.730543280951679</v>
      </c>
      <c r="E1250" s="71" t="str">
        <f t="shared" si="726"/>
        <v>35.12452005408704</v>
      </c>
      <c r="F1250" s="71" t="str">
        <f t="shared" si="727"/>
        <v>1057.0</v>
      </c>
      <c r="G1250" s="71" t="str">
        <f t="shared" si="728"/>
        <v>Malawi</v>
      </c>
      <c r="H1250" s="71" t="str">
        <f t="shared" si="729"/>
        <v>Chiradzulu</v>
      </c>
      <c r="I1250" s="71" t="str">
        <f t="shared" si="730"/>
        <v>Mpama</v>
      </c>
      <c r="J1250" s="71" t="str">
        <f t="shared" si="731"/>
        <v>Chakachanza</v>
      </c>
      <c r="K1250" s="71" t="str">
        <f t="shared" si="732"/>
        <v>Mazuwa</v>
      </c>
      <c r="L1250" s="71">
        <f t="shared" si="733"/>
        <v>0</v>
      </c>
      <c r="M1250" s="71">
        <f t="shared" si="734"/>
        <v>0</v>
      </c>
      <c r="N1250" s="71">
        <f t="shared" si="753"/>
        <v>5</v>
      </c>
      <c r="O1250" s="71" t="str">
        <f t="shared" si="754"/>
        <v>Basic Level of Service</v>
      </c>
      <c r="P1250" s="71">
        <v>1</v>
      </c>
      <c r="Q1250" s="71" t="str">
        <f t="shared" si="735"/>
        <v>Afridev Handpump</v>
      </c>
      <c r="R1250" s="71" t="str">
        <f t="shared" si="736"/>
        <v/>
      </c>
      <c r="S1250" s="71" t="str">
        <f t="shared" si="755"/>
        <v>Afridev Handpump</v>
      </c>
      <c r="T1250" s="71">
        <f t="shared" si="737"/>
        <v>1</v>
      </c>
      <c r="U1250" s="71">
        <f t="shared" si="738"/>
        <v>945</v>
      </c>
      <c r="V1250" s="71">
        <f t="shared" si="739"/>
        <v>0</v>
      </c>
      <c r="W1250" s="71">
        <f t="shared" si="740"/>
        <v>0</v>
      </c>
      <c r="X1250" s="71">
        <f t="shared" si="741"/>
        <v>1</v>
      </c>
      <c r="Y1250" s="71">
        <f t="shared" si="742"/>
        <v>0</v>
      </c>
      <c r="Z1250" s="71">
        <f t="shared" si="756"/>
        <v>0</v>
      </c>
      <c r="AA1250" s="71">
        <f t="shared" si="743"/>
        <v>1</v>
      </c>
      <c r="AB1250" s="71">
        <f t="shared" si="744"/>
        <v>87</v>
      </c>
      <c r="AC1250" s="71" t="str">
        <f t="shared" si="745"/>
        <v>Handpump</v>
      </c>
      <c r="AD1250" s="71">
        <f t="shared" si="757"/>
        <v>87</v>
      </c>
      <c r="AE1250" s="71" t="str">
        <f t="shared" si="758"/>
        <v/>
      </c>
      <c r="AF1250" s="71">
        <f t="shared" si="746"/>
        <v>1</v>
      </c>
      <c r="AG1250" s="71" t="str">
        <f t="shared" si="747"/>
        <v/>
      </c>
      <c r="AH1250" s="71" t="str">
        <f t="shared" si="748"/>
        <v/>
      </c>
      <c r="AI1250" s="71">
        <f t="shared" si="749"/>
        <v>1</v>
      </c>
      <c r="AJ1250" s="71" t="str">
        <f t="shared" si="750"/>
        <v>Turbidity</v>
      </c>
      <c r="AK1250" s="71">
        <f t="shared" si="751"/>
        <v>1</v>
      </c>
      <c r="AL1250" s="71">
        <f t="shared" si="759"/>
        <v>1</v>
      </c>
      <c r="AM1250" s="71">
        <f t="shared" si="752"/>
        <v>0</v>
      </c>
    </row>
    <row r="1251" spans="1:39" x14ac:dyDescent="0.45">
      <c r="A1251" s="71" t="str">
        <f t="shared" si="722"/>
        <v>2740910116</v>
      </c>
      <c r="B1251" s="71" t="str">
        <f t="shared" si="723"/>
        <v>05-09-2019 12:19:25 UTC</v>
      </c>
      <c r="C1251" s="71" t="str">
        <f t="shared" si="724"/>
        <v>vnhv-d4n8-5nww</v>
      </c>
      <c r="D1251" s="71" t="str">
        <f t="shared" si="725"/>
        <v>-15.643726671114564</v>
      </c>
      <c r="E1251" s="71" t="str">
        <f t="shared" si="726"/>
        <v>35.171317644417286</v>
      </c>
      <c r="F1251" s="71" t="str">
        <f t="shared" si="727"/>
        <v>1072.0</v>
      </c>
      <c r="G1251" s="71" t="str">
        <f t="shared" si="728"/>
        <v>Malawi</v>
      </c>
      <c r="H1251" s="71" t="str">
        <f t="shared" si="729"/>
        <v>Chiradzulu</v>
      </c>
      <c r="I1251" s="71" t="str">
        <f t="shared" si="730"/>
        <v>Mpama</v>
      </c>
      <c r="J1251" s="71" t="str">
        <f t="shared" si="731"/>
        <v>Makalani</v>
      </c>
      <c r="K1251" s="71" t="str">
        <f t="shared" si="732"/>
        <v>Nakoli</v>
      </c>
      <c r="L1251" s="71">
        <f t="shared" si="733"/>
        <v>0</v>
      </c>
      <c r="M1251" s="71">
        <f t="shared" si="734"/>
        <v>0</v>
      </c>
      <c r="N1251" s="71">
        <f t="shared" si="753"/>
        <v>7</v>
      </c>
      <c r="O1251" s="71" t="str">
        <f t="shared" si="754"/>
        <v>Intermediate Level of Service</v>
      </c>
      <c r="P1251" s="71">
        <v>1</v>
      </c>
      <c r="Q1251" s="71" t="str">
        <f t="shared" si="735"/>
        <v>Afridev Handpump</v>
      </c>
      <c r="R1251" s="71" t="str">
        <f t="shared" si="736"/>
        <v/>
      </c>
      <c r="S1251" s="71" t="str">
        <f t="shared" si="755"/>
        <v>Afridev Handpump</v>
      </c>
      <c r="T1251" s="71">
        <f t="shared" si="737"/>
        <v>1</v>
      </c>
      <c r="U1251" s="71">
        <f t="shared" si="738"/>
        <v>400</v>
      </c>
      <c r="V1251" s="71">
        <f t="shared" si="739"/>
        <v>0</v>
      </c>
      <c r="W1251" s="71">
        <f t="shared" si="740"/>
        <v>1</v>
      </c>
      <c r="X1251" s="71" t="str">
        <f t="shared" si="741"/>
        <v/>
      </c>
      <c r="Y1251" s="71" t="str">
        <f t="shared" si="742"/>
        <v/>
      </c>
      <c r="Z1251" s="71">
        <f t="shared" si="756"/>
        <v>1</v>
      </c>
      <c r="AA1251" s="71">
        <f t="shared" si="743"/>
        <v>1</v>
      </c>
      <c r="AB1251" s="71">
        <f t="shared" si="744"/>
        <v>69</v>
      </c>
      <c r="AC1251" s="71" t="str">
        <f t="shared" si="745"/>
        <v>Handpump</v>
      </c>
      <c r="AD1251" s="71">
        <f t="shared" si="757"/>
        <v>69</v>
      </c>
      <c r="AE1251" s="71" t="str">
        <f t="shared" si="758"/>
        <v/>
      </c>
      <c r="AF1251" s="71">
        <f t="shared" si="746"/>
        <v>1</v>
      </c>
      <c r="AG1251" s="71" t="str">
        <f t="shared" si="747"/>
        <v/>
      </c>
      <c r="AH1251" s="71" t="str">
        <f t="shared" si="748"/>
        <v/>
      </c>
      <c r="AI1251" s="71">
        <f t="shared" si="749"/>
        <v>1</v>
      </c>
      <c r="AJ1251" s="71" t="str">
        <f t="shared" si="750"/>
        <v>Turbidity</v>
      </c>
      <c r="AK1251" s="71">
        <f t="shared" si="751"/>
        <v>1</v>
      </c>
      <c r="AL1251" s="71">
        <f t="shared" si="759"/>
        <v>1</v>
      </c>
      <c r="AM1251" s="71">
        <f t="shared" si="752"/>
        <v>1</v>
      </c>
    </row>
    <row r="1252" spans="1:39" x14ac:dyDescent="0.45">
      <c r="A1252" s="71" t="str">
        <f t="shared" si="722"/>
        <v>2702110077</v>
      </c>
      <c r="B1252" s="71" t="str">
        <f t="shared" si="723"/>
        <v>05-09-2019 12:28:23 UTC</v>
      </c>
      <c r="C1252" s="71" t="str">
        <f t="shared" si="724"/>
        <v>n01j-majg-ht20</v>
      </c>
      <c r="D1252" s="71" t="str">
        <f t="shared" si="725"/>
        <v>-15.628705839626491</v>
      </c>
      <c r="E1252" s="71" t="str">
        <f t="shared" si="726"/>
        <v>35.17292118631303</v>
      </c>
      <c r="F1252" s="71" t="str">
        <f t="shared" si="727"/>
        <v>1058.0</v>
      </c>
      <c r="G1252" s="71" t="str">
        <f t="shared" si="728"/>
        <v>Malawi</v>
      </c>
      <c r="H1252" s="71" t="str">
        <f t="shared" si="729"/>
        <v>Chiradzulu</v>
      </c>
      <c r="I1252" s="71" t="str">
        <f t="shared" si="730"/>
        <v>Mpama</v>
      </c>
      <c r="J1252" s="71" t="str">
        <f t="shared" si="731"/>
        <v>Makalani</v>
      </c>
      <c r="K1252" s="71" t="str">
        <f t="shared" si="732"/>
        <v>Liundi</v>
      </c>
      <c r="L1252" s="71">
        <f t="shared" si="733"/>
        <v>0</v>
      </c>
      <c r="M1252" s="71">
        <f t="shared" si="734"/>
        <v>0</v>
      </c>
      <c r="N1252" s="71">
        <f t="shared" si="753"/>
        <v>0</v>
      </c>
      <c r="O1252" s="71" t="str">
        <f t="shared" si="754"/>
        <v>No Improved System</v>
      </c>
      <c r="P1252" s="71" t="s">
        <v>96</v>
      </c>
      <c r="Q1252" s="71" t="str">
        <f t="shared" si="735"/>
        <v/>
      </c>
      <c r="R1252" s="71" t="str">
        <f t="shared" si="736"/>
        <v>Unprotected well</v>
      </c>
      <c r="S1252" s="71" t="str">
        <f t="shared" si="755"/>
        <v>Unprotected well</v>
      </c>
      <c r="T1252" s="71" t="str">
        <f t="shared" si="737"/>
        <v>N/A</v>
      </c>
      <c r="U1252" s="71">
        <f t="shared" si="738"/>
        <v>135</v>
      </c>
      <c r="V1252" s="71" t="str">
        <f t="shared" si="739"/>
        <v>N/A</v>
      </c>
      <c r="W1252" s="71" t="str">
        <f t="shared" si="740"/>
        <v/>
      </c>
      <c r="X1252" s="71" t="str">
        <f t="shared" si="741"/>
        <v/>
      </c>
      <c r="Y1252" s="71" t="str">
        <f t="shared" si="742"/>
        <v/>
      </c>
      <c r="Z1252" s="71" t="str">
        <f t="shared" si="756"/>
        <v>N/A</v>
      </c>
      <c r="AA1252" s="71" t="str">
        <f t="shared" si="743"/>
        <v>N/A</v>
      </c>
      <c r="AB1252" s="71" t="str">
        <f t="shared" si="744"/>
        <v/>
      </c>
      <c r="AC1252" s="71" t="str">
        <f t="shared" si="745"/>
        <v/>
      </c>
      <c r="AD1252" s="71" t="str">
        <f t="shared" si="757"/>
        <v/>
      </c>
      <c r="AE1252" s="71" t="str">
        <f t="shared" si="758"/>
        <v/>
      </c>
      <c r="AF1252" s="71" t="str">
        <f t="shared" si="746"/>
        <v>N/A</v>
      </c>
      <c r="AG1252" s="71" t="str">
        <f t="shared" si="747"/>
        <v/>
      </c>
      <c r="AH1252" s="71" t="str">
        <f t="shared" si="748"/>
        <v/>
      </c>
      <c r="AI1252" s="71" t="str">
        <f t="shared" si="749"/>
        <v/>
      </c>
      <c r="AJ1252" s="71" t="str">
        <f t="shared" si="750"/>
        <v/>
      </c>
      <c r="AK1252" s="71" t="str">
        <f t="shared" si="751"/>
        <v/>
      </c>
      <c r="AL1252" s="71" t="str">
        <f t="shared" si="759"/>
        <v>N/A</v>
      </c>
      <c r="AM1252" s="71" t="str">
        <f t="shared" si="752"/>
        <v>N/A</v>
      </c>
    </row>
    <row r="1253" spans="1:39" x14ac:dyDescent="0.45">
      <c r="A1253" s="71" t="str">
        <f t="shared" si="722"/>
        <v>2722950413</v>
      </c>
      <c r="B1253" s="71" t="str">
        <f t="shared" si="723"/>
        <v>05-09-2019 12:32:16 UTC</v>
      </c>
      <c r="C1253" s="71" t="str">
        <f t="shared" si="724"/>
        <v>hymm-5fub-vce1</v>
      </c>
      <c r="D1253" s="71" t="str">
        <f t="shared" si="725"/>
        <v>-15.644824868068099</v>
      </c>
      <c r="E1253" s="71" t="str">
        <f t="shared" si="726"/>
        <v>35.15726488083601</v>
      </c>
      <c r="F1253" s="71" t="str">
        <f t="shared" si="727"/>
        <v>1074.0</v>
      </c>
      <c r="G1253" s="71" t="str">
        <f t="shared" si="728"/>
        <v>Malawi</v>
      </c>
      <c r="H1253" s="71" t="str">
        <f t="shared" si="729"/>
        <v>Chiradzulu</v>
      </c>
      <c r="I1253" s="71" t="str">
        <f t="shared" si="730"/>
        <v>Mpama</v>
      </c>
      <c r="J1253" s="71" t="str">
        <f t="shared" si="731"/>
        <v>Makalani</v>
      </c>
      <c r="K1253" s="71" t="str">
        <f t="shared" si="732"/>
        <v>Makalani</v>
      </c>
      <c r="L1253" s="71">
        <f t="shared" si="733"/>
        <v>0</v>
      </c>
      <c r="M1253" s="71">
        <f t="shared" si="734"/>
        <v>0</v>
      </c>
      <c r="N1253" s="71">
        <f t="shared" si="753"/>
        <v>6</v>
      </c>
      <c r="O1253" s="71" t="str">
        <f t="shared" si="754"/>
        <v>Intermediate Level of Service</v>
      </c>
      <c r="P1253" s="71">
        <v>1</v>
      </c>
      <c r="Q1253" s="71" t="str">
        <f t="shared" si="735"/>
        <v>Afridev Handpump</v>
      </c>
      <c r="R1253" s="71" t="str">
        <f t="shared" si="736"/>
        <v/>
      </c>
      <c r="S1253" s="71" t="str">
        <f t="shared" si="755"/>
        <v>Afridev Handpump</v>
      </c>
      <c r="T1253" s="71">
        <f t="shared" si="737"/>
        <v>1</v>
      </c>
      <c r="U1253" s="71">
        <f t="shared" si="738"/>
        <v>300</v>
      </c>
      <c r="V1253" s="71">
        <f t="shared" si="739"/>
        <v>0</v>
      </c>
      <c r="W1253" s="71">
        <f t="shared" si="740"/>
        <v>1</v>
      </c>
      <c r="X1253" s="71" t="str">
        <f t="shared" si="741"/>
        <v/>
      </c>
      <c r="Y1253" s="71" t="str">
        <f t="shared" si="742"/>
        <v/>
      </c>
      <c r="Z1253" s="71">
        <f t="shared" si="756"/>
        <v>1</v>
      </c>
      <c r="AA1253" s="71">
        <f t="shared" si="743"/>
        <v>1</v>
      </c>
      <c r="AB1253" s="71">
        <f t="shared" si="744"/>
        <v>49</v>
      </c>
      <c r="AC1253" s="71" t="str">
        <f t="shared" si="745"/>
        <v>Handpump</v>
      </c>
      <c r="AD1253" s="71">
        <f t="shared" si="757"/>
        <v>49</v>
      </c>
      <c r="AE1253" s="71" t="str">
        <f t="shared" si="758"/>
        <v/>
      </c>
      <c r="AF1253" s="71">
        <f t="shared" si="746"/>
        <v>1</v>
      </c>
      <c r="AG1253" s="71" t="str">
        <f t="shared" si="747"/>
        <v/>
      </c>
      <c r="AH1253" s="71" t="str">
        <f t="shared" si="748"/>
        <v/>
      </c>
      <c r="AI1253" s="71">
        <f t="shared" si="749"/>
        <v>1</v>
      </c>
      <c r="AJ1253" s="71" t="str">
        <f t="shared" si="750"/>
        <v>Turbidity</v>
      </c>
      <c r="AK1253" s="71">
        <f t="shared" si="751"/>
        <v>1</v>
      </c>
      <c r="AL1253" s="71">
        <f t="shared" si="759"/>
        <v>1</v>
      </c>
      <c r="AM1253" s="71">
        <f t="shared" si="752"/>
        <v>0</v>
      </c>
    </row>
    <row r="1254" spans="1:39" x14ac:dyDescent="0.45">
      <c r="A1254" s="71" t="str">
        <f t="shared" si="722"/>
        <v>2715100345</v>
      </c>
      <c r="B1254" s="71" t="str">
        <f t="shared" si="723"/>
        <v>05-09-2019 12:34:37 UTC</v>
      </c>
      <c r="C1254" s="71" t="str">
        <f t="shared" si="724"/>
        <v>44u7-f93t-bsex</v>
      </c>
      <c r="D1254" s="71" t="str">
        <f t="shared" si="725"/>
        <v>-15.811798456124961</v>
      </c>
      <c r="E1254" s="71" t="str">
        <f t="shared" si="726"/>
        <v>35.15031863003969</v>
      </c>
      <c r="F1254" s="71" t="str">
        <f t="shared" si="727"/>
        <v>910.0</v>
      </c>
      <c r="G1254" s="71" t="str">
        <f t="shared" si="728"/>
        <v>Malawi</v>
      </c>
      <c r="H1254" s="71" t="str">
        <f t="shared" si="729"/>
        <v>Chiradzulu</v>
      </c>
      <c r="I1254" s="71" t="str">
        <f t="shared" si="730"/>
        <v>Likoswe</v>
      </c>
      <c r="J1254" s="71" t="str">
        <f t="shared" si="731"/>
        <v>Gomani</v>
      </c>
      <c r="K1254" s="71" t="str">
        <f t="shared" si="732"/>
        <v>Chibwana</v>
      </c>
      <c r="L1254" s="71">
        <f t="shared" si="733"/>
        <v>0</v>
      </c>
      <c r="M1254" s="71">
        <f t="shared" si="734"/>
        <v>0</v>
      </c>
      <c r="N1254" s="71">
        <f t="shared" si="753"/>
        <v>0</v>
      </c>
      <c r="O1254" s="71" t="str">
        <f t="shared" si="754"/>
        <v>No Improved System</v>
      </c>
      <c r="P1254" s="71" t="s">
        <v>96</v>
      </c>
      <c r="Q1254" s="71" t="str">
        <f t="shared" si="735"/>
        <v/>
      </c>
      <c r="R1254" s="71" t="str">
        <f t="shared" si="736"/>
        <v>Unprotected well</v>
      </c>
      <c r="S1254" s="71" t="str">
        <f t="shared" si="755"/>
        <v>Unprotected well</v>
      </c>
      <c r="T1254" s="71" t="str">
        <f t="shared" si="737"/>
        <v>N/A</v>
      </c>
      <c r="U1254" s="71">
        <f t="shared" si="738"/>
        <v>395</v>
      </c>
      <c r="V1254" s="71" t="str">
        <f t="shared" si="739"/>
        <v>N/A</v>
      </c>
      <c r="W1254" s="71" t="str">
        <f t="shared" si="740"/>
        <v/>
      </c>
      <c r="X1254" s="71" t="str">
        <f t="shared" si="741"/>
        <v/>
      </c>
      <c r="Y1254" s="71" t="str">
        <f t="shared" si="742"/>
        <v/>
      </c>
      <c r="Z1254" s="71" t="str">
        <f t="shared" si="756"/>
        <v>N/A</v>
      </c>
      <c r="AA1254" s="71" t="str">
        <f t="shared" si="743"/>
        <v>N/A</v>
      </c>
      <c r="AB1254" s="71" t="str">
        <f t="shared" si="744"/>
        <v/>
      </c>
      <c r="AC1254" s="71" t="str">
        <f t="shared" si="745"/>
        <v/>
      </c>
      <c r="AD1254" s="71" t="str">
        <f t="shared" si="757"/>
        <v/>
      </c>
      <c r="AE1254" s="71" t="str">
        <f t="shared" si="758"/>
        <v/>
      </c>
      <c r="AF1254" s="71" t="str">
        <f t="shared" si="746"/>
        <v>N/A</v>
      </c>
      <c r="AG1254" s="71" t="str">
        <f t="shared" si="747"/>
        <v/>
      </c>
      <c r="AH1254" s="71" t="str">
        <f t="shared" si="748"/>
        <v/>
      </c>
      <c r="AI1254" s="71" t="str">
        <f t="shared" si="749"/>
        <v/>
      </c>
      <c r="AJ1254" s="71" t="str">
        <f t="shared" si="750"/>
        <v/>
      </c>
      <c r="AK1254" s="71" t="str">
        <f t="shared" si="751"/>
        <v/>
      </c>
      <c r="AL1254" s="71" t="str">
        <f t="shared" si="759"/>
        <v>N/A</v>
      </c>
      <c r="AM1254" s="71" t="str">
        <f t="shared" si="752"/>
        <v>N/A</v>
      </c>
    </row>
    <row r="1255" spans="1:39" x14ac:dyDescent="0.45">
      <c r="A1255" s="71" t="str">
        <f t="shared" si="722"/>
        <v>2728920105</v>
      </c>
      <c r="B1255" s="71" t="str">
        <f t="shared" si="723"/>
        <v>05-09-2019 12:47:13 UTC</v>
      </c>
      <c r="C1255" s="71" t="str">
        <f t="shared" si="724"/>
        <v>1u5n-hk9x-ns0h</v>
      </c>
      <c r="D1255" s="71" t="str">
        <f t="shared" si="725"/>
        <v>-15.642336113378406</v>
      </c>
      <c r="E1255" s="71" t="str">
        <f t="shared" si="726"/>
        <v>35.17086032778025</v>
      </c>
      <c r="F1255" s="71" t="str">
        <f t="shared" si="727"/>
        <v>1051.0</v>
      </c>
      <c r="G1255" s="71" t="str">
        <f t="shared" si="728"/>
        <v>Malawi</v>
      </c>
      <c r="H1255" s="71" t="str">
        <f t="shared" si="729"/>
        <v>Chiradzulu</v>
      </c>
      <c r="I1255" s="71" t="str">
        <f t="shared" si="730"/>
        <v>Mpama</v>
      </c>
      <c r="J1255" s="71" t="str">
        <f t="shared" si="731"/>
        <v>Makalani</v>
      </c>
      <c r="K1255" s="71" t="str">
        <f t="shared" si="732"/>
        <v>Nakoli</v>
      </c>
      <c r="L1255" s="71">
        <f t="shared" si="733"/>
        <v>0</v>
      </c>
      <c r="M1255" s="71">
        <f t="shared" si="734"/>
        <v>0</v>
      </c>
      <c r="N1255" s="71">
        <f t="shared" si="753"/>
        <v>6</v>
      </c>
      <c r="O1255" s="71" t="str">
        <f t="shared" si="754"/>
        <v>Intermediate Level of Service</v>
      </c>
      <c r="P1255" s="71">
        <v>1</v>
      </c>
      <c r="Q1255" s="71" t="str">
        <f t="shared" si="735"/>
        <v>Afridev Handpump</v>
      </c>
      <c r="R1255" s="71" t="str">
        <f t="shared" si="736"/>
        <v/>
      </c>
      <c r="S1255" s="71" t="str">
        <f t="shared" si="755"/>
        <v>Afridev Handpump</v>
      </c>
      <c r="T1255" s="71">
        <f t="shared" si="737"/>
        <v>1</v>
      </c>
      <c r="U1255" s="71">
        <f t="shared" si="738"/>
        <v>55</v>
      </c>
      <c r="V1255" s="71">
        <f t="shared" si="739"/>
        <v>1</v>
      </c>
      <c r="W1255" s="71">
        <f t="shared" si="740"/>
        <v>0</v>
      </c>
      <c r="X1255" s="71">
        <f t="shared" si="741"/>
        <v>1</v>
      </c>
      <c r="Y1255" s="71">
        <f t="shared" si="742"/>
        <v>0</v>
      </c>
      <c r="Z1255" s="71">
        <f t="shared" si="756"/>
        <v>0</v>
      </c>
      <c r="AA1255" s="71">
        <f t="shared" si="743"/>
        <v>1</v>
      </c>
      <c r="AB1255" s="71">
        <f t="shared" si="744"/>
        <v>72</v>
      </c>
      <c r="AC1255" s="71" t="str">
        <f t="shared" si="745"/>
        <v>Handpump</v>
      </c>
      <c r="AD1255" s="71">
        <f t="shared" si="757"/>
        <v>72</v>
      </c>
      <c r="AE1255" s="71" t="str">
        <f t="shared" si="758"/>
        <v/>
      </c>
      <c r="AF1255" s="71">
        <f t="shared" si="746"/>
        <v>1</v>
      </c>
      <c r="AG1255" s="71" t="str">
        <f t="shared" si="747"/>
        <v/>
      </c>
      <c r="AH1255" s="71" t="str">
        <f t="shared" si="748"/>
        <v/>
      </c>
      <c r="AI1255" s="71">
        <f t="shared" si="749"/>
        <v>1</v>
      </c>
      <c r="AJ1255" s="71" t="str">
        <f t="shared" si="750"/>
        <v>Turbidity</v>
      </c>
      <c r="AK1255" s="71" t="str">
        <f t="shared" si="751"/>
        <v/>
      </c>
      <c r="AL1255" s="71" t="str">
        <f t="shared" si="759"/>
        <v>No Data</v>
      </c>
      <c r="AM1255" s="71">
        <f t="shared" si="752"/>
        <v>1</v>
      </c>
    </row>
    <row r="1256" spans="1:39" x14ac:dyDescent="0.45">
      <c r="A1256" s="71" t="str">
        <f t="shared" si="722"/>
        <v>2719650055</v>
      </c>
      <c r="B1256" s="71" t="str">
        <f t="shared" si="723"/>
        <v>05-09-2019 12:49:40 UTC</v>
      </c>
      <c r="C1256" s="71" t="str">
        <f t="shared" si="724"/>
        <v>eawn-y6wg-ebm7</v>
      </c>
      <c r="D1256" s="71" t="str">
        <f t="shared" si="725"/>
        <v>-15.860358634963632</v>
      </c>
      <c r="E1256" s="71" t="str">
        <f t="shared" si="726"/>
        <v>35.31385132111609</v>
      </c>
      <c r="F1256" s="71" t="str">
        <f t="shared" si="727"/>
        <v>726.0</v>
      </c>
      <c r="G1256" s="71" t="str">
        <f t="shared" si="728"/>
        <v>Malawi</v>
      </c>
      <c r="H1256" s="71" t="str">
        <f t="shared" si="729"/>
        <v>Chiradzulu</v>
      </c>
      <c r="I1256" s="71" t="str">
        <f t="shared" si="730"/>
        <v>Mpunga</v>
      </c>
      <c r="J1256" s="71" t="str">
        <f t="shared" si="731"/>
        <v>Majikita</v>
      </c>
      <c r="K1256" s="71" t="str">
        <f t="shared" si="732"/>
        <v>Majikuta</v>
      </c>
      <c r="L1256" s="71">
        <f t="shared" si="733"/>
        <v>0</v>
      </c>
      <c r="M1256" s="71">
        <f t="shared" si="734"/>
        <v>0</v>
      </c>
      <c r="N1256" s="71">
        <f t="shared" si="753"/>
        <v>7</v>
      </c>
      <c r="O1256" s="71" t="str">
        <f t="shared" si="754"/>
        <v>Intermediate Level of Service</v>
      </c>
      <c r="P1256" s="71">
        <v>1</v>
      </c>
      <c r="Q1256" s="71" t="str">
        <f t="shared" si="735"/>
        <v>Afridev Handpump</v>
      </c>
      <c r="R1256" s="71" t="str">
        <f t="shared" si="736"/>
        <v/>
      </c>
      <c r="S1256" s="71" t="str">
        <f t="shared" si="755"/>
        <v>Afridev Handpump</v>
      </c>
      <c r="T1256" s="71">
        <f t="shared" si="737"/>
        <v>1</v>
      </c>
      <c r="U1256" s="71">
        <f t="shared" si="738"/>
        <v>440</v>
      </c>
      <c r="V1256" s="71">
        <f t="shared" si="739"/>
        <v>0</v>
      </c>
      <c r="W1256" s="71">
        <f t="shared" si="740"/>
        <v>1</v>
      </c>
      <c r="X1256" s="71" t="str">
        <f t="shared" si="741"/>
        <v/>
      </c>
      <c r="Y1256" s="71" t="str">
        <f t="shared" si="742"/>
        <v/>
      </c>
      <c r="Z1256" s="71">
        <f t="shared" si="756"/>
        <v>1</v>
      </c>
      <c r="AA1256" s="71">
        <f t="shared" si="743"/>
        <v>1</v>
      </c>
      <c r="AB1256" s="71">
        <f t="shared" si="744"/>
        <v>51</v>
      </c>
      <c r="AC1256" s="71" t="str">
        <f t="shared" si="745"/>
        <v>Handpump</v>
      </c>
      <c r="AD1256" s="71">
        <f t="shared" si="757"/>
        <v>51</v>
      </c>
      <c r="AE1256" s="71" t="str">
        <f t="shared" si="758"/>
        <v/>
      </c>
      <c r="AF1256" s="71">
        <f t="shared" si="746"/>
        <v>1</v>
      </c>
      <c r="AG1256" s="71" t="str">
        <f t="shared" si="747"/>
        <v/>
      </c>
      <c r="AH1256" s="71" t="str">
        <f t="shared" si="748"/>
        <v/>
      </c>
      <c r="AI1256" s="71">
        <f t="shared" si="749"/>
        <v>1</v>
      </c>
      <c r="AJ1256" s="71" t="str">
        <f t="shared" si="750"/>
        <v>Turbidity</v>
      </c>
      <c r="AK1256" s="71">
        <f t="shared" si="751"/>
        <v>1</v>
      </c>
      <c r="AL1256" s="71">
        <f t="shared" si="759"/>
        <v>1</v>
      </c>
      <c r="AM1256" s="71">
        <f t="shared" si="752"/>
        <v>1</v>
      </c>
    </row>
    <row r="1257" spans="1:39" x14ac:dyDescent="0.45">
      <c r="A1257" s="71" t="str">
        <f t="shared" si="722"/>
        <v>2711360547</v>
      </c>
      <c r="B1257" s="71" t="str">
        <f t="shared" si="723"/>
        <v>05-09-2019 12:51:10 UTC</v>
      </c>
      <c r="C1257" s="71" t="str">
        <f t="shared" si="724"/>
        <v>texs-9jfq-5dkw</v>
      </c>
      <c r="D1257" s="71" t="str">
        <f t="shared" si="725"/>
        <v>-15.725729134865105</v>
      </c>
      <c r="E1257" s="71" t="str">
        <f t="shared" si="726"/>
        <v>35.12957048602402</v>
      </c>
      <c r="F1257" s="71" t="str">
        <f t="shared" si="727"/>
        <v>1052.0</v>
      </c>
      <c r="G1257" s="71" t="str">
        <f t="shared" si="728"/>
        <v>Malawi</v>
      </c>
      <c r="H1257" s="71" t="str">
        <f t="shared" si="729"/>
        <v>Chiradzulu</v>
      </c>
      <c r="I1257" s="71" t="str">
        <f t="shared" si="730"/>
        <v>Mpama</v>
      </c>
      <c r="J1257" s="71" t="str">
        <f t="shared" si="731"/>
        <v>Chakachanza</v>
      </c>
      <c r="K1257" s="71" t="str">
        <f t="shared" si="732"/>
        <v>John Kamete</v>
      </c>
      <c r="L1257" s="71">
        <f t="shared" si="733"/>
        <v>0</v>
      </c>
      <c r="M1257" s="71">
        <f t="shared" si="734"/>
        <v>0</v>
      </c>
      <c r="N1257" s="71">
        <f t="shared" si="753"/>
        <v>7</v>
      </c>
      <c r="O1257" s="71" t="str">
        <f t="shared" si="754"/>
        <v>Intermediate Level of Service</v>
      </c>
      <c r="P1257" s="71">
        <v>1</v>
      </c>
      <c r="Q1257" s="71" t="str">
        <f t="shared" si="735"/>
        <v>Afridev Handpump</v>
      </c>
      <c r="R1257" s="71" t="str">
        <f t="shared" si="736"/>
        <v/>
      </c>
      <c r="S1257" s="71" t="str">
        <f t="shared" si="755"/>
        <v>Afridev Handpump</v>
      </c>
      <c r="T1257" s="71">
        <f t="shared" si="737"/>
        <v>1</v>
      </c>
      <c r="U1257" s="71">
        <f t="shared" si="738"/>
        <v>750</v>
      </c>
      <c r="V1257" s="71">
        <f t="shared" si="739"/>
        <v>0</v>
      </c>
      <c r="W1257" s="71">
        <f t="shared" si="740"/>
        <v>1</v>
      </c>
      <c r="X1257" s="71" t="str">
        <f t="shared" si="741"/>
        <v/>
      </c>
      <c r="Y1257" s="71" t="str">
        <f t="shared" si="742"/>
        <v/>
      </c>
      <c r="Z1257" s="71">
        <f t="shared" si="756"/>
        <v>1</v>
      </c>
      <c r="AA1257" s="71">
        <f t="shared" si="743"/>
        <v>1</v>
      </c>
      <c r="AB1257" s="71">
        <f t="shared" si="744"/>
        <v>82</v>
      </c>
      <c r="AC1257" s="71" t="str">
        <f t="shared" si="745"/>
        <v>Handpump</v>
      </c>
      <c r="AD1257" s="71">
        <f t="shared" si="757"/>
        <v>82</v>
      </c>
      <c r="AE1257" s="71" t="str">
        <f t="shared" si="758"/>
        <v/>
      </c>
      <c r="AF1257" s="71">
        <f t="shared" si="746"/>
        <v>1</v>
      </c>
      <c r="AG1257" s="71" t="str">
        <f t="shared" si="747"/>
        <v/>
      </c>
      <c r="AH1257" s="71" t="str">
        <f t="shared" si="748"/>
        <v/>
      </c>
      <c r="AI1257" s="71">
        <f t="shared" si="749"/>
        <v>1</v>
      </c>
      <c r="AJ1257" s="71" t="str">
        <f t="shared" si="750"/>
        <v>Turbidity</v>
      </c>
      <c r="AK1257" s="71">
        <f t="shared" si="751"/>
        <v>1</v>
      </c>
      <c r="AL1257" s="71">
        <f t="shared" si="759"/>
        <v>1</v>
      </c>
      <c r="AM1257" s="71">
        <f t="shared" si="752"/>
        <v>1</v>
      </c>
    </row>
    <row r="1258" spans="1:39" x14ac:dyDescent="0.45">
      <c r="A1258" s="71" t="str">
        <f t="shared" si="722"/>
        <v>2717600075</v>
      </c>
      <c r="B1258" s="71" t="str">
        <f t="shared" si="723"/>
        <v>05-09-2019 12:54:11 UTC</v>
      </c>
      <c r="C1258" s="71" t="str">
        <f t="shared" si="724"/>
        <v>906h-d8gb-40aw</v>
      </c>
      <c r="D1258" s="71" t="str">
        <f t="shared" si="725"/>
        <v>-15.627690078690648</v>
      </c>
      <c r="E1258" s="71" t="str">
        <f t="shared" si="726"/>
        <v>35.17575745470822</v>
      </c>
      <c r="F1258" s="71" t="str">
        <f t="shared" si="727"/>
        <v>1022.0</v>
      </c>
      <c r="G1258" s="71" t="str">
        <f t="shared" si="728"/>
        <v>Malawi</v>
      </c>
      <c r="H1258" s="71" t="str">
        <f t="shared" si="729"/>
        <v>Chiradzulu</v>
      </c>
      <c r="I1258" s="71" t="str">
        <f t="shared" si="730"/>
        <v>Mpama</v>
      </c>
      <c r="J1258" s="71" t="str">
        <f t="shared" si="731"/>
        <v>Makalani</v>
      </c>
      <c r="K1258" s="71" t="str">
        <f t="shared" si="732"/>
        <v>Maulana</v>
      </c>
      <c r="L1258" s="71">
        <f t="shared" si="733"/>
        <v>0</v>
      </c>
      <c r="M1258" s="71">
        <f t="shared" si="734"/>
        <v>0</v>
      </c>
      <c r="N1258" s="71">
        <f t="shared" si="753"/>
        <v>6</v>
      </c>
      <c r="O1258" s="71" t="str">
        <f t="shared" si="754"/>
        <v>Intermediate Level of Service</v>
      </c>
      <c r="P1258" s="71">
        <v>1</v>
      </c>
      <c r="Q1258" s="71" t="str">
        <f t="shared" si="735"/>
        <v>Afridev Handpump</v>
      </c>
      <c r="R1258" s="71" t="str">
        <f t="shared" si="736"/>
        <v/>
      </c>
      <c r="S1258" s="71" t="str">
        <f t="shared" si="755"/>
        <v>Afridev Handpump</v>
      </c>
      <c r="T1258" s="71">
        <f t="shared" si="737"/>
        <v>1</v>
      </c>
      <c r="U1258" s="71">
        <f t="shared" si="738"/>
        <v>525</v>
      </c>
      <c r="V1258" s="71">
        <f t="shared" si="739"/>
        <v>0</v>
      </c>
      <c r="W1258" s="71">
        <f t="shared" si="740"/>
        <v>1</v>
      </c>
      <c r="X1258" s="71" t="str">
        <f t="shared" si="741"/>
        <v/>
      </c>
      <c r="Y1258" s="71" t="str">
        <f t="shared" si="742"/>
        <v/>
      </c>
      <c r="Z1258" s="71">
        <f t="shared" si="756"/>
        <v>1</v>
      </c>
      <c r="AA1258" s="71">
        <f t="shared" si="743"/>
        <v>1</v>
      </c>
      <c r="AB1258" s="71">
        <f t="shared" si="744"/>
        <v>61</v>
      </c>
      <c r="AC1258" s="71" t="str">
        <f t="shared" si="745"/>
        <v>Handpump</v>
      </c>
      <c r="AD1258" s="71">
        <f t="shared" si="757"/>
        <v>61</v>
      </c>
      <c r="AE1258" s="71" t="str">
        <f t="shared" si="758"/>
        <v/>
      </c>
      <c r="AF1258" s="71">
        <f t="shared" si="746"/>
        <v>1</v>
      </c>
      <c r="AG1258" s="71" t="str">
        <f t="shared" si="747"/>
        <v/>
      </c>
      <c r="AH1258" s="71" t="str">
        <f t="shared" si="748"/>
        <v/>
      </c>
      <c r="AI1258" s="71">
        <f t="shared" si="749"/>
        <v>1</v>
      </c>
      <c r="AJ1258" s="71" t="str">
        <f t="shared" si="750"/>
        <v>Turbidity</v>
      </c>
      <c r="AK1258" s="71">
        <f t="shared" si="751"/>
        <v>1</v>
      </c>
      <c r="AL1258" s="71">
        <f t="shared" si="759"/>
        <v>1</v>
      </c>
      <c r="AM1258" s="71">
        <f t="shared" si="752"/>
        <v>0</v>
      </c>
    </row>
    <row r="1259" spans="1:39" x14ac:dyDescent="0.45">
      <c r="A1259" s="71" t="str">
        <f t="shared" si="722"/>
        <v>2726820349</v>
      </c>
      <c r="B1259" s="71" t="str">
        <f t="shared" si="723"/>
        <v>05-09-2019 13:04:21 UTC</v>
      </c>
      <c r="C1259" s="71" t="str">
        <f t="shared" si="724"/>
        <v>f976-mxs7-cj9t</v>
      </c>
      <c r="D1259" s="71" t="str">
        <f t="shared" si="725"/>
        <v>-15.816327994689345</v>
      </c>
      <c r="E1259" s="71" t="str">
        <f t="shared" si="726"/>
        <v>35.15983703546226</v>
      </c>
      <c r="F1259" s="71" t="str">
        <f t="shared" si="727"/>
        <v>912.0</v>
      </c>
      <c r="G1259" s="71" t="str">
        <f t="shared" si="728"/>
        <v>Malawi</v>
      </c>
      <c r="H1259" s="71" t="str">
        <f t="shared" si="729"/>
        <v>Chiradzulu</v>
      </c>
      <c r="I1259" s="71" t="str">
        <f t="shared" si="730"/>
        <v>Likoswe</v>
      </c>
      <c r="J1259" s="71" t="str">
        <f t="shared" si="731"/>
        <v>Gomani</v>
      </c>
      <c r="K1259" s="71" t="str">
        <f t="shared" si="732"/>
        <v>Chibwana</v>
      </c>
      <c r="L1259" s="71">
        <f t="shared" si="733"/>
        <v>0</v>
      </c>
      <c r="M1259" s="71">
        <f t="shared" si="734"/>
        <v>0</v>
      </c>
      <c r="N1259" s="71">
        <f t="shared" si="753"/>
        <v>6</v>
      </c>
      <c r="O1259" s="71" t="str">
        <f t="shared" si="754"/>
        <v>Intermediate Level of Service</v>
      </c>
      <c r="P1259" s="71">
        <v>1</v>
      </c>
      <c r="Q1259" s="71" t="str">
        <f t="shared" si="735"/>
        <v>Afridev Handpump</v>
      </c>
      <c r="R1259" s="71" t="str">
        <f t="shared" si="736"/>
        <v/>
      </c>
      <c r="S1259" s="71" t="str">
        <f t="shared" si="755"/>
        <v>Afridev Handpump</v>
      </c>
      <c r="T1259" s="71">
        <f t="shared" si="737"/>
        <v>1</v>
      </c>
      <c r="U1259" s="71">
        <f t="shared" si="738"/>
        <v>490</v>
      </c>
      <c r="V1259" s="71">
        <f t="shared" si="739"/>
        <v>0</v>
      </c>
      <c r="W1259" s="71">
        <f t="shared" si="740"/>
        <v>0</v>
      </c>
      <c r="X1259" s="71">
        <f t="shared" si="741"/>
        <v>1</v>
      </c>
      <c r="Y1259" s="71">
        <f t="shared" si="742"/>
        <v>0</v>
      </c>
      <c r="Z1259" s="71">
        <f t="shared" si="756"/>
        <v>0</v>
      </c>
      <c r="AA1259" s="71">
        <f t="shared" si="743"/>
        <v>1</v>
      </c>
      <c r="AB1259" s="71">
        <f t="shared" si="744"/>
        <v>80</v>
      </c>
      <c r="AC1259" s="71" t="str">
        <f t="shared" si="745"/>
        <v>Handpump</v>
      </c>
      <c r="AD1259" s="71">
        <f t="shared" si="757"/>
        <v>80</v>
      </c>
      <c r="AE1259" s="71" t="str">
        <f t="shared" si="758"/>
        <v/>
      </c>
      <c r="AF1259" s="71">
        <f t="shared" si="746"/>
        <v>1</v>
      </c>
      <c r="AG1259" s="71" t="str">
        <f t="shared" si="747"/>
        <v/>
      </c>
      <c r="AH1259" s="71" t="str">
        <f t="shared" si="748"/>
        <v/>
      </c>
      <c r="AI1259" s="71">
        <f t="shared" si="749"/>
        <v>1</v>
      </c>
      <c r="AJ1259" s="71" t="str">
        <f t="shared" si="750"/>
        <v>Turbidity</v>
      </c>
      <c r="AK1259" s="71">
        <f t="shared" si="751"/>
        <v>1</v>
      </c>
      <c r="AL1259" s="71">
        <f t="shared" si="759"/>
        <v>1</v>
      </c>
      <c r="AM1259" s="71">
        <f t="shared" si="752"/>
        <v>1</v>
      </c>
    </row>
    <row r="1260" spans="1:39" x14ac:dyDescent="0.45">
      <c r="A1260" s="71" t="str">
        <f t="shared" si="722"/>
        <v>2742470335</v>
      </c>
      <c r="B1260" s="71" t="str">
        <f t="shared" si="723"/>
        <v>05-09-2019 13:21:32 UTC</v>
      </c>
      <c r="C1260" s="71" t="str">
        <f t="shared" si="724"/>
        <v>hhyp-4hr9-ef84</v>
      </c>
      <c r="D1260" s="71" t="str">
        <f t="shared" si="725"/>
        <v>-15.811509196646512</v>
      </c>
      <c r="E1260" s="71" t="str">
        <f t="shared" si="726"/>
        <v>35.155422789976</v>
      </c>
      <c r="F1260" s="71" t="str">
        <f t="shared" si="727"/>
        <v>912.0</v>
      </c>
      <c r="G1260" s="71" t="str">
        <f t="shared" si="728"/>
        <v>Malawi</v>
      </c>
      <c r="H1260" s="71" t="str">
        <f t="shared" si="729"/>
        <v>Chiradzulu</v>
      </c>
      <c r="I1260" s="71" t="str">
        <f t="shared" si="730"/>
        <v>Likoswe</v>
      </c>
      <c r="J1260" s="71" t="str">
        <f t="shared" si="731"/>
        <v>Gomani</v>
      </c>
      <c r="K1260" s="71" t="str">
        <f t="shared" si="732"/>
        <v>Chibwana</v>
      </c>
      <c r="L1260" s="71">
        <f t="shared" si="733"/>
        <v>0</v>
      </c>
      <c r="M1260" s="71">
        <f t="shared" si="734"/>
        <v>0</v>
      </c>
      <c r="N1260" s="71">
        <f t="shared" si="753"/>
        <v>5</v>
      </c>
      <c r="O1260" s="71" t="str">
        <f t="shared" si="754"/>
        <v>Basic Level of Service</v>
      </c>
      <c r="P1260" s="71">
        <v>1</v>
      </c>
      <c r="Q1260" s="71" t="str">
        <f t="shared" si="735"/>
        <v>Afridev Handpump</v>
      </c>
      <c r="R1260" s="71" t="str">
        <f t="shared" si="736"/>
        <v/>
      </c>
      <c r="S1260" s="71" t="str">
        <f t="shared" si="755"/>
        <v>Afridev Handpump</v>
      </c>
      <c r="T1260" s="71">
        <f t="shared" si="737"/>
        <v>1</v>
      </c>
      <c r="U1260" s="71">
        <f t="shared" si="738"/>
        <v>0</v>
      </c>
      <c r="V1260" s="71">
        <f t="shared" si="739"/>
        <v>1</v>
      </c>
      <c r="W1260" s="71">
        <f t="shared" si="740"/>
        <v>1</v>
      </c>
      <c r="X1260" s="71" t="str">
        <f t="shared" si="741"/>
        <v/>
      </c>
      <c r="Y1260" s="71" t="str">
        <f t="shared" si="742"/>
        <v/>
      </c>
      <c r="Z1260" s="71">
        <f t="shared" si="756"/>
        <v>1</v>
      </c>
      <c r="AA1260" s="71">
        <f t="shared" si="743"/>
        <v>0</v>
      </c>
      <c r="AB1260" s="71">
        <f t="shared" si="744"/>
        <v>0</v>
      </c>
      <c r="AC1260" s="71" t="str">
        <f t="shared" si="745"/>
        <v>Handpump</v>
      </c>
      <c r="AD1260" s="71">
        <f t="shared" si="757"/>
        <v>0</v>
      </c>
      <c r="AE1260" s="71" t="str">
        <f t="shared" si="758"/>
        <v/>
      </c>
      <c r="AF1260" s="71">
        <f t="shared" si="746"/>
        <v>1</v>
      </c>
      <c r="AG1260" s="71" t="str">
        <f t="shared" si="747"/>
        <v/>
      </c>
      <c r="AH1260" s="71" t="str">
        <f t="shared" si="748"/>
        <v/>
      </c>
      <c r="AI1260" s="71" t="str">
        <f t="shared" si="749"/>
        <v/>
      </c>
      <c r="AJ1260" s="71" t="str">
        <f t="shared" si="750"/>
        <v>Turbidity</v>
      </c>
      <c r="AK1260" s="71" t="str">
        <f t="shared" si="751"/>
        <v/>
      </c>
      <c r="AL1260" s="71" t="str">
        <f t="shared" si="759"/>
        <v>No Data</v>
      </c>
      <c r="AM1260" s="71">
        <f t="shared" si="752"/>
        <v>0</v>
      </c>
    </row>
    <row r="1261" spans="1:39" x14ac:dyDescent="0.45">
      <c r="A1261" s="71" t="str">
        <f t="shared" si="722"/>
        <v>2728710552</v>
      </c>
      <c r="B1261" s="71" t="str">
        <f t="shared" si="723"/>
        <v>05-09-2019 13:32:07 UTC</v>
      </c>
      <c r="C1261" s="71" t="str">
        <f t="shared" si="724"/>
        <v>22dm-ndby-d7wq</v>
      </c>
      <c r="D1261" s="71" t="str">
        <f t="shared" si="725"/>
        <v>-15.623871157877147</v>
      </c>
      <c r="E1261" s="71" t="str">
        <f t="shared" si="726"/>
        <v>35.17587857320905</v>
      </c>
      <c r="F1261" s="71" t="str">
        <f t="shared" si="727"/>
        <v>1036.0</v>
      </c>
      <c r="G1261" s="71" t="str">
        <f t="shared" si="728"/>
        <v>Malawi</v>
      </c>
      <c r="H1261" s="71" t="str">
        <f t="shared" si="729"/>
        <v>Chiradzulu</v>
      </c>
      <c r="I1261" s="71" t="str">
        <f t="shared" si="730"/>
        <v>Mpama</v>
      </c>
      <c r="J1261" s="71" t="str">
        <f t="shared" si="731"/>
        <v>Makalani</v>
      </c>
      <c r="K1261" s="71" t="str">
        <f t="shared" si="732"/>
        <v>Samikwa</v>
      </c>
      <c r="L1261" s="71">
        <f t="shared" si="733"/>
        <v>0</v>
      </c>
      <c r="M1261" s="71">
        <f t="shared" si="734"/>
        <v>0</v>
      </c>
      <c r="N1261" s="71">
        <f t="shared" si="753"/>
        <v>8</v>
      </c>
      <c r="O1261" s="71" t="str">
        <f t="shared" si="754"/>
        <v>High Level of Service</v>
      </c>
      <c r="P1261" s="71">
        <v>1</v>
      </c>
      <c r="Q1261" s="71" t="str">
        <f t="shared" si="735"/>
        <v>Afridev Handpump</v>
      </c>
      <c r="R1261" s="71" t="str">
        <f t="shared" si="736"/>
        <v/>
      </c>
      <c r="S1261" s="71" t="str">
        <f t="shared" si="755"/>
        <v>Afridev Handpump</v>
      </c>
      <c r="T1261" s="71">
        <f t="shared" si="737"/>
        <v>1</v>
      </c>
      <c r="U1261" s="71">
        <f t="shared" si="738"/>
        <v>100</v>
      </c>
      <c r="V1261" s="71">
        <f t="shared" si="739"/>
        <v>1</v>
      </c>
      <c r="W1261" s="71">
        <f t="shared" si="740"/>
        <v>1</v>
      </c>
      <c r="X1261" s="71" t="str">
        <f t="shared" si="741"/>
        <v/>
      </c>
      <c r="Y1261" s="71" t="str">
        <f t="shared" si="742"/>
        <v/>
      </c>
      <c r="Z1261" s="71">
        <f t="shared" si="756"/>
        <v>1</v>
      </c>
      <c r="AA1261" s="71">
        <f t="shared" si="743"/>
        <v>1</v>
      </c>
      <c r="AB1261" s="71">
        <f t="shared" si="744"/>
        <v>65</v>
      </c>
      <c r="AC1261" s="71" t="str">
        <f t="shared" si="745"/>
        <v>Handpump</v>
      </c>
      <c r="AD1261" s="71">
        <f t="shared" si="757"/>
        <v>65</v>
      </c>
      <c r="AE1261" s="71" t="str">
        <f t="shared" si="758"/>
        <v/>
      </c>
      <c r="AF1261" s="71">
        <f t="shared" si="746"/>
        <v>1</v>
      </c>
      <c r="AG1261" s="71" t="str">
        <f t="shared" si="747"/>
        <v/>
      </c>
      <c r="AH1261" s="71" t="str">
        <f t="shared" si="748"/>
        <v/>
      </c>
      <c r="AI1261" s="71">
        <f t="shared" si="749"/>
        <v>1</v>
      </c>
      <c r="AJ1261" s="71" t="str">
        <f t="shared" si="750"/>
        <v>Turbidity</v>
      </c>
      <c r="AK1261" s="71">
        <f t="shared" si="751"/>
        <v>1</v>
      </c>
      <c r="AL1261" s="71">
        <f t="shared" si="759"/>
        <v>1</v>
      </c>
      <c r="AM1261" s="71">
        <f t="shared" si="752"/>
        <v>1</v>
      </c>
    </row>
    <row r="1262" spans="1:39" x14ac:dyDescent="0.45">
      <c r="A1262" s="71" t="str">
        <f t="shared" si="722"/>
        <v>2726820544</v>
      </c>
      <c r="B1262" s="71" t="str">
        <f t="shared" si="723"/>
        <v>05-09-2019 13:34:46 UTC</v>
      </c>
      <c r="C1262" s="71" t="str">
        <f t="shared" si="724"/>
        <v>df1s-u7ce-gbxf</v>
      </c>
      <c r="D1262" s="71" t="str">
        <f t="shared" si="725"/>
        <v>-15.725182467140257</v>
      </c>
      <c r="E1262" s="71" t="str">
        <f t="shared" si="726"/>
        <v>35.1242527551949</v>
      </c>
      <c r="F1262" s="71" t="str">
        <f t="shared" si="727"/>
        <v>1066.0</v>
      </c>
      <c r="G1262" s="71" t="str">
        <f t="shared" si="728"/>
        <v>Malawi</v>
      </c>
      <c r="H1262" s="71" t="str">
        <f t="shared" si="729"/>
        <v>Chiradzulu</v>
      </c>
      <c r="I1262" s="71" t="str">
        <f t="shared" si="730"/>
        <v>Mpama</v>
      </c>
      <c r="J1262" s="71" t="str">
        <f t="shared" si="731"/>
        <v>Chakachanza</v>
      </c>
      <c r="K1262" s="71" t="str">
        <f t="shared" si="732"/>
        <v>Mangani</v>
      </c>
      <c r="L1262" s="71">
        <f t="shared" si="733"/>
        <v>0</v>
      </c>
      <c r="M1262" s="71">
        <f t="shared" si="734"/>
        <v>0</v>
      </c>
      <c r="N1262" s="71">
        <f t="shared" si="753"/>
        <v>7</v>
      </c>
      <c r="O1262" s="71" t="str">
        <f t="shared" si="754"/>
        <v>Intermediate Level of Service</v>
      </c>
      <c r="P1262" s="71">
        <v>1</v>
      </c>
      <c r="Q1262" s="71" t="str">
        <f t="shared" si="735"/>
        <v>Afridev Handpump</v>
      </c>
      <c r="R1262" s="71" t="str">
        <f t="shared" si="736"/>
        <v/>
      </c>
      <c r="S1262" s="71" t="str">
        <f t="shared" si="755"/>
        <v>Afridev Handpump</v>
      </c>
      <c r="T1262" s="71">
        <f t="shared" si="737"/>
        <v>1</v>
      </c>
      <c r="U1262" s="71">
        <f t="shared" si="738"/>
        <v>750</v>
      </c>
      <c r="V1262" s="71">
        <f t="shared" si="739"/>
        <v>0</v>
      </c>
      <c r="W1262" s="71">
        <f t="shared" si="740"/>
        <v>1</v>
      </c>
      <c r="X1262" s="71" t="str">
        <f t="shared" si="741"/>
        <v/>
      </c>
      <c r="Y1262" s="71" t="str">
        <f t="shared" si="742"/>
        <v/>
      </c>
      <c r="Z1262" s="71">
        <f t="shared" si="756"/>
        <v>1</v>
      </c>
      <c r="AA1262" s="71">
        <f t="shared" si="743"/>
        <v>1</v>
      </c>
      <c r="AB1262" s="71">
        <f t="shared" si="744"/>
        <v>56</v>
      </c>
      <c r="AC1262" s="71" t="str">
        <f t="shared" si="745"/>
        <v>Handpump</v>
      </c>
      <c r="AD1262" s="71">
        <f t="shared" si="757"/>
        <v>56</v>
      </c>
      <c r="AE1262" s="71" t="str">
        <f t="shared" si="758"/>
        <v/>
      </c>
      <c r="AF1262" s="71">
        <f t="shared" si="746"/>
        <v>1</v>
      </c>
      <c r="AG1262" s="71" t="str">
        <f t="shared" si="747"/>
        <v/>
      </c>
      <c r="AH1262" s="71" t="str">
        <f t="shared" si="748"/>
        <v/>
      </c>
      <c r="AI1262" s="71">
        <f t="shared" si="749"/>
        <v>1</v>
      </c>
      <c r="AJ1262" s="71" t="str">
        <f t="shared" si="750"/>
        <v>Turbidity</v>
      </c>
      <c r="AK1262" s="71">
        <f t="shared" si="751"/>
        <v>1</v>
      </c>
      <c r="AL1262" s="71">
        <f t="shared" si="759"/>
        <v>1</v>
      </c>
      <c r="AM1262" s="71">
        <f t="shared" si="752"/>
        <v>1</v>
      </c>
    </row>
    <row r="1263" spans="1:39" x14ac:dyDescent="0.45">
      <c r="A1263" s="71" t="str">
        <f t="shared" si="722"/>
        <v>2726820417</v>
      </c>
      <c r="B1263" s="71" t="str">
        <f t="shared" si="723"/>
        <v>05-09-2019 13:36:12 UTC</v>
      </c>
      <c r="C1263" s="71" t="str">
        <f t="shared" si="724"/>
        <v>86t9-3g27-nkxd</v>
      </c>
      <c r="D1263" s="71" t="str">
        <f t="shared" si="725"/>
        <v>-15.63685392960906</v>
      </c>
      <c r="E1263" s="71" t="str">
        <f t="shared" si="726"/>
        <v>35.160474395379424</v>
      </c>
      <c r="F1263" s="71" t="str">
        <f t="shared" si="727"/>
        <v>1081.0</v>
      </c>
      <c r="G1263" s="71" t="str">
        <f t="shared" si="728"/>
        <v>Malawi</v>
      </c>
      <c r="H1263" s="71" t="str">
        <f t="shared" si="729"/>
        <v>Chiradzulu</v>
      </c>
      <c r="I1263" s="71" t="str">
        <f t="shared" si="730"/>
        <v>Mpama</v>
      </c>
      <c r="J1263" s="71" t="str">
        <f t="shared" si="731"/>
        <v>Makalani</v>
      </c>
      <c r="K1263" s="71" t="str">
        <f t="shared" si="732"/>
        <v>Masiku</v>
      </c>
      <c r="L1263" s="71">
        <f t="shared" si="733"/>
        <v>0</v>
      </c>
      <c r="M1263" s="71">
        <f t="shared" si="734"/>
        <v>0</v>
      </c>
      <c r="N1263" s="71">
        <f t="shared" si="753"/>
        <v>8</v>
      </c>
      <c r="O1263" s="71" t="str">
        <f t="shared" si="754"/>
        <v>High Level of Service</v>
      </c>
      <c r="P1263" s="71">
        <v>1</v>
      </c>
      <c r="Q1263" s="71" t="str">
        <f t="shared" si="735"/>
        <v>Afridev Handpump</v>
      </c>
      <c r="R1263" s="71" t="str">
        <f t="shared" si="736"/>
        <v/>
      </c>
      <c r="S1263" s="71" t="str">
        <f t="shared" si="755"/>
        <v>Afridev Handpump</v>
      </c>
      <c r="T1263" s="71">
        <f t="shared" si="737"/>
        <v>1</v>
      </c>
      <c r="U1263" s="71">
        <f t="shared" si="738"/>
        <v>123</v>
      </c>
      <c r="V1263" s="71">
        <f t="shared" si="739"/>
        <v>1</v>
      </c>
      <c r="W1263" s="71">
        <f t="shared" si="740"/>
        <v>1</v>
      </c>
      <c r="X1263" s="71" t="str">
        <f t="shared" si="741"/>
        <v/>
      </c>
      <c r="Y1263" s="71" t="str">
        <f t="shared" si="742"/>
        <v/>
      </c>
      <c r="Z1263" s="71">
        <f t="shared" si="756"/>
        <v>1</v>
      </c>
      <c r="AA1263" s="71">
        <f t="shared" si="743"/>
        <v>1</v>
      </c>
      <c r="AB1263" s="71">
        <f t="shared" si="744"/>
        <v>73</v>
      </c>
      <c r="AC1263" s="71" t="str">
        <f t="shared" si="745"/>
        <v>Handpump</v>
      </c>
      <c r="AD1263" s="71">
        <f t="shared" si="757"/>
        <v>73</v>
      </c>
      <c r="AE1263" s="71" t="str">
        <f t="shared" si="758"/>
        <v/>
      </c>
      <c r="AF1263" s="71">
        <f t="shared" si="746"/>
        <v>1</v>
      </c>
      <c r="AG1263" s="71" t="str">
        <f t="shared" si="747"/>
        <v/>
      </c>
      <c r="AH1263" s="71" t="str">
        <f t="shared" si="748"/>
        <v/>
      </c>
      <c r="AI1263" s="71">
        <f t="shared" si="749"/>
        <v>1</v>
      </c>
      <c r="AJ1263" s="71" t="str">
        <f t="shared" si="750"/>
        <v>Turbidity</v>
      </c>
      <c r="AK1263" s="71">
        <f t="shared" si="751"/>
        <v>1</v>
      </c>
      <c r="AL1263" s="71">
        <f t="shared" si="759"/>
        <v>1</v>
      </c>
      <c r="AM1263" s="71">
        <f t="shared" si="752"/>
        <v>1</v>
      </c>
    </row>
    <row r="1264" spans="1:39" x14ac:dyDescent="0.45">
      <c r="A1264" s="71" t="str">
        <f t="shared" si="722"/>
        <v>2708120119</v>
      </c>
      <c r="B1264" s="71" t="str">
        <f t="shared" si="723"/>
        <v>05-09-2019 13:41:11 UTC</v>
      </c>
      <c r="C1264" s="71" t="str">
        <f t="shared" si="724"/>
        <v>ahk9-3vj7-vmct</v>
      </c>
      <c r="D1264" s="71" t="str">
        <f t="shared" si="725"/>
        <v>-15.645601702854037</v>
      </c>
      <c r="E1264" s="71" t="str">
        <f t="shared" si="726"/>
        <v>35.17441282980144</v>
      </c>
      <c r="F1264" s="71" t="str">
        <f t="shared" si="727"/>
        <v>1039.0</v>
      </c>
      <c r="G1264" s="71" t="str">
        <f t="shared" si="728"/>
        <v>Malawi</v>
      </c>
      <c r="H1264" s="71" t="str">
        <f t="shared" si="729"/>
        <v>Chiradzulu</v>
      </c>
      <c r="I1264" s="71" t="str">
        <f t="shared" si="730"/>
        <v>Mpama</v>
      </c>
      <c r="J1264" s="71" t="str">
        <f t="shared" si="731"/>
        <v>Makalani</v>
      </c>
      <c r="K1264" s="71" t="str">
        <f t="shared" si="732"/>
        <v>Kapeya</v>
      </c>
      <c r="L1264" s="71">
        <f t="shared" si="733"/>
        <v>0</v>
      </c>
      <c r="M1264" s="71">
        <f t="shared" si="734"/>
        <v>0</v>
      </c>
      <c r="N1264" s="71">
        <f t="shared" si="753"/>
        <v>6</v>
      </c>
      <c r="O1264" s="71" t="str">
        <f t="shared" si="754"/>
        <v>Intermediate Level of Service</v>
      </c>
      <c r="P1264" s="71">
        <v>1</v>
      </c>
      <c r="Q1264" s="71" t="str">
        <f t="shared" si="735"/>
        <v>Afridev Handpump</v>
      </c>
      <c r="R1264" s="71" t="str">
        <f t="shared" si="736"/>
        <v/>
      </c>
      <c r="S1264" s="71" t="str">
        <f t="shared" si="755"/>
        <v>Afridev Handpump</v>
      </c>
      <c r="T1264" s="71">
        <f t="shared" si="737"/>
        <v>1</v>
      </c>
      <c r="U1264" s="71">
        <f t="shared" si="738"/>
        <v>132</v>
      </c>
      <c r="V1264" s="71">
        <f t="shared" si="739"/>
        <v>1</v>
      </c>
      <c r="W1264" s="71">
        <f t="shared" si="740"/>
        <v>0</v>
      </c>
      <c r="X1264" s="71">
        <f t="shared" si="741"/>
        <v>1</v>
      </c>
      <c r="Y1264" s="71">
        <f t="shared" si="742"/>
        <v>0</v>
      </c>
      <c r="Z1264" s="71">
        <f t="shared" si="756"/>
        <v>0</v>
      </c>
      <c r="AA1264" s="71">
        <f t="shared" si="743"/>
        <v>1</v>
      </c>
      <c r="AB1264" s="71">
        <f t="shared" si="744"/>
        <v>76</v>
      </c>
      <c r="AC1264" s="71" t="str">
        <f t="shared" si="745"/>
        <v>Handpump</v>
      </c>
      <c r="AD1264" s="71">
        <f t="shared" si="757"/>
        <v>76</v>
      </c>
      <c r="AE1264" s="71" t="str">
        <f t="shared" si="758"/>
        <v/>
      </c>
      <c r="AF1264" s="71">
        <f t="shared" si="746"/>
        <v>1</v>
      </c>
      <c r="AG1264" s="71" t="str">
        <f t="shared" si="747"/>
        <v/>
      </c>
      <c r="AH1264" s="71" t="str">
        <f t="shared" si="748"/>
        <v/>
      </c>
      <c r="AI1264" s="71">
        <f t="shared" si="749"/>
        <v>1</v>
      </c>
      <c r="AJ1264" s="71" t="str">
        <f t="shared" si="750"/>
        <v>Turbidity</v>
      </c>
      <c r="AK1264" s="71">
        <f t="shared" si="751"/>
        <v>1</v>
      </c>
      <c r="AL1264" s="71">
        <f t="shared" si="759"/>
        <v>1</v>
      </c>
      <c r="AM1264" s="71">
        <f t="shared" si="752"/>
        <v>0</v>
      </c>
    </row>
    <row r="1265" spans="1:39" x14ac:dyDescent="0.45">
      <c r="A1265" s="71" t="str">
        <f t="shared" si="722"/>
        <v>2709820467</v>
      </c>
      <c r="B1265" s="71" t="str">
        <f t="shared" si="723"/>
        <v>05-09-2019 14:13:01 UTC</v>
      </c>
      <c r="C1265" s="71" t="str">
        <f t="shared" si="724"/>
        <v>2dgn-y7fn-96d2</v>
      </c>
      <c r="D1265" s="71" t="str">
        <f t="shared" si="725"/>
        <v>-15.636050482280552</v>
      </c>
      <c r="E1265" s="71" t="str">
        <f t="shared" si="726"/>
        <v>35.16111871227622</v>
      </c>
      <c r="F1265" s="71" t="str">
        <f t="shared" si="727"/>
        <v>1080.0</v>
      </c>
      <c r="G1265" s="71" t="str">
        <f t="shared" si="728"/>
        <v>Malawi</v>
      </c>
      <c r="H1265" s="71" t="str">
        <f t="shared" si="729"/>
        <v>Chiradzulu</v>
      </c>
      <c r="I1265" s="71" t="str">
        <f t="shared" si="730"/>
        <v>Mpama</v>
      </c>
      <c r="J1265" s="71" t="str">
        <f t="shared" si="731"/>
        <v>Makalani</v>
      </c>
      <c r="K1265" s="71" t="str">
        <f t="shared" si="732"/>
        <v>Masiku</v>
      </c>
      <c r="L1265" s="71">
        <f t="shared" si="733"/>
        <v>0</v>
      </c>
      <c r="M1265" s="71">
        <f t="shared" si="734"/>
        <v>0</v>
      </c>
      <c r="N1265" s="71">
        <f t="shared" si="753"/>
        <v>7</v>
      </c>
      <c r="O1265" s="71" t="str">
        <f t="shared" si="754"/>
        <v>Intermediate Level of Service</v>
      </c>
      <c r="P1265" s="71">
        <v>1</v>
      </c>
      <c r="Q1265" s="71" t="str">
        <f t="shared" si="735"/>
        <v>Afridev Handpump</v>
      </c>
      <c r="R1265" s="71" t="str">
        <f t="shared" si="736"/>
        <v/>
      </c>
      <c r="S1265" s="71" t="str">
        <f t="shared" si="755"/>
        <v>Afridev Handpump</v>
      </c>
      <c r="T1265" s="71">
        <f t="shared" si="737"/>
        <v>1</v>
      </c>
      <c r="U1265" s="71">
        <f t="shared" si="738"/>
        <v>175</v>
      </c>
      <c r="V1265" s="71">
        <f t="shared" si="739"/>
        <v>1</v>
      </c>
      <c r="W1265" s="71">
        <f t="shared" si="740"/>
        <v>0</v>
      </c>
      <c r="X1265" s="71">
        <f t="shared" si="741"/>
        <v>1</v>
      </c>
      <c r="Y1265" s="71">
        <f t="shared" si="742"/>
        <v>0</v>
      </c>
      <c r="Z1265" s="71">
        <f t="shared" si="756"/>
        <v>0</v>
      </c>
      <c r="AA1265" s="71">
        <f t="shared" si="743"/>
        <v>1</v>
      </c>
      <c r="AB1265" s="71">
        <f t="shared" si="744"/>
        <v>46</v>
      </c>
      <c r="AC1265" s="71" t="str">
        <f t="shared" si="745"/>
        <v>Handpump</v>
      </c>
      <c r="AD1265" s="71">
        <f t="shared" si="757"/>
        <v>46</v>
      </c>
      <c r="AE1265" s="71" t="str">
        <f t="shared" si="758"/>
        <v/>
      </c>
      <c r="AF1265" s="71">
        <f t="shared" si="746"/>
        <v>1</v>
      </c>
      <c r="AG1265" s="71" t="str">
        <f t="shared" si="747"/>
        <v/>
      </c>
      <c r="AH1265" s="71" t="str">
        <f t="shared" si="748"/>
        <v/>
      </c>
      <c r="AI1265" s="71">
        <f t="shared" si="749"/>
        <v>1</v>
      </c>
      <c r="AJ1265" s="71" t="str">
        <f t="shared" si="750"/>
        <v>Turbidity</v>
      </c>
      <c r="AK1265" s="71">
        <f t="shared" si="751"/>
        <v>1</v>
      </c>
      <c r="AL1265" s="71">
        <f t="shared" si="759"/>
        <v>1</v>
      </c>
      <c r="AM1265" s="71">
        <f t="shared" si="752"/>
        <v>1</v>
      </c>
    </row>
    <row r="1266" spans="1:39" x14ac:dyDescent="0.45">
      <c r="A1266" s="71" t="str">
        <f t="shared" si="722"/>
        <v>2734700445</v>
      </c>
      <c r="B1266" s="71" t="str">
        <f t="shared" si="723"/>
        <v>05-09-2019 14:38:37 UTC</v>
      </c>
      <c r="C1266" s="71" t="str">
        <f t="shared" si="724"/>
        <v>nphf-32cx-71wh</v>
      </c>
      <c r="D1266" s="71" t="str">
        <f t="shared" si="725"/>
        <v>-15.635007228702307</v>
      </c>
      <c r="E1266" s="71" t="str">
        <f t="shared" si="726"/>
        <v>35.15834681689739</v>
      </c>
      <c r="F1266" s="71" t="str">
        <f t="shared" si="727"/>
        <v>1065.0</v>
      </c>
      <c r="G1266" s="71" t="str">
        <f t="shared" si="728"/>
        <v>Malawi</v>
      </c>
      <c r="H1266" s="71" t="str">
        <f t="shared" si="729"/>
        <v>Chiradzulu</v>
      </c>
      <c r="I1266" s="71" t="str">
        <f t="shared" si="730"/>
        <v>Mpama</v>
      </c>
      <c r="J1266" s="71" t="str">
        <f t="shared" si="731"/>
        <v>Makalani</v>
      </c>
      <c r="K1266" s="71" t="str">
        <f t="shared" si="732"/>
        <v>Masiku</v>
      </c>
      <c r="L1266" s="71">
        <f t="shared" si="733"/>
        <v>0</v>
      </c>
      <c r="M1266" s="71">
        <f t="shared" si="734"/>
        <v>0</v>
      </c>
      <c r="N1266" s="71">
        <f t="shared" si="753"/>
        <v>7</v>
      </c>
      <c r="O1266" s="71" t="str">
        <f t="shared" si="754"/>
        <v>Intermediate Level of Service</v>
      </c>
      <c r="P1266" s="71">
        <v>1</v>
      </c>
      <c r="Q1266" s="71" t="str">
        <f t="shared" si="735"/>
        <v>Afridev Handpump</v>
      </c>
      <c r="R1266" s="71" t="str">
        <f t="shared" si="736"/>
        <v/>
      </c>
      <c r="S1266" s="71" t="str">
        <f t="shared" si="755"/>
        <v>Afridev Handpump</v>
      </c>
      <c r="T1266" s="71">
        <f t="shared" si="737"/>
        <v>1</v>
      </c>
      <c r="U1266" s="71">
        <f t="shared" si="738"/>
        <v>1000</v>
      </c>
      <c r="V1266" s="71">
        <f t="shared" si="739"/>
        <v>0</v>
      </c>
      <c r="W1266" s="71">
        <f t="shared" si="740"/>
        <v>1</v>
      </c>
      <c r="X1266" s="71" t="str">
        <f t="shared" si="741"/>
        <v/>
      </c>
      <c r="Y1266" s="71" t="str">
        <f t="shared" si="742"/>
        <v/>
      </c>
      <c r="Z1266" s="71">
        <f t="shared" si="756"/>
        <v>1</v>
      </c>
      <c r="AA1266" s="71">
        <f t="shared" si="743"/>
        <v>1</v>
      </c>
      <c r="AB1266" s="71">
        <f t="shared" si="744"/>
        <v>52</v>
      </c>
      <c r="AC1266" s="71" t="str">
        <f t="shared" si="745"/>
        <v>Handpump</v>
      </c>
      <c r="AD1266" s="71">
        <f t="shared" si="757"/>
        <v>52</v>
      </c>
      <c r="AE1266" s="71" t="str">
        <f t="shared" si="758"/>
        <v/>
      </c>
      <c r="AF1266" s="71">
        <f t="shared" si="746"/>
        <v>1</v>
      </c>
      <c r="AG1266" s="71" t="str">
        <f t="shared" si="747"/>
        <v/>
      </c>
      <c r="AH1266" s="71" t="str">
        <f t="shared" si="748"/>
        <v/>
      </c>
      <c r="AI1266" s="71">
        <f t="shared" si="749"/>
        <v>1</v>
      </c>
      <c r="AJ1266" s="71" t="str">
        <f t="shared" si="750"/>
        <v>Turbidity</v>
      </c>
      <c r="AK1266" s="71">
        <f t="shared" si="751"/>
        <v>1</v>
      </c>
      <c r="AL1266" s="71">
        <f t="shared" si="759"/>
        <v>1</v>
      </c>
      <c r="AM1266" s="71">
        <f t="shared" si="752"/>
        <v>1</v>
      </c>
    </row>
    <row r="1267" spans="1:39" x14ac:dyDescent="0.45">
      <c r="A1267" s="71" t="str">
        <f t="shared" si="722"/>
        <v>2732690491</v>
      </c>
      <c r="B1267" s="71" t="str">
        <f t="shared" si="723"/>
        <v>05-09-2019 14:54:09 UTC</v>
      </c>
      <c r="C1267" s="71" t="str">
        <f t="shared" si="724"/>
        <v>2edj-kn3w-0h3m</v>
      </c>
      <c r="D1267" s="71" t="str">
        <f t="shared" si="725"/>
        <v>-15.717220455408096</v>
      </c>
      <c r="E1267" s="71" t="str">
        <f t="shared" si="726"/>
        <v>35.125932237133384</v>
      </c>
      <c r="F1267" s="71" t="str">
        <f t="shared" si="727"/>
        <v>1054.0</v>
      </c>
      <c r="G1267" s="71" t="str">
        <f t="shared" si="728"/>
        <v>Malawi</v>
      </c>
      <c r="H1267" s="71" t="str">
        <f t="shared" si="729"/>
        <v>Chiradzulu</v>
      </c>
      <c r="I1267" s="71" t="str">
        <f t="shared" si="730"/>
        <v>Mpama</v>
      </c>
      <c r="J1267" s="71" t="str">
        <f t="shared" si="731"/>
        <v>Chakachanza</v>
      </c>
      <c r="K1267" s="71" t="str">
        <f t="shared" si="732"/>
        <v>John Kamete</v>
      </c>
      <c r="L1267" s="71">
        <f t="shared" si="733"/>
        <v>0</v>
      </c>
      <c r="M1267" s="71">
        <f t="shared" si="734"/>
        <v>0</v>
      </c>
      <c r="N1267" s="71">
        <f t="shared" si="753"/>
        <v>7</v>
      </c>
      <c r="O1267" s="71" t="str">
        <f t="shared" si="754"/>
        <v>Intermediate Level of Service</v>
      </c>
      <c r="P1267" s="71">
        <v>1</v>
      </c>
      <c r="Q1267" s="71" t="str">
        <f t="shared" si="735"/>
        <v>Afridev Handpump</v>
      </c>
      <c r="R1267" s="71" t="str">
        <f t="shared" si="736"/>
        <v/>
      </c>
      <c r="S1267" s="71" t="str">
        <f t="shared" si="755"/>
        <v>Afridev Handpump</v>
      </c>
      <c r="T1267" s="71">
        <f t="shared" si="737"/>
        <v>1</v>
      </c>
      <c r="U1267" s="71">
        <f t="shared" si="738"/>
        <v>2050</v>
      </c>
      <c r="V1267" s="71">
        <f t="shared" si="739"/>
        <v>0</v>
      </c>
      <c r="W1267" s="71">
        <f t="shared" si="740"/>
        <v>1</v>
      </c>
      <c r="X1267" s="71" t="str">
        <f t="shared" si="741"/>
        <v/>
      </c>
      <c r="Y1267" s="71" t="str">
        <f t="shared" si="742"/>
        <v/>
      </c>
      <c r="Z1267" s="71">
        <f t="shared" si="756"/>
        <v>1</v>
      </c>
      <c r="AA1267" s="71">
        <f t="shared" si="743"/>
        <v>1</v>
      </c>
      <c r="AB1267" s="71">
        <f t="shared" si="744"/>
        <v>64</v>
      </c>
      <c r="AC1267" s="71" t="str">
        <f t="shared" si="745"/>
        <v>Handpump</v>
      </c>
      <c r="AD1267" s="71">
        <f t="shared" si="757"/>
        <v>64</v>
      </c>
      <c r="AE1267" s="71" t="str">
        <f t="shared" si="758"/>
        <v/>
      </c>
      <c r="AF1267" s="71">
        <f t="shared" si="746"/>
        <v>1</v>
      </c>
      <c r="AG1267" s="71" t="str">
        <f t="shared" si="747"/>
        <v/>
      </c>
      <c r="AH1267" s="71" t="str">
        <f t="shared" si="748"/>
        <v/>
      </c>
      <c r="AI1267" s="71">
        <f t="shared" si="749"/>
        <v>1</v>
      </c>
      <c r="AJ1267" s="71" t="str">
        <f t="shared" si="750"/>
        <v>Turbidity</v>
      </c>
      <c r="AK1267" s="71">
        <f t="shared" si="751"/>
        <v>1</v>
      </c>
      <c r="AL1267" s="71">
        <f t="shared" si="759"/>
        <v>1</v>
      </c>
      <c r="AM1267" s="71">
        <f t="shared" si="752"/>
        <v>1</v>
      </c>
    </row>
    <row r="1268" spans="1:39" x14ac:dyDescent="0.45">
      <c r="A1268" s="71" t="str">
        <f t="shared" si="722"/>
        <v>2713170144</v>
      </c>
      <c r="B1268" s="71" t="str">
        <f t="shared" si="723"/>
        <v>05-09-2019 14:55:25 UTC</v>
      </c>
      <c r="C1268" s="71" t="str">
        <f t="shared" si="724"/>
        <v>j1by-b7jp-n5ca</v>
      </c>
      <c r="D1268" s="71" t="str">
        <f t="shared" si="725"/>
        <v>-15.64793455414474</v>
      </c>
      <c r="E1268" s="71" t="str">
        <f t="shared" si="726"/>
        <v>35.17144228331745</v>
      </c>
      <c r="F1268" s="71" t="str">
        <f t="shared" si="727"/>
        <v>1052.0</v>
      </c>
      <c r="G1268" s="71" t="str">
        <f t="shared" si="728"/>
        <v>Malawi</v>
      </c>
      <c r="H1268" s="71" t="str">
        <f t="shared" si="729"/>
        <v>Chiradzulu</v>
      </c>
      <c r="I1268" s="71" t="str">
        <f t="shared" si="730"/>
        <v>Mpama</v>
      </c>
      <c r="J1268" s="71" t="str">
        <f t="shared" si="731"/>
        <v>Makalani</v>
      </c>
      <c r="K1268" s="71" t="str">
        <f t="shared" si="732"/>
        <v>Kapeya</v>
      </c>
      <c r="L1268" s="71">
        <f t="shared" si="733"/>
        <v>0</v>
      </c>
      <c r="M1268" s="71">
        <f t="shared" si="734"/>
        <v>0</v>
      </c>
      <c r="N1268" s="71">
        <f t="shared" si="753"/>
        <v>4</v>
      </c>
      <c r="O1268" s="71" t="str">
        <f t="shared" si="754"/>
        <v>Basic Level of Service</v>
      </c>
      <c r="P1268" s="71">
        <v>1</v>
      </c>
      <c r="Q1268" s="71" t="str">
        <f t="shared" si="735"/>
        <v>Afridev Handpump</v>
      </c>
      <c r="R1268" s="71" t="str">
        <f t="shared" si="736"/>
        <v/>
      </c>
      <c r="S1268" s="71" t="str">
        <f t="shared" si="755"/>
        <v>Afridev Handpump</v>
      </c>
      <c r="T1268" s="71">
        <f t="shared" si="737"/>
        <v>1</v>
      </c>
      <c r="U1268" s="71">
        <f t="shared" si="738"/>
        <v>480</v>
      </c>
      <c r="V1268" s="71">
        <f t="shared" si="739"/>
        <v>0</v>
      </c>
      <c r="W1268" s="71">
        <f t="shared" si="740"/>
        <v>0</v>
      </c>
      <c r="X1268" s="71">
        <f t="shared" si="741"/>
        <v>1</v>
      </c>
      <c r="Y1268" s="71">
        <f t="shared" si="742"/>
        <v>0</v>
      </c>
      <c r="Z1268" s="71">
        <f t="shared" si="756"/>
        <v>0</v>
      </c>
      <c r="AA1268" s="71">
        <f t="shared" si="743"/>
        <v>1</v>
      </c>
      <c r="AB1268" s="71">
        <f t="shared" si="744"/>
        <v>130</v>
      </c>
      <c r="AC1268" s="71" t="str">
        <f t="shared" si="745"/>
        <v>Handpump</v>
      </c>
      <c r="AD1268" s="71">
        <f t="shared" si="757"/>
        <v>130</v>
      </c>
      <c r="AE1268" s="71" t="str">
        <f t="shared" si="758"/>
        <v/>
      </c>
      <c r="AF1268" s="71">
        <f t="shared" si="746"/>
        <v>0</v>
      </c>
      <c r="AG1268" s="71" t="str">
        <f t="shared" si="747"/>
        <v/>
      </c>
      <c r="AH1268" s="71" t="str">
        <f t="shared" si="748"/>
        <v/>
      </c>
      <c r="AI1268" s="71">
        <f t="shared" si="749"/>
        <v>1</v>
      </c>
      <c r="AJ1268" s="71" t="str">
        <f t="shared" si="750"/>
        <v>Turbidity</v>
      </c>
      <c r="AK1268" s="71">
        <f t="shared" si="751"/>
        <v>1</v>
      </c>
      <c r="AL1268" s="71">
        <f t="shared" si="759"/>
        <v>1</v>
      </c>
      <c r="AM1268" s="71">
        <f t="shared" si="752"/>
        <v>0</v>
      </c>
    </row>
    <row r="1269" spans="1:39" x14ac:dyDescent="0.45">
      <c r="A1269" s="71" t="str">
        <f t="shared" si="722"/>
        <v>2734700548</v>
      </c>
      <c r="B1269" s="71" t="str">
        <f t="shared" si="723"/>
        <v>05-09-2019 15:09:44 UTC</v>
      </c>
      <c r="C1269" s="71" t="str">
        <f t="shared" si="724"/>
        <v>2ue4-1ntk-a48w</v>
      </c>
      <c r="D1269" s="71" t="str">
        <f t="shared" si="725"/>
        <v>-15.720642325468361</v>
      </c>
      <c r="E1269" s="71" t="str">
        <f t="shared" si="726"/>
        <v>35.128965228796005</v>
      </c>
      <c r="F1269" s="71" t="str">
        <f t="shared" si="727"/>
        <v>1064.0</v>
      </c>
      <c r="G1269" s="71" t="str">
        <f t="shared" si="728"/>
        <v>Malawi</v>
      </c>
      <c r="H1269" s="71" t="str">
        <f t="shared" si="729"/>
        <v>Chiradzulu</v>
      </c>
      <c r="I1269" s="71" t="str">
        <f t="shared" si="730"/>
        <v>Mpama</v>
      </c>
      <c r="J1269" s="71" t="str">
        <f t="shared" si="731"/>
        <v>Chakachanza</v>
      </c>
      <c r="K1269" s="71" t="str">
        <f t="shared" si="732"/>
        <v>John Kamete</v>
      </c>
      <c r="L1269" s="71">
        <f t="shared" si="733"/>
        <v>0</v>
      </c>
      <c r="M1269" s="71">
        <f t="shared" si="734"/>
        <v>0</v>
      </c>
      <c r="N1269" s="71">
        <f t="shared" si="753"/>
        <v>8</v>
      </c>
      <c r="O1269" s="71" t="str">
        <f t="shared" si="754"/>
        <v>High Level of Service</v>
      </c>
      <c r="P1269" s="71">
        <v>1</v>
      </c>
      <c r="Q1269" s="71" t="str">
        <f t="shared" si="735"/>
        <v>Afridev Handpump</v>
      </c>
      <c r="R1269" s="71" t="str">
        <f t="shared" si="736"/>
        <v/>
      </c>
      <c r="S1269" s="71" t="str">
        <f t="shared" si="755"/>
        <v>Afridev Handpump</v>
      </c>
      <c r="T1269" s="71">
        <f t="shared" si="737"/>
        <v>1</v>
      </c>
      <c r="U1269" s="71">
        <f t="shared" si="738"/>
        <v>150</v>
      </c>
      <c r="V1269" s="71">
        <f t="shared" si="739"/>
        <v>1</v>
      </c>
      <c r="W1269" s="71">
        <f t="shared" si="740"/>
        <v>1</v>
      </c>
      <c r="X1269" s="71" t="str">
        <f t="shared" si="741"/>
        <v/>
      </c>
      <c r="Y1269" s="71" t="str">
        <f t="shared" si="742"/>
        <v/>
      </c>
      <c r="Z1269" s="71">
        <f t="shared" si="756"/>
        <v>1</v>
      </c>
      <c r="AA1269" s="71">
        <f t="shared" si="743"/>
        <v>1</v>
      </c>
      <c r="AB1269" s="71">
        <f t="shared" si="744"/>
        <v>88</v>
      </c>
      <c r="AC1269" s="71" t="str">
        <f t="shared" si="745"/>
        <v>Handpump</v>
      </c>
      <c r="AD1269" s="71">
        <f t="shared" si="757"/>
        <v>88</v>
      </c>
      <c r="AE1269" s="71" t="str">
        <f t="shared" si="758"/>
        <v/>
      </c>
      <c r="AF1269" s="71">
        <f t="shared" si="746"/>
        <v>1</v>
      </c>
      <c r="AG1269" s="71" t="str">
        <f t="shared" si="747"/>
        <v/>
      </c>
      <c r="AH1269" s="71" t="str">
        <f t="shared" si="748"/>
        <v/>
      </c>
      <c r="AI1269" s="71">
        <f t="shared" si="749"/>
        <v>1</v>
      </c>
      <c r="AJ1269" s="71" t="str">
        <f t="shared" si="750"/>
        <v>Turbidity</v>
      </c>
      <c r="AK1269" s="71">
        <f t="shared" si="751"/>
        <v>1</v>
      </c>
      <c r="AL1269" s="71">
        <f t="shared" si="759"/>
        <v>1</v>
      </c>
      <c r="AM1269" s="71">
        <f t="shared" si="752"/>
        <v>1</v>
      </c>
    </row>
    <row r="1270" spans="1:39" x14ac:dyDescent="0.45">
      <c r="A1270" s="71" t="str">
        <f t="shared" si="722"/>
        <v>2742680265</v>
      </c>
      <c r="B1270" s="71" t="str">
        <f t="shared" si="723"/>
        <v>05-09-2019 15:19:06 UTC</v>
      </c>
      <c r="C1270" s="71" t="str">
        <f t="shared" si="724"/>
        <v>nq27-q683-hp1f</v>
      </c>
      <c r="D1270" s="71" t="str">
        <f t="shared" si="725"/>
        <v>-15.63896331936121</v>
      </c>
      <c r="E1270" s="71" t="str">
        <f t="shared" si="726"/>
        <v>35.15729505568743</v>
      </c>
      <c r="F1270" s="71" t="str">
        <f t="shared" si="727"/>
        <v>1080.0</v>
      </c>
      <c r="G1270" s="71" t="str">
        <f t="shared" si="728"/>
        <v>Malawi</v>
      </c>
      <c r="H1270" s="71" t="str">
        <f t="shared" si="729"/>
        <v>Chiradzulu</v>
      </c>
      <c r="I1270" s="71" t="str">
        <f t="shared" si="730"/>
        <v>Mpama</v>
      </c>
      <c r="J1270" s="71" t="str">
        <f t="shared" si="731"/>
        <v>Makalani</v>
      </c>
      <c r="K1270" s="71" t="str">
        <f t="shared" si="732"/>
        <v>Masiku</v>
      </c>
      <c r="L1270" s="71">
        <f t="shared" si="733"/>
        <v>0</v>
      </c>
      <c r="M1270" s="71">
        <f t="shared" si="734"/>
        <v>0</v>
      </c>
      <c r="N1270" s="71">
        <f t="shared" si="753"/>
        <v>8</v>
      </c>
      <c r="O1270" s="71" t="str">
        <f t="shared" si="754"/>
        <v>High Level of Service</v>
      </c>
      <c r="P1270" s="71">
        <v>1</v>
      </c>
      <c r="Q1270" s="71" t="str">
        <f t="shared" si="735"/>
        <v>Afridev Handpump</v>
      </c>
      <c r="R1270" s="71" t="str">
        <f t="shared" si="736"/>
        <v/>
      </c>
      <c r="S1270" s="71" t="str">
        <f t="shared" si="755"/>
        <v>Afridev Handpump</v>
      </c>
      <c r="T1270" s="71">
        <f t="shared" si="737"/>
        <v>1</v>
      </c>
      <c r="U1270" s="71">
        <f t="shared" si="738"/>
        <v>115</v>
      </c>
      <c r="V1270" s="71">
        <f t="shared" si="739"/>
        <v>1</v>
      </c>
      <c r="W1270" s="71">
        <f t="shared" si="740"/>
        <v>1</v>
      </c>
      <c r="X1270" s="71" t="str">
        <f t="shared" si="741"/>
        <v/>
      </c>
      <c r="Y1270" s="71" t="str">
        <f t="shared" si="742"/>
        <v/>
      </c>
      <c r="Z1270" s="71">
        <f t="shared" si="756"/>
        <v>1</v>
      </c>
      <c r="AA1270" s="71">
        <f t="shared" si="743"/>
        <v>1</v>
      </c>
      <c r="AB1270" s="71">
        <f t="shared" si="744"/>
        <v>45</v>
      </c>
      <c r="AC1270" s="71" t="str">
        <f t="shared" si="745"/>
        <v>Handpump</v>
      </c>
      <c r="AD1270" s="71">
        <f t="shared" si="757"/>
        <v>45</v>
      </c>
      <c r="AE1270" s="71" t="str">
        <f t="shared" si="758"/>
        <v/>
      </c>
      <c r="AF1270" s="71">
        <f t="shared" si="746"/>
        <v>1</v>
      </c>
      <c r="AG1270" s="71" t="str">
        <f t="shared" si="747"/>
        <v/>
      </c>
      <c r="AH1270" s="71" t="str">
        <f t="shared" si="748"/>
        <v/>
      </c>
      <c r="AI1270" s="71">
        <f t="shared" si="749"/>
        <v>1</v>
      </c>
      <c r="AJ1270" s="71" t="str">
        <f t="shared" si="750"/>
        <v>Turbidity</v>
      </c>
      <c r="AK1270" s="71">
        <f t="shared" si="751"/>
        <v>1</v>
      </c>
      <c r="AL1270" s="71">
        <f t="shared" si="759"/>
        <v>1</v>
      </c>
      <c r="AM1270" s="71">
        <f t="shared" si="752"/>
        <v>1</v>
      </c>
    </row>
    <row r="1271" spans="1:39" x14ac:dyDescent="0.45">
      <c r="A1271" s="71" t="str">
        <f t="shared" si="722"/>
        <v>2736730270</v>
      </c>
      <c r="B1271" s="71" t="str">
        <f t="shared" si="723"/>
        <v>05-09-2019 15:42:24 UTC</v>
      </c>
      <c r="C1271" s="71" t="str">
        <f t="shared" si="724"/>
        <v>7k38-0cfr-yc8t</v>
      </c>
      <c r="D1271" s="71" t="str">
        <f t="shared" si="725"/>
        <v>-15.6394033273682</v>
      </c>
      <c r="E1271" s="71" t="str">
        <f t="shared" si="726"/>
        <v>35.16795231029391</v>
      </c>
      <c r="F1271" s="71" t="str">
        <f t="shared" si="727"/>
        <v>1053.0</v>
      </c>
      <c r="G1271" s="71" t="str">
        <f t="shared" si="728"/>
        <v>Malawi</v>
      </c>
      <c r="H1271" s="71" t="str">
        <f t="shared" si="729"/>
        <v>Chiradzulu</v>
      </c>
      <c r="I1271" s="71" t="str">
        <f t="shared" si="730"/>
        <v>Mpama</v>
      </c>
      <c r="J1271" s="71" t="str">
        <f t="shared" si="731"/>
        <v>Makalani</v>
      </c>
      <c r="K1271" s="71" t="str">
        <f t="shared" si="732"/>
        <v>Nthonyiwa</v>
      </c>
      <c r="L1271" s="71">
        <f t="shared" si="733"/>
        <v>0</v>
      </c>
      <c r="M1271" s="71">
        <f t="shared" si="734"/>
        <v>0</v>
      </c>
      <c r="N1271" s="71">
        <f t="shared" si="753"/>
        <v>6</v>
      </c>
      <c r="O1271" s="71" t="str">
        <f t="shared" si="754"/>
        <v>Intermediate Level of Service</v>
      </c>
      <c r="P1271" s="71">
        <v>1</v>
      </c>
      <c r="Q1271" s="71" t="str">
        <f t="shared" si="735"/>
        <v>Afridev Handpump</v>
      </c>
      <c r="R1271" s="71" t="str">
        <f t="shared" si="736"/>
        <v/>
      </c>
      <c r="S1271" s="71" t="str">
        <f t="shared" si="755"/>
        <v>Afridev Handpump</v>
      </c>
      <c r="T1271" s="71">
        <f t="shared" si="737"/>
        <v>1</v>
      </c>
      <c r="U1271" s="71">
        <f t="shared" si="738"/>
        <v>325</v>
      </c>
      <c r="V1271" s="71">
        <f t="shared" si="739"/>
        <v>0</v>
      </c>
      <c r="W1271" s="71">
        <f t="shared" si="740"/>
        <v>0</v>
      </c>
      <c r="X1271" s="71">
        <f t="shared" si="741"/>
        <v>1</v>
      </c>
      <c r="Y1271" s="71">
        <f t="shared" si="742"/>
        <v>0</v>
      </c>
      <c r="Z1271" s="71">
        <f t="shared" si="756"/>
        <v>0</v>
      </c>
      <c r="AA1271" s="71">
        <f t="shared" si="743"/>
        <v>1</v>
      </c>
      <c r="AB1271" s="71">
        <f t="shared" si="744"/>
        <v>69</v>
      </c>
      <c r="AC1271" s="71" t="str">
        <f t="shared" si="745"/>
        <v>Handpump</v>
      </c>
      <c r="AD1271" s="71">
        <f t="shared" si="757"/>
        <v>69</v>
      </c>
      <c r="AE1271" s="71" t="str">
        <f t="shared" si="758"/>
        <v/>
      </c>
      <c r="AF1271" s="71">
        <f t="shared" si="746"/>
        <v>1</v>
      </c>
      <c r="AG1271" s="71" t="str">
        <f t="shared" si="747"/>
        <v/>
      </c>
      <c r="AH1271" s="71" t="str">
        <f t="shared" si="748"/>
        <v/>
      </c>
      <c r="AI1271" s="71">
        <f t="shared" si="749"/>
        <v>1</v>
      </c>
      <c r="AJ1271" s="71" t="str">
        <f t="shared" si="750"/>
        <v>Turbidity</v>
      </c>
      <c r="AK1271" s="71">
        <f t="shared" si="751"/>
        <v>1</v>
      </c>
      <c r="AL1271" s="71">
        <f t="shared" si="759"/>
        <v>1</v>
      </c>
      <c r="AM1271" s="71">
        <f t="shared" si="752"/>
        <v>1</v>
      </c>
    </row>
    <row r="1272" spans="1:39" x14ac:dyDescent="0.45">
      <c r="A1272" s="71" t="str">
        <f t="shared" si="722"/>
        <v>2740710094</v>
      </c>
      <c r="B1272" s="71" t="str">
        <f t="shared" si="723"/>
        <v>05-09-2019 17:15:32 UTC</v>
      </c>
      <c r="C1272" s="71" t="str">
        <f t="shared" si="724"/>
        <v>nv8q-7uwn-nfmv</v>
      </c>
      <c r="D1272" s="71" t="str">
        <f t="shared" si="725"/>
        <v>-15.806420207954943</v>
      </c>
      <c r="E1272" s="71" t="str">
        <f t="shared" si="726"/>
        <v>35.225998582318425</v>
      </c>
      <c r="F1272" s="71" t="str">
        <f t="shared" si="727"/>
        <v>897.0</v>
      </c>
      <c r="G1272" s="71" t="str">
        <f t="shared" si="728"/>
        <v>Malawi</v>
      </c>
      <c r="H1272" s="71" t="str">
        <f t="shared" si="729"/>
        <v>Chiradzulu</v>
      </c>
      <c r="I1272" s="71" t="str">
        <f t="shared" si="730"/>
        <v>Mpunga</v>
      </c>
      <c r="J1272" s="71" t="str">
        <f t="shared" si="731"/>
        <v>Chiniko</v>
      </c>
      <c r="K1272" s="71" t="str">
        <f t="shared" si="732"/>
        <v>Marere</v>
      </c>
      <c r="L1272" s="71">
        <f t="shared" si="733"/>
        <v>0</v>
      </c>
      <c r="M1272" s="71">
        <f t="shared" si="734"/>
        <v>0</v>
      </c>
      <c r="N1272" s="71">
        <f t="shared" si="753"/>
        <v>7</v>
      </c>
      <c r="O1272" s="71" t="str">
        <f t="shared" si="754"/>
        <v>Intermediate Level of Service</v>
      </c>
      <c r="P1272" s="71">
        <v>1</v>
      </c>
      <c r="Q1272" s="71" t="str">
        <f t="shared" si="735"/>
        <v>Afridev Handpump</v>
      </c>
      <c r="R1272" s="71" t="str">
        <f t="shared" si="736"/>
        <v/>
      </c>
      <c r="S1272" s="71" t="str">
        <f t="shared" si="755"/>
        <v>Afridev Handpump</v>
      </c>
      <c r="T1272" s="71">
        <f t="shared" si="737"/>
        <v>1</v>
      </c>
      <c r="U1272" s="71">
        <f t="shared" si="738"/>
        <v>750</v>
      </c>
      <c r="V1272" s="71">
        <f t="shared" si="739"/>
        <v>0</v>
      </c>
      <c r="W1272" s="71">
        <f t="shared" si="740"/>
        <v>1</v>
      </c>
      <c r="X1272" s="71" t="str">
        <f t="shared" si="741"/>
        <v/>
      </c>
      <c r="Y1272" s="71" t="str">
        <f t="shared" si="742"/>
        <v/>
      </c>
      <c r="Z1272" s="71">
        <f t="shared" si="756"/>
        <v>1</v>
      </c>
      <c r="AA1272" s="71">
        <f t="shared" si="743"/>
        <v>1</v>
      </c>
      <c r="AB1272" s="71">
        <f t="shared" si="744"/>
        <v>83</v>
      </c>
      <c r="AC1272" s="71" t="str">
        <f t="shared" si="745"/>
        <v>Handpump</v>
      </c>
      <c r="AD1272" s="71">
        <f t="shared" si="757"/>
        <v>83</v>
      </c>
      <c r="AE1272" s="71" t="str">
        <f t="shared" si="758"/>
        <v/>
      </c>
      <c r="AF1272" s="71">
        <f t="shared" si="746"/>
        <v>1</v>
      </c>
      <c r="AG1272" s="71" t="str">
        <f t="shared" si="747"/>
        <v/>
      </c>
      <c r="AH1272" s="71" t="str">
        <f t="shared" si="748"/>
        <v/>
      </c>
      <c r="AI1272" s="71">
        <f t="shared" si="749"/>
        <v>1</v>
      </c>
      <c r="AJ1272" s="71" t="str">
        <f t="shared" si="750"/>
        <v>Turbidity</v>
      </c>
      <c r="AK1272" s="71">
        <f t="shared" si="751"/>
        <v>1</v>
      </c>
      <c r="AL1272" s="71">
        <f t="shared" si="759"/>
        <v>1</v>
      </c>
      <c r="AM1272" s="71">
        <f t="shared" si="752"/>
        <v>1</v>
      </c>
    </row>
    <row r="1273" spans="1:39" x14ac:dyDescent="0.45">
      <c r="A1273" s="71" t="str">
        <f t="shared" si="722"/>
        <v>2719320072</v>
      </c>
      <c r="B1273" s="71" t="str">
        <f t="shared" si="723"/>
        <v>05-09-2019 17:16:16 UTC</v>
      </c>
      <c r="C1273" s="71" t="str">
        <f t="shared" si="724"/>
        <v>pewf-t8vb-q58g</v>
      </c>
      <c r="D1273" s="71" t="str">
        <f t="shared" si="725"/>
        <v>-15.796868652105331</v>
      </c>
      <c r="E1273" s="71" t="str">
        <f t="shared" si="726"/>
        <v>35.20876002497971</v>
      </c>
      <c r="F1273" s="71" t="str">
        <f t="shared" si="727"/>
        <v>926.0</v>
      </c>
      <c r="G1273" s="71" t="str">
        <f t="shared" si="728"/>
        <v>Malawi</v>
      </c>
      <c r="H1273" s="71" t="str">
        <f t="shared" si="729"/>
        <v>Chiradzulu</v>
      </c>
      <c r="I1273" s="71" t="str">
        <f t="shared" si="730"/>
        <v>Mpunga</v>
      </c>
      <c r="J1273" s="71" t="str">
        <f t="shared" si="731"/>
        <v>Chiniko</v>
      </c>
      <c r="K1273" s="71" t="str">
        <f t="shared" si="732"/>
        <v>Cheta</v>
      </c>
      <c r="L1273" s="71">
        <f t="shared" si="733"/>
        <v>0</v>
      </c>
      <c r="M1273" s="71">
        <f t="shared" si="734"/>
        <v>0</v>
      </c>
      <c r="N1273" s="71">
        <f t="shared" si="753"/>
        <v>7</v>
      </c>
      <c r="O1273" s="71" t="str">
        <f t="shared" si="754"/>
        <v>Intermediate Level of Service</v>
      </c>
      <c r="P1273" s="71">
        <v>1</v>
      </c>
      <c r="Q1273" s="71" t="str">
        <f t="shared" si="735"/>
        <v>Afridev Handpump</v>
      </c>
      <c r="R1273" s="71" t="str">
        <f t="shared" si="736"/>
        <v/>
      </c>
      <c r="S1273" s="71" t="str">
        <f t="shared" si="755"/>
        <v>Afridev Handpump</v>
      </c>
      <c r="T1273" s="71">
        <f t="shared" si="737"/>
        <v>1</v>
      </c>
      <c r="U1273" s="71">
        <f t="shared" si="738"/>
        <v>675</v>
      </c>
      <c r="V1273" s="71">
        <f t="shared" si="739"/>
        <v>0</v>
      </c>
      <c r="W1273" s="71">
        <f t="shared" si="740"/>
        <v>1</v>
      </c>
      <c r="X1273" s="71" t="str">
        <f t="shared" si="741"/>
        <v/>
      </c>
      <c r="Y1273" s="71" t="str">
        <f t="shared" si="742"/>
        <v/>
      </c>
      <c r="Z1273" s="71">
        <f t="shared" si="756"/>
        <v>1</v>
      </c>
      <c r="AA1273" s="71">
        <f t="shared" si="743"/>
        <v>1</v>
      </c>
      <c r="AB1273" s="71">
        <f t="shared" si="744"/>
        <v>50</v>
      </c>
      <c r="AC1273" s="71" t="str">
        <f t="shared" si="745"/>
        <v>Handpump</v>
      </c>
      <c r="AD1273" s="71">
        <f t="shared" si="757"/>
        <v>50</v>
      </c>
      <c r="AE1273" s="71" t="str">
        <f t="shared" si="758"/>
        <v/>
      </c>
      <c r="AF1273" s="71">
        <f t="shared" si="746"/>
        <v>1</v>
      </c>
      <c r="AG1273" s="71" t="str">
        <f t="shared" si="747"/>
        <v/>
      </c>
      <c r="AH1273" s="71" t="str">
        <f t="shared" si="748"/>
        <v/>
      </c>
      <c r="AI1273" s="71">
        <f t="shared" si="749"/>
        <v>1</v>
      </c>
      <c r="AJ1273" s="71" t="str">
        <f t="shared" si="750"/>
        <v>Turbidity</v>
      </c>
      <c r="AK1273" s="71">
        <f t="shared" si="751"/>
        <v>1</v>
      </c>
      <c r="AL1273" s="71">
        <f t="shared" si="759"/>
        <v>1</v>
      </c>
      <c r="AM1273" s="71">
        <f t="shared" si="752"/>
        <v>1</v>
      </c>
    </row>
    <row r="1274" spans="1:39" x14ac:dyDescent="0.45">
      <c r="A1274" s="71" t="str">
        <f t="shared" si="722"/>
        <v>2709810584</v>
      </c>
      <c r="B1274" s="71" t="str">
        <f t="shared" si="723"/>
        <v>05-09-2019 17:17:29 UTC</v>
      </c>
      <c r="C1274" s="71" t="str">
        <f t="shared" si="724"/>
        <v>8j30-ymjd-y8qw</v>
      </c>
      <c r="D1274" s="71" t="str">
        <f t="shared" si="725"/>
        <v>-15.800279080867767</v>
      </c>
      <c r="E1274" s="71" t="str">
        <f t="shared" si="726"/>
        <v>35.22566297091544</v>
      </c>
      <c r="F1274" s="71" t="str">
        <f t="shared" si="727"/>
        <v>909.0</v>
      </c>
      <c r="G1274" s="71" t="str">
        <f t="shared" si="728"/>
        <v>Malawi</v>
      </c>
      <c r="H1274" s="71" t="str">
        <f t="shared" si="729"/>
        <v>Chiradzulu</v>
      </c>
      <c r="I1274" s="71" t="str">
        <f t="shared" si="730"/>
        <v>Mpunga</v>
      </c>
      <c r="J1274" s="71" t="str">
        <f t="shared" si="731"/>
        <v>Chiniko</v>
      </c>
      <c r="K1274" s="71" t="str">
        <f t="shared" si="732"/>
        <v>Chifuta</v>
      </c>
      <c r="L1274" s="71">
        <f t="shared" si="733"/>
        <v>0</v>
      </c>
      <c r="M1274" s="71">
        <f t="shared" si="734"/>
        <v>0</v>
      </c>
      <c r="N1274" s="71">
        <f t="shared" si="753"/>
        <v>7</v>
      </c>
      <c r="O1274" s="71" t="str">
        <f t="shared" si="754"/>
        <v>Intermediate Level of Service</v>
      </c>
      <c r="P1274" s="71">
        <v>1</v>
      </c>
      <c r="Q1274" s="71" t="str">
        <f t="shared" si="735"/>
        <v>Afridev Handpump</v>
      </c>
      <c r="R1274" s="71" t="str">
        <f t="shared" si="736"/>
        <v/>
      </c>
      <c r="S1274" s="71" t="str">
        <f t="shared" si="755"/>
        <v>Afridev Handpump</v>
      </c>
      <c r="T1274" s="71">
        <f t="shared" si="737"/>
        <v>1</v>
      </c>
      <c r="U1274" s="71">
        <f t="shared" si="738"/>
        <v>350</v>
      </c>
      <c r="V1274" s="71">
        <f t="shared" si="739"/>
        <v>0</v>
      </c>
      <c r="W1274" s="71">
        <f t="shared" si="740"/>
        <v>0</v>
      </c>
      <c r="X1274" s="71">
        <f t="shared" si="741"/>
        <v>1</v>
      </c>
      <c r="Y1274" s="71">
        <f t="shared" si="742"/>
        <v>1</v>
      </c>
      <c r="Z1274" s="71">
        <f t="shared" si="756"/>
        <v>1</v>
      </c>
      <c r="AA1274" s="71">
        <f t="shared" si="743"/>
        <v>1</v>
      </c>
      <c r="AB1274" s="71">
        <f t="shared" si="744"/>
        <v>60</v>
      </c>
      <c r="AC1274" s="71" t="str">
        <f t="shared" si="745"/>
        <v>Handpump</v>
      </c>
      <c r="AD1274" s="71">
        <f t="shared" si="757"/>
        <v>60</v>
      </c>
      <c r="AE1274" s="71" t="str">
        <f t="shared" si="758"/>
        <v/>
      </c>
      <c r="AF1274" s="71">
        <f t="shared" si="746"/>
        <v>1</v>
      </c>
      <c r="AG1274" s="71" t="str">
        <f t="shared" si="747"/>
        <v/>
      </c>
      <c r="AH1274" s="71" t="str">
        <f t="shared" si="748"/>
        <v/>
      </c>
      <c r="AI1274" s="71">
        <f t="shared" si="749"/>
        <v>1</v>
      </c>
      <c r="AJ1274" s="71" t="str">
        <f t="shared" si="750"/>
        <v>Turbidity</v>
      </c>
      <c r="AK1274" s="71">
        <f t="shared" si="751"/>
        <v>1</v>
      </c>
      <c r="AL1274" s="71">
        <f t="shared" si="759"/>
        <v>1</v>
      </c>
      <c r="AM1274" s="71">
        <f t="shared" si="752"/>
        <v>1</v>
      </c>
    </row>
    <row r="1275" spans="1:39" x14ac:dyDescent="0.45">
      <c r="A1275" s="71" t="str">
        <f t="shared" si="722"/>
        <v>2726850085</v>
      </c>
      <c r="B1275" s="71" t="str">
        <f t="shared" si="723"/>
        <v>05-09-2019 17:18:15 UTC</v>
      </c>
      <c r="C1275" s="71" t="str">
        <f t="shared" si="724"/>
        <v>kekt-xu77-8y7q</v>
      </c>
      <c r="D1275" s="71" t="str">
        <f t="shared" si="725"/>
        <v>-15.80624561291188</v>
      </c>
      <c r="E1275" s="71" t="str">
        <f t="shared" si="726"/>
        <v>35.20822626538575</v>
      </c>
      <c r="F1275" s="71" t="str">
        <f t="shared" si="727"/>
        <v>941.0</v>
      </c>
      <c r="G1275" s="71" t="str">
        <f t="shared" si="728"/>
        <v>Malawi</v>
      </c>
      <c r="H1275" s="71" t="str">
        <f t="shared" si="729"/>
        <v>Chiradzulu</v>
      </c>
      <c r="I1275" s="71" t="str">
        <f t="shared" si="730"/>
        <v>Mpunga</v>
      </c>
      <c r="J1275" s="71" t="str">
        <f t="shared" si="731"/>
        <v>Chiniko</v>
      </c>
      <c r="K1275" s="71" t="str">
        <f t="shared" si="732"/>
        <v>Nampota</v>
      </c>
      <c r="L1275" s="71">
        <f t="shared" si="733"/>
        <v>0</v>
      </c>
      <c r="M1275" s="71">
        <f t="shared" si="734"/>
        <v>0</v>
      </c>
      <c r="N1275" s="71">
        <f t="shared" si="753"/>
        <v>7</v>
      </c>
      <c r="O1275" s="71" t="str">
        <f t="shared" si="754"/>
        <v>Intermediate Level of Service</v>
      </c>
      <c r="P1275" s="71">
        <v>1</v>
      </c>
      <c r="Q1275" s="71" t="str">
        <f t="shared" si="735"/>
        <v>Afridev Handpump</v>
      </c>
      <c r="R1275" s="71" t="str">
        <f t="shared" si="736"/>
        <v/>
      </c>
      <c r="S1275" s="71" t="str">
        <f t="shared" si="755"/>
        <v>Afridev Handpump</v>
      </c>
      <c r="T1275" s="71">
        <f t="shared" si="737"/>
        <v>1</v>
      </c>
      <c r="U1275" s="71">
        <f t="shared" si="738"/>
        <v>520</v>
      </c>
      <c r="V1275" s="71">
        <f t="shared" si="739"/>
        <v>0</v>
      </c>
      <c r="W1275" s="71">
        <f t="shared" si="740"/>
        <v>1</v>
      </c>
      <c r="X1275" s="71" t="str">
        <f t="shared" si="741"/>
        <v/>
      </c>
      <c r="Y1275" s="71" t="str">
        <f t="shared" si="742"/>
        <v/>
      </c>
      <c r="Z1275" s="71">
        <f t="shared" si="756"/>
        <v>1</v>
      </c>
      <c r="AA1275" s="71">
        <f t="shared" si="743"/>
        <v>1</v>
      </c>
      <c r="AB1275" s="71">
        <f t="shared" si="744"/>
        <v>75</v>
      </c>
      <c r="AC1275" s="71" t="str">
        <f t="shared" si="745"/>
        <v>Handpump</v>
      </c>
      <c r="AD1275" s="71">
        <f t="shared" si="757"/>
        <v>75</v>
      </c>
      <c r="AE1275" s="71" t="str">
        <f t="shared" si="758"/>
        <v/>
      </c>
      <c r="AF1275" s="71">
        <f t="shared" si="746"/>
        <v>1</v>
      </c>
      <c r="AG1275" s="71" t="str">
        <f t="shared" si="747"/>
        <v/>
      </c>
      <c r="AH1275" s="71" t="str">
        <f t="shared" si="748"/>
        <v/>
      </c>
      <c r="AI1275" s="71">
        <f t="shared" si="749"/>
        <v>1</v>
      </c>
      <c r="AJ1275" s="71" t="str">
        <f t="shared" si="750"/>
        <v>Turbidity</v>
      </c>
      <c r="AK1275" s="71">
        <f t="shared" si="751"/>
        <v>1</v>
      </c>
      <c r="AL1275" s="71">
        <f t="shared" si="759"/>
        <v>1</v>
      </c>
      <c r="AM1275" s="71">
        <f t="shared" si="752"/>
        <v>1</v>
      </c>
    </row>
    <row r="1276" spans="1:39" x14ac:dyDescent="0.45">
      <c r="A1276" s="71" t="str">
        <f t="shared" si="722"/>
        <v>2740830250</v>
      </c>
      <c r="B1276" s="71" t="str">
        <f t="shared" si="723"/>
        <v>06-09-2019 04:30:19 UTC</v>
      </c>
      <c r="C1276" s="71" t="str">
        <f t="shared" si="724"/>
        <v>4w59-r7fw-fw5m</v>
      </c>
      <c r="D1276" s="71" t="str">
        <f t="shared" si="725"/>
        <v>-15.641614347696304</v>
      </c>
      <c r="E1276" s="71" t="str">
        <f t="shared" si="726"/>
        <v>35.15177716501057</v>
      </c>
      <c r="F1276" s="71" t="str">
        <f t="shared" si="727"/>
        <v>1089.0</v>
      </c>
      <c r="G1276" s="71" t="str">
        <f t="shared" si="728"/>
        <v>Malawi</v>
      </c>
      <c r="H1276" s="71" t="str">
        <f t="shared" si="729"/>
        <v>Chiradzulu</v>
      </c>
      <c r="I1276" s="71" t="str">
        <f t="shared" si="730"/>
        <v>Mpama</v>
      </c>
      <c r="J1276" s="71" t="str">
        <f t="shared" si="731"/>
        <v>Makalani</v>
      </c>
      <c r="K1276" s="71" t="str">
        <f t="shared" si="732"/>
        <v>Makalani</v>
      </c>
      <c r="L1276" s="71">
        <f t="shared" si="733"/>
        <v>0</v>
      </c>
      <c r="M1276" s="71">
        <f t="shared" si="734"/>
        <v>0</v>
      </c>
      <c r="N1276" s="71">
        <f t="shared" si="753"/>
        <v>7</v>
      </c>
      <c r="O1276" s="71" t="str">
        <f t="shared" si="754"/>
        <v>Intermediate Level of Service</v>
      </c>
      <c r="P1276" s="71">
        <v>1</v>
      </c>
      <c r="Q1276" s="71" t="str">
        <f t="shared" si="735"/>
        <v>Afridev Handpump</v>
      </c>
      <c r="R1276" s="71" t="str">
        <f t="shared" si="736"/>
        <v/>
      </c>
      <c r="S1276" s="71" t="str">
        <f t="shared" si="755"/>
        <v>Afridev Handpump</v>
      </c>
      <c r="T1276" s="71">
        <f t="shared" si="737"/>
        <v>1</v>
      </c>
      <c r="U1276" s="71">
        <f t="shared" si="738"/>
        <v>300</v>
      </c>
      <c r="V1276" s="71">
        <f t="shared" si="739"/>
        <v>0</v>
      </c>
      <c r="W1276" s="71">
        <f t="shared" si="740"/>
        <v>1</v>
      </c>
      <c r="X1276" s="71" t="str">
        <f t="shared" si="741"/>
        <v/>
      </c>
      <c r="Y1276" s="71" t="str">
        <f t="shared" si="742"/>
        <v/>
      </c>
      <c r="Z1276" s="71">
        <f t="shared" si="756"/>
        <v>1</v>
      </c>
      <c r="AA1276" s="71">
        <f t="shared" si="743"/>
        <v>1</v>
      </c>
      <c r="AB1276" s="71">
        <f t="shared" si="744"/>
        <v>46</v>
      </c>
      <c r="AC1276" s="71" t="str">
        <f t="shared" si="745"/>
        <v>Handpump</v>
      </c>
      <c r="AD1276" s="71">
        <f t="shared" si="757"/>
        <v>46</v>
      </c>
      <c r="AE1276" s="71" t="str">
        <f t="shared" si="758"/>
        <v/>
      </c>
      <c r="AF1276" s="71">
        <f t="shared" si="746"/>
        <v>1</v>
      </c>
      <c r="AG1276" s="71" t="str">
        <f t="shared" si="747"/>
        <v/>
      </c>
      <c r="AH1276" s="71" t="str">
        <f t="shared" si="748"/>
        <v/>
      </c>
      <c r="AI1276" s="71">
        <f t="shared" si="749"/>
        <v>1</v>
      </c>
      <c r="AJ1276" s="71" t="str">
        <f t="shared" si="750"/>
        <v>Turbidity</v>
      </c>
      <c r="AK1276" s="71">
        <f t="shared" si="751"/>
        <v>1</v>
      </c>
      <c r="AL1276" s="71">
        <f t="shared" si="759"/>
        <v>1</v>
      </c>
      <c r="AM1276" s="71">
        <f t="shared" si="752"/>
        <v>1</v>
      </c>
    </row>
    <row r="1277" spans="1:39" x14ac:dyDescent="0.45">
      <c r="A1277" s="71" t="str">
        <f t="shared" si="722"/>
        <v>2734960126</v>
      </c>
      <c r="B1277" s="71" t="str">
        <f t="shared" si="723"/>
        <v>06-09-2019 05:37:06 UTC</v>
      </c>
      <c r="C1277" s="71" t="str">
        <f t="shared" si="724"/>
        <v>794v-0hjq-626k</v>
      </c>
      <c r="D1277" s="71" t="str">
        <f t="shared" si="725"/>
        <v>-15.647464371286333</v>
      </c>
      <c r="E1277" s="71" t="str">
        <f t="shared" si="726"/>
        <v>35.16164585016668</v>
      </c>
      <c r="F1277" s="71" t="str">
        <f t="shared" si="727"/>
        <v>1024.0</v>
      </c>
      <c r="G1277" s="71" t="str">
        <f t="shared" si="728"/>
        <v>Malawi</v>
      </c>
      <c r="H1277" s="71" t="str">
        <f t="shared" si="729"/>
        <v>Chiradzulu</v>
      </c>
      <c r="I1277" s="71" t="str">
        <f t="shared" si="730"/>
        <v>Mpama</v>
      </c>
      <c r="J1277" s="71" t="str">
        <f t="shared" si="731"/>
        <v>Makalani</v>
      </c>
      <c r="K1277" s="71" t="str">
        <f t="shared" si="732"/>
        <v>Mlenje</v>
      </c>
      <c r="L1277" s="71">
        <f t="shared" si="733"/>
        <v>0</v>
      </c>
      <c r="M1277" s="71">
        <f t="shared" si="734"/>
        <v>0</v>
      </c>
      <c r="N1277" s="71">
        <f t="shared" si="753"/>
        <v>0</v>
      </c>
      <c r="O1277" s="71" t="str">
        <f t="shared" si="754"/>
        <v>No Improved System</v>
      </c>
      <c r="P1277" s="71" t="s">
        <v>96</v>
      </c>
      <c r="Q1277" s="71" t="str">
        <f t="shared" si="735"/>
        <v/>
      </c>
      <c r="R1277" s="71" t="str">
        <f t="shared" si="736"/>
        <v>Unprotected well</v>
      </c>
      <c r="S1277" s="71" t="str">
        <f t="shared" si="755"/>
        <v>Unprotected well</v>
      </c>
      <c r="T1277" s="71" t="str">
        <f t="shared" si="737"/>
        <v>N/A</v>
      </c>
      <c r="U1277" s="71">
        <f t="shared" si="738"/>
        <v>40</v>
      </c>
      <c r="V1277" s="71" t="str">
        <f t="shared" si="739"/>
        <v>N/A</v>
      </c>
      <c r="W1277" s="71" t="str">
        <f t="shared" si="740"/>
        <v/>
      </c>
      <c r="X1277" s="71" t="str">
        <f t="shared" si="741"/>
        <v/>
      </c>
      <c r="Y1277" s="71" t="str">
        <f t="shared" si="742"/>
        <v/>
      </c>
      <c r="Z1277" s="71" t="str">
        <f t="shared" si="756"/>
        <v>N/A</v>
      </c>
      <c r="AA1277" s="71" t="str">
        <f t="shared" si="743"/>
        <v>N/A</v>
      </c>
      <c r="AB1277" s="71" t="str">
        <f t="shared" si="744"/>
        <v/>
      </c>
      <c r="AC1277" s="71" t="str">
        <f t="shared" si="745"/>
        <v/>
      </c>
      <c r="AD1277" s="71" t="str">
        <f t="shared" si="757"/>
        <v/>
      </c>
      <c r="AE1277" s="71" t="str">
        <f t="shared" si="758"/>
        <v/>
      </c>
      <c r="AF1277" s="71" t="str">
        <f t="shared" si="746"/>
        <v>N/A</v>
      </c>
      <c r="AG1277" s="71" t="str">
        <f t="shared" si="747"/>
        <v/>
      </c>
      <c r="AH1277" s="71" t="str">
        <f t="shared" si="748"/>
        <v/>
      </c>
      <c r="AI1277" s="71" t="str">
        <f t="shared" si="749"/>
        <v/>
      </c>
      <c r="AJ1277" s="71" t="str">
        <f t="shared" si="750"/>
        <v/>
      </c>
      <c r="AK1277" s="71" t="str">
        <f t="shared" si="751"/>
        <v/>
      </c>
      <c r="AL1277" s="71" t="str">
        <f t="shared" si="759"/>
        <v>N/A</v>
      </c>
      <c r="AM1277" s="71" t="str">
        <f t="shared" si="752"/>
        <v>N/A</v>
      </c>
    </row>
    <row r="1278" spans="1:39" x14ac:dyDescent="0.45">
      <c r="A1278" s="71" t="str">
        <f t="shared" si="722"/>
        <v>2734910061</v>
      </c>
      <c r="B1278" s="71" t="str">
        <f t="shared" si="723"/>
        <v>06-09-2019 06:10:12 UTC</v>
      </c>
      <c r="C1278" s="71" t="str">
        <f t="shared" si="724"/>
        <v>jbas-dq9w-0hna</v>
      </c>
      <c r="D1278" s="71" t="str">
        <f t="shared" si="725"/>
        <v>-15.648853797465563</v>
      </c>
      <c r="E1278" s="71" t="str">
        <f t="shared" si="726"/>
        <v>35.16877977177501</v>
      </c>
      <c r="F1278" s="71" t="str">
        <f t="shared" si="727"/>
        <v>1066.0</v>
      </c>
      <c r="G1278" s="71" t="str">
        <f t="shared" si="728"/>
        <v>Malawi</v>
      </c>
      <c r="H1278" s="71" t="str">
        <f t="shared" si="729"/>
        <v>Chiradzulu</v>
      </c>
      <c r="I1278" s="71" t="str">
        <f t="shared" si="730"/>
        <v>Mpama</v>
      </c>
      <c r="J1278" s="71" t="str">
        <f t="shared" si="731"/>
        <v>Makalani</v>
      </c>
      <c r="K1278" s="71" t="str">
        <f t="shared" si="732"/>
        <v>Mlenje</v>
      </c>
      <c r="L1278" s="71">
        <f t="shared" si="733"/>
        <v>0</v>
      </c>
      <c r="M1278" s="71">
        <f t="shared" si="734"/>
        <v>0</v>
      </c>
      <c r="N1278" s="71">
        <f t="shared" si="753"/>
        <v>6</v>
      </c>
      <c r="O1278" s="71" t="str">
        <f t="shared" si="754"/>
        <v>Intermediate Level of Service</v>
      </c>
      <c r="P1278" s="71">
        <v>1</v>
      </c>
      <c r="Q1278" s="71" t="str">
        <f t="shared" si="735"/>
        <v>Afridev Handpump</v>
      </c>
      <c r="R1278" s="71" t="str">
        <f t="shared" si="736"/>
        <v/>
      </c>
      <c r="S1278" s="71" t="str">
        <f t="shared" si="755"/>
        <v>Afridev Handpump</v>
      </c>
      <c r="T1278" s="71">
        <f t="shared" si="737"/>
        <v>1</v>
      </c>
      <c r="U1278" s="71">
        <f t="shared" si="738"/>
        <v>216</v>
      </c>
      <c r="V1278" s="71">
        <f t="shared" si="739"/>
        <v>1</v>
      </c>
      <c r="W1278" s="71">
        <f t="shared" si="740"/>
        <v>0</v>
      </c>
      <c r="X1278" s="71">
        <f t="shared" si="741"/>
        <v>1</v>
      </c>
      <c r="Y1278" s="71">
        <f t="shared" si="742"/>
        <v>0</v>
      </c>
      <c r="Z1278" s="71">
        <f t="shared" si="756"/>
        <v>0</v>
      </c>
      <c r="AA1278" s="71">
        <f t="shared" si="743"/>
        <v>1</v>
      </c>
      <c r="AB1278" s="71">
        <f t="shared" si="744"/>
        <v>65</v>
      </c>
      <c r="AC1278" s="71" t="str">
        <f t="shared" si="745"/>
        <v>Handpump</v>
      </c>
      <c r="AD1278" s="71">
        <f t="shared" si="757"/>
        <v>65</v>
      </c>
      <c r="AE1278" s="71" t="str">
        <f t="shared" si="758"/>
        <v/>
      </c>
      <c r="AF1278" s="71">
        <f t="shared" si="746"/>
        <v>1</v>
      </c>
      <c r="AG1278" s="71" t="str">
        <f t="shared" si="747"/>
        <v/>
      </c>
      <c r="AH1278" s="71" t="str">
        <f t="shared" si="748"/>
        <v/>
      </c>
      <c r="AI1278" s="71">
        <f t="shared" si="749"/>
        <v>1</v>
      </c>
      <c r="AJ1278" s="71" t="str">
        <f t="shared" si="750"/>
        <v>Turbidity</v>
      </c>
      <c r="AK1278" s="71">
        <f t="shared" si="751"/>
        <v>1</v>
      </c>
      <c r="AL1278" s="71">
        <f t="shared" si="759"/>
        <v>1</v>
      </c>
      <c r="AM1278" s="71">
        <f t="shared" si="752"/>
        <v>0</v>
      </c>
    </row>
    <row r="1279" spans="1:39" x14ac:dyDescent="0.45">
      <c r="A1279" s="71" t="str">
        <f t="shared" si="722"/>
        <v>2740890136</v>
      </c>
      <c r="B1279" s="71" t="str">
        <f t="shared" si="723"/>
        <v>06-09-2019 06:13:05 UTC</v>
      </c>
      <c r="C1279" s="71" t="str">
        <f t="shared" si="724"/>
        <v>7wf6-nh8t-ueyy</v>
      </c>
      <c r="D1279" s="71" t="str">
        <f t="shared" si="725"/>
        <v>-15.647315927781165</v>
      </c>
      <c r="E1279" s="71" t="str">
        <f t="shared" si="726"/>
        <v>35.163383753970265</v>
      </c>
      <c r="F1279" s="71" t="str">
        <f t="shared" si="727"/>
        <v>1032.0</v>
      </c>
      <c r="G1279" s="71" t="str">
        <f t="shared" si="728"/>
        <v>Malawi</v>
      </c>
      <c r="H1279" s="71" t="str">
        <f t="shared" si="729"/>
        <v>Chiradzulu</v>
      </c>
      <c r="I1279" s="71" t="str">
        <f t="shared" si="730"/>
        <v>Mpama</v>
      </c>
      <c r="J1279" s="71" t="str">
        <f t="shared" si="731"/>
        <v>Makalani</v>
      </c>
      <c r="K1279" s="71" t="str">
        <f t="shared" si="732"/>
        <v>Mlenje</v>
      </c>
      <c r="L1279" s="71">
        <f t="shared" si="733"/>
        <v>0</v>
      </c>
      <c r="M1279" s="71">
        <f t="shared" si="734"/>
        <v>0</v>
      </c>
      <c r="N1279" s="71">
        <f t="shared" si="753"/>
        <v>8</v>
      </c>
      <c r="O1279" s="71" t="str">
        <f t="shared" si="754"/>
        <v>High Level of Service</v>
      </c>
      <c r="P1279" s="71">
        <v>1</v>
      </c>
      <c r="Q1279" s="71" t="str">
        <f t="shared" si="735"/>
        <v>Afridev Handpump</v>
      </c>
      <c r="R1279" s="71" t="str">
        <f t="shared" si="736"/>
        <v/>
      </c>
      <c r="S1279" s="71" t="str">
        <f t="shared" si="755"/>
        <v>Afridev Handpump</v>
      </c>
      <c r="T1279" s="71">
        <f t="shared" si="737"/>
        <v>1</v>
      </c>
      <c r="U1279" s="71">
        <f t="shared" si="738"/>
        <v>50</v>
      </c>
      <c r="V1279" s="71">
        <f t="shared" si="739"/>
        <v>1</v>
      </c>
      <c r="W1279" s="71">
        <f t="shared" si="740"/>
        <v>1</v>
      </c>
      <c r="X1279" s="71" t="str">
        <f t="shared" si="741"/>
        <v/>
      </c>
      <c r="Y1279" s="71" t="str">
        <f t="shared" si="742"/>
        <v/>
      </c>
      <c r="Z1279" s="71">
        <f t="shared" si="756"/>
        <v>1</v>
      </c>
      <c r="AA1279" s="71">
        <f t="shared" si="743"/>
        <v>1</v>
      </c>
      <c r="AB1279" s="71">
        <f t="shared" si="744"/>
        <v>61</v>
      </c>
      <c r="AC1279" s="71" t="str">
        <f t="shared" si="745"/>
        <v>Handpump</v>
      </c>
      <c r="AD1279" s="71">
        <f t="shared" si="757"/>
        <v>61</v>
      </c>
      <c r="AE1279" s="71" t="str">
        <f t="shared" si="758"/>
        <v/>
      </c>
      <c r="AF1279" s="71">
        <f t="shared" si="746"/>
        <v>1</v>
      </c>
      <c r="AG1279" s="71" t="str">
        <f t="shared" si="747"/>
        <v/>
      </c>
      <c r="AH1279" s="71" t="str">
        <f t="shared" si="748"/>
        <v/>
      </c>
      <c r="AI1279" s="71">
        <f t="shared" si="749"/>
        <v>1</v>
      </c>
      <c r="AJ1279" s="71" t="str">
        <f t="shared" si="750"/>
        <v>Turbidity</v>
      </c>
      <c r="AK1279" s="71">
        <f t="shared" si="751"/>
        <v>1</v>
      </c>
      <c r="AL1279" s="71">
        <f t="shared" si="759"/>
        <v>1</v>
      </c>
      <c r="AM1279" s="71">
        <f t="shared" si="752"/>
        <v>1</v>
      </c>
    </row>
    <row r="1280" spans="1:39" x14ac:dyDescent="0.45">
      <c r="A1280" s="71" t="str">
        <f t="shared" si="722"/>
        <v>2722980162</v>
      </c>
      <c r="B1280" s="71" t="str">
        <f t="shared" si="723"/>
        <v>06-09-2019 07:17:38 UTC</v>
      </c>
      <c r="C1280" s="71" t="str">
        <f t="shared" si="724"/>
        <v>y1x1-pg1b-jeje</v>
      </c>
      <c r="D1280" s="71" t="str">
        <f t="shared" si="725"/>
        <v>-15.780249433591962</v>
      </c>
      <c r="E1280" s="71" t="str">
        <f t="shared" si="726"/>
        <v>35.22775894962251</v>
      </c>
      <c r="F1280" s="71" t="str">
        <f t="shared" si="727"/>
        <v>865.0</v>
      </c>
      <c r="G1280" s="71" t="str">
        <f t="shared" si="728"/>
        <v>Malawi</v>
      </c>
      <c r="H1280" s="71" t="str">
        <f t="shared" si="729"/>
        <v>Chiradzulu</v>
      </c>
      <c r="I1280" s="71" t="str">
        <f t="shared" si="730"/>
        <v>Mpunga</v>
      </c>
      <c r="J1280" s="71" t="str">
        <f t="shared" si="731"/>
        <v>Chiniko</v>
      </c>
      <c r="K1280" s="71" t="str">
        <f t="shared" si="732"/>
        <v>Nachumma</v>
      </c>
      <c r="L1280" s="71">
        <f t="shared" si="733"/>
        <v>0</v>
      </c>
      <c r="M1280" s="71">
        <f t="shared" si="734"/>
        <v>0</v>
      </c>
      <c r="N1280" s="71">
        <f t="shared" si="753"/>
        <v>5</v>
      </c>
      <c r="O1280" s="71" t="str">
        <f t="shared" si="754"/>
        <v>Basic Level of Service</v>
      </c>
      <c r="P1280" s="71">
        <v>1</v>
      </c>
      <c r="Q1280" s="71" t="str">
        <f t="shared" si="735"/>
        <v>Afridev Handpump</v>
      </c>
      <c r="R1280" s="71" t="str">
        <f t="shared" si="736"/>
        <v/>
      </c>
      <c r="S1280" s="71" t="str">
        <f t="shared" si="755"/>
        <v>Afridev Handpump</v>
      </c>
      <c r="T1280" s="71">
        <f t="shared" si="737"/>
        <v>1</v>
      </c>
      <c r="U1280" s="71">
        <f t="shared" si="738"/>
        <v>600</v>
      </c>
      <c r="V1280" s="71">
        <f t="shared" si="739"/>
        <v>0</v>
      </c>
      <c r="W1280" s="71">
        <f t="shared" si="740"/>
        <v>0</v>
      </c>
      <c r="X1280" s="71">
        <f t="shared" si="741"/>
        <v>1</v>
      </c>
      <c r="Y1280" s="71">
        <f t="shared" si="742"/>
        <v>0</v>
      </c>
      <c r="Z1280" s="71">
        <f t="shared" si="756"/>
        <v>0</v>
      </c>
      <c r="AA1280" s="71">
        <f t="shared" si="743"/>
        <v>1</v>
      </c>
      <c r="AB1280" s="71">
        <f t="shared" si="744"/>
        <v>120</v>
      </c>
      <c r="AC1280" s="71" t="str">
        <f t="shared" si="745"/>
        <v>Handpump</v>
      </c>
      <c r="AD1280" s="71">
        <f t="shared" si="757"/>
        <v>120</v>
      </c>
      <c r="AE1280" s="71" t="str">
        <f t="shared" si="758"/>
        <v/>
      </c>
      <c r="AF1280" s="71">
        <f t="shared" si="746"/>
        <v>1</v>
      </c>
      <c r="AG1280" s="71" t="str">
        <f t="shared" si="747"/>
        <v/>
      </c>
      <c r="AH1280" s="71" t="str">
        <f t="shared" si="748"/>
        <v/>
      </c>
      <c r="AI1280" s="71">
        <f t="shared" si="749"/>
        <v>1</v>
      </c>
      <c r="AJ1280" s="71" t="str">
        <f t="shared" si="750"/>
        <v>Turbidity</v>
      </c>
      <c r="AK1280" s="71">
        <f t="shared" si="751"/>
        <v>1</v>
      </c>
      <c r="AL1280" s="71">
        <f t="shared" si="759"/>
        <v>1</v>
      </c>
      <c r="AM1280" s="71">
        <f t="shared" si="752"/>
        <v>0</v>
      </c>
    </row>
    <row r="1281" spans="1:39" x14ac:dyDescent="0.45">
      <c r="A1281" s="71" t="str">
        <f t="shared" si="722"/>
        <v>2742700134</v>
      </c>
      <c r="B1281" s="71" t="str">
        <f t="shared" si="723"/>
        <v>06-09-2019 07:26:34 UTC</v>
      </c>
      <c r="C1281" s="71" t="str">
        <f t="shared" si="724"/>
        <v>ndmp-4725-719x</v>
      </c>
      <c r="D1281" s="71" t="str">
        <f t="shared" si="725"/>
        <v>-15.655135656706989</v>
      </c>
      <c r="E1281" s="71" t="str">
        <f t="shared" si="726"/>
        <v>35.16603293828666</v>
      </c>
      <c r="F1281" s="71" t="str">
        <f t="shared" si="727"/>
        <v>1015.0</v>
      </c>
      <c r="G1281" s="71" t="str">
        <f t="shared" si="728"/>
        <v>Malawi</v>
      </c>
      <c r="H1281" s="71" t="str">
        <f t="shared" si="729"/>
        <v>Chiradzulu</v>
      </c>
      <c r="I1281" s="71" t="str">
        <f t="shared" si="730"/>
        <v>Mpama</v>
      </c>
      <c r="J1281" s="71" t="str">
        <f t="shared" si="731"/>
        <v>Makalani</v>
      </c>
      <c r="K1281" s="71" t="str">
        <f t="shared" si="732"/>
        <v>Peter Andrew</v>
      </c>
      <c r="L1281" s="71">
        <f t="shared" si="733"/>
        <v>0</v>
      </c>
      <c r="M1281" s="71">
        <f t="shared" si="734"/>
        <v>0</v>
      </c>
      <c r="N1281" s="71">
        <f t="shared" si="753"/>
        <v>0</v>
      </c>
      <c r="O1281" s="71" t="str">
        <f t="shared" si="754"/>
        <v>No Improved System</v>
      </c>
      <c r="P1281" s="71" t="s">
        <v>96</v>
      </c>
      <c r="Q1281" s="71" t="str">
        <f t="shared" si="735"/>
        <v/>
      </c>
      <c r="R1281" s="71" t="str">
        <f t="shared" si="736"/>
        <v>Unprotected well</v>
      </c>
      <c r="S1281" s="71" t="str">
        <f t="shared" si="755"/>
        <v>Unprotected well</v>
      </c>
      <c r="T1281" s="71" t="str">
        <f t="shared" si="737"/>
        <v>N/A</v>
      </c>
      <c r="U1281" s="71">
        <f t="shared" si="738"/>
        <v>49</v>
      </c>
      <c r="V1281" s="71" t="str">
        <f t="shared" si="739"/>
        <v>N/A</v>
      </c>
      <c r="W1281" s="71" t="str">
        <f t="shared" si="740"/>
        <v/>
      </c>
      <c r="X1281" s="71" t="str">
        <f t="shared" si="741"/>
        <v/>
      </c>
      <c r="Y1281" s="71" t="str">
        <f t="shared" si="742"/>
        <v/>
      </c>
      <c r="Z1281" s="71" t="str">
        <f t="shared" si="756"/>
        <v>N/A</v>
      </c>
      <c r="AA1281" s="71" t="str">
        <f t="shared" si="743"/>
        <v>N/A</v>
      </c>
      <c r="AB1281" s="71" t="str">
        <f t="shared" si="744"/>
        <v/>
      </c>
      <c r="AC1281" s="71" t="str">
        <f t="shared" si="745"/>
        <v/>
      </c>
      <c r="AD1281" s="71" t="str">
        <f t="shared" si="757"/>
        <v/>
      </c>
      <c r="AE1281" s="71" t="str">
        <f t="shared" si="758"/>
        <v/>
      </c>
      <c r="AF1281" s="71" t="str">
        <f t="shared" si="746"/>
        <v>N/A</v>
      </c>
      <c r="AG1281" s="71" t="str">
        <f t="shared" si="747"/>
        <v/>
      </c>
      <c r="AH1281" s="71" t="str">
        <f t="shared" si="748"/>
        <v/>
      </c>
      <c r="AI1281" s="71" t="str">
        <f t="shared" si="749"/>
        <v/>
      </c>
      <c r="AJ1281" s="71" t="str">
        <f t="shared" si="750"/>
        <v/>
      </c>
      <c r="AK1281" s="71" t="str">
        <f t="shared" si="751"/>
        <v/>
      </c>
      <c r="AL1281" s="71" t="str">
        <f t="shared" si="759"/>
        <v>N/A</v>
      </c>
      <c r="AM1281" s="71" t="str">
        <f t="shared" si="752"/>
        <v>N/A</v>
      </c>
    </row>
    <row r="1282" spans="1:39" x14ac:dyDescent="0.45">
      <c r="A1282" s="71" t="str">
        <f t="shared" ref="A1282:A1345" si="760">IF(Instance_ID="","",Instance_ID)</f>
        <v>2711560120</v>
      </c>
      <c r="B1282" s="71" t="str">
        <f t="shared" ref="B1282:B1345" si="761">IF(Date="","",Date)</f>
        <v>06-09-2019 08:02:18 UTC</v>
      </c>
      <c r="C1282" s="71" t="str">
        <f t="shared" ref="C1282:C1345" si="762">IF(Unique_ID="","",Unique_ID)</f>
        <v>ffyx-1u59-w2gv</v>
      </c>
      <c r="D1282" s="71" t="str">
        <f t="shared" ref="D1282:D1345" si="763">IF(Latitude="","",Latitude)</f>
        <v>-15.653730053454638</v>
      </c>
      <c r="E1282" s="71" t="str">
        <f t="shared" ref="E1282:E1345" si="764">IF(Longitude="","",Longitude)</f>
        <v>35.172359347343445</v>
      </c>
      <c r="F1282" s="71" t="str">
        <f t="shared" ref="F1282:F1345" si="765">IF(Elevation="","",Elevation)</f>
        <v>988.0</v>
      </c>
      <c r="G1282" s="71" t="str">
        <f t="shared" ref="G1282:G1345" si="766">IF(Geo_Level_1="","",Geo_Level_1)</f>
        <v>Malawi</v>
      </c>
      <c r="H1282" s="71" t="str">
        <f t="shared" ref="H1282:H1345" si="767">IF(Geo_Level_2="","",Geo_Level_2)</f>
        <v>Chiradzulu</v>
      </c>
      <c r="I1282" s="71" t="str">
        <f t="shared" ref="I1282:I1345" si="768">IF(Geo_Level_1="","",Geo_Level_3)</f>
        <v>Mpama</v>
      </c>
      <c r="J1282" s="71" t="str">
        <f t="shared" ref="J1282:J1345" si="769">IF(Geo_Level_1="","",Geo_Level_4)</f>
        <v>Makalani</v>
      </c>
      <c r="K1282" s="71" t="str">
        <f t="shared" ref="K1282:K1345" si="770">IF(Geo_Level_1="","",Geo_Level_5)</f>
        <v>Meja</v>
      </c>
      <c r="L1282" s="71">
        <f t="shared" ref="L1282:L1345" si="771">IF(Geo_Level_1="","",Geo_Level_6)</f>
        <v>0</v>
      </c>
      <c r="M1282" s="71">
        <f t="shared" ref="M1282:M1345" si="772">IF(Geo_Level_1="","",Geo_Level_7)</f>
        <v>0</v>
      </c>
      <c r="N1282" s="71">
        <f t="shared" si="753"/>
        <v>0</v>
      </c>
      <c r="O1282" s="71" t="str">
        <f t="shared" si="754"/>
        <v>No Improved System</v>
      </c>
      <c r="P1282" s="71" t="s">
        <v>96</v>
      </c>
      <c r="Q1282" s="71" t="str">
        <f t="shared" ref="Q1282:Q1345" si="773">IF(Type_Improved_Water_Point="","",Type_Improved_Water_Point)</f>
        <v/>
      </c>
      <c r="R1282" s="71" t="str">
        <f t="shared" ref="R1282:R1345" si="774">IF(Type_Unimproved_Water="","",Type_Unimproved_Water)</f>
        <v>Unprotected well</v>
      </c>
      <c r="S1282" s="71" t="str">
        <f t="shared" si="755"/>
        <v>Unprotected well</v>
      </c>
      <c r="T1282" s="71" t="str">
        <f t="shared" ref="T1282:T1345" si="775">IF(P1282="N/A",P1282,IF(Waterpoint_Source_Protected="","No Data",IF(Waterpoint_Source_Protected="Yes",1,0)))</f>
        <v>N/A</v>
      </c>
      <c r="U1282" s="71">
        <f t="shared" ref="U1282:U1345" si="776">IF(Number_Users="","",Number_Users)</f>
        <v>260</v>
      </c>
      <c r="V1282" s="71" t="str">
        <f t="shared" ref="V1282:V1345" si="777">IFERROR(IF(P1282="N/A",P1282,IF(U1282="","No Data",IF(U1282&lt;=Gov_Standard_Number_Users,1,0))),1)</f>
        <v>N/A</v>
      </c>
      <c r="W1282" s="71" t="str">
        <f t="shared" ref="W1282:W1345" si="778">IF(Waterpoint_Out_Of_Service_Broken="","",IF(Waterpoint_Out_Of_Service_Broken="No",1,0))</f>
        <v/>
      </c>
      <c r="X1282" s="71" t="str">
        <f t="shared" ref="X1282:X1345" si="779">IF(Waterpoint_Number_Times_Broken="","",IF(Waterpoint_Number_Times_Broken&lt;=12,1,0))</f>
        <v/>
      </c>
      <c r="Y1282" s="71" t="str">
        <f t="shared" ref="Y1282:Y1345" si="780">IF(Waterpoint_Days_Broken="","",IF(Waterpoint_Days_Broken&gt;1,0,1))</f>
        <v/>
      </c>
      <c r="Z1282" s="71" t="str">
        <f t="shared" si="756"/>
        <v>N/A</v>
      </c>
      <c r="AA1282" s="71" t="str">
        <f t="shared" ref="AA1282:AA1345" si="781">IF(P1282="N/A",P1282,IF(Water_Available_Day_Of_Visit="","No Data",IF(Water_Available_Day_Of_Visit="Yes",1,0)))</f>
        <v>N/A</v>
      </c>
      <c r="AB1282" s="71" t="str">
        <f t="shared" ref="AB1282:AB1345" si="782">IF(Seconds_20L="","",Seconds_20L)</f>
        <v/>
      </c>
      <c r="AC1282" s="71" t="str">
        <f t="shared" ref="AC1282:AC1345" si="783">IF(Piped_Or_Handpump="","",Piped_Or_Handpump)</f>
        <v/>
      </c>
      <c r="AD1282" s="71" t="str">
        <f t="shared" si="757"/>
        <v/>
      </c>
      <c r="AE1282" s="71" t="str">
        <f t="shared" si="758"/>
        <v/>
      </c>
      <c r="AF1282" s="71" t="str">
        <f t="shared" ref="AF1282:AF1345" si="784">IF(P1282="N/A",P1282,IF(AND(AD1282="",AE1282=""),"No Data",IF(AC1282="Piped System",IF(AE1282&gt;=Gov_Standards_Quantity,1,0),IF(AC1282="Handpump",IF(AB1282&lt;=Standard_Time_To_Fill_Bucket,1,0)))))</f>
        <v>N/A</v>
      </c>
      <c r="AG1282" s="71" t="str">
        <f t="shared" ref="AG1282:AG1345" si="785">IF(Ecoli_Result="","",IF(Ecoli_Result=Standard_Ecoli,1,0))</f>
        <v/>
      </c>
      <c r="AH1282" s="71" t="str">
        <f t="shared" ref="AH1282:AH1345" si="786">IF(Residual_Chlorine_Result="","",IF(AND(Residual_Chlorine_Result&lt;=Standard_Residual_Chlorine_Max,Residual_Chlorine_Result&gt;=Standard_Residual_Chlorine_Min),1,0))</f>
        <v/>
      </c>
      <c r="AI1282" s="71" t="str">
        <f t="shared" ref="AI1282:AI1345" si="787">IF(Bacteria_Result="","",IF(Bacteria_Result=Standard_Bacteria,1,0))</f>
        <v/>
      </c>
      <c r="AJ1282" s="71" t="str">
        <f t="shared" ref="AJ1282:AJ1345" si="788">IF(Other_Contaminant="","",Other_Contaminant)</f>
        <v/>
      </c>
      <c r="AK1282" s="71" t="str">
        <f t="shared" ref="AK1282:AK1345" si="789">IF(Other_Contaminant_Result="","",IF(Other_Contaminant_Result&lt;=Standard_Other_Contaminant,1,0))</f>
        <v/>
      </c>
      <c r="AL1282" s="71" t="str">
        <f t="shared" si="759"/>
        <v>N/A</v>
      </c>
      <c r="AM1282" s="71" t="str">
        <f t="shared" ref="AM1282:AM1345" si="790">IF(P1282="N/A",P1282,IF(Water_Point_Condition_Overall="","No Data",IF(Water_Point_Condition_Overall="Normal",1,0)))</f>
        <v>N/A</v>
      </c>
    </row>
    <row r="1283" spans="1:39" x14ac:dyDescent="0.45">
      <c r="A1283" s="71" t="str">
        <f t="shared" si="760"/>
        <v>2727080061</v>
      </c>
      <c r="B1283" s="71" t="str">
        <f t="shared" si="761"/>
        <v>06-09-2019 08:08:24 UTC</v>
      </c>
      <c r="C1283" s="71" t="str">
        <f t="shared" si="762"/>
        <v>umwf-vkwc-pww7</v>
      </c>
      <c r="D1283" s="71" t="str">
        <f t="shared" si="763"/>
        <v>-15.60927155893296</v>
      </c>
      <c r="E1283" s="71" t="str">
        <f t="shared" si="764"/>
        <v>35.16079626046121</v>
      </c>
      <c r="F1283" s="71" t="str">
        <f t="shared" si="765"/>
        <v>1056.0</v>
      </c>
      <c r="G1283" s="71" t="str">
        <f t="shared" si="766"/>
        <v>Malawi</v>
      </c>
      <c r="H1283" s="71" t="str">
        <f t="shared" si="767"/>
        <v>Chiradzulu</v>
      </c>
      <c r="I1283" s="71" t="str">
        <f t="shared" si="768"/>
        <v>Mpama</v>
      </c>
      <c r="J1283" s="71" t="str">
        <f t="shared" si="769"/>
        <v>Mmanga</v>
      </c>
      <c r="K1283" s="71" t="str">
        <f t="shared" si="770"/>
        <v>Gilinjala</v>
      </c>
      <c r="L1283" s="71">
        <f t="shared" si="771"/>
        <v>0</v>
      </c>
      <c r="M1283" s="71">
        <f t="shared" si="772"/>
        <v>0</v>
      </c>
      <c r="N1283" s="71">
        <f t="shared" ref="N1283:N1346" si="791">SUM(P1283,T1283,V1283,Z1283,AA1283,AF1283,AL1283,AM1283)</f>
        <v>8</v>
      </c>
      <c r="O1283" s="71" t="str">
        <f t="shared" ref="O1283:O1346" si="792">IF(N1283=0,"No Improved System",IF(N1283=1,"Inadequate Level of Service",IF(N1283=2,"Inadequate Level of Service",IF(N1283=3,"Basic Level of Service",IF(N1283=4,"Basic Level of Service",IF(N1283=5,"Basic Level of Service",IF(N1283=6,"Intermediate Level of Service",IF(N1283=7,"Intermediate Level of Service",IF(N1283=8,"High Level of Service")))))))))</f>
        <v>High Level of Service</v>
      </c>
      <c r="P1283" s="71">
        <v>1</v>
      </c>
      <c r="Q1283" s="71" t="str">
        <f t="shared" si="773"/>
        <v>Afridev Handpump</v>
      </c>
      <c r="R1283" s="71" t="str">
        <f t="shared" si="774"/>
        <v/>
      </c>
      <c r="S1283" s="71" t="str">
        <f t="shared" ref="S1283:S1346" si="793">CONCATENATE(Q1283,R1283)</f>
        <v>Afridev Handpump</v>
      </c>
      <c r="T1283" s="71">
        <f t="shared" si="775"/>
        <v>1</v>
      </c>
      <c r="U1283" s="71">
        <f t="shared" si="776"/>
        <v>240</v>
      </c>
      <c r="V1283" s="71">
        <f t="shared" si="777"/>
        <v>1</v>
      </c>
      <c r="W1283" s="71">
        <f t="shared" si="778"/>
        <v>1</v>
      </c>
      <c r="X1283" s="71" t="str">
        <f t="shared" si="779"/>
        <v/>
      </c>
      <c r="Y1283" s="71" t="str">
        <f t="shared" si="780"/>
        <v/>
      </c>
      <c r="Z1283" s="71">
        <f t="shared" ref="Z1283:Z1346" si="794">IF(P1283="N/A",P1283,IF(OR(W1283="",AND(W1283=0,X1283="",Y1283="")),"No Data",IF(W1283=1,1,IF(AND(X1283=1,Y1283=1),1,0))))</f>
        <v>1</v>
      </c>
      <c r="AA1283" s="71">
        <f t="shared" si="781"/>
        <v>1</v>
      </c>
      <c r="AB1283" s="71">
        <f t="shared" si="782"/>
        <v>55</v>
      </c>
      <c r="AC1283" s="71" t="str">
        <f t="shared" si="783"/>
        <v>Handpump</v>
      </c>
      <c r="AD1283" s="71">
        <f t="shared" ref="AD1283:AD1346" si="795">IF(AC1283="Handpump",IF(AB1283="","",AB1283),"")</f>
        <v>55</v>
      </c>
      <c r="AE1283" s="71" t="str">
        <f t="shared" ref="AE1283:AE1346" si="796">IF(AC1283="piped system",IFERROR(20/AB1283*86400/U1283,""),"")</f>
        <v/>
      </c>
      <c r="AF1283" s="71">
        <f t="shared" si="784"/>
        <v>1</v>
      </c>
      <c r="AG1283" s="71" t="str">
        <f t="shared" si="785"/>
        <v/>
      </c>
      <c r="AH1283" s="71" t="str">
        <f t="shared" si="786"/>
        <v/>
      </c>
      <c r="AI1283" s="71">
        <f t="shared" si="787"/>
        <v>1</v>
      </c>
      <c r="AJ1283" s="71" t="str">
        <f t="shared" si="788"/>
        <v>Turbidity</v>
      </c>
      <c r="AK1283" s="71">
        <f t="shared" si="789"/>
        <v>1</v>
      </c>
      <c r="AL1283" s="71">
        <f t="shared" ref="AL1283:AL1346" si="797">IF(P1283="N/A",P1283,IF(AJ1283="",IF(OR(AG1283=0,AND(AI1283=0,AG1283="")),0,IF(OR(AG1283=1,AH1283=1,AI1283=1),1,"No Data")),IF(OR(AK1283=0,AG1283=0,AND(AI1283=0,AG1283="")),0,IF(AND(AK1283=1,OR(AG1283=1,AH1283=1,AI1283=1)),1,"No Data"))))</f>
        <v>1</v>
      </c>
      <c r="AM1283" s="71">
        <f t="shared" si="790"/>
        <v>1</v>
      </c>
    </row>
    <row r="1284" spans="1:39" x14ac:dyDescent="0.45">
      <c r="A1284" s="71" t="str">
        <f t="shared" si="760"/>
        <v>2734960289</v>
      </c>
      <c r="B1284" s="71" t="str">
        <f t="shared" si="761"/>
        <v>06-09-2019 08:42:18 UTC</v>
      </c>
      <c r="C1284" s="71" t="str">
        <f t="shared" si="762"/>
        <v>x77t-nrmv-tmjd</v>
      </c>
      <c r="D1284" s="71" t="str">
        <f t="shared" si="763"/>
        <v>-15.654414100572467</v>
      </c>
      <c r="E1284" s="71" t="str">
        <f t="shared" si="764"/>
        <v>35.179066797718406</v>
      </c>
      <c r="F1284" s="71" t="str">
        <f t="shared" si="765"/>
        <v>1015.0</v>
      </c>
      <c r="G1284" s="71" t="str">
        <f t="shared" si="766"/>
        <v>Malawi</v>
      </c>
      <c r="H1284" s="71" t="str">
        <f t="shared" si="767"/>
        <v>Chiradzulu</v>
      </c>
      <c r="I1284" s="71" t="str">
        <f t="shared" si="768"/>
        <v>Mpama</v>
      </c>
      <c r="J1284" s="71" t="str">
        <f t="shared" si="769"/>
        <v>Makalani</v>
      </c>
      <c r="K1284" s="71" t="str">
        <f t="shared" si="770"/>
        <v>Ndimbule</v>
      </c>
      <c r="L1284" s="71">
        <f t="shared" si="771"/>
        <v>0</v>
      </c>
      <c r="M1284" s="71">
        <f t="shared" si="772"/>
        <v>0</v>
      </c>
      <c r="N1284" s="71">
        <f t="shared" si="791"/>
        <v>5</v>
      </c>
      <c r="O1284" s="71" t="str">
        <f t="shared" si="792"/>
        <v>Basic Level of Service</v>
      </c>
      <c r="P1284" s="71">
        <v>1</v>
      </c>
      <c r="Q1284" s="71" t="str">
        <f t="shared" si="773"/>
        <v>Afridev Handpump</v>
      </c>
      <c r="R1284" s="71" t="str">
        <f t="shared" si="774"/>
        <v/>
      </c>
      <c r="S1284" s="71" t="str">
        <f t="shared" si="793"/>
        <v>Afridev Handpump</v>
      </c>
      <c r="T1284" s="71">
        <f t="shared" si="775"/>
        <v>1</v>
      </c>
      <c r="U1284" s="71">
        <f t="shared" si="776"/>
        <v>420</v>
      </c>
      <c r="V1284" s="71">
        <f t="shared" si="777"/>
        <v>0</v>
      </c>
      <c r="W1284" s="71">
        <f t="shared" si="778"/>
        <v>0</v>
      </c>
      <c r="X1284" s="71">
        <f t="shared" si="779"/>
        <v>1</v>
      </c>
      <c r="Y1284" s="71">
        <f t="shared" si="780"/>
        <v>0</v>
      </c>
      <c r="Z1284" s="71">
        <f t="shared" si="794"/>
        <v>0</v>
      </c>
      <c r="AA1284" s="71">
        <f t="shared" si="781"/>
        <v>1</v>
      </c>
      <c r="AB1284" s="71">
        <f t="shared" si="782"/>
        <v>56</v>
      </c>
      <c r="AC1284" s="71" t="str">
        <f t="shared" si="783"/>
        <v>Handpump</v>
      </c>
      <c r="AD1284" s="71">
        <f t="shared" si="795"/>
        <v>56</v>
      </c>
      <c r="AE1284" s="71" t="str">
        <f t="shared" si="796"/>
        <v/>
      </c>
      <c r="AF1284" s="71">
        <f t="shared" si="784"/>
        <v>1</v>
      </c>
      <c r="AG1284" s="71" t="str">
        <f t="shared" si="785"/>
        <v/>
      </c>
      <c r="AH1284" s="71" t="str">
        <f t="shared" si="786"/>
        <v/>
      </c>
      <c r="AI1284" s="71">
        <f t="shared" si="787"/>
        <v>1</v>
      </c>
      <c r="AJ1284" s="71" t="str">
        <f t="shared" si="788"/>
        <v>Turbidity</v>
      </c>
      <c r="AK1284" s="71">
        <f t="shared" si="789"/>
        <v>1</v>
      </c>
      <c r="AL1284" s="71">
        <f t="shared" si="797"/>
        <v>1</v>
      </c>
      <c r="AM1284" s="71">
        <f t="shared" si="790"/>
        <v>0</v>
      </c>
    </row>
    <row r="1285" spans="1:39" x14ac:dyDescent="0.45">
      <c r="A1285" s="71" t="str">
        <f t="shared" si="760"/>
        <v>2728900313</v>
      </c>
      <c r="B1285" s="71" t="str">
        <f t="shared" si="761"/>
        <v>06-09-2019 08:48:46 UTC</v>
      </c>
      <c r="C1285" s="71" t="str">
        <f t="shared" si="762"/>
        <v>cp3x-dx4k-kcj7</v>
      </c>
      <c r="D1285" s="71" t="str">
        <f t="shared" si="763"/>
        <v>-15.64151351340115</v>
      </c>
      <c r="E1285" s="71" t="str">
        <f t="shared" si="764"/>
        <v>35.15383559279144</v>
      </c>
      <c r="F1285" s="71" t="str">
        <f t="shared" si="765"/>
        <v>1105.0</v>
      </c>
      <c r="G1285" s="71" t="str">
        <f t="shared" si="766"/>
        <v>Malawi</v>
      </c>
      <c r="H1285" s="71" t="str">
        <f t="shared" si="767"/>
        <v>Chiradzulu</v>
      </c>
      <c r="I1285" s="71" t="str">
        <f t="shared" si="768"/>
        <v>Mpama</v>
      </c>
      <c r="J1285" s="71" t="str">
        <f t="shared" si="769"/>
        <v>Makalani</v>
      </c>
      <c r="K1285" s="71" t="str">
        <f t="shared" si="770"/>
        <v>Makalani</v>
      </c>
      <c r="L1285" s="71">
        <f t="shared" si="771"/>
        <v>0</v>
      </c>
      <c r="M1285" s="71">
        <f t="shared" si="772"/>
        <v>0</v>
      </c>
      <c r="N1285" s="71">
        <f t="shared" si="791"/>
        <v>7</v>
      </c>
      <c r="O1285" s="71" t="str">
        <f t="shared" si="792"/>
        <v>Intermediate Level of Service</v>
      </c>
      <c r="P1285" s="71">
        <v>1</v>
      </c>
      <c r="Q1285" s="71" t="str">
        <f t="shared" si="773"/>
        <v>Afridev Handpump</v>
      </c>
      <c r="R1285" s="71" t="str">
        <f t="shared" si="774"/>
        <v/>
      </c>
      <c r="S1285" s="71" t="str">
        <f t="shared" si="793"/>
        <v>Afridev Handpump</v>
      </c>
      <c r="T1285" s="71">
        <f t="shared" si="775"/>
        <v>1</v>
      </c>
      <c r="U1285" s="71">
        <f t="shared" si="776"/>
        <v>585</v>
      </c>
      <c r="V1285" s="71">
        <f t="shared" si="777"/>
        <v>0</v>
      </c>
      <c r="W1285" s="71">
        <f t="shared" si="778"/>
        <v>1</v>
      </c>
      <c r="X1285" s="71" t="str">
        <f t="shared" si="779"/>
        <v/>
      </c>
      <c r="Y1285" s="71" t="str">
        <f t="shared" si="780"/>
        <v/>
      </c>
      <c r="Z1285" s="71">
        <f t="shared" si="794"/>
        <v>1</v>
      </c>
      <c r="AA1285" s="71">
        <f t="shared" si="781"/>
        <v>1</v>
      </c>
      <c r="AB1285" s="71">
        <f t="shared" si="782"/>
        <v>47</v>
      </c>
      <c r="AC1285" s="71" t="str">
        <f t="shared" si="783"/>
        <v>Handpump</v>
      </c>
      <c r="AD1285" s="71">
        <f t="shared" si="795"/>
        <v>47</v>
      </c>
      <c r="AE1285" s="71" t="str">
        <f t="shared" si="796"/>
        <v/>
      </c>
      <c r="AF1285" s="71">
        <f t="shared" si="784"/>
        <v>1</v>
      </c>
      <c r="AG1285" s="71" t="str">
        <f t="shared" si="785"/>
        <v/>
      </c>
      <c r="AH1285" s="71" t="str">
        <f t="shared" si="786"/>
        <v/>
      </c>
      <c r="AI1285" s="71">
        <f t="shared" si="787"/>
        <v>1</v>
      </c>
      <c r="AJ1285" s="71" t="str">
        <f t="shared" si="788"/>
        <v>Turbidity</v>
      </c>
      <c r="AK1285" s="71">
        <f t="shared" si="789"/>
        <v>1</v>
      </c>
      <c r="AL1285" s="71">
        <f t="shared" si="797"/>
        <v>1</v>
      </c>
      <c r="AM1285" s="71">
        <f t="shared" si="790"/>
        <v>1</v>
      </c>
    </row>
    <row r="1286" spans="1:39" x14ac:dyDescent="0.45">
      <c r="A1286" s="71" t="str">
        <f t="shared" si="760"/>
        <v>2711460364</v>
      </c>
      <c r="B1286" s="71" t="str">
        <f t="shared" si="761"/>
        <v>06-09-2019 08:49:26 UTC</v>
      </c>
      <c r="C1286" s="71" t="str">
        <f t="shared" si="762"/>
        <v>4qu1-uuat-5k4q</v>
      </c>
      <c r="D1286" s="71" t="str">
        <f t="shared" si="763"/>
        <v>-15.649129394441843</v>
      </c>
      <c r="E1286" s="71" t="str">
        <f t="shared" si="764"/>
        <v>35.16632119193673</v>
      </c>
      <c r="F1286" s="71" t="str">
        <f t="shared" si="765"/>
        <v>1029.0</v>
      </c>
      <c r="G1286" s="71" t="str">
        <f t="shared" si="766"/>
        <v>Malawi</v>
      </c>
      <c r="H1286" s="71" t="str">
        <f t="shared" si="767"/>
        <v>Chiradzulu</v>
      </c>
      <c r="I1286" s="71" t="str">
        <f t="shared" si="768"/>
        <v>Mpama</v>
      </c>
      <c r="J1286" s="71" t="str">
        <f t="shared" si="769"/>
        <v>Makalani</v>
      </c>
      <c r="K1286" s="71" t="str">
        <f t="shared" si="770"/>
        <v>Mlenje</v>
      </c>
      <c r="L1286" s="71">
        <f t="shared" si="771"/>
        <v>0</v>
      </c>
      <c r="M1286" s="71">
        <f t="shared" si="772"/>
        <v>0</v>
      </c>
      <c r="N1286" s="71">
        <f t="shared" si="791"/>
        <v>0</v>
      </c>
      <c r="O1286" s="71" t="str">
        <f t="shared" si="792"/>
        <v>No Improved System</v>
      </c>
      <c r="P1286" s="71" t="s">
        <v>96</v>
      </c>
      <c r="Q1286" s="71" t="str">
        <f t="shared" si="773"/>
        <v/>
      </c>
      <c r="R1286" s="71" t="str">
        <f t="shared" si="774"/>
        <v>Unprotected well</v>
      </c>
      <c r="S1286" s="71" t="str">
        <f t="shared" si="793"/>
        <v>Unprotected well</v>
      </c>
      <c r="T1286" s="71" t="str">
        <f t="shared" si="775"/>
        <v>N/A</v>
      </c>
      <c r="U1286" s="71">
        <f t="shared" si="776"/>
        <v>220</v>
      </c>
      <c r="V1286" s="71" t="str">
        <f t="shared" si="777"/>
        <v>N/A</v>
      </c>
      <c r="W1286" s="71" t="str">
        <f t="shared" si="778"/>
        <v/>
      </c>
      <c r="X1286" s="71" t="str">
        <f t="shared" si="779"/>
        <v/>
      </c>
      <c r="Y1286" s="71" t="str">
        <f t="shared" si="780"/>
        <v/>
      </c>
      <c r="Z1286" s="71" t="str">
        <f t="shared" si="794"/>
        <v>N/A</v>
      </c>
      <c r="AA1286" s="71" t="str">
        <f t="shared" si="781"/>
        <v>N/A</v>
      </c>
      <c r="AB1286" s="71" t="str">
        <f t="shared" si="782"/>
        <v/>
      </c>
      <c r="AC1286" s="71" t="str">
        <f t="shared" si="783"/>
        <v/>
      </c>
      <c r="AD1286" s="71" t="str">
        <f t="shared" si="795"/>
        <v/>
      </c>
      <c r="AE1286" s="71" t="str">
        <f t="shared" si="796"/>
        <v/>
      </c>
      <c r="AF1286" s="71" t="str">
        <f t="shared" si="784"/>
        <v>N/A</v>
      </c>
      <c r="AG1286" s="71" t="str">
        <f t="shared" si="785"/>
        <v/>
      </c>
      <c r="AH1286" s="71" t="str">
        <f t="shared" si="786"/>
        <v/>
      </c>
      <c r="AI1286" s="71" t="str">
        <f t="shared" si="787"/>
        <v/>
      </c>
      <c r="AJ1286" s="71" t="str">
        <f t="shared" si="788"/>
        <v/>
      </c>
      <c r="AK1286" s="71" t="str">
        <f t="shared" si="789"/>
        <v/>
      </c>
      <c r="AL1286" s="71" t="str">
        <f t="shared" si="797"/>
        <v>N/A</v>
      </c>
      <c r="AM1286" s="71" t="str">
        <f t="shared" si="790"/>
        <v>N/A</v>
      </c>
    </row>
    <row r="1287" spans="1:39" x14ac:dyDescent="0.45">
      <c r="A1287" s="71" t="str">
        <f t="shared" si="760"/>
        <v>2713330305</v>
      </c>
      <c r="B1287" s="71" t="str">
        <f t="shared" si="761"/>
        <v>06-09-2019 08:49:41 UTC</v>
      </c>
      <c r="C1287" s="71" t="str">
        <f t="shared" si="762"/>
        <v>f0h1-3b9r-1fm6</v>
      </c>
      <c r="D1287" s="71" t="str">
        <f t="shared" si="763"/>
        <v>-15.653540161438286</v>
      </c>
      <c r="E1287" s="71" t="str">
        <f t="shared" si="764"/>
        <v>35.17566232010722</v>
      </c>
      <c r="F1287" s="71" t="str">
        <f t="shared" si="765"/>
        <v>995.0</v>
      </c>
      <c r="G1287" s="71" t="str">
        <f t="shared" si="766"/>
        <v>Malawi</v>
      </c>
      <c r="H1287" s="71" t="str">
        <f t="shared" si="767"/>
        <v>Chiradzulu</v>
      </c>
      <c r="I1287" s="71" t="str">
        <f t="shared" si="768"/>
        <v>Mpama</v>
      </c>
      <c r="J1287" s="71" t="str">
        <f t="shared" si="769"/>
        <v>Makalani</v>
      </c>
      <c r="K1287" s="71" t="str">
        <f t="shared" si="770"/>
        <v>Ndimbule</v>
      </c>
      <c r="L1287" s="71">
        <f t="shared" si="771"/>
        <v>0</v>
      </c>
      <c r="M1287" s="71">
        <f t="shared" si="772"/>
        <v>0</v>
      </c>
      <c r="N1287" s="71">
        <f t="shared" si="791"/>
        <v>5</v>
      </c>
      <c r="O1287" s="71" t="str">
        <f t="shared" si="792"/>
        <v>Basic Level of Service</v>
      </c>
      <c r="P1287" s="71">
        <v>1</v>
      </c>
      <c r="Q1287" s="71" t="str">
        <f t="shared" si="773"/>
        <v>Afridev Handpump</v>
      </c>
      <c r="R1287" s="71" t="str">
        <f t="shared" si="774"/>
        <v/>
      </c>
      <c r="S1287" s="71" t="str">
        <f t="shared" si="793"/>
        <v>Afridev Handpump</v>
      </c>
      <c r="T1287" s="71">
        <f t="shared" si="775"/>
        <v>1</v>
      </c>
      <c r="U1287" s="71">
        <f t="shared" si="776"/>
        <v>650</v>
      </c>
      <c r="V1287" s="71">
        <f t="shared" si="777"/>
        <v>0</v>
      </c>
      <c r="W1287" s="71">
        <f t="shared" si="778"/>
        <v>0</v>
      </c>
      <c r="X1287" s="71">
        <f t="shared" si="779"/>
        <v>1</v>
      </c>
      <c r="Y1287" s="71">
        <f t="shared" si="780"/>
        <v>0</v>
      </c>
      <c r="Z1287" s="71">
        <f t="shared" si="794"/>
        <v>0</v>
      </c>
      <c r="AA1287" s="71">
        <f t="shared" si="781"/>
        <v>1</v>
      </c>
      <c r="AB1287" s="71">
        <f t="shared" si="782"/>
        <v>46</v>
      </c>
      <c r="AC1287" s="71" t="str">
        <f t="shared" si="783"/>
        <v>Handpump</v>
      </c>
      <c r="AD1287" s="71">
        <f t="shared" si="795"/>
        <v>46</v>
      </c>
      <c r="AE1287" s="71" t="str">
        <f t="shared" si="796"/>
        <v/>
      </c>
      <c r="AF1287" s="71">
        <f t="shared" si="784"/>
        <v>1</v>
      </c>
      <c r="AG1287" s="71" t="str">
        <f t="shared" si="785"/>
        <v/>
      </c>
      <c r="AH1287" s="71" t="str">
        <f t="shared" si="786"/>
        <v/>
      </c>
      <c r="AI1287" s="71">
        <f t="shared" si="787"/>
        <v>1</v>
      </c>
      <c r="AJ1287" s="71" t="str">
        <f t="shared" si="788"/>
        <v>Turbidity</v>
      </c>
      <c r="AK1287" s="71">
        <f t="shared" si="789"/>
        <v>1</v>
      </c>
      <c r="AL1287" s="71">
        <f t="shared" si="797"/>
        <v>1</v>
      </c>
      <c r="AM1287" s="71">
        <f t="shared" si="790"/>
        <v>0</v>
      </c>
    </row>
    <row r="1288" spans="1:39" x14ac:dyDescent="0.45">
      <c r="A1288" s="71" t="str">
        <f t="shared" si="760"/>
        <v>2722990089</v>
      </c>
      <c r="B1288" s="71" t="str">
        <f t="shared" si="761"/>
        <v>06-09-2019 09:01:11 UTC</v>
      </c>
      <c r="C1288" s="71" t="str">
        <f t="shared" si="762"/>
        <v>nfrx-5g0a-55xa</v>
      </c>
      <c r="D1288" s="71" t="str">
        <f t="shared" si="763"/>
        <v>-15.716632967814803</v>
      </c>
      <c r="E1288" s="71" t="str">
        <f t="shared" si="764"/>
        <v>35.18109831959009</v>
      </c>
      <c r="F1288" s="71" t="str">
        <f t="shared" si="765"/>
        <v>975.0</v>
      </c>
      <c r="G1288" s="71" t="str">
        <f t="shared" si="766"/>
        <v>Malawi</v>
      </c>
      <c r="H1288" s="71" t="str">
        <f t="shared" si="767"/>
        <v>Chiradzulu</v>
      </c>
      <c r="I1288" s="71" t="str">
        <f t="shared" si="768"/>
        <v>Mpama</v>
      </c>
      <c r="J1288" s="71" t="str">
        <f t="shared" si="769"/>
        <v>Mbalame</v>
      </c>
      <c r="K1288" s="71" t="str">
        <f t="shared" si="770"/>
        <v>Mbalame</v>
      </c>
      <c r="L1288" s="71">
        <f t="shared" si="771"/>
        <v>0</v>
      </c>
      <c r="M1288" s="71">
        <f t="shared" si="772"/>
        <v>0</v>
      </c>
      <c r="N1288" s="71">
        <f t="shared" si="791"/>
        <v>7</v>
      </c>
      <c r="O1288" s="71" t="str">
        <f t="shared" si="792"/>
        <v>Intermediate Level of Service</v>
      </c>
      <c r="P1288" s="71">
        <v>1</v>
      </c>
      <c r="Q1288" s="71" t="str">
        <f t="shared" si="773"/>
        <v>Afridev Handpump</v>
      </c>
      <c r="R1288" s="71" t="str">
        <f t="shared" si="774"/>
        <v/>
      </c>
      <c r="S1288" s="71" t="str">
        <f t="shared" si="793"/>
        <v>Afridev Handpump</v>
      </c>
      <c r="T1288" s="71">
        <f t="shared" si="775"/>
        <v>1</v>
      </c>
      <c r="U1288" s="71">
        <f t="shared" si="776"/>
        <v>200</v>
      </c>
      <c r="V1288" s="71">
        <f t="shared" si="777"/>
        <v>1</v>
      </c>
      <c r="W1288" s="71">
        <f t="shared" si="778"/>
        <v>0</v>
      </c>
      <c r="X1288" s="71">
        <f t="shared" si="779"/>
        <v>1</v>
      </c>
      <c r="Y1288" s="71">
        <f t="shared" si="780"/>
        <v>0</v>
      </c>
      <c r="Z1288" s="71">
        <f t="shared" si="794"/>
        <v>0</v>
      </c>
      <c r="AA1288" s="71">
        <f t="shared" si="781"/>
        <v>1</v>
      </c>
      <c r="AB1288" s="71">
        <f t="shared" si="782"/>
        <v>45</v>
      </c>
      <c r="AC1288" s="71" t="str">
        <f t="shared" si="783"/>
        <v>Handpump</v>
      </c>
      <c r="AD1288" s="71">
        <f t="shared" si="795"/>
        <v>45</v>
      </c>
      <c r="AE1288" s="71" t="str">
        <f t="shared" si="796"/>
        <v/>
      </c>
      <c r="AF1288" s="71">
        <f t="shared" si="784"/>
        <v>1</v>
      </c>
      <c r="AG1288" s="71" t="str">
        <f t="shared" si="785"/>
        <v/>
      </c>
      <c r="AH1288" s="71" t="str">
        <f t="shared" si="786"/>
        <v/>
      </c>
      <c r="AI1288" s="71">
        <f t="shared" si="787"/>
        <v>1</v>
      </c>
      <c r="AJ1288" s="71" t="str">
        <f t="shared" si="788"/>
        <v>Turbidity</v>
      </c>
      <c r="AK1288" s="71">
        <f t="shared" si="789"/>
        <v>1</v>
      </c>
      <c r="AL1288" s="71">
        <f t="shared" si="797"/>
        <v>1</v>
      </c>
      <c r="AM1288" s="71">
        <f t="shared" si="790"/>
        <v>1</v>
      </c>
    </row>
    <row r="1289" spans="1:39" x14ac:dyDescent="0.45">
      <c r="A1289" s="71" t="str">
        <f t="shared" si="760"/>
        <v>2711460237</v>
      </c>
      <c r="B1289" s="71" t="str">
        <f t="shared" si="761"/>
        <v>06-09-2019 09:37:00 UTC</v>
      </c>
      <c r="C1289" s="71" t="str">
        <f t="shared" si="762"/>
        <v>nhw1-wt8u-0p0k</v>
      </c>
      <c r="D1289" s="71" t="str">
        <f t="shared" si="763"/>
        <v>-15.593735491856933</v>
      </c>
      <c r="E1289" s="71" t="str">
        <f t="shared" si="764"/>
        <v>35.15756964683533</v>
      </c>
      <c r="F1289" s="71" t="str">
        <f t="shared" si="765"/>
        <v>1021.0</v>
      </c>
      <c r="G1289" s="71" t="str">
        <f t="shared" si="766"/>
        <v>Malawi</v>
      </c>
      <c r="H1289" s="71" t="str">
        <f t="shared" si="767"/>
        <v>Chiradzulu</v>
      </c>
      <c r="I1289" s="71" t="str">
        <f t="shared" si="768"/>
        <v>Mpama</v>
      </c>
      <c r="J1289" s="71" t="str">
        <f t="shared" si="769"/>
        <v>Poya</v>
      </c>
      <c r="K1289" s="71" t="str">
        <f t="shared" si="770"/>
        <v>Poya</v>
      </c>
      <c r="L1289" s="71">
        <f t="shared" si="771"/>
        <v>0</v>
      </c>
      <c r="M1289" s="71">
        <f t="shared" si="772"/>
        <v>0</v>
      </c>
      <c r="N1289" s="71">
        <f t="shared" si="791"/>
        <v>5</v>
      </c>
      <c r="O1289" s="71" t="str">
        <f t="shared" si="792"/>
        <v>Basic Level of Service</v>
      </c>
      <c r="P1289" s="71">
        <v>1</v>
      </c>
      <c r="Q1289" s="71" t="str">
        <f t="shared" si="773"/>
        <v>Afridev Handpump</v>
      </c>
      <c r="R1289" s="71" t="str">
        <f t="shared" si="774"/>
        <v/>
      </c>
      <c r="S1289" s="71" t="str">
        <f t="shared" si="793"/>
        <v>Afridev Handpump</v>
      </c>
      <c r="T1289" s="71">
        <f t="shared" si="775"/>
        <v>1</v>
      </c>
      <c r="U1289" s="71">
        <f t="shared" si="776"/>
        <v>120</v>
      </c>
      <c r="V1289" s="71">
        <f t="shared" si="777"/>
        <v>1</v>
      </c>
      <c r="W1289" s="71">
        <f t="shared" si="778"/>
        <v>0</v>
      </c>
      <c r="X1289" s="71">
        <f t="shared" si="779"/>
        <v>1</v>
      </c>
      <c r="Y1289" s="71">
        <f t="shared" si="780"/>
        <v>0</v>
      </c>
      <c r="Z1289" s="71">
        <f t="shared" si="794"/>
        <v>0</v>
      </c>
      <c r="AA1289" s="71">
        <f t="shared" si="781"/>
        <v>1</v>
      </c>
      <c r="AB1289" s="71">
        <f t="shared" si="782"/>
        <v>176</v>
      </c>
      <c r="AC1289" s="71" t="str">
        <f t="shared" si="783"/>
        <v>Handpump</v>
      </c>
      <c r="AD1289" s="71">
        <f t="shared" si="795"/>
        <v>176</v>
      </c>
      <c r="AE1289" s="71" t="str">
        <f t="shared" si="796"/>
        <v/>
      </c>
      <c r="AF1289" s="71">
        <f t="shared" si="784"/>
        <v>0</v>
      </c>
      <c r="AG1289" s="71" t="str">
        <f t="shared" si="785"/>
        <v/>
      </c>
      <c r="AH1289" s="71" t="str">
        <f t="shared" si="786"/>
        <v/>
      </c>
      <c r="AI1289" s="71">
        <f t="shared" si="787"/>
        <v>1</v>
      </c>
      <c r="AJ1289" s="71" t="str">
        <f t="shared" si="788"/>
        <v>Turbidity</v>
      </c>
      <c r="AK1289" s="71">
        <f t="shared" si="789"/>
        <v>1</v>
      </c>
      <c r="AL1289" s="71">
        <f t="shared" si="797"/>
        <v>1</v>
      </c>
      <c r="AM1289" s="71">
        <f t="shared" si="790"/>
        <v>0</v>
      </c>
    </row>
    <row r="1290" spans="1:39" x14ac:dyDescent="0.45">
      <c r="A1290" s="71" t="str">
        <f t="shared" si="760"/>
        <v>2742510123</v>
      </c>
      <c r="B1290" s="71" t="str">
        <f t="shared" si="761"/>
        <v>06-09-2019 09:39:23 UTC</v>
      </c>
      <c r="C1290" s="71" t="str">
        <f t="shared" si="762"/>
        <v>95jh-6msj-763a</v>
      </c>
      <c r="D1290" s="71" t="str">
        <f t="shared" si="763"/>
        <v>-15.7199025</v>
      </c>
      <c r="E1290" s="71" t="str">
        <f t="shared" si="764"/>
        <v>35.1781237</v>
      </c>
      <c r="F1290" s="71" t="str">
        <f t="shared" si="765"/>
        <v>989.0</v>
      </c>
      <c r="G1290" s="71" t="str">
        <f t="shared" si="766"/>
        <v>Malawi</v>
      </c>
      <c r="H1290" s="71" t="str">
        <f t="shared" si="767"/>
        <v>Chiradzulu</v>
      </c>
      <c r="I1290" s="71" t="str">
        <f t="shared" si="768"/>
        <v>Mpama</v>
      </c>
      <c r="J1290" s="71" t="str">
        <f t="shared" si="769"/>
        <v>Mbalame</v>
      </c>
      <c r="K1290" s="71" t="str">
        <f t="shared" si="770"/>
        <v>Mbalame</v>
      </c>
      <c r="L1290" s="71">
        <f t="shared" si="771"/>
        <v>0</v>
      </c>
      <c r="M1290" s="71">
        <f t="shared" si="772"/>
        <v>0</v>
      </c>
      <c r="N1290" s="71">
        <f t="shared" si="791"/>
        <v>0</v>
      </c>
      <c r="O1290" s="71" t="str">
        <f t="shared" si="792"/>
        <v>No Improved System</v>
      </c>
      <c r="P1290" s="71" t="s">
        <v>96</v>
      </c>
      <c r="Q1290" s="71" t="str">
        <f t="shared" si="773"/>
        <v/>
      </c>
      <c r="R1290" s="71" t="str">
        <f t="shared" si="774"/>
        <v>Scoophole</v>
      </c>
      <c r="S1290" s="71" t="str">
        <f t="shared" si="793"/>
        <v>Scoophole</v>
      </c>
      <c r="T1290" s="71" t="str">
        <f t="shared" si="775"/>
        <v>N/A</v>
      </c>
      <c r="U1290" s="71">
        <f t="shared" si="776"/>
        <v>75</v>
      </c>
      <c r="V1290" s="71" t="str">
        <f t="shared" si="777"/>
        <v>N/A</v>
      </c>
      <c r="W1290" s="71" t="str">
        <f t="shared" si="778"/>
        <v/>
      </c>
      <c r="X1290" s="71" t="str">
        <f t="shared" si="779"/>
        <v/>
      </c>
      <c r="Y1290" s="71" t="str">
        <f t="shared" si="780"/>
        <v/>
      </c>
      <c r="Z1290" s="71" t="str">
        <f t="shared" si="794"/>
        <v>N/A</v>
      </c>
      <c r="AA1290" s="71" t="str">
        <f t="shared" si="781"/>
        <v>N/A</v>
      </c>
      <c r="AB1290" s="71" t="str">
        <f t="shared" si="782"/>
        <v/>
      </c>
      <c r="AC1290" s="71" t="str">
        <f t="shared" si="783"/>
        <v/>
      </c>
      <c r="AD1290" s="71" t="str">
        <f t="shared" si="795"/>
        <v/>
      </c>
      <c r="AE1290" s="71" t="str">
        <f t="shared" si="796"/>
        <v/>
      </c>
      <c r="AF1290" s="71" t="str">
        <f t="shared" si="784"/>
        <v>N/A</v>
      </c>
      <c r="AG1290" s="71" t="str">
        <f t="shared" si="785"/>
        <v/>
      </c>
      <c r="AH1290" s="71" t="str">
        <f t="shared" si="786"/>
        <v/>
      </c>
      <c r="AI1290" s="71" t="str">
        <f t="shared" si="787"/>
        <v/>
      </c>
      <c r="AJ1290" s="71" t="str">
        <f t="shared" si="788"/>
        <v/>
      </c>
      <c r="AK1290" s="71" t="str">
        <f t="shared" si="789"/>
        <v/>
      </c>
      <c r="AL1290" s="71" t="str">
        <f t="shared" si="797"/>
        <v>N/A</v>
      </c>
      <c r="AM1290" s="71" t="str">
        <f t="shared" si="790"/>
        <v>N/A</v>
      </c>
    </row>
    <row r="1291" spans="1:39" x14ac:dyDescent="0.45">
      <c r="A1291" s="71" t="str">
        <f t="shared" si="760"/>
        <v>2711550087</v>
      </c>
      <c r="B1291" s="71" t="str">
        <f t="shared" si="761"/>
        <v>06-09-2019 09:59:37 UTC</v>
      </c>
      <c r="C1291" s="71" t="str">
        <f t="shared" si="762"/>
        <v>2079-g2gc-uf5j</v>
      </c>
      <c r="D1291" s="71" t="str">
        <f t="shared" si="763"/>
        <v>-15.57839556131512</v>
      </c>
      <c r="E1291" s="71" t="str">
        <f t="shared" si="764"/>
        <v>35.14135996811092</v>
      </c>
      <c r="F1291" s="71" t="str">
        <f t="shared" si="765"/>
        <v>989.0</v>
      </c>
      <c r="G1291" s="71" t="str">
        <f t="shared" si="766"/>
        <v>Malawi</v>
      </c>
      <c r="H1291" s="71" t="str">
        <f t="shared" si="767"/>
        <v>Chiradzulu</v>
      </c>
      <c r="I1291" s="71" t="str">
        <f t="shared" si="768"/>
        <v>Mpama</v>
      </c>
      <c r="J1291" s="71" t="str">
        <f t="shared" si="769"/>
        <v>Ulaya</v>
      </c>
      <c r="K1291" s="71" t="str">
        <f t="shared" si="770"/>
        <v>Mipande</v>
      </c>
      <c r="L1291" s="71">
        <f t="shared" si="771"/>
        <v>0</v>
      </c>
      <c r="M1291" s="71">
        <f t="shared" si="772"/>
        <v>0</v>
      </c>
      <c r="N1291" s="71">
        <f t="shared" si="791"/>
        <v>8</v>
      </c>
      <c r="O1291" s="71" t="str">
        <f t="shared" si="792"/>
        <v>High Level of Service</v>
      </c>
      <c r="P1291" s="71">
        <v>1</v>
      </c>
      <c r="Q1291" s="71" t="str">
        <f t="shared" si="773"/>
        <v>Afridev Handpump</v>
      </c>
      <c r="R1291" s="71" t="str">
        <f t="shared" si="774"/>
        <v/>
      </c>
      <c r="S1291" s="71" t="str">
        <f t="shared" si="793"/>
        <v>Afridev Handpump</v>
      </c>
      <c r="T1291" s="71">
        <f t="shared" si="775"/>
        <v>1</v>
      </c>
      <c r="U1291" s="71">
        <f t="shared" si="776"/>
        <v>95</v>
      </c>
      <c r="V1291" s="71">
        <f t="shared" si="777"/>
        <v>1</v>
      </c>
      <c r="W1291" s="71">
        <f t="shared" si="778"/>
        <v>1</v>
      </c>
      <c r="X1291" s="71" t="str">
        <f t="shared" si="779"/>
        <v/>
      </c>
      <c r="Y1291" s="71" t="str">
        <f t="shared" si="780"/>
        <v/>
      </c>
      <c r="Z1291" s="71">
        <f t="shared" si="794"/>
        <v>1</v>
      </c>
      <c r="AA1291" s="71">
        <f t="shared" si="781"/>
        <v>1</v>
      </c>
      <c r="AB1291" s="71">
        <f t="shared" si="782"/>
        <v>65</v>
      </c>
      <c r="AC1291" s="71" t="str">
        <f t="shared" si="783"/>
        <v>Handpump</v>
      </c>
      <c r="AD1291" s="71">
        <f t="shared" si="795"/>
        <v>65</v>
      </c>
      <c r="AE1291" s="71" t="str">
        <f t="shared" si="796"/>
        <v/>
      </c>
      <c r="AF1291" s="71">
        <f t="shared" si="784"/>
        <v>1</v>
      </c>
      <c r="AG1291" s="71" t="str">
        <f t="shared" si="785"/>
        <v/>
      </c>
      <c r="AH1291" s="71" t="str">
        <f t="shared" si="786"/>
        <v/>
      </c>
      <c r="AI1291" s="71">
        <f t="shared" si="787"/>
        <v>1</v>
      </c>
      <c r="AJ1291" s="71" t="str">
        <f t="shared" si="788"/>
        <v>Turbidity</v>
      </c>
      <c r="AK1291" s="71">
        <f t="shared" si="789"/>
        <v>1</v>
      </c>
      <c r="AL1291" s="71">
        <f t="shared" si="797"/>
        <v>1</v>
      </c>
      <c r="AM1291" s="71">
        <f t="shared" si="790"/>
        <v>1</v>
      </c>
    </row>
    <row r="1292" spans="1:39" x14ac:dyDescent="0.45">
      <c r="A1292" s="71" t="str">
        <f t="shared" si="760"/>
        <v>2734930107</v>
      </c>
      <c r="B1292" s="71" t="str">
        <f t="shared" si="761"/>
        <v>06-09-2019 10:09:03 UTC</v>
      </c>
      <c r="C1292" s="71" t="str">
        <f t="shared" si="762"/>
        <v>v0uu-qwm1-pa7r</v>
      </c>
      <c r="D1292" s="71" t="str">
        <f t="shared" si="763"/>
        <v>-15.583740365691483</v>
      </c>
      <c r="E1292" s="71" t="str">
        <f t="shared" si="764"/>
        <v>35.143470615148544</v>
      </c>
      <c r="F1292" s="71" t="str">
        <f t="shared" si="765"/>
        <v>996.0</v>
      </c>
      <c r="G1292" s="71" t="str">
        <f t="shared" si="766"/>
        <v>Malawi</v>
      </c>
      <c r="H1292" s="71" t="str">
        <f t="shared" si="767"/>
        <v>Chiradzulu</v>
      </c>
      <c r="I1292" s="71" t="str">
        <f t="shared" si="768"/>
        <v>Mpama</v>
      </c>
      <c r="J1292" s="71" t="str">
        <f t="shared" si="769"/>
        <v>Ulaya</v>
      </c>
      <c r="K1292" s="71" t="str">
        <f t="shared" si="770"/>
        <v>Sadi</v>
      </c>
      <c r="L1292" s="71">
        <f t="shared" si="771"/>
        <v>0</v>
      </c>
      <c r="M1292" s="71">
        <f t="shared" si="772"/>
        <v>0</v>
      </c>
      <c r="N1292" s="71">
        <f t="shared" si="791"/>
        <v>7</v>
      </c>
      <c r="O1292" s="71" t="str">
        <f t="shared" si="792"/>
        <v>Intermediate Level of Service</v>
      </c>
      <c r="P1292" s="71">
        <v>1</v>
      </c>
      <c r="Q1292" s="71" t="str">
        <f t="shared" si="773"/>
        <v>Afridev Handpump</v>
      </c>
      <c r="R1292" s="71" t="str">
        <f t="shared" si="774"/>
        <v/>
      </c>
      <c r="S1292" s="71" t="str">
        <f t="shared" si="793"/>
        <v>Afridev Handpump</v>
      </c>
      <c r="T1292" s="71">
        <f t="shared" si="775"/>
        <v>1</v>
      </c>
      <c r="U1292" s="71">
        <f t="shared" si="776"/>
        <v>350</v>
      </c>
      <c r="V1292" s="71">
        <f t="shared" si="777"/>
        <v>0</v>
      </c>
      <c r="W1292" s="71">
        <f t="shared" si="778"/>
        <v>1</v>
      </c>
      <c r="X1292" s="71" t="str">
        <f t="shared" si="779"/>
        <v/>
      </c>
      <c r="Y1292" s="71" t="str">
        <f t="shared" si="780"/>
        <v/>
      </c>
      <c r="Z1292" s="71">
        <f t="shared" si="794"/>
        <v>1</v>
      </c>
      <c r="AA1292" s="71">
        <f t="shared" si="781"/>
        <v>1</v>
      </c>
      <c r="AB1292" s="71">
        <f t="shared" si="782"/>
        <v>55</v>
      </c>
      <c r="AC1292" s="71" t="str">
        <f t="shared" si="783"/>
        <v>Handpump</v>
      </c>
      <c r="AD1292" s="71">
        <f t="shared" si="795"/>
        <v>55</v>
      </c>
      <c r="AE1292" s="71" t="str">
        <f t="shared" si="796"/>
        <v/>
      </c>
      <c r="AF1292" s="71">
        <f t="shared" si="784"/>
        <v>1</v>
      </c>
      <c r="AG1292" s="71" t="str">
        <f t="shared" si="785"/>
        <v/>
      </c>
      <c r="AH1292" s="71" t="str">
        <f t="shared" si="786"/>
        <v/>
      </c>
      <c r="AI1292" s="71">
        <f t="shared" si="787"/>
        <v>1</v>
      </c>
      <c r="AJ1292" s="71" t="str">
        <f t="shared" si="788"/>
        <v>Turbidity</v>
      </c>
      <c r="AK1292" s="71">
        <f t="shared" si="789"/>
        <v>1</v>
      </c>
      <c r="AL1292" s="71">
        <f t="shared" si="797"/>
        <v>1</v>
      </c>
      <c r="AM1292" s="71">
        <f t="shared" si="790"/>
        <v>1</v>
      </c>
    </row>
    <row r="1293" spans="1:39" x14ac:dyDescent="0.45">
      <c r="A1293" s="71" t="str">
        <f t="shared" si="760"/>
        <v>2721150083</v>
      </c>
      <c r="B1293" s="71" t="str">
        <f t="shared" si="761"/>
        <v>06-09-2019 10:10:03 UTC</v>
      </c>
      <c r="C1293" s="71" t="str">
        <f t="shared" si="762"/>
        <v>9w52-k5f4-03t5</v>
      </c>
      <c r="D1293" s="71" t="str">
        <f t="shared" si="763"/>
        <v>-15.720090041868389</v>
      </c>
      <c r="E1293" s="71" t="str">
        <f t="shared" si="764"/>
        <v>35.18104216083884</v>
      </c>
      <c r="F1293" s="71" t="str">
        <f t="shared" si="765"/>
        <v>963.0</v>
      </c>
      <c r="G1293" s="71" t="str">
        <f t="shared" si="766"/>
        <v>Malawi</v>
      </c>
      <c r="H1293" s="71" t="str">
        <f t="shared" si="767"/>
        <v>Chiradzulu</v>
      </c>
      <c r="I1293" s="71" t="str">
        <f t="shared" si="768"/>
        <v>Mpama</v>
      </c>
      <c r="J1293" s="71" t="str">
        <f t="shared" si="769"/>
        <v>Mbalame</v>
      </c>
      <c r="K1293" s="71" t="str">
        <f t="shared" si="770"/>
        <v>Mbalame</v>
      </c>
      <c r="L1293" s="71">
        <f t="shared" si="771"/>
        <v>0</v>
      </c>
      <c r="M1293" s="71">
        <f t="shared" si="772"/>
        <v>0</v>
      </c>
      <c r="N1293" s="71">
        <f t="shared" si="791"/>
        <v>0</v>
      </c>
      <c r="O1293" s="71" t="str">
        <f t="shared" si="792"/>
        <v>No Improved System</v>
      </c>
      <c r="P1293" s="71" t="s">
        <v>96</v>
      </c>
      <c r="Q1293" s="71" t="str">
        <f t="shared" si="773"/>
        <v/>
      </c>
      <c r="R1293" s="71" t="str">
        <f t="shared" si="774"/>
        <v>Scoophole</v>
      </c>
      <c r="S1293" s="71" t="str">
        <f t="shared" si="793"/>
        <v>Scoophole</v>
      </c>
      <c r="T1293" s="71" t="str">
        <f t="shared" si="775"/>
        <v>N/A</v>
      </c>
      <c r="U1293" s="71">
        <f t="shared" si="776"/>
        <v>55</v>
      </c>
      <c r="V1293" s="71" t="str">
        <f t="shared" si="777"/>
        <v>N/A</v>
      </c>
      <c r="W1293" s="71" t="str">
        <f t="shared" si="778"/>
        <v/>
      </c>
      <c r="X1293" s="71" t="str">
        <f t="shared" si="779"/>
        <v/>
      </c>
      <c r="Y1293" s="71" t="str">
        <f t="shared" si="780"/>
        <v/>
      </c>
      <c r="Z1293" s="71" t="str">
        <f t="shared" si="794"/>
        <v>N/A</v>
      </c>
      <c r="AA1293" s="71" t="str">
        <f t="shared" si="781"/>
        <v>N/A</v>
      </c>
      <c r="AB1293" s="71" t="str">
        <f t="shared" si="782"/>
        <v/>
      </c>
      <c r="AC1293" s="71" t="str">
        <f t="shared" si="783"/>
        <v/>
      </c>
      <c r="AD1293" s="71" t="str">
        <f t="shared" si="795"/>
        <v/>
      </c>
      <c r="AE1293" s="71" t="str">
        <f t="shared" si="796"/>
        <v/>
      </c>
      <c r="AF1293" s="71" t="str">
        <f t="shared" si="784"/>
        <v>N/A</v>
      </c>
      <c r="AG1293" s="71" t="str">
        <f t="shared" si="785"/>
        <v/>
      </c>
      <c r="AH1293" s="71" t="str">
        <f t="shared" si="786"/>
        <v/>
      </c>
      <c r="AI1293" s="71" t="str">
        <f t="shared" si="787"/>
        <v/>
      </c>
      <c r="AJ1293" s="71" t="str">
        <f t="shared" si="788"/>
        <v/>
      </c>
      <c r="AK1293" s="71" t="str">
        <f t="shared" si="789"/>
        <v/>
      </c>
      <c r="AL1293" s="71" t="str">
        <f t="shared" si="797"/>
        <v>N/A</v>
      </c>
      <c r="AM1293" s="71" t="str">
        <f t="shared" si="790"/>
        <v>N/A</v>
      </c>
    </row>
    <row r="1294" spans="1:39" x14ac:dyDescent="0.45">
      <c r="A1294" s="71" t="str">
        <f t="shared" si="760"/>
        <v>2742660070</v>
      </c>
      <c r="B1294" s="71" t="str">
        <f t="shared" si="761"/>
        <v>06-09-2019 10:14:47 UTC</v>
      </c>
      <c r="C1294" s="71" t="str">
        <f t="shared" si="762"/>
        <v>sgsj-y345-wqwu</v>
      </c>
      <c r="D1294" s="71" t="str">
        <f t="shared" si="763"/>
        <v>-15.58154774364084</v>
      </c>
      <c r="E1294" s="71" t="str">
        <f t="shared" si="764"/>
        <v>35.146575942635536</v>
      </c>
      <c r="F1294" s="71" t="str">
        <f t="shared" si="765"/>
        <v>999.0</v>
      </c>
      <c r="G1294" s="71" t="str">
        <f t="shared" si="766"/>
        <v>Malawi</v>
      </c>
      <c r="H1294" s="71" t="str">
        <f t="shared" si="767"/>
        <v>Chiradzulu</v>
      </c>
      <c r="I1294" s="71" t="str">
        <f t="shared" si="768"/>
        <v>Mpama</v>
      </c>
      <c r="J1294" s="71" t="str">
        <f t="shared" si="769"/>
        <v>Ulaya</v>
      </c>
      <c r="K1294" s="71" t="str">
        <f t="shared" si="770"/>
        <v>Sadi</v>
      </c>
      <c r="L1294" s="71">
        <f t="shared" si="771"/>
        <v>0</v>
      </c>
      <c r="M1294" s="71">
        <f t="shared" si="772"/>
        <v>0</v>
      </c>
      <c r="N1294" s="71">
        <f t="shared" si="791"/>
        <v>8</v>
      </c>
      <c r="O1294" s="71" t="str">
        <f t="shared" si="792"/>
        <v>High Level of Service</v>
      </c>
      <c r="P1294" s="71">
        <v>1</v>
      </c>
      <c r="Q1294" s="71" t="str">
        <f t="shared" si="773"/>
        <v>Afridev Handpump</v>
      </c>
      <c r="R1294" s="71" t="str">
        <f t="shared" si="774"/>
        <v/>
      </c>
      <c r="S1294" s="71" t="str">
        <f t="shared" si="793"/>
        <v>Afridev Handpump</v>
      </c>
      <c r="T1294" s="71">
        <f t="shared" si="775"/>
        <v>1</v>
      </c>
      <c r="U1294" s="71">
        <f t="shared" si="776"/>
        <v>70</v>
      </c>
      <c r="V1294" s="71">
        <f t="shared" si="777"/>
        <v>1</v>
      </c>
      <c r="W1294" s="71">
        <f t="shared" si="778"/>
        <v>1</v>
      </c>
      <c r="X1294" s="71" t="str">
        <f t="shared" si="779"/>
        <v/>
      </c>
      <c r="Y1294" s="71" t="str">
        <f t="shared" si="780"/>
        <v/>
      </c>
      <c r="Z1294" s="71">
        <f t="shared" si="794"/>
        <v>1</v>
      </c>
      <c r="AA1294" s="71">
        <f t="shared" si="781"/>
        <v>1</v>
      </c>
      <c r="AB1294" s="71">
        <f t="shared" si="782"/>
        <v>58</v>
      </c>
      <c r="AC1294" s="71" t="str">
        <f t="shared" si="783"/>
        <v>Handpump</v>
      </c>
      <c r="AD1294" s="71">
        <f t="shared" si="795"/>
        <v>58</v>
      </c>
      <c r="AE1294" s="71" t="str">
        <f t="shared" si="796"/>
        <v/>
      </c>
      <c r="AF1294" s="71">
        <f t="shared" si="784"/>
        <v>1</v>
      </c>
      <c r="AG1294" s="71" t="str">
        <f t="shared" si="785"/>
        <v/>
      </c>
      <c r="AH1294" s="71" t="str">
        <f t="shared" si="786"/>
        <v/>
      </c>
      <c r="AI1294" s="71">
        <f t="shared" si="787"/>
        <v>1</v>
      </c>
      <c r="AJ1294" s="71" t="str">
        <f t="shared" si="788"/>
        <v>Turbidity</v>
      </c>
      <c r="AK1294" s="71">
        <f t="shared" si="789"/>
        <v>1</v>
      </c>
      <c r="AL1294" s="71">
        <f t="shared" si="797"/>
        <v>1</v>
      </c>
      <c r="AM1294" s="71">
        <f t="shared" si="790"/>
        <v>1</v>
      </c>
    </row>
    <row r="1295" spans="1:39" x14ac:dyDescent="0.45">
      <c r="A1295" s="71" t="str">
        <f t="shared" si="760"/>
        <v>2742660116</v>
      </c>
      <c r="B1295" s="71" t="str">
        <f t="shared" si="761"/>
        <v>06-09-2019 10:59:18 UTC</v>
      </c>
      <c r="C1295" s="71" t="str">
        <f t="shared" si="762"/>
        <v>xqge-1q4x-tm9y</v>
      </c>
      <c r="D1295" s="71" t="str">
        <f t="shared" si="763"/>
        <v>-15.572595787234604</v>
      </c>
      <c r="E1295" s="71" t="str">
        <f t="shared" si="764"/>
        <v>35.155869629234076</v>
      </c>
      <c r="F1295" s="71" t="str">
        <f t="shared" si="765"/>
        <v>1016.0</v>
      </c>
      <c r="G1295" s="71" t="str">
        <f t="shared" si="766"/>
        <v>Malawi</v>
      </c>
      <c r="H1295" s="71" t="str">
        <f t="shared" si="767"/>
        <v>Chiradzulu</v>
      </c>
      <c r="I1295" s="71" t="str">
        <f t="shared" si="768"/>
        <v>Mpama</v>
      </c>
      <c r="J1295" s="71" t="str">
        <f t="shared" si="769"/>
        <v>Ulaya</v>
      </c>
      <c r="K1295" s="71" t="str">
        <f t="shared" si="770"/>
        <v>Kapasala</v>
      </c>
      <c r="L1295" s="71">
        <f t="shared" si="771"/>
        <v>0</v>
      </c>
      <c r="M1295" s="71">
        <f t="shared" si="772"/>
        <v>0</v>
      </c>
      <c r="N1295" s="71">
        <f t="shared" si="791"/>
        <v>8</v>
      </c>
      <c r="O1295" s="71" t="str">
        <f t="shared" si="792"/>
        <v>High Level of Service</v>
      </c>
      <c r="P1295" s="71">
        <v>1</v>
      </c>
      <c r="Q1295" s="71" t="str">
        <f t="shared" si="773"/>
        <v>Afridev Handpump</v>
      </c>
      <c r="R1295" s="71" t="str">
        <f t="shared" si="774"/>
        <v/>
      </c>
      <c r="S1295" s="71" t="str">
        <f t="shared" si="793"/>
        <v>Afridev Handpump</v>
      </c>
      <c r="T1295" s="71">
        <f t="shared" si="775"/>
        <v>1</v>
      </c>
      <c r="U1295" s="71">
        <f t="shared" si="776"/>
        <v>215</v>
      </c>
      <c r="V1295" s="71">
        <f t="shared" si="777"/>
        <v>1</v>
      </c>
      <c r="W1295" s="71">
        <f t="shared" si="778"/>
        <v>1</v>
      </c>
      <c r="X1295" s="71" t="str">
        <f t="shared" si="779"/>
        <v/>
      </c>
      <c r="Y1295" s="71" t="str">
        <f t="shared" si="780"/>
        <v/>
      </c>
      <c r="Z1295" s="71">
        <f t="shared" si="794"/>
        <v>1</v>
      </c>
      <c r="AA1295" s="71">
        <f t="shared" si="781"/>
        <v>1</v>
      </c>
      <c r="AB1295" s="71">
        <f t="shared" si="782"/>
        <v>64</v>
      </c>
      <c r="AC1295" s="71" t="str">
        <f t="shared" si="783"/>
        <v>Handpump</v>
      </c>
      <c r="AD1295" s="71">
        <f t="shared" si="795"/>
        <v>64</v>
      </c>
      <c r="AE1295" s="71" t="str">
        <f t="shared" si="796"/>
        <v/>
      </c>
      <c r="AF1295" s="71">
        <f t="shared" si="784"/>
        <v>1</v>
      </c>
      <c r="AG1295" s="71" t="str">
        <f t="shared" si="785"/>
        <v/>
      </c>
      <c r="AH1295" s="71" t="str">
        <f t="shared" si="786"/>
        <v/>
      </c>
      <c r="AI1295" s="71">
        <f t="shared" si="787"/>
        <v>1</v>
      </c>
      <c r="AJ1295" s="71" t="str">
        <f t="shared" si="788"/>
        <v>Turbidity</v>
      </c>
      <c r="AK1295" s="71">
        <f t="shared" si="789"/>
        <v>1</v>
      </c>
      <c r="AL1295" s="71">
        <f t="shared" si="797"/>
        <v>1</v>
      </c>
      <c r="AM1295" s="71">
        <f t="shared" si="790"/>
        <v>1</v>
      </c>
    </row>
    <row r="1296" spans="1:39" x14ac:dyDescent="0.45">
      <c r="A1296" s="71" t="str">
        <f t="shared" si="760"/>
        <v>2721250082</v>
      </c>
      <c r="B1296" s="71" t="str">
        <f t="shared" si="761"/>
        <v>06-09-2019 11:00:58 UTC</v>
      </c>
      <c r="C1296" s="71" t="str">
        <f t="shared" si="762"/>
        <v>hrbp-2n79-448n</v>
      </c>
      <c r="D1296" s="71" t="str">
        <f t="shared" si="763"/>
        <v>-15.57632896117866</v>
      </c>
      <c r="E1296" s="71" t="str">
        <f t="shared" si="764"/>
        <v>35.15494544059038</v>
      </c>
      <c r="F1296" s="71" t="str">
        <f t="shared" si="765"/>
        <v>975.0</v>
      </c>
      <c r="G1296" s="71" t="str">
        <f t="shared" si="766"/>
        <v>Malawi</v>
      </c>
      <c r="H1296" s="71" t="str">
        <f t="shared" si="767"/>
        <v>Chiradzulu</v>
      </c>
      <c r="I1296" s="71" t="str">
        <f t="shared" si="768"/>
        <v>Mpama</v>
      </c>
      <c r="J1296" s="71" t="str">
        <f t="shared" si="769"/>
        <v>Ulaya</v>
      </c>
      <c r="K1296" s="71" t="str">
        <f t="shared" si="770"/>
        <v>Kapasala</v>
      </c>
      <c r="L1296" s="71">
        <f t="shared" si="771"/>
        <v>0</v>
      </c>
      <c r="M1296" s="71">
        <f t="shared" si="772"/>
        <v>0</v>
      </c>
      <c r="N1296" s="71">
        <f t="shared" si="791"/>
        <v>5</v>
      </c>
      <c r="O1296" s="71" t="str">
        <f t="shared" si="792"/>
        <v>Basic Level of Service</v>
      </c>
      <c r="P1296" s="71">
        <v>1</v>
      </c>
      <c r="Q1296" s="71" t="str">
        <f t="shared" si="773"/>
        <v>Afridev Handpump</v>
      </c>
      <c r="R1296" s="71" t="str">
        <f t="shared" si="774"/>
        <v/>
      </c>
      <c r="S1296" s="71" t="str">
        <f t="shared" si="793"/>
        <v>Afridev Handpump</v>
      </c>
      <c r="T1296" s="71">
        <f t="shared" si="775"/>
        <v>1</v>
      </c>
      <c r="U1296" s="71">
        <f t="shared" si="776"/>
        <v>250</v>
      </c>
      <c r="V1296" s="71">
        <f t="shared" si="777"/>
        <v>1</v>
      </c>
      <c r="W1296" s="71">
        <f t="shared" si="778"/>
        <v>0</v>
      </c>
      <c r="X1296" s="71">
        <f t="shared" si="779"/>
        <v>1</v>
      </c>
      <c r="Y1296" s="71">
        <f t="shared" si="780"/>
        <v>0</v>
      </c>
      <c r="Z1296" s="71">
        <f t="shared" si="794"/>
        <v>0</v>
      </c>
      <c r="AA1296" s="71">
        <f t="shared" si="781"/>
        <v>1</v>
      </c>
      <c r="AB1296" s="71">
        <f t="shared" si="782"/>
        <v>240</v>
      </c>
      <c r="AC1296" s="71" t="str">
        <f t="shared" si="783"/>
        <v>Handpump</v>
      </c>
      <c r="AD1296" s="71">
        <f t="shared" si="795"/>
        <v>240</v>
      </c>
      <c r="AE1296" s="71" t="str">
        <f t="shared" si="796"/>
        <v/>
      </c>
      <c r="AF1296" s="71">
        <f t="shared" si="784"/>
        <v>0</v>
      </c>
      <c r="AG1296" s="71" t="str">
        <f t="shared" si="785"/>
        <v/>
      </c>
      <c r="AH1296" s="71" t="str">
        <f t="shared" si="786"/>
        <v/>
      </c>
      <c r="AI1296" s="71">
        <f t="shared" si="787"/>
        <v>1</v>
      </c>
      <c r="AJ1296" s="71" t="str">
        <f t="shared" si="788"/>
        <v>Turbidity</v>
      </c>
      <c r="AK1296" s="71">
        <f t="shared" si="789"/>
        <v>1</v>
      </c>
      <c r="AL1296" s="71">
        <f t="shared" si="797"/>
        <v>1</v>
      </c>
      <c r="AM1296" s="71">
        <f t="shared" si="790"/>
        <v>0</v>
      </c>
    </row>
    <row r="1297" spans="1:39" x14ac:dyDescent="0.45">
      <c r="A1297" s="71" t="str">
        <f t="shared" si="760"/>
        <v>2738760248</v>
      </c>
      <c r="B1297" s="71" t="str">
        <f t="shared" si="761"/>
        <v>06-09-2019 11:44:18 UTC</v>
      </c>
      <c r="C1297" s="71" t="str">
        <f t="shared" si="762"/>
        <v>b39j-ervm-ag0w</v>
      </c>
      <c r="D1297" s="71" t="str">
        <f t="shared" si="763"/>
        <v>-15.578299672342837</v>
      </c>
      <c r="E1297" s="71" t="str">
        <f t="shared" si="764"/>
        <v>35.15654965303838</v>
      </c>
      <c r="F1297" s="71" t="str">
        <f t="shared" si="765"/>
        <v>1048.0</v>
      </c>
      <c r="G1297" s="71" t="str">
        <f t="shared" si="766"/>
        <v>Malawi</v>
      </c>
      <c r="H1297" s="71" t="str">
        <f t="shared" si="767"/>
        <v>Chiradzulu</v>
      </c>
      <c r="I1297" s="71" t="str">
        <f t="shared" si="768"/>
        <v>Mpama</v>
      </c>
      <c r="J1297" s="71" t="str">
        <f t="shared" si="769"/>
        <v>Ulaya</v>
      </c>
      <c r="K1297" s="71" t="str">
        <f t="shared" si="770"/>
        <v>Matola</v>
      </c>
      <c r="L1297" s="71">
        <f t="shared" si="771"/>
        <v>0</v>
      </c>
      <c r="M1297" s="71">
        <f t="shared" si="772"/>
        <v>0</v>
      </c>
      <c r="N1297" s="71">
        <f t="shared" si="791"/>
        <v>8</v>
      </c>
      <c r="O1297" s="71" t="str">
        <f t="shared" si="792"/>
        <v>High Level of Service</v>
      </c>
      <c r="P1297" s="71">
        <v>1</v>
      </c>
      <c r="Q1297" s="71" t="str">
        <f t="shared" si="773"/>
        <v>Afridev Handpump</v>
      </c>
      <c r="R1297" s="71" t="str">
        <f t="shared" si="774"/>
        <v/>
      </c>
      <c r="S1297" s="71" t="str">
        <f t="shared" si="793"/>
        <v>Afridev Handpump</v>
      </c>
      <c r="T1297" s="71">
        <f t="shared" si="775"/>
        <v>1</v>
      </c>
      <c r="U1297" s="71">
        <f t="shared" si="776"/>
        <v>150</v>
      </c>
      <c r="V1297" s="71">
        <f t="shared" si="777"/>
        <v>1</v>
      </c>
      <c r="W1297" s="71">
        <f t="shared" si="778"/>
        <v>1</v>
      </c>
      <c r="X1297" s="71" t="str">
        <f t="shared" si="779"/>
        <v/>
      </c>
      <c r="Y1297" s="71" t="str">
        <f t="shared" si="780"/>
        <v/>
      </c>
      <c r="Z1297" s="71">
        <f t="shared" si="794"/>
        <v>1</v>
      </c>
      <c r="AA1297" s="71">
        <f t="shared" si="781"/>
        <v>1</v>
      </c>
      <c r="AB1297" s="71">
        <f t="shared" si="782"/>
        <v>58</v>
      </c>
      <c r="AC1297" s="71" t="str">
        <f t="shared" si="783"/>
        <v>Handpump</v>
      </c>
      <c r="AD1297" s="71">
        <f t="shared" si="795"/>
        <v>58</v>
      </c>
      <c r="AE1297" s="71" t="str">
        <f t="shared" si="796"/>
        <v/>
      </c>
      <c r="AF1297" s="71">
        <f t="shared" si="784"/>
        <v>1</v>
      </c>
      <c r="AG1297" s="71" t="str">
        <f t="shared" si="785"/>
        <v/>
      </c>
      <c r="AH1297" s="71" t="str">
        <f t="shared" si="786"/>
        <v/>
      </c>
      <c r="AI1297" s="71">
        <f t="shared" si="787"/>
        <v>1</v>
      </c>
      <c r="AJ1297" s="71" t="str">
        <f t="shared" si="788"/>
        <v>Turbidity</v>
      </c>
      <c r="AK1297" s="71">
        <f t="shared" si="789"/>
        <v>1</v>
      </c>
      <c r="AL1297" s="71">
        <f t="shared" si="797"/>
        <v>1</v>
      </c>
      <c r="AM1297" s="71">
        <f t="shared" si="790"/>
        <v>1</v>
      </c>
    </row>
    <row r="1298" spans="1:39" x14ac:dyDescent="0.45">
      <c r="A1298" s="71" t="str">
        <f t="shared" si="760"/>
        <v>2725050142</v>
      </c>
      <c r="B1298" s="71" t="str">
        <f t="shared" si="761"/>
        <v>06-09-2019 11:54:27 UTC</v>
      </c>
      <c r="C1298" s="71" t="str">
        <f t="shared" si="762"/>
        <v>hf3p-t4b8-kcjm</v>
      </c>
      <c r="D1298" s="71" t="str">
        <f t="shared" si="763"/>
        <v>-15.714918617159128</v>
      </c>
      <c r="E1298" s="71" t="str">
        <f t="shared" si="764"/>
        <v>35.187942730262876</v>
      </c>
      <c r="F1298" s="71" t="str">
        <f t="shared" si="765"/>
        <v>970.0</v>
      </c>
      <c r="G1298" s="71" t="str">
        <f t="shared" si="766"/>
        <v>Malawi</v>
      </c>
      <c r="H1298" s="71" t="str">
        <f t="shared" si="767"/>
        <v>Chiradzulu</v>
      </c>
      <c r="I1298" s="71" t="str">
        <f t="shared" si="768"/>
        <v>Mpama</v>
      </c>
      <c r="J1298" s="71" t="str">
        <f t="shared" si="769"/>
        <v>Mbalame</v>
      </c>
      <c r="K1298" s="71" t="str">
        <f t="shared" si="770"/>
        <v>Mbalame</v>
      </c>
      <c r="L1298" s="71">
        <f t="shared" si="771"/>
        <v>0</v>
      </c>
      <c r="M1298" s="71">
        <f t="shared" si="772"/>
        <v>0</v>
      </c>
      <c r="N1298" s="71">
        <f t="shared" si="791"/>
        <v>6</v>
      </c>
      <c r="O1298" s="71" t="str">
        <f t="shared" si="792"/>
        <v>Intermediate Level of Service</v>
      </c>
      <c r="P1298" s="71">
        <v>1</v>
      </c>
      <c r="Q1298" s="71" t="str">
        <f t="shared" si="773"/>
        <v>Afridev Handpump</v>
      </c>
      <c r="R1298" s="71" t="str">
        <f t="shared" si="774"/>
        <v/>
      </c>
      <c r="S1298" s="71" t="str">
        <f t="shared" si="793"/>
        <v>Afridev Handpump</v>
      </c>
      <c r="T1298" s="71">
        <f t="shared" si="775"/>
        <v>1</v>
      </c>
      <c r="U1298" s="71">
        <f t="shared" si="776"/>
        <v>550</v>
      </c>
      <c r="V1298" s="71">
        <f t="shared" si="777"/>
        <v>0</v>
      </c>
      <c r="W1298" s="71">
        <f t="shared" si="778"/>
        <v>0</v>
      </c>
      <c r="X1298" s="71">
        <f t="shared" si="779"/>
        <v>1</v>
      </c>
      <c r="Y1298" s="71">
        <f t="shared" si="780"/>
        <v>0</v>
      </c>
      <c r="Z1298" s="71">
        <f t="shared" si="794"/>
        <v>0</v>
      </c>
      <c r="AA1298" s="71">
        <f t="shared" si="781"/>
        <v>1</v>
      </c>
      <c r="AB1298" s="71">
        <f t="shared" si="782"/>
        <v>50</v>
      </c>
      <c r="AC1298" s="71" t="str">
        <f t="shared" si="783"/>
        <v>Handpump</v>
      </c>
      <c r="AD1298" s="71">
        <f t="shared" si="795"/>
        <v>50</v>
      </c>
      <c r="AE1298" s="71" t="str">
        <f t="shared" si="796"/>
        <v/>
      </c>
      <c r="AF1298" s="71">
        <f t="shared" si="784"/>
        <v>1</v>
      </c>
      <c r="AG1298" s="71" t="str">
        <f t="shared" si="785"/>
        <v/>
      </c>
      <c r="AH1298" s="71" t="str">
        <f t="shared" si="786"/>
        <v/>
      </c>
      <c r="AI1298" s="71">
        <f t="shared" si="787"/>
        <v>1</v>
      </c>
      <c r="AJ1298" s="71" t="str">
        <f t="shared" si="788"/>
        <v>Turbidity</v>
      </c>
      <c r="AK1298" s="71">
        <f t="shared" si="789"/>
        <v>1</v>
      </c>
      <c r="AL1298" s="71">
        <f t="shared" si="797"/>
        <v>1</v>
      </c>
      <c r="AM1298" s="71">
        <f t="shared" si="790"/>
        <v>1</v>
      </c>
    </row>
    <row r="1299" spans="1:39" x14ac:dyDescent="0.45">
      <c r="A1299" s="71" t="str">
        <f t="shared" si="760"/>
        <v>2713300085</v>
      </c>
      <c r="B1299" s="71" t="str">
        <f t="shared" si="761"/>
        <v>06-09-2019 11:58:19 UTC</v>
      </c>
      <c r="C1299" s="71" t="str">
        <f t="shared" si="762"/>
        <v>r9x8-esfa-w89y</v>
      </c>
      <c r="D1299" s="71" t="str">
        <f t="shared" si="763"/>
        <v>-15.582036450505257</v>
      </c>
      <c r="E1299" s="71" t="str">
        <f t="shared" si="764"/>
        <v>35.156008852645755</v>
      </c>
      <c r="F1299" s="71" t="str">
        <f t="shared" si="765"/>
        <v>1045.0</v>
      </c>
      <c r="G1299" s="71" t="str">
        <f t="shared" si="766"/>
        <v>Malawi</v>
      </c>
      <c r="H1299" s="71" t="str">
        <f t="shared" si="767"/>
        <v>Chiradzulu</v>
      </c>
      <c r="I1299" s="71" t="str">
        <f t="shared" si="768"/>
        <v>Mpama</v>
      </c>
      <c r="J1299" s="71" t="str">
        <f t="shared" si="769"/>
        <v>Ulaya</v>
      </c>
      <c r="K1299" s="71" t="str">
        <f t="shared" si="770"/>
        <v>Majawa</v>
      </c>
      <c r="L1299" s="71">
        <f t="shared" si="771"/>
        <v>0</v>
      </c>
      <c r="M1299" s="71">
        <f t="shared" si="772"/>
        <v>0</v>
      </c>
      <c r="N1299" s="71">
        <f t="shared" si="791"/>
        <v>8</v>
      </c>
      <c r="O1299" s="71" t="str">
        <f t="shared" si="792"/>
        <v>High Level of Service</v>
      </c>
      <c r="P1299" s="71">
        <v>1</v>
      </c>
      <c r="Q1299" s="71" t="str">
        <f t="shared" si="773"/>
        <v>Afridev Handpump</v>
      </c>
      <c r="R1299" s="71" t="str">
        <f t="shared" si="774"/>
        <v/>
      </c>
      <c r="S1299" s="71" t="str">
        <f t="shared" si="793"/>
        <v>Afridev Handpump</v>
      </c>
      <c r="T1299" s="71">
        <f t="shared" si="775"/>
        <v>1</v>
      </c>
      <c r="U1299" s="71">
        <f t="shared" si="776"/>
        <v>125</v>
      </c>
      <c r="V1299" s="71">
        <f t="shared" si="777"/>
        <v>1</v>
      </c>
      <c r="W1299" s="71">
        <f t="shared" si="778"/>
        <v>1</v>
      </c>
      <c r="X1299" s="71" t="str">
        <f t="shared" si="779"/>
        <v/>
      </c>
      <c r="Y1299" s="71" t="str">
        <f t="shared" si="780"/>
        <v/>
      </c>
      <c r="Z1299" s="71">
        <f t="shared" si="794"/>
        <v>1</v>
      </c>
      <c r="AA1299" s="71">
        <f t="shared" si="781"/>
        <v>1</v>
      </c>
      <c r="AB1299" s="71">
        <f t="shared" si="782"/>
        <v>80</v>
      </c>
      <c r="AC1299" s="71" t="str">
        <f t="shared" si="783"/>
        <v>Handpump</v>
      </c>
      <c r="AD1299" s="71">
        <f t="shared" si="795"/>
        <v>80</v>
      </c>
      <c r="AE1299" s="71" t="str">
        <f t="shared" si="796"/>
        <v/>
      </c>
      <c r="AF1299" s="71">
        <f t="shared" si="784"/>
        <v>1</v>
      </c>
      <c r="AG1299" s="71" t="str">
        <f t="shared" si="785"/>
        <v/>
      </c>
      <c r="AH1299" s="71" t="str">
        <f t="shared" si="786"/>
        <v/>
      </c>
      <c r="AI1299" s="71">
        <f t="shared" si="787"/>
        <v>1</v>
      </c>
      <c r="AJ1299" s="71" t="str">
        <f t="shared" si="788"/>
        <v>Turbidity</v>
      </c>
      <c r="AK1299" s="71">
        <f t="shared" si="789"/>
        <v>1</v>
      </c>
      <c r="AL1299" s="71">
        <f t="shared" si="797"/>
        <v>1</v>
      </c>
      <c r="AM1299" s="71">
        <f t="shared" si="790"/>
        <v>1</v>
      </c>
    </row>
    <row r="1300" spans="1:39" x14ac:dyDescent="0.45">
      <c r="A1300" s="71" t="str">
        <f t="shared" si="760"/>
        <v>2713150200</v>
      </c>
      <c r="B1300" s="71" t="str">
        <f t="shared" si="761"/>
        <v>06-09-2019 12:13:11 UTC</v>
      </c>
      <c r="C1300" s="71" t="str">
        <f t="shared" si="762"/>
        <v>amf5-s0cw-wjf7</v>
      </c>
      <c r="D1300" s="71" t="str">
        <f t="shared" si="763"/>
        <v>-15.80595999956131</v>
      </c>
      <c r="E1300" s="71" t="str">
        <f t="shared" si="764"/>
        <v>35.236854907125235</v>
      </c>
      <c r="F1300" s="71" t="str">
        <f t="shared" si="765"/>
        <v>847.0</v>
      </c>
      <c r="G1300" s="71" t="str">
        <f t="shared" si="766"/>
        <v>Malawi</v>
      </c>
      <c r="H1300" s="71" t="str">
        <f t="shared" si="767"/>
        <v>Chiradzulu</v>
      </c>
      <c r="I1300" s="71" t="str">
        <f t="shared" si="768"/>
        <v>Mpunga</v>
      </c>
      <c r="J1300" s="71" t="str">
        <f t="shared" si="769"/>
        <v>Chiniko</v>
      </c>
      <c r="K1300" s="71" t="str">
        <f t="shared" si="770"/>
        <v>Kachaga</v>
      </c>
      <c r="L1300" s="71">
        <f t="shared" si="771"/>
        <v>0</v>
      </c>
      <c r="M1300" s="71">
        <f t="shared" si="772"/>
        <v>0</v>
      </c>
      <c r="N1300" s="71">
        <f t="shared" si="791"/>
        <v>7</v>
      </c>
      <c r="O1300" s="71" t="str">
        <f t="shared" si="792"/>
        <v>Intermediate Level of Service</v>
      </c>
      <c r="P1300" s="71">
        <v>1</v>
      </c>
      <c r="Q1300" s="71" t="str">
        <f t="shared" si="773"/>
        <v>Afridev Handpump</v>
      </c>
      <c r="R1300" s="71" t="str">
        <f t="shared" si="774"/>
        <v/>
      </c>
      <c r="S1300" s="71" t="str">
        <f t="shared" si="793"/>
        <v>Afridev Handpump</v>
      </c>
      <c r="T1300" s="71">
        <f t="shared" si="775"/>
        <v>1</v>
      </c>
      <c r="U1300" s="71">
        <f t="shared" si="776"/>
        <v>935</v>
      </c>
      <c r="V1300" s="71">
        <f t="shared" si="777"/>
        <v>0</v>
      </c>
      <c r="W1300" s="71">
        <f t="shared" si="778"/>
        <v>0</v>
      </c>
      <c r="X1300" s="71">
        <f t="shared" si="779"/>
        <v>1</v>
      </c>
      <c r="Y1300" s="71">
        <f t="shared" si="780"/>
        <v>1</v>
      </c>
      <c r="Z1300" s="71">
        <f t="shared" si="794"/>
        <v>1</v>
      </c>
      <c r="AA1300" s="71">
        <f t="shared" si="781"/>
        <v>1</v>
      </c>
      <c r="AB1300" s="71">
        <f t="shared" si="782"/>
        <v>50</v>
      </c>
      <c r="AC1300" s="71" t="str">
        <f t="shared" si="783"/>
        <v>Handpump</v>
      </c>
      <c r="AD1300" s="71">
        <f t="shared" si="795"/>
        <v>50</v>
      </c>
      <c r="AE1300" s="71" t="str">
        <f t="shared" si="796"/>
        <v/>
      </c>
      <c r="AF1300" s="71">
        <f t="shared" si="784"/>
        <v>1</v>
      </c>
      <c r="AG1300" s="71" t="str">
        <f t="shared" si="785"/>
        <v/>
      </c>
      <c r="AH1300" s="71" t="str">
        <f t="shared" si="786"/>
        <v/>
      </c>
      <c r="AI1300" s="71">
        <f t="shared" si="787"/>
        <v>1</v>
      </c>
      <c r="AJ1300" s="71" t="str">
        <f t="shared" si="788"/>
        <v>Turbidity</v>
      </c>
      <c r="AK1300" s="71">
        <f t="shared" si="789"/>
        <v>1</v>
      </c>
      <c r="AL1300" s="71">
        <f t="shared" si="797"/>
        <v>1</v>
      </c>
      <c r="AM1300" s="71">
        <f t="shared" si="790"/>
        <v>1</v>
      </c>
    </row>
    <row r="1301" spans="1:39" x14ac:dyDescent="0.45">
      <c r="A1301" s="71" t="str">
        <f t="shared" si="760"/>
        <v>2736640274</v>
      </c>
      <c r="B1301" s="71" t="str">
        <f t="shared" si="761"/>
        <v>06-09-2019 12:15:51 UTC</v>
      </c>
      <c r="C1301" s="71" t="str">
        <f t="shared" si="762"/>
        <v>qmr2-6s9f-96pt</v>
      </c>
      <c r="D1301" s="71" t="str">
        <f t="shared" si="763"/>
        <v>-15.781676452606916</v>
      </c>
      <c r="E1301" s="71" t="str">
        <f t="shared" si="764"/>
        <v>35.24118114262819</v>
      </c>
      <c r="F1301" s="71" t="str">
        <f t="shared" si="765"/>
        <v>852.0</v>
      </c>
      <c r="G1301" s="71" t="str">
        <f t="shared" si="766"/>
        <v>Malawi</v>
      </c>
      <c r="H1301" s="71" t="str">
        <f t="shared" si="767"/>
        <v>Chiradzulu</v>
      </c>
      <c r="I1301" s="71" t="str">
        <f t="shared" si="768"/>
        <v>Mpunga</v>
      </c>
      <c r="J1301" s="71" t="str">
        <f t="shared" si="769"/>
        <v>Chiniko</v>
      </c>
      <c r="K1301" s="71" t="str">
        <f t="shared" si="770"/>
        <v>Taibu</v>
      </c>
      <c r="L1301" s="71">
        <f t="shared" si="771"/>
        <v>0</v>
      </c>
      <c r="M1301" s="71">
        <f t="shared" si="772"/>
        <v>0</v>
      </c>
      <c r="N1301" s="71">
        <f t="shared" si="791"/>
        <v>8</v>
      </c>
      <c r="O1301" s="71" t="str">
        <f t="shared" si="792"/>
        <v>High Level of Service</v>
      </c>
      <c r="P1301" s="71">
        <v>1</v>
      </c>
      <c r="Q1301" s="71" t="str">
        <f t="shared" si="773"/>
        <v>Afridev Handpump</v>
      </c>
      <c r="R1301" s="71" t="str">
        <f t="shared" si="774"/>
        <v/>
      </c>
      <c r="S1301" s="71" t="str">
        <f t="shared" si="793"/>
        <v>Afridev Handpump</v>
      </c>
      <c r="T1301" s="71">
        <f t="shared" si="775"/>
        <v>1</v>
      </c>
      <c r="U1301" s="71">
        <f t="shared" si="776"/>
        <v>250</v>
      </c>
      <c r="V1301" s="71">
        <f t="shared" si="777"/>
        <v>1</v>
      </c>
      <c r="W1301" s="71">
        <f t="shared" si="778"/>
        <v>1</v>
      </c>
      <c r="X1301" s="71" t="str">
        <f t="shared" si="779"/>
        <v/>
      </c>
      <c r="Y1301" s="71" t="str">
        <f t="shared" si="780"/>
        <v/>
      </c>
      <c r="Z1301" s="71">
        <f t="shared" si="794"/>
        <v>1</v>
      </c>
      <c r="AA1301" s="71">
        <f t="shared" si="781"/>
        <v>1</v>
      </c>
      <c r="AB1301" s="71">
        <f t="shared" si="782"/>
        <v>40</v>
      </c>
      <c r="AC1301" s="71" t="str">
        <f t="shared" si="783"/>
        <v>Handpump</v>
      </c>
      <c r="AD1301" s="71">
        <f t="shared" si="795"/>
        <v>40</v>
      </c>
      <c r="AE1301" s="71" t="str">
        <f t="shared" si="796"/>
        <v/>
      </c>
      <c r="AF1301" s="71">
        <f t="shared" si="784"/>
        <v>1</v>
      </c>
      <c r="AG1301" s="71" t="str">
        <f t="shared" si="785"/>
        <v/>
      </c>
      <c r="AH1301" s="71" t="str">
        <f t="shared" si="786"/>
        <v/>
      </c>
      <c r="AI1301" s="71">
        <f t="shared" si="787"/>
        <v>1</v>
      </c>
      <c r="AJ1301" s="71" t="str">
        <f t="shared" si="788"/>
        <v>Turbidity</v>
      </c>
      <c r="AK1301" s="71">
        <f t="shared" si="789"/>
        <v>1</v>
      </c>
      <c r="AL1301" s="71">
        <f t="shared" si="797"/>
        <v>1</v>
      </c>
      <c r="AM1301" s="71">
        <f t="shared" si="790"/>
        <v>1</v>
      </c>
    </row>
    <row r="1302" spans="1:39" x14ac:dyDescent="0.45">
      <c r="A1302" s="71" t="str">
        <f t="shared" si="760"/>
        <v>2734770209</v>
      </c>
      <c r="B1302" s="71" t="str">
        <f t="shared" si="761"/>
        <v>06-09-2019 12:17:06 UTC</v>
      </c>
      <c r="C1302" s="71" t="str">
        <f t="shared" si="762"/>
        <v>r305-2h6j-66r5</v>
      </c>
      <c r="D1302" s="71" t="str">
        <f t="shared" si="763"/>
        <v>-15.788945532403886</v>
      </c>
      <c r="E1302" s="71" t="str">
        <f t="shared" si="764"/>
        <v>35.21790409460664</v>
      </c>
      <c r="F1302" s="71" t="str">
        <f t="shared" si="765"/>
        <v>905.0</v>
      </c>
      <c r="G1302" s="71" t="str">
        <f t="shared" si="766"/>
        <v>Malawi</v>
      </c>
      <c r="H1302" s="71" t="str">
        <f t="shared" si="767"/>
        <v>Chiradzulu</v>
      </c>
      <c r="I1302" s="71" t="str">
        <f t="shared" si="768"/>
        <v>Mpunga</v>
      </c>
      <c r="J1302" s="71" t="str">
        <f t="shared" si="769"/>
        <v>Chiniko</v>
      </c>
      <c r="K1302" s="71" t="str">
        <f t="shared" si="770"/>
        <v>Chiniko</v>
      </c>
      <c r="L1302" s="71">
        <f t="shared" si="771"/>
        <v>0</v>
      </c>
      <c r="M1302" s="71">
        <f t="shared" si="772"/>
        <v>0</v>
      </c>
      <c r="N1302" s="71">
        <f t="shared" si="791"/>
        <v>5</v>
      </c>
      <c r="O1302" s="71" t="str">
        <f t="shared" si="792"/>
        <v>Basic Level of Service</v>
      </c>
      <c r="P1302" s="71">
        <v>1</v>
      </c>
      <c r="Q1302" s="71" t="str">
        <f t="shared" si="773"/>
        <v>Afridev Handpump</v>
      </c>
      <c r="R1302" s="71" t="str">
        <f t="shared" si="774"/>
        <v/>
      </c>
      <c r="S1302" s="71" t="str">
        <f t="shared" si="793"/>
        <v>Afridev Handpump</v>
      </c>
      <c r="T1302" s="71">
        <f t="shared" si="775"/>
        <v>1</v>
      </c>
      <c r="U1302" s="71">
        <f t="shared" si="776"/>
        <v>1200</v>
      </c>
      <c r="V1302" s="71">
        <f t="shared" si="777"/>
        <v>0</v>
      </c>
      <c r="W1302" s="71">
        <f t="shared" si="778"/>
        <v>0</v>
      </c>
      <c r="X1302" s="71">
        <f t="shared" si="779"/>
        <v>1</v>
      </c>
      <c r="Y1302" s="71">
        <f t="shared" si="780"/>
        <v>0</v>
      </c>
      <c r="Z1302" s="71">
        <f t="shared" si="794"/>
        <v>0</v>
      </c>
      <c r="AA1302" s="71">
        <f t="shared" si="781"/>
        <v>1</v>
      </c>
      <c r="AB1302" s="71">
        <f t="shared" si="782"/>
        <v>70</v>
      </c>
      <c r="AC1302" s="71" t="str">
        <f t="shared" si="783"/>
        <v>Handpump</v>
      </c>
      <c r="AD1302" s="71">
        <f t="shared" si="795"/>
        <v>70</v>
      </c>
      <c r="AE1302" s="71" t="str">
        <f t="shared" si="796"/>
        <v/>
      </c>
      <c r="AF1302" s="71">
        <f t="shared" si="784"/>
        <v>1</v>
      </c>
      <c r="AG1302" s="71" t="str">
        <f t="shared" si="785"/>
        <v/>
      </c>
      <c r="AH1302" s="71" t="str">
        <f t="shared" si="786"/>
        <v/>
      </c>
      <c r="AI1302" s="71">
        <f t="shared" si="787"/>
        <v>1</v>
      </c>
      <c r="AJ1302" s="71" t="str">
        <f t="shared" si="788"/>
        <v>Turbidity</v>
      </c>
      <c r="AK1302" s="71">
        <f t="shared" si="789"/>
        <v>1</v>
      </c>
      <c r="AL1302" s="71">
        <f t="shared" si="797"/>
        <v>1</v>
      </c>
      <c r="AM1302" s="71">
        <f t="shared" si="790"/>
        <v>0</v>
      </c>
    </row>
    <row r="1303" spans="1:39" x14ac:dyDescent="0.45">
      <c r="A1303" s="71" t="str">
        <f t="shared" si="760"/>
        <v>2711400240</v>
      </c>
      <c r="B1303" s="71" t="str">
        <f t="shared" si="761"/>
        <v>06-09-2019 12:19:14 UTC</v>
      </c>
      <c r="C1303" s="71" t="str">
        <f t="shared" si="762"/>
        <v>k9qf-y67t-7r14</v>
      </c>
      <c r="D1303" s="71" t="str">
        <f t="shared" si="763"/>
        <v>-15.78668334055692</v>
      </c>
      <c r="E1303" s="71" t="str">
        <f t="shared" si="764"/>
        <v>35.238165417686105</v>
      </c>
      <c r="F1303" s="71" t="str">
        <f t="shared" si="765"/>
        <v>880.0</v>
      </c>
      <c r="G1303" s="71" t="str">
        <f t="shared" si="766"/>
        <v>Malawi</v>
      </c>
      <c r="H1303" s="71" t="str">
        <f t="shared" si="767"/>
        <v>Chiradzulu</v>
      </c>
      <c r="I1303" s="71" t="str">
        <f t="shared" si="768"/>
        <v>Mpunga</v>
      </c>
      <c r="J1303" s="71" t="str">
        <f t="shared" si="769"/>
        <v>Chiniko</v>
      </c>
      <c r="K1303" s="71" t="str">
        <f t="shared" si="770"/>
        <v>Taibu</v>
      </c>
      <c r="L1303" s="71">
        <f t="shared" si="771"/>
        <v>0</v>
      </c>
      <c r="M1303" s="71">
        <f t="shared" si="772"/>
        <v>0</v>
      </c>
      <c r="N1303" s="71">
        <f t="shared" si="791"/>
        <v>8</v>
      </c>
      <c r="O1303" s="71" t="str">
        <f t="shared" si="792"/>
        <v>High Level of Service</v>
      </c>
      <c r="P1303" s="71">
        <v>1</v>
      </c>
      <c r="Q1303" s="71" t="str">
        <f t="shared" si="773"/>
        <v>Afridev Handpump</v>
      </c>
      <c r="R1303" s="71" t="str">
        <f t="shared" si="774"/>
        <v/>
      </c>
      <c r="S1303" s="71" t="str">
        <f t="shared" si="793"/>
        <v>Afridev Handpump</v>
      </c>
      <c r="T1303" s="71">
        <f t="shared" si="775"/>
        <v>1</v>
      </c>
      <c r="U1303" s="71">
        <f t="shared" si="776"/>
        <v>250</v>
      </c>
      <c r="V1303" s="71">
        <f t="shared" si="777"/>
        <v>1</v>
      </c>
      <c r="W1303" s="71">
        <f t="shared" si="778"/>
        <v>1</v>
      </c>
      <c r="X1303" s="71" t="str">
        <f t="shared" si="779"/>
        <v/>
      </c>
      <c r="Y1303" s="71" t="str">
        <f t="shared" si="780"/>
        <v/>
      </c>
      <c r="Z1303" s="71">
        <f t="shared" si="794"/>
        <v>1</v>
      </c>
      <c r="AA1303" s="71">
        <f t="shared" si="781"/>
        <v>1</v>
      </c>
      <c r="AB1303" s="71">
        <f t="shared" si="782"/>
        <v>60</v>
      </c>
      <c r="AC1303" s="71" t="str">
        <f t="shared" si="783"/>
        <v>Handpump</v>
      </c>
      <c r="AD1303" s="71">
        <f t="shared" si="795"/>
        <v>60</v>
      </c>
      <c r="AE1303" s="71" t="str">
        <f t="shared" si="796"/>
        <v/>
      </c>
      <c r="AF1303" s="71">
        <f t="shared" si="784"/>
        <v>1</v>
      </c>
      <c r="AG1303" s="71" t="str">
        <f t="shared" si="785"/>
        <v/>
      </c>
      <c r="AH1303" s="71" t="str">
        <f t="shared" si="786"/>
        <v/>
      </c>
      <c r="AI1303" s="71">
        <f t="shared" si="787"/>
        <v>1</v>
      </c>
      <c r="AJ1303" s="71" t="str">
        <f t="shared" si="788"/>
        <v>Turbidity</v>
      </c>
      <c r="AK1303" s="71">
        <f t="shared" si="789"/>
        <v>1</v>
      </c>
      <c r="AL1303" s="71">
        <f t="shared" si="797"/>
        <v>1</v>
      </c>
      <c r="AM1303" s="71">
        <f t="shared" si="790"/>
        <v>1</v>
      </c>
    </row>
    <row r="1304" spans="1:39" x14ac:dyDescent="0.45">
      <c r="A1304" s="71" t="str">
        <f t="shared" si="760"/>
        <v>2734750254</v>
      </c>
      <c r="B1304" s="71" t="str">
        <f t="shared" si="761"/>
        <v>06-09-2019 12:33:15 UTC</v>
      </c>
      <c r="C1304" s="71" t="str">
        <f t="shared" si="762"/>
        <v>tvgt-u062-wjyj</v>
      </c>
      <c r="D1304" s="71" t="str">
        <f t="shared" si="763"/>
        <v>-15.711494064889848</v>
      </c>
      <c r="E1304" s="71" t="str">
        <f t="shared" si="764"/>
        <v>35.18332631327212</v>
      </c>
      <c r="F1304" s="71" t="str">
        <f t="shared" si="765"/>
        <v>1013.0</v>
      </c>
      <c r="G1304" s="71" t="str">
        <f t="shared" si="766"/>
        <v>Malawi</v>
      </c>
      <c r="H1304" s="71" t="str">
        <f t="shared" si="767"/>
        <v>Chiradzulu</v>
      </c>
      <c r="I1304" s="71" t="str">
        <f t="shared" si="768"/>
        <v>Mpama</v>
      </c>
      <c r="J1304" s="71" t="str">
        <f t="shared" si="769"/>
        <v>Mbalame</v>
      </c>
      <c r="K1304" s="71" t="str">
        <f t="shared" si="770"/>
        <v>Mbalame</v>
      </c>
      <c r="L1304" s="71">
        <f t="shared" si="771"/>
        <v>0</v>
      </c>
      <c r="M1304" s="71">
        <f t="shared" si="772"/>
        <v>0</v>
      </c>
      <c r="N1304" s="71">
        <f t="shared" si="791"/>
        <v>5</v>
      </c>
      <c r="O1304" s="71" t="str">
        <f t="shared" si="792"/>
        <v>Basic Level of Service</v>
      </c>
      <c r="P1304" s="71">
        <v>1</v>
      </c>
      <c r="Q1304" s="71" t="str">
        <f t="shared" si="773"/>
        <v>Afridev Handpump</v>
      </c>
      <c r="R1304" s="71" t="str">
        <f t="shared" si="774"/>
        <v/>
      </c>
      <c r="S1304" s="71" t="str">
        <f t="shared" si="793"/>
        <v>Afridev Handpump</v>
      </c>
      <c r="T1304" s="71">
        <f t="shared" si="775"/>
        <v>1</v>
      </c>
      <c r="U1304" s="71">
        <f t="shared" si="776"/>
        <v>475</v>
      </c>
      <c r="V1304" s="71">
        <f t="shared" si="777"/>
        <v>0</v>
      </c>
      <c r="W1304" s="71">
        <f t="shared" si="778"/>
        <v>0</v>
      </c>
      <c r="X1304" s="71">
        <f t="shared" si="779"/>
        <v>1</v>
      </c>
      <c r="Y1304" s="71">
        <f t="shared" si="780"/>
        <v>0</v>
      </c>
      <c r="Z1304" s="71">
        <f t="shared" si="794"/>
        <v>0</v>
      </c>
      <c r="AA1304" s="71">
        <f t="shared" si="781"/>
        <v>1</v>
      </c>
      <c r="AB1304" s="71">
        <f t="shared" si="782"/>
        <v>55</v>
      </c>
      <c r="AC1304" s="71" t="str">
        <f t="shared" si="783"/>
        <v>Handpump</v>
      </c>
      <c r="AD1304" s="71">
        <f t="shared" si="795"/>
        <v>55</v>
      </c>
      <c r="AE1304" s="71" t="str">
        <f t="shared" si="796"/>
        <v/>
      </c>
      <c r="AF1304" s="71">
        <f t="shared" si="784"/>
        <v>1</v>
      </c>
      <c r="AG1304" s="71" t="str">
        <f t="shared" si="785"/>
        <v/>
      </c>
      <c r="AH1304" s="71" t="str">
        <f t="shared" si="786"/>
        <v/>
      </c>
      <c r="AI1304" s="71">
        <f t="shared" si="787"/>
        <v>1</v>
      </c>
      <c r="AJ1304" s="71" t="str">
        <f t="shared" si="788"/>
        <v>Turbidity</v>
      </c>
      <c r="AK1304" s="71">
        <f t="shared" si="789"/>
        <v>1</v>
      </c>
      <c r="AL1304" s="71">
        <f t="shared" si="797"/>
        <v>1</v>
      </c>
      <c r="AM1304" s="71">
        <f t="shared" si="790"/>
        <v>0</v>
      </c>
    </row>
    <row r="1305" spans="1:39" x14ac:dyDescent="0.45">
      <c r="A1305" s="71" t="str">
        <f t="shared" si="760"/>
        <v>2709990109</v>
      </c>
      <c r="B1305" s="71" t="str">
        <f t="shared" si="761"/>
        <v>06-09-2019 12:34:29 UTC</v>
      </c>
      <c r="C1305" s="71" t="str">
        <f t="shared" si="762"/>
        <v>ce2w-3pvm-arum</v>
      </c>
      <c r="D1305" s="71" t="str">
        <f t="shared" si="763"/>
        <v>-15.580253032967448</v>
      </c>
      <c r="E1305" s="71" t="str">
        <f t="shared" si="764"/>
        <v>35.160102071240544</v>
      </c>
      <c r="F1305" s="71" t="str">
        <f t="shared" si="765"/>
        <v>1069.0</v>
      </c>
      <c r="G1305" s="71" t="str">
        <f t="shared" si="766"/>
        <v>Malawi</v>
      </c>
      <c r="H1305" s="71" t="str">
        <f t="shared" si="767"/>
        <v>Chiradzulu</v>
      </c>
      <c r="I1305" s="71" t="str">
        <f t="shared" si="768"/>
        <v>Mpama</v>
      </c>
      <c r="J1305" s="71" t="str">
        <f t="shared" si="769"/>
        <v>Ulaya</v>
      </c>
      <c r="K1305" s="71" t="str">
        <f t="shared" si="770"/>
        <v>Majawa</v>
      </c>
      <c r="L1305" s="71">
        <f t="shared" si="771"/>
        <v>0</v>
      </c>
      <c r="M1305" s="71">
        <f t="shared" si="772"/>
        <v>0</v>
      </c>
      <c r="N1305" s="71">
        <f t="shared" si="791"/>
        <v>8</v>
      </c>
      <c r="O1305" s="71" t="str">
        <f t="shared" si="792"/>
        <v>High Level of Service</v>
      </c>
      <c r="P1305" s="71">
        <v>1</v>
      </c>
      <c r="Q1305" s="71" t="str">
        <f t="shared" si="773"/>
        <v>Afridev Handpump</v>
      </c>
      <c r="R1305" s="71" t="str">
        <f t="shared" si="774"/>
        <v/>
      </c>
      <c r="S1305" s="71" t="str">
        <f t="shared" si="793"/>
        <v>Afridev Handpump</v>
      </c>
      <c r="T1305" s="71">
        <f t="shared" si="775"/>
        <v>1</v>
      </c>
      <c r="U1305" s="71">
        <f t="shared" si="776"/>
        <v>125</v>
      </c>
      <c r="V1305" s="71">
        <f t="shared" si="777"/>
        <v>1</v>
      </c>
      <c r="W1305" s="71">
        <f t="shared" si="778"/>
        <v>1</v>
      </c>
      <c r="X1305" s="71" t="str">
        <f t="shared" si="779"/>
        <v/>
      </c>
      <c r="Y1305" s="71" t="str">
        <f t="shared" si="780"/>
        <v/>
      </c>
      <c r="Z1305" s="71">
        <f t="shared" si="794"/>
        <v>1</v>
      </c>
      <c r="AA1305" s="71">
        <f t="shared" si="781"/>
        <v>1</v>
      </c>
      <c r="AB1305" s="71">
        <f t="shared" si="782"/>
        <v>70</v>
      </c>
      <c r="AC1305" s="71" t="str">
        <f t="shared" si="783"/>
        <v>Handpump</v>
      </c>
      <c r="AD1305" s="71">
        <f t="shared" si="795"/>
        <v>70</v>
      </c>
      <c r="AE1305" s="71" t="str">
        <f t="shared" si="796"/>
        <v/>
      </c>
      <c r="AF1305" s="71">
        <f t="shared" si="784"/>
        <v>1</v>
      </c>
      <c r="AG1305" s="71" t="str">
        <f t="shared" si="785"/>
        <v/>
      </c>
      <c r="AH1305" s="71" t="str">
        <f t="shared" si="786"/>
        <v/>
      </c>
      <c r="AI1305" s="71">
        <f t="shared" si="787"/>
        <v>1</v>
      </c>
      <c r="AJ1305" s="71" t="str">
        <f t="shared" si="788"/>
        <v>Turbidity</v>
      </c>
      <c r="AK1305" s="71">
        <f t="shared" si="789"/>
        <v>1</v>
      </c>
      <c r="AL1305" s="71">
        <f t="shared" si="797"/>
        <v>1</v>
      </c>
      <c r="AM1305" s="71">
        <f t="shared" si="790"/>
        <v>1</v>
      </c>
    </row>
    <row r="1306" spans="1:39" x14ac:dyDescent="0.45">
      <c r="A1306" s="71" t="str">
        <f t="shared" si="760"/>
        <v>2717770091</v>
      </c>
      <c r="B1306" s="71" t="str">
        <f t="shared" si="761"/>
        <v>06-09-2019 16:02:38 UTC</v>
      </c>
      <c r="C1306" s="71" t="str">
        <f t="shared" si="762"/>
        <v>h2ak-ty4a-jrcy</v>
      </c>
      <c r="D1306" s="71" t="str">
        <f t="shared" si="763"/>
        <v>-15.585499685257673</v>
      </c>
      <c r="E1306" s="71" t="str">
        <f t="shared" si="764"/>
        <v>35.1565972622484</v>
      </c>
      <c r="F1306" s="71" t="str">
        <f t="shared" si="765"/>
        <v>1023.0</v>
      </c>
      <c r="G1306" s="71" t="str">
        <f t="shared" si="766"/>
        <v>Malawi</v>
      </c>
      <c r="H1306" s="71" t="str">
        <f t="shared" si="767"/>
        <v>Chiradzulu</v>
      </c>
      <c r="I1306" s="71" t="str">
        <f t="shared" si="768"/>
        <v>Mpama</v>
      </c>
      <c r="J1306" s="71" t="str">
        <f t="shared" si="769"/>
        <v>Ulaya</v>
      </c>
      <c r="K1306" s="71" t="str">
        <f t="shared" si="770"/>
        <v>Lidala</v>
      </c>
      <c r="L1306" s="71">
        <f t="shared" si="771"/>
        <v>0</v>
      </c>
      <c r="M1306" s="71">
        <f t="shared" si="772"/>
        <v>0</v>
      </c>
      <c r="N1306" s="71">
        <f t="shared" si="791"/>
        <v>7</v>
      </c>
      <c r="O1306" s="71" t="str">
        <f t="shared" si="792"/>
        <v>Intermediate Level of Service</v>
      </c>
      <c r="P1306" s="71">
        <v>1</v>
      </c>
      <c r="Q1306" s="71" t="str">
        <f t="shared" si="773"/>
        <v>Afridev Handpump</v>
      </c>
      <c r="R1306" s="71" t="str">
        <f t="shared" si="774"/>
        <v/>
      </c>
      <c r="S1306" s="71" t="str">
        <f t="shared" si="793"/>
        <v>Afridev Handpump</v>
      </c>
      <c r="T1306" s="71">
        <f t="shared" si="775"/>
        <v>1</v>
      </c>
      <c r="U1306" s="71">
        <f t="shared" si="776"/>
        <v>650</v>
      </c>
      <c r="V1306" s="71">
        <f t="shared" si="777"/>
        <v>0</v>
      </c>
      <c r="W1306" s="71">
        <f t="shared" si="778"/>
        <v>1</v>
      </c>
      <c r="X1306" s="71" t="str">
        <f t="shared" si="779"/>
        <v/>
      </c>
      <c r="Y1306" s="71" t="str">
        <f t="shared" si="780"/>
        <v/>
      </c>
      <c r="Z1306" s="71">
        <f t="shared" si="794"/>
        <v>1</v>
      </c>
      <c r="AA1306" s="71">
        <f t="shared" si="781"/>
        <v>1</v>
      </c>
      <c r="AB1306" s="71">
        <f t="shared" si="782"/>
        <v>75</v>
      </c>
      <c r="AC1306" s="71" t="str">
        <f t="shared" si="783"/>
        <v>Handpump</v>
      </c>
      <c r="AD1306" s="71">
        <f t="shared" si="795"/>
        <v>75</v>
      </c>
      <c r="AE1306" s="71" t="str">
        <f t="shared" si="796"/>
        <v/>
      </c>
      <c r="AF1306" s="71">
        <f t="shared" si="784"/>
        <v>1</v>
      </c>
      <c r="AG1306" s="71" t="str">
        <f t="shared" si="785"/>
        <v/>
      </c>
      <c r="AH1306" s="71" t="str">
        <f t="shared" si="786"/>
        <v/>
      </c>
      <c r="AI1306" s="71">
        <f t="shared" si="787"/>
        <v>1</v>
      </c>
      <c r="AJ1306" s="71" t="str">
        <f t="shared" si="788"/>
        <v>Turbidity</v>
      </c>
      <c r="AK1306" s="71">
        <f t="shared" si="789"/>
        <v>1</v>
      </c>
      <c r="AL1306" s="71">
        <f t="shared" si="797"/>
        <v>1</v>
      </c>
      <c r="AM1306" s="71">
        <f t="shared" si="790"/>
        <v>1</v>
      </c>
    </row>
    <row r="1307" spans="1:39" x14ac:dyDescent="0.45">
      <c r="A1307" s="71" t="str">
        <f t="shared" si="760"/>
        <v>2744320222</v>
      </c>
      <c r="B1307" s="71" t="str">
        <f t="shared" si="761"/>
        <v>06-09-2019 18:50:14 UTC</v>
      </c>
      <c r="C1307" s="71" t="str">
        <f t="shared" si="762"/>
        <v>c4yg-h7mr-eapj</v>
      </c>
      <c r="D1307" s="71" t="str">
        <f t="shared" si="763"/>
        <v>-15.661278627812862</v>
      </c>
      <c r="E1307" s="71" t="str">
        <f t="shared" si="764"/>
        <v>35.2468104287982</v>
      </c>
      <c r="F1307" s="71" t="str">
        <f t="shared" si="765"/>
        <v>840.0</v>
      </c>
      <c r="G1307" s="71" t="str">
        <f t="shared" si="766"/>
        <v>Malawi</v>
      </c>
      <c r="H1307" s="71" t="str">
        <f t="shared" si="767"/>
        <v>Chiradzulu</v>
      </c>
      <c r="I1307" s="71" t="str">
        <f t="shared" si="768"/>
        <v>Sandrack</v>
      </c>
      <c r="J1307" s="71" t="str">
        <f t="shared" si="769"/>
        <v>Mauwa</v>
      </c>
      <c r="K1307" s="71" t="str">
        <f t="shared" si="770"/>
        <v>Mkwaila</v>
      </c>
      <c r="L1307" s="71">
        <f t="shared" si="771"/>
        <v>0</v>
      </c>
      <c r="M1307" s="71">
        <f t="shared" si="772"/>
        <v>0</v>
      </c>
      <c r="N1307" s="71">
        <f t="shared" si="791"/>
        <v>6</v>
      </c>
      <c r="O1307" s="71" t="str">
        <f t="shared" si="792"/>
        <v>Intermediate Level of Service</v>
      </c>
      <c r="P1307" s="71">
        <v>1</v>
      </c>
      <c r="Q1307" s="71" t="str">
        <f t="shared" si="773"/>
        <v>Afridev Handpump</v>
      </c>
      <c r="R1307" s="71" t="str">
        <f t="shared" si="774"/>
        <v/>
      </c>
      <c r="S1307" s="71" t="str">
        <f t="shared" si="793"/>
        <v>Afridev Handpump</v>
      </c>
      <c r="T1307" s="71">
        <f t="shared" si="775"/>
        <v>1</v>
      </c>
      <c r="U1307" s="71">
        <f t="shared" si="776"/>
        <v>420</v>
      </c>
      <c r="V1307" s="71">
        <f t="shared" si="777"/>
        <v>0</v>
      </c>
      <c r="W1307" s="71">
        <f t="shared" si="778"/>
        <v>0</v>
      </c>
      <c r="X1307" s="71">
        <f t="shared" si="779"/>
        <v>1</v>
      </c>
      <c r="Y1307" s="71">
        <f t="shared" si="780"/>
        <v>0</v>
      </c>
      <c r="Z1307" s="71">
        <f t="shared" si="794"/>
        <v>0</v>
      </c>
      <c r="AA1307" s="71">
        <f t="shared" si="781"/>
        <v>1</v>
      </c>
      <c r="AB1307" s="71">
        <f t="shared" si="782"/>
        <v>68</v>
      </c>
      <c r="AC1307" s="71" t="str">
        <f t="shared" si="783"/>
        <v>Handpump</v>
      </c>
      <c r="AD1307" s="71">
        <f t="shared" si="795"/>
        <v>68</v>
      </c>
      <c r="AE1307" s="71" t="str">
        <f t="shared" si="796"/>
        <v/>
      </c>
      <c r="AF1307" s="71">
        <f t="shared" si="784"/>
        <v>1</v>
      </c>
      <c r="AG1307" s="71" t="str">
        <f t="shared" si="785"/>
        <v/>
      </c>
      <c r="AH1307" s="71" t="str">
        <f t="shared" si="786"/>
        <v/>
      </c>
      <c r="AI1307" s="71">
        <f t="shared" si="787"/>
        <v>1</v>
      </c>
      <c r="AJ1307" s="71" t="str">
        <f t="shared" si="788"/>
        <v>Turbidity</v>
      </c>
      <c r="AK1307" s="71">
        <f t="shared" si="789"/>
        <v>1</v>
      </c>
      <c r="AL1307" s="71">
        <f t="shared" si="797"/>
        <v>1</v>
      </c>
      <c r="AM1307" s="71">
        <f t="shared" si="790"/>
        <v>1</v>
      </c>
    </row>
    <row r="1308" spans="1:39" x14ac:dyDescent="0.45">
      <c r="A1308" s="71" t="str">
        <f t="shared" si="760"/>
        <v>2719550219</v>
      </c>
      <c r="B1308" s="71" t="str">
        <f t="shared" si="761"/>
        <v>06-09-2019 18:50:53 UTC</v>
      </c>
      <c r="C1308" s="71" t="str">
        <f t="shared" si="762"/>
        <v>2uxb-p5ka-mgm4</v>
      </c>
      <c r="D1308" s="71" t="str">
        <f t="shared" si="763"/>
        <v>-15.661293296143413</v>
      </c>
      <c r="E1308" s="71" t="str">
        <f t="shared" si="764"/>
        <v>35.2467636577785</v>
      </c>
      <c r="F1308" s="71" t="str">
        <f t="shared" si="765"/>
        <v>843.0</v>
      </c>
      <c r="G1308" s="71" t="str">
        <f t="shared" si="766"/>
        <v>Malawi</v>
      </c>
      <c r="H1308" s="71" t="str">
        <f t="shared" si="767"/>
        <v>Chiradzulu</v>
      </c>
      <c r="I1308" s="71" t="str">
        <f t="shared" si="768"/>
        <v>Sandrack</v>
      </c>
      <c r="J1308" s="71" t="str">
        <f t="shared" si="769"/>
        <v>Mauwa</v>
      </c>
      <c r="K1308" s="71" t="str">
        <f t="shared" si="770"/>
        <v>Mkwaila</v>
      </c>
      <c r="L1308" s="71">
        <f t="shared" si="771"/>
        <v>0</v>
      </c>
      <c r="M1308" s="71">
        <f t="shared" si="772"/>
        <v>0</v>
      </c>
      <c r="N1308" s="71">
        <f t="shared" si="791"/>
        <v>6</v>
      </c>
      <c r="O1308" s="71" t="str">
        <f t="shared" si="792"/>
        <v>Intermediate Level of Service</v>
      </c>
      <c r="P1308" s="71">
        <v>1</v>
      </c>
      <c r="Q1308" s="71" t="str">
        <f t="shared" si="773"/>
        <v>Afridev Handpump</v>
      </c>
      <c r="R1308" s="71" t="str">
        <f t="shared" si="774"/>
        <v/>
      </c>
      <c r="S1308" s="71" t="str">
        <f t="shared" si="793"/>
        <v>Afridev Handpump</v>
      </c>
      <c r="T1308" s="71">
        <f t="shared" si="775"/>
        <v>1</v>
      </c>
      <c r="U1308" s="71">
        <f t="shared" si="776"/>
        <v>420</v>
      </c>
      <c r="V1308" s="71">
        <f t="shared" si="777"/>
        <v>0</v>
      </c>
      <c r="W1308" s="71">
        <f t="shared" si="778"/>
        <v>0</v>
      </c>
      <c r="X1308" s="71">
        <f t="shared" si="779"/>
        <v>1</v>
      </c>
      <c r="Y1308" s="71">
        <f t="shared" si="780"/>
        <v>0</v>
      </c>
      <c r="Z1308" s="71">
        <f t="shared" si="794"/>
        <v>0</v>
      </c>
      <c r="AA1308" s="71">
        <f t="shared" si="781"/>
        <v>1</v>
      </c>
      <c r="AB1308" s="71">
        <f t="shared" si="782"/>
        <v>86</v>
      </c>
      <c r="AC1308" s="71" t="str">
        <f t="shared" si="783"/>
        <v>Handpump</v>
      </c>
      <c r="AD1308" s="71">
        <f t="shared" si="795"/>
        <v>86</v>
      </c>
      <c r="AE1308" s="71" t="str">
        <f t="shared" si="796"/>
        <v/>
      </c>
      <c r="AF1308" s="71">
        <f t="shared" si="784"/>
        <v>1</v>
      </c>
      <c r="AG1308" s="71" t="str">
        <f t="shared" si="785"/>
        <v/>
      </c>
      <c r="AH1308" s="71" t="str">
        <f t="shared" si="786"/>
        <v/>
      </c>
      <c r="AI1308" s="71">
        <f t="shared" si="787"/>
        <v>1</v>
      </c>
      <c r="AJ1308" s="71" t="str">
        <f t="shared" si="788"/>
        <v>Turbidity</v>
      </c>
      <c r="AK1308" s="71">
        <f t="shared" si="789"/>
        <v>1</v>
      </c>
      <c r="AL1308" s="71">
        <f t="shared" si="797"/>
        <v>1</v>
      </c>
      <c r="AM1308" s="71">
        <f t="shared" si="790"/>
        <v>1</v>
      </c>
    </row>
    <row r="1309" spans="1:39" x14ac:dyDescent="0.45">
      <c r="A1309" s="71" t="str">
        <f t="shared" si="760"/>
        <v>2744320225</v>
      </c>
      <c r="B1309" s="71" t="str">
        <f t="shared" si="761"/>
        <v>06-09-2019 18:52:43 UTC</v>
      </c>
      <c r="C1309" s="71" t="str">
        <f t="shared" si="762"/>
        <v>se7f-jp0f-1ns4</v>
      </c>
      <c r="D1309" s="71" t="str">
        <f t="shared" si="763"/>
        <v>-15.668397252447903</v>
      </c>
      <c r="E1309" s="71" t="str">
        <f t="shared" si="764"/>
        <v>35.25281572714448</v>
      </c>
      <c r="F1309" s="71" t="str">
        <f t="shared" si="765"/>
        <v>825.0</v>
      </c>
      <c r="G1309" s="71" t="str">
        <f t="shared" si="766"/>
        <v>Malawi</v>
      </c>
      <c r="H1309" s="71" t="str">
        <f t="shared" si="767"/>
        <v>Chiradzulu</v>
      </c>
      <c r="I1309" s="71" t="str">
        <f t="shared" si="768"/>
        <v>Sandrack</v>
      </c>
      <c r="J1309" s="71" t="str">
        <f t="shared" si="769"/>
        <v>Mauwa</v>
      </c>
      <c r="K1309" s="71" t="str">
        <f t="shared" si="770"/>
        <v>Nkhongozo</v>
      </c>
      <c r="L1309" s="71">
        <f t="shared" si="771"/>
        <v>0</v>
      </c>
      <c r="M1309" s="71">
        <f t="shared" si="772"/>
        <v>0</v>
      </c>
      <c r="N1309" s="71">
        <f t="shared" si="791"/>
        <v>7</v>
      </c>
      <c r="O1309" s="71" t="str">
        <f t="shared" si="792"/>
        <v>Intermediate Level of Service</v>
      </c>
      <c r="P1309" s="71">
        <v>1</v>
      </c>
      <c r="Q1309" s="71" t="str">
        <f t="shared" si="773"/>
        <v>Afridev Handpump</v>
      </c>
      <c r="R1309" s="71" t="str">
        <f t="shared" si="774"/>
        <v/>
      </c>
      <c r="S1309" s="71" t="str">
        <f t="shared" si="793"/>
        <v>Afridev Handpump</v>
      </c>
      <c r="T1309" s="71">
        <f t="shared" si="775"/>
        <v>1</v>
      </c>
      <c r="U1309" s="71">
        <f t="shared" si="776"/>
        <v>1250</v>
      </c>
      <c r="V1309" s="71">
        <f t="shared" si="777"/>
        <v>0</v>
      </c>
      <c r="W1309" s="71">
        <f t="shared" si="778"/>
        <v>1</v>
      </c>
      <c r="X1309" s="71" t="str">
        <f t="shared" si="779"/>
        <v/>
      </c>
      <c r="Y1309" s="71" t="str">
        <f t="shared" si="780"/>
        <v/>
      </c>
      <c r="Z1309" s="71">
        <f t="shared" si="794"/>
        <v>1</v>
      </c>
      <c r="AA1309" s="71">
        <f t="shared" si="781"/>
        <v>1</v>
      </c>
      <c r="AB1309" s="71">
        <f t="shared" si="782"/>
        <v>48</v>
      </c>
      <c r="AC1309" s="71" t="str">
        <f t="shared" si="783"/>
        <v>Handpump</v>
      </c>
      <c r="AD1309" s="71">
        <f t="shared" si="795"/>
        <v>48</v>
      </c>
      <c r="AE1309" s="71" t="str">
        <f t="shared" si="796"/>
        <v/>
      </c>
      <c r="AF1309" s="71">
        <f t="shared" si="784"/>
        <v>1</v>
      </c>
      <c r="AG1309" s="71" t="str">
        <f t="shared" si="785"/>
        <v/>
      </c>
      <c r="AH1309" s="71" t="str">
        <f t="shared" si="786"/>
        <v/>
      </c>
      <c r="AI1309" s="71">
        <f t="shared" si="787"/>
        <v>1</v>
      </c>
      <c r="AJ1309" s="71" t="str">
        <f t="shared" si="788"/>
        <v>Turbidity</v>
      </c>
      <c r="AK1309" s="71">
        <f t="shared" si="789"/>
        <v>1</v>
      </c>
      <c r="AL1309" s="71">
        <f t="shared" si="797"/>
        <v>1</v>
      </c>
      <c r="AM1309" s="71">
        <f t="shared" si="790"/>
        <v>1</v>
      </c>
    </row>
    <row r="1310" spans="1:39" x14ac:dyDescent="0.45">
      <c r="A1310" s="71" t="str">
        <f t="shared" si="760"/>
        <v>2742690211</v>
      </c>
      <c r="B1310" s="71" t="str">
        <f t="shared" si="761"/>
        <v>06-09-2019 18:53:50 UTC</v>
      </c>
      <c r="C1310" s="71" t="str">
        <f t="shared" si="762"/>
        <v>tgf8-g8fm-0hru</v>
      </c>
      <c r="D1310" s="71" t="str">
        <f t="shared" si="763"/>
        <v>-15.651754941791296</v>
      </c>
      <c r="E1310" s="71" t="str">
        <f t="shared" si="764"/>
        <v>35.24358180351555</v>
      </c>
      <c r="F1310" s="71" t="str">
        <f t="shared" si="765"/>
        <v>864.0</v>
      </c>
      <c r="G1310" s="71" t="str">
        <f t="shared" si="766"/>
        <v>Malawi</v>
      </c>
      <c r="H1310" s="71" t="str">
        <f t="shared" si="767"/>
        <v>Chiradzulu</v>
      </c>
      <c r="I1310" s="71" t="str">
        <f t="shared" si="768"/>
        <v>Sandrack</v>
      </c>
      <c r="J1310" s="71" t="str">
        <f t="shared" si="769"/>
        <v>Mauwa</v>
      </c>
      <c r="K1310" s="71" t="str">
        <f t="shared" si="770"/>
        <v>Mauwa</v>
      </c>
      <c r="L1310" s="71">
        <f t="shared" si="771"/>
        <v>0</v>
      </c>
      <c r="M1310" s="71">
        <f t="shared" si="772"/>
        <v>0</v>
      </c>
      <c r="N1310" s="71">
        <f t="shared" si="791"/>
        <v>6</v>
      </c>
      <c r="O1310" s="71" t="str">
        <f t="shared" si="792"/>
        <v>Intermediate Level of Service</v>
      </c>
      <c r="P1310" s="71">
        <v>1</v>
      </c>
      <c r="Q1310" s="71" t="str">
        <f t="shared" si="773"/>
        <v>Afridev Handpump</v>
      </c>
      <c r="R1310" s="71" t="str">
        <f t="shared" si="774"/>
        <v/>
      </c>
      <c r="S1310" s="71" t="str">
        <f t="shared" si="793"/>
        <v>Afridev Handpump</v>
      </c>
      <c r="T1310" s="71">
        <f t="shared" si="775"/>
        <v>1</v>
      </c>
      <c r="U1310" s="71">
        <f t="shared" si="776"/>
        <v>175</v>
      </c>
      <c r="V1310" s="71">
        <f t="shared" si="777"/>
        <v>1</v>
      </c>
      <c r="W1310" s="71">
        <f t="shared" si="778"/>
        <v>0</v>
      </c>
      <c r="X1310" s="71">
        <f t="shared" si="779"/>
        <v>1</v>
      </c>
      <c r="Y1310" s="71">
        <f t="shared" si="780"/>
        <v>0</v>
      </c>
      <c r="Z1310" s="71">
        <f t="shared" si="794"/>
        <v>0</v>
      </c>
      <c r="AA1310" s="71">
        <f t="shared" si="781"/>
        <v>1</v>
      </c>
      <c r="AB1310" s="71">
        <f t="shared" si="782"/>
        <v>75</v>
      </c>
      <c r="AC1310" s="71" t="str">
        <f t="shared" si="783"/>
        <v>Handpump</v>
      </c>
      <c r="AD1310" s="71">
        <f t="shared" si="795"/>
        <v>75</v>
      </c>
      <c r="AE1310" s="71" t="str">
        <f t="shared" si="796"/>
        <v/>
      </c>
      <c r="AF1310" s="71">
        <f t="shared" si="784"/>
        <v>1</v>
      </c>
      <c r="AG1310" s="71" t="str">
        <f t="shared" si="785"/>
        <v/>
      </c>
      <c r="AH1310" s="71" t="str">
        <f t="shared" si="786"/>
        <v/>
      </c>
      <c r="AI1310" s="71">
        <f t="shared" si="787"/>
        <v>1</v>
      </c>
      <c r="AJ1310" s="71" t="str">
        <f t="shared" si="788"/>
        <v>Turbidity</v>
      </c>
      <c r="AK1310" s="71">
        <f t="shared" si="789"/>
        <v>1</v>
      </c>
      <c r="AL1310" s="71">
        <f t="shared" si="797"/>
        <v>1</v>
      </c>
      <c r="AM1310" s="71">
        <f t="shared" si="790"/>
        <v>0</v>
      </c>
    </row>
    <row r="1311" spans="1:39" x14ac:dyDescent="0.45">
      <c r="A1311" s="71" t="str">
        <f t="shared" si="760"/>
        <v>2732860284</v>
      </c>
      <c r="B1311" s="71" t="str">
        <f t="shared" si="761"/>
        <v>06-09-2019 18:54:35 UTC</v>
      </c>
      <c r="C1311" s="71" t="str">
        <f t="shared" si="762"/>
        <v>2gj6-3f0p-nm</v>
      </c>
      <c r="D1311" s="71" t="str">
        <f t="shared" si="763"/>
        <v>-15.650643375702202</v>
      </c>
      <c r="E1311" s="71" t="str">
        <f t="shared" si="764"/>
        <v>35.24239576421678</v>
      </c>
      <c r="F1311" s="71" t="str">
        <f t="shared" si="765"/>
        <v>881.0</v>
      </c>
      <c r="G1311" s="71" t="str">
        <f t="shared" si="766"/>
        <v>Malawi</v>
      </c>
      <c r="H1311" s="71" t="str">
        <f t="shared" si="767"/>
        <v>Chiradzulu</v>
      </c>
      <c r="I1311" s="71" t="str">
        <f t="shared" si="768"/>
        <v>Sandrack</v>
      </c>
      <c r="J1311" s="71" t="str">
        <f t="shared" si="769"/>
        <v>Mauwa</v>
      </c>
      <c r="K1311" s="71" t="str">
        <f t="shared" si="770"/>
        <v>Mauwa</v>
      </c>
      <c r="L1311" s="71">
        <f t="shared" si="771"/>
        <v>0</v>
      </c>
      <c r="M1311" s="71">
        <f t="shared" si="772"/>
        <v>0</v>
      </c>
      <c r="N1311" s="71">
        <f t="shared" si="791"/>
        <v>6</v>
      </c>
      <c r="O1311" s="71" t="str">
        <f t="shared" si="792"/>
        <v>Intermediate Level of Service</v>
      </c>
      <c r="P1311" s="71">
        <v>1</v>
      </c>
      <c r="Q1311" s="71" t="str">
        <f t="shared" si="773"/>
        <v>Afridev Handpump</v>
      </c>
      <c r="R1311" s="71" t="str">
        <f t="shared" si="774"/>
        <v/>
      </c>
      <c r="S1311" s="71" t="str">
        <f t="shared" si="793"/>
        <v>Afridev Handpump</v>
      </c>
      <c r="T1311" s="71">
        <f t="shared" si="775"/>
        <v>1</v>
      </c>
      <c r="U1311" s="71">
        <f t="shared" si="776"/>
        <v>500</v>
      </c>
      <c r="V1311" s="71">
        <f t="shared" si="777"/>
        <v>0</v>
      </c>
      <c r="W1311" s="71">
        <f t="shared" si="778"/>
        <v>1</v>
      </c>
      <c r="X1311" s="71" t="str">
        <f t="shared" si="779"/>
        <v/>
      </c>
      <c r="Y1311" s="71" t="str">
        <f t="shared" si="780"/>
        <v/>
      </c>
      <c r="Z1311" s="71">
        <f t="shared" si="794"/>
        <v>1</v>
      </c>
      <c r="AA1311" s="71">
        <f t="shared" si="781"/>
        <v>1</v>
      </c>
      <c r="AB1311" s="71">
        <f t="shared" si="782"/>
        <v>80</v>
      </c>
      <c r="AC1311" s="71" t="str">
        <f t="shared" si="783"/>
        <v>Handpump</v>
      </c>
      <c r="AD1311" s="71">
        <f t="shared" si="795"/>
        <v>80</v>
      </c>
      <c r="AE1311" s="71" t="str">
        <f t="shared" si="796"/>
        <v/>
      </c>
      <c r="AF1311" s="71">
        <f t="shared" si="784"/>
        <v>1</v>
      </c>
      <c r="AG1311" s="71" t="str">
        <f t="shared" si="785"/>
        <v/>
      </c>
      <c r="AH1311" s="71" t="str">
        <f t="shared" si="786"/>
        <v/>
      </c>
      <c r="AI1311" s="71">
        <f t="shared" si="787"/>
        <v>1</v>
      </c>
      <c r="AJ1311" s="71" t="str">
        <f t="shared" si="788"/>
        <v>Turbidity</v>
      </c>
      <c r="AK1311" s="71">
        <f t="shared" si="789"/>
        <v>1</v>
      </c>
      <c r="AL1311" s="71">
        <f t="shared" si="797"/>
        <v>1</v>
      </c>
      <c r="AM1311" s="71">
        <f t="shared" si="790"/>
        <v>0</v>
      </c>
    </row>
    <row r="1312" spans="1:39" x14ac:dyDescent="0.45">
      <c r="A1312" s="71" t="str">
        <f t="shared" si="760"/>
        <v>2736860339</v>
      </c>
      <c r="B1312" s="71" t="str">
        <f t="shared" si="761"/>
        <v>06-09-2019 18:56:09 UTC</v>
      </c>
      <c r="C1312" s="71" t="str">
        <f t="shared" si="762"/>
        <v>rsy0-gb41-h8q</v>
      </c>
      <c r="D1312" s="71" t="str">
        <f t="shared" si="763"/>
        <v>-15.661700488999486</v>
      </c>
      <c r="E1312" s="71" t="str">
        <f t="shared" si="764"/>
        <v>35.25665966793895</v>
      </c>
      <c r="F1312" s="71" t="str">
        <f t="shared" si="765"/>
        <v>826.0</v>
      </c>
      <c r="G1312" s="71" t="str">
        <f t="shared" si="766"/>
        <v>Malawi</v>
      </c>
      <c r="H1312" s="71" t="str">
        <f t="shared" si="767"/>
        <v>Chiradzulu</v>
      </c>
      <c r="I1312" s="71" t="str">
        <f t="shared" si="768"/>
        <v>Sandrack</v>
      </c>
      <c r="J1312" s="71" t="str">
        <f t="shared" si="769"/>
        <v>Mauwa</v>
      </c>
      <c r="K1312" s="71" t="str">
        <f t="shared" si="770"/>
        <v>Nkhongozo</v>
      </c>
      <c r="L1312" s="71">
        <f t="shared" si="771"/>
        <v>0</v>
      </c>
      <c r="M1312" s="71">
        <f t="shared" si="772"/>
        <v>0</v>
      </c>
      <c r="N1312" s="71">
        <f t="shared" si="791"/>
        <v>7</v>
      </c>
      <c r="O1312" s="71" t="str">
        <f t="shared" si="792"/>
        <v>Intermediate Level of Service</v>
      </c>
      <c r="P1312" s="71">
        <v>1</v>
      </c>
      <c r="Q1312" s="71" t="str">
        <f t="shared" si="773"/>
        <v>Afridev Handpump</v>
      </c>
      <c r="R1312" s="71" t="str">
        <f t="shared" si="774"/>
        <v/>
      </c>
      <c r="S1312" s="71" t="str">
        <f t="shared" si="793"/>
        <v>Afridev Handpump</v>
      </c>
      <c r="T1312" s="71">
        <f t="shared" si="775"/>
        <v>1</v>
      </c>
      <c r="U1312" s="71">
        <f t="shared" si="776"/>
        <v>750</v>
      </c>
      <c r="V1312" s="71">
        <f t="shared" si="777"/>
        <v>0</v>
      </c>
      <c r="W1312" s="71">
        <f t="shared" si="778"/>
        <v>1</v>
      </c>
      <c r="X1312" s="71" t="str">
        <f t="shared" si="779"/>
        <v/>
      </c>
      <c r="Y1312" s="71" t="str">
        <f t="shared" si="780"/>
        <v/>
      </c>
      <c r="Z1312" s="71">
        <f t="shared" si="794"/>
        <v>1</v>
      </c>
      <c r="AA1312" s="71">
        <f t="shared" si="781"/>
        <v>1</v>
      </c>
      <c r="AB1312" s="71">
        <f t="shared" si="782"/>
        <v>80</v>
      </c>
      <c r="AC1312" s="71" t="str">
        <f t="shared" si="783"/>
        <v>Handpump</v>
      </c>
      <c r="AD1312" s="71">
        <f t="shared" si="795"/>
        <v>80</v>
      </c>
      <c r="AE1312" s="71" t="str">
        <f t="shared" si="796"/>
        <v/>
      </c>
      <c r="AF1312" s="71">
        <f t="shared" si="784"/>
        <v>1</v>
      </c>
      <c r="AG1312" s="71" t="str">
        <f t="shared" si="785"/>
        <v/>
      </c>
      <c r="AH1312" s="71" t="str">
        <f t="shared" si="786"/>
        <v/>
      </c>
      <c r="AI1312" s="71">
        <f t="shared" si="787"/>
        <v>1</v>
      </c>
      <c r="AJ1312" s="71" t="str">
        <f t="shared" si="788"/>
        <v>Turbidity</v>
      </c>
      <c r="AK1312" s="71">
        <f t="shared" si="789"/>
        <v>1</v>
      </c>
      <c r="AL1312" s="71">
        <f t="shared" si="797"/>
        <v>1</v>
      </c>
      <c r="AM1312" s="71">
        <f t="shared" si="790"/>
        <v>1</v>
      </c>
    </row>
    <row r="1313" spans="1:39" x14ac:dyDescent="0.45">
      <c r="A1313" s="71" t="str">
        <f t="shared" si="760"/>
        <v>2744320234</v>
      </c>
      <c r="B1313" s="71" t="str">
        <f t="shared" si="761"/>
        <v>06-09-2019 18:58:51 UTC</v>
      </c>
      <c r="C1313" s="71" t="str">
        <f t="shared" si="762"/>
        <v>pp94-y3qf-1gmm</v>
      </c>
      <c r="D1313" s="71" t="str">
        <f t="shared" si="763"/>
        <v>-15.662608500570059</v>
      </c>
      <c r="E1313" s="71" t="str">
        <f t="shared" si="764"/>
        <v>35.24826846085489</v>
      </c>
      <c r="F1313" s="71" t="str">
        <f t="shared" si="765"/>
        <v>851.0</v>
      </c>
      <c r="G1313" s="71" t="str">
        <f t="shared" si="766"/>
        <v>Malawi</v>
      </c>
      <c r="H1313" s="71" t="str">
        <f t="shared" si="767"/>
        <v>Chiradzulu</v>
      </c>
      <c r="I1313" s="71" t="str">
        <f t="shared" si="768"/>
        <v>Sandrack</v>
      </c>
      <c r="J1313" s="71" t="str">
        <f t="shared" si="769"/>
        <v>Mauwa</v>
      </c>
      <c r="K1313" s="71" t="str">
        <f t="shared" si="770"/>
        <v>Mkwaila</v>
      </c>
      <c r="L1313" s="71">
        <f t="shared" si="771"/>
        <v>0</v>
      </c>
      <c r="M1313" s="71">
        <f t="shared" si="772"/>
        <v>0</v>
      </c>
      <c r="N1313" s="71">
        <f t="shared" si="791"/>
        <v>6</v>
      </c>
      <c r="O1313" s="71" t="str">
        <f t="shared" si="792"/>
        <v>Intermediate Level of Service</v>
      </c>
      <c r="P1313" s="71">
        <v>1</v>
      </c>
      <c r="Q1313" s="71" t="str">
        <f t="shared" si="773"/>
        <v>Afridev Handpump</v>
      </c>
      <c r="R1313" s="71" t="str">
        <f t="shared" si="774"/>
        <v/>
      </c>
      <c r="S1313" s="71" t="str">
        <f t="shared" si="793"/>
        <v>Afridev Handpump</v>
      </c>
      <c r="T1313" s="71">
        <f t="shared" si="775"/>
        <v>1</v>
      </c>
      <c r="U1313" s="71">
        <f t="shared" si="776"/>
        <v>300</v>
      </c>
      <c r="V1313" s="71">
        <f t="shared" si="777"/>
        <v>0</v>
      </c>
      <c r="W1313" s="71">
        <f t="shared" si="778"/>
        <v>1</v>
      </c>
      <c r="X1313" s="71" t="str">
        <f t="shared" si="779"/>
        <v/>
      </c>
      <c r="Y1313" s="71" t="str">
        <f t="shared" si="780"/>
        <v/>
      </c>
      <c r="Z1313" s="71">
        <f t="shared" si="794"/>
        <v>1</v>
      </c>
      <c r="AA1313" s="71">
        <f t="shared" si="781"/>
        <v>1</v>
      </c>
      <c r="AB1313" s="71">
        <f t="shared" si="782"/>
        <v>60</v>
      </c>
      <c r="AC1313" s="71" t="str">
        <f t="shared" si="783"/>
        <v>Handpump</v>
      </c>
      <c r="AD1313" s="71">
        <f t="shared" si="795"/>
        <v>60</v>
      </c>
      <c r="AE1313" s="71" t="str">
        <f t="shared" si="796"/>
        <v/>
      </c>
      <c r="AF1313" s="71">
        <f t="shared" si="784"/>
        <v>1</v>
      </c>
      <c r="AG1313" s="71" t="str">
        <f t="shared" si="785"/>
        <v/>
      </c>
      <c r="AH1313" s="71" t="str">
        <f t="shared" si="786"/>
        <v/>
      </c>
      <c r="AI1313" s="71">
        <f t="shared" si="787"/>
        <v>1</v>
      </c>
      <c r="AJ1313" s="71" t="str">
        <f t="shared" si="788"/>
        <v>Turbidity</v>
      </c>
      <c r="AK1313" s="71">
        <f t="shared" si="789"/>
        <v>1</v>
      </c>
      <c r="AL1313" s="71">
        <f t="shared" si="797"/>
        <v>1</v>
      </c>
      <c r="AM1313" s="71">
        <f t="shared" si="790"/>
        <v>0</v>
      </c>
    </row>
    <row r="1314" spans="1:39" x14ac:dyDescent="0.45">
      <c r="A1314" s="71" t="str">
        <f t="shared" si="760"/>
        <v>2740910276</v>
      </c>
      <c r="B1314" s="71" t="str">
        <f t="shared" si="761"/>
        <v>06-09-2019 19:00:23 UTC</v>
      </c>
      <c r="C1314" s="71" t="str">
        <f t="shared" si="762"/>
        <v>jgmf-6rc0-x8sq</v>
      </c>
      <c r="D1314" s="71" t="str">
        <f t="shared" si="763"/>
        <v>-15.652786586433649</v>
      </c>
      <c r="E1314" s="71" t="str">
        <f t="shared" si="764"/>
        <v>35.248663667589426</v>
      </c>
      <c r="F1314" s="71" t="str">
        <f t="shared" si="765"/>
        <v>861.0</v>
      </c>
      <c r="G1314" s="71" t="str">
        <f t="shared" si="766"/>
        <v>Malawi</v>
      </c>
      <c r="H1314" s="71" t="str">
        <f t="shared" si="767"/>
        <v>Chiradzulu</v>
      </c>
      <c r="I1314" s="71" t="str">
        <f t="shared" si="768"/>
        <v>Sandrack</v>
      </c>
      <c r="J1314" s="71" t="str">
        <f t="shared" si="769"/>
        <v>Mauwa</v>
      </c>
      <c r="K1314" s="71" t="str">
        <f t="shared" si="770"/>
        <v>Mauwa</v>
      </c>
      <c r="L1314" s="71">
        <f t="shared" si="771"/>
        <v>0</v>
      </c>
      <c r="M1314" s="71">
        <f t="shared" si="772"/>
        <v>0</v>
      </c>
      <c r="N1314" s="71">
        <f t="shared" si="791"/>
        <v>6</v>
      </c>
      <c r="O1314" s="71" t="str">
        <f t="shared" si="792"/>
        <v>Intermediate Level of Service</v>
      </c>
      <c r="P1314" s="71">
        <v>1</v>
      </c>
      <c r="Q1314" s="71" t="str">
        <f t="shared" si="773"/>
        <v>Afridev Handpump</v>
      </c>
      <c r="R1314" s="71" t="str">
        <f t="shared" si="774"/>
        <v/>
      </c>
      <c r="S1314" s="71" t="str">
        <f t="shared" si="793"/>
        <v>Afridev Handpump</v>
      </c>
      <c r="T1314" s="71">
        <f t="shared" si="775"/>
        <v>1</v>
      </c>
      <c r="U1314" s="71">
        <f t="shared" si="776"/>
        <v>1750</v>
      </c>
      <c r="V1314" s="71">
        <f t="shared" si="777"/>
        <v>0</v>
      </c>
      <c r="W1314" s="71">
        <f t="shared" si="778"/>
        <v>1</v>
      </c>
      <c r="X1314" s="71" t="str">
        <f t="shared" si="779"/>
        <v/>
      </c>
      <c r="Y1314" s="71" t="str">
        <f t="shared" si="780"/>
        <v/>
      </c>
      <c r="Z1314" s="71">
        <f t="shared" si="794"/>
        <v>1</v>
      </c>
      <c r="AA1314" s="71">
        <f t="shared" si="781"/>
        <v>1</v>
      </c>
      <c r="AB1314" s="71">
        <f t="shared" si="782"/>
        <v>72</v>
      </c>
      <c r="AC1314" s="71" t="str">
        <f t="shared" si="783"/>
        <v>Handpump</v>
      </c>
      <c r="AD1314" s="71">
        <f t="shared" si="795"/>
        <v>72</v>
      </c>
      <c r="AE1314" s="71" t="str">
        <f t="shared" si="796"/>
        <v/>
      </c>
      <c r="AF1314" s="71">
        <f t="shared" si="784"/>
        <v>1</v>
      </c>
      <c r="AG1314" s="71" t="str">
        <f t="shared" si="785"/>
        <v/>
      </c>
      <c r="AH1314" s="71" t="str">
        <f t="shared" si="786"/>
        <v/>
      </c>
      <c r="AI1314" s="71">
        <f t="shared" si="787"/>
        <v>1</v>
      </c>
      <c r="AJ1314" s="71" t="str">
        <f t="shared" si="788"/>
        <v>Turbidity</v>
      </c>
      <c r="AK1314" s="71">
        <f t="shared" si="789"/>
        <v>1</v>
      </c>
      <c r="AL1314" s="71">
        <f t="shared" si="797"/>
        <v>1</v>
      </c>
      <c r="AM1314" s="71">
        <f t="shared" si="790"/>
        <v>0</v>
      </c>
    </row>
    <row r="1315" spans="1:39" x14ac:dyDescent="0.45">
      <c r="A1315" s="71" t="str">
        <f t="shared" si="760"/>
        <v>2736730361</v>
      </c>
      <c r="B1315" s="71" t="str">
        <f t="shared" si="761"/>
        <v>06-09-2019 19:06:24 UTC</v>
      </c>
      <c r="C1315" s="71" t="str">
        <f t="shared" si="762"/>
        <v>m24f-kbk3-q2ss</v>
      </c>
      <c r="D1315" s="71" t="str">
        <f t="shared" si="763"/>
        <v>-15.710747614502907</v>
      </c>
      <c r="E1315" s="71" t="str">
        <f t="shared" si="764"/>
        <v>35.28860159218311</v>
      </c>
      <c r="F1315" s="71" t="str">
        <f t="shared" si="765"/>
        <v>801.0</v>
      </c>
      <c r="G1315" s="71" t="str">
        <f t="shared" si="766"/>
        <v>Malawi</v>
      </c>
      <c r="H1315" s="71" t="str">
        <f t="shared" si="767"/>
        <v>Chiradzulu</v>
      </c>
      <c r="I1315" s="71" t="str">
        <f t="shared" si="768"/>
        <v>Sandrack</v>
      </c>
      <c r="J1315" s="71" t="str">
        <f t="shared" si="769"/>
        <v>Munlo</v>
      </c>
      <c r="K1315" s="71" t="str">
        <f t="shared" si="770"/>
        <v>Bandawe</v>
      </c>
      <c r="L1315" s="71">
        <f t="shared" si="771"/>
        <v>0</v>
      </c>
      <c r="M1315" s="71">
        <f t="shared" si="772"/>
        <v>0</v>
      </c>
      <c r="N1315" s="71">
        <f t="shared" si="791"/>
        <v>7</v>
      </c>
      <c r="O1315" s="71" t="str">
        <f t="shared" si="792"/>
        <v>Intermediate Level of Service</v>
      </c>
      <c r="P1315" s="71">
        <v>1</v>
      </c>
      <c r="Q1315" s="71" t="str">
        <f t="shared" si="773"/>
        <v>Afridev Handpump</v>
      </c>
      <c r="R1315" s="71" t="str">
        <f t="shared" si="774"/>
        <v/>
      </c>
      <c r="S1315" s="71" t="str">
        <f t="shared" si="793"/>
        <v>Afridev Handpump</v>
      </c>
      <c r="T1315" s="71">
        <f t="shared" si="775"/>
        <v>1</v>
      </c>
      <c r="U1315" s="71">
        <f t="shared" si="776"/>
        <v>100</v>
      </c>
      <c r="V1315" s="71">
        <f t="shared" si="777"/>
        <v>1</v>
      </c>
      <c r="W1315" s="71">
        <f t="shared" si="778"/>
        <v>1</v>
      </c>
      <c r="X1315" s="71" t="str">
        <f t="shared" si="779"/>
        <v/>
      </c>
      <c r="Y1315" s="71" t="str">
        <f t="shared" si="780"/>
        <v/>
      </c>
      <c r="Z1315" s="71">
        <f t="shared" si="794"/>
        <v>1</v>
      </c>
      <c r="AA1315" s="71">
        <f t="shared" si="781"/>
        <v>1</v>
      </c>
      <c r="AB1315" s="71">
        <f t="shared" si="782"/>
        <v>78</v>
      </c>
      <c r="AC1315" s="71" t="str">
        <f t="shared" si="783"/>
        <v>Handpump</v>
      </c>
      <c r="AD1315" s="71">
        <f t="shared" si="795"/>
        <v>78</v>
      </c>
      <c r="AE1315" s="71" t="str">
        <f t="shared" si="796"/>
        <v/>
      </c>
      <c r="AF1315" s="71">
        <f t="shared" si="784"/>
        <v>1</v>
      </c>
      <c r="AG1315" s="71" t="str">
        <f t="shared" si="785"/>
        <v/>
      </c>
      <c r="AH1315" s="71" t="str">
        <f t="shared" si="786"/>
        <v/>
      </c>
      <c r="AI1315" s="71">
        <f t="shared" si="787"/>
        <v>1</v>
      </c>
      <c r="AJ1315" s="71" t="str">
        <f t="shared" si="788"/>
        <v>Turbidity</v>
      </c>
      <c r="AK1315" s="71">
        <f t="shared" si="789"/>
        <v>1</v>
      </c>
      <c r="AL1315" s="71">
        <f t="shared" si="797"/>
        <v>1</v>
      </c>
      <c r="AM1315" s="71">
        <f t="shared" si="790"/>
        <v>0</v>
      </c>
    </row>
    <row r="1316" spans="1:39" x14ac:dyDescent="0.45">
      <c r="A1316" s="71" t="str">
        <f t="shared" si="760"/>
        <v>2727140262</v>
      </c>
      <c r="B1316" s="71" t="str">
        <f t="shared" si="761"/>
        <v>08-09-2019 08:15:26 UTC</v>
      </c>
      <c r="C1316" s="71" t="str">
        <f t="shared" si="762"/>
        <v>yjan-5aag-sgh6</v>
      </c>
      <c r="D1316" s="71" t="str">
        <f t="shared" si="763"/>
        <v>-15.717438133433461</v>
      </c>
      <c r="E1316" s="71" t="str">
        <f t="shared" si="764"/>
        <v>35.16190552152693</v>
      </c>
      <c r="F1316" s="71" t="str">
        <f t="shared" si="765"/>
        <v>1015.0</v>
      </c>
      <c r="G1316" s="71" t="str">
        <f t="shared" si="766"/>
        <v>Malawi</v>
      </c>
      <c r="H1316" s="71" t="str">
        <f t="shared" si="767"/>
        <v>Chiradzulu</v>
      </c>
      <c r="I1316" s="71" t="str">
        <f t="shared" si="768"/>
        <v>Mpama</v>
      </c>
      <c r="J1316" s="71" t="str">
        <f t="shared" si="769"/>
        <v>Malika</v>
      </c>
      <c r="K1316" s="71" t="str">
        <f t="shared" si="770"/>
        <v>Malindi I</v>
      </c>
      <c r="L1316" s="71">
        <f t="shared" si="771"/>
        <v>0</v>
      </c>
      <c r="M1316" s="71">
        <f t="shared" si="772"/>
        <v>0</v>
      </c>
      <c r="N1316" s="71">
        <f t="shared" si="791"/>
        <v>6</v>
      </c>
      <c r="O1316" s="71" t="str">
        <f t="shared" si="792"/>
        <v>Intermediate Level of Service</v>
      </c>
      <c r="P1316" s="71">
        <v>1</v>
      </c>
      <c r="Q1316" s="71" t="str">
        <f t="shared" si="773"/>
        <v>Afridev Handpump</v>
      </c>
      <c r="R1316" s="71" t="str">
        <f t="shared" si="774"/>
        <v/>
      </c>
      <c r="S1316" s="71" t="str">
        <f t="shared" si="793"/>
        <v>Afridev Handpump</v>
      </c>
      <c r="T1316" s="71">
        <f t="shared" si="775"/>
        <v>1</v>
      </c>
      <c r="U1316" s="71">
        <f t="shared" si="776"/>
        <v>1870</v>
      </c>
      <c r="V1316" s="71">
        <f t="shared" si="777"/>
        <v>0</v>
      </c>
      <c r="W1316" s="71">
        <f t="shared" si="778"/>
        <v>0</v>
      </c>
      <c r="X1316" s="71">
        <f t="shared" si="779"/>
        <v>1</v>
      </c>
      <c r="Y1316" s="71">
        <f t="shared" si="780"/>
        <v>1</v>
      </c>
      <c r="Z1316" s="71">
        <f t="shared" si="794"/>
        <v>1</v>
      </c>
      <c r="AA1316" s="71">
        <f t="shared" si="781"/>
        <v>1</v>
      </c>
      <c r="AB1316" s="71">
        <f t="shared" si="782"/>
        <v>90</v>
      </c>
      <c r="AC1316" s="71" t="str">
        <f t="shared" si="783"/>
        <v>Handpump</v>
      </c>
      <c r="AD1316" s="71">
        <f t="shared" si="795"/>
        <v>90</v>
      </c>
      <c r="AE1316" s="71" t="str">
        <f t="shared" si="796"/>
        <v/>
      </c>
      <c r="AF1316" s="71">
        <f t="shared" si="784"/>
        <v>1</v>
      </c>
      <c r="AG1316" s="71" t="str">
        <f t="shared" si="785"/>
        <v/>
      </c>
      <c r="AH1316" s="71" t="str">
        <f t="shared" si="786"/>
        <v/>
      </c>
      <c r="AI1316" s="71">
        <f t="shared" si="787"/>
        <v>1</v>
      </c>
      <c r="AJ1316" s="71" t="str">
        <f t="shared" si="788"/>
        <v>Turbidity</v>
      </c>
      <c r="AK1316" s="71">
        <f t="shared" si="789"/>
        <v>1</v>
      </c>
      <c r="AL1316" s="71">
        <f t="shared" si="797"/>
        <v>1</v>
      </c>
      <c r="AM1316" s="71">
        <f t="shared" si="790"/>
        <v>0</v>
      </c>
    </row>
    <row r="1317" spans="1:39" x14ac:dyDescent="0.45">
      <c r="A1317" s="71" t="str">
        <f t="shared" si="760"/>
        <v>2740950245</v>
      </c>
      <c r="B1317" s="71" t="str">
        <f t="shared" si="761"/>
        <v>08-09-2019 09:06:08 UTC</v>
      </c>
      <c r="C1317" s="71" t="str">
        <f t="shared" si="762"/>
        <v>d6a5-we4x-3ujw</v>
      </c>
      <c r="D1317" s="71" t="str">
        <f t="shared" si="763"/>
        <v>-15.727568878792226</v>
      </c>
      <c r="E1317" s="71" t="str">
        <f t="shared" si="764"/>
        <v>35.1499763969332</v>
      </c>
      <c r="F1317" s="71" t="str">
        <f t="shared" si="765"/>
        <v>1001.0</v>
      </c>
      <c r="G1317" s="71" t="str">
        <f t="shared" si="766"/>
        <v>Malawi</v>
      </c>
      <c r="H1317" s="71" t="str">
        <f t="shared" si="767"/>
        <v>Chiradzulu</v>
      </c>
      <c r="I1317" s="71" t="str">
        <f t="shared" si="768"/>
        <v>Mpama</v>
      </c>
      <c r="J1317" s="71" t="str">
        <f t="shared" si="769"/>
        <v>Malika</v>
      </c>
      <c r="K1317" s="71" t="str">
        <f t="shared" si="770"/>
        <v>Malindi I</v>
      </c>
      <c r="L1317" s="71">
        <f t="shared" si="771"/>
        <v>0</v>
      </c>
      <c r="M1317" s="71">
        <f t="shared" si="772"/>
        <v>0</v>
      </c>
      <c r="N1317" s="71">
        <f t="shared" si="791"/>
        <v>7</v>
      </c>
      <c r="O1317" s="71" t="str">
        <f t="shared" si="792"/>
        <v>Intermediate Level of Service</v>
      </c>
      <c r="P1317" s="71">
        <v>1</v>
      </c>
      <c r="Q1317" s="71" t="str">
        <f t="shared" si="773"/>
        <v>Afridev Handpump</v>
      </c>
      <c r="R1317" s="71" t="str">
        <f t="shared" si="774"/>
        <v/>
      </c>
      <c r="S1317" s="71" t="str">
        <f t="shared" si="793"/>
        <v>Afridev Handpump</v>
      </c>
      <c r="T1317" s="71">
        <f t="shared" si="775"/>
        <v>1</v>
      </c>
      <c r="U1317" s="71">
        <f t="shared" si="776"/>
        <v>770</v>
      </c>
      <c r="V1317" s="71">
        <f t="shared" si="777"/>
        <v>0</v>
      </c>
      <c r="W1317" s="71">
        <f t="shared" si="778"/>
        <v>0</v>
      </c>
      <c r="X1317" s="71">
        <f t="shared" si="779"/>
        <v>1</v>
      </c>
      <c r="Y1317" s="71">
        <f t="shared" si="780"/>
        <v>1</v>
      </c>
      <c r="Z1317" s="71">
        <f t="shared" si="794"/>
        <v>1</v>
      </c>
      <c r="AA1317" s="71">
        <f t="shared" si="781"/>
        <v>1</v>
      </c>
      <c r="AB1317" s="71">
        <f t="shared" si="782"/>
        <v>52</v>
      </c>
      <c r="AC1317" s="71" t="str">
        <f t="shared" si="783"/>
        <v>Handpump</v>
      </c>
      <c r="AD1317" s="71">
        <f t="shared" si="795"/>
        <v>52</v>
      </c>
      <c r="AE1317" s="71" t="str">
        <f t="shared" si="796"/>
        <v/>
      </c>
      <c r="AF1317" s="71">
        <f t="shared" si="784"/>
        <v>1</v>
      </c>
      <c r="AG1317" s="71" t="str">
        <f t="shared" si="785"/>
        <v/>
      </c>
      <c r="AH1317" s="71" t="str">
        <f t="shared" si="786"/>
        <v/>
      </c>
      <c r="AI1317" s="71">
        <f t="shared" si="787"/>
        <v>1</v>
      </c>
      <c r="AJ1317" s="71" t="str">
        <f t="shared" si="788"/>
        <v>Turbidity</v>
      </c>
      <c r="AK1317" s="71">
        <f t="shared" si="789"/>
        <v>1</v>
      </c>
      <c r="AL1317" s="71">
        <f t="shared" si="797"/>
        <v>1</v>
      </c>
      <c r="AM1317" s="71">
        <f t="shared" si="790"/>
        <v>1</v>
      </c>
    </row>
    <row r="1318" spans="1:39" x14ac:dyDescent="0.45">
      <c r="A1318" s="71" t="str">
        <f t="shared" si="760"/>
        <v>2713400270</v>
      </c>
      <c r="B1318" s="71" t="str">
        <f t="shared" si="761"/>
        <v>08-09-2019 10:12:11 UTC</v>
      </c>
      <c r="C1318" s="71" t="str">
        <f t="shared" si="762"/>
        <v>5gua-gggh-3fb2</v>
      </c>
      <c r="D1318" s="71" t="str">
        <f t="shared" si="763"/>
        <v>-15.71194811258465</v>
      </c>
      <c r="E1318" s="71" t="str">
        <f t="shared" si="764"/>
        <v>35.14167848043144</v>
      </c>
      <c r="F1318" s="71" t="str">
        <f t="shared" si="765"/>
        <v>1052.0</v>
      </c>
      <c r="G1318" s="71" t="str">
        <f t="shared" si="766"/>
        <v>Malawi</v>
      </c>
      <c r="H1318" s="71" t="str">
        <f t="shared" si="767"/>
        <v>Chiradzulu</v>
      </c>
      <c r="I1318" s="71" t="str">
        <f t="shared" si="768"/>
        <v>Mpama</v>
      </c>
      <c r="J1318" s="71" t="str">
        <f t="shared" si="769"/>
        <v>Malika</v>
      </c>
      <c r="K1318" s="71" t="str">
        <f t="shared" si="770"/>
        <v>Malika</v>
      </c>
      <c r="L1318" s="71">
        <f t="shared" si="771"/>
        <v>0</v>
      </c>
      <c r="M1318" s="71">
        <f t="shared" si="772"/>
        <v>0</v>
      </c>
      <c r="N1318" s="71">
        <f t="shared" si="791"/>
        <v>5</v>
      </c>
      <c r="O1318" s="71" t="str">
        <f t="shared" si="792"/>
        <v>Basic Level of Service</v>
      </c>
      <c r="P1318" s="71">
        <v>1</v>
      </c>
      <c r="Q1318" s="71" t="str">
        <f t="shared" si="773"/>
        <v>Afridev Handpump</v>
      </c>
      <c r="R1318" s="71" t="str">
        <f t="shared" si="774"/>
        <v/>
      </c>
      <c r="S1318" s="71" t="str">
        <f t="shared" si="793"/>
        <v>Afridev Handpump</v>
      </c>
      <c r="T1318" s="71">
        <f t="shared" si="775"/>
        <v>1</v>
      </c>
      <c r="U1318" s="71">
        <f t="shared" si="776"/>
        <v>3000</v>
      </c>
      <c r="V1318" s="71">
        <f t="shared" si="777"/>
        <v>0</v>
      </c>
      <c r="W1318" s="71">
        <f t="shared" si="778"/>
        <v>0</v>
      </c>
      <c r="X1318" s="71">
        <f t="shared" si="779"/>
        <v>1</v>
      </c>
      <c r="Y1318" s="71">
        <f t="shared" si="780"/>
        <v>0</v>
      </c>
      <c r="Z1318" s="71">
        <f t="shared" si="794"/>
        <v>0</v>
      </c>
      <c r="AA1318" s="71">
        <f t="shared" si="781"/>
        <v>1</v>
      </c>
      <c r="AB1318" s="71">
        <f t="shared" si="782"/>
        <v>55</v>
      </c>
      <c r="AC1318" s="71" t="str">
        <f t="shared" si="783"/>
        <v>Handpump</v>
      </c>
      <c r="AD1318" s="71">
        <f t="shared" si="795"/>
        <v>55</v>
      </c>
      <c r="AE1318" s="71" t="str">
        <f t="shared" si="796"/>
        <v/>
      </c>
      <c r="AF1318" s="71">
        <f t="shared" si="784"/>
        <v>1</v>
      </c>
      <c r="AG1318" s="71" t="str">
        <f t="shared" si="785"/>
        <v/>
      </c>
      <c r="AH1318" s="71" t="str">
        <f t="shared" si="786"/>
        <v/>
      </c>
      <c r="AI1318" s="71">
        <f t="shared" si="787"/>
        <v>1</v>
      </c>
      <c r="AJ1318" s="71" t="str">
        <f t="shared" si="788"/>
        <v>Turbidity</v>
      </c>
      <c r="AK1318" s="71">
        <f t="shared" si="789"/>
        <v>1</v>
      </c>
      <c r="AL1318" s="71">
        <f t="shared" si="797"/>
        <v>1</v>
      </c>
      <c r="AM1318" s="71">
        <f t="shared" si="790"/>
        <v>0</v>
      </c>
    </row>
    <row r="1319" spans="1:39" x14ac:dyDescent="0.45">
      <c r="A1319" s="71" t="str">
        <f t="shared" si="760"/>
        <v>2713390353</v>
      </c>
      <c r="B1319" s="71" t="str">
        <f t="shared" si="761"/>
        <v>08-09-2019 10:30:59 UTC</v>
      </c>
      <c r="C1319" s="71" t="str">
        <f t="shared" si="762"/>
        <v>qpkv-vv4t-mb9t</v>
      </c>
      <c r="D1319" s="71" t="str">
        <f t="shared" si="763"/>
        <v>-15.710705872625113</v>
      </c>
      <c r="E1319" s="71" t="str">
        <f t="shared" si="764"/>
        <v>35.14006647281349</v>
      </c>
      <c r="F1319" s="71" t="str">
        <f t="shared" si="765"/>
        <v>1045.0</v>
      </c>
      <c r="G1319" s="71" t="str">
        <f t="shared" si="766"/>
        <v>Malawi</v>
      </c>
      <c r="H1319" s="71" t="str">
        <f t="shared" si="767"/>
        <v>Chiradzulu</v>
      </c>
      <c r="I1319" s="71" t="str">
        <f t="shared" si="768"/>
        <v>Mpama</v>
      </c>
      <c r="J1319" s="71" t="str">
        <f t="shared" si="769"/>
        <v>Malika</v>
      </c>
      <c r="K1319" s="71" t="str">
        <f t="shared" si="770"/>
        <v>Malika</v>
      </c>
      <c r="L1319" s="71">
        <f t="shared" si="771"/>
        <v>0</v>
      </c>
      <c r="M1319" s="71">
        <f t="shared" si="772"/>
        <v>0</v>
      </c>
      <c r="N1319" s="71">
        <f t="shared" si="791"/>
        <v>0</v>
      </c>
      <c r="O1319" s="71" t="str">
        <f t="shared" si="792"/>
        <v>No Improved System</v>
      </c>
      <c r="P1319" s="71" t="s">
        <v>96</v>
      </c>
      <c r="Q1319" s="71" t="str">
        <f t="shared" si="773"/>
        <v/>
      </c>
      <c r="R1319" s="71" t="str">
        <f t="shared" si="774"/>
        <v>Unprotected Spring</v>
      </c>
      <c r="S1319" s="71" t="str">
        <f t="shared" si="793"/>
        <v>Unprotected Spring</v>
      </c>
      <c r="T1319" s="71" t="str">
        <f t="shared" si="775"/>
        <v>N/A</v>
      </c>
      <c r="U1319" s="71">
        <f t="shared" si="776"/>
        <v>250</v>
      </c>
      <c r="V1319" s="71" t="str">
        <f t="shared" si="777"/>
        <v>N/A</v>
      </c>
      <c r="W1319" s="71" t="str">
        <f t="shared" si="778"/>
        <v/>
      </c>
      <c r="X1319" s="71" t="str">
        <f t="shared" si="779"/>
        <v/>
      </c>
      <c r="Y1319" s="71" t="str">
        <f t="shared" si="780"/>
        <v/>
      </c>
      <c r="Z1319" s="71" t="str">
        <f t="shared" si="794"/>
        <v>N/A</v>
      </c>
      <c r="AA1319" s="71" t="str">
        <f t="shared" si="781"/>
        <v>N/A</v>
      </c>
      <c r="AB1319" s="71" t="str">
        <f t="shared" si="782"/>
        <v/>
      </c>
      <c r="AC1319" s="71" t="str">
        <f t="shared" si="783"/>
        <v/>
      </c>
      <c r="AD1319" s="71" t="str">
        <f t="shared" si="795"/>
        <v/>
      </c>
      <c r="AE1319" s="71" t="str">
        <f t="shared" si="796"/>
        <v/>
      </c>
      <c r="AF1319" s="71" t="str">
        <f t="shared" si="784"/>
        <v>N/A</v>
      </c>
      <c r="AG1319" s="71" t="str">
        <f t="shared" si="785"/>
        <v/>
      </c>
      <c r="AH1319" s="71" t="str">
        <f t="shared" si="786"/>
        <v/>
      </c>
      <c r="AI1319" s="71" t="str">
        <f t="shared" si="787"/>
        <v/>
      </c>
      <c r="AJ1319" s="71" t="str">
        <f t="shared" si="788"/>
        <v/>
      </c>
      <c r="AK1319" s="71" t="str">
        <f t="shared" si="789"/>
        <v/>
      </c>
      <c r="AL1319" s="71" t="str">
        <f t="shared" si="797"/>
        <v>N/A</v>
      </c>
      <c r="AM1319" s="71" t="str">
        <f t="shared" si="790"/>
        <v>N/A</v>
      </c>
    </row>
    <row r="1320" spans="1:39" x14ac:dyDescent="0.45">
      <c r="A1320" s="71" t="str">
        <f t="shared" si="760"/>
        <v>2731070184</v>
      </c>
      <c r="B1320" s="71" t="str">
        <f t="shared" si="761"/>
        <v>08-09-2019 10:42:25 UTC</v>
      </c>
      <c r="C1320" s="71" t="str">
        <f t="shared" si="762"/>
        <v>anjc-pqkj-7g1f</v>
      </c>
      <c r="D1320" s="71" t="str">
        <f t="shared" si="763"/>
        <v>-15.714231887832284</v>
      </c>
      <c r="E1320" s="71" t="str">
        <f t="shared" si="764"/>
        <v>35.14076887629926</v>
      </c>
      <c r="F1320" s="71" t="str">
        <f t="shared" si="765"/>
        <v>1056.0</v>
      </c>
      <c r="G1320" s="71" t="str">
        <f t="shared" si="766"/>
        <v>Malawi</v>
      </c>
      <c r="H1320" s="71" t="str">
        <f t="shared" si="767"/>
        <v>Chiradzulu</v>
      </c>
      <c r="I1320" s="71" t="str">
        <f t="shared" si="768"/>
        <v>Mpama</v>
      </c>
      <c r="J1320" s="71" t="str">
        <f t="shared" si="769"/>
        <v>Malika</v>
      </c>
      <c r="K1320" s="71" t="str">
        <f t="shared" si="770"/>
        <v>Malika</v>
      </c>
      <c r="L1320" s="71">
        <f t="shared" si="771"/>
        <v>0</v>
      </c>
      <c r="M1320" s="71">
        <f t="shared" si="772"/>
        <v>0</v>
      </c>
      <c r="N1320" s="71">
        <f t="shared" si="791"/>
        <v>0</v>
      </c>
      <c r="O1320" s="71" t="str">
        <f t="shared" si="792"/>
        <v>No Improved System</v>
      </c>
      <c r="P1320" s="71" t="s">
        <v>96</v>
      </c>
      <c r="Q1320" s="71" t="str">
        <f t="shared" si="773"/>
        <v/>
      </c>
      <c r="R1320" s="71" t="str">
        <f t="shared" si="774"/>
        <v>Unprotected Spring</v>
      </c>
      <c r="S1320" s="71" t="str">
        <f t="shared" si="793"/>
        <v>Unprotected Spring</v>
      </c>
      <c r="T1320" s="71" t="str">
        <f t="shared" si="775"/>
        <v>N/A</v>
      </c>
      <c r="U1320" s="71">
        <f t="shared" si="776"/>
        <v>250</v>
      </c>
      <c r="V1320" s="71" t="str">
        <f t="shared" si="777"/>
        <v>N/A</v>
      </c>
      <c r="W1320" s="71" t="str">
        <f t="shared" si="778"/>
        <v/>
      </c>
      <c r="X1320" s="71" t="str">
        <f t="shared" si="779"/>
        <v/>
      </c>
      <c r="Y1320" s="71" t="str">
        <f t="shared" si="780"/>
        <v/>
      </c>
      <c r="Z1320" s="71" t="str">
        <f t="shared" si="794"/>
        <v>N/A</v>
      </c>
      <c r="AA1320" s="71" t="str">
        <f t="shared" si="781"/>
        <v>N/A</v>
      </c>
      <c r="AB1320" s="71" t="str">
        <f t="shared" si="782"/>
        <v/>
      </c>
      <c r="AC1320" s="71" t="str">
        <f t="shared" si="783"/>
        <v/>
      </c>
      <c r="AD1320" s="71" t="str">
        <f t="shared" si="795"/>
        <v/>
      </c>
      <c r="AE1320" s="71" t="str">
        <f t="shared" si="796"/>
        <v/>
      </c>
      <c r="AF1320" s="71" t="str">
        <f t="shared" si="784"/>
        <v>N/A</v>
      </c>
      <c r="AG1320" s="71" t="str">
        <f t="shared" si="785"/>
        <v/>
      </c>
      <c r="AH1320" s="71" t="str">
        <f t="shared" si="786"/>
        <v/>
      </c>
      <c r="AI1320" s="71" t="str">
        <f t="shared" si="787"/>
        <v/>
      </c>
      <c r="AJ1320" s="71" t="str">
        <f t="shared" si="788"/>
        <v/>
      </c>
      <c r="AK1320" s="71" t="str">
        <f t="shared" si="789"/>
        <v/>
      </c>
      <c r="AL1320" s="71" t="str">
        <f t="shared" si="797"/>
        <v>N/A</v>
      </c>
      <c r="AM1320" s="71" t="str">
        <f t="shared" si="790"/>
        <v>N/A</v>
      </c>
    </row>
    <row r="1321" spans="1:39" x14ac:dyDescent="0.45">
      <c r="A1321" s="71" t="str">
        <f t="shared" si="760"/>
        <v>2711610325</v>
      </c>
      <c r="B1321" s="71" t="str">
        <f t="shared" si="761"/>
        <v>08-09-2019 10:54:58 UTC</v>
      </c>
      <c r="C1321" s="71" t="str">
        <f t="shared" si="762"/>
        <v>68w7-5w67-jrxy</v>
      </c>
      <c r="D1321" s="71" t="str">
        <f t="shared" si="763"/>
        <v>-15.71101093199104</v>
      </c>
      <c r="E1321" s="71" t="str">
        <f t="shared" si="764"/>
        <v>35.144632598385215</v>
      </c>
      <c r="F1321" s="71" t="str">
        <f t="shared" si="765"/>
        <v>1023.0</v>
      </c>
      <c r="G1321" s="71" t="str">
        <f t="shared" si="766"/>
        <v>Malawi</v>
      </c>
      <c r="H1321" s="71" t="str">
        <f t="shared" si="767"/>
        <v>Chiradzulu</v>
      </c>
      <c r="I1321" s="71" t="str">
        <f t="shared" si="768"/>
        <v>Mpama</v>
      </c>
      <c r="J1321" s="71" t="str">
        <f t="shared" si="769"/>
        <v>Malika</v>
      </c>
      <c r="K1321" s="71" t="str">
        <f t="shared" si="770"/>
        <v>Malika</v>
      </c>
      <c r="L1321" s="71">
        <f t="shared" si="771"/>
        <v>0</v>
      </c>
      <c r="M1321" s="71">
        <f t="shared" si="772"/>
        <v>0</v>
      </c>
      <c r="N1321" s="71">
        <f t="shared" si="791"/>
        <v>0</v>
      </c>
      <c r="O1321" s="71" t="str">
        <f t="shared" si="792"/>
        <v>No Improved System</v>
      </c>
      <c r="P1321" s="71" t="s">
        <v>96</v>
      </c>
      <c r="Q1321" s="71" t="str">
        <f t="shared" si="773"/>
        <v/>
      </c>
      <c r="R1321" s="71" t="str">
        <f t="shared" si="774"/>
        <v>Unprotected Spring</v>
      </c>
      <c r="S1321" s="71" t="str">
        <f t="shared" si="793"/>
        <v>Unprotected Spring</v>
      </c>
      <c r="T1321" s="71" t="str">
        <f t="shared" si="775"/>
        <v>N/A</v>
      </c>
      <c r="U1321" s="71">
        <f t="shared" si="776"/>
        <v>250</v>
      </c>
      <c r="V1321" s="71" t="str">
        <f t="shared" si="777"/>
        <v>N/A</v>
      </c>
      <c r="W1321" s="71" t="str">
        <f t="shared" si="778"/>
        <v/>
      </c>
      <c r="X1321" s="71" t="str">
        <f t="shared" si="779"/>
        <v/>
      </c>
      <c r="Y1321" s="71" t="str">
        <f t="shared" si="780"/>
        <v/>
      </c>
      <c r="Z1321" s="71" t="str">
        <f t="shared" si="794"/>
        <v>N/A</v>
      </c>
      <c r="AA1321" s="71" t="str">
        <f t="shared" si="781"/>
        <v>N/A</v>
      </c>
      <c r="AB1321" s="71" t="str">
        <f t="shared" si="782"/>
        <v/>
      </c>
      <c r="AC1321" s="71" t="str">
        <f t="shared" si="783"/>
        <v/>
      </c>
      <c r="AD1321" s="71" t="str">
        <f t="shared" si="795"/>
        <v/>
      </c>
      <c r="AE1321" s="71" t="str">
        <f t="shared" si="796"/>
        <v/>
      </c>
      <c r="AF1321" s="71" t="str">
        <f t="shared" si="784"/>
        <v>N/A</v>
      </c>
      <c r="AG1321" s="71" t="str">
        <f t="shared" si="785"/>
        <v/>
      </c>
      <c r="AH1321" s="71" t="str">
        <f t="shared" si="786"/>
        <v/>
      </c>
      <c r="AI1321" s="71" t="str">
        <f t="shared" si="787"/>
        <v/>
      </c>
      <c r="AJ1321" s="71" t="str">
        <f t="shared" si="788"/>
        <v/>
      </c>
      <c r="AK1321" s="71" t="str">
        <f t="shared" si="789"/>
        <v/>
      </c>
      <c r="AL1321" s="71" t="str">
        <f t="shared" si="797"/>
        <v>N/A</v>
      </c>
      <c r="AM1321" s="71" t="str">
        <f t="shared" si="790"/>
        <v>N/A</v>
      </c>
    </row>
    <row r="1322" spans="1:39" x14ac:dyDescent="0.45">
      <c r="A1322" s="71" t="str">
        <f t="shared" si="760"/>
        <v>2723190304</v>
      </c>
      <c r="B1322" s="71" t="str">
        <f t="shared" si="761"/>
        <v>08-09-2019 11:16:52 UTC</v>
      </c>
      <c r="C1322" s="71" t="str">
        <f t="shared" si="762"/>
        <v>vjar-jqs8-ycxh</v>
      </c>
      <c r="D1322" s="71" t="str">
        <f t="shared" si="763"/>
        <v>-15.701853199861944</v>
      </c>
      <c r="E1322" s="71" t="str">
        <f t="shared" si="764"/>
        <v>35.14194829389453</v>
      </c>
      <c r="F1322" s="71" t="str">
        <f t="shared" si="765"/>
        <v>1113.0</v>
      </c>
      <c r="G1322" s="71" t="str">
        <f t="shared" si="766"/>
        <v>Malawi</v>
      </c>
      <c r="H1322" s="71" t="str">
        <f t="shared" si="767"/>
        <v>Chiradzulu</v>
      </c>
      <c r="I1322" s="71" t="str">
        <f t="shared" si="768"/>
        <v>Mpama</v>
      </c>
      <c r="J1322" s="71" t="str">
        <f t="shared" si="769"/>
        <v>Malika</v>
      </c>
      <c r="K1322" s="71" t="str">
        <f t="shared" si="770"/>
        <v>Malika</v>
      </c>
      <c r="L1322" s="71">
        <f t="shared" si="771"/>
        <v>0</v>
      </c>
      <c r="M1322" s="71">
        <f t="shared" si="772"/>
        <v>0</v>
      </c>
      <c r="N1322" s="71">
        <f t="shared" si="791"/>
        <v>0</v>
      </c>
      <c r="O1322" s="71" t="str">
        <f t="shared" si="792"/>
        <v>No Improved System</v>
      </c>
      <c r="P1322" s="71" t="s">
        <v>96</v>
      </c>
      <c r="Q1322" s="71" t="str">
        <f t="shared" si="773"/>
        <v/>
      </c>
      <c r="R1322" s="71" t="str">
        <f t="shared" si="774"/>
        <v>Unprotected Spring</v>
      </c>
      <c r="S1322" s="71" t="str">
        <f t="shared" si="793"/>
        <v>Unprotected Spring</v>
      </c>
      <c r="T1322" s="71" t="str">
        <f t="shared" si="775"/>
        <v>N/A</v>
      </c>
      <c r="U1322" s="71">
        <f t="shared" si="776"/>
        <v>250</v>
      </c>
      <c r="V1322" s="71" t="str">
        <f t="shared" si="777"/>
        <v>N/A</v>
      </c>
      <c r="W1322" s="71" t="str">
        <f t="shared" si="778"/>
        <v/>
      </c>
      <c r="X1322" s="71" t="str">
        <f t="shared" si="779"/>
        <v/>
      </c>
      <c r="Y1322" s="71" t="str">
        <f t="shared" si="780"/>
        <v/>
      </c>
      <c r="Z1322" s="71" t="str">
        <f t="shared" si="794"/>
        <v>N/A</v>
      </c>
      <c r="AA1322" s="71" t="str">
        <f t="shared" si="781"/>
        <v>N/A</v>
      </c>
      <c r="AB1322" s="71" t="str">
        <f t="shared" si="782"/>
        <v/>
      </c>
      <c r="AC1322" s="71" t="str">
        <f t="shared" si="783"/>
        <v/>
      </c>
      <c r="AD1322" s="71" t="str">
        <f t="shared" si="795"/>
        <v/>
      </c>
      <c r="AE1322" s="71" t="str">
        <f t="shared" si="796"/>
        <v/>
      </c>
      <c r="AF1322" s="71" t="str">
        <f t="shared" si="784"/>
        <v>N/A</v>
      </c>
      <c r="AG1322" s="71" t="str">
        <f t="shared" si="785"/>
        <v/>
      </c>
      <c r="AH1322" s="71" t="str">
        <f t="shared" si="786"/>
        <v/>
      </c>
      <c r="AI1322" s="71" t="str">
        <f t="shared" si="787"/>
        <v/>
      </c>
      <c r="AJ1322" s="71" t="str">
        <f t="shared" si="788"/>
        <v/>
      </c>
      <c r="AK1322" s="71" t="str">
        <f t="shared" si="789"/>
        <v/>
      </c>
      <c r="AL1322" s="71" t="str">
        <f t="shared" si="797"/>
        <v>N/A</v>
      </c>
      <c r="AM1322" s="71" t="str">
        <f t="shared" si="790"/>
        <v>N/A</v>
      </c>
    </row>
    <row r="1323" spans="1:39" x14ac:dyDescent="0.45">
      <c r="A1323" s="71" t="str">
        <f t="shared" si="760"/>
        <v>2719590141</v>
      </c>
      <c r="B1323" s="71" t="str">
        <f t="shared" si="761"/>
        <v>08-09-2019 11:27:29 UTC</v>
      </c>
      <c r="C1323" s="71" t="str">
        <f t="shared" si="762"/>
        <v>aqjx-etf9-0xq</v>
      </c>
      <c r="D1323" s="71" t="str">
        <f t="shared" si="763"/>
        <v>-15.703090243041515</v>
      </c>
      <c r="E1323" s="71" t="str">
        <f t="shared" si="764"/>
        <v>35.138121200725436</v>
      </c>
      <c r="F1323" s="71" t="str">
        <f t="shared" si="765"/>
        <v>1112.0</v>
      </c>
      <c r="G1323" s="71" t="str">
        <f t="shared" si="766"/>
        <v>Malawi</v>
      </c>
      <c r="H1323" s="71" t="str">
        <f t="shared" si="767"/>
        <v>Chiradzulu</v>
      </c>
      <c r="I1323" s="71" t="str">
        <f t="shared" si="768"/>
        <v>Mpama</v>
      </c>
      <c r="J1323" s="71" t="str">
        <f t="shared" si="769"/>
        <v>Malika</v>
      </c>
      <c r="K1323" s="71" t="str">
        <f t="shared" si="770"/>
        <v>Malika</v>
      </c>
      <c r="L1323" s="71">
        <f t="shared" si="771"/>
        <v>0</v>
      </c>
      <c r="M1323" s="71">
        <f t="shared" si="772"/>
        <v>0</v>
      </c>
      <c r="N1323" s="71">
        <f t="shared" si="791"/>
        <v>0</v>
      </c>
      <c r="O1323" s="71" t="str">
        <f t="shared" si="792"/>
        <v>No Improved System</v>
      </c>
      <c r="P1323" s="71" t="s">
        <v>96</v>
      </c>
      <c r="Q1323" s="71" t="str">
        <f t="shared" si="773"/>
        <v/>
      </c>
      <c r="R1323" s="71" t="str">
        <f t="shared" si="774"/>
        <v>Unprotected Spring</v>
      </c>
      <c r="S1323" s="71" t="str">
        <f t="shared" si="793"/>
        <v>Unprotected Spring</v>
      </c>
      <c r="T1323" s="71" t="str">
        <f t="shared" si="775"/>
        <v>N/A</v>
      </c>
      <c r="U1323" s="71">
        <f t="shared" si="776"/>
        <v>500</v>
      </c>
      <c r="V1323" s="71" t="str">
        <f t="shared" si="777"/>
        <v>N/A</v>
      </c>
      <c r="W1323" s="71" t="str">
        <f t="shared" si="778"/>
        <v/>
      </c>
      <c r="X1323" s="71" t="str">
        <f t="shared" si="779"/>
        <v/>
      </c>
      <c r="Y1323" s="71" t="str">
        <f t="shared" si="780"/>
        <v/>
      </c>
      <c r="Z1323" s="71" t="str">
        <f t="shared" si="794"/>
        <v>N/A</v>
      </c>
      <c r="AA1323" s="71" t="str">
        <f t="shared" si="781"/>
        <v>N/A</v>
      </c>
      <c r="AB1323" s="71" t="str">
        <f t="shared" si="782"/>
        <v/>
      </c>
      <c r="AC1323" s="71" t="str">
        <f t="shared" si="783"/>
        <v/>
      </c>
      <c r="AD1323" s="71" t="str">
        <f t="shared" si="795"/>
        <v/>
      </c>
      <c r="AE1323" s="71" t="str">
        <f t="shared" si="796"/>
        <v/>
      </c>
      <c r="AF1323" s="71" t="str">
        <f t="shared" si="784"/>
        <v>N/A</v>
      </c>
      <c r="AG1323" s="71" t="str">
        <f t="shared" si="785"/>
        <v/>
      </c>
      <c r="AH1323" s="71" t="str">
        <f t="shared" si="786"/>
        <v/>
      </c>
      <c r="AI1323" s="71" t="str">
        <f t="shared" si="787"/>
        <v/>
      </c>
      <c r="AJ1323" s="71" t="str">
        <f t="shared" si="788"/>
        <v/>
      </c>
      <c r="AK1323" s="71" t="str">
        <f t="shared" si="789"/>
        <v/>
      </c>
      <c r="AL1323" s="71" t="str">
        <f t="shared" si="797"/>
        <v>N/A</v>
      </c>
      <c r="AM1323" s="71" t="str">
        <f t="shared" si="790"/>
        <v>N/A</v>
      </c>
    </row>
    <row r="1324" spans="1:39" x14ac:dyDescent="0.45">
      <c r="A1324" s="71" t="str">
        <f t="shared" si="760"/>
        <v>2732910161</v>
      </c>
      <c r="B1324" s="71" t="str">
        <f t="shared" si="761"/>
        <v>08-09-2019 13:27:58 UTC</v>
      </c>
      <c r="C1324" s="71" t="str">
        <f t="shared" si="762"/>
        <v>59br-389n-mqae</v>
      </c>
      <c r="D1324" s="71" t="str">
        <f t="shared" si="763"/>
        <v>-15.713417041115463</v>
      </c>
      <c r="E1324" s="71" t="str">
        <f t="shared" si="764"/>
        <v>35.149149941280484</v>
      </c>
      <c r="F1324" s="71" t="str">
        <f t="shared" si="765"/>
        <v>1031.0</v>
      </c>
      <c r="G1324" s="71" t="str">
        <f t="shared" si="766"/>
        <v>Malawi</v>
      </c>
      <c r="H1324" s="71" t="str">
        <f t="shared" si="767"/>
        <v>Chiradzulu</v>
      </c>
      <c r="I1324" s="71" t="str">
        <f t="shared" si="768"/>
        <v>Mpama</v>
      </c>
      <c r="J1324" s="71" t="str">
        <f t="shared" si="769"/>
        <v>Malika</v>
      </c>
      <c r="K1324" s="71" t="str">
        <f t="shared" si="770"/>
        <v>Malika</v>
      </c>
      <c r="L1324" s="71">
        <f t="shared" si="771"/>
        <v>0</v>
      </c>
      <c r="M1324" s="71">
        <f t="shared" si="772"/>
        <v>0</v>
      </c>
      <c r="N1324" s="71">
        <f t="shared" si="791"/>
        <v>6</v>
      </c>
      <c r="O1324" s="71" t="str">
        <f t="shared" si="792"/>
        <v>Intermediate Level of Service</v>
      </c>
      <c r="P1324" s="71">
        <v>1</v>
      </c>
      <c r="Q1324" s="71" t="str">
        <f t="shared" si="773"/>
        <v>Afridev Handpump</v>
      </c>
      <c r="R1324" s="71" t="str">
        <f t="shared" si="774"/>
        <v/>
      </c>
      <c r="S1324" s="71" t="str">
        <f t="shared" si="793"/>
        <v>Afridev Handpump</v>
      </c>
      <c r="T1324" s="71">
        <f t="shared" si="775"/>
        <v>1</v>
      </c>
      <c r="U1324" s="71">
        <f t="shared" si="776"/>
        <v>1000</v>
      </c>
      <c r="V1324" s="71">
        <f t="shared" si="777"/>
        <v>0</v>
      </c>
      <c r="W1324" s="71">
        <f t="shared" si="778"/>
        <v>1</v>
      </c>
      <c r="X1324" s="71" t="str">
        <f t="shared" si="779"/>
        <v/>
      </c>
      <c r="Y1324" s="71" t="str">
        <f t="shared" si="780"/>
        <v/>
      </c>
      <c r="Z1324" s="71">
        <f t="shared" si="794"/>
        <v>1</v>
      </c>
      <c r="AA1324" s="71">
        <f t="shared" si="781"/>
        <v>1</v>
      </c>
      <c r="AB1324" s="71">
        <f t="shared" si="782"/>
        <v>70</v>
      </c>
      <c r="AC1324" s="71" t="str">
        <f t="shared" si="783"/>
        <v>Handpump</v>
      </c>
      <c r="AD1324" s="71">
        <f t="shared" si="795"/>
        <v>70</v>
      </c>
      <c r="AE1324" s="71" t="str">
        <f t="shared" si="796"/>
        <v/>
      </c>
      <c r="AF1324" s="71">
        <f t="shared" si="784"/>
        <v>1</v>
      </c>
      <c r="AG1324" s="71" t="str">
        <f t="shared" si="785"/>
        <v/>
      </c>
      <c r="AH1324" s="71" t="str">
        <f t="shared" si="786"/>
        <v/>
      </c>
      <c r="AI1324" s="71">
        <f t="shared" si="787"/>
        <v>1</v>
      </c>
      <c r="AJ1324" s="71" t="str">
        <f t="shared" si="788"/>
        <v>Turbidity</v>
      </c>
      <c r="AK1324" s="71">
        <f t="shared" si="789"/>
        <v>1</v>
      </c>
      <c r="AL1324" s="71">
        <f t="shared" si="797"/>
        <v>1</v>
      </c>
      <c r="AM1324" s="71">
        <f t="shared" si="790"/>
        <v>0</v>
      </c>
    </row>
    <row r="1325" spans="1:39" x14ac:dyDescent="0.45">
      <c r="A1325" s="71" t="str">
        <f t="shared" si="760"/>
        <v>2721420208</v>
      </c>
      <c r="B1325" s="71" t="str">
        <f t="shared" si="761"/>
        <v>08-09-2019 14:01:30 UTC</v>
      </c>
      <c r="C1325" s="71" t="str">
        <f t="shared" si="762"/>
        <v>6q2s-sb3n-fc42</v>
      </c>
      <c r="D1325" s="71" t="str">
        <f t="shared" si="763"/>
        <v>-15.70880251005292</v>
      </c>
      <c r="E1325" s="71" t="str">
        <f t="shared" si="764"/>
        <v>35.14787681400776</v>
      </c>
      <c r="F1325" s="71" t="str">
        <f t="shared" si="765"/>
        <v>1069.0</v>
      </c>
      <c r="G1325" s="71" t="str">
        <f t="shared" si="766"/>
        <v>Malawi</v>
      </c>
      <c r="H1325" s="71" t="str">
        <f t="shared" si="767"/>
        <v>Chiradzulu</v>
      </c>
      <c r="I1325" s="71" t="str">
        <f t="shared" si="768"/>
        <v>Mpama</v>
      </c>
      <c r="J1325" s="71" t="str">
        <f t="shared" si="769"/>
        <v>Malika</v>
      </c>
      <c r="K1325" s="71" t="str">
        <f t="shared" si="770"/>
        <v>Malika</v>
      </c>
      <c r="L1325" s="71">
        <f t="shared" si="771"/>
        <v>0</v>
      </c>
      <c r="M1325" s="71">
        <f t="shared" si="772"/>
        <v>0</v>
      </c>
      <c r="N1325" s="71">
        <f t="shared" si="791"/>
        <v>0</v>
      </c>
      <c r="O1325" s="71" t="str">
        <f t="shared" si="792"/>
        <v>No Improved System</v>
      </c>
      <c r="P1325" s="71" t="s">
        <v>96</v>
      </c>
      <c r="Q1325" s="71" t="str">
        <f t="shared" si="773"/>
        <v/>
      </c>
      <c r="R1325" s="71" t="str">
        <f t="shared" si="774"/>
        <v>Unprotected Spring</v>
      </c>
      <c r="S1325" s="71" t="str">
        <f t="shared" si="793"/>
        <v>Unprotected Spring</v>
      </c>
      <c r="T1325" s="71" t="str">
        <f t="shared" si="775"/>
        <v>N/A</v>
      </c>
      <c r="U1325" s="71">
        <f t="shared" si="776"/>
        <v>275</v>
      </c>
      <c r="V1325" s="71" t="str">
        <f t="shared" si="777"/>
        <v>N/A</v>
      </c>
      <c r="W1325" s="71" t="str">
        <f t="shared" si="778"/>
        <v/>
      </c>
      <c r="X1325" s="71" t="str">
        <f t="shared" si="779"/>
        <v/>
      </c>
      <c r="Y1325" s="71" t="str">
        <f t="shared" si="780"/>
        <v/>
      </c>
      <c r="Z1325" s="71" t="str">
        <f t="shared" si="794"/>
        <v>N/A</v>
      </c>
      <c r="AA1325" s="71" t="str">
        <f t="shared" si="781"/>
        <v>N/A</v>
      </c>
      <c r="AB1325" s="71" t="str">
        <f t="shared" si="782"/>
        <v/>
      </c>
      <c r="AC1325" s="71" t="str">
        <f t="shared" si="783"/>
        <v/>
      </c>
      <c r="AD1325" s="71" t="str">
        <f t="shared" si="795"/>
        <v/>
      </c>
      <c r="AE1325" s="71" t="str">
        <f t="shared" si="796"/>
        <v/>
      </c>
      <c r="AF1325" s="71" t="str">
        <f t="shared" si="784"/>
        <v>N/A</v>
      </c>
      <c r="AG1325" s="71" t="str">
        <f t="shared" si="785"/>
        <v/>
      </c>
      <c r="AH1325" s="71" t="str">
        <f t="shared" si="786"/>
        <v/>
      </c>
      <c r="AI1325" s="71" t="str">
        <f t="shared" si="787"/>
        <v/>
      </c>
      <c r="AJ1325" s="71" t="str">
        <f t="shared" si="788"/>
        <v/>
      </c>
      <c r="AK1325" s="71" t="str">
        <f t="shared" si="789"/>
        <v/>
      </c>
      <c r="AL1325" s="71" t="str">
        <f t="shared" si="797"/>
        <v>N/A</v>
      </c>
      <c r="AM1325" s="71" t="str">
        <f t="shared" si="790"/>
        <v>N/A</v>
      </c>
    </row>
    <row r="1326" spans="1:39" x14ac:dyDescent="0.45">
      <c r="A1326" s="71" t="str">
        <f t="shared" si="760"/>
        <v>2711740183</v>
      </c>
      <c r="B1326" s="71" t="str">
        <f t="shared" si="761"/>
        <v>09-09-2019 06:22:17 UTC</v>
      </c>
      <c r="C1326" s="71" t="str">
        <f t="shared" si="762"/>
        <v>sbnx-2kq9-9kac</v>
      </c>
      <c r="D1326" s="71" t="str">
        <f t="shared" si="763"/>
        <v>-15.573905417695642</v>
      </c>
      <c r="E1326" s="71" t="str">
        <f t="shared" si="764"/>
        <v>35.146763026714325</v>
      </c>
      <c r="F1326" s="71" t="str">
        <f t="shared" si="765"/>
        <v>1010.0</v>
      </c>
      <c r="G1326" s="71" t="str">
        <f t="shared" si="766"/>
        <v>Malawi</v>
      </c>
      <c r="H1326" s="71" t="str">
        <f t="shared" si="767"/>
        <v>Chiradzulu</v>
      </c>
      <c r="I1326" s="71" t="str">
        <f t="shared" si="768"/>
        <v>Mpama</v>
      </c>
      <c r="J1326" s="71" t="str">
        <f t="shared" si="769"/>
        <v>Ulaya</v>
      </c>
      <c r="K1326" s="71" t="str">
        <f t="shared" si="770"/>
        <v>Ulaya</v>
      </c>
      <c r="L1326" s="71">
        <f t="shared" si="771"/>
        <v>0</v>
      </c>
      <c r="M1326" s="71">
        <f t="shared" si="772"/>
        <v>0</v>
      </c>
      <c r="N1326" s="71">
        <f t="shared" si="791"/>
        <v>5</v>
      </c>
      <c r="O1326" s="71" t="str">
        <f t="shared" si="792"/>
        <v>Basic Level of Service</v>
      </c>
      <c r="P1326" s="71">
        <v>1</v>
      </c>
      <c r="Q1326" s="71" t="str">
        <f t="shared" si="773"/>
        <v>Afridev Handpump</v>
      </c>
      <c r="R1326" s="71" t="str">
        <f t="shared" si="774"/>
        <v/>
      </c>
      <c r="S1326" s="71" t="str">
        <f t="shared" si="793"/>
        <v>Afridev Handpump</v>
      </c>
      <c r="T1326" s="71">
        <f t="shared" si="775"/>
        <v>0</v>
      </c>
      <c r="U1326" s="71">
        <f t="shared" si="776"/>
        <v>275</v>
      </c>
      <c r="V1326" s="71">
        <f t="shared" si="777"/>
        <v>0</v>
      </c>
      <c r="W1326" s="71">
        <f t="shared" si="778"/>
        <v>0</v>
      </c>
      <c r="X1326" s="71">
        <f t="shared" si="779"/>
        <v>1</v>
      </c>
      <c r="Y1326" s="71">
        <f t="shared" si="780"/>
        <v>0</v>
      </c>
      <c r="Z1326" s="71">
        <f t="shared" si="794"/>
        <v>0</v>
      </c>
      <c r="AA1326" s="71">
        <f t="shared" si="781"/>
        <v>1</v>
      </c>
      <c r="AB1326" s="71">
        <f t="shared" si="782"/>
        <v>54</v>
      </c>
      <c r="AC1326" s="71" t="str">
        <f t="shared" si="783"/>
        <v>Handpump</v>
      </c>
      <c r="AD1326" s="71">
        <f t="shared" si="795"/>
        <v>54</v>
      </c>
      <c r="AE1326" s="71" t="str">
        <f t="shared" si="796"/>
        <v/>
      </c>
      <c r="AF1326" s="71">
        <f t="shared" si="784"/>
        <v>1</v>
      </c>
      <c r="AG1326" s="71" t="str">
        <f t="shared" si="785"/>
        <v/>
      </c>
      <c r="AH1326" s="71" t="str">
        <f t="shared" si="786"/>
        <v/>
      </c>
      <c r="AI1326" s="71">
        <f t="shared" si="787"/>
        <v>1</v>
      </c>
      <c r="AJ1326" s="71" t="str">
        <f t="shared" si="788"/>
        <v>Turbidity</v>
      </c>
      <c r="AK1326" s="71">
        <f t="shared" si="789"/>
        <v>1</v>
      </c>
      <c r="AL1326" s="71">
        <f t="shared" si="797"/>
        <v>1</v>
      </c>
      <c r="AM1326" s="71">
        <f t="shared" si="790"/>
        <v>1</v>
      </c>
    </row>
    <row r="1327" spans="1:39" x14ac:dyDescent="0.45">
      <c r="A1327" s="71" t="str">
        <f t="shared" si="760"/>
        <v>2719710147</v>
      </c>
      <c r="B1327" s="71" t="str">
        <f t="shared" si="761"/>
        <v>09-09-2019 06:44:52 UTC</v>
      </c>
      <c r="C1327" s="71" t="str">
        <f t="shared" si="762"/>
        <v>r2j0-kr5e-p7bw</v>
      </c>
      <c r="D1327" s="71" t="str">
        <f t="shared" si="763"/>
        <v>-15.574644827283919</v>
      </c>
      <c r="E1327" s="71" t="str">
        <f t="shared" si="764"/>
        <v>35.1469352748245</v>
      </c>
      <c r="F1327" s="71" t="str">
        <f t="shared" si="765"/>
        <v>994.0</v>
      </c>
      <c r="G1327" s="71" t="str">
        <f t="shared" si="766"/>
        <v>Malawi</v>
      </c>
      <c r="H1327" s="71" t="str">
        <f t="shared" si="767"/>
        <v>Chiradzulu</v>
      </c>
      <c r="I1327" s="71" t="str">
        <f t="shared" si="768"/>
        <v>Mpama</v>
      </c>
      <c r="J1327" s="71" t="str">
        <f t="shared" si="769"/>
        <v>Ulaya</v>
      </c>
      <c r="K1327" s="71" t="str">
        <f t="shared" si="770"/>
        <v>Ulaya</v>
      </c>
      <c r="L1327" s="71">
        <f t="shared" si="771"/>
        <v>0</v>
      </c>
      <c r="M1327" s="71">
        <f t="shared" si="772"/>
        <v>0</v>
      </c>
      <c r="N1327" s="71">
        <f t="shared" si="791"/>
        <v>0</v>
      </c>
      <c r="O1327" s="71" t="str">
        <f t="shared" si="792"/>
        <v>No Improved System</v>
      </c>
      <c r="P1327" s="71" t="s">
        <v>96</v>
      </c>
      <c r="Q1327" s="71" t="str">
        <f t="shared" si="773"/>
        <v/>
      </c>
      <c r="R1327" s="71" t="str">
        <f t="shared" si="774"/>
        <v>Unprotected well</v>
      </c>
      <c r="S1327" s="71" t="str">
        <f t="shared" si="793"/>
        <v>Unprotected well</v>
      </c>
      <c r="T1327" s="71" t="str">
        <f t="shared" si="775"/>
        <v>N/A</v>
      </c>
      <c r="U1327" s="71">
        <f t="shared" si="776"/>
        <v>275</v>
      </c>
      <c r="V1327" s="71" t="str">
        <f t="shared" si="777"/>
        <v>N/A</v>
      </c>
      <c r="W1327" s="71" t="str">
        <f t="shared" si="778"/>
        <v/>
      </c>
      <c r="X1327" s="71" t="str">
        <f t="shared" si="779"/>
        <v/>
      </c>
      <c r="Y1327" s="71" t="str">
        <f t="shared" si="780"/>
        <v/>
      </c>
      <c r="Z1327" s="71" t="str">
        <f t="shared" si="794"/>
        <v>N/A</v>
      </c>
      <c r="AA1327" s="71" t="str">
        <f t="shared" si="781"/>
        <v>N/A</v>
      </c>
      <c r="AB1327" s="71" t="str">
        <f t="shared" si="782"/>
        <v/>
      </c>
      <c r="AC1327" s="71" t="str">
        <f t="shared" si="783"/>
        <v/>
      </c>
      <c r="AD1327" s="71" t="str">
        <f t="shared" si="795"/>
        <v/>
      </c>
      <c r="AE1327" s="71" t="str">
        <f t="shared" si="796"/>
        <v/>
      </c>
      <c r="AF1327" s="71" t="str">
        <f t="shared" si="784"/>
        <v>N/A</v>
      </c>
      <c r="AG1327" s="71" t="str">
        <f t="shared" si="785"/>
        <v/>
      </c>
      <c r="AH1327" s="71" t="str">
        <f t="shared" si="786"/>
        <v/>
      </c>
      <c r="AI1327" s="71" t="str">
        <f t="shared" si="787"/>
        <v/>
      </c>
      <c r="AJ1327" s="71" t="str">
        <f t="shared" si="788"/>
        <v/>
      </c>
      <c r="AK1327" s="71" t="str">
        <f t="shared" si="789"/>
        <v/>
      </c>
      <c r="AL1327" s="71" t="str">
        <f t="shared" si="797"/>
        <v>N/A</v>
      </c>
      <c r="AM1327" s="71" t="str">
        <f t="shared" si="790"/>
        <v>N/A</v>
      </c>
    </row>
    <row r="1328" spans="1:39" x14ac:dyDescent="0.45">
      <c r="A1328" s="71" t="str">
        <f t="shared" si="760"/>
        <v>2731050184</v>
      </c>
      <c r="B1328" s="71" t="str">
        <f t="shared" si="761"/>
        <v>09-09-2019 06:53:59 UTC</v>
      </c>
      <c r="C1328" s="71" t="str">
        <f t="shared" si="762"/>
        <v>6ts0-b0ht-53w1</v>
      </c>
      <c r="D1328" s="71" t="str">
        <f t="shared" si="763"/>
        <v>-15.7117248</v>
      </c>
      <c r="E1328" s="71" t="str">
        <f t="shared" si="764"/>
        <v>35.1760901</v>
      </c>
      <c r="F1328" s="71" t="str">
        <f t="shared" si="765"/>
        <v>1054.0</v>
      </c>
      <c r="G1328" s="71" t="str">
        <f t="shared" si="766"/>
        <v>Malawi</v>
      </c>
      <c r="H1328" s="71" t="str">
        <f t="shared" si="767"/>
        <v>Chiradzulu</v>
      </c>
      <c r="I1328" s="71" t="str">
        <f t="shared" si="768"/>
        <v>Mpama</v>
      </c>
      <c r="J1328" s="71" t="str">
        <f t="shared" si="769"/>
        <v>Mbalame</v>
      </c>
      <c r="K1328" s="71" t="str">
        <f t="shared" si="770"/>
        <v>Makanani</v>
      </c>
      <c r="L1328" s="71">
        <f t="shared" si="771"/>
        <v>0</v>
      </c>
      <c r="M1328" s="71">
        <f t="shared" si="772"/>
        <v>0</v>
      </c>
      <c r="N1328" s="71">
        <f t="shared" si="791"/>
        <v>5</v>
      </c>
      <c r="O1328" s="71" t="str">
        <f t="shared" si="792"/>
        <v>Basic Level of Service</v>
      </c>
      <c r="P1328" s="71">
        <v>1</v>
      </c>
      <c r="Q1328" s="71" t="str">
        <f t="shared" si="773"/>
        <v>Afridev Handpump</v>
      </c>
      <c r="R1328" s="71" t="str">
        <f t="shared" si="774"/>
        <v/>
      </c>
      <c r="S1328" s="71" t="str">
        <f t="shared" si="793"/>
        <v>Afridev Handpump</v>
      </c>
      <c r="T1328" s="71">
        <f t="shared" si="775"/>
        <v>1</v>
      </c>
      <c r="U1328" s="71">
        <f t="shared" si="776"/>
        <v>500</v>
      </c>
      <c r="V1328" s="71">
        <f t="shared" si="777"/>
        <v>0</v>
      </c>
      <c r="W1328" s="71">
        <f t="shared" si="778"/>
        <v>1</v>
      </c>
      <c r="X1328" s="71" t="str">
        <f t="shared" si="779"/>
        <v/>
      </c>
      <c r="Y1328" s="71" t="str">
        <f t="shared" si="780"/>
        <v/>
      </c>
      <c r="Z1328" s="71">
        <f t="shared" si="794"/>
        <v>1</v>
      </c>
      <c r="AA1328" s="71">
        <f t="shared" si="781"/>
        <v>0</v>
      </c>
      <c r="AB1328" s="71">
        <f t="shared" si="782"/>
        <v>0</v>
      </c>
      <c r="AC1328" s="71" t="str">
        <f t="shared" si="783"/>
        <v>Handpump</v>
      </c>
      <c r="AD1328" s="71">
        <f t="shared" si="795"/>
        <v>0</v>
      </c>
      <c r="AE1328" s="71" t="str">
        <f t="shared" si="796"/>
        <v/>
      </c>
      <c r="AF1328" s="71">
        <f t="shared" si="784"/>
        <v>1</v>
      </c>
      <c r="AG1328" s="71" t="str">
        <f t="shared" si="785"/>
        <v/>
      </c>
      <c r="AH1328" s="71" t="str">
        <f t="shared" si="786"/>
        <v/>
      </c>
      <c r="AI1328" s="71" t="str">
        <f t="shared" si="787"/>
        <v/>
      </c>
      <c r="AJ1328" s="71" t="str">
        <f t="shared" si="788"/>
        <v>Turbidity</v>
      </c>
      <c r="AK1328" s="71" t="str">
        <f t="shared" si="789"/>
        <v/>
      </c>
      <c r="AL1328" s="71" t="str">
        <f t="shared" si="797"/>
        <v>No Data</v>
      </c>
      <c r="AM1328" s="71">
        <f t="shared" si="790"/>
        <v>1</v>
      </c>
    </row>
    <row r="1329" spans="1:39" x14ac:dyDescent="0.45">
      <c r="A1329" s="71" t="str">
        <f t="shared" si="760"/>
        <v>2742800051</v>
      </c>
      <c r="B1329" s="71" t="str">
        <f t="shared" si="761"/>
        <v>09-09-2019 07:46:56 UTC</v>
      </c>
      <c r="C1329" s="71" t="str">
        <f t="shared" si="762"/>
        <v>bgg4-70nw-cv41</v>
      </c>
      <c r="D1329" s="71" t="str">
        <f t="shared" si="763"/>
        <v>-15.7137198</v>
      </c>
      <c r="E1329" s="71" t="str">
        <f t="shared" si="764"/>
        <v>35.1747293</v>
      </c>
      <c r="F1329" s="71" t="str">
        <f t="shared" si="765"/>
        <v>1054.0</v>
      </c>
      <c r="G1329" s="71" t="str">
        <f t="shared" si="766"/>
        <v>Malawi</v>
      </c>
      <c r="H1329" s="71" t="str">
        <f t="shared" si="767"/>
        <v>Chiradzulu</v>
      </c>
      <c r="I1329" s="71" t="str">
        <f t="shared" si="768"/>
        <v>Mpama</v>
      </c>
      <c r="J1329" s="71" t="str">
        <f t="shared" si="769"/>
        <v>Mbalame</v>
      </c>
      <c r="K1329" s="71" t="str">
        <f t="shared" si="770"/>
        <v>Makanani</v>
      </c>
      <c r="L1329" s="71">
        <f t="shared" si="771"/>
        <v>0</v>
      </c>
      <c r="M1329" s="71">
        <f t="shared" si="772"/>
        <v>0</v>
      </c>
      <c r="N1329" s="71">
        <f t="shared" si="791"/>
        <v>6</v>
      </c>
      <c r="O1329" s="71" t="str">
        <f t="shared" si="792"/>
        <v>Intermediate Level of Service</v>
      </c>
      <c r="P1329" s="71">
        <v>1</v>
      </c>
      <c r="Q1329" s="71" t="str">
        <f t="shared" si="773"/>
        <v>Afridev Handpump</v>
      </c>
      <c r="R1329" s="71" t="str">
        <f t="shared" si="774"/>
        <v/>
      </c>
      <c r="S1329" s="71" t="str">
        <f t="shared" si="793"/>
        <v>Afridev Handpump</v>
      </c>
      <c r="T1329" s="71">
        <f t="shared" si="775"/>
        <v>1</v>
      </c>
      <c r="U1329" s="71">
        <f t="shared" si="776"/>
        <v>200</v>
      </c>
      <c r="V1329" s="71">
        <f t="shared" si="777"/>
        <v>1</v>
      </c>
      <c r="W1329" s="71">
        <f t="shared" si="778"/>
        <v>0</v>
      </c>
      <c r="X1329" s="71">
        <f t="shared" si="779"/>
        <v>1</v>
      </c>
      <c r="Y1329" s="71">
        <f t="shared" si="780"/>
        <v>0</v>
      </c>
      <c r="Z1329" s="71">
        <f t="shared" si="794"/>
        <v>0</v>
      </c>
      <c r="AA1329" s="71">
        <f t="shared" si="781"/>
        <v>1</v>
      </c>
      <c r="AB1329" s="71">
        <f t="shared" si="782"/>
        <v>55</v>
      </c>
      <c r="AC1329" s="71" t="str">
        <f t="shared" si="783"/>
        <v>Handpump</v>
      </c>
      <c r="AD1329" s="71">
        <f t="shared" si="795"/>
        <v>55</v>
      </c>
      <c r="AE1329" s="71" t="str">
        <f t="shared" si="796"/>
        <v/>
      </c>
      <c r="AF1329" s="71">
        <f t="shared" si="784"/>
        <v>1</v>
      </c>
      <c r="AG1329" s="71" t="str">
        <f t="shared" si="785"/>
        <v/>
      </c>
      <c r="AH1329" s="71" t="str">
        <f t="shared" si="786"/>
        <v/>
      </c>
      <c r="AI1329" s="71">
        <f t="shared" si="787"/>
        <v>1</v>
      </c>
      <c r="AJ1329" s="71" t="str">
        <f t="shared" si="788"/>
        <v>Turbidity</v>
      </c>
      <c r="AK1329" s="71">
        <f t="shared" si="789"/>
        <v>1</v>
      </c>
      <c r="AL1329" s="71">
        <f t="shared" si="797"/>
        <v>1</v>
      </c>
      <c r="AM1329" s="71">
        <f t="shared" si="790"/>
        <v>0</v>
      </c>
    </row>
    <row r="1330" spans="1:39" x14ac:dyDescent="0.45">
      <c r="A1330" s="71" t="str">
        <f t="shared" si="760"/>
        <v>2729030056</v>
      </c>
      <c r="B1330" s="71" t="str">
        <f t="shared" si="761"/>
        <v>09-09-2019 07:56:49 UTC</v>
      </c>
      <c r="C1330" s="71" t="str">
        <f t="shared" si="762"/>
        <v>e02b-6nwm-3tm3</v>
      </c>
      <c r="D1330" s="71" t="str">
        <f t="shared" si="763"/>
        <v>-15.7135556</v>
      </c>
      <c r="E1330" s="71" t="str">
        <f t="shared" si="764"/>
        <v>35.1753088</v>
      </c>
      <c r="F1330" s="71" t="str">
        <f t="shared" si="765"/>
        <v>1053.0</v>
      </c>
      <c r="G1330" s="71" t="str">
        <f t="shared" si="766"/>
        <v>Malawi</v>
      </c>
      <c r="H1330" s="71" t="str">
        <f t="shared" si="767"/>
        <v>Chiradzulu</v>
      </c>
      <c r="I1330" s="71" t="str">
        <f t="shared" si="768"/>
        <v>Mpama</v>
      </c>
      <c r="J1330" s="71" t="str">
        <f t="shared" si="769"/>
        <v>Mbalame</v>
      </c>
      <c r="K1330" s="71" t="str">
        <f t="shared" si="770"/>
        <v>Makanani</v>
      </c>
      <c r="L1330" s="71">
        <f t="shared" si="771"/>
        <v>0</v>
      </c>
      <c r="M1330" s="71">
        <f t="shared" si="772"/>
        <v>0</v>
      </c>
      <c r="N1330" s="71">
        <f t="shared" si="791"/>
        <v>0</v>
      </c>
      <c r="O1330" s="71" t="str">
        <f t="shared" si="792"/>
        <v>No Improved System</v>
      </c>
      <c r="P1330" s="71" t="s">
        <v>96</v>
      </c>
      <c r="Q1330" s="71" t="str">
        <f t="shared" si="773"/>
        <v/>
      </c>
      <c r="R1330" s="71" t="str">
        <f t="shared" si="774"/>
        <v>Unprotected Spring</v>
      </c>
      <c r="S1330" s="71" t="str">
        <f t="shared" si="793"/>
        <v>Unprotected Spring</v>
      </c>
      <c r="T1330" s="71" t="str">
        <f t="shared" si="775"/>
        <v>N/A</v>
      </c>
      <c r="U1330" s="71">
        <f t="shared" si="776"/>
        <v>100</v>
      </c>
      <c r="V1330" s="71" t="str">
        <f t="shared" si="777"/>
        <v>N/A</v>
      </c>
      <c r="W1330" s="71" t="str">
        <f t="shared" si="778"/>
        <v/>
      </c>
      <c r="X1330" s="71" t="str">
        <f t="shared" si="779"/>
        <v/>
      </c>
      <c r="Y1330" s="71" t="str">
        <f t="shared" si="780"/>
        <v/>
      </c>
      <c r="Z1330" s="71" t="str">
        <f t="shared" si="794"/>
        <v>N/A</v>
      </c>
      <c r="AA1330" s="71" t="str">
        <f t="shared" si="781"/>
        <v>N/A</v>
      </c>
      <c r="AB1330" s="71" t="str">
        <f t="shared" si="782"/>
        <v/>
      </c>
      <c r="AC1330" s="71" t="str">
        <f t="shared" si="783"/>
        <v/>
      </c>
      <c r="AD1330" s="71" t="str">
        <f t="shared" si="795"/>
        <v/>
      </c>
      <c r="AE1330" s="71" t="str">
        <f t="shared" si="796"/>
        <v/>
      </c>
      <c r="AF1330" s="71" t="str">
        <f t="shared" si="784"/>
        <v>N/A</v>
      </c>
      <c r="AG1330" s="71" t="str">
        <f t="shared" si="785"/>
        <v/>
      </c>
      <c r="AH1330" s="71" t="str">
        <f t="shared" si="786"/>
        <v/>
      </c>
      <c r="AI1330" s="71" t="str">
        <f t="shared" si="787"/>
        <v/>
      </c>
      <c r="AJ1330" s="71" t="str">
        <f t="shared" si="788"/>
        <v/>
      </c>
      <c r="AK1330" s="71" t="str">
        <f t="shared" si="789"/>
        <v/>
      </c>
      <c r="AL1330" s="71" t="str">
        <f t="shared" si="797"/>
        <v>N/A</v>
      </c>
      <c r="AM1330" s="71" t="str">
        <f t="shared" si="790"/>
        <v>N/A</v>
      </c>
    </row>
    <row r="1331" spans="1:39" x14ac:dyDescent="0.45">
      <c r="A1331" s="71" t="str">
        <f t="shared" si="760"/>
        <v>2721540127</v>
      </c>
      <c r="B1331" s="71" t="str">
        <f t="shared" si="761"/>
        <v>09-09-2019 08:25:41 UTC</v>
      </c>
      <c r="C1331" s="71" t="str">
        <f t="shared" si="762"/>
        <v>gtks-6y3e-hapa</v>
      </c>
      <c r="D1331" s="71" t="str">
        <f t="shared" si="763"/>
        <v>-15.568347671069205</v>
      </c>
      <c r="E1331" s="71" t="str">
        <f t="shared" si="764"/>
        <v>35.155057506635785</v>
      </c>
      <c r="F1331" s="71" t="str">
        <f t="shared" si="765"/>
        <v>1012.0</v>
      </c>
      <c r="G1331" s="71" t="str">
        <f t="shared" si="766"/>
        <v>Malawi</v>
      </c>
      <c r="H1331" s="71" t="str">
        <f t="shared" si="767"/>
        <v>Chiradzulu</v>
      </c>
      <c r="I1331" s="71" t="str">
        <f t="shared" si="768"/>
        <v>Mpama</v>
      </c>
      <c r="J1331" s="71" t="str">
        <f t="shared" si="769"/>
        <v>Ulaya</v>
      </c>
      <c r="K1331" s="71" t="str">
        <f t="shared" si="770"/>
        <v>Ulaya</v>
      </c>
      <c r="L1331" s="71">
        <f t="shared" si="771"/>
        <v>0</v>
      </c>
      <c r="M1331" s="71">
        <f t="shared" si="772"/>
        <v>0</v>
      </c>
      <c r="N1331" s="71">
        <f t="shared" si="791"/>
        <v>5</v>
      </c>
      <c r="O1331" s="71" t="str">
        <f t="shared" si="792"/>
        <v>Basic Level of Service</v>
      </c>
      <c r="P1331" s="71">
        <v>1</v>
      </c>
      <c r="Q1331" s="71" t="str">
        <f t="shared" si="773"/>
        <v>Afridev Handpump</v>
      </c>
      <c r="R1331" s="71" t="str">
        <f t="shared" si="774"/>
        <v/>
      </c>
      <c r="S1331" s="71" t="str">
        <f t="shared" si="793"/>
        <v>Afridev Handpump</v>
      </c>
      <c r="T1331" s="71">
        <f t="shared" si="775"/>
        <v>1</v>
      </c>
      <c r="U1331" s="71">
        <f t="shared" si="776"/>
        <v>275</v>
      </c>
      <c r="V1331" s="71">
        <f t="shared" si="777"/>
        <v>0</v>
      </c>
      <c r="W1331" s="71">
        <f t="shared" si="778"/>
        <v>0</v>
      </c>
      <c r="X1331" s="71">
        <f t="shared" si="779"/>
        <v>1</v>
      </c>
      <c r="Y1331" s="71">
        <f t="shared" si="780"/>
        <v>0</v>
      </c>
      <c r="Z1331" s="71">
        <f t="shared" si="794"/>
        <v>0</v>
      </c>
      <c r="AA1331" s="71">
        <f t="shared" si="781"/>
        <v>1</v>
      </c>
      <c r="AB1331" s="71">
        <f t="shared" si="782"/>
        <v>80</v>
      </c>
      <c r="AC1331" s="71" t="str">
        <f t="shared" si="783"/>
        <v>Handpump</v>
      </c>
      <c r="AD1331" s="71">
        <f t="shared" si="795"/>
        <v>80</v>
      </c>
      <c r="AE1331" s="71" t="str">
        <f t="shared" si="796"/>
        <v/>
      </c>
      <c r="AF1331" s="71">
        <f t="shared" si="784"/>
        <v>1</v>
      </c>
      <c r="AG1331" s="71" t="str">
        <f t="shared" si="785"/>
        <v/>
      </c>
      <c r="AH1331" s="71" t="str">
        <f t="shared" si="786"/>
        <v/>
      </c>
      <c r="AI1331" s="71">
        <f t="shared" si="787"/>
        <v>1</v>
      </c>
      <c r="AJ1331" s="71" t="str">
        <f t="shared" si="788"/>
        <v>Turbidity</v>
      </c>
      <c r="AK1331" s="71">
        <f t="shared" si="789"/>
        <v>1</v>
      </c>
      <c r="AL1331" s="71">
        <f t="shared" si="797"/>
        <v>1</v>
      </c>
      <c r="AM1331" s="71">
        <f t="shared" si="790"/>
        <v>0</v>
      </c>
    </row>
    <row r="1332" spans="1:39" x14ac:dyDescent="0.45">
      <c r="A1332" s="71" t="str">
        <f t="shared" si="760"/>
        <v>2711730395</v>
      </c>
      <c r="B1332" s="71" t="str">
        <f t="shared" si="761"/>
        <v>09-09-2019 08:33:12 UTC</v>
      </c>
      <c r="C1332" s="71" t="str">
        <f t="shared" si="762"/>
        <v>68ud-vfya-dkuu</v>
      </c>
      <c r="D1332" s="71" t="str">
        <f t="shared" si="763"/>
        <v>-15.687192790210247</v>
      </c>
      <c r="E1332" s="71" t="str">
        <f t="shared" si="764"/>
        <v>35.317798191681504</v>
      </c>
      <c r="F1332" s="71" t="str">
        <f t="shared" si="765"/>
        <v>790.0</v>
      </c>
      <c r="G1332" s="71" t="str">
        <f t="shared" si="766"/>
        <v>Malawi</v>
      </c>
      <c r="H1332" s="71" t="str">
        <f t="shared" si="767"/>
        <v>Chiradzulu</v>
      </c>
      <c r="I1332" s="71" t="str">
        <f t="shared" si="768"/>
        <v>Sandrack</v>
      </c>
      <c r="J1332" s="71" t="str">
        <f t="shared" si="769"/>
        <v>Masauli</v>
      </c>
      <c r="K1332" s="71" t="str">
        <f t="shared" si="770"/>
        <v xml:space="preserve"> Nkhanje</v>
      </c>
      <c r="L1332" s="71">
        <f t="shared" si="771"/>
        <v>0</v>
      </c>
      <c r="M1332" s="71">
        <f t="shared" si="772"/>
        <v>0</v>
      </c>
      <c r="N1332" s="71">
        <f t="shared" si="791"/>
        <v>6</v>
      </c>
      <c r="O1332" s="71" t="str">
        <f t="shared" si="792"/>
        <v>Intermediate Level of Service</v>
      </c>
      <c r="P1332" s="71">
        <v>1</v>
      </c>
      <c r="Q1332" s="71" t="str">
        <f t="shared" si="773"/>
        <v>Afridev Handpump</v>
      </c>
      <c r="R1332" s="71" t="str">
        <f t="shared" si="774"/>
        <v/>
      </c>
      <c r="S1332" s="71" t="str">
        <f t="shared" si="793"/>
        <v>Afridev Handpump</v>
      </c>
      <c r="T1332" s="71">
        <f t="shared" si="775"/>
        <v>1</v>
      </c>
      <c r="U1332" s="71">
        <f t="shared" si="776"/>
        <v>1624</v>
      </c>
      <c r="V1332" s="71">
        <f t="shared" si="777"/>
        <v>0</v>
      </c>
      <c r="W1332" s="71">
        <f t="shared" si="778"/>
        <v>1</v>
      </c>
      <c r="X1332" s="71" t="str">
        <f t="shared" si="779"/>
        <v/>
      </c>
      <c r="Y1332" s="71" t="str">
        <f t="shared" si="780"/>
        <v/>
      </c>
      <c r="Z1332" s="71">
        <f t="shared" si="794"/>
        <v>1</v>
      </c>
      <c r="AA1332" s="71">
        <f t="shared" si="781"/>
        <v>1</v>
      </c>
      <c r="AB1332" s="71">
        <f t="shared" si="782"/>
        <v>58</v>
      </c>
      <c r="AC1332" s="71" t="str">
        <f t="shared" si="783"/>
        <v>Handpump</v>
      </c>
      <c r="AD1332" s="71">
        <f t="shared" si="795"/>
        <v>58</v>
      </c>
      <c r="AE1332" s="71" t="str">
        <f t="shared" si="796"/>
        <v/>
      </c>
      <c r="AF1332" s="71">
        <f t="shared" si="784"/>
        <v>1</v>
      </c>
      <c r="AG1332" s="71" t="str">
        <f t="shared" si="785"/>
        <v/>
      </c>
      <c r="AH1332" s="71" t="str">
        <f t="shared" si="786"/>
        <v/>
      </c>
      <c r="AI1332" s="71" t="str">
        <f t="shared" si="787"/>
        <v/>
      </c>
      <c r="AJ1332" s="71" t="str">
        <f t="shared" si="788"/>
        <v>Turbidity</v>
      </c>
      <c r="AK1332" s="71">
        <f t="shared" si="789"/>
        <v>1</v>
      </c>
      <c r="AL1332" s="71" t="str">
        <f t="shared" si="797"/>
        <v>No Data</v>
      </c>
      <c r="AM1332" s="71">
        <f t="shared" si="790"/>
        <v>1</v>
      </c>
    </row>
    <row r="1333" spans="1:39" x14ac:dyDescent="0.45">
      <c r="A1333" s="71" t="str">
        <f t="shared" si="760"/>
        <v>2723300077</v>
      </c>
      <c r="B1333" s="71" t="str">
        <f t="shared" si="761"/>
        <v>09-09-2019 08:41:25 UTC</v>
      </c>
      <c r="C1333" s="71" t="str">
        <f t="shared" si="762"/>
        <v>ng0j-y9qa-uxsb</v>
      </c>
      <c r="D1333" s="71" t="str">
        <f t="shared" si="763"/>
        <v>-15.710964747704566</v>
      </c>
      <c r="E1333" s="71" t="str">
        <f t="shared" si="764"/>
        <v>35.17214745283127</v>
      </c>
      <c r="F1333" s="71" t="str">
        <f t="shared" si="765"/>
        <v>1085.0</v>
      </c>
      <c r="G1333" s="71" t="str">
        <f t="shared" si="766"/>
        <v>Malawi</v>
      </c>
      <c r="H1333" s="71" t="str">
        <f t="shared" si="767"/>
        <v>Chiradzulu</v>
      </c>
      <c r="I1333" s="71" t="str">
        <f t="shared" si="768"/>
        <v>Mpama</v>
      </c>
      <c r="J1333" s="71" t="str">
        <f t="shared" si="769"/>
        <v>Mbalame</v>
      </c>
      <c r="K1333" s="71" t="str">
        <f t="shared" si="770"/>
        <v>Selemani</v>
      </c>
      <c r="L1333" s="71">
        <f t="shared" si="771"/>
        <v>0</v>
      </c>
      <c r="M1333" s="71">
        <f t="shared" si="772"/>
        <v>0</v>
      </c>
      <c r="N1333" s="71">
        <f t="shared" si="791"/>
        <v>7</v>
      </c>
      <c r="O1333" s="71" t="str">
        <f t="shared" si="792"/>
        <v>Intermediate Level of Service</v>
      </c>
      <c r="P1333" s="71">
        <v>1</v>
      </c>
      <c r="Q1333" s="71" t="str">
        <f t="shared" si="773"/>
        <v>Afridev Handpump</v>
      </c>
      <c r="R1333" s="71" t="str">
        <f t="shared" si="774"/>
        <v/>
      </c>
      <c r="S1333" s="71" t="str">
        <f t="shared" si="793"/>
        <v>Afridev Handpump</v>
      </c>
      <c r="T1333" s="71">
        <f t="shared" si="775"/>
        <v>1</v>
      </c>
      <c r="U1333" s="71">
        <f t="shared" si="776"/>
        <v>831</v>
      </c>
      <c r="V1333" s="71">
        <f t="shared" si="777"/>
        <v>0</v>
      </c>
      <c r="W1333" s="71">
        <f t="shared" si="778"/>
        <v>0</v>
      </c>
      <c r="X1333" s="71">
        <f t="shared" si="779"/>
        <v>1</v>
      </c>
      <c r="Y1333" s="71">
        <f t="shared" si="780"/>
        <v>1</v>
      </c>
      <c r="Z1333" s="71">
        <f t="shared" si="794"/>
        <v>1</v>
      </c>
      <c r="AA1333" s="71">
        <f t="shared" si="781"/>
        <v>1</v>
      </c>
      <c r="AB1333" s="71">
        <f t="shared" si="782"/>
        <v>45</v>
      </c>
      <c r="AC1333" s="71" t="str">
        <f t="shared" si="783"/>
        <v>Handpump</v>
      </c>
      <c r="AD1333" s="71">
        <f t="shared" si="795"/>
        <v>45</v>
      </c>
      <c r="AE1333" s="71" t="str">
        <f t="shared" si="796"/>
        <v/>
      </c>
      <c r="AF1333" s="71">
        <f t="shared" si="784"/>
        <v>1</v>
      </c>
      <c r="AG1333" s="71" t="str">
        <f t="shared" si="785"/>
        <v/>
      </c>
      <c r="AH1333" s="71" t="str">
        <f t="shared" si="786"/>
        <v/>
      </c>
      <c r="AI1333" s="71">
        <f t="shared" si="787"/>
        <v>1</v>
      </c>
      <c r="AJ1333" s="71" t="str">
        <f t="shared" si="788"/>
        <v>Turbidity</v>
      </c>
      <c r="AK1333" s="71">
        <f t="shared" si="789"/>
        <v>1</v>
      </c>
      <c r="AL1333" s="71">
        <f t="shared" si="797"/>
        <v>1</v>
      </c>
      <c r="AM1333" s="71">
        <f t="shared" si="790"/>
        <v>1</v>
      </c>
    </row>
    <row r="1334" spans="1:39" x14ac:dyDescent="0.45">
      <c r="A1334" s="71" t="str">
        <f t="shared" si="760"/>
        <v>2721540357</v>
      </c>
      <c r="B1334" s="71" t="str">
        <f t="shared" si="761"/>
        <v>09-09-2019 08:49:23 UTC</v>
      </c>
      <c r="C1334" s="71" t="str">
        <f t="shared" si="762"/>
        <v>ww2m-vaca-swya</v>
      </c>
      <c r="D1334" s="71" t="str">
        <f t="shared" si="763"/>
        <v>-15.687351375818253</v>
      </c>
      <c r="E1334" s="71" t="str">
        <f t="shared" si="764"/>
        <v>35.31807420775294</v>
      </c>
      <c r="F1334" s="71" t="str">
        <f t="shared" si="765"/>
        <v>750.0</v>
      </c>
      <c r="G1334" s="71" t="str">
        <f t="shared" si="766"/>
        <v>Malawi</v>
      </c>
      <c r="H1334" s="71" t="str">
        <f t="shared" si="767"/>
        <v>Chiradzulu</v>
      </c>
      <c r="I1334" s="71" t="str">
        <f t="shared" si="768"/>
        <v>Sandrack</v>
      </c>
      <c r="J1334" s="71" t="str">
        <f t="shared" si="769"/>
        <v>Masauli</v>
      </c>
      <c r="K1334" s="71" t="str">
        <f t="shared" si="770"/>
        <v xml:space="preserve"> Nkhanje</v>
      </c>
      <c r="L1334" s="71">
        <f t="shared" si="771"/>
        <v>0</v>
      </c>
      <c r="M1334" s="71">
        <f t="shared" si="772"/>
        <v>0</v>
      </c>
      <c r="N1334" s="71">
        <f t="shared" si="791"/>
        <v>6</v>
      </c>
      <c r="O1334" s="71" t="str">
        <f t="shared" si="792"/>
        <v>Intermediate Level of Service</v>
      </c>
      <c r="P1334" s="71">
        <v>1</v>
      </c>
      <c r="Q1334" s="71" t="str">
        <f t="shared" si="773"/>
        <v>Afridev Handpump</v>
      </c>
      <c r="R1334" s="71" t="str">
        <f t="shared" si="774"/>
        <v/>
      </c>
      <c r="S1334" s="71" t="str">
        <f t="shared" si="793"/>
        <v>Afridev Handpump</v>
      </c>
      <c r="T1334" s="71">
        <f t="shared" si="775"/>
        <v>1</v>
      </c>
      <c r="U1334" s="71">
        <f t="shared" si="776"/>
        <v>1624</v>
      </c>
      <c r="V1334" s="71">
        <f t="shared" si="777"/>
        <v>0</v>
      </c>
      <c r="W1334" s="71">
        <f t="shared" si="778"/>
        <v>1</v>
      </c>
      <c r="X1334" s="71" t="str">
        <f t="shared" si="779"/>
        <v/>
      </c>
      <c r="Y1334" s="71" t="str">
        <f t="shared" si="780"/>
        <v/>
      </c>
      <c r="Z1334" s="71">
        <f t="shared" si="794"/>
        <v>1</v>
      </c>
      <c r="AA1334" s="71">
        <f t="shared" si="781"/>
        <v>1</v>
      </c>
      <c r="AB1334" s="71">
        <f t="shared" si="782"/>
        <v>60</v>
      </c>
      <c r="AC1334" s="71" t="str">
        <f t="shared" si="783"/>
        <v>Handpump</v>
      </c>
      <c r="AD1334" s="71">
        <f t="shared" si="795"/>
        <v>60</v>
      </c>
      <c r="AE1334" s="71" t="str">
        <f t="shared" si="796"/>
        <v/>
      </c>
      <c r="AF1334" s="71">
        <f t="shared" si="784"/>
        <v>1</v>
      </c>
      <c r="AG1334" s="71" t="str">
        <f t="shared" si="785"/>
        <v/>
      </c>
      <c r="AH1334" s="71" t="str">
        <f t="shared" si="786"/>
        <v/>
      </c>
      <c r="AI1334" s="71" t="str">
        <f t="shared" si="787"/>
        <v/>
      </c>
      <c r="AJ1334" s="71" t="str">
        <f t="shared" si="788"/>
        <v>Turbidity</v>
      </c>
      <c r="AK1334" s="71">
        <f t="shared" si="789"/>
        <v>1</v>
      </c>
      <c r="AL1334" s="71" t="str">
        <f t="shared" si="797"/>
        <v>No Data</v>
      </c>
      <c r="AM1334" s="71">
        <f t="shared" si="790"/>
        <v>1</v>
      </c>
    </row>
    <row r="1335" spans="1:39" x14ac:dyDescent="0.45">
      <c r="A1335" s="71" t="str">
        <f t="shared" si="760"/>
        <v>2727210061</v>
      </c>
      <c r="B1335" s="71" t="str">
        <f t="shared" si="761"/>
        <v>09-09-2019 08:53:21 UTC</v>
      </c>
      <c r="C1335" s="71" t="str">
        <f t="shared" si="762"/>
        <v>uph0-uph3-1w4v</v>
      </c>
      <c r="D1335" s="71" t="str">
        <f t="shared" si="763"/>
        <v>-15.808434295468032</v>
      </c>
      <c r="E1335" s="71" t="str">
        <f t="shared" si="764"/>
        <v>35.13323304243386</v>
      </c>
      <c r="F1335" s="71" t="str">
        <f t="shared" si="765"/>
        <v>996.0</v>
      </c>
      <c r="G1335" s="71" t="str">
        <f t="shared" si="766"/>
        <v>Malawi</v>
      </c>
      <c r="H1335" s="71" t="str">
        <f t="shared" si="767"/>
        <v>Chiradzulu</v>
      </c>
      <c r="I1335" s="71" t="str">
        <f t="shared" si="768"/>
        <v>Likoswe</v>
      </c>
      <c r="J1335" s="71" t="str">
        <f t="shared" si="769"/>
        <v>Kusawali</v>
      </c>
      <c r="K1335" s="71" t="str">
        <f t="shared" si="770"/>
        <v>Sawali</v>
      </c>
      <c r="L1335" s="71">
        <f t="shared" si="771"/>
        <v>0</v>
      </c>
      <c r="M1335" s="71">
        <f t="shared" si="772"/>
        <v>0</v>
      </c>
      <c r="N1335" s="71">
        <f t="shared" si="791"/>
        <v>5</v>
      </c>
      <c r="O1335" s="71" t="str">
        <f t="shared" si="792"/>
        <v>Basic Level of Service</v>
      </c>
      <c r="P1335" s="71">
        <v>1</v>
      </c>
      <c r="Q1335" s="71" t="str">
        <f t="shared" si="773"/>
        <v>Afridev Handpump</v>
      </c>
      <c r="R1335" s="71" t="str">
        <f t="shared" si="774"/>
        <v/>
      </c>
      <c r="S1335" s="71" t="str">
        <f t="shared" si="793"/>
        <v>Afridev Handpump</v>
      </c>
      <c r="T1335" s="71">
        <f t="shared" si="775"/>
        <v>1</v>
      </c>
      <c r="U1335" s="71">
        <f t="shared" si="776"/>
        <v>310</v>
      </c>
      <c r="V1335" s="71">
        <f t="shared" si="777"/>
        <v>0</v>
      </c>
      <c r="W1335" s="71">
        <f t="shared" si="778"/>
        <v>0</v>
      </c>
      <c r="X1335" s="71">
        <f t="shared" si="779"/>
        <v>1</v>
      </c>
      <c r="Y1335" s="71">
        <f t="shared" si="780"/>
        <v>0</v>
      </c>
      <c r="Z1335" s="71">
        <f t="shared" si="794"/>
        <v>0</v>
      </c>
      <c r="AA1335" s="71">
        <f t="shared" si="781"/>
        <v>1</v>
      </c>
      <c r="AB1335" s="71">
        <f t="shared" si="782"/>
        <v>85</v>
      </c>
      <c r="AC1335" s="71" t="str">
        <f t="shared" si="783"/>
        <v>Handpump</v>
      </c>
      <c r="AD1335" s="71">
        <f t="shared" si="795"/>
        <v>85</v>
      </c>
      <c r="AE1335" s="71" t="str">
        <f t="shared" si="796"/>
        <v/>
      </c>
      <c r="AF1335" s="71">
        <f t="shared" si="784"/>
        <v>1</v>
      </c>
      <c r="AG1335" s="71" t="str">
        <f t="shared" si="785"/>
        <v/>
      </c>
      <c r="AH1335" s="71" t="str">
        <f t="shared" si="786"/>
        <v/>
      </c>
      <c r="AI1335" s="71">
        <f t="shared" si="787"/>
        <v>1</v>
      </c>
      <c r="AJ1335" s="71" t="str">
        <f t="shared" si="788"/>
        <v>Turbidity</v>
      </c>
      <c r="AK1335" s="71">
        <f t="shared" si="789"/>
        <v>1</v>
      </c>
      <c r="AL1335" s="71">
        <f t="shared" si="797"/>
        <v>1</v>
      </c>
      <c r="AM1335" s="71">
        <f t="shared" si="790"/>
        <v>0</v>
      </c>
    </row>
    <row r="1336" spans="1:39" x14ac:dyDescent="0.45">
      <c r="A1336" s="71" t="str">
        <f t="shared" si="760"/>
        <v>2735100452</v>
      </c>
      <c r="B1336" s="71" t="str">
        <f t="shared" si="761"/>
        <v>09-09-2019 09:01:31 UTC</v>
      </c>
      <c r="C1336" s="71" t="str">
        <f t="shared" si="762"/>
        <v>ke5p-yfgu-uh4h</v>
      </c>
      <c r="D1336" s="71" t="str">
        <f t="shared" si="763"/>
        <v>-15.800427901558578</v>
      </c>
      <c r="E1336" s="71" t="str">
        <f t="shared" si="764"/>
        <v>35.128118405118585</v>
      </c>
      <c r="F1336" s="71" t="str">
        <f t="shared" si="765"/>
        <v>1043.0</v>
      </c>
      <c r="G1336" s="71" t="str">
        <f t="shared" si="766"/>
        <v>Malawi</v>
      </c>
      <c r="H1336" s="71" t="str">
        <f t="shared" si="767"/>
        <v>Chiradzulu</v>
      </c>
      <c r="I1336" s="71" t="str">
        <f t="shared" si="768"/>
        <v>Likoswe</v>
      </c>
      <c r="J1336" s="71" t="str">
        <f t="shared" si="769"/>
        <v>Kusawali</v>
      </c>
      <c r="K1336" s="71" t="str">
        <f t="shared" si="770"/>
        <v>Makhalira</v>
      </c>
      <c r="L1336" s="71">
        <f t="shared" si="771"/>
        <v>0</v>
      </c>
      <c r="M1336" s="71">
        <f t="shared" si="772"/>
        <v>0</v>
      </c>
      <c r="N1336" s="71">
        <f t="shared" si="791"/>
        <v>7</v>
      </c>
      <c r="O1336" s="71" t="str">
        <f t="shared" si="792"/>
        <v>Intermediate Level of Service</v>
      </c>
      <c r="P1336" s="71">
        <v>1</v>
      </c>
      <c r="Q1336" s="71" t="str">
        <f t="shared" si="773"/>
        <v>Afridev Handpump</v>
      </c>
      <c r="R1336" s="71" t="str">
        <f t="shared" si="774"/>
        <v/>
      </c>
      <c r="S1336" s="71" t="str">
        <f t="shared" si="793"/>
        <v>Afridev Handpump</v>
      </c>
      <c r="T1336" s="71">
        <f t="shared" si="775"/>
        <v>1</v>
      </c>
      <c r="U1336" s="71">
        <f t="shared" si="776"/>
        <v>1200</v>
      </c>
      <c r="V1336" s="71">
        <f t="shared" si="777"/>
        <v>0</v>
      </c>
      <c r="W1336" s="71">
        <f t="shared" si="778"/>
        <v>1</v>
      </c>
      <c r="X1336" s="71" t="str">
        <f t="shared" si="779"/>
        <v/>
      </c>
      <c r="Y1336" s="71" t="str">
        <f t="shared" si="780"/>
        <v/>
      </c>
      <c r="Z1336" s="71">
        <f t="shared" si="794"/>
        <v>1</v>
      </c>
      <c r="AA1336" s="71">
        <f t="shared" si="781"/>
        <v>1</v>
      </c>
      <c r="AB1336" s="71">
        <f t="shared" si="782"/>
        <v>60</v>
      </c>
      <c r="AC1336" s="71" t="str">
        <f t="shared" si="783"/>
        <v>Handpump</v>
      </c>
      <c r="AD1336" s="71">
        <f t="shared" si="795"/>
        <v>60</v>
      </c>
      <c r="AE1336" s="71" t="str">
        <f t="shared" si="796"/>
        <v/>
      </c>
      <c r="AF1336" s="71">
        <f t="shared" si="784"/>
        <v>1</v>
      </c>
      <c r="AG1336" s="71" t="str">
        <f t="shared" si="785"/>
        <v/>
      </c>
      <c r="AH1336" s="71" t="str">
        <f t="shared" si="786"/>
        <v/>
      </c>
      <c r="AI1336" s="71">
        <f t="shared" si="787"/>
        <v>1</v>
      </c>
      <c r="AJ1336" s="71" t="str">
        <f t="shared" si="788"/>
        <v>Turbidity</v>
      </c>
      <c r="AK1336" s="71">
        <f t="shared" si="789"/>
        <v>1</v>
      </c>
      <c r="AL1336" s="71">
        <f t="shared" si="797"/>
        <v>1</v>
      </c>
      <c r="AM1336" s="71">
        <f t="shared" si="790"/>
        <v>1</v>
      </c>
    </row>
    <row r="1337" spans="1:39" x14ac:dyDescent="0.45">
      <c r="A1337" s="71" t="str">
        <f t="shared" si="760"/>
        <v>2721530355</v>
      </c>
      <c r="B1337" s="71" t="str">
        <f t="shared" si="761"/>
        <v>09-09-2019 09:04:00 UTC</v>
      </c>
      <c r="C1337" s="71" t="str">
        <f t="shared" si="762"/>
        <v>19ut-nu5n-um9t</v>
      </c>
      <c r="D1337" s="71" t="str">
        <f t="shared" si="763"/>
        <v>-15.688478364609182</v>
      </c>
      <c r="E1337" s="71" t="str">
        <f t="shared" si="764"/>
        <v>35.3208496235311</v>
      </c>
      <c r="F1337" s="71" t="str">
        <f t="shared" si="765"/>
        <v>738.0</v>
      </c>
      <c r="G1337" s="71" t="str">
        <f t="shared" si="766"/>
        <v>Malawi</v>
      </c>
      <c r="H1337" s="71" t="str">
        <f t="shared" si="767"/>
        <v>Chiradzulu</v>
      </c>
      <c r="I1337" s="71" t="str">
        <f t="shared" si="768"/>
        <v>Sandrack</v>
      </c>
      <c r="J1337" s="71" t="str">
        <f t="shared" si="769"/>
        <v>Masauli</v>
      </c>
      <c r="K1337" s="71" t="str">
        <f t="shared" si="770"/>
        <v xml:space="preserve"> Mgunda</v>
      </c>
      <c r="L1337" s="71">
        <f t="shared" si="771"/>
        <v>0</v>
      </c>
      <c r="M1337" s="71">
        <f t="shared" si="772"/>
        <v>0</v>
      </c>
      <c r="N1337" s="71">
        <f t="shared" si="791"/>
        <v>6</v>
      </c>
      <c r="O1337" s="71" t="str">
        <f t="shared" si="792"/>
        <v>Intermediate Level of Service</v>
      </c>
      <c r="P1337" s="71">
        <v>1</v>
      </c>
      <c r="Q1337" s="71" t="str">
        <f t="shared" si="773"/>
        <v>Afridev Handpump</v>
      </c>
      <c r="R1337" s="71" t="str">
        <f t="shared" si="774"/>
        <v/>
      </c>
      <c r="S1337" s="71" t="str">
        <f t="shared" si="793"/>
        <v>Afridev Handpump</v>
      </c>
      <c r="T1337" s="71">
        <f t="shared" si="775"/>
        <v>1</v>
      </c>
      <c r="U1337" s="71">
        <f t="shared" si="776"/>
        <v>1017</v>
      </c>
      <c r="V1337" s="71">
        <f t="shared" si="777"/>
        <v>0</v>
      </c>
      <c r="W1337" s="71">
        <f t="shared" si="778"/>
        <v>1</v>
      </c>
      <c r="X1337" s="71" t="str">
        <f t="shared" si="779"/>
        <v/>
      </c>
      <c r="Y1337" s="71" t="str">
        <f t="shared" si="780"/>
        <v/>
      </c>
      <c r="Z1337" s="71">
        <f t="shared" si="794"/>
        <v>1</v>
      </c>
      <c r="AA1337" s="71">
        <f t="shared" si="781"/>
        <v>1</v>
      </c>
      <c r="AB1337" s="71">
        <f t="shared" si="782"/>
        <v>100</v>
      </c>
      <c r="AC1337" s="71" t="str">
        <f t="shared" si="783"/>
        <v>Handpump</v>
      </c>
      <c r="AD1337" s="71">
        <f t="shared" si="795"/>
        <v>100</v>
      </c>
      <c r="AE1337" s="71" t="str">
        <f t="shared" si="796"/>
        <v/>
      </c>
      <c r="AF1337" s="71">
        <f t="shared" si="784"/>
        <v>1</v>
      </c>
      <c r="AG1337" s="71" t="str">
        <f t="shared" si="785"/>
        <v/>
      </c>
      <c r="AH1337" s="71" t="str">
        <f t="shared" si="786"/>
        <v/>
      </c>
      <c r="AI1337" s="71" t="str">
        <f t="shared" si="787"/>
        <v/>
      </c>
      <c r="AJ1337" s="71" t="str">
        <f t="shared" si="788"/>
        <v>Turbidity</v>
      </c>
      <c r="AK1337" s="71">
        <f t="shared" si="789"/>
        <v>1</v>
      </c>
      <c r="AL1337" s="71" t="str">
        <f t="shared" si="797"/>
        <v>No Data</v>
      </c>
      <c r="AM1337" s="71">
        <f t="shared" si="790"/>
        <v>1</v>
      </c>
    </row>
    <row r="1338" spans="1:39" x14ac:dyDescent="0.45">
      <c r="A1338" s="71" t="str">
        <f t="shared" si="760"/>
        <v>2713460072</v>
      </c>
      <c r="B1338" s="71" t="str">
        <f t="shared" si="761"/>
        <v>09-09-2019 09:10:04 UTC</v>
      </c>
      <c r="C1338" s="71" t="str">
        <f t="shared" si="762"/>
        <v>4j8m-43xn-wdw8</v>
      </c>
      <c r="D1338" s="71" t="str">
        <f t="shared" si="763"/>
        <v>-15.807570917531848</v>
      </c>
      <c r="E1338" s="71" t="str">
        <f t="shared" si="764"/>
        <v>35.13426753692329</v>
      </c>
      <c r="F1338" s="71" t="str">
        <f t="shared" si="765"/>
        <v>990.0</v>
      </c>
      <c r="G1338" s="71" t="str">
        <f t="shared" si="766"/>
        <v>Malawi</v>
      </c>
      <c r="H1338" s="71" t="str">
        <f t="shared" si="767"/>
        <v>Chiradzulu</v>
      </c>
      <c r="I1338" s="71" t="str">
        <f t="shared" si="768"/>
        <v>Likoswe</v>
      </c>
      <c r="J1338" s="71" t="str">
        <f t="shared" si="769"/>
        <v>Kusawali</v>
      </c>
      <c r="K1338" s="71" t="str">
        <f t="shared" si="770"/>
        <v>Sawali</v>
      </c>
      <c r="L1338" s="71">
        <f t="shared" si="771"/>
        <v>0</v>
      </c>
      <c r="M1338" s="71">
        <f t="shared" si="772"/>
        <v>0</v>
      </c>
      <c r="N1338" s="71">
        <f t="shared" si="791"/>
        <v>0</v>
      </c>
      <c r="O1338" s="71" t="str">
        <f t="shared" si="792"/>
        <v>No Improved System</v>
      </c>
      <c r="P1338" s="71" t="s">
        <v>96</v>
      </c>
      <c r="Q1338" s="71" t="str">
        <f t="shared" si="773"/>
        <v/>
      </c>
      <c r="R1338" s="71" t="str">
        <f t="shared" si="774"/>
        <v>Unprotected well</v>
      </c>
      <c r="S1338" s="71" t="str">
        <f t="shared" si="793"/>
        <v>Unprotected well</v>
      </c>
      <c r="T1338" s="71" t="str">
        <f t="shared" si="775"/>
        <v>N/A</v>
      </c>
      <c r="U1338" s="71">
        <f t="shared" si="776"/>
        <v>310</v>
      </c>
      <c r="V1338" s="71" t="str">
        <f t="shared" si="777"/>
        <v>N/A</v>
      </c>
      <c r="W1338" s="71" t="str">
        <f t="shared" si="778"/>
        <v/>
      </c>
      <c r="X1338" s="71" t="str">
        <f t="shared" si="779"/>
        <v/>
      </c>
      <c r="Y1338" s="71" t="str">
        <f t="shared" si="780"/>
        <v/>
      </c>
      <c r="Z1338" s="71" t="str">
        <f t="shared" si="794"/>
        <v>N/A</v>
      </c>
      <c r="AA1338" s="71" t="str">
        <f t="shared" si="781"/>
        <v>N/A</v>
      </c>
      <c r="AB1338" s="71" t="str">
        <f t="shared" si="782"/>
        <v/>
      </c>
      <c r="AC1338" s="71" t="str">
        <f t="shared" si="783"/>
        <v/>
      </c>
      <c r="AD1338" s="71" t="str">
        <f t="shared" si="795"/>
        <v/>
      </c>
      <c r="AE1338" s="71" t="str">
        <f t="shared" si="796"/>
        <v/>
      </c>
      <c r="AF1338" s="71" t="str">
        <f t="shared" si="784"/>
        <v>N/A</v>
      </c>
      <c r="AG1338" s="71" t="str">
        <f t="shared" si="785"/>
        <v/>
      </c>
      <c r="AH1338" s="71" t="str">
        <f t="shared" si="786"/>
        <v/>
      </c>
      <c r="AI1338" s="71" t="str">
        <f t="shared" si="787"/>
        <v/>
      </c>
      <c r="AJ1338" s="71" t="str">
        <f t="shared" si="788"/>
        <v/>
      </c>
      <c r="AK1338" s="71" t="str">
        <f t="shared" si="789"/>
        <v/>
      </c>
      <c r="AL1338" s="71" t="str">
        <f t="shared" si="797"/>
        <v>N/A</v>
      </c>
      <c r="AM1338" s="71" t="str">
        <f t="shared" si="790"/>
        <v>N/A</v>
      </c>
    </row>
    <row r="1339" spans="1:39" x14ac:dyDescent="0.45">
      <c r="A1339" s="71" t="str">
        <f t="shared" si="760"/>
        <v>2737030441</v>
      </c>
      <c r="B1339" s="71" t="str">
        <f t="shared" si="761"/>
        <v>09-09-2019 09:15:17 UTC</v>
      </c>
      <c r="C1339" s="71" t="str">
        <f t="shared" si="762"/>
        <v>fg63-kpfj-12ye</v>
      </c>
      <c r="D1339" s="71" t="str">
        <f t="shared" si="763"/>
        <v>-15.685198693536222</v>
      </c>
      <c r="E1339" s="71" t="str">
        <f t="shared" si="764"/>
        <v>35.32224990427494</v>
      </c>
      <c r="F1339" s="71" t="str">
        <f t="shared" si="765"/>
        <v>696.0</v>
      </c>
      <c r="G1339" s="71" t="str">
        <f t="shared" si="766"/>
        <v>Malawi</v>
      </c>
      <c r="H1339" s="71" t="str">
        <f t="shared" si="767"/>
        <v>Chiradzulu</v>
      </c>
      <c r="I1339" s="71" t="str">
        <f t="shared" si="768"/>
        <v>Sandrack</v>
      </c>
      <c r="J1339" s="71" t="str">
        <f t="shared" si="769"/>
        <v>Masauli</v>
      </c>
      <c r="K1339" s="71" t="str">
        <f t="shared" si="770"/>
        <v xml:space="preserve"> Mgunda</v>
      </c>
      <c r="L1339" s="71">
        <f t="shared" si="771"/>
        <v>0</v>
      </c>
      <c r="M1339" s="71">
        <f t="shared" si="772"/>
        <v>0</v>
      </c>
      <c r="N1339" s="71">
        <f t="shared" si="791"/>
        <v>5</v>
      </c>
      <c r="O1339" s="71" t="str">
        <f t="shared" si="792"/>
        <v>Basic Level of Service</v>
      </c>
      <c r="P1339" s="71">
        <v>1</v>
      </c>
      <c r="Q1339" s="71" t="str">
        <f t="shared" si="773"/>
        <v>Afridev Handpump</v>
      </c>
      <c r="R1339" s="71" t="str">
        <f t="shared" si="774"/>
        <v/>
      </c>
      <c r="S1339" s="71" t="str">
        <f t="shared" si="793"/>
        <v>Afridev Handpump</v>
      </c>
      <c r="T1339" s="71">
        <f t="shared" si="775"/>
        <v>1</v>
      </c>
      <c r="U1339" s="71">
        <f t="shared" si="776"/>
        <v>1017</v>
      </c>
      <c r="V1339" s="71">
        <f t="shared" si="777"/>
        <v>0</v>
      </c>
      <c r="W1339" s="71">
        <f t="shared" si="778"/>
        <v>1</v>
      </c>
      <c r="X1339" s="71" t="str">
        <f t="shared" si="779"/>
        <v/>
      </c>
      <c r="Y1339" s="71" t="str">
        <f t="shared" si="780"/>
        <v/>
      </c>
      <c r="Z1339" s="71">
        <f t="shared" si="794"/>
        <v>1</v>
      </c>
      <c r="AA1339" s="71">
        <f t="shared" si="781"/>
        <v>1</v>
      </c>
      <c r="AB1339" s="71">
        <f t="shared" si="782"/>
        <v>80</v>
      </c>
      <c r="AC1339" s="71" t="str">
        <f t="shared" si="783"/>
        <v>Handpump</v>
      </c>
      <c r="AD1339" s="71">
        <f t="shared" si="795"/>
        <v>80</v>
      </c>
      <c r="AE1339" s="71" t="str">
        <f t="shared" si="796"/>
        <v/>
      </c>
      <c r="AF1339" s="71">
        <f t="shared" si="784"/>
        <v>1</v>
      </c>
      <c r="AG1339" s="71" t="str">
        <f t="shared" si="785"/>
        <v/>
      </c>
      <c r="AH1339" s="71" t="str">
        <f t="shared" si="786"/>
        <v/>
      </c>
      <c r="AI1339" s="71" t="str">
        <f t="shared" si="787"/>
        <v/>
      </c>
      <c r="AJ1339" s="71" t="str">
        <f t="shared" si="788"/>
        <v>Turbidity</v>
      </c>
      <c r="AK1339" s="71">
        <f t="shared" si="789"/>
        <v>1</v>
      </c>
      <c r="AL1339" s="71" t="str">
        <f t="shared" si="797"/>
        <v>No Data</v>
      </c>
      <c r="AM1339" s="71">
        <f t="shared" si="790"/>
        <v>0</v>
      </c>
    </row>
    <row r="1340" spans="1:39" x14ac:dyDescent="0.45">
      <c r="A1340" s="71" t="str">
        <f t="shared" si="760"/>
        <v>2725280407</v>
      </c>
      <c r="B1340" s="71" t="str">
        <f t="shared" si="761"/>
        <v>09-09-2019 09:28:42 UTC</v>
      </c>
      <c r="C1340" s="71" t="str">
        <f t="shared" si="762"/>
        <v>nm6c-e8kf-fqn5</v>
      </c>
      <c r="D1340" s="71" t="str">
        <f t="shared" si="763"/>
        <v>-15.683590793050826</v>
      </c>
      <c r="E1340" s="71" t="str">
        <f t="shared" si="764"/>
        <v>35.31512604095042</v>
      </c>
      <c r="F1340" s="71" t="str">
        <f t="shared" si="765"/>
        <v>819.0</v>
      </c>
      <c r="G1340" s="71" t="str">
        <f t="shared" si="766"/>
        <v>Malawi</v>
      </c>
      <c r="H1340" s="71" t="str">
        <f t="shared" si="767"/>
        <v>Chiradzulu</v>
      </c>
      <c r="I1340" s="71" t="str">
        <f t="shared" si="768"/>
        <v>Sandrack</v>
      </c>
      <c r="J1340" s="71" t="str">
        <f t="shared" si="769"/>
        <v>Masauli</v>
      </c>
      <c r="K1340" s="71" t="str">
        <f t="shared" si="770"/>
        <v xml:space="preserve"> Mgunda</v>
      </c>
      <c r="L1340" s="71">
        <f t="shared" si="771"/>
        <v>0</v>
      </c>
      <c r="M1340" s="71">
        <f t="shared" si="772"/>
        <v>0</v>
      </c>
      <c r="N1340" s="71">
        <f t="shared" si="791"/>
        <v>6</v>
      </c>
      <c r="O1340" s="71" t="str">
        <f t="shared" si="792"/>
        <v>Intermediate Level of Service</v>
      </c>
      <c r="P1340" s="71">
        <v>1</v>
      </c>
      <c r="Q1340" s="71" t="str">
        <f t="shared" si="773"/>
        <v>Afridev Handpump</v>
      </c>
      <c r="R1340" s="71" t="str">
        <f t="shared" si="774"/>
        <v/>
      </c>
      <c r="S1340" s="71" t="str">
        <f t="shared" si="793"/>
        <v>Afridev Handpump</v>
      </c>
      <c r="T1340" s="71">
        <f t="shared" si="775"/>
        <v>1</v>
      </c>
      <c r="U1340" s="71">
        <f t="shared" si="776"/>
        <v>1017</v>
      </c>
      <c r="V1340" s="71">
        <f t="shared" si="777"/>
        <v>0</v>
      </c>
      <c r="W1340" s="71">
        <f t="shared" si="778"/>
        <v>1</v>
      </c>
      <c r="X1340" s="71" t="str">
        <f t="shared" si="779"/>
        <v/>
      </c>
      <c r="Y1340" s="71" t="str">
        <f t="shared" si="780"/>
        <v/>
      </c>
      <c r="Z1340" s="71">
        <f t="shared" si="794"/>
        <v>1</v>
      </c>
      <c r="AA1340" s="71">
        <f t="shared" si="781"/>
        <v>1</v>
      </c>
      <c r="AB1340" s="71">
        <f t="shared" si="782"/>
        <v>60</v>
      </c>
      <c r="AC1340" s="71" t="str">
        <f t="shared" si="783"/>
        <v>Handpump</v>
      </c>
      <c r="AD1340" s="71">
        <f t="shared" si="795"/>
        <v>60</v>
      </c>
      <c r="AE1340" s="71" t="str">
        <f t="shared" si="796"/>
        <v/>
      </c>
      <c r="AF1340" s="71">
        <f t="shared" si="784"/>
        <v>1</v>
      </c>
      <c r="AG1340" s="71" t="str">
        <f t="shared" si="785"/>
        <v/>
      </c>
      <c r="AH1340" s="71" t="str">
        <f t="shared" si="786"/>
        <v/>
      </c>
      <c r="AI1340" s="71" t="str">
        <f t="shared" si="787"/>
        <v/>
      </c>
      <c r="AJ1340" s="71" t="str">
        <f t="shared" si="788"/>
        <v>Turbidity</v>
      </c>
      <c r="AK1340" s="71">
        <f t="shared" si="789"/>
        <v>1</v>
      </c>
      <c r="AL1340" s="71" t="str">
        <f t="shared" si="797"/>
        <v>No Data</v>
      </c>
      <c r="AM1340" s="71">
        <f t="shared" si="790"/>
        <v>1</v>
      </c>
    </row>
    <row r="1341" spans="1:39" x14ac:dyDescent="0.45">
      <c r="A1341" s="71" t="str">
        <f t="shared" si="760"/>
        <v>2710160532</v>
      </c>
      <c r="B1341" s="71" t="str">
        <f t="shared" si="761"/>
        <v>09-09-2019 09:30:36 UTC</v>
      </c>
      <c r="C1341" s="71" t="str">
        <f t="shared" si="762"/>
        <v>yqrr-hn5v-bytu</v>
      </c>
      <c r="D1341" s="71" t="str">
        <f t="shared" si="763"/>
        <v>-15.794024630449712</v>
      </c>
      <c r="E1341" s="71" t="str">
        <f t="shared" si="764"/>
        <v>35.12307115830481</v>
      </c>
      <c r="F1341" s="71" t="str">
        <f t="shared" si="765"/>
        <v>1029.0</v>
      </c>
      <c r="G1341" s="71" t="str">
        <f t="shared" si="766"/>
        <v>Malawi</v>
      </c>
      <c r="H1341" s="71" t="str">
        <f t="shared" si="767"/>
        <v>Chiradzulu</v>
      </c>
      <c r="I1341" s="71" t="str">
        <f t="shared" si="768"/>
        <v>Likoswe</v>
      </c>
      <c r="J1341" s="71" t="str">
        <f t="shared" si="769"/>
        <v>Kusawali</v>
      </c>
      <c r="K1341" s="71" t="str">
        <f t="shared" si="770"/>
        <v>Sagawa</v>
      </c>
      <c r="L1341" s="71">
        <f t="shared" si="771"/>
        <v>0</v>
      </c>
      <c r="M1341" s="71">
        <f t="shared" si="772"/>
        <v>0</v>
      </c>
      <c r="N1341" s="71">
        <f t="shared" si="791"/>
        <v>4</v>
      </c>
      <c r="O1341" s="71" t="str">
        <f t="shared" si="792"/>
        <v>Basic Level of Service</v>
      </c>
      <c r="P1341" s="71">
        <v>1</v>
      </c>
      <c r="Q1341" s="71" t="str">
        <f t="shared" si="773"/>
        <v>Afridev Handpump</v>
      </c>
      <c r="R1341" s="71" t="str">
        <f t="shared" si="774"/>
        <v/>
      </c>
      <c r="S1341" s="71" t="str">
        <f t="shared" si="793"/>
        <v>Afridev Handpump</v>
      </c>
      <c r="T1341" s="71">
        <f t="shared" si="775"/>
        <v>1</v>
      </c>
      <c r="U1341" s="71">
        <f t="shared" si="776"/>
        <v>1200</v>
      </c>
      <c r="V1341" s="71">
        <f t="shared" si="777"/>
        <v>0</v>
      </c>
      <c r="W1341" s="71">
        <f t="shared" si="778"/>
        <v>1</v>
      </c>
      <c r="X1341" s="71" t="str">
        <f t="shared" si="779"/>
        <v/>
      </c>
      <c r="Y1341" s="71" t="str">
        <f t="shared" si="780"/>
        <v/>
      </c>
      <c r="Z1341" s="71">
        <f t="shared" si="794"/>
        <v>1</v>
      </c>
      <c r="AA1341" s="71">
        <f t="shared" si="781"/>
        <v>0</v>
      </c>
      <c r="AB1341" s="71">
        <f t="shared" si="782"/>
        <v>0</v>
      </c>
      <c r="AC1341" s="71" t="str">
        <f t="shared" si="783"/>
        <v>Handpump</v>
      </c>
      <c r="AD1341" s="71">
        <f t="shared" si="795"/>
        <v>0</v>
      </c>
      <c r="AE1341" s="71" t="str">
        <f t="shared" si="796"/>
        <v/>
      </c>
      <c r="AF1341" s="71">
        <f t="shared" si="784"/>
        <v>1</v>
      </c>
      <c r="AG1341" s="71" t="str">
        <f t="shared" si="785"/>
        <v/>
      </c>
      <c r="AH1341" s="71" t="str">
        <f t="shared" si="786"/>
        <v/>
      </c>
      <c r="AI1341" s="71" t="str">
        <f t="shared" si="787"/>
        <v/>
      </c>
      <c r="AJ1341" s="71" t="str">
        <f t="shared" si="788"/>
        <v>Turbidity</v>
      </c>
      <c r="AK1341" s="71" t="str">
        <f t="shared" si="789"/>
        <v/>
      </c>
      <c r="AL1341" s="71" t="str">
        <f t="shared" si="797"/>
        <v>No Data</v>
      </c>
      <c r="AM1341" s="71">
        <f t="shared" si="790"/>
        <v>0</v>
      </c>
    </row>
    <row r="1342" spans="1:39" x14ac:dyDescent="0.45">
      <c r="A1342" s="71" t="str">
        <f t="shared" si="760"/>
        <v>2729050435</v>
      </c>
      <c r="B1342" s="71" t="str">
        <f t="shared" si="761"/>
        <v>09-09-2019 09:42:06 UTC</v>
      </c>
      <c r="C1342" s="71" t="str">
        <f t="shared" si="762"/>
        <v>4f2w-f0y2-12f5</v>
      </c>
      <c r="D1342" s="71" t="str">
        <f t="shared" si="763"/>
        <v>-15.677227755077183</v>
      </c>
      <c r="E1342" s="71" t="str">
        <f t="shared" si="764"/>
        <v>35.31486527994275</v>
      </c>
      <c r="F1342" s="71" t="str">
        <f t="shared" si="765"/>
        <v>798.0</v>
      </c>
      <c r="G1342" s="71" t="str">
        <f t="shared" si="766"/>
        <v>Malawi</v>
      </c>
      <c r="H1342" s="71" t="str">
        <f t="shared" si="767"/>
        <v>Chiradzulu</v>
      </c>
      <c r="I1342" s="71" t="str">
        <f t="shared" si="768"/>
        <v>Sandrack</v>
      </c>
      <c r="J1342" s="71" t="str">
        <f t="shared" si="769"/>
        <v>Masauli</v>
      </c>
      <c r="K1342" s="71" t="str">
        <f t="shared" si="770"/>
        <v xml:space="preserve"> Mgunda</v>
      </c>
      <c r="L1342" s="71">
        <f t="shared" si="771"/>
        <v>0</v>
      </c>
      <c r="M1342" s="71">
        <f t="shared" si="772"/>
        <v>0</v>
      </c>
      <c r="N1342" s="71">
        <f t="shared" si="791"/>
        <v>5</v>
      </c>
      <c r="O1342" s="71" t="str">
        <f t="shared" si="792"/>
        <v>Basic Level of Service</v>
      </c>
      <c r="P1342" s="71">
        <v>1</v>
      </c>
      <c r="Q1342" s="71" t="str">
        <f t="shared" si="773"/>
        <v>Afridev Handpump</v>
      </c>
      <c r="R1342" s="71" t="str">
        <f t="shared" si="774"/>
        <v/>
      </c>
      <c r="S1342" s="71" t="str">
        <f t="shared" si="793"/>
        <v>Afridev Handpump</v>
      </c>
      <c r="T1342" s="71">
        <f t="shared" si="775"/>
        <v>1</v>
      </c>
      <c r="U1342" s="71">
        <f t="shared" si="776"/>
        <v>1017</v>
      </c>
      <c r="V1342" s="71">
        <f t="shared" si="777"/>
        <v>0</v>
      </c>
      <c r="W1342" s="71">
        <f t="shared" si="778"/>
        <v>1</v>
      </c>
      <c r="X1342" s="71" t="str">
        <f t="shared" si="779"/>
        <v/>
      </c>
      <c r="Y1342" s="71" t="str">
        <f t="shared" si="780"/>
        <v/>
      </c>
      <c r="Z1342" s="71">
        <f t="shared" si="794"/>
        <v>1</v>
      </c>
      <c r="AA1342" s="71">
        <f t="shared" si="781"/>
        <v>1</v>
      </c>
      <c r="AB1342" s="71">
        <f t="shared" si="782"/>
        <v>67</v>
      </c>
      <c r="AC1342" s="71" t="str">
        <f t="shared" si="783"/>
        <v>Handpump</v>
      </c>
      <c r="AD1342" s="71">
        <f t="shared" si="795"/>
        <v>67</v>
      </c>
      <c r="AE1342" s="71" t="str">
        <f t="shared" si="796"/>
        <v/>
      </c>
      <c r="AF1342" s="71">
        <f t="shared" si="784"/>
        <v>1</v>
      </c>
      <c r="AG1342" s="71" t="str">
        <f t="shared" si="785"/>
        <v/>
      </c>
      <c r="AH1342" s="71" t="str">
        <f t="shared" si="786"/>
        <v/>
      </c>
      <c r="AI1342" s="71" t="str">
        <f t="shared" si="787"/>
        <v/>
      </c>
      <c r="AJ1342" s="71" t="str">
        <f t="shared" si="788"/>
        <v>Turbidity</v>
      </c>
      <c r="AK1342" s="71">
        <f t="shared" si="789"/>
        <v>1</v>
      </c>
      <c r="AL1342" s="71" t="str">
        <f t="shared" si="797"/>
        <v>No Data</v>
      </c>
      <c r="AM1342" s="71">
        <f t="shared" si="790"/>
        <v>0</v>
      </c>
    </row>
    <row r="1343" spans="1:39" x14ac:dyDescent="0.45">
      <c r="A1343" s="71" t="str">
        <f t="shared" si="760"/>
        <v>2727160268</v>
      </c>
      <c r="B1343" s="71" t="str">
        <f t="shared" si="761"/>
        <v>09-09-2019 09:46:37 UTC</v>
      </c>
      <c r="C1343" s="71" t="str">
        <f t="shared" si="762"/>
        <v>httk-es7e-cm2m</v>
      </c>
      <c r="D1343" s="71" t="str">
        <f t="shared" si="763"/>
        <v>-15.804107431322336</v>
      </c>
      <c r="E1343" s="71" t="str">
        <f t="shared" si="764"/>
        <v>35.12942623347044</v>
      </c>
      <c r="F1343" s="71" t="str">
        <f t="shared" si="765"/>
        <v>1015.0</v>
      </c>
      <c r="G1343" s="71" t="str">
        <f t="shared" si="766"/>
        <v>Malawi</v>
      </c>
      <c r="H1343" s="71" t="str">
        <f t="shared" si="767"/>
        <v>Chiradzulu</v>
      </c>
      <c r="I1343" s="71" t="str">
        <f t="shared" si="768"/>
        <v>Likoswe</v>
      </c>
      <c r="J1343" s="71" t="str">
        <f t="shared" si="769"/>
        <v>Kusawali</v>
      </c>
      <c r="K1343" s="71" t="str">
        <f t="shared" si="770"/>
        <v>Sawali</v>
      </c>
      <c r="L1343" s="71">
        <f t="shared" si="771"/>
        <v>0</v>
      </c>
      <c r="M1343" s="71">
        <f t="shared" si="772"/>
        <v>0</v>
      </c>
      <c r="N1343" s="71">
        <f t="shared" si="791"/>
        <v>5</v>
      </c>
      <c r="O1343" s="71" t="str">
        <f t="shared" si="792"/>
        <v>Basic Level of Service</v>
      </c>
      <c r="P1343" s="71">
        <v>1</v>
      </c>
      <c r="Q1343" s="71" t="str">
        <f t="shared" si="773"/>
        <v>Afridev Handpump</v>
      </c>
      <c r="R1343" s="71" t="str">
        <f t="shared" si="774"/>
        <v/>
      </c>
      <c r="S1343" s="71" t="str">
        <f t="shared" si="793"/>
        <v>Afridev Handpump</v>
      </c>
      <c r="T1343" s="71">
        <f t="shared" si="775"/>
        <v>1</v>
      </c>
      <c r="U1343" s="71">
        <f t="shared" si="776"/>
        <v>600</v>
      </c>
      <c r="V1343" s="71">
        <f t="shared" si="777"/>
        <v>0</v>
      </c>
      <c r="W1343" s="71">
        <f t="shared" si="778"/>
        <v>0</v>
      </c>
      <c r="X1343" s="71">
        <f t="shared" si="779"/>
        <v>1</v>
      </c>
      <c r="Y1343" s="71">
        <f t="shared" si="780"/>
        <v>0</v>
      </c>
      <c r="Z1343" s="71">
        <f t="shared" si="794"/>
        <v>0</v>
      </c>
      <c r="AA1343" s="71">
        <f t="shared" si="781"/>
        <v>1</v>
      </c>
      <c r="AB1343" s="71">
        <f t="shared" si="782"/>
        <v>80</v>
      </c>
      <c r="AC1343" s="71" t="str">
        <f t="shared" si="783"/>
        <v>Handpump</v>
      </c>
      <c r="AD1343" s="71">
        <f t="shared" si="795"/>
        <v>80</v>
      </c>
      <c r="AE1343" s="71" t="str">
        <f t="shared" si="796"/>
        <v/>
      </c>
      <c r="AF1343" s="71">
        <f t="shared" si="784"/>
        <v>1</v>
      </c>
      <c r="AG1343" s="71" t="str">
        <f t="shared" si="785"/>
        <v/>
      </c>
      <c r="AH1343" s="71" t="str">
        <f t="shared" si="786"/>
        <v/>
      </c>
      <c r="AI1343" s="71">
        <f t="shared" si="787"/>
        <v>1</v>
      </c>
      <c r="AJ1343" s="71" t="str">
        <f t="shared" si="788"/>
        <v>Turbidity</v>
      </c>
      <c r="AK1343" s="71">
        <f t="shared" si="789"/>
        <v>1</v>
      </c>
      <c r="AL1343" s="71">
        <f t="shared" si="797"/>
        <v>1</v>
      </c>
      <c r="AM1343" s="71">
        <f t="shared" si="790"/>
        <v>0</v>
      </c>
    </row>
    <row r="1344" spans="1:39" x14ac:dyDescent="0.45">
      <c r="A1344" s="71" t="str">
        <f t="shared" si="760"/>
        <v>2713500486</v>
      </c>
      <c r="B1344" s="71" t="str">
        <f t="shared" si="761"/>
        <v>09-09-2019 09:54:07 UTC</v>
      </c>
      <c r="C1344" s="71" t="str">
        <f t="shared" si="762"/>
        <v>jw14-8j8h-wcun</v>
      </c>
      <c r="D1344" s="71" t="str">
        <f t="shared" si="763"/>
        <v>-15.791102992370725</v>
      </c>
      <c r="E1344" s="71" t="str">
        <f t="shared" si="764"/>
        <v>35.121959717944264</v>
      </c>
      <c r="F1344" s="71" t="str">
        <f t="shared" si="765"/>
        <v>1016.0</v>
      </c>
      <c r="G1344" s="71" t="str">
        <f t="shared" si="766"/>
        <v>Malawi</v>
      </c>
      <c r="H1344" s="71" t="str">
        <f t="shared" si="767"/>
        <v>Chiradzulu</v>
      </c>
      <c r="I1344" s="71" t="str">
        <f t="shared" si="768"/>
        <v>Likoswe</v>
      </c>
      <c r="J1344" s="71" t="str">
        <f t="shared" si="769"/>
        <v>Kusawali</v>
      </c>
      <c r="K1344" s="71" t="str">
        <f t="shared" si="770"/>
        <v>Chong'onjo</v>
      </c>
      <c r="L1344" s="71">
        <f t="shared" si="771"/>
        <v>0</v>
      </c>
      <c r="M1344" s="71">
        <f t="shared" si="772"/>
        <v>0</v>
      </c>
      <c r="N1344" s="71">
        <f t="shared" si="791"/>
        <v>0</v>
      </c>
      <c r="O1344" s="71" t="str">
        <f t="shared" si="792"/>
        <v>No Improved System</v>
      </c>
      <c r="P1344" s="71" t="s">
        <v>96</v>
      </c>
      <c r="Q1344" s="71" t="str">
        <f t="shared" si="773"/>
        <v/>
      </c>
      <c r="R1344" s="71" t="str">
        <f t="shared" si="774"/>
        <v>Unprotected well</v>
      </c>
      <c r="S1344" s="71" t="str">
        <f t="shared" si="793"/>
        <v>Unprotected well</v>
      </c>
      <c r="T1344" s="71" t="str">
        <f t="shared" si="775"/>
        <v>N/A</v>
      </c>
      <c r="U1344" s="71">
        <f t="shared" si="776"/>
        <v>2300</v>
      </c>
      <c r="V1344" s="71" t="str">
        <f t="shared" si="777"/>
        <v>N/A</v>
      </c>
      <c r="W1344" s="71" t="str">
        <f t="shared" si="778"/>
        <v/>
      </c>
      <c r="X1344" s="71" t="str">
        <f t="shared" si="779"/>
        <v/>
      </c>
      <c r="Y1344" s="71" t="str">
        <f t="shared" si="780"/>
        <v/>
      </c>
      <c r="Z1344" s="71" t="str">
        <f t="shared" si="794"/>
        <v>N/A</v>
      </c>
      <c r="AA1344" s="71" t="str">
        <f t="shared" si="781"/>
        <v>N/A</v>
      </c>
      <c r="AB1344" s="71" t="str">
        <f t="shared" si="782"/>
        <v/>
      </c>
      <c r="AC1344" s="71" t="str">
        <f t="shared" si="783"/>
        <v/>
      </c>
      <c r="AD1344" s="71" t="str">
        <f t="shared" si="795"/>
        <v/>
      </c>
      <c r="AE1344" s="71" t="str">
        <f t="shared" si="796"/>
        <v/>
      </c>
      <c r="AF1344" s="71" t="str">
        <f t="shared" si="784"/>
        <v>N/A</v>
      </c>
      <c r="AG1344" s="71" t="str">
        <f t="shared" si="785"/>
        <v/>
      </c>
      <c r="AH1344" s="71" t="str">
        <f t="shared" si="786"/>
        <v/>
      </c>
      <c r="AI1344" s="71" t="str">
        <f t="shared" si="787"/>
        <v/>
      </c>
      <c r="AJ1344" s="71" t="str">
        <f t="shared" si="788"/>
        <v/>
      </c>
      <c r="AK1344" s="71" t="str">
        <f t="shared" si="789"/>
        <v/>
      </c>
      <c r="AL1344" s="71" t="str">
        <f t="shared" si="797"/>
        <v>N/A</v>
      </c>
      <c r="AM1344" s="71" t="str">
        <f t="shared" si="790"/>
        <v>N/A</v>
      </c>
    </row>
    <row r="1345" spans="1:39" x14ac:dyDescent="0.45">
      <c r="A1345" s="71" t="str">
        <f t="shared" si="760"/>
        <v>2727280524</v>
      </c>
      <c r="B1345" s="71" t="str">
        <f t="shared" si="761"/>
        <v>09-09-2019 09:54:52 UTC</v>
      </c>
      <c r="C1345" s="71" t="str">
        <f t="shared" si="762"/>
        <v>4prv-datn-wnb6</v>
      </c>
      <c r="D1345" s="71" t="str">
        <f t="shared" si="763"/>
        <v>-15.686649810522795</v>
      </c>
      <c r="E1345" s="71" t="str">
        <f t="shared" si="764"/>
        <v>35.312741892412305</v>
      </c>
      <c r="F1345" s="71" t="str">
        <f t="shared" si="765"/>
        <v>808.0</v>
      </c>
      <c r="G1345" s="71" t="str">
        <f t="shared" si="766"/>
        <v>Malawi</v>
      </c>
      <c r="H1345" s="71" t="str">
        <f t="shared" si="767"/>
        <v>Chiradzulu</v>
      </c>
      <c r="I1345" s="71" t="str">
        <f t="shared" si="768"/>
        <v>Sandrack</v>
      </c>
      <c r="J1345" s="71" t="str">
        <f t="shared" si="769"/>
        <v>Masauli</v>
      </c>
      <c r="K1345" s="71" t="str">
        <f t="shared" si="770"/>
        <v xml:space="preserve"> Mgunda</v>
      </c>
      <c r="L1345" s="71">
        <f t="shared" si="771"/>
        <v>0</v>
      </c>
      <c r="M1345" s="71">
        <f t="shared" si="772"/>
        <v>0</v>
      </c>
      <c r="N1345" s="71">
        <f t="shared" si="791"/>
        <v>5</v>
      </c>
      <c r="O1345" s="71" t="str">
        <f t="shared" si="792"/>
        <v>Basic Level of Service</v>
      </c>
      <c r="P1345" s="71">
        <v>1</v>
      </c>
      <c r="Q1345" s="71" t="str">
        <f t="shared" si="773"/>
        <v>Afridev Handpump</v>
      </c>
      <c r="R1345" s="71" t="str">
        <f t="shared" si="774"/>
        <v/>
      </c>
      <c r="S1345" s="71" t="str">
        <f t="shared" si="793"/>
        <v>Afridev Handpump</v>
      </c>
      <c r="T1345" s="71">
        <f t="shared" si="775"/>
        <v>1</v>
      </c>
      <c r="U1345" s="71">
        <f t="shared" si="776"/>
        <v>1017</v>
      </c>
      <c r="V1345" s="71">
        <f t="shared" si="777"/>
        <v>0</v>
      </c>
      <c r="W1345" s="71">
        <f t="shared" si="778"/>
        <v>1</v>
      </c>
      <c r="X1345" s="71" t="str">
        <f t="shared" si="779"/>
        <v/>
      </c>
      <c r="Y1345" s="71" t="str">
        <f t="shared" si="780"/>
        <v/>
      </c>
      <c r="Z1345" s="71">
        <f t="shared" si="794"/>
        <v>1</v>
      </c>
      <c r="AA1345" s="71">
        <f t="shared" si="781"/>
        <v>1</v>
      </c>
      <c r="AB1345" s="71">
        <f t="shared" si="782"/>
        <v>64</v>
      </c>
      <c r="AC1345" s="71" t="str">
        <f t="shared" si="783"/>
        <v>Handpump</v>
      </c>
      <c r="AD1345" s="71">
        <f t="shared" si="795"/>
        <v>64</v>
      </c>
      <c r="AE1345" s="71" t="str">
        <f t="shared" si="796"/>
        <v/>
      </c>
      <c r="AF1345" s="71">
        <f t="shared" si="784"/>
        <v>1</v>
      </c>
      <c r="AG1345" s="71" t="str">
        <f t="shared" si="785"/>
        <v/>
      </c>
      <c r="AH1345" s="71" t="str">
        <f t="shared" si="786"/>
        <v/>
      </c>
      <c r="AI1345" s="71" t="str">
        <f t="shared" si="787"/>
        <v/>
      </c>
      <c r="AJ1345" s="71" t="str">
        <f t="shared" si="788"/>
        <v>Turbidity</v>
      </c>
      <c r="AK1345" s="71">
        <f t="shared" si="789"/>
        <v>1</v>
      </c>
      <c r="AL1345" s="71" t="str">
        <f t="shared" si="797"/>
        <v>No Data</v>
      </c>
      <c r="AM1345" s="71">
        <f t="shared" si="790"/>
        <v>0</v>
      </c>
    </row>
    <row r="1346" spans="1:39" x14ac:dyDescent="0.45">
      <c r="A1346" s="71" t="str">
        <f t="shared" ref="A1346:A1409" si="798">IF(Instance_ID="","",Instance_ID)</f>
        <v>2732980138</v>
      </c>
      <c r="B1346" s="71" t="str">
        <f t="shared" ref="B1346:B1409" si="799">IF(Date="","",Date)</f>
        <v>09-09-2019 10:02:32 UTC</v>
      </c>
      <c r="C1346" s="71" t="str">
        <f t="shared" ref="C1346:C1409" si="800">IF(Unique_ID="","",Unique_ID)</f>
        <v>ffmx-s5bj-xdpc</v>
      </c>
      <c r="D1346" s="71" t="str">
        <f t="shared" ref="D1346:D1409" si="801">IF(Latitude="","",Latitude)</f>
        <v>-15.583316911943257</v>
      </c>
      <c r="E1346" s="71" t="str">
        <f t="shared" ref="E1346:E1409" si="802">IF(Longitude="","",Longitude)</f>
        <v>35.16398976556957</v>
      </c>
      <c r="F1346" s="71" t="str">
        <f t="shared" ref="F1346:F1409" si="803">IF(Elevation="","",Elevation)</f>
        <v>1070.0</v>
      </c>
      <c r="G1346" s="71" t="str">
        <f t="shared" ref="G1346:G1409" si="804">IF(Geo_Level_1="","",Geo_Level_1)</f>
        <v>Malawi</v>
      </c>
      <c r="H1346" s="71" t="str">
        <f t="shared" ref="H1346:H1409" si="805">IF(Geo_Level_2="","",Geo_Level_2)</f>
        <v>Chiradzulu</v>
      </c>
      <c r="I1346" s="71" t="str">
        <f t="shared" ref="I1346:I1409" si="806">IF(Geo_Level_1="","",Geo_Level_3)</f>
        <v>Mpama</v>
      </c>
      <c r="J1346" s="71" t="str">
        <f t="shared" ref="J1346:J1409" si="807">IF(Geo_Level_1="","",Geo_Level_4)</f>
        <v>Ulaya</v>
      </c>
      <c r="K1346" s="71" t="str">
        <f t="shared" ref="K1346:K1409" si="808">IF(Geo_Level_1="","",Geo_Level_5)</f>
        <v>Ulaya</v>
      </c>
      <c r="L1346" s="71">
        <f t="shared" ref="L1346:L1409" si="809">IF(Geo_Level_1="","",Geo_Level_6)</f>
        <v>0</v>
      </c>
      <c r="M1346" s="71">
        <f t="shared" ref="M1346:M1409" si="810">IF(Geo_Level_1="","",Geo_Level_7)</f>
        <v>0</v>
      </c>
      <c r="N1346" s="71">
        <f t="shared" si="791"/>
        <v>0</v>
      </c>
      <c r="O1346" s="71" t="str">
        <f t="shared" si="792"/>
        <v>No Improved System</v>
      </c>
      <c r="P1346" s="71" t="s">
        <v>96</v>
      </c>
      <c r="Q1346" s="71" t="str">
        <f t="shared" ref="Q1346:Q1409" si="811">IF(Type_Improved_Water_Point="","",Type_Improved_Water_Point)</f>
        <v/>
      </c>
      <c r="R1346" s="71" t="str">
        <f t="shared" ref="R1346:R1409" si="812">IF(Type_Unimproved_Water="","",Type_Unimproved_Water)</f>
        <v>Unprotected well</v>
      </c>
      <c r="S1346" s="71" t="str">
        <f t="shared" si="793"/>
        <v>Unprotected well</v>
      </c>
      <c r="T1346" s="71" t="str">
        <f t="shared" ref="T1346:T1409" si="813">IF(P1346="N/A",P1346,IF(Waterpoint_Source_Protected="","No Data",IF(Waterpoint_Source_Protected="Yes",1,0)))</f>
        <v>N/A</v>
      </c>
      <c r="U1346" s="71">
        <f t="shared" ref="U1346:U1409" si="814">IF(Number_Users="","",Number_Users)</f>
        <v>780</v>
      </c>
      <c r="V1346" s="71" t="str">
        <f t="shared" ref="V1346:V1409" si="815">IFERROR(IF(P1346="N/A",P1346,IF(U1346="","No Data",IF(U1346&lt;=Gov_Standard_Number_Users,1,0))),1)</f>
        <v>N/A</v>
      </c>
      <c r="W1346" s="71" t="str">
        <f t="shared" ref="W1346:W1409" si="816">IF(Waterpoint_Out_Of_Service_Broken="","",IF(Waterpoint_Out_Of_Service_Broken="No",1,0))</f>
        <v/>
      </c>
      <c r="X1346" s="71" t="str">
        <f t="shared" ref="X1346:X1409" si="817">IF(Waterpoint_Number_Times_Broken="","",IF(Waterpoint_Number_Times_Broken&lt;=12,1,0))</f>
        <v/>
      </c>
      <c r="Y1346" s="71" t="str">
        <f t="shared" ref="Y1346:Y1409" si="818">IF(Waterpoint_Days_Broken="","",IF(Waterpoint_Days_Broken&gt;1,0,1))</f>
        <v/>
      </c>
      <c r="Z1346" s="71" t="str">
        <f t="shared" si="794"/>
        <v>N/A</v>
      </c>
      <c r="AA1346" s="71" t="str">
        <f t="shared" ref="AA1346:AA1409" si="819">IF(P1346="N/A",P1346,IF(Water_Available_Day_Of_Visit="","No Data",IF(Water_Available_Day_Of_Visit="Yes",1,0)))</f>
        <v>N/A</v>
      </c>
      <c r="AB1346" s="71" t="str">
        <f t="shared" ref="AB1346:AB1409" si="820">IF(Seconds_20L="","",Seconds_20L)</f>
        <v/>
      </c>
      <c r="AC1346" s="71" t="str">
        <f t="shared" ref="AC1346:AC1409" si="821">IF(Piped_Or_Handpump="","",Piped_Or_Handpump)</f>
        <v/>
      </c>
      <c r="AD1346" s="71" t="str">
        <f t="shared" si="795"/>
        <v/>
      </c>
      <c r="AE1346" s="71" t="str">
        <f t="shared" si="796"/>
        <v/>
      </c>
      <c r="AF1346" s="71" t="str">
        <f t="shared" ref="AF1346:AF1409" si="822">IF(P1346="N/A",P1346,IF(AND(AD1346="",AE1346=""),"No Data",IF(AC1346="Piped System",IF(AE1346&gt;=Gov_Standards_Quantity,1,0),IF(AC1346="Handpump",IF(AB1346&lt;=Standard_Time_To_Fill_Bucket,1,0)))))</f>
        <v>N/A</v>
      </c>
      <c r="AG1346" s="71" t="str">
        <f t="shared" ref="AG1346:AG1409" si="823">IF(Ecoli_Result="","",IF(Ecoli_Result=Standard_Ecoli,1,0))</f>
        <v/>
      </c>
      <c r="AH1346" s="71" t="str">
        <f t="shared" ref="AH1346:AH1409" si="824">IF(Residual_Chlorine_Result="","",IF(AND(Residual_Chlorine_Result&lt;=Standard_Residual_Chlorine_Max,Residual_Chlorine_Result&gt;=Standard_Residual_Chlorine_Min),1,0))</f>
        <v/>
      </c>
      <c r="AI1346" s="71" t="str">
        <f t="shared" ref="AI1346:AI1409" si="825">IF(Bacteria_Result="","",IF(Bacteria_Result=Standard_Bacteria,1,0))</f>
        <v/>
      </c>
      <c r="AJ1346" s="71" t="str">
        <f t="shared" ref="AJ1346:AJ1409" si="826">IF(Other_Contaminant="","",Other_Contaminant)</f>
        <v/>
      </c>
      <c r="AK1346" s="71" t="str">
        <f t="shared" ref="AK1346:AK1409" si="827">IF(Other_Contaminant_Result="","",IF(Other_Contaminant_Result&lt;=Standard_Other_Contaminant,1,0))</f>
        <v/>
      </c>
      <c r="AL1346" s="71" t="str">
        <f t="shared" si="797"/>
        <v>N/A</v>
      </c>
      <c r="AM1346" s="71" t="str">
        <f t="shared" ref="AM1346:AM1409" si="828">IF(P1346="N/A",P1346,IF(Water_Point_Condition_Overall="","No Data",IF(Water_Point_Condition_Overall="Normal",1,0)))</f>
        <v>N/A</v>
      </c>
    </row>
    <row r="1347" spans="1:39" x14ac:dyDescent="0.45">
      <c r="A1347" s="71" t="str">
        <f t="shared" si="798"/>
        <v>2744520126</v>
      </c>
      <c r="B1347" s="71" t="str">
        <f t="shared" si="799"/>
        <v>09-09-2019 10:02:52 UTC</v>
      </c>
      <c r="C1347" s="71" t="str">
        <f t="shared" si="800"/>
        <v>f8r6-50cp-3fv9</v>
      </c>
      <c r="D1347" s="71" t="str">
        <f t="shared" si="801"/>
        <v>-15.58455667924136</v>
      </c>
      <c r="E1347" s="71" t="str">
        <f t="shared" si="802"/>
        <v>35.16371852718294</v>
      </c>
      <c r="F1347" s="71" t="str">
        <f t="shared" si="803"/>
        <v>1061.0</v>
      </c>
      <c r="G1347" s="71" t="str">
        <f t="shared" si="804"/>
        <v>Malawi</v>
      </c>
      <c r="H1347" s="71" t="str">
        <f t="shared" si="805"/>
        <v>Chiradzulu</v>
      </c>
      <c r="I1347" s="71" t="str">
        <f t="shared" si="806"/>
        <v>Mpama</v>
      </c>
      <c r="J1347" s="71" t="str">
        <f t="shared" si="807"/>
        <v>Ulaya</v>
      </c>
      <c r="K1347" s="71" t="str">
        <f t="shared" si="808"/>
        <v>Lidala</v>
      </c>
      <c r="L1347" s="71">
        <f t="shared" si="809"/>
        <v>0</v>
      </c>
      <c r="M1347" s="71">
        <f t="shared" si="810"/>
        <v>0</v>
      </c>
      <c r="N1347" s="71">
        <f t="shared" ref="N1347:N1410" si="829">SUM(P1347,T1347,V1347,Z1347,AA1347,AF1347,AL1347,AM1347)</f>
        <v>7</v>
      </c>
      <c r="O1347" s="71" t="str">
        <f t="shared" ref="O1347:O1410" si="830">IF(N1347=0,"No Improved System",IF(N1347=1,"Inadequate Level of Service",IF(N1347=2,"Inadequate Level of Service",IF(N1347=3,"Basic Level of Service",IF(N1347=4,"Basic Level of Service",IF(N1347=5,"Basic Level of Service",IF(N1347=6,"Intermediate Level of Service",IF(N1347=7,"Intermediate Level of Service",IF(N1347=8,"High Level of Service")))))))))</f>
        <v>Intermediate Level of Service</v>
      </c>
      <c r="P1347" s="71">
        <v>1</v>
      </c>
      <c r="Q1347" s="71" t="str">
        <f t="shared" si="811"/>
        <v>Afridev Handpump</v>
      </c>
      <c r="R1347" s="71" t="str">
        <f t="shared" si="812"/>
        <v/>
      </c>
      <c r="S1347" s="71" t="str">
        <f t="shared" ref="S1347:S1410" si="831">CONCATENATE(Q1347,R1347)</f>
        <v>Afridev Handpump</v>
      </c>
      <c r="T1347" s="71">
        <f t="shared" si="813"/>
        <v>1</v>
      </c>
      <c r="U1347" s="71">
        <f t="shared" si="814"/>
        <v>782</v>
      </c>
      <c r="V1347" s="71">
        <f t="shared" si="815"/>
        <v>0</v>
      </c>
      <c r="W1347" s="71">
        <f t="shared" si="816"/>
        <v>1</v>
      </c>
      <c r="X1347" s="71" t="str">
        <f t="shared" si="817"/>
        <v/>
      </c>
      <c r="Y1347" s="71" t="str">
        <f t="shared" si="818"/>
        <v/>
      </c>
      <c r="Z1347" s="71">
        <f t="shared" ref="Z1347:Z1410" si="832">IF(P1347="N/A",P1347,IF(OR(W1347="",AND(W1347=0,X1347="",Y1347="")),"No Data",IF(W1347=1,1,IF(AND(X1347=1,Y1347=1),1,0))))</f>
        <v>1</v>
      </c>
      <c r="AA1347" s="71">
        <f t="shared" si="819"/>
        <v>1</v>
      </c>
      <c r="AB1347" s="71">
        <f t="shared" si="820"/>
        <v>90</v>
      </c>
      <c r="AC1347" s="71" t="str">
        <f t="shared" si="821"/>
        <v>Handpump</v>
      </c>
      <c r="AD1347" s="71">
        <f t="shared" ref="AD1347:AD1410" si="833">IF(AC1347="Handpump",IF(AB1347="","",AB1347),"")</f>
        <v>90</v>
      </c>
      <c r="AE1347" s="71" t="str">
        <f t="shared" ref="AE1347:AE1410" si="834">IF(AC1347="piped system",IFERROR(20/AB1347*86400/U1347,""),"")</f>
        <v/>
      </c>
      <c r="AF1347" s="71">
        <f t="shared" si="822"/>
        <v>1</v>
      </c>
      <c r="AG1347" s="71" t="str">
        <f t="shared" si="823"/>
        <v/>
      </c>
      <c r="AH1347" s="71" t="str">
        <f t="shared" si="824"/>
        <v/>
      </c>
      <c r="AI1347" s="71">
        <f t="shared" si="825"/>
        <v>1</v>
      </c>
      <c r="AJ1347" s="71" t="str">
        <f t="shared" si="826"/>
        <v>Turbidity</v>
      </c>
      <c r="AK1347" s="71">
        <f t="shared" si="827"/>
        <v>1</v>
      </c>
      <c r="AL1347" s="71">
        <f t="shared" ref="AL1347:AL1410" si="835">IF(P1347="N/A",P1347,IF(AJ1347="",IF(OR(AG1347=0,AND(AI1347=0,AG1347="")),0,IF(OR(AG1347=1,AH1347=1,AI1347=1),1,"No Data")),IF(OR(AK1347=0,AG1347=0,AND(AI1347=0,AG1347="")),0,IF(AND(AK1347=1,OR(AG1347=1,AH1347=1,AI1347=1)),1,"No Data"))))</f>
        <v>1</v>
      </c>
      <c r="AM1347" s="71">
        <f t="shared" si="828"/>
        <v>1</v>
      </c>
    </row>
    <row r="1348" spans="1:39" x14ac:dyDescent="0.45">
      <c r="A1348" s="71" t="str">
        <f t="shared" si="798"/>
        <v>2710150399</v>
      </c>
      <c r="B1348" s="71" t="str">
        <f t="shared" si="799"/>
        <v>09-09-2019 10:06:00 UTC</v>
      </c>
      <c r="C1348" s="71" t="str">
        <f t="shared" si="800"/>
        <v>3xww-aj23-m107</v>
      </c>
      <c r="D1348" s="71" t="str">
        <f t="shared" si="801"/>
        <v>-15.791393551044166</v>
      </c>
      <c r="E1348" s="71" t="str">
        <f t="shared" si="802"/>
        <v>35.12185879983008</v>
      </c>
      <c r="F1348" s="71" t="str">
        <f t="shared" si="803"/>
        <v>1010.0</v>
      </c>
      <c r="G1348" s="71" t="str">
        <f t="shared" si="804"/>
        <v>Malawi</v>
      </c>
      <c r="H1348" s="71" t="str">
        <f t="shared" si="805"/>
        <v>Chiradzulu</v>
      </c>
      <c r="I1348" s="71" t="str">
        <f t="shared" si="806"/>
        <v>Likoswe</v>
      </c>
      <c r="J1348" s="71" t="str">
        <f t="shared" si="807"/>
        <v>Kusawali</v>
      </c>
      <c r="K1348" s="71" t="str">
        <f t="shared" si="808"/>
        <v>Chong'onjo</v>
      </c>
      <c r="L1348" s="71">
        <f t="shared" si="809"/>
        <v>0</v>
      </c>
      <c r="M1348" s="71">
        <f t="shared" si="810"/>
        <v>0</v>
      </c>
      <c r="N1348" s="71">
        <f t="shared" si="829"/>
        <v>4</v>
      </c>
      <c r="O1348" s="71" t="str">
        <f t="shared" si="830"/>
        <v>Basic Level of Service</v>
      </c>
      <c r="P1348" s="71">
        <v>1</v>
      </c>
      <c r="Q1348" s="71" t="str">
        <f t="shared" si="811"/>
        <v>Afridev Handpump</v>
      </c>
      <c r="R1348" s="71" t="str">
        <f t="shared" si="812"/>
        <v/>
      </c>
      <c r="S1348" s="71" t="str">
        <f t="shared" si="831"/>
        <v>Afridev Handpump</v>
      </c>
      <c r="T1348" s="71">
        <f t="shared" si="813"/>
        <v>1</v>
      </c>
      <c r="U1348" s="71">
        <f t="shared" si="814"/>
        <v>1100</v>
      </c>
      <c r="V1348" s="71">
        <f t="shared" si="815"/>
        <v>0</v>
      </c>
      <c r="W1348" s="71">
        <f t="shared" si="816"/>
        <v>1</v>
      </c>
      <c r="X1348" s="71" t="str">
        <f t="shared" si="817"/>
        <v/>
      </c>
      <c r="Y1348" s="71" t="str">
        <f t="shared" si="818"/>
        <v/>
      </c>
      <c r="Z1348" s="71">
        <f t="shared" si="832"/>
        <v>1</v>
      </c>
      <c r="AA1348" s="71">
        <f t="shared" si="819"/>
        <v>0</v>
      </c>
      <c r="AB1348" s="71">
        <f t="shared" si="820"/>
        <v>0</v>
      </c>
      <c r="AC1348" s="71" t="str">
        <f t="shared" si="821"/>
        <v>Handpump</v>
      </c>
      <c r="AD1348" s="71">
        <f t="shared" si="833"/>
        <v>0</v>
      </c>
      <c r="AE1348" s="71" t="str">
        <f t="shared" si="834"/>
        <v/>
      </c>
      <c r="AF1348" s="71">
        <f t="shared" si="822"/>
        <v>1</v>
      </c>
      <c r="AG1348" s="71" t="str">
        <f t="shared" si="823"/>
        <v/>
      </c>
      <c r="AH1348" s="71" t="str">
        <f t="shared" si="824"/>
        <v/>
      </c>
      <c r="AI1348" s="71" t="str">
        <f t="shared" si="825"/>
        <v/>
      </c>
      <c r="AJ1348" s="71" t="str">
        <f t="shared" si="826"/>
        <v>Turbidity</v>
      </c>
      <c r="AK1348" s="71" t="str">
        <f t="shared" si="827"/>
        <v/>
      </c>
      <c r="AL1348" s="71" t="str">
        <f t="shared" si="835"/>
        <v>No Data</v>
      </c>
      <c r="AM1348" s="71">
        <f t="shared" si="828"/>
        <v>0</v>
      </c>
    </row>
    <row r="1349" spans="1:39" x14ac:dyDescent="0.45">
      <c r="A1349" s="71" t="str">
        <f t="shared" si="798"/>
        <v>2727280527</v>
      </c>
      <c r="B1349" s="71" t="str">
        <f t="shared" si="799"/>
        <v>09-09-2019 10:07:19 UTC</v>
      </c>
      <c r="C1349" s="71" t="str">
        <f t="shared" si="800"/>
        <v>d0hq-rkf0-082w</v>
      </c>
      <c r="D1349" s="71" t="str">
        <f t="shared" si="801"/>
        <v>-15.681793461553752</v>
      </c>
      <c r="E1349" s="71" t="str">
        <f t="shared" si="802"/>
        <v>35.290705785155296</v>
      </c>
      <c r="F1349" s="71" t="str">
        <f t="shared" si="803"/>
        <v>779.0</v>
      </c>
      <c r="G1349" s="71" t="str">
        <f t="shared" si="804"/>
        <v>Malawi</v>
      </c>
      <c r="H1349" s="71" t="str">
        <f t="shared" si="805"/>
        <v>Chiradzulu</v>
      </c>
      <c r="I1349" s="71" t="str">
        <f t="shared" si="806"/>
        <v>Sandrack</v>
      </c>
      <c r="J1349" s="71" t="str">
        <f t="shared" si="807"/>
        <v>Masauli</v>
      </c>
      <c r="K1349" s="71" t="str">
        <f t="shared" si="808"/>
        <v>Chilumpha</v>
      </c>
      <c r="L1349" s="71">
        <f t="shared" si="809"/>
        <v>0</v>
      </c>
      <c r="M1349" s="71">
        <f t="shared" si="810"/>
        <v>0</v>
      </c>
      <c r="N1349" s="71">
        <f t="shared" si="829"/>
        <v>5</v>
      </c>
      <c r="O1349" s="71" t="str">
        <f t="shared" si="830"/>
        <v>Basic Level of Service</v>
      </c>
      <c r="P1349" s="71">
        <v>1</v>
      </c>
      <c r="Q1349" s="71" t="str">
        <f t="shared" si="811"/>
        <v>Afridev Handpump</v>
      </c>
      <c r="R1349" s="71" t="str">
        <f t="shared" si="812"/>
        <v/>
      </c>
      <c r="S1349" s="71" t="str">
        <f t="shared" si="831"/>
        <v>Afridev Handpump</v>
      </c>
      <c r="T1349" s="71">
        <f t="shared" si="813"/>
        <v>1</v>
      </c>
      <c r="U1349" s="71">
        <f t="shared" si="814"/>
        <v>516</v>
      </c>
      <c r="V1349" s="71">
        <f t="shared" si="815"/>
        <v>0</v>
      </c>
      <c r="W1349" s="71">
        <f t="shared" si="816"/>
        <v>1</v>
      </c>
      <c r="X1349" s="71" t="str">
        <f t="shared" si="817"/>
        <v/>
      </c>
      <c r="Y1349" s="71" t="str">
        <f t="shared" si="818"/>
        <v/>
      </c>
      <c r="Z1349" s="71">
        <f t="shared" si="832"/>
        <v>1</v>
      </c>
      <c r="AA1349" s="71">
        <f t="shared" si="819"/>
        <v>1</v>
      </c>
      <c r="AB1349" s="71">
        <f t="shared" si="820"/>
        <v>70</v>
      </c>
      <c r="AC1349" s="71" t="str">
        <f t="shared" si="821"/>
        <v>Handpump</v>
      </c>
      <c r="AD1349" s="71">
        <f t="shared" si="833"/>
        <v>70</v>
      </c>
      <c r="AE1349" s="71" t="str">
        <f t="shared" si="834"/>
        <v/>
      </c>
      <c r="AF1349" s="71">
        <f t="shared" si="822"/>
        <v>1</v>
      </c>
      <c r="AG1349" s="71" t="str">
        <f t="shared" si="823"/>
        <v/>
      </c>
      <c r="AH1349" s="71" t="str">
        <f t="shared" si="824"/>
        <v/>
      </c>
      <c r="AI1349" s="71" t="str">
        <f t="shared" si="825"/>
        <v/>
      </c>
      <c r="AJ1349" s="71" t="str">
        <f t="shared" si="826"/>
        <v>Turbidity</v>
      </c>
      <c r="AK1349" s="71">
        <f t="shared" si="827"/>
        <v>1</v>
      </c>
      <c r="AL1349" s="71" t="str">
        <f t="shared" si="835"/>
        <v>No Data</v>
      </c>
      <c r="AM1349" s="71">
        <f t="shared" si="828"/>
        <v>0</v>
      </c>
    </row>
    <row r="1350" spans="1:39" x14ac:dyDescent="0.45">
      <c r="A1350" s="71" t="str">
        <f t="shared" si="798"/>
        <v>2719670098</v>
      </c>
      <c r="B1350" s="71" t="str">
        <f t="shared" si="799"/>
        <v>09-09-2019 10:12:52 UTC</v>
      </c>
      <c r="C1350" s="71" t="str">
        <f t="shared" si="800"/>
        <v>jkvh-84w1-dpwe</v>
      </c>
      <c r="D1350" s="71" t="str">
        <f t="shared" si="801"/>
        <v>-15.805164431221783</v>
      </c>
      <c r="E1350" s="71" t="str">
        <f t="shared" si="802"/>
        <v>35.12638779357076</v>
      </c>
      <c r="F1350" s="71" t="str">
        <f t="shared" si="803"/>
        <v>1018.0</v>
      </c>
      <c r="G1350" s="71" t="str">
        <f t="shared" si="804"/>
        <v>Malawi</v>
      </c>
      <c r="H1350" s="71" t="str">
        <f t="shared" si="805"/>
        <v>Chiradzulu</v>
      </c>
      <c r="I1350" s="71" t="str">
        <f t="shared" si="806"/>
        <v>Likoswe</v>
      </c>
      <c r="J1350" s="71" t="str">
        <f t="shared" si="807"/>
        <v>Kusawali</v>
      </c>
      <c r="K1350" s="71" t="str">
        <f t="shared" si="808"/>
        <v>Sawali</v>
      </c>
      <c r="L1350" s="71">
        <f t="shared" si="809"/>
        <v>0</v>
      </c>
      <c r="M1350" s="71">
        <f t="shared" si="810"/>
        <v>0</v>
      </c>
      <c r="N1350" s="71">
        <f t="shared" si="829"/>
        <v>8</v>
      </c>
      <c r="O1350" s="71" t="str">
        <f t="shared" si="830"/>
        <v>High Level of Service</v>
      </c>
      <c r="P1350" s="71">
        <v>1</v>
      </c>
      <c r="Q1350" s="71" t="str">
        <f t="shared" si="811"/>
        <v>Afridev Handpump</v>
      </c>
      <c r="R1350" s="71" t="str">
        <f t="shared" si="812"/>
        <v/>
      </c>
      <c r="S1350" s="71" t="str">
        <f t="shared" si="831"/>
        <v>Afridev Handpump</v>
      </c>
      <c r="T1350" s="71">
        <f t="shared" si="813"/>
        <v>1</v>
      </c>
      <c r="U1350" s="71">
        <f t="shared" si="814"/>
        <v>185</v>
      </c>
      <c r="V1350" s="71">
        <f t="shared" si="815"/>
        <v>1</v>
      </c>
      <c r="W1350" s="71">
        <f t="shared" si="816"/>
        <v>1</v>
      </c>
      <c r="X1350" s="71" t="str">
        <f t="shared" si="817"/>
        <v/>
      </c>
      <c r="Y1350" s="71" t="str">
        <f t="shared" si="818"/>
        <v/>
      </c>
      <c r="Z1350" s="71">
        <f t="shared" si="832"/>
        <v>1</v>
      </c>
      <c r="AA1350" s="71">
        <f t="shared" si="819"/>
        <v>1</v>
      </c>
      <c r="AB1350" s="71">
        <f t="shared" si="820"/>
        <v>65</v>
      </c>
      <c r="AC1350" s="71" t="str">
        <f t="shared" si="821"/>
        <v>Handpump</v>
      </c>
      <c r="AD1350" s="71">
        <f t="shared" si="833"/>
        <v>65</v>
      </c>
      <c r="AE1350" s="71" t="str">
        <f t="shared" si="834"/>
        <v/>
      </c>
      <c r="AF1350" s="71">
        <f t="shared" si="822"/>
        <v>1</v>
      </c>
      <c r="AG1350" s="71" t="str">
        <f t="shared" si="823"/>
        <v/>
      </c>
      <c r="AH1350" s="71" t="str">
        <f t="shared" si="824"/>
        <v/>
      </c>
      <c r="AI1350" s="71">
        <f t="shared" si="825"/>
        <v>1</v>
      </c>
      <c r="AJ1350" s="71" t="str">
        <f t="shared" si="826"/>
        <v>Turbidity</v>
      </c>
      <c r="AK1350" s="71">
        <f t="shared" si="827"/>
        <v>1</v>
      </c>
      <c r="AL1350" s="71">
        <f t="shared" si="835"/>
        <v>1</v>
      </c>
      <c r="AM1350" s="71">
        <f t="shared" si="828"/>
        <v>1</v>
      </c>
    </row>
    <row r="1351" spans="1:39" x14ac:dyDescent="0.45">
      <c r="A1351" s="71" t="str">
        <f t="shared" si="798"/>
        <v>2744520148</v>
      </c>
      <c r="B1351" s="71" t="str">
        <f t="shared" si="799"/>
        <v>09-09-2019 10:17:50 UTC</v>
      </c>
      <c r="C1351" s="71" t="str">
        <f t="shared" si="800"/>
        <v>93km-9gt5-9s9t</v>
      </c>
      <c r="D1351" s="71" t="str">
        <f t="shared" si="801"/>
        <v>-15.582992280833423</v>
      </c>
      <c r="E1351" s="71" t="str">
        <f t="shared" si="802"/>
        <v>35.16000559553504</v>
      </c>
      <c r="F1351" s="71" t="str">
        <f t="shared" si="803"/>
        <v>1052.0</v>
      </c>
      <c r="G1351" s="71" t="str">
        <f t="shared" si="804"/>
        <v>Malawi</v>
      </c>
      <c r="H1351" s="71" t="str">
        <f t="shared" si="805"/>
        <v>Chiradzulu</v>
      </c>
      <c r="I1351" s="71" t="str">
        <f t="shared" si="806"/>
        <v>Mpama</v>
      </c>
      <c r="J1351" s="71" t="str">
        <f t="shared" si="807"/>
        <v>Ulaya</v>
      </c>
      <c r="K1351" s="71" t="str">
        <f t="shared" si="808"/>
        <v>Ulaya</v>
      </c>
      <c r="L1351" s="71">
        <f t="shared" si="809"/>
        <v>0</v>
      </c>
      <c r="M1351" s="71">
        <f t="shared" si="810"/>
        <v>0</v>
      </c>
      <c r="N1351" s="71">
        <f t="shared" si="829"/>
        <v>0</v>
      </c>
      <c r="O1351" s="71" t="str">
        <f t="shared" si="830"/>
        <v>No Improved System</v>
      </c>
      <c r="P1351" s="71" t="s">
        <v>96</v>
      </c>
      <c r="Q1351" s="71" t="str">
        <f t="shared" si="811"/>
        <v/>
      </c>
      <c r="R1351" s="71" t="str">
        <f t="shared" si="812"/>
        <v>Unprotected well</v>
      </c>
      <c r="S1351" s="71" t="str">
        <f t="shared" si="831"/>
        <v>Unprotected well</v>
      </c>
      <c r="T1351" s="71" t="str">
        <f t="shared" si="813"/>
        <v>N/A</v>
      </c>
      <c r="U1351" s="71">
        <f t="shared" si="814"/>
        <v>780</v>
      </c>
      <c r="V1351" s="71" t="str">
        <f t="shared" si="815"/>
        <v>N/A</v>
      </c>
      <c r="W1351" s="71" t="str">
        <f t="shared" si="816"/>
        <v/>
      </c>
      <c r="X1351" s="71" t="str">
        <f t="shared" si="817"/>
        <v/>
      </c>
      <c r="Y1351" s="71" t="str">
        <f t="shared" si="818"/>
        <v/>
      </c>
      <c r="Z1351" s="71" t="str">
        <f t="shared" si="832"/>
        <v>N/A</v>
      </c>
      <c r="AA1351" s="71" t="str">
        <f t="shared" si="819"/>
        <v>N/A</v>
      </c>
      <c r="AB1351" s="71" t="str">
        <f t="shared" si="820"/>
        <v/>
      </c>
      <c r="AC1351" s="71" t="str">
        <f t="shared" si="821"/>
        <v/>
      </c>
      <c r="AD1351" s="71" t="str">
        <f t="shared" si="833"/>
        <v/>
      </c>
      <c r="AE1351" s="71" t="str">
        <f t="shared" si="834"/>
        <v/>
      </c>
      <c r="AF1351" s="71" t="str">
        <f t="shared" si="822"/>
        <v>N/A</v>
      </c>
      <c r="AG1351" s="71" t="str">
        <f t="shared" si="823"/>
        <v/>
      </c>
      <c r="AH1351" s="71" t="str">
        <f t="shared" si="824"/>
        <v/>
      </c>
      <c r="AI1351" s="71" t="str">
        <f t="shared" si="825"/>
        <v/>
      </c>
      <c r="AJ1351" s="71" t="str">
        <f t="shared" si="826"/>
        <v/>
      </c>
      <c r="AK1351" s="71" t="str">
        <f t="shared" si="827"/>
        <v/>
      </c>
      <c r="AL1351" s="71" t="str">
        <f t="shared" si="835"/>
        <v>N/A</v>
      </c>
      <c r="AM1351" s="71" t="str">
        <f t="shared" si="828"/>
        <v>N/A</v>
      </c>
    </row>
    <row r="1352" spans="1:39" x14ac:dyDescent="0.45">
      <c r="A1352" s="71" t="str">
        <f t="shared" si="798"/>
        <v>2725320371</v>
      </c>
      <c r="B1352" s="71" t="str">
        <f t="shared" si="799"/>
        <v>09-09-2019 10:20:01 UTC</v>
      </c>
      <c r="C1352" s="71" t="str">
        <f t="shared" si="800"/>
        <v>c632-hqu9-4p7k</v>
      </c>
      <c r="D1352" s="71" t="str">
        <f t="shared" si="801"/>
        <v>-15.686592101119459</v>
      </c>
      <c r="E1352" s="71" t="str">
        <f t="shared" si="802"/>
        <v>35.28537095524371</v>
      </c>
      <c r="F1352" s="71" t="str">
        <f t="shared" si="803"/>
        <v>820.0</v>
      </c>
      <c r="G1352" s="71" t="str">
        <f t="shared" si="804"/>
        <v>Malawi</v>
      </c>
      <c r="H1352" s="71" t="str">
        <f t="shared" si="805"/>
        <v>Chiradzulu</v>
      </c>
      <c r="I1352" s="71" t="str">
        <f t="shared" si="806"/>
        <v>Sandrack</v>
      </c>
      <c r="J1352" s="71" t="str">
        <f t="shared" si="807"/>
        <v>Masauli</v>
      </c>
      <c r="K1352" s="71" t="str">
        <f t="shared" si="808"/>
        <v>Chilumpha</v>
      </c>
      <c r="L1352" s="71">
        <f t="shared" si="809"/>
        <v>0</v>
      </c>
      <c r="M1352" s="71">
        <f t="shared" si="810"/>
        <v>0</v>
      </c>
      <c r="N1352" s="71">
        <f t="shared" si="829"/>
        <v>6</v>
      </c>
      <c r="O1352" s="71" t="str">
        <f t="shared" si="830"/>
        <v>Intermediate Level of Service</v>
      </c>
      <c r="P1352" s="71">
        <v>1</v>
      </c>
      <c r="Q1352" s="71" t="str">
        <f t="shared" si="811"/>
        <v>Afridev Handpump</v>
      </c>
      <c r="R1352" s="71" t="str">
        <f t="shared" si="812"/>
        <v/>
      </c>
      <c r="S1352" s="71" t="str">
        <f t="shared" si="831"/>
        <v>Afridev Handpump</v>
      </c>
      <c r="T1352" s="71">
        <f t="shared" si="813"/>
        <v>1</v>
      </c>
      <c r="U1352" s="71">
        <f t="shared" si="814"/>
        <v>539</v>
      </c>
      <c r="V1352" s="71">
        <f t="shared" si="815"/>
        <v>0</v>
      </c>
      <c r="W1352" s="71">
        <f t="shared" si="816"/>
        <v>1</v>
      </c>
      <c r="X1352" s="71" t="str">
        <f t="shared" si="817"/>
        <v/>
      </c>
      <c r="Y1352" s="71" t="str">
        <f t="shared" si="818"/>
        <v/>
      </c>
      <c r="Z1352" s="71">
        <f t="shared" si="832"/>
        <v>1</v>
      </c>
      <c r="AA1352" s="71">
        <f t="shared" si="819"/>
        <v>1</v>
      </c>
      <c r="AB1352" s="71">
        <f t="shared" si="820"/>
        <v>60</v>
      </c>
      <c r="AC1352" s="71" t="str">
        <f t="shared" si="821"/>
        <v>Handpump</v>
      </c>
      <c r="AD1352" s="71">
        <f t="shared" si="833"/>
        <v>60</v>
      </c>
      <c r="AE1352" s="71" t="str">
        <f t="shared" si="834"/>
        <v/>
      </c>
      <c r="AF1352" s="71">
        <f t="shared" si="822"/>
        <v>1</v>
      </c>
      <c r="AG1352" s="71" t="str">
        <f t="shared" si="823"/>
        <v/>
      </c>
      <c r="AH1352" s="71" t="str">
        <f t="shared" si="824"/>
        <v/>
      </c>
      <c r="AI1352" s="71" t="str">
        <f t="shared" si="825"/>
        <v/>
      </c>
      <c r="AJ1352" s="71" t="str">
        <f t="shared" si="826"/>
        <v>Turbidity</v>
      </c>
      <c r="AK1352" s="71">
        <f t="shared" si="827"/>
        <v>1</v>
      </c>
      <c r="AL1352" s="71" t="str">
        <f t="shared" si="835"/>
        <v>No Data</v>
      </c>
      <c r="AM1352" s="71">
        <f t="shared" si="828"/>
        <v>1</v>
      </c>
    </row>
    <row r="1353" spans="1:39" x14ac:dyDescent="0.45">
      <c r="A1353" s="71" t="str">
        <f t="shared" si="798"/>
        <v>2723330122</v>
      </c>
      <c r="B1353" s="71" t="str">
        <f t="shared" si="799"/>
        <v>09-09-2019 10:20:07 UTC</v>
      </c>
      <c r="C1353" s="71" t="str">
        <f t="shared" si="800"/>
        <v>a2bg-4nw0-d032</v>
      </c>
      <c r="D1353" s="71" t="str">
        <f t="shared" si="801"/>
        <v>-15.585993169806898</v>
      </c>
      <c r="E1353" s="71" t="str">
        <f t="shared" si="802"/>
        <v>35.16127411276102</v>
      </c>
      <c r="F1353" s="71" t="str">
        <f t="shared" si="803"/>
        <v>1014.0</v>
      </c>
      <c r="G1353" s="71" t="str">
        <f t="shared" si="804"/>
        <v>Malawi</v>
      </c>
      <c r="H1353" s="71" t="str">
        <f t="shared" si="805"/>
        <v>Chiradzulu</v>
      </c>
      <c r="I1353" s="71" t="str">
        <f t="shared" si="806"/>
        <v>Mpama</v>
      </c>
      <c r="J1353" s="71" t="str">
        <f t="shared" si="807"/>
        <v>Ulaya</v>
      </c>
      <c r="K1353" s="71" t="str">
        <f t="shared" si="808"/>
        <v>Lidala</v>
      </c>
      <c r="L1353" s="71">
        <f t="shared" si="809"/>
        <v>0</v>
      </c>
      <c r="M1353" s="71">
        <f t="shared" si="810"/>
        <v>0</v>
      </c>
      <c r="N1353" s="71">
        <f t="shared" si="829"/>
        <v>0</v>
      </c>
      <c r="O1353" s="71" t="str">
        <f t="shared" si="830"/>
        <v>No Improved System</v>
      </c>
      <c r="P1353" s="71" t="s">
        <v>96</v>
      </c>
      <c r="Q1353" s="71" t="str">
        <f t="shared" si="811"/>
        <v/>
      </c>
      <c r="R1353" s="71" t="str">
        <f t="shared" si="812"/>
        <v/>
      </c>
      <c r="S1353" s="71" t="str">
        <f t="shared" si="831"/>
        <v/>
      </c>
      <c r="T1353" s="71" t="str">
        <f t="shared" si="813"/>
        <v>N/A</v>
      </c>
      <c r="U1353" s="71">
        <f t="shared" si="814"/>
        <v>780</v>
      </c>
      <c r="V1353" s="71" t="str">
        <f t="shared" si="815"/>
        <v>N/A</v>
      </c>
      <c r="W1353" s="71" t="str">
        <f t="shared" si="816"/>
        <v/>
      </c>
      <c r="X1353" s="71" t="str">
        <f t="shared" si="817"/>
        <v/>
      </c>
      <c r="Y1353" s="71" t="str">
        <f t="shared" si="818"/>
        <v/>
      </c>
      <c r="Z1353" s="71" t="str">
        <f t="shared" si="832"/>
        <v>N/A</v>
      </c>
      <c r="AA1353" s="71" t="str">
        <f t="shared" si="819"/>
        <v>N/A</v>
      </c>
      <c r="AB1353" s="71" t="str">
        <f t="shared" si="820"/>
        <v/>
      </c>
      <c r="AC1353" s="71" t="str">
        <f t="shared" si="821"/>
        <v/>
      </c>
      <c r="AD1353" s="71" t="str">
        <f t="shared" si="833"/>
        <v/>
      </c>
      <c r="AE1353" s="71" t="str">
        <f t="shared" si="834"/>
        <v/>
      </c>
      <c r="AF1353" s="71" t="str">
        <f t="shared" si="822"/>
        <v>N/A</v>
      </c>
      <c r="AG1353" s="71" t="str">
        <f t="shared" si="823"/>
        <v/>
      </c>
      <c r="AH1353" s="71" t="str">
        <f t="shared" si="824"/>
        <v/>
      </c>
      <c r="AI1353" s="71" t="str">
        <f t="shared" si="825"/>
        <v/>
      </c>
      <c r="AJ1353" s="71" t="str">
        <f t="shared" si="826"/>
        <v/>
      </c>
      <c r="AK1353" s="71" t="str">
        <f t="shared" si="827"/>
        <v/>
      </c>
      <c r="AL1353" s="71" t="str">
        <f t="shared" si="835"/>
        <v>N/A</v>
      </c>
      <c r="AM1353" s="71" t="str">
        <f t="shared" si="828"/>
        <v>N/A</v>
      </c>
    </row>
    <row r="1354" spans="1:39" x14ac:dyDescent="0.45">
      <c r="A1354" s="71" t="str">
        <f t="shared" si="798"/>
        <v>2746280436</v>
      </c>
      <c r="B1354" s="71" t="str">
        <f t="shared" si="799"/>
        <v>09-09-2019 10:37:39 UTC</v>
      </c>
      <c r="C1354" s="71" t="str">
        <f t="shared" si="800"/>
        <v>gk8b-52bm-fvmn</v>
      </c>
      <c r="D1354" s="71" t="str">
        <f t="shared" si="801"/>
        <v>-15.6922592734918</v>
      </c>
      <c r="E1354" s="71" t="str">
        <f t="shared" si="802"/>
        <v>35.318375788629055</v>
      </c>
      <c r="F1354" s="71" t="str">
        <f t="shared" si="803"/>
        <v>783.0</v>
      </c>
      <c r="G1354" s="71" t="str">
        <f t="shared" si="804"/>
        <v>Malawi</v>
      </c>
      <c r="H1354" s="71" t="str">
        <f t="shared" si="805"/>
        <v>Chiradzulu</v>
      </c>
      <c r="I1354" s="71" t="str">
        <f t="shared" si="806"/>
        <v>Sandrack</v>
      </c>
      <c r="J1354" s="71" t="str">
        <f t="shared" si="807"/>
        <v>Masauli</v>
      </c>
      <c r="K1354" s="71" t="str">
        <f t="shared" si="808"/>
        <v xml:space="preserve"> Nkhanje</v>
      </c>
      <c r="L1354" s="71">
        <f t="shared" si="809"/>
        <v>0</v>
      </c>
      <c r="M1354" s="71">
        <f t="shared" si="810"/>
        <v>0</v>
      </c>
      <c r="N1354" s="71">
        <f t="shared" si="829"/>
        <v>6</v>
      </c>
      <c r="O1354" s="71" t="str">
        <f t="shared" si="830"/>
        <v>Intermediate Level of Service</v>
      </c>
      <c r="P1354" s="71">
        <v>1</v>
      </c>
      <c r="Q1354" s="71" t="str">
        <f t="shared" si="811"/>
        <v>Afridev Handpump</v>
      </c>
      <c r="R1354" s="71" t="str">
        <f t="shared" si="812"/>
        <v/>
      </c>
      <c r="S1354" s="71" t="str">
        <f t="shared" si="831"/>
        <v>Afridev Handpump</v>
      </c>
      <c r="T1354" s="71">
        <f t="shared" si="813"/>
        <v>1</v>
      </c>
      <c r="U1354" s="71">
        <f t="shared" si="814"/>
        <v>1624</v>
      </c>
      <c r="V1354" s="71">
        <f t="shared" si="815"/>
        <v>0</v>
      </c>
      <c r="W1354" s="71">
        <f t="shared" si="816"/>
        <v>1</v>
      </c>
      <c r="X1354" s="71" t="str">
        <f t="shared" si="817"/>
        <v/>
      </c>
      <c r="Y1354" s="71" t="str">
        <f t="shared" si="818"/>
        <v/>
      </c>
      <c r="Z1354" s="71">
        <f t="shared" si="832"/>
        <v>1</v>
      </c>
      <c r="AA1354" s="71">
        <f t="shared" si="819"/>
        <v>1</v>
      </c>
      <c r="AB1354" s="71">
        <f t="shared" si="820"/>
        <v>50</v>
      </c>
      <c r="AC1354" s="71" t="str">
        <f t="shared" si="821"/>
        <v>Handpump</v>
      </c>
      <c r="AD1354" s="71">
        <f t="shared" si="833"/>
        <v>50</v>
      </c>
      <c r="AE1354" s="71" t="str">
        <f t="shared" si="834"/>
        <v/>
      </c>
      <c r="AF1354" s="71">
        <f t="shared" si="822"/>
        <v>1</v>
      </c>
      <c r="AG1354" s="71" t="str">
        <f t="shared" si="823"/>
        <v/>
      </c>
      <c r="AH1354" s="71" t="str">
        <f t="shared" si="824"/>
        <v/>
      </c>
      <c r="AI1354" s="71" t="str">
        <f t="shared" si="825"/>
        <v/>
      </c>
      <c r="AJ1354" s="71" t="str">
        <f t="shared" si="826"/>
        <v>Turbidity</v>
      </c>
      <c r="AK1354" s="71">
        <f t="shared" si="827"/>
        <v>1</v>
      </c>
      <c r="AL1354" s="71" t="str">
        <f t="shared" si="835"/>
        <v>No Data</v>
      </c>
      <c r="AM1354" s="71">
        <f t="shared" si="828"/>
        <v>1</v>
      </c>
    </row>
    <row r="1355" spans="1:39" x14ac:dyDescent="0.45">
      <c r="A1355" s="71" t="str">
        <f t="shared" si="798"/>
        <v>2746280439</v>
      </c>
      <c r="B1355" s="71" t="str">
        <f t="shared" si="799"/>
        <v>09-09-2019 10:46:45 UTC</v>
      </c>
      <c r="C1355" s="71" t="str">
        <f t="shared" si="800"/>
        <v>463j-26md-7res</v>
      </c>
      <c r="D1355" s="71" t="str">
        <f t="shared" si="801"/>
        <v>-15.692643374204636</v>
      </c>
      <c r="E1355" s="71" t="str">
        <f t="shared" si="802"/>
        <v>35.313812009990215</v>
      </c>
      <c r="F1355" s="71" t="str">
        <f t="shared" si="803"/>
        <v>755.0</v>
      </c>
      <c r="G1355" s="71" t="str">
        <f t="shared" si="804"/>
        <v>Malawi</v>
      </c>
      <c r="H1355" s="71" t="str">
        <f t="shared" si="805"/>
        <v>Chiradzulu</v>
      </c>
      <c r="I1355" s="71" t="str">
        <f t="shared" si="806"/>
        <v>Sandrack</v>
      </c>
      <c r="J1355" s="71" t="str">
        <f t="shared" si="807"/>
        <v>Masauli</v>
      </c>
      <c r="K1355" s="71" t="str">
        <f t="shared" si="808"/>
        <v xml:space="preserve"> Nkhanje</v>
      </c>
      <c r="L1355" s="71">
        <f t="shared" si="809"/>
        <v>0</v>
      </c>
      <c r="M1355" s="71">
        <f t="shared" si="810"/>
        <v>0</v>
      </c>
      <c r="N1355" s="71">
        <f t="shared" si="829"/>
        <v>5</v>
      </c>
      <c r="O1355" s="71" t="str">
        <f t="shared" si="830"/>
        <v>Basic Level of Service</v>
      </c>
      <c r="P1355" s="71">
        <v>1</v>
      </c>
      <c r="Q1355" s="71" t="str">
        <f t="shared" si="811"/>
        <v>Afridev Handpump</v>
      </c>
      <c r="R1355" s="71" t="str">
        <f t="shared" si="812"/>
        <v/>
      </c>
      <c r="S1355" s="71" t="str">
        <f t="shared" si="831"/>
        <v>Afridev Handpump</v>
      </c>
      <c r="T1355" s="71">
        <f t="shared" si="813"/>
        <v>1</v>
      </c>
      <c r="U1355" s="71">
        <f t="shared" si="814"/>
        <v>1624</v>
      </c>
      <c r="V1355" s="71">
        <f t="shared" si="815"/>
        <v>0</v>
      </c>
      <c r="W1355" s="71">
        <f t="shared" si="816"/>
        <v>1</v>
      </c>
      <c r="X1355" s="71" t="str">
        <f t="shared" si="817"/>
        <v/>
      </c>
      <c r="Y1355" s="71" t="str">
        <f t="shared" si="818"/>
        <v/>
      </c>
      <c r="Z1355" s="71">
        <f t="shared" si="832"/>
        <v>1</v>
      </c>
      <c r="AA1355" s="71">
        <f t="shared" si="819"/>
        <v>1</v>
      </c>
      <c r="AB1355" s="71">
        <f t="shared" si="820"/>
        <v>66</v>
      </c>
      <c r="AC1355" s="71" t="str">
        <f t="shared" si="821"/>
        <v>Handpump</v>
      </c>
      <c r="AD1355" s="71">
        <f t="shared" si="833"/>
        <v>66</v>
      </c>
      <c r="AE1355" s="71" t="str">
        <f t="shared" si="834"/>
        <v/>
      </c>
      <c r="AF1355" s="71">
        <f t="shared" si="822"/>
        <v>1</v>
      </c>
      <c r="AG1355" s="71" t="str">
        <f t="shared" si="823"/>
        <v/>
      </c>
      <c r="AH1355" s="71" t="str">
        <f t="shared" si="824"/>
        <v/>
      </c>
      <c r="AI1355" s="71" t="str">
        <f t="shared" si="825"/>
        <v/>
      </c>
      <c r="AJ1355" s="71" t="str">
        <f t="shared" si="826"/>
        <v>Turbidity</v>
      </c>
      <c r="AK1355" s="71">
        <f t="shared" si="827"/>
        <v>1</v>
      </c>
      <c r="AL1355" s="71" t="str">
        <f t="shared" si="835"/>
        <v>No Data</v>
      </c>
      <c r="AM1355" s="71">
        <f t="shared" si="828"/>
        <v>0</v>
      </c>
    </row>
    <row r="1356" spans="1:39" x14ac:dyDescent="0.45">
      <c r="A1356" s="71" t="str">
        <f t="shared" si="798"/>
        <v>2735030117</v>
      </c>
      <c r="B1356" s="71" t="str">
        <f t="shared" si="799"/>
        <v>09-09-2019 10:47:14 UTC</v>
      </c>
      <c r="C1356" s="71" t="str">
        <f t="shared" si="800"/>
        <v>rvq1-3jgy-mpvd</v>
      </c>
      <c r="D1356" s="71" t="str">
        <f t="shared" si="801"/>
        <v>-15.81225183326751</v>
      </c>
      <c r="E1356" s="71" t="str">
        <f t="shared" si="802"/>
        <v>35.12464217841625</v>
      </c>
      <c r="F1356" s="71" t="str">
        <f t="shared" si="803"/>
        <v>1029.0</v>
      </c>
      <c r="G1356" s="71" t="str">
        <f t="shared" si="804"/>
        <v>Malawi</v>
      </c>
      <c r="H1356" s="71" t="str">
        <f t="shared" si="805"/>
        <v>Chiradzulu</v>
      </c>
      <c r="I1356" s="71" t="str">
        <f t="shared" si="806"/>
        <v>Likoswe</v>
      </c>
      <c r="J1356" s="71" t="str">
        <f t="shared" si="807"/>
        <v>Kusawali</v>
      </c>
      <c r="K1356" s="71" t="str">
        <f t="shared" si="808"/>
        <v>Sawali</v>
      </c>
      <c r="L1356" s="71">
        <f t="shared" si="809"/>
        <v>0</v>
      </c>
      <c r="M1356" s="71">
        <f t="shared" si="810"/>
        <v>0</v>
      </c>
      <c r="N1356" s="71">
        <f t="shared" si="829"/>
        <v>5</v>
      </c>
      <c r="O1356" s="71" t="str">
        <f t="shared" si="830"/>
        <v>Basic Level of Service</v>
      </c>
      <c r="P1356" s="71">
        <v>1</v>
      </c>
      <c r="Q1356" s="71" t="str">
        <f t="shared" si="811"/>
        <v>Afridev Handpump</v>
      </c>
      <c r="R1356" s="71" t="str">
        <f t="shared" si="812"/>
        <v/>
      </c>
      <c r="S1356" s="71" t="str">
        <f t="shared" si="831"/>
        <v>Afridev Handpump</v>
      </c>
      <c r="T1356" s="71">
        <f t="shared" si="813"/>
        <v>1</v>
      </c>
      <c r="U1356" s="71">
        <f t="shared" si="814"/>
        <v>0</v>
      </c>
      <c r="V1356" s="71">
        <f t="shared" si="815"/>
        <v>1</v>
      </c>
      <c r="W1356" s="71">
        <f t="shared" si="816"/>
        <v>1</v>
      </c>
      <c r="X1356" s="71" t="str">
        <f t="shared" si="817"/>
        <v/>
      </c>
      <c r="Y1356" s="71" t="str">
        <f t="shared" si="818"/>
        <v/>
      </c>
      <c r="Z1356" s="71">
        <f t="shared" si="832"/>
        <v>1</v>
      </c>
      <c r="AA1356" s="71">
        <f t="shared" si="819"/>
        <v>0</v>
      </c>
      <c r="AB1356" s="71">
        <f t="shared" si="820"/>
        <v>0</v>
      </c>
      <c r="AC1356" s="71" t="str">
        <f t="shared" si="821"/>
        <v>Handpump</v>
      </c>
      <c r="AD1356" s="71">
        <f t="shared" si="833"/>
        <v>0</v>
      </c>
      <c r="AE1356" s="71" t="str">
        <f t="shared" si="834"/>
        <v/>
      </c>
      <c r="AF1356" s="71">
        <f t="shared" si="822"/>
        <v>1</v>
      </c>
      <c r="AG1356" s="71" t="str">
        <f t="shared" si="823"/>
        <v/>
      </c>
      <c r="AH1356" s="71" t="str">
        <f t="shared" si="824"/>
        <v/>
      </c>
      <c r="AI1356" s="71" t="str">
        <f t="shared" si="825"/>
        <v/>
      </c>
      <c r="AJ1356" s="71" t="str">
        <f t="shared" si="826"/>
        <v>Turbidity</v>
      </c>
      <c r="AK1356" s="71" t="str">
        <f t="shared" si="827"/>
        <v/>
      </c>
      <c r="AL1356" s="71" t="str">
        <f t="shared" si="835"/>
        <v>No Data</v>
      </c>
      <c r="AM1356" s="71">
        <f t="shared" si="828"/>
        <v>0</v>
      </c>
    </row>
    <row r="1357" spans="1:39" x14ac:dyDescent="0.45">
      <c r="A1357" s="71" t="str">
        <f t="shared" si="798"/>
        <v>2732930119</v>
      </c>
      <c r="B1357" s="71" t="str">
        <f t="shared" si="799"/>
        <v>09-09-2019 10:49:39 UTC</v>
      </c>
      <c r="C1357" s="71" t="str">
        <f t="shared" si="800"/>
        <v>tg2f-ta78-bmyy</v>
      </c>
      <c r="D1357" s="71" t="str">
        <f t="shared" si="801"/>
        <v>-15.7075844</v>
      </c>
      <c r="E1357" s="71" t="str">
        <f t="shared" si="802"/>
        <v>35.171673</v>
      </c>
      <c r="F1357" s="71" t="str">
        <f t="shared" si="803"/>
        <v>1111.0</v>
      </c>
      <c r="G1357" s="71" t="str">
        <f t="shared" si="804"/>
        <v>Malawi</v>
      </c>
      <c r="H1357" s="71" t="str">
        <f t="shared" si="805"/>
        <v>Chiradzulu</v>
      </c>
      <c r="I1357" s="71" t="str">
        <f t="shared" si="806"/>
        <v>Mpama</v>
      </c>
      <c r="J1357" s="71" t="str">
        <f t="shared" si="807"/>
        <v>Mbalame</v>
      </c>
      <c r="K1357" s="71" t="str">
        <f t="shared" si="808"/>
        <v>Selemani</v>
      </c>
      <c r="L1357" s="71">
        <f t="shared" si="809"/>
        <v>0</v>
      </c>
      <c r="M1357" s="71">
        <f t="shared" si="810"/>
        <v>0</v>
      </c>
      <c r="N1357" s="71">
        <f t="shared" si="829"/>
        <v>0</v>
      </c>
      <c r="O1357" s="71" t="str">
        <f t="shared" si="830"/>
        <v>No Improved System</v>
      </c>
      <c r="P1357" s="71" t="s">
        <v>96</v>
      </c>
      <c r="Q1357" s="71" t="str">
        <f t="shared" si="811"/>
        <v/>
      </c>
      <c r="R1357" s="71" t="str">
        <f t="shared" si="812"/>
        <v>Scoophole</v>
      </c>
      <c r="S1357" s="71" t="str">
        <f t="shared" si="831"/>
        <v>Scoophole</v>
      </c>
      <c r="T1357" s="71" t="str">
        <f t="shared" si="813"/>
        <v>N/A</v>
      </c>
      <c r="U1357" s="71">
        <f t="shared" si="814"/>
        <v>125</v>
      </c>
      <c r="V1357" s="71" t="str">
        <f t="shared" si="815"/>
        <v>N/A</v>
      </c>
      <c r="W1357" s="71" t="str">
        <f t="shared" si="816"/>
        <v/>
      </c>
      <c r="X1357" s="71" t="str">
        <f t="shared" si="817"/>
        <v/>
      </c>
      <c r="Y1357" s="71" t="str">
        <f t="shared" si="818"/>
        <v/>
      </c>
      <c r="Z1357" s="71" t="str">
        <f t="shared" si="832"/>
        <v>N/A</v>
      </c>
      <c r="AA1357" s="71" t="str">
        <f t="shared" si="819"/>
        <v>N/A</v>
      </c>
      <c r="AB1357" s="71" t="str">
        <f t="shared" si="820"/>
        <v/>
      </c>
      <c r="AC1357" s="71" t="str">
        <f t="shared" si="821"/>
        <v/>
      </c>
      <c r="AD1357" s="71" t="str">
        <f t="shared" si="833"/>
        <v/>
      </c>
      <c r="AE1357" s="71" t="str">
        <f t="shared" si="834"/>
        <v/>
      </c>
      <c r="AF1357" s="71" t="str">
        <f t="shared" si="822"/>
        <v>N/A</v>
      </c>
      <c r="AG1357" s="71" t="str">
        <f t="shared" si="823"/>
        <v/>
      </c>
      <c r="AH1357" s="71" t="str">
        <f t="shared" si="824"/>
        <v/>
      </c>
      <c r="AI1357" s="71" t="str">
        <f t="shared" si="825"/>
        <v/>
      </c>
      <c r="AJ1357" s="71" t="str">
        <f t="shared" si="826"/>
        <v/>
      </c>
      <c r="AK1357" s="71" t="str">
        <f t="shared" si="827"/>
        <v/>
      </c>
      <c r="AL1357" s="71" t="str">
        <f t="shared" si="835"/>
        <v>N/A</v>
      </c>
      <c r="AM1357" s="71" t="str">
        <f t="shared" si="828"/>
        <v>N/A</v>
      </c>
    </row>
    <row r="1358" spans="1:39" x14ac:dyDescent="0.45">
      <c r="A1358" s="71" t="str">
        <f t="shared" si="798"/>
        <v>2740990106</v>
      </c>
      <c r="B1358" s="71" t="str">
        <f t="shared" si="799"/>
        <v>09-09-2019 10:59:08 UTC</v>
      </c>
      <c r="C1358" s="71" t="str">
        <f t="shared" si="800"/>
        <v>c9ny-j9bb-61y8</v>
      </c>
      <c r="D1358" s="71" t="str">
        <f t="shared" si="801"/>
        <v>-15.812308201566339</v>
      </c>
      <c r="E1358" s="71" t="str">
        <f t="shared" si="802"/>
        <v>35.12440178543329</v>
      </c>
      <c r="F1358" s="71" t="str">
        <f t="shared" si="803"/>
        <v>1024.0</v>
      </c>
      <c r="G1358" s="71" t="str">
        <f t="shared" si="804"/>
        <v>Malawi</v>
      </c>
      <c r="H1358" s="71" t="str">
        <f t="shared" si="805"/>
        <v>Chiradzulu</v>
      </c>
      <c r="I1358" s="71" t="str">
        <f t="shared" si="806"/>
        <v>Likoswe</v>
      </c>
      <c r="J1358" s="71" t="str">
        <f t="shared" si="807"/>
        <v>Kusawali</v>
      </c>
      <c r="K1358" s="71" t="str">
        <f t="shared" si="808"/>
        <v>Mphamba</v>
      </c>
      <c r="L1358" s="71">
        <f t="shared" si="809"/>
        <v>0</v>
      </c>
      <c r="M1358" s="71">
        <f t="shared" si="810"/>
        <v>0</v>
      </c>
      <c r="N1358" s="71">
        <f t="shared" si="829"/>
        <v>5</v>
      </c>
      <c r="O1358" s="71" t="str">
        <f t="shared" si="830"/>
        <v>Basic Level of Service</v>
      </c>
      <c r="P1358" s="71">
        <v>1</v>
      </c>
      <c r="Q1358" s="71" t="str">
        <f t="shared" si="811"/>
        <v>Afridev Handpump</v>
      </c>
      <c r="R1358" s="71" t="str">
        <f t="shared" si="812"/>
        <v/>
      </c>
      <c r="S1358" s="71" t="str">
        <f t="shared" si="831"/>
        <v>Afridev Handpump</v>
      </c>
      <c r="T1358" s="71">
        <f t="shared" si="813"/>
        <v>1</v>
      </c>
      <c r="U1358" s="71">
        <f t="shared" si="814"/>
        <v>0</v>
      </c>
      <c r="V1358" s="71">
        <f t="shared" si="815"/>
        <v>1</v>
      </c>
      <c r="W1358" s="71">
        <f t="shared" si="816"/>
        <v>1</v>
      </c>
      <c r="X1358" s="71" t="str">
        <f t="shared" si="817"/>
        <v/>
      </c>
      <c r="Y1358" s="71" t="str">
        <f t="shared" si="818"/>
        <v/>
      </c>
      <c r="Z1358" s="71">
        <f t="shared" si="832"/>
        <v>1</v>
      </c>
      <c r="AA1358" s="71">
        <f t="shared" si="819"/>
        <v>0</v>
      </c>
      <c r="AB1358" s="71">
        <f t="shared" si="820"/>
        <v>0</v>
      </c>
      <c r="AC1358" s="71" t="str">
        <f t="shared" si="821"/>
        <v>Handpump</v>
      </c>
      <c r="AD1358" s="71">
        <f t="shared" si="833"/>
        <v>0</v>
      </c>
      <c r="AE1358" s="71" t="str">
        <f t="shared" si="834"/>
        <v/>
      </c>
      <c r="AF1358" s="71">
        <f t="shared" si="822"/>
        <v>1</v>
      </c>
      <c r="AG1358" s="71" t="str">
        <f t="shared" si="823"/>
        <v/>
      </c>
      <c r="AH1358" s="71" t="str">
        <f t="shared" si="824"/>
        <v/>
      </c>
      <c r="AI1358" s="71" t="str">
        <f t="shared" si="825"/>
        <v/>
      </c>
      <c r="AJ1358" s="71" t="str">
        <f t="shared" si="826"/>
        <v>Turbidity</v>
      </c>
      <c r="AK1358" s="71" t="str">
        <f t="shared" si="827"/>
        <v/>
      </c>
      <c r="AL1358" s="71" t="str">
        <f t="shared" si="835"/>
        <v>No Data</v>
      </c>
      <c r="AM1358" s="71">
        <f t="shared" si="828"/>
        <v>0</v>
      </c>
    </row>
    <row r="1359" spans="1:39" x14ac:dyDescent="0.45">
      <c r="A1359" s="71" t="str">
        <f t="shared" si="798"/>
        <v>2725280118</v>
      </c>
      <c r="B1359" s="71" t="str">
        <f t="shared" si="799"/>
        <v>09-09-2019 11:11:32 UTC</v>
      </c>
      <c r="C1359" s="71" t="str">
        <f t="shared" si="800"/>
        <v>yc92-6u24-xm46</v>
      </c>
      <c r="D1359" s="71" t="str">
        <f t="shared" si="801"/>
        <v>-15.66806046757847</v>
      </c>
      <c r="E1359" s="71" t="str">
        <f t="shared" si="802"/>
        <v>35.150772677734494</v>
      </c>
      <c r="F1359" s="71" t="str">
        <f t="shared" si="803"/>
        <v>981.0</v>
      </c>
      <c r="G1359" s="71" t="str">
        <f t="shared" si="804"/>
        <v>Malawi</v>
      </c>
      <c r="H1359" s="71" t="str">
        <f t="shared" si="805"/>
        <v>Chiradzulu</v>
      </c>
      <c r="I1359" s="71" t="str">
        <f t="shared" si="806"/>
        <v>Mpama</v>
      </c>
      <c r="J1359" s="71" t="str">
        <f t="shared" si="807"/>
        <v>Juwa</v>
      </c>
      <c r="K1359" s="71" t="str">
        <f t="shared" si="808"/>
        <v>Chibwana</v>
      </c>
      <c r="L1359" s="71">
        <f t="shared" si="809"/>
        <v>0</v>
      </c>
      <c r="M1359" s="71">
        <f t="shared" si="810"/>
        <v>0</v>
      </c>
      <c r="N1359" s="71">
        <f t="shared" si="829"/>
        <v>0</v>
      </c>
      <c r="O1359" s="71" t="str">
        <f t="shared" si="830"/>
        <v>No Improved System</v>
      </c>
      <c r="P1359" s="71" t="s">
        <v>96</v>
      </c>
      <c r="Q1359" s="71" t="str">
        <f t="shared" si="811"/>
        <v/>
      </c>
      <c r="R1359" s="71" t="str">
        <f t="shared" si="812"/>
        <v>Unprotected well</v>
      </c>
      <c r="S1359" s="71" t="str">
        <f t="shared" si="831"/>
        <v>Unprotected well</v>
      </c>
      <c r="T1359" s="71" t="str">
        <f t="shared" si="813"/>
        <v>N/A</v>
      </c>
      <c r="U1359" s="71">
        <f t="shared" si="814"/>
        <v>140</v>
      </c>
      <c r="V1359" s="71" t="str">
        <f t="shared" si="815"/>
        <v>N/A</v>
      </c>
      <c r="W1359" s="71" t="str">
        <f t="shared" si="816"/>
        <v/>
      </c>
      <c r="X1359" s="71" t="str">
        <f t="shared" si="817"/>
        <v/>
      </c>
      <c r="Y1359" s="71" t="str">
        <f t="shared" si="818"/>
        <v/>
      </c>
      <c r="Z1359" s="71" t="str">
        <f t="shared" si="832"/>
        <v>N/A</v>
      </c>
      <c r="AA1359" s="71" t="str">
        <f t="shared" si="819"/>
        <v>N/A</v>
      </c>
      <c r="AB1359" s="71" t="str">
        <f t="shared" si="820"/>
        <v/>
      </c>
      <c r="AC1359" s="71" t="str">
        <f t="shared" si="821"/>
        <v/>
      </c>
      <c r="AD1359" s="71" t="str">
        <f t="shared" si="833"/>
        <v/>
      </c>
      <c r="AE1359" s="71" t="str">
        <f t="shared" si="834"/>
        <v/>
      </c>
      <c r="AF1359" s="71" t="str">
        <f t="shared" si="822"/>
        <v>N/A</v>
      </c>
      <c r="AG1359" s="71" t="str">
        <f t="shared" si="823"/>
        <v/>
      </c>
      <c r="AH1359" s="71" t="str">
        <f t="shared" si="824"/>
        <v/>
      </c>
      <c r="AI1359" s="71" t="str">
        <f t="shared" si="825"/>
        <v/>
      </c>
      <c r="AJ1359" s="71" t="str">
        <f t="shared" si="826"/>
        <v/>
      </c>
      <c r="AK1359" s="71" t="str">
        <f t="shared" si="827"/>
        <v/>
      </c>
      <c r="AL1359" s="71" t="str">
        <f t="shared" si="835"/>
        <v>N/A</v>
      </c>
      <c r="AM1359" s="71" t="str">
        <f t="shared" si="828"/>
        <v>N/A</v>
      </c>
    </row>
    <row r="1360" spans="1:39" x14ac:dyDescent="0.45">
      <c r="A1360" s="71" t="str">
        <f t="shared" si="798"/>
        <v>2736930143</v>
      </c>
      <c r="B1360" s="71" t="str">
        <f t="shared" si="799"/>
        <v>09-09-2019 11:37:24 UTC</v>
      </c>
      <c r="C1360" s="71" t="str">
        <f t="shared" si="800"/>
        <v>vkyf-cx6d-e773</v>
      </c>
      <c r="D1360" s="71" t="str">
        <f t="shared" si="801"/>
        <v>-15.7147712</v>
      </c>
      <c r="E1360" s="71" t="str">
        <f t="shared" si="802"/>
        <v>35.1714734</v>
      </c>
      <c r="F1360" s="71" t="str">
        <f t="shared" si="803"/>
        <v>1046.0</v>
      </c>
      <c r="G1360" s="71" t="str">
        <f t="shared" si="804"/>
        <v>Malawi</v>
      </c>
      <c r="H1360" s="71" t="str">
        <f t="shared" si="805"/>
        <v>Chiradzulu</v>
      </c>
      <c r="I1360" s="71" t="str">
        <f t="shared" si="806"/>
        <v>Mpama</v>
      </c>
      <c r="J1360" s="71" t="str">
        <f t="shared" si="807"/>
        <v>Mbalame</v>
      </c>
      <c r="K1360" s="71" t="str">
        <f t="shared" si="808"/>
        <v>Makanani</v>
      </c>
      <c r="L1360" s="71">
        <f t="shared" si="809"/>
        <v>0</v>
      </c>
      <c r="M1360" s="71">
        <f t="shared" si="810"/>
        <v>0</v>
      </c>
      <c r="N1360" s="71">
        <f t="shared" si="829"/>
        <v>0</v>
      </c>
      <c r="O1360" s="71" t="str">
        <f t="shared" si="830"/>
        <v>No Improved System</v>
      </c>
      <c r="P1360" s="71" t="s">
        <v>96</v>
      </c>
      <c r="Q1360" s="71" t="str">
        <f t="shared" si="811"/>
        <v/>
      </c>
      <c r="R1360" s="71" t="str">
        <f t="shared" si="812"/>
        <v>Unprotected well</v>
      </c>
      <c r="S1360" s="71" t="str">
        <f t="shared" si="831"/>
        <v>Unprotected well</v>
      </c>
      <c r="T1360" s="71" t="str">
        <f t="shared" si="813"/>
        <v>N/A</v>
      </c>
      <c r="U1360" s="71">
        <f t="shared" si="814"/>
        <v>150</v>
      </c>
      <c r="V1360" s="71" t="str">
        <f t="shared" si="815"/>
        <v>N/A</v>
      </c>
      <c r="W1360" s="71" t="str">
        <f t="shared" si="816"/>
        <v/>
      </c>
      <c r="X1360" s="71" t="str">
        <f t="shared" si="817"/>
        <v/>
      </c>
      <c r="Y1360" s="71" t="str">
        <f t="shared" si="818"/>
        <v/>
      </c>
      <c r="Z1360" s="71" t="str">
        <f t="shared" si="832"/>
        <v>N/A</v>
      </c>
      <c r="AA1360" s="71" t="str">
        <f t="shared" si="819"/>
        <v>N/A</v>
      </c>
      <c r="AB1360" s="71" t="str">
        <f t="shared" si="820"/>
        <v/>
      </c>
      <c r="AC1360" s="71" t="str">
        <f t="shared" si="821"/>
        <v/>
      </c>
      <c r="AD1360" s="71" t="str">
        <f t="shared" si="833"/>
        <v/>
      </c>
      <c r="AE1360" s="71" t="str">
        <f t="shared" si="834"/>
        <v/>
      </c>
      <c r="AF1360" s="71" t="str">
        <f t="shared" si="822"/>
        <v>N/A</v>
      </c>
      <c r="AG1360" s="71" t="str">
        <f t="shared" si="823"/>
        <v/>
      </c>
      <c r="AH1360" s="71" t="str">
        <f t="shared" si="824"/>
        <v/>
      </c>
      <c r="AI1360" s="71" t="str">
        <f t="shared" si="825"/>
        <v/>
      </c>
      <c r="AJ1360" s="71" t="str">
        <f t="shared" si="826"/>
        <v/>
      </c>
      <c r="AK1360" s="71" t="str">
        <f t="shared" si="827"/>
        <v/>
      </c>
      <c r="AL1360" s="71" t="str">
        <f t="shared" si="835"/>
        <v>N/A</v>
      </c>
      <c r="AM1360" s="71" t="str">
        <f t="shared" si="828"/>
        <v>N/A</v>
      </c>
    </row>
    <row r="1361" spans="1:39" x14ac:dyDescent="0.45">
      <c r="A1361" s="71" t="str">
        <f t="shared" si="798"/>
        <v>2725340245</v>
      </c>
      <c r="B1361" s="71" t="str">
        <f t="shared" si="799"/>
        <v>09-09-2019 11:46:15 UTC</v>
      </c>
      <c r="C1361" s="71" t="str">
        <f t="shared" si="800"/>
        <v>keea-y88r-9d4y</v>
      </c>
      <c r="D1361" s="71" t="str">
        <f t="shared" si="801"/>
        <v>-15.695684747770429</v>
      </c>
      <c r="E1361" s="71" t="str">
        <f t="shared" si="802"/>
        <v>35.194872384890914</v>
      </c>
      <c r="F1361" s="71" t="str">
        <f t="shared" si="803"/>
        <v>986.0</v>
      </c>
      <c r="G1361" s="71" t="str">
        <f t="shared" si="804"/>
        <v>Malawi</v>
      </c>
      <c r="H1361" s="71" t="str">
        <f t="shared" si="805"/>
        <v>Chiradzulu</v>
      </c>
      <c r="I1361" s="71" t="str">
        <f t="shared" si="806"/>
        <v>Mpama</v>
      </c>
      <c r="J1361" s="71" t="str">
        <f t="shared" si="807"/>
        <v>Mbalame</v>
      </c>
      <c r="K1361" s="71" t="str">
        <f t="shared" si="808"/>
        <v>M'baisa</v>
      </c>
      <c r="L1361" s="71">
        <f t="shared" si="809"/>
        <v>0</v>
      </c>
      <c r="M1361" s="71">
        <f t="shared" si="810"/>
        <v>0</v>
      </c>
      <c r="N1361" s="71">
        <f t="shared" si="829"/>
        <v>3</v>
      </c>
      <c r="O1361" s="71" t="str">
        <f t="shared" si="830"/>
        <v>Basic Level of Service</v>
      </c>
      <c r="P1361" s="71">
        <v>1</v>
      </c>
      <c r="Q1361" s="71" t="str">
        <f t="shared" si="811"/>
        <v>Afridev Handpump</v>
      </c>
      <c r="R1361" s="71" t="str">
        <f t="shared" si="812"/>
        <v/>
      </c>
      <c r="S1361" s="71" t="str">
        <f t="shared" si="831"/>
        <v>Afridev Handpump</v>
      </c>
      <c r="T1361" s="71">
        <f t="shared" si="813"/>
        <v>1</v>
      </c>
      <c r="U1361" s="71">
        <f t="shared" si="814"/>
        <v>840</v>
      </c>
      <c r="V1361" s="71">
        <f t="shared" si="815"/>
        <v>0</v>
      </c>
      <c r="W1361" s="71">
        <f t="shared" si="816"/>
        <v>0</v>
      </c>
      <c r="X1361" s="71">
        <f t="shared" si="817"/>
        <v>1</v>
      </c>
      <c r="Y1361" s="71">
        <f t="shared" si="818"/>
        <v>0</v>
      </c>
      <c r="Z1361" s="71">
        <f t="shared" si="832"/>
        <v>0</v>
      </c>
      <c r="AA1361" s="71">
        <f t="shared" si="819"/>
        <v>0</v>
      </c>
      <c r="AB1361" s="71">
        <f t="shared" si="820"/>
        <v>0</v>
      </c>
      <c r="AC1361" s="71" t="str">
        <f t="shared" si="821"/>
        <v>Handpump</v>
      </c>
      <c r="AD1361" s="71">
        <f t="shared" si="833"/>
        <v>0</v>
      </c>
      <c r="AE1361" s="71" t="str">
        <f t="shared" si="834"/>
        <v/>
      </c>
      <c r="AF1361" s="71">
        <f t="shared" si="822"/>
        <v>1</v>
      </c>
      <c r="AG1361" s="71" t="str">
        <f t="shared" si="823"/>
        <v/>
      </c>
      <c r="AH1361" s="71" t="str">
        <f t="shared" si="824"/>
        <v/>
      </c>
      <c r="AI1361" s="71" t="str">
        <f t="shared" si="825"/>
        <v/>
      </c>
      <c r="AJ1361" s="71" t="str">
        <f t="shared" si="826"/>
        <v>Turbidity</v>
      </c>
      <c r="AK1361" s="71" t="str">
        <f t="shared" si="827"/>
        <v/>
      </c>
      <c r="AL1361" s="71" t="str">
        <f t="shared" si="835"/>
        <v>No Data</v>
      </c>
      <c r="AM1361" s="71">
        <f t="shared" si="828"/>
        <v>0</v>
      </c>
    </row>
    <row r="1362" spans="1:39" x14ac:dyDescent="0.45">
      <c r="A1362" s="71" t="str">
        <f t="shared" si="798"/>
        <v>2727210136</v>
      </c>
      <c r="B1362" s="71" t="str">
        <f t="shared" si="799"/>
        <v>09-09-2019 11:52:31 UTC</v>
      </c>
      <c r="C1362" s="71" t="str">
        <f t="shared" si="800"/>
        <v>2p1m-sfce-ukpw</v>
      </c>
      <c r="D1362" s="71" t="str">
        <f t="shared" si="801"/>
        <v>-15.7180179</v>
      </c>
      <c r="E1362" s="71" t="str">
        <f t="shared" si="802"/>
        <v>35.1667279</v>
      </c>
      <c r="F1362" s="71" t="str">
        <f t="shared" si="803"/>
        <v>1008.0</v>
      </c>
      <c r="G1362" s="71" t="str">
        <f t="shared" si="804"/>
        <v>Malawi</v>
      </c>
      <c r="H1362" s="71" t="str">
        <f t="shared" si="805"/>
        <v>Chiradzulu</v>
      </c>
      <c r="I1362" s="71" t="str">
        <f t="shared" si="806"/>
        <v>Mpama</v>
      </c>
      <c r="J1362" s="71" t="str">
        <f t="shared" si="807"/>
        <v>Mbalame</v>
      </c>
      <c r="K1362" s="71" t="str">
        <f t="shared" si="808"/>
        <v>Makanani</v>
      </c>
      <c r="L1362" s="71">
        <f t="shared" si="809"/>
        <v>0</v>
      </c>
      <c r="M1362" s="71">
        <f t="shared" si="810"/>
        <v>0</v>
      </c>
      <c r="N1362" s="71">
        <f t="shared" si="829"/>
        <v>5</v>
      </c>
      <c r="O1362" s="71" t="str">
        <f t="shared" si="830"/>
        <v>Basic Level of Service</v>
      </c>
      <c r="P1362" s="71">
        <v>1</v>
      </c>
      <c r="Q1362" s="71" t="str">
        <f t="shared" si="811"/>
        <v>Afridev Handpump</v>
      </c>
      <c r="R1362" s="71" t="str">
        <f t="shared" si="812"/>
        <v/>
      </c>
      <c r="S1362" s="71" t="str">
        <f t="shared" si="831"/>
        <v>Afridev Handpump</v>
      </c>
      <c r="T1362" s="71">
        <f t="shared" si="813"/>
        <v>1</v>
      </c>
      <c r="U1362" s="71">
        <f t="shared" si="814"/>
        <v>0</v>
      </c>
      <c r="V1362" s="71">
        <f t="shared" si="815"/>
        <v>1</v>
      </c>
      <c r="W1362" s="71">
        <f t="shared" si="816"/>
        <v>1</v>
      </c>
      <c r="X1362" s="71" t="str">
        <f t="shared" si="817"/>
        <v/>
      </c>
      <c r="Y1362" s="71" t="str">
        <f t="shared" si="818"/>
        <v/>
      </c>
      <c r="Z1362" s="71">
        <f t="shared" si="832"/>
        <v>1</v>
      </c>
      <c r="AA1362" s="71">
        <f t="shared" si="819"/>
        <v>0</v>
      </c>
      <c r="AB1362" s="71">
        <f t="shared" si="820"/>
        <v>0</v>
      </c>
      <c r="AC1362" s="71" t="str">
        <f t="shared" si="821"/>
        <v>Handpump</v>
      </c>
      <c r="AD1362" s="71">
        <f t="shared" si="833"/>
        <v>0</v>
      </c>
      <c r="AE1362" s="71" t="str">
        <f t="shared" si="834"/>
        <v/>
      </c>
      <c r="AF1362" s="71">
        <f t="shared" si="822"/>
        <v>1</v>
      </c>
      <c r="AG1362" s="71" t="str">
        <f t="shared" si="823"/>
        <v/>
      </c>
      <c r="AH1362" s="71" t="str">
        <f t="shared" si="824"/>
        <v/>
      </c>
      <c r="AI1362" s="71" t="str">
        <f t="shared" si="825"/>
        <v/>
      </c>
      <c r="AJ1362" s="71" t="str">
        <f t="shared" si="826"/>
        <v>Turbidity</v>
      </c>
      <c r="AK1362" s="71" t="str">
        <f t="shared" si="827"/>
        <v/>
      </c>
      <c r="AL1362" s="71" t="str">
        <f t="shared" si="835"/>
        <v>No Data</v>
      </c>
      <c r="AM1362" s="71">
        <f t="shared" si="828"/>
        <v>0</v>
      </c>
    </row>
    <row r="1363" spans="1:39" x14ac:dyDescent="0.45">
      <c r="A1363" s="71" t="str">
        <f t="shared" si="798"/>
        <v>2742810156</v>
      </c>
      <c r="B1363" s="71" t="str">
        <f t="shared" si="799"/>
        <v>09-09-2019 11:56:52 UTC</v>
      </c>
      <c r="C1363" s="71" t="str">
        <f t="shared" si="800"/>
        <v>rhvq-btbu-krny</v>
      </c>
      <c r="D1363" s="71" t="str">
        <f t="shared" si="801"/>
        <v>-15.8138618292287</v>
      </c>
      <c r="E1363" s="71" t="str">
        <f t="shared" si="802"/>
        <v>35.123811196535826</v>
      </c>
      <c r="F1363" s="71" t="str">
        <f t="shared" si="803"/>
        <v>1054.0</v>
      </c>
      <c r="G1363" s="71" t="str">
        <f t="shared" si="804"/>
        <v>Malawi</v>
      </c>
      <c r="H1363" s="71" t="str">
        <f t="shared" si="805"/>
        <v>Chiradzulu</v>
      </c>
      <c r="I1363" s="71" t="str">
        <f t="shared" si="806"/>
        <v>Likoswe</v>
      </c>
      <c r="J1363" s="71" t="str">
        <f t="shared" si="807"/>
        <v>Kusawali</v>
      </c>
      <c r="K1363" s="71" t="str">
        <f t="shared" si="808"/>
        <v>Likhomo</v>
      </c>
      <c r="L1363" s="71">
        <f t="shared" si="809"/>
        <v>0</v>
      </c>
      <c r="M1363" s="71">
        <f t="shared" si="810"/>
        <v>0</v>
      </c>
      <c r="N1363" s="71">
        <f t="shared" si="829"/>
        <v>5</v>
      </c>
      <c r="O1363" s="71" t="str">
        <f t="shared" si="830"/>
        <v>Basic Level of Service</v>
      </c>
      <c r="P1363" s="71">
        <v>1</v>
      </c>
      <c r="Q1363" s="71" t="str">
        <f t="shared" si="811"/>
        <v>Afridev Handpump</v>
      </c>
      <c r="R1363" s="71" t="str">
        <f t="shared" si="812"/>
        <v/>
      </c>
      <c r="S1363" s="71" t="str">
        <f t="shared" si="831"/>
        <v>Afridev Handpump</v>
      </c>
      <c r="T1363" s="71">
        <f t="shared" si="813"/>
        <v>1</v>
      </c>
      <c r="U1363" s="71">
        <f t="shared" si="814"/>
        <v>0</v>
      </c>
      <c r="V1363" s="71">
        <f t="shared" si="815"/>
        <v>1</v>
      </c>
      <c r="W1363" s="71">
        <f t="shared" si="816"/>
        <v>1</v>
      </c>
      <c r="X1363" s="71" t="str">
        <f t="shared" si="817"/>
        <v/>
      </c>
      <c r="Y1363" s="71" t="str">
        <f t="shared" si="818"/>
        <v/>
      </c>
      <c r="Z1363" s="71">
        <f t="shared" si="832"/>
        <v>1</v>
      </c>
      <c r="AA1363" s="71">
        <f t="shared" si="819"/>
        <v>0</v>
      </c>
      <c r="AB1363" s="71">
        <f t="shared" si="820"/>
        <v>0</v>
      </c>
      <c r="AC1363" s="71" t="str">
        <f t="shared" si="821"/>
        <v>Handpump</v>
      </c>
      <c r="AD1363" s="71">
        <f t="shared" si="833"/>
        <v>0</v>
      </c>
      <c r="AE1363" s="71" t="str">
        <f t="shared" si="834"/>
        <v/>
      </c>
      <c r="AF1363" s="71">
        <f t="shared" si="822"/>
        <v>1</v>
      </c>
      <c r="AG1363" s="71" t="str">
        <f t="shared" si="823"/>
        <v/>
      </c>
      <c r="AH1363" s="71" t="str">
        <f t="shared" si="824"/>
        <v/>
      </c>
      <c r="AI1363" s="71" t="str">
        <f t="shared" si="825"/>
        <v/>
      </c>
      <c r="AJ1363" s="71" t="str">
        <f t="shared" si="826"/>
        <v>Turbidity</v>
      </c>
      <c r="AK1363" s="71" t="str">
        <f t="shared" si="827"/>
        <v/>
      </c>
      <c r="AL1363" s="71" t="str">
        <f t="shared" si="835"/>
        <v>No Data</v>
      </c>
      <c r="AM1363" s="71">
        <f t="shared" si="828"/>
        <v>0</v>
      </c>
    </row>
    <row r="1364" spans="1:39" x14ac:dyDescent="0.45">
      <c r="A1364" s="71" t="str">
        <f t="shared" si="798"/>
        <v>2727300105</v>
      </c>
      <c r="B1364" s="71" t="str">
        <f t="shared" si="799"/>
        <v>09-09-2019 11:57:52 UTC</v>
      </c>
      <c r="C1364" s="71" t="str">
        <f t="shared" si="800"/>
        <v>97jt-9c2m-dx65</v>
      </c>
      <c r="D1364" s="71" t="str">
        <f t="shared" si="801"/>
        <v>-15.813916521146894</v>
      </c>
      <c r="E1364" s="71" t="str">
        <f t="shared" si="802"/>
        <v>35.123839946463704</v>
      </c>
      <c r="F1364" s="71" t="str">
        <f t="shared" si="803"/>
        <v>1029.0</v>
      </c>
      <c r="G1364" s="71" t="str">
        <f t="shared" si="804"/>
        <v>Malawi</v>
      </c>
      <c r="H1364" s="71" t="str">
        <f t="shared" si="805"/>
        <v>Chiradzulu</v>
      </c>
      <c r="I1364" s="71" t="str">
        <f t="shared" si="806"/>
        <v>Likoswe</v>
      </c>
      <c r="J1364" s="71" t="str">
        <f t="shared" si="807"/>
        <v>Kusawali</v>
      </c>
      <c r="K1364" s="71" t="str">
        <f t="shared" si="808"/>
        <v>Sawali</v>
      </c>
      <c r="L1364" s="71">
        <f t="shared" si="809"/>
        <v>0</v>
      </c>
      <c r="M1364" s="71">
        <f t="shared" si="810"/>
        <v>0</v>
      </c>
      <c r="N1364" s="71">
        <f t="shared" si="829"/>
        <v>4</v>
      </c>
      <c r="O1364" s="71" t="str">
        <f t="shared" si="830"/>
        <v>Basic Level of Service</v>
      </c>
      <c r="P1364" s="71">
        <v>1</v>
      </c>
      <c r="Q1364" s="71" t="str">
        <f t="shared" si="811"/>
        <v>Afridev Handpump</v>
      </c>
      <c r="R1364" s="71" t="str">
        <f t="shared" si="812"/>
        <v/>
      </c>
      <c r="S1364" s="71" t="str">
        <f t="shared" si="831"/>
        <v>Afridev Handpump</v>
      </c>
      <c r="T1364" s="71">
        <f t="shared" si="813"/>
        <v>0</v>
      </c>
      <c r="U1364" s="71">
        <f t="shared" si="814"/>
        <v>0</v>
      </c>
      <c r="V1364" s="71">
        <f t="shared" si="815"/>
        <v>1</v>
      </c>
      <c r="W1364" s="71">
        <f t="shared" si="816"/>
        <v>1</v>
      </c>
      <c r="X1364" s="71" t="str">
        <f t="shared" si="817"/>
        <v/>
      </c>
      <c r="Y1364" s="71" t="str">
        <f t="shared" si="818"/>
        <v/>
      </c>
      <c r="Z1364" s="71">
        <f t="shared" si="832"/>
        <v>1</v>
      </c>
      <c r="AA1364" s="71">
        <f t="shared" si="819"/>
        <v>0</v>
      </c>
      <c r="AB1364" s="71">
        <f t="shared" si="820"/>
        <v>0</v>
      </c>
      <c r="AC1364" s="71" t="str">
        <f t="shared" si="821"/>
        <v>Handpump</v>
      </c>
      <c r="AD1364" s="71">
        <f t="shared" si="833"/>
        <v>0</v>
      </c>
      <c r="AE1364" s="71" t="str">
        <f t="shared" si="834"/>
        <v/>
      </c>
      <c r="AF1364" s="71">
        <f t="shared" si="822"/>
        <v>1</v>
      </c>
      <c r="AG1364" s="71" t="str">
        <f t="shared" si="823"/>
        <v/>
      </c>
      <c r="AH1364" s="71" t="str">
        <f t="shared" si="824"/>
        <v/>
      </c>
      <c r="AI1364" s="71" t="str">
        <f t="shared" si="825"/>
        <v/>
      </c>
      <c r="AJ1364" s="71" t="str">
        <f t="shared" si="826"/>
        <v>Turbidity</v>
      </c>
      <c r="AK1364" s="71" t="str">
        <f t="shared" si="827"/>
        <v/>
      </c>
      <c r="AL1364" s="71" t="str">
        <f t="shared" si="835"/>
        <v>No Data</v>
      </c>
      <c r="AM1364" s="71">
        <f t="shared" si="828"/>
        <v>0</v>
      </c>
    </row>
    <row r="1365" spans="1:39" x14ac:dyDescent="0.45">
      <c r="A1365" s="71" t="str">
        <f t="shared" si="798"/>
        <v>2731080149</v>
      </c>
      <c r="B1365" s="71" t="str">
        <f t="shared" si="799"/>
        <v>09-09-2019 11:59:07 UTC</v>
      </c>
      <c r="C1365" s="71" t="str">
        <f t="shared" si="800"/>
        <v>3x52-6v9x-87nr</v>
      </c>
      <c r="D1365" s="71" t="str">
        <f t="shared" si="801"/>
        <v>-15.7182587</v>
      </c>
      <c r="E1365" s="71" t="str">
        <f t="shared" si="802"/>
        <v>35.1663804</v>
      </c>
      <c r="F1365" s="71" t="str">
        <f t="shared" si="803"/>
        <v>1001.0</v>
      </c>
      <c r="G1365" s="71" t="str">
        <f t="shared" si="804"/>
        <v>Malawi</v>
      </c>
      <c r="H1365" s="71" t="str">
        <f t="shared" si="805"/>
        <v>Chiradzulu</v>
      </c>
      <c r="I1365" s="71" t="str">
        <f t="shared" si="806"/>
        <v>Mpama</v>
      </c>
      <c r="J1365" s="71" t="str">
        <f t="shared" si="807"/>
        <v>Mbalame</v>
      </c>
      <c r="K1365" s="71" t="str">
        <f t="shared" si="808"/>
        <v>Makanani</v>
      </c>
      <c r="L1365" s="71">
        <f t="shared" si="809"/>
        <v>0</v>
      </c>
      <c r="M1365" s="71">
        <f t="shared" si="810"/>
        <v>0</v>
      </c>
      <c r="N1365" s="71">
        <f t="shared" si="829"/>
        <v>0</v>
      </c>
      <c r="O1365" s="71" t="str">
        <f t="shared" si="830"/>
        <v>No Improved System</v>
      </c>
      <c r="P1365" s="71" t="s">
        <v>96</v>
      </c>
      <c r="Q1365" s="71" t="str">
        <f t="shared" si="811"/>
        <v/>
      </c>
      <c r="R1365" s="71" t="str">
        <f t="shared" si="812"/>
        <v>Unprotected well</v>
      </c>
      <c r="S1365" s="71" t="str">
        <f t="shared" si="831"/>
        <v>Unprotected well</v>
      </c>
      <c r="T1365" s="71" t="str">
        <f t="shared" si="813"/>
        <v>N/A</v>
      </c>
      <c r="U1365" s="71">
        <f t="shared" si="814"/>
        <v>125</v>
      </c>
      <c r="V1365" s="71" t="str">
        <f t="shared" si="815"/>
        <v>N/A</v>
      </c>
      <c r="W1365" s="71" t="str">
        <f t="shared" si="816"/>
        <v/>
      </c>
      <c r="X1365" s="71" t="str">
        <f t="shared" si="817"/>
        <v/>
      </c>
      <c r="Y1365" s="71" t="str">
        <f t="shared" si="818"/>
        <v/>
      </c>
      <c r="Z1365" s="71" t="str">
        <f t="shared" si="832"/>
        <v>N/A</v>
      </c>
      <c r="AA1365" s="71" t="str">
        <f t="shared" si="819"/>
        <v>N/A</v>
      </c>
      <c r="AB1365" s="71" t="str">
        <f t="shared" si="820"/>
        <v/>
      </c>
      <c r="AC1365" s="71" t="str">
        <f t="shared" si="821"/>
        <v/>
      </c>
      <c r="AD1365" s="71" t="str">
        <f t="shared" si="833"/>
        <v/>
      </c>
      <c r="AE1365" s="71" t="str">
        <f t="shared" si="834"/>
        <v/>
      </c>
      <c r="AF1365" s="71" t="str">
        <f t="shared" si="822"/>
        <v>N/A</v>
      </c>
      <c r="AG1365" s="71" t="str">
        <f t="shared" si="823"/>
        <v/>
      </c>
      <c r="AH1365" s="71" t="str">
        <f t="shared" si="824"/>
        <v/>
      </c>
      <c r="AI1365" s="71" t="str">
        <f t="shared" si="825"/>
        <v/>
      </c>
      <c r="AJ1365" s="71" t="str">
        <f t="shared" si="826"/>
        <v/>
      </c>
      <c r="AK1365" s="71" t="str">
        <f t="shared" si="827"/>
        <v/>
      </c>
      <c r="AL1365" s="71" t="str">
        <f t="shared" si="835"/>
        <v>N/A</v>
      </c>
      <c r="AM1365" s="71" t="str">
        <f t="shared" si="828"/>
        <v>N/A</v>
      </c>
    </row>
    <row r="1366" spans="1:39" x14ac:dyDescent="0.45">
      <c r="A1366" s="71" t="str">
        <f t="shared" si="798"/>
        <v>2741060456</v>
      </c>
      <c r="B1366" s="71" t="str">
        <f t="shared" si="799"/>
        <v>09-09-2019 12:00:28 UTC</v>
      </c>
      <c r="C1366" s="71" t="str">
        <f t="shared" si="800"/>
        <v>f6er-j0ab-9ebx</v>
      </c>
      <c r="D1366" s="71" t="str">
        <f t="shared" si="801"/>
        <v>-15.823366614058614</v>
      </c>
      <c r="E1366" s="71" t="str">
        <f t="shared" si="802"/>
        <v>35.131363458931446</v>
      </c>
      <c r="F1366" s="71" t="str">
        <f t="shared" si="803"/>
        <v>959.0</v>
      </c>
      <c r="G1366" s="71" t="str">
        <f t="shared" si="804"/>
        <v>Malawi</v>
      </c>
      <c r="H1366" s="71" t="str">
        <f t="shared" si="805"/>
        <v>Chiradzulu</v>
      </c>
      <c r="I1366" s="71" t="str">
        <f t="shared" si="806"/>
        <v>Likoswe</v>
      </c>
      <c r="J1366" s="71" t="str">
        <f t="shared" si="807"/>
        <v>Kusawali</v>
      </c>
      <c r="K1366" s="71" t="str">
        <f t="shared" si="808"/>
        <v>Mkwate</v>
      </c>
      <c r="L1366" s="71">
        <f t="shared" si="809"/>
        <v>0</v>
      </c>
      <c r="M1366" s="71">
        <f t="shared" si="810"/>
        <v>0</v>
      </c>
      <c r="N1366" s="71">
        <f t="shared" si="829"/>
        <v>4</v>
      </c>
      <c r="O1366" s="71" t="str">
        <f t="shared" si="830"/>
        <v>Basic Level of Service</v>
      </c>
      <c r="P1366" s="71">
        <v>1</v>
      </c>
      <c r="Q1366" s="71" t="str">
        <f t="shared" si="811"/>
        <v>Afridev Handpump</v>
      </c>
      <c r="R1366" s="71" t="str">
        <f t="shared" si="812"/>
        <v/>
      </c>
      <c r="S1366" s="71" t="str">
        <f t="shared" si="831"/>
        <v>Afridev Handpump</v>
      </c>
      <c r="T1366" s="71">
        <f t="shared" si="813"/>
        <v>1</v>
      </c>
      <c r="U1366" s="71">
        <f t="shared" si="814"/>
        <v>300</v>
      </c>
      <c r="V1366" s="71">
        <f t="shared" si="815"/>
        <v>0</v>
      </c>
      <c r="W1366" s="71">
        <f t="shared" si="816"/>
        <v>1</v>
      </c>
      <c r="X1366" s="71" t="str">
        <f t="shared" si="817"/>
        <v/>
      </c>
      <c r="Y1366" s="71" t="str">
        <f t="shared" si="818"/>
        <v/>
      </c>
      <c r="Z1366" s="71">
        <f t="shared" si="832"/>
        <v>1</v>
      </c>
      <c r="AA1366" s="71">
        <f t="shared" si="819"/>
        <v>0</v>
      </c>
      <c r="AB1366" s="71">
        <f t="shared" si="820"/>
        <v>0</v>
      </c>
      <c r="AC1366" s="71" t="str">
        <f t="shared" si="821"/>
        <v>Handpump</v>
      </c>
      <c r="AD1366" s="71">
        <f t="shared" si="833"/>
        <v>0</v>
      </c>
      <c r="AE1366" s="71" t="str">
        <f t="shared" si="834"/>
        <v/>
      </c>
      <c r="AF1366" s="71">
        <f t="shared" si="822"/>
        <v>1</v>
      </c>
      <c r="AG1366" s="71" t="str">
        <f t="shared" si="823"/>
        <v/>
      </c>
      <c r="AH1366" s="71" t="str">
        <f t="shared" si="824"/>
        <v/>
      </c>
      <c r="AI1366" s="71" t="str">
        <f t="shared" si="825"/>
        <v/>
      </c>
      <c r="AJ1366" s="71" t="str">
        <f t="shared" si="826"/>
        <v>Turbidity</v>
      </c>
      <c r="AK1366" s="71" t="str">
        <f t="shared" si="827"/>
        <v/>
      </c>
      <c r="AL1366" s="71" t="str">
        <f t="shared" si="835"/>
        <v>No Data</v>
      </c>
      <c r="AM1366" s="71">
        <f t="shared" si="828"/>
        <v>0</v>
      </c>
    </row>
    <row r="1367" spans="1:39" x14ac:dyDescent="0.45">
      <c r="A1367" s="71" t="str">
        <f t="shared" si="798"/>
        <v>2721460159</v>
      </c>
      <c r="B1367" s="71" t="str">
        <f t="shared" si="799"/>
        <v>09-09-2019 12:11:42 UTC</v>
      </c>
      <c r="C1367" s="71" t="str">
        <f t="shared" si="800"/>
        <v>fpkr-1wht-mgnh</v>
      </c>
      <c r="D1367" s="71" t="str">
        <f t="shared" si="801"/>
        <v>-15.82139112520963</v>
      </c>
      <c r="E1367" s="71" t="str">
        <f t="shared" si="802"/>
        <v>35.12702020816505</v>
      </c>
      <c r="F1367" s="71" t="str">
        <f t="shared" si="803"/>
        <v>976.0</v>
      </c>
      <c r="G1367" s="71" t="str">
        <f t="shared" si="804"/>
        <v>Malawi</v>
      </c>
      <c r="H1367" s="71" t="str">
        <f t="shared" si="805"/>
        <v>Chiradzulu</v>
      </c>
      <c r="I1367" s="71" t="str">
        <f t="shared" si="806"/>
        <v>Likoswe</v>
      </c>
      <c r="J1367" s="71" t="str">
        <f t="shared" si="807"/>
        <v>Kusawali</v>
      </c>
      <c r="K1367" s="71" t="str">
        <f t="shared" si="808"/>
        <v>Sawali</v>
      </c>
      <c r="L1367" s="71">
        <f t="shared" si="809"/>
        <v>0</v>
      </c>
      <c r="M1367" s="71">
        <f t="shared" si="810"/>
        <v>0</v>
      </c>
      <c r="N1367" s="71">
        <f t="shared" si="829"/>
        <v>6</v>
      </c>
      <c r="O1367" s="71" t="str">
        <f t="shared" si="830"/>
        <v>Intermediate Level of Service</v>
      </c>
      <c r="P1367" s="71">
        <v>1</v>
      </c>
      <c r="Q1367" s="71" t="str">
        <f t="shared" si="811"/>
        <v>Afridev Handpump</v>
      </c>
      <c r="R1367" s="71" t="str">
        <f t="shared" si="812"/>
        <v/>
      </c>
      <c r="S1367" s="71" t="str">
        <f t="shared" si="831"/>
        <v>Afridev Handpump</v>
      </c>
      <c r="T1367" s="71">
        <f t="shared" si="813"/>
        <v>1</v>
      </c>
      <c r="U1367" s="71">
        <f t="shared" si="814"/>
        <v>142</v>
      </c>
      <c r="V1367" s="71">
        <f t="shared" si="815"/>
        <v>1</v>
      </c>
      <c r="W1367" s="71">
        <f t="shared" si="816"/>
        <v>0</v>
      </c>
      <c r="X1367" s="71">
        <f t="shared" si="817"/>
        <v>1</v>
      </c>
      <c r="Y1367" s="71">
        <f t="shared" si="818"/>
        <v>0</v>
      </c>
      <c r="Z1367" s="71">
        <f t="shared" si="832"/>
        <v>0</v>
      </c>
      <c r="AA1367" s="71">
        <f t="shared" si="819"/>
        <v>1</v>
      </c>
      <c r="AB1367" s="71">
        <f t="shared" si="820"/>
        <v>90</v>
      </c>
      <c r="AC1367" s="71" t="str">
        <f t="shared" si="821"/>
        <v>Handpump</v>
      </c>
      <c r="AD1367" s="71">
        <f t="shared" si="833"/>
        <v>90</v>
      </c>
      <c r="AE1367" s="71" t="str">
        <f t="shared" si="834"/>
        <v/>
      </c>
      <c r="AF1367" s="71">
        <f t="shared" si="822"/>
        <v>1</v>
      </c>
      <c r="AG1367" s="71" t="str">
        <f t="shared" si="823"/>
        <v/>
      </c>
      <c r="AH1367" s="71" t="str">
        <f t="shared" si="824"/>
        <v/>
      </c>
      <c r="AI1367" s="71">
        <f t="shared" si="825"/>
        <v>1</v>
      </c>
      <c r="AJ1367" s="71" t="str">
        <f t="shared" si="826"/>
        <v>Turbidity</v>
      </c>
      <c r="AK1367" s="71">
        <f t="shared" si="827"/>
        <v>1</v>
      </c>
      <c r="AL1367" s="71">
        <f t="shared" si="835"/>
        <v>1</v>
      </c>
      <c r="AM1367" s="71">
        <f t="shared" si="828"/>
        <v>0</v>
      </c>
    </row>
    <row r="1368" spans="1:39" x14ac:dyDescent="0.45">
      <c r="A1368" s="71" t="str">
        <f t="shared" si="798"/>
        <v>2727280157</v>
      </c>
      <c r="B1368" s="71" t="str">
        <f t="shared" si="799"/>
        <v>09-09-2019 12:16:59 UTC</v>
      </c>
      <c r="C1368" s="71" t="str">
        <f t="shared" si="800"/>
        <v>vk48-emcy-t71</v>
      </c>
      <c r="D1368" s="71" t="str">
        <f t="shared" si="801"/>
        <v>-15.71667</v>
      </c>
      <c r="E1368" s="71" t="str">
        <f t="shared" si="802"/>
        <v>35.1687473</v>
      </c>
      <c r="F1368" s="71" t="str">
        <f t="shared" si="803"/>
        <v>1024.0</v>
      </c>
      <c r="G1368" s="71" t="str">
        <f t="shared" si="804"/>
        <v>Malawi</v>
      </c>
      <c r="H1368" s="71" t="str">
        <f t="shared" si="805"/>
        <v>Chiradzulu</v>
      </c>
      <c r="I1368" s="71" t="str">
        <f t="shared" si="806"/>
        <v>Mpama</v>
      </c>
      <c r="J1368" s="71" t="str">
        <f t="shared" si="807"/>
        <v>Makalani</v>
      </c>
      <c r="K1368" s="71" t="str">
        <f t="shared" si="808"/>
        <v>Makalani</v>
      </c>
      <c r="L1368" s="71">
        <f t="shared" si="809"/>
        <v>0</v>
      </c>
      <c r="M1368" s="71">
        <f t="shared" si="810"/>
        <v>0</v>
      </c>
      <c r="N1368" s="71">
        <f t="shared" si="829"/>
        <v>0</v>
      </c>
      <c r="O1368" s="71" t="str">
        <f t="shared" si="830"/>
        <v>No Improved System</v>
      </c>
      <c r="P1368" s="71" t="s">
        <v>96</v>
      </c>
      <c r="Q1368" s="71" t="str">
        <f t="shared" si="811"/>
        <v/>
      </c>
      <c r="R1368" s="71" t="str">
        <f t="shared" si="812"/>
        <v>Scoophole</v>
      </c>
      <c r="S1368" s="71" t="str">
        <f t="shared" si="831"/>
        <v>Scoophole</v>
      </c>
      <c r="T1368" s="71" t="str">
        <f t="shared" si="813"/>
        <v>N/A</v>
      </c>
      <c r="U1368" s="71">
        <f t="shared" si="814"/>
        <v>150</v>
      </c>
      <c r="V1368" s="71" t="str">
        <f t="shared" si="815"/>
        <v>N/A</v>
      </c>
      <c r="W1368" s="71" t="str">
        <f t="shared" si="816"/>
        <v/>
      </c>
      <c r="X1368" s="71" t="str">
        <f t="shared" si="817"/>
        <v/>
      </c>
      <c r="Y1368" s="71" t="str">
        <f t="shared" si="818"/>
        <v/>
      </c>
      <c r="Z1368" s="71" t="str">
        <f t="shared" si="832"/>
        <v>N/A</v>
      </c>
      <c r="AA1368" s="71" t="str">
        <f t="shared" si="819"/>
        <v>N/A</v>
      </c>
      <c r="AB1368" s="71" t="str">
        <f t="shared" si="820"/>
        <v/>
      </c>
      <c r="AC1368" s="71" t="str">
        <f t="shared" si="821"/>
        <v/>
      </c>
      <c r="AD1368" s="71" t="str">
        <f t="shared" si="833"/>
        <v/>
      </c>
      <c r="AE1368" s="71" t="str">
        <f t="shared" si="834"/>
        <v/>
      </c>
      <c r="AF1368" s="71" t="str">
        <f t="shared" si="822"/>
        <v>N/A</v>
      </c>
      <c r="AG1368" s="71" t="str">
        <f t="shared" si="823"/>
        <v/>
      </c>
      <c r="AH1368" s="71" t="str">
        <f t="shared" si="824"/>
        <v/>
      </c>
      <c r="AI1368" s="71" t="str">
        <f t="shared" si="825"/>
        <v/>
      </c>
      <c r="AJ1368" s="71" t="str">
        <f t="shared" si="826"/>
        <v/>
      </c>
      <c r="AK1368" s="71" t="str">
        <f t="shared" si="827"/>
        <v/>
      </c>
      <c r="AL1368" s="71" t="str">
        <f t="shared" si="835"/>
        <v>N/A</v>
      </c>
      <c r="AM1368" s="71" t="str">
        <f t="shared" si="828"/>
        <v>N/A</v>
      </c>
    </row>
    <row r="1369" spans="1:39" x14ac:dyDescent="0.45">
      <c r="A1369" s="71" t="str">
        <f t="shared" si="798"/>
        <v>2731080168</v>
      </c>
      <c r="B1369" s="71" t="str">
        <f t="shared" si="799"/>
        <v>09-09-2019 12:46:53 UTC</v>
      </c>
      <c r="C1369" s="71" t="str">
        <f t="shared" si="800"/>
        <v>5gh8-wa20-teja</v>
      </c>
      <c r="D1369" s="71" t="str">
        <f t="shared" si="801"/>
        <v>-15.819605318829417</v>
      </c>
      <c r="E1369" s="71" t="str">
        <f t="shared" si="802"/>
        <v>35.127983121201396</v>
      </c>
      <c r="F1369" s="71" t="str">
        <f t="shared" si="803"/>
        <v>976.0</v>
      </c>
      <c r="G1369" s="71" t="str">
        <f t="shared" si="804"/>
        <v>Malawi</v>
      </c>
      <c r="H1369" s="71" t="str">
        <f t="shared" si="805"/>
        <v>Chiradzulu</v>
      </c>
      <c r="I1369" s="71" t="str">
        <f t="shared" si="806"/>
        <v>Likoswe</v>
      </c>
      <c r="J1369" s="71" t="str">
        <f t="shared" si="807"/>
        <v>Kusawali</v>
      </c>
      <c r="K1369" s="71" t="str">
        <f t="shared" si="808"/>
        <v>Likhomo</v>
      </c>
      <c r="L1369" s="71">
        <f t="shared" si="809"/>
        <v>0</v>
      </c>
      <c r="M1369" s="71">
        <f t="shared" si="810"/>
        <v>0</v>
      </c>
      <c r="N1369" s="71">
        <f t="shared" si="829"/>
        <v>8</v>
      </c>
      <c r="O1369" s="71" t="str">
        <f t="shared" si="830"/>
        <v>High Level of Service</v>
      </c>
      <c r="P1369" s="71">
        <v>1</v>
      </c>
      <c r="Q1369" s="71" t="str">
        <f t="shared" si="811"/>
        <v>Afridev Handpump</v>
      </c>
      <c r="R1369" s="71" t="str">
        <f t="shared" si="812"/>
        <v/>
      </c>
      <c r="S1369" s="71" t="str">
        <f t="shared" si="831"/>
        <v>Afridev Handpump</v>
      </c>
      <c r="T1369" s="71">
        <f t="shared" si="813"/>
        <v>1</v>
      </c>
      <c r="U1369" s="71">
        <f t="shared" si="814"/>
        <v>165</v>
      </c>
      <c r="V1369" s="71">
        <f t="shared" si="815"/>
        <v>1</v>
      </c>
      <c r="W1369" s="71">
        <f t="shared" si="816"/>
        <v>1</v>
      </c>
      <c r="X1369" s="71" t="str">
        <f t="shared" si="817"/>
        <v/>
      </c>
      <c r="Y1369" s="71" t="str">
        <f t="shared" si="818"/>
        <v/>
      </c>
      <c r="Z1369" s="71">
        <f t="shared" si="832"/>
        <v>1</v>
      </c>
      <c r="AA1369" s="71">
        <f t="shared" si="819"/>
        <v>1</v>
      </c>
      <c r="AB1369" s="71">
        <f t="shared" si="820"/>
        <v>63</v>
      </c>
      <c r="AC1369" s="71" t="str">
        <f t="shared" si="821"/>
        <v>Handpump</v>
      </c>
      <c r="AD1369" s="71">
        <f t="shared" si="833"/>
        <v>63</v>
      </c>
      <c r="AE1369" s="71" t="str">
        <f t="shared" si="834"/>
        <v/>
      </c>
      <c r="AF1369" s="71">
        <f t="shared" si="822"/>
        <v>1</v>
      </c>
      <c r="AG1369" s="71" t="str">
        <f t="shared" si="823"/>
        <v/>
      </c>
      <c r="AH1369" s="71" t="str">
        <f t="shared" si="824"/>
        <v/>
      </c>
      <c r="AI1369" s="71">
        <f t="shared" si="825"/>
        <v>1</v>
      </c>
      <c r="AJ1369" s="71" t="str">
        <f t="shared" si="826"/>
        <v>Turbidity</v>
      </c>
      <c r="AK1369" s="71">
        <f t="shared" si="827"/>
        <v>1</v>
      </c>
      <c r="AL1369" s="71">
        <f t="shared" si="835"/>
        <v>1</v>
      </c>
      <c r="AM1369" s="71">
        <f t="shared" si="828"/>
        <v>1</v>
      </c>
    </row>
    <row r="1370" spans="1:39" x14ac:dyDescent="0.45">
      <c r="A1370" s="71" t="str">
        <f t="shared" si="798"/>
        <v>2725320383</v>
      </c>
      <c r="B1370" s="71" t="str">
        <f t="shared" si="799"/>
        <v>09-09-2019 12:56:04 UTC</v>
      </c>
      <c r="C1370" s="71" t="str">
        <f t="shared" si="800"/>
        <v>p9u5-97es-w69c</v>
      </c>
      <c r="D1370" s="71" t="str">
        <f t="shared" si="801"/>
        <v>-15.704426947049797</v>
      </c>
      <c r="E1370" s="71" t="str">
        <f t="shared" si="802"/>
        <v>35.30754452571273</v>
      </c>
      <c r="F1370" s="71" t="str">
        <f t="shared" si="803"/>
        <v>777.0</v>
      </c>
      <c r="G1370" s="71" t="str">
        <f t="shared" si="804"/>
        <v>Malawi</v>
      </c>
      <c r="H1370" s="71" t="str">
        <f t="shared" si="805"/>
        <v>Chiradzulu</v>
      </c>
      <c r="I1370" s="71" t="str">
        <f t="shared" si="806"/>
        <v>Sandrack</v>
      </c>
      <c r="J1370" s="71" t="str">
        <f t="shared" si="807"/>
        <v>Munlo</v>
      </c>
      <c r="K1370" s="71" t="str">
        <f t="shared" si="808"/>
        <v>Kalombola</v>
      </c>
      <c r="L1370" s="71">
        <f t="shared" si="809"/>
        <v>0</v>
      </c>
      <c r="M1370" s="71">
        <f t="shared" si="810"/>
        <v>0</v>
      </c>
      <c r="N1370" s="71">
        <f t="shared" si="829"/>
        <v>6</v>
      </c>
      <c r="O1370" s="71" t="str">
        <f t="shared" si="830"/>
        <v>Intermediate Level of Service</v>
      </c>
      <c r="P1370" s="71">
        <v>1</v>
      </c>
      <c r="Q1370" s="71" t="str">
        <f t="shared" si="811"/>
        <v>Afridev Handpump</v>
      </c>
      <c r="R1370" s="71" t="str">
        <f t="shared" si="812"/>
        <v/>
      </c>
      <c r="S1370" s="71" t="str">
        <f t="shared" si="831"/>
        <v>Afridev Handpump</v>
      </c>
      <c r="T1370" s="71">
        <f t="shared" si="813"/>
        <v>1</v>
      </c>
      <c r="U1370" s="71">
        <f t="shared" si="814"/>
        <v>213</v>
      </c>
      <c r="V1370" s="71">
        <f t="shared" si="815"/>
        <v>1</v>
      </c>
      <c r="W1370" s="71">
        <f t="shared" si="816"/>
        <v>1</v>
      </c>
      <c r="X1370" s="71" t="str">
        <f t="shared" si="817"/>
        <v/>
      </c>
      <c r="Y1370" s="71" t="str">
        <f t="shared" si="818"/>
        <v/>
      </c>
      <c r="Z1370" s="71">
        <f t="shared" si="832"/>
        <v>1</v>
      </c>
      <c r="AA1370" s="71">
        <f t="shared" si="819"/>
        <v>1</v>
      </c>
      <c r="AB1370" s="71">
        <f t="shared" si="820"/>
        <v>60</v>
      </c>
      <c r="AC1370" s="71" t="str">
        <f t="shared" si="821"/>
        <v>Handpump</v>
      </c>
      <c r="AD1370" s="71">
        <f t="shared" si="833"/>
        <v>60</v>
      </c>
      <c r="AE1370" s="71" t="str">
        <f t="shared" si="834"/>
        <v/>
      </c>
      <c r="AF1370" s="71">
        <f t="shared" si="822"/>
        <v>1</v>
      </c>
      <c r="AG1370" s="71" t="str">
        <f t="shared" si="823"/>
        <v/>
      </c>
      <c r="AH1370" s="71" t="str">
        <f t="shared" si="824"/>
        <v/>
      </c>
      <c r="AI1370" s="71" t="str">
        <f t="shared" si="825"/>
        <v/>
      </c>
      <c r="AJ1370" s="71" t="str">
        <f t="shared" si="826"/>
        <v>Turbidity</v>
      </c>
      <c r="AK1370" s="71">
        <f t="shared" si="827"/>
        <v>1</v>
      </c>
      <c r="AL1370" s="71" t="str">
        <f t="shared" si="835"/>
        <v>No Data</v>
      </c>
      <c r="AM1370" s="71">
        <f t="shared" si="828"/>
        <v>0</v>
      </c>
    </row>
    <row r="1371" spans="1:39" x14ac:dyDescent="0.45">
      <c r="A1371" s="71" t="str">
        <f t="shared" si="798"/>
        <v>2721470576</v>
      </c>
      <c r="B1371" s="71" t="str">
        <f t="shared" si="799"/>
        <v>09-09-2019 13:22:59 UTC</v>
      </c>
      <c r="C1371" s="71" t="str">
        <f t="shared" si="800"/>
        <v>72c2-h1ej-65bc</v>
      </c>
      <c r="D1371" s="71" t="str">
        <f t="shared" si="801"/>
        <v>-15.702572618611157</v>
      </c>
      <c r="E1371" s="71" t="str">
        <f t="shared" si="802"/>
        <v>35.31243268400431</v>
      </c>
      <c r="F1371" s="71" t="str">
        <f t="shared" si="803"/>
        <v>770.0</v>
      </c>
      <c r="G1371" s="71" t="str">
        <f t="shared" si="804"/>
        <v>Malawi</v>
      </c>
      <c r="H1371" s="71" t="str">
        <f t="shared" si="805"/>
        <v>Chiradzulu</v>
      </c>
      <c r="I1371" s="71" t="str">
        <f t="shared" si="806"/>
        <v>Sandrack</v>
      </c>
      <c r="J1371" s="71" t="str">
        <f t="shared" si="807"/>
        <v>Munlo</v>
      </c>
      <c r="K1371" s="71" t="str">
        <f t="shared" si="808"/>
        <v>Kalombola</v>
      </c>
      <c r="L1371" s="71">
        <f t="shared" si="809"/>
        <v>0</v>
      </c>
      <c r="M1371" s="71">
        <f t="shared" si="810"/>
        <v>0</v>
      </c>
      <c r="N1371" s="71">
        <f t="shared" si="829"/>
        <v>5</v>
      </c>
      <c r="O1371" s="71" t="str">
        <f t="shared" si="830"/>
        <v>Basic Level of Service</v>
      </c>
      <c r="P1371" s="71">
        <v>1</v>
      </c>
      <c r="Q1371" s="71" t="str">
        <f t="shared" si="811"/>
        <v>Afridev Handpump</v>
      </c>
      <c r="R1371" s="71" t="str">
        <f t="shared" si="812"/>
        <v/>
      </c>
      <c r="S1371" s="71" t="str">
        <f t="shared" si="831"/>
        <v>Afridev Handpump</v>
      </c>
      <c r="T1371" s="71">
        <f t="shared" si="813"/>
        <v>1</v>
      </c>
      <c r="U1371" s="71">
        <f t="shared" si="814"/>
        <v>919</v>
      </c>
      <c r="V1371" s="71">
        <f t="shared" si="815"/>
        <v>0</v>
      </c>
      <c r="W1371" s="71">
        <f t="shared" si="816"/>
        <v>1</v>
      </c>
      <c r="X1371" s="71" t="str">
        <f t="shared" si="817"/>
        <v/>
      </c>
      <c r="Y1371" s="71" t="str">
        <f t="shared" si="818"/>
        <v/>
      </c>
      <c r="Z1371" s="71">
        <f t="shared" si="832"/>
        <v>1</v>
      </c>
      <c r="AA1371" s="71">
        <f t="shared" si="819"/>
        <v>1</v>
      </c>
      <c r="AB1371" s="71">
        <f t="shared" si="820"/>
        <v>60</v>
      </c>
      <c r="AC1371" s="71" t="str">
        <f t="shared" si="821"/>
        <v>Handpump</v>
      </c>
      <c r="AD1371" s="71">
        <f t="shared" si="833"/>
        <v>60</v>
      </c>
      <c r="AE1371" s="71" t="str">
        <f t="shared" si="834"/>
        <v/>
      </c>
      <c r="AF1371" s="71">
        <f t="shared" si="822"/>
        <v>1</v>
      </c>
      <c r="AG1371" s="71" t="str">
        <f t="shared" si="823"/>
        <v/>
      </c>
      <c r="AH1371" s="71" t="str">
        <f t="shared" si="824"/>
        <v/>
      </c>
      <c r="AI1371" s="71" t="str">
        <f t="shared" si="825"/>
        <v/>
      </c>
      <c r="AJ1371" s="71" t="str">
        <f t="shared" si="826"/>
        <v>Turbidity</v>
      </c>
      <c r="AK1371" s="71">
        <f t="shared" si="827"/>
        <v>1</v>
      </c>
      <c r="AL1371" s="71" t="str">
        <f t="shared" si="835"/>
        <v>No Data</v>
      </c>
      <c r="AM1371" s="71">
        <f t="shared" si="828"/>
        <v>0</v>
      </c>
    </row>
    <row r="1372" spans="1:39" x14ac:dyDescent="0.45">
      <c r="A1372" s="71" t="str">
        <f t="shared" si="798"/>
        <v>2742830392</v>
      </c>
      <c r="B1372" s="71" t="str">
        <f t="shared" si="799"/>
        <v>09-09-2019 13:43:56 UTC</v>
      </c>
      <c r="C1372" s="71" t="str">
        <f t="shared" si="800"/>
        <v>nm5r-ujnc-kfh1</v>
      </c>
      <c r="D1372" s="71" t="str">
        <f t="shared" si="801"/>
        <v>-15.70227179210633</v>
      </c>
      <c r="E1372" s="71" t="str">
        <f t="shared" si="802"/>
        <v>35.30707899481058</v>
      </c>
      <c r="F1372" s="71" t="str">
        <f t="shared" si="803"/>
        <v>728.0</v>
      </c>
      <c r="G1372" s="71" t="str">
        <f t="shared" si="804"/>
        <v>Malawi</v>
      </c>
      <c r="H1372" s="71" t="str">
        <f t="shared" si="805"/>
        <v>Chiradzulu</v>
      </c>
      <c r="I1372" s="71" t="str">
        <f t="shared" si="806"/>
        <v>Sandrack</v>
      </c>
      <c r="J1372" s="71" t="str">
        <f t="shared" si="807"/>
        <v>Munlo</v>
      </c>
      <c r="K1372" s="71" t="str">
        <f t="shared" si="808"/>
        <v>Kalombola</v>
      </c>
      <c r="L1372" s="71">
        <f t="shared" si="809"/>
        <v>0</v>
      </c>
      <c r="M1372" s="71">
        <f t="shared" si="810"/>
        <v>0</v>
      </c>
      <c r="N1372" s="71">
        <f t="shared" si="829"/>
        <v>7</v>
      </c>
      <c r="O1372" s="71" t="str">
        <f t="shared" si="830"/>
        <v>Intermediate Level of Service</v>
      </c>
      <c r="P1372" s="71">
        <v>1</v>
      </c>
      <c r="Q1372" s="71" t="str">
        <f t="shared" si="811"/>
        <v>Afridev Handpump</v>
      </c>
      <c r="R1372" s="71" t="str">
        <f t="shared" si="812"/>
        <v/>
      </c>
      <c r="S1372" s="71" t="str">
        <f t="shared" si="831"/>
        <v>Afridev Handpump</v>
      </c>
      <c r="T1372" s="71">
        <f t="shared" si="813"/>
        <v>1</v>
      </c>
      <c r="U1372" s="71">
        <f t="shared" si="814"/>
        <v>100</v>
      </c>
      <c r="V1372" s="71">
        <f t="shared" si="815"/>
        <v>1</v>
      </c>
      <c r="W1372" s="71">
        <f t="shared" si="816"/>
        <v>1</v>
      </c>
      <c r="X1372" s="71" t="str">
        <f t="shared" si="817"/>
        <v/>
      </c>
      <c r="Y1372" s="71" t="str">
        <f t="shared" si="818"/>
        <v/>
      </c>
      <c r="Z1372" s="71">
        <f t="shared" si="832"/>
        <v>1</v>
      </c>
      <c r="AA1372" s="71">
        <f t="shared" si="819"/>
        <v>1</v>
      </c>
      <c r="AB1372" s="71">
        <f t="shared" si="820"/>
        <v>61</v>
      </c>
      <c r="AC1372" s="71" t="str">
        <f t="shared" si="821"/>
        <v>Handpump</v>
      </c>
      <c r="AD1372" s="71">
        <f t="shared" si="833"/>
        <v>61</v>
      </c>
      <c r="AE1372" s="71" t="str">
        <f t="shared" si="834"/>
        <v/>
      </c>
      <c r="AF1372" s="71">
        <f t="shared" si="822"/>
        <v>1</v>
      </c>
      <c r="AG1372" s="71" t="str">
        <f t="shared" si="823"/>
        <v/>
      </c>
      <c r="AH1372" s="71" t="str">
        <f t="shared" si="824"/>
        <v/>
      </c>
      <c r="AI1372" s="71" t="str">
        <f t="shared" si="825"/>
        <v/>
      </c>
      <c r="AJ1372" s="71" t="str">
        <f t="shared" si="826"/>
        <v>Turbidity</v>
      </c>
      <c r="AK1372" s="71">
        <f t="shared" si="827"/>
        <v>1</v>
      </c>
      <c r="AL1372" s="71" t="str">
        <f t="shared" si="835"/>
        <v>No Data</v>
      </c>
      <c r="AM1372" s="71">
        <f t="shared" si="828"/>
        <v>1</v>
      </c>
    </row>
    <row r="1373" spans="1:39" x14ac:dyDescent="0.45">
      <c r="A1373" s="71" t="str">
        <f t="shared" si="798"/>
        <v>2731170221</v>
      </c>
      <c r="B1373" s="71" t="str">
        <f t="shared" si="799"/>
        <v>09-09-2019 14:31:27 UTC</v>
      </c>
      <c r="C1373" s="71" t="str">
        <f t="shared" si="800"/>
        <v>466p-p4c8-wcr5</v>
      </c>
      <c r="D1373" s="71" t="str">
        <f t="shared" si="801"/>
        <v>-15.713246134109795</v>
      </c>
      <c r="E1373" s="71" t="str">
        <f t="shared" si="802"/>
        <v>35.28215071186423</v>
      </c>
      <c r="F1373" s="71" t="str">
        <f t="shared" si="803"/>
        <v>790.0</v>
      </c>
      <c r="G1373" s="71" t="str">
        <f t="shared" si="804"/>
        <v>Malawi</v>
      </c>
      <c r="H1373" s="71" t="str">
        <f t="shared" si="805"/>
        <v>Chiradzulu</v>
      </c>
      <c r="I1373" s="71" t="str">
        <f t="shared" si="806"/>
        <v>Kadewere</v>
      </c>
      <c r="J1373" s="71" t="str">
        <f t="shared" si="807"/>
        <v>Kanyenda</v>
      </c>
      <c r="K1373" s="71" t="str">
        <f t="shared" si="808"/>
        <v>Chikumba</v>
      </c>
      <c r="L1373" s="71">
        <f t="shared" si="809"/>
        <v>0</v>
      </c>
      <c r="M1373" s="71">
        <f t="shared" si="810"/>
        <v>0</v>
      </c>
      <c r="N1373" s="71">
        <f t="shared" si="829"/>
        <v>7</v>
      </c>
      <c r="O1373" s="71" t="str">
        <f t="shared" si="830"/>
        <v>Intermediate Level of Service</v>
      </c>
      <c r="P1373" s="71">
        <v>1</v>
      </c>
      <c r="Q1373" s="71" t="str">
        <f t="shared" si="811"/>
        <v>Afridev Handpump</v>
      </c>
      <c r="R1373" s="71" t="str">
        <f t="shared" si="812"/>
        <v/>
      </c>
      <c r="S1373" s="71" t="str">
        <f t="shared" si="831"/>
        <v>Afridev Handpump</v>
      </c>
      <c r="T1373" s="71">
        <f t="shared" si="813"/>
        <v>1</v>
      </c>
      <c r="U1373" s="71">
        <f t="shared" si="814"/>
        <v>198</v>
      </c>
      <c r="V1373" s="71">
        <f t="shared" si="815"/>
        <v>1</v>
      </c>
      <c r="W1373" s="71">
        <f t="shared" si="816"/>
        <v>0</v>
      </c>
      <c r="X1373" s="71">
        <f t="shared" si="817"/>
        <v>1</v>
      </c>
      <c r="Y1373" s="71">
        <f t="shared" si="818"/>
        <v>0</v>
      </c>
      <c r="Z1373" s="71">
        <f t="shared" si="832"/>
        <v>0</v>
      </c>
      <c r="AA1373" s="71">
        <f t="shared" si="819"/>
        <v>1</v>
      </c>
      <c r="AB1373" s="71">
        <f t="shared" si="820"/>
        <v>50</v>
      </c>
      <c r="AC1373" s="71" t="str">
        <f t="shared" si="821"/>
        <v>Handpump</v>
      </c>
      <c r="AD1373" s="71">
        <f t="shared" si="833"/>
        <v>50</v>
      </c>
      <c r="AE1373" s="71" t="str">
        <f t="shared" si="834"/>
        <v/>
      </c>
      <c r="AF1373" s="71">
        <f t="shared" si="822"/>
        <v>1</v>
      </c>
      <c r="AG1373" s="71" t="str">
        <f t="shared" si="823"/>
        <v/>
      </c>
      <c r="AH1373" s="71" t="str">
        <f t="shared" si="824"/>
        <v/>
      </c>
      <c r="AI1373" s="71">
        <f t="shared" si="825"/>
        <v>1</v>
      </c>
      <c r="AJ1373" s="71" t="str">
        <f t="shared" si="826"/>
        <v>Turbidity</v>
      </c>
      <c r="AK1373" s="71">
        <f t="shared" si="827"/>
        <v>1</v>
      </c>
      <c r="AL1373" s="71">
        <f t="shared" si="835"/>
        <v>1</v>
      </c>
      <c r="AM1373" s="71">
        <f t="shared" si="828"/>
        <v>1</v>
      </c>
    </row>
    <row r="1374" spans="1:39" x14ac:dyDescent="0.45">
      <c r="A1374" s="71" t="str">
        <f t="shared" si="798"/>
        <v>2713500181</v>
      </c>
      <c r="B1374" s="71" t="str">
        <f t="shared" si="799"/>
        <v>09-09-2019 14:54:38 UTC</v>
      </c>
      <c r="C1374" s="71" t="str">
        <f t="shared" si="800"/>
        <v>c9vt-xv1h-ab6w</v>
      </c>
      <c r="D1374" s="71" t="str">
        <f t="shared" si="801"/>
        <v>-15.575326820835471</v>
      </c>
      <c r="E1374" s="71" t="str">
        <f t="shared" si="802"/>
        <v>35.171487629413605</v>
      </c>
      <c r="F1374" s="71" t="str">
        <f t="shared" si="803"/>
        <v>987.0</v>
      </c>
      <c r="G1374" s="71" t="str">
        <f t="shared" si="804"/>
        <v>Malawi</v>
      </c>
      <c r="H1374" s="71" t="str">
        <f t="shared" si="805"/>
        <v>Chiradzulu</v>
      </c>
      <c r="I1374" s="71" t="str">
        <f t="shared" si="806"/>
        <v>Mpama</v>
      </c>
      <c r="J1374" s="71" t="str">
        <f t="shared" si="807"/>
        <v>Ulaya</v>
      </c>
      <c r="K1374" s="71" t="str">
        <f t="shared" si="808"/>
        <v>Pitala</v>
      </c>
      <c r="L1374" s="71">
        <f t="shared" si="809"/>
        <v>0</v>
      </c>
      <c r="M1374" s="71">
        <f t="shared" si="810"/>
        <v>0</v>
      </c>
      <c r="N1374" s="71">
        <f t="shared" si="829"/>
        <v>6</v>
      </c>
      <c r="O1374" s="71" t="str">
        <f t="shared" si="830"/>
        <v>Intermediate Level of Service</v>
      </c>
      <c r="P1374" s="71">
        <v>1</v>
      </c>
      <c r="Q1374" s="71" t="str">
        <f t="shared" si="811"/>
        <v>Afridev Handpump</v>
      </c>
      <c r="R1374" s="71" t="str">
        <f t="shared" si="812"/>
        <v/>
      </c>
      <c r="S1374" s="71" t="str">
        <f t="shared" si="831"/>
        <v>Afridev Handpump</v>
      </c>
      <c r="T1374" s="71">
        <f t="shared" si="813"/>
        <v>1</v>
      </c>
      <c r="U1374" s="71">
        <f t="shared" si="814"/>
        <v>145</v>
      </c>
      <c r="V1374" s="71">
        <f t="shared" si="815"/>
        <v>1</v>
      </c>
      <c r="W1374" s="71">
        <f t="shared" si="816"/>
        <v>0</v>
      </c>
      <c r="X1374" s="71">
        <f t="shared" si="817"/>
        <v>1</v>
      </c>
      <c r="Y1374" s="71">
        <f t="shared" si="818"/>
        <v>0</v>
      </c>
      <c r="Z1374" s="71">
        <f t="shared" si="832"/>
        <v>0</v>
      </c>
      <c r="AA1374" s="71">
        <f t="shared" si="819"/>
        <v>1</v>
      </c>
      <c r="AB1374" s="71">
        <f t="shared" si="820"/>
        <v>71</v>
      </c>
      <c r="AC1374" s="71" t="str">
        <f t="shared" si="821"/>
        <v>Handpump</v>
      </c>
      <c r="AD1374" s="71">
        <f t="shared" si="833"/>
        <v>71</v>
      </c>
      <c r="AE1374" s="71" t="str">
        <f t="shared" si="834"/>
        <v/>
      </c>
      <c r="AF1374" s="71">
        <f t="shared" si="822"/>
        <v>1</v>
      </c>
      <c r="AG1374" s="71" t="str">
        <f t="shared" si="823"/>
        <v/>
      </c>
      <c r="AH1374" s="71" t="str">
        <f t="shared" si="824"/>
        <v/>
      </c>
      <c r="AI1374" s="71">
        <f t="shared" si="825"/>
        <v>1</v>
      </c>
      <c r="AJ1374" s="71" t="str">
        <f t="shared" si="826"/>
        <v>Turbidity</v>
      </c>
      <c r="AK1374" s="71">
        <f t="shared" si="827"/>
        <v>1</v>
      </c>
      <c r="AL1374" s="71">
        <f t="shared" si="835"/>
        <v>1</v>
      </c>
      <c r="AM1374" s="71">
        <f t="shared" si="828"/>
        <v>0</v>
      </c>
    </row>
    <row r="1375" spans="1:39" x14ac:dyDescent="0.45">
      <c r="A1375" s="71" t="str">
        <f t="shared" si="798"/>
        <v>2732980143</v>
      </c>
      <c r="B1375" s="71" t="str">
        <f t="shared" si="799"/>
        <v>09-09-2019 14:55:44 UTC</v>
      </c>
      <c r="C1375" s="71" t="str">
        <f t="shared" si="800"/>
        <v>h72k-dw2c-rwsg</v>
      </c>
      <c r="D1375" s="71" t="str">
        <f t="shared" si="801"/>
        <v>-15.569698414765298</v>
      </c>
      <c r="E1375" s="71" t="str">
        <f t="shared" si="802"/>
        <v>35.17052052542567</v>
      </c>
      <c r="F1375" s="71" t="str">
        <f t="shared" si="803"/>
        <v>1054.0</v>
      </c>
      <c r="G1375" s="71" t="str">
        <f t="shared" si="804"/>
        <v>Malawi</v>
      </c>
      <c r="H1375" s="71" t="str">
        <f t="shared" si="805"/>
        <v>Chiradzulu</v>
      </c>
      <c r="I1375" s="71" t="str">
        <f t="shared" si="806"/>
        <v>Mpama</v>
      </c>
      <c r="J1375" s="71" t="str">
        <f t="shared" si="807"/>
        <v>Ulaya</v>
      </c>
      <c r="K1375" s="71" t="str">
        <f t="shared" si="808"/>
        <v>Ulaya</v>
      </c>
      <c r="L1375" s="71">
        <f t="shared" si="809"/>
        <v>0</v>
      </c>
      <c r="M1375" s="71">
        <f t="shared" si="810"/>
        <v>0</v>
      </c>
      <c r="N1375" s="71">
        <f t="shared" si="829"/>
        <v>7</v>
      </c>
      <c r="O1375" s="71" t="str">
        <f t="shared" si="830"/>
        <v>Intermediate Level of Service</v>
      </c>
      <c r="P1375" s="71">
        <v>1</v>
      </c>
      <c r="Q1375" s="71" t="str">
        <f t="shared" si="811"/>
        <v>Afridev Handpump</v>
      </c>
      <c r="R1375" s="71" t="str">
        <f t="shared" si="812"/>
        <v/>
      </c>
      <c r="S1375" s="71" t="str">
        <f t="shared" si="831"/>
        <v>Afridev Handpump</v>
      </c>
      <c r="T1375" s="71">
        <f t="shared" si="813"/>
        <v>0</v>
      </c>
      <c r="U1375" s="71">
        <f t="shared" si="814"/>
        <v>145</v>
      </c>
      <c r="V1375" s="71">
        <f t="shared" si="815"/>
        <v>1</v>
      </c>
      <c r="W1375" s="71">
        <f t="shared" si="816"/>
        <v>1</v>
      </c>
      <c r="X1375" s="71" t="str">
        <f t="shared" si="817"/>
        <v/>
      </c>
      <c r="Y1375" s="71" t="str">
        <f t="shared" si="818"/>
        <v/>
      </c>
      <c r="Z1375" s="71">
        <f t="shared" si="832"/>
        <v>1</v>
      </c>
      <c r="AA1375" s="71">
        <f t="shared" si="819"/>
        <v>1</v>
      </c>
      <c r="AB1375" s="71">
        <f t="shared" si="820"/>
        <v>57</v>
      </c>
      <c r="AC1375" s="71" t="str">
        <f t="shared" si="821"/>
        <v>Handpump</v>
      </c>
      <c r="AD1375" s="71">
        <f t="shared" si="833"/>
        <v>57</v>
      </c>
      <c r="AE1375" s="71" t="str">
        <f t="shared" si="834"/>
        <v/>
      </c>
      <c r="AF1375" s="71">
        <f t="shared" si="822"/>
        <v>1</v>
      </c>
      <c r="AG1375" s="71" t="str">
        <f t="shared" si="823"/>
        <v/>
      </c>
      <c r="AH1375" s="71" t="str">
        <f t="shared" si="824"/>
        <v/>
      </c>
      <c r="AI1375" s="71">
        <f t="shared" si="825"/>
        <v>1</v>
      </c>
      <c r="AJ1375" s="71" t="str">
        <f t="shared" si="826"/>
        <v>Turbidity</v>
      </c>
      <c r="AK1375" s="71">
        <f t="shared" si="827"/>
        <v>1</v>
      </c>
      <c r="AL1375" s="71">
        <f t="shared" si="835"/>
        <v>1</v>
      </c>
      <c r="AM1375" s="71">
        <f t="shared" si="828"/>
        <v>1</v>
      </c>
    </row>
    <row r="1376" spans="1:39" x14ac:dyDescent="0.45">
      <c r="A1376" s="71" t="str">
        <f t="shared" si="798"/>
        <v>2741050191</v>
      </c>
      <c r="B1376" s="71" t="str">
        <f t="shared" si="799"/>
        <v>09-09-2019 14:56:43 UTC</v>
      </c>
      <c r="C1376" s="71" t="str">
        <f t="shared" si="800"/>
        <v>6ffn-08xc-q9u5</v>
      </c>
      <c r="D1376" s="71" t="str">
        <f t="shared" si="801"/>
        <v>-15.577802835032344</v>
      </c>
      <c r="E1376" s="71" t="str">
        <f t="shared" si="802"/>
        <v>35.17120448872447</v>
      </c>
      <c r="F1376" s="71" t="str">
        <f t="shared" si="803"/>
        <v>1007.0</v>
      </c>
      <c r="G1376" s="71" t="str">
        <f t="shared" si="804"/>
        <v>Malawi</v>
      </c>
      <c r="H1376" s="71" t="str">
        <f t="shared" si="805"/>
        <v>Chiradzulu</v>
      </c>
      <c r="I1376" s="71" t="str">
        <f t="shared" si="806"/>
        <v>Mpama</v>
      </c>
      <c r="J1376" s="71" t="str">
        <f t="shared" si="807"/>
        <v>Ulaya</v>
      </c>
      <c r="K1376" s="71" t="str">
        <f t="shared" si="808"/>
        <v>Ulaya</v>
      </c>
      <c r="L1376" s="71">
        <f t="shared" si="809"/>
        <v>0</v>
      </c>
      <c r="M1376" s="71">
        <f t="shared" si="810"/>
        <v>0</v>
      </c>
      <c r="N1376" s="71">
        <f t="shared" si="829"/>
        <v>7</v>
      </c>
      <c r="O1376" s="71" t="str">
        <f t="shared" si="830"/>
        <v>Intermediate Level of Service</v>
      </c>
      <c r="P1376" s="71">
        <v>1</v>
      </c>
      <c r="Q1376" s="71" t="str">
        <f t="shared" si="811"/>
        <v>Afridev Handpump</v>
      </c>
      <c r="R1376" s="71" t="str">
        <f t="shared" si="812"/>
        <v/>
      </c>
      <c r="S1376" s="71" t="str">
        <f t="shared" si="831"/>
        <v>Afridev Handpump</v>
      </c>
      <c r="T1376" s="71">
        <f t="shared" si="813"/>
        <v>1</v>
      </c>
      <c r="U1376" s="71">
        <f t="shared" si="814"/>
        <v>145</v>
      </c>
      <c r="V1376" s="71">
        <f t="shared" si="815"/>
        <v>1</v>
      </c>
      <c r="W1376" s="71">
        <f t="shared" si="816"/>
        <v>0</v>
      </c>
      <c r="X1376" s="71">
        <f t="shared" si="817"/>
        <v>1</v>
      </c>
      <c r="Y1376" s="71">
        <f t="shared" si="818"/>
        <v>0</v>
      </c>
      <c r="Z1376" s="71">
        <f t="shared" si="832"/>
        <v>0</v>
      </c>
      <c r="AA1376" s="71">
        <f t="shared" si="819"/>
        <v>1</v>
      </c>
      <c r="AB1376" s="71">
        <f t="shared" si="820"/>
        <v>68</v>
      </c>
      <c r="AC1376" s="71" t="str">
        <f t="shared" si="821"/>
        <v>Handpump</v>
      </c>
      <c r="AD1376" s="71">
        <f t="shared" si="833"/>
        <v>68</v>
      </c>
      <c r="AE1376" s="71" t="str">
        <f t="shared" si="834"/>
        <v/>
      </c>
      <c r="AF1376" s="71">
        <f t="shared" si="822"/>
        <v>1</v>
      </c>
      <c r="AG1376" s="71" t="str">
        <f t="shared" si="823"/>
        <v/>
      </c>
      <c r="AH1376" s="71" t="str">
        <f t="shared" si="824"/>
        <v/>
      </c>
      <c r="AI1376" s="71">
        <f t="shared" si="825"/>
        <v>1</v>
      </c>
      <c r="AJ1376" s="71" t="str">
        <f t="shared" si="826"/>
        <v>Turbidity</v>
      </c>
      <c r="AK1376" s="71">
        <f t="shared" si="827"/>
        <v>1</v>
      </c>
      <c r="AL1376" s="71">
        <f t="shared" si="835"/>
        <v>1</v>
      </c>
      <c r="AM1376" s="71">
        <f t="shared" si="828"/>
        <v>1</v>
      </c>
    </row>
    <row r="1377" spans="1:39" x14ac:dyDescent="0.45">
      <c r="A1377" s="71" t="str">
        <f t="shared" si="798"/>
        <v>2711740280</v>
      </c>
      <c r="B1377" s="71" t="str">
        <f t="shared" si="799"/>
        <v>09-09-2019 15:49:19 UTC</v>
      </c>
      <c r="C1377" s="71" t="str">
        <f t="shared" si="800"/>
        <v>drjx-15tb-7yyg</v>
      </c>
      <c r="D1377" s="71" t="str">
        <f t="shared" si="801"/>
        <v>-15.813982612453401</v>
      </c>
      <c r="E1377" s="71" t="str">
        <f t="shared" si="802"/>
        <v>35.130477575585246</v>
      </c>
      <c r="F1377" s="71" t="str">
        <f t="shared" si="803"/>
        <v>992.0</v>
      </c>
      <c r="G1377" s="71" t="str">
        <f t="shared" si="804"/>
        <v>Malawi</v>
      </c>
      <c r="H1377" s="71" t="str">
        <f t="shared" si="805"/>
        <v>Chiradzulu</v>
      </c>
      <c r="I1377" s="71" t="str">
        <f t="shared" si="806"/>
        <v>Likoswe</v>
      </c>
      <c r="J1377" s="71" t="str">
        <f t="shared" si="807"/>
        <v>Kusawali</v>
      </c>
      <c r="K1377" s="71" t="str">
        <f t="shared" si="808"/>
        <v>Liwengwa</v>
      </c>
      <c r="L1377" s="71">
        <f t="shared" si="809"/>
        <v>0</v>
      </c>
      <c r="M1377" s="71">
        <f t="shared" si="810"/>
        <v>0</v>
      </c>
      <c r="N1377" s="71">
        <f t="shared" si="829"/>
        <v>6</v>
      </c>
      <c r="O1377" s="71" t="str">
        <f t="shared" si="830"/>
        <v>Intermediate Level of Service</v>
      </c>
      <c r="P1377" s="71">
        <v>1</v>
      </c>
      <c r="Q1377" s="71" t="str">
        <f t="shared" si="811"/>
        <v>Afridev Handpump</v>
      </c>
      <c r="R1377" s="71" t="str">
        <f t="shared" si="812"/>
        <v/>
      </c>
      <c r="S1377" s="71" t="str">
        <f t="shared" si="831"/>
        <v>Afridev Handpump</v>
      </c>
      <c r="T1377" s="71">
        <f t="shared" si="813"/>
        <v>1</v>
      </c>
      <c r="U1377" s="71">
        <f t="shared" si="814"/>
        <v>156</v>
      </c>
      <c r="V1377" s="71">
        <f t="shared" si="815"/>
        <v>1</v>
      </c>
      <c r="W1377" s="71">
        <f t="shared" si="816"/>
        <v>0</v>
      </c>
      <c r="X1377" s="71">
        <f t="shared" si="817"/>
        <v>1</v>
      </c>
      <c r="Y1377" s="71">
        <f t="shared" si="818"/>
        <v>0</v>
      </c>
      <c r="Z1377" s="71">
        <f t="shared" si="832"/>
        <v>0</v>
      </c>
      <c r="AA1377" s="71">
        <f t="shared" si="819"/>
        <v>1</v>
      </c>
      <c r="AB1377" s="71">
        <f t="shared" si="820"/>
        <v>73</v>
      </c>
      <c r="AC1377" s="71" t="str">
        <f t="shared" si="821"/>
        <v>Handpump</v>
      </c>
      <c r="AD1377" s="71">
        <f t="shared" si="833"/>
        <v>73</v>
      </c>
      <c r="AE1377" s="71" t="str">
        <f t="shared" si="834"/>
        <v/>
      </c>
      <c r="AF1377" s="71">
        <f t="shared" si="822"/>
        <v>1</v>
      </c>
      <c r="AG1377" s="71" t="str">
        <f t="shared" si="823"/>
        <v/>
      </c>
      <c r="AH1377" s="71" t="str">
        <f t="shared" si="824"/>
        <v/>
      </c>
      <c r="AI1377" s="71">
        <f t="shared" si="825"/>
        <v>1</v>
      </c>
      <c r="AJ1377" s="71" t="str">
        <f t="shared" si="826"/>
        <v>Turbidity</v>
      </c>
      <c r="AK1377" s="71">
        <f t="shared" si="827"/>
        <v>1</v>
      </c>
      <c r="AL1377" s="71">
        <f t="shared" si="835"/>
        <v>1</v>
      </c>
      <c r="AM1377" s="71">
        <f t="shared" si="828"/>
        <v>0</v>
      </c>
    </row>
    <row r="1378" spans="1:39" x14ac:dyDescent="0.45">
      <c r="A1378" s="71" t="str">
        <f t="shared" si="798"/>
        <v>2733000268</v>
      </c>
      <c r="B1378" s="71" t="str">
        <f t="shared" si="799"/>
        <v>09-09-2019 15:53:52 UTC</v>
      </c>
      <c r="C1378" s="71" t="str">
        <f t="shared" si="800"/>
        <v>7xej-9c51-mr42</v>
      </c>
      <c r="D1378" s="71" t="str">
        <f t="shared" si="801"/>
        <v>-15.700291777029634</v>
      </c>
      <c r="E1378" s="71" t="str">
        <f t="shared" si="802"/>
        <v>35.18908585421741</v>
      </c>
      <c r="F1378" s="71" t="str">
        <f t="shared" si="803"/>
        <v>1070.0</v>
      </c>
      <c r="G1378" s="71" t="str">
        <f t="shared" si="804"/>
        <v>Malawi</v>
      </c>
      <c r="H1378" s="71" t="str">
        <f t="shared" si="805"/>
        <v>Chiradzulu</v>
      </c>
      <c r="I1378" s="71" t="str">
        <f t="shared" si="806"/>
        <v>Mpama</v>
      </c>
      <c r="J1378" s="71" t="str">
        <f t="shared" si="807"/>
        <v>Mbalame</v>
      </c>
      <c r="K1378" s="71" t="str">
        <f t="shared" si="808"/>
        <v>M'baisa</v>
      </c>
      <c r="L1378" s="71">
        <f t="shared" si="809"/>
        <v>0</v>
      </c>
      <c r="M1378" s="71">
        <f t="shared" si="810"/>
        <v>0</v>
      </c>
      <c r="N1378" s="71">
        <f t="shared" si="829"/>
        <v>0</v>
      </c>
      <c r="O1378" s="71" t="str">
        <f t="shared" si="830"/>
        <v>No Improved System</v>
      </c>
      <c r="P1378" s="71" t="s">
        <v>96</v>
      </c>
      <c r="Q1378" s="71" t="str">
        <f t="shared" si="811"/>
        <v/>
      </c>
      <c r="R1378" s="71" t="str">
        <f t="shared" si="812"/>
        <v>Unprotected Spring</v>
      </c>
      <c r="S1378" s="71" t="str">
        <f t="shared" si="831"/>
        <v>Unprotected Spring</v>
      </c>
      <c r="T1378" s="71" t="str">
        <f t="shared" si="813"/>
        <v>N/A</v>
      </c>
      <c r="U1378" s="71">
        <f t="shared" si="814"/>
        <v>180</v>
      </c>
      <c r="V1378" s="71" t="str">
        <f t="shared" si="815"/>
        <v>N/A</v>
      </c>
      <c r="W1378" s="71" t="str">
        <f t="shared" si="816"/>
        <v/>
      </c>
      <c r="X1378" s="71" t="str">
        <f t="shared" si="817"/>
        <v/>
      </c>
      <c r="Y1378" s="71" t="str">
        <f t="shared" si="818"/>
        <v/>
      </c>
      <c r="Z1378" s="71" t="str">
        <f t="shared" si="832"/>
        <v>N/A</v>
      </c>
      <c r="AA1378" s="71" t="str">
        <f t="shared" si="819"/>
        <v>N/A</v>
      </c>
      <c r="AB1378" s="71" t="str">
        <f t="shared" si="820"/>
        <v/>
      </c>
      <c r="AC1378" s="71" t="str">
        <f t="shared" si="821"/>
        <v/>
      </c>
      <c r="AD1378" s="71" t="str">
        <f t="shared" si="833"/>
        <v/>
      </c>
      <c r="AE1378" s="71" t="str">
        <f t="shared" si="834"/>
        <v/>
      </c>
      <c r="AF1378" s="71" t="str">
        <f t="shared" si="822"/>
        <v>N/A</v>
      </c>
      <c r="AG1378" s="71" t="str">
        <f t="shared" si="823"/>
        <v/>
      </c>
      <c r="AH1378" s="71" t="str">
        <f t="shared" si="824"/>
        <v/>
      </c>
      <c r="AI1378" s="71" t="str">
        <f t="shared" si="825"/>
        <v/>
      </c>
      <c r="AJ1378" s="71" t="str">
        <f t="shared" si="826"/>
        <v/>
      </c>
      <c r="AK1378" s="71" t="str">
        <f t="shared" si="827"/>
        <v/>
      </c>
      <c r="AL1378" s="71" t="str">
        <f t="shared" si="835"/>
        <v>N/A</v>
      </c>
      <c r="AM1378" s="71" t="str">
        <f t="shared" si="828"/>
        <v>N/A</v>
      </c>
    </row>
    <row r="1379" spans="1:39" x14ac:dyDescent="0.45">
      <c r="A1379" s="71" t="str">
        <f t="shared" si="798"/>
        <v>2729130207</v>
      </c>
      <c r="B1379" s="71" t="str">
        <f t="shared" si="799"/>
        <v>09-09-2019 15:58:04 UTC</v>
      </c>
      <c r="C1379" s="71" t="str">
        <f t="shared" si="800"/>
        <v>59rh-es9v-j3q1</v>
      </c>
      <c r="D1379" s="71" t="str">
        <f t="shared" si="801"/>
        <v>-15.699872681871057</v>
      </c>
      <c r="E1379" s="71" t="str">
        <f t="shared" si="802"/>
        <v>35.18430422991514</v>
      </c>
      <c r="F1379" s="71" t="str">
        <f t="shared" si="803"/>
        <v>1125.0</v>
      </c>
      <c r="G1379" s="71" t="str">
        <f t="shared" si="804"/>
        <v>Malawi</v>
      </c>
      <c r="H1379" s="71" t="str">
        <f t="shared" si="805"/>
        <v>Chiradzulu</v>
      </c>
      <c r="I1379" s="71" t="str">
        <f t="shared" si="806"/>
        <v>Mpama</v>
      </c>
      <c r="J1379" s="71" t="str">
        <f t="shared" si="807"/>
        <v>Mbalame</v>
      </c>
      <c r="K1379" s="71" t="str">
        <f t="shared" si="808"/>
        <v>Kapalanmula</v>
      </c>
      <c r="L1379" s="71">
        <f t="shared" si="809"/>
        <v>0</v>
      </c>
      <c r="M1379" s="71">
        <f t="shared" si="810"/>
        <v>0</v>
      </c>
      <c r="N1379" s="71">
        <f t="shared" si="829"/>
        <v>4</v>
      </c>
      <c r="O1379" s="71" t="str">
        <f t="shared" si="830"/>
        <v>Basic Level of Service</v>
      </c>
      <c r="P1379" s="71">
        <v>1</v>
      </c>
      <c r="Q1379" s="71" t="str">
        <f t="shared" si="811"/>
        <v>Afridev Handpump</v>
      </c>
      <c r="R1379" s="71" t="str">
        <f t="shared" si="812"/>
        <v/>
      </c>
      <c r="S1379" s="71" t="str">
        <f t="shared" si="831"/>
        <v>Afridev Handpump</v>
      </c>
      <c r="T1379" s="71">
        <f t="shared" si="813"/>
        <v>1</v>
      </c>
      <c r="U1379" s="71">
        <f t="shared" si="814"/>
        <v>0</v>
      </c>
      <c r="V1379" s="71">
        <f t="shared" si="815"/>
        <v>1</v>
      </c>
      <c r="W1379" s="71">
        <f t="shared" si="816"/>
        <v>0</v>
      </c>
      <c r="X1379" s="71">
        <f t="shared" si="817"/>
        <v>1</v>
      </c>
      <c r="Y1379" s="71">
        <f t="shared" si="818"/>
        <v>0</v>
      </c>
      <c r="Z1379" s="71">
        <f t="shared" si="832"/>
        <v>0</v>
      </c>
      <c r="AA1379" s="71">
        <f t="shared" si="819"/>
        <v>0</v>
      </c>
      <c r="AB1379" s="71">
        <f t="shared" si="820"/>
        <v>0</v>
      </c>
      <c r="AC1379" s="71" t="str">
        <f t="shared" si="821"/>
        <v>Handpump</v>
      </c>
      <c r="AD1379" s="71">
        <f t="shared" si="833"/>
        <v>0</v>
      </c>
      <c r="AE1379" s="71" t="str">
        <f t="shared" si="834"/>
        <v/>
      </c>
      <c r="AF1379" s="71">
        <f t="shared" si="822"/>
        <v>1</v>
      </c>
      <c r="AG1379" s="71" t="str">
        <f t="shared" si="823"/>
        <v/>
      </c>
      <c r="AH1379" s="71" t="str">
        <f t="shared" si="824"/>
        <v/>
      </c>
      <c r="AI1379" s="71" t="str">
        <f t="shared" si="825"/>
        <v/>
      </c>
      <c r="AJ1379" s="71" t="str">
        <f t="shared" si="826"/>
        <v>Turbidity</v>
      </c>
      <c r="AK1379" s="71" t="str">
        <f t="shared" si="827"/>
        <v/>
      </c>
      <c r="AL1379" s="71" t="str">
        <f t="shared" si="835"/>
        <v>No Data</v>
      </c>
      <c r="AM1379" s="71">
        <f t="shared" si="828"/>
        <v>0</v>
      </c>
    </row>
    <row r="1380" spans="1:39" x14ac:dyDescent="0.45">
      <c r="A1380" s="71" t="str">
        <f t="shared" si="798"/>
        <v>2713500223</v>
      </c>
      <c r="B1380" s="71" t="str">
        <f t="shared" si="799"/>
        <v>09-09-2019 16:01:07 UTC</v>
      </c>
      <c r="C1380" s="71" t="str">
        <f t="shared" si="800"/>
        <v>86aq-7gur-avaf</v>
      </c>
      <c r="D1380" s="71" t="str">
        <f t="shared" si="801"/>
        <v>-15.708609516732395</v>
      </c>
      <c r="E1380" s="71" t="str">
        <f t="shared" si="802"/>
        <v>35.177395697683096</v>
      </c>
      <c r="F1380" s="71" t="str">
        <f t="shared" si="803"/>
        <v>1101.0</v>
      </c>
      <c r="G1380" s="71" t="str">
        <f t="shared" si="804"/>
        <v>Malawi</v>
      </c>
      <c r="H1380" s="71" t="str">
        <f t="shared" si="805"/>
        <v>Chiradzulu</v>
      </c>
      <c r="I1380" s="71" t="str">
        <f t="shared" si="806"/>
        <v>Mpama</v>
      </c>
      <c r="J1380" s="71" t="str">
        <f t="shared" si="807"/>
        <v>Mbalame</v>
      </c>
      <c r="K1380" s="71" t="str">
        <f t="shared" si="808"/>
        <v>Chipole</v>
      </c>
      <c r="L1380" s="71">
        <f t="shared" si="809"/>
        <v>0</v>
      </c>
      <c r="M1380" s="71">
        <f t="shared" si="810"/>
        <v>0</v>
      </c>
      <c r="N1380" s="71">
        <f t="shared" si="829"/>
        <v>0</v>
      </c>
      <c r="O1380" s="71" t="str">
        <f t="shared" si="830"/>
        <v>No Improved System</v>
      </c>
      <c r="P1380" s="71" t="s">
        <v>96</v>
      </c>
      <c r="Q1380" s="71" t="str">
        <f t="shared" si="811"/>
        <v/>
      </c>
      <c r="R1380" s="71" t="str">
        <f t="shared" si="812"/>
        <v>Unprotected well</v>
      </c>
      <c r="S1380" s="71" t="str">
        <f t="shared" si="831"/>
        <v>Unprotected well</v>
      </c>
      <c r="T1380" s="71" t="str">
        <f t="shared" si="813"/>
        <v>N/A</v>
      </c>
      <c r="U1380" s="71">
        <f t="shared" si="814"/>
        <v>100</v>
      </c>
      <c r="V1380" s="71" t="str">
        <f t="shared" si="815"/>
        <v>N/A</v>
      </c>
      <c r="W1380" s="71" t="str">
        <f t="shared" si="816"/>
        <v/>
      </c>
      <c r="X1380" s="71" t="str">
        <f t="shared" si="817"/>
        <v/>
      </c>
      <c r="Y1380" s="71" t="str">
        <f t="shared" si="818"/>
        <v/>
      </c>
      <c r="Z1380" s="71" t="str">
        <f t="shared" si="832"/>
        <v>N/A</v>
      </c>
      <c r="AA1380" s="71" t="str">
        <f t="shared" si="819"/>
        <v>N/A</v>
      </c>
      <c r="AB1380" s="71" t="str">
        <f t="shared" si="820"/>
        <v/>
      </c>
      <c r="AC1380" s="71" t="str">
        <f t="shared" si="821"/>
        <v/>
      </c>
      <c r="AD1380" s="71" t="str">
        <f t="shared" si="833"/>
        <v/>
      </c>
      <c r="AE1380" s="71" t="str">
        <f t="shared" si="834"/>
        <v/>
      </c>
      <c r="AF1380" s="71" t="str">
        <f t="shared" si="822"/>
        <v>N/A</v>
      </c>
      <c r="AG1380" s="71" t="str">
        <f t="shared" si="823"/>
        <v/>
      </c>
      <c r="AH1380" s="71" t="str">
        <f t="shared" si="824"/>
        <v/>
      </c>
      <c r="AI1380" s="71" t="str">
        <f t="shared" si="825"/>
        <v/>
      </c>
      <c r="AJ1380" s="71" t="str">
        <f t="shared" si="826"/>
        <v/>
      </c>
      <c r="AK1380" s="71" t="str">
        <f t="shared" si="827"/>
        <v/>
      </c>
      <c r="AL1380" s="71" t="str">
        <f t="shared" si="835"/>
        <v>N/A</v>
      </c>
      <c r="AM1380" s="71" t="str">
        <f t="shared" si="828"/>
        <v>N/A</v>
      </c>
    </row>
    <row r="1381" spans="1:39" x14ac:dyDescent="0.45">
      <c r="A1381" s="71" t="str">
        <f t="shared" si="798"/>
        <v>2727280501</v>
      </c>
      <c r="B1381" s="71" t="str">
        <f t="shared" si="799"/>
        <v>09-09-2019 16:01:45 UTC</v>
      </c>
      <c r="C1381" s="71" t="str">
        <f t="shared" si="800"/>
        <v>cbwt-r8js-36sq</v>
      </c>
      <c r="D1381" s="71" t="str">
        <f t="shared" si="801"/>
        <v>-15.706105171702802</v>
      </c>
      <c r="E1381" s="71" t="str">
        <f t="shared" si="802"/>
        <v>35.17970382235944</v>
      </c>
      <c r="F1381" s="71" t="str">
        <f t="shared" si="803"/>
        <v>1098.0</v>
      </c>
      <c r="G1381" s="71" t="str">
        <f t="shared" si="804"/>
        <v>Malawi</v>
      </c>
      <c r="H1381" s="71" t="str">
        <f t="shared" si="805"/>
        <v>Chiradzulu</v>
      </c>
      <c r="I1381" s="71" t="str">
        <f t="shared" si="806"/>
        <v>Mpama</v>
      </c>
      <c r="J1381" s="71" t="str">
        <f t="shared" si="807"/>
        <v>Mbalame</v>
      </c>
      <c r="K1381" s="71" t="str">
        <f t="shared" si="808"/>
        <v>Chipole</v>
      </c>
      <c r="L1381" s="71">
        <f t="shared" si="809"/>
        <v>0</v>
      </c>
      <c r="M1381" s="71">
        <f t="shared" si="810"/>
        <v>0</v>
      </c>
      <c r="N1381" s="71">
        <f t="shared" si="829"/>
        <v>3</v>
      </c>
      <c r="O1381" s="71" t="str">
        <f t="shared" si="830"/>
        <v>Basic Level of Service</v>
      </c>
      <c r="P1381" s="71">
        <v>1</v>
      </c>
      <c r="Q1381" s="71" t="str">
        <f t="shared" si="811"/>
        <v>Afridev Handpump</v>
      </c>
      <c r="R1381" s="71" t="str">
        <f t="shared" si="812"/>
        <v/>
      </c>
      <c r="S1381" s="71" t="str">
        <f t="shared" si="831"/>
        <v>Afridev Handpump</v>
      </c>
      <c r="T1381" s="71">
        <f t="shared" si="813"/>
        <v>1</v>
      </c>
      <c r="U1381" s="71">
        <f t="shared" si="814"/>
        <v>300</v>
      </c>
      <c r="V1381" s="71">
        <f t="shared" si="815"/>
        <v>0</v>
      </c>
      <c r="W1381" s="71">
        <f t="shared" si="816"/>
        <v>0</v>
      </c>
      <c r="X1381" s="71">
        <f t="shared" si="817"/>
        <v>1</v>
      </c>
      <c r="Y1381" s="71">
        <f t="shared" si="818"/>
        <v>0</v>
      </c>
      <c r="Z1381" s="71">
        <f t="shared" si="832"/>
        <v>0</v>
      </c>
      <c r="AA1381" s="71">
        <f t="shared" si="819"/>
        <v>0</v>
      </c>
      <c r="AB1381" s="71">
        <f t="shared" si="820"/>
        <v>120</v>
      </c>
      <c r="AC1381" s="71" t="str">
        <f t="shared" si="821"/>
        <v>Handpump</v>
      </c>
      <c r="AD1381" s="71">
        <f t="shared" si="833"/>
        <v>120</v>
      </c>
      <c r="AE1381" s="71" t="str">
        <f t="shared" si="834"/>
        <v/>
      </c>
      <c r="AF1381" s="71">
        <f t="shared" si="822"/>
        <v>1</v>
      </c>
      <c r="AG1381" s="71" t="str">
        <f t="shared" si="823"/>
        <v/>
      </c>
      <c r="AH1381" s="71" t="str">
        <f t="shared" si="824"/>
        <v/>
      </c>
      <c r="AI1381" s="71" t="str">
        <f t="shared" si="825"/>
        <v/>
      </c>
      <c r="AJ1381" s="71" t="str">
        <f t="shared" si="826"/>
        <v>Turbidity</v>
      </c>
      <c r="AK1381" s="71" t="str">
        <f t="shared" si="827"/>
        <v/>
      </c>
      <c r="AL1381" s="71" t="str">
        <f t="shared" si="835"/>
        <v>No Data</v>
      </c>
      <c r="AM1381" s="71">
        <f t="shared" si="828"/>
        <v>0</v>
      </c>
    </row>
    <row r="1382" spans="1:39" x14ac:dyDescent="0.45">
      <c r="A1382" s="71" t="str">
        <f t="shared" si="798"/>
        <v>2744520216</v>
      </c>
      <c r="B1382" s="71" t="str">
        <f t="shared" si="799"/>
        <v>09-09-2019 16:11:19 UTC</v>
      </c>
      <c r="C1382" s="71" t="str">
        <f t="shared" si="800"/>
        <v>372b-h1u7-4d8k</v>
      </c>
      <c r="D1382" s="71" t="str">
        <f t="shared" si="801"/>
        <v>-15.651517189107835</v>
      </c>
      <c r="E1382" s="71" t="str">
        <f t="shared" si="802"/>
        <v>35.250241393223405</v>
      </c>
      <c r="F1382" s="71" t="str">
        <f t="shared" si="803"/>
        <v>864.0</v>
      </c>
      <c r="G1382" s="71" t="str">
        <f t="shared" si="804"/>
        <v>Malawi</v>
      </c>
      <c r="H1382" s="71" t="str">
        <f t="shared" si="805"/>
        <v>Chiradzulu</v>
      </c>
      <c r="I1382" s="71" t="str">
        <f t="shared" si="806"/>
        <v>Sandrack</v>
      </c>
      <c r="J1382" s="71" t="str">
        <f t="shared" si="807"/>
        <v>Mauwa</v>
      </c>
      <c r="K1382" s="71" t="str">
        <f t="shared" si="808"/>
        <v>Mauwa</v>
      </c>
      <c r="L1382" s="71">
        <f t="shared" si="809"/>
        <v>0</v>
      </c>
      <c r="M1382" s="71">
        <f t="shared" si="810"/>
        <v>0</v>
      </c>
      <c r="N1382" s="71">
        <f t="shared" si="829"/>
        <v>6</v>
      </c>
      <c r="O1382" s="71" t="str">
        <f t="shared" si="830"/>
        <v>Intermediate Level of Service</v>
      </c>
      <c r="P1382" s="71">
        <v>1</v>
      </c>
      <c r="Q1382" s="71" t="str">
        <f t="shared" si="811"/>
        <v>Afridev Handpump</v>
      </c>
      <c r="R1382" s="71" t="str">
        <f t="shared" si="812"/>
        <v/>
      </c>
      <c r="S1382" s="71" t="str">
        <f t="shared" si="831"/>
        <v>Afridev Handpump</v>
      </c>
      <c r="T1382" s="71">
        <f t="shared" si="813"/>
        <v>1</v>
      </c>
      <c r="U1382" s="71">
        <f t="shared" si="814"/>
        <v>600</v>
      </c>
      <c r="V1382" s="71">
        <f t="shared" si="815"/>
        <v>0</v>
      </c>
      <c r="W1382" s="71">
        <f t="shared" si="816"/>
        <v>0</v>
      </c>
      <c r="X1382" s="71">
        <f t="shared" si="817"/>
        <v>1</v>
      </c>
      <c r="Y1382" s="71">
        <f t="shared" si="818"/>
        <v>0</v>
      </c>
      <c r="Z1382" s="71">
        <f t="shared" si="832"/>
        <v>0</v>
      </c>
      <c r="AA1382" s="71">
        <f t="shared" si="819"/>
        <v>1</v>
      </c>
      <c r="AB1382" s="71">
        <f t="shared" si="820"/>
        <v>68</v>
      </c>
      <c r="AC1382" s="71" t="str">
        <f t="shared" si="821"/>
        <v>Handpump</v>
      </c>
      <c r="AD1382" s="71">
        <f t="shared" si="833"/>
        <v>68</v>
      </c>
      <c r="AE1382" s="71" t="str">
        <f t="shared" si="834"/>
        <v/>
      </c>
      <c r="AF1382" s="71">
        <f t="shared" si="822"/>
        <v>1</v>
      </c>
      <c r="AG1382" s="71" t="str">
        <f t="shared" si="823"/>
        <v/>
      </c>
      <c r="AH1382" s="71" t="str">
        <f t="shared" si="824"/>
        <v/>
      </c>
      <c r="AI1382" s="71">
        <f t="shared" si="825"/>
        <v>1</v>
      </c>
      <c r="AJ1382" s="71" t="str">
        <f t="shared" si="826"/>
        <v>Turbidity</v>
      </c>
      <c r="AK1382" s="71">
        <f t="shared" si="827"/>
        <v>1</v>
      </c>
      <c r="AL1382" s="71">
        <f t="shared" si="835"/>
        <v>1</v>
      </c>
      <c r="AM1382" s="71">
        <f t="shared" si="828"/>
        <v>1</v>
      </c>
    </row>
    <row r="1383" spans="1:39" x14ac:dyDescent="0.45">
      <c r="A1383" s="71" t="str">
        <f t="shared" si="798"/>
        <v>2727320451</v>
      </c>
      <c r="B1383" s="71" t="str">
        <f t="shared" si="799"/>
        <v>09-09-2019 18:31:08 UTC</v>
      </c>
      <c r="C1383" s="71" t="str">
        <f t="shared" si="800"/>
        <v>vw85-n1fv-ftsk</v>
      </c>
      <c r="D1383" s="71" t="str">
        <f t="shared" si="801"/>
        <v>-15.822245408780873</v>
      </c>
      <c r="E1383" s="71" t="str">
        <f t="shared" si="802"/>
        <v>35.12972764670849</v>
      </c>
      <c r="F1383" s="71" t="str">
        <f t="shared" si="803"/>
        <v>972.0</v>
      </c>
      <c r="G1383" s="71" t="str">
        <f t="shared" si="804"/>
        <v>Malawi</v>
      </c>
      <c r="H1383" s="71" t="str">
        <f t="shared" si="805"/>
        <v>Chiradzulu</v>
      </c>
      <c r="I1383" s="71" t="str">
        <f t="shared" si="806"/>
        <v>Likoswe</v>
      </c>
      <c r="J1383" s="71" t="str">
        <f t="shared" si="807"/>
        <v>Kusawali</v>
      </c>
      <c r="K1383" s="71" t="str">
        <f t="shared" si="808"/>
        <v>Mkwate</v>
      </c>
      <c r="L1383" s="71">
        <f t="shared" si="809"/>
        <v>0</v>
      </c>
      <c r="M1383" s="71">
        <f t="shared" si="810"/>
        <v>0</v>
      </c>
      <c r="N1383" s="71">
        <f t="shared" si="829"/>
        <v>7</v>
      </c>
      <c r="O1383" s="71" t="str">
        <f t="shared" si="830"/>
        <v>Intermediate Level of Service</v>
      </c>
      <c r="P1383" s="71">
        <v>1</v>
      </c>
      <c r="Q1383" s="71" t="str">
        <f t="shared" si="811"/>
        <v>Afridev Handpump</v>
      </c>
      <c r="R1383" s="71" t="str">
        <f t="shared" si="812"/>
        <v/>
      </c>
      <c r="S1383" s="71" t="str">
        <f t="shared" si="831"/>
        <v>Afridev Handpump</v>
      </c>
      <c r="T1383" s="71">
        <f t="shared" si="813"/>
        <v>1</v>
      </c>
      <c r="U1383" s="71">
        <f t="shared" si="814"/>
        <v>600</v>
      </c>
      <c r="V1383" s="71">
        <f t="shared" si="815"/>
        <v>0</v>
      </c>
      <c r="W1383" s="71">
        <f t="shared" si="816"/>
        <v>1</v>
      </c>
      <c r="X1383" s="71" t="str">
        <f t="shared" si="817"/>
        <v/>
      </c>
      <c r="Y1383" s="71" t="str">
        <f t="shared" si="818"/>
        <v/>
      </c>
      <c r="Z1383" s="71">
        <f t="shared" si="832"/>
        <v>1</v>
      </c>
      <c r="AA1383" s="71">
        <f t="shared" si="819"/>
        <v>1</v>
      </c>
      <c r="AB1383" s="71">
        <f t="shared" si="820"/>
        <v>74</v>
      </c>
      <c r="AC1383" s="71" t="str">
        <f t="shared" si="821"/>
        <v>Handpump</v>
      </c>
      <c r="AD1383" s="71">
        <f t="shared" si="833"/>
        <v>74</v>
      </c>
      <c r="AE1383" s="71" t="str">
        <f t="shared" si="834"/>
        <v/>
      </c>
      <c r="AF1383" s="71">
        <f t="shared" si="822"/>
        <v>1</v>
      </c>
      <c r="AG1383" s="71" t="str">
        <f t="shared" si="823"/>
        <v/>
      </c>
      <c r="AH1383" s="71" t="str">
        <f t="shared" si="824"/>
        <v/>
      </c>
      <c r="AI1383" s="71">
        <f t="shared" si="825"/>
        <v>1</v>
      </c>
      <c r="AJ1383" s="71" t="str">
        <f t="shared" si="826"/>
        <v>Turbidity</v>
      </c>
      <c r="AK1383" s="71">
        <f t="shared" si="827"/>
        <v>1</v>
      </c>
      <c r="AL1383" s="71">
        <f t="shared" si="835"/>
        <v>1</v>
      </c>
      <c r="AM1383" s="71">
        <f t="shared" si="828"/>
        <v>1</v>
      </c>
    </row>
    <row r="1384" spans="1:39" x14ac:dyDescent="0.45">
      <c r="A1384" s="71" t="str">
        <f t="shared" si="798"/>
        <v>2727330462</v>
      </c>
      <c r="B1384" s="71" t="str">
        <f t="shared" si="799"/>
        <v>09-09-2019 18:33:16 UTC</v>
      </c>
      <c r="C1384" s="71" t="str">
        <f t="shared" si="800"/>
        <v>gx45-beup-h0mm</v>
      </c>
      <c r="D1384" s="71" t="str">
        <f t="shared" si="801"/>
        <v>-15.819819937460124</v>
      </c>
      <c r="E1384" s="71" t="str">
        <f t="shared" si="802"/>
        <v>35.132712023332715</v>
      </c>
      <c r="F1384" s="71" t="str">
        <f t="shared" si="803"/>
        <v>964.0</v>
      </c>
      <c r="G1384" s="71" t="str">
        <f t="shared" si="804"/>
        <v>Malawi</v>
      </c>
      <c r="H1384" s="71" t="str">
        <f t="shared" si="805"/>
        <v>Chiradzulu</v>
      </c>
      <c r="I1384" s="71" t="str">
        <f t="shared" si="806"/>
        <v>Likoswe</v>
      </c>
      <c r="J1384" s="71" t="str">
        <f t="shared" si="807"/>
        <v>Kusawali</v>
      </c>
      <c r="K1384" s="71" t="str">
        <f t="shared" si="808"/>
        <v>Mkwate</v>
      </c>
      <c r="L1384" s="71">
        <f t="shared" si="809"/>
        <v>0</v>
      </c>
      <c r="M1384" s="71">
        <f t="shared" si="810"/>
        <v>0</v>
      </c>
      <c r="N1384" s="71">
        <f t="shared" si="829"/>
        <v>0</v>
      </c>
      <c r="O1384" s="71" t="str">
        <f t="shared" si="830"/>
        <v>No Improved System</v>
      </c>
      <c r="P1384" s="71" t="s">
        <v>96</v>
      </c>
      <c r="Q1384" s="71" t="str">
        <f t="shared" si="811"/>
        <v/>
      </c>
      <c r="R1384" s="71" t="str">
        <f t="shared" si="812"/>
        <v>Unprotected well</v>
      </c>
      <c r="S1384" s="71" t="str">
        <f t="shared" si="831"/>
        <v>Unprotected well</v>
      </c>
      <c r="T1384" s="71" t="str">
        <f t="shared" si="813"/>
        <v>N/A</v>
      </c>
      <c r="U1384" s="71">
        <f t="shared" si="814"/>
        <v>300</v>
      </c>
      <c r="V1384" s="71" t="str">
        <f t="shared" si="815"/>
        <v>N/A</v>
      </c>
      <c r="W1384" s="71" t="str">
        <f t="shared" si="816"/>
        <v/>
      </c>
      <c r="X1384" s="71" t="str">
        <f t="shared" si="817"/>
        <v/>
      </c>
      <c r="Y1384" s="71" t="str">
        <f t="shared" si="818"/>
        <v/>
      </c>
      <c r="Z1384" s="71" t="str">
        <f t="shared" si="832"/>
        <v>N/A</v>
      </c>
      <c r="AA1384" s="71" t="str">
        <f t="shared" si="819"/>
        <v>N/A</v>
      </c>
      <c r="AB1384" s="71" t="str">
        <f t="shared" si="820"/>
        <v/>
      </c>
      <c r="AC1384" s="71" t="str">
        <f t="shared" si="821"/>
        <v/>
      </c>
      <c r="AD1384" s="71" t="str">
        <f t="shared" si="833"/>
        <v/>
      </c>
      <c r="AE1384" s="71" t="str">
        <f t="shared" si="834"/>
        <v/>
      </c>
      <c r="AF1384" s="71" t="str">
        <f t="shared" si="822"/>
        <v>N/A</v>
      </c>
      <c r="AG1384" s="71" t="str">
        <f t="shared" si="823"/>
        <v/>
      </c>
      <c r="AH1384" s="71" t="str">
        <f t="shared" si="824"/>
        <v/>
      </c>
      <c r="AI1384" s="71" t="str">
        <f t="shared" si="825"/>
        <v/>
      </c>
      <c r="AJ1384" s="71" t="str">
        <f t="shared" si="826"/>
        <v/>
      </c>
      <c r="AK1384" s="71" t="str">
        <f t="shared" si="827"/>
        <v/>
      </c>
      <c r="AL1384" s="71" t="str">
        <f t="shared" si="835"/>
        <v>N/A</v>
      </c>
      <c r="AM1384" s="71" t="str">
        <f t="shared" si="828"/>
        <v>N/A</v>
      </c>
    </row>
    <row r="1385" spans="1:39" x14ac:dyDescent="0.45">
      <c r="A1385" s="71" t="str">
        <f t="shared" si="798"/>
        <v>2731160478</v>
      </c>
      <c r="B1385" s="71" t="str">
        <f t="shared" si="799"/>
        <v>09-09-2019 18:33:45 UTC</v>
      </c>
      <c r="C1385" s="71" t="str">
        <f t="shared" si="800"/>
        <v>1h1x-jhdy-vpda</v>
      </c>
      <c r="D1385" s="71" t="str">
        <f t="shared" si="801"/>
        <v>-15.82096213940531</v>
      </c>
      <c r="E1385" s="71" t="str">
        <f t="shared" si="802"/>
        <v>35.13888135552406</v>
      </c>
      <c r="F1385" s="71" t="str">
        <f t="shared" si="803"/>
        <v>960.0</v>
      </c>
      <c r="G1385" s="71" t="str">
        <f t="shared" si="804"/>
        <v>Malawi</v>
      </c>
      <c r="H1385" s="71" t="str">
        <f t="shared" si="805"/>
        <v>Chiradzulu</v>
      </c>
      <c r="I1385" s="71" t="str">
        <f t="shared" si="806"/>
        <v>Likoswe</v>
      </c>
      <c r="J1385" s="71" t="str">
        <f t="shared" si="807"/>
        <v>Kusawali</v>
      </c>
      <c r="K1385" s="71" t="str">
        <f t="shared" si="808"/>
        <v>Mbemba</v>
      </c>
      <c r="L1385" s="71">
        <f t="shared" si="809"/>
        <v>0</v>
      </c>
      <c r="M1385" s="71">
        <f t="shared" si="810"/>
        <v>0</v>
      </c>
      <c r="N1385" s="71">
        <f t="shared" si="829"/>
        <v>6</v>
      </c>
      <c r="O1385" s="71" t="str">
        <f t="shared" si="830"/>
        <v>Intermediate Level of Service</v>
      </c>
      <c r="P1385" s="71">
        <v>1</v>
      </c>
      <c r="Q1385" s="71" t="str">
        <f t="shared" si="811"/>
        <v>Afridev Handpump</v>
      </c>
      <c r="R1385" s="71" t="str">
        <f t="shared" si="812"/>
        <v/>
      </c>
      <c r="S1385" s="71" t="str">
        <f t="shared" si="831"/>
        <v>Afridev Handpump</v>
      </c>
      <c r="T1385" s="71">
        <f t="shared" si="813"/>
        <v>1</v>
      </c>
      <c r="U1385" s="71">
        <f t="shared" si="814"/>
        <v>2000</v>
      </c>
      <c r="V1385" s="71">
        <f t="shared" si="815"/>
        <v>0</v>
      </c>
      <c r="W1385" s="71">
        <f t="shared" si="816"/>
        <v>0</v>
      </c>
      <c r="X1385" s="71">
        <f t="shared" si="817"/>
        <v>1</v>
      </c>
      <c r="Y1385" s="71">
        <f t="shared" si="818"/>
        <v>0</v>
      </c>
      <c r="Z1385" s="71">
        <f t="shared" si="832"/>
        <v>0</v>
      </c>
      <c r="AA1385" s="71">
        <f t="shared" si="819"/>
        <v>1</v>
      </c>
      <c r="AB1385" s="71">
        <f t="shared" si="820"/>
        <v>80</v>
      </c>
      <c r="AC1385" s="71" t="str">
        <f t="shared" si="821"/>
        <v>Handpump</v>
      </c>
      <c r="AD1385" s="71">
        <f t="shared" si="833"/>
        <v>80</v>
      </c>
      <c r="AE1385" s="71" t="str">
        <f t="shared" si="834"/>
        <v/>
      </c>
      <c r="AF1385" s="71">
        <f t="shared" si="822"/>
        <v>1</v>
      </c>
      <c r="AG1385" s="71" t="str">
        <f t="shared" si="823"/>
        <v/>
      </c>
      <c r="AH1385" s="71" t="str">
        <f t="shared" si="824"/>
        <v/>
      </c>
      <c r="AI1385" s="71">
        <f t="shared" si="825"/>
        <v>1</v>
      </c>
      <c r="AJ1385" s="71" t="str">
        <f t="shared" si="826"/>
        <v>Turbidity</v>
      </c>
      <c r="AK1385" s="71">
        <f t="shared" si="827"/>
        <v>1</v>
      </c>
      <c r="AL1385" s="71">
        <f t="shared" si="835"/>
        <v>1</v>
      </c>
      <c r="AM1385" s="71">
        <f t="shared" si="828"/>
        <v>1</v>
      </c>
    </row>
    <row r="1386" spans="1:39" x14ac:dyDescent="0.45">
      <c r="A1386" s="71" t="str">
        <f t="shared" si="798"/>
        <v>2739100287</v>
      </c>
      <c r="B1386" s="71" t="str">
        <f t="shared" si="799"/>
        <v>10-09-2019 06:02:28 UTC</v>
      </c>
      <c r="C1386" s="71" t="str">
        <f t="shared" si="800"/>
        <v>cygv-f8ur-w3tg</v>
      </c>
      <c r="D1386" s="71" t="str">
        <f t="shared" si="801"/>
        <v>-15.619410015642643</v>
      </c>
      <c r="E1386" s="71" t="str">
        <f t="shared" si="802"/>
        <v>35.15924669802189</v>
      </c>
      <c r="F1386" s="71" t="str">
        <f t="shared" si="803"/>
        <v>1021.0</v>
      </c>
      <c r="G1386" s="71" t="str">
        <f t="shared" si="804"/>
        <v>Malawi</v>
      </c>
      <c r="H1386" s="71" t="str">
        <f t="shared" si="805"/>
        <v>Chiradzulu</v>
      </c>
      <c r="I1386" s="71" t="str">
        <f t="shared" si="806"/>
        <v>Mpama</v>
      </c>
      <c r="J1386" s="71" t="str">
        <f t="shared" si="807"/>
        <v>Kachingwe</v>
      </c>
      <c r="K1386" s="71" t="str">
        <f t="shared" si="808"/>
        <v>Kachingwe</v>
      </c>
      <c r="L1386" s="71">
        <f t="shared" si="809"/>
        <v>0</v>
      </c>
      <c r="M1386" s="71">
        <f t="shared" si="810"/>
        <v>0</v>
      </c>
      <c r="N1386" s="71">
        <f t="shared" si="829"/>
        <v>0</v>
      </c>
      <c r="O1386" s="71" t="str">
        <f t="shared" si="830"/>
        <v>No Improved System</v>
      </c>
      <c r="P1386" s="71" t="s">
        <v>96</v>
      </c>
      <c r="Q1386" s="71" t="str">
        <f t="shared" si="811"/>
        <v/>
      </c>
      <c r="R1386" s="71" t="str">
        <f t="shared" si="812"/>
        <v/>
      </c>
      <c r="S1386" s="71" t="str">
        <f t="shared" si="831"/>
        <v/>
      </c>
      <c r="T1386" s="71" t="str">
        <f t="shared" si="813"/>
        <v>N/A</v>
      </c>
      <c r="U1386" s="71">
        <f t="shared" si="814"/>
        <v>275</v>
      </c>
      <c r="V1386" s="71" t="str">
        <f t="shared" si="815"/>
        <v>N/A</v>
      </c>
      <c r="W1386" s="71" t="str">
        <f t="shared" si="816"/>
        <v/>
      </c>
      <c r="X1386" s="71" t="str">
        <f t="shared" si="817"/>
        <v/>
      </c>
      <c r="Y1386" s="71" t="str">
        <f t="shared" si="818"/>
        <v/>
      </c>
      <c r="Z1386" s="71" t="str">
        <f t="shared" si="832"/>
        <v>N/A</v>
      </c>
      <c r="AA1386" s="71" t="str">
        <f t="shared" si="819"/>
        <v>N/A</v>
      </c>
      <c r="AB1386" s="71" t="str">
        <f t="shared" si="820"/>
        <v/>
      </c>
      <c r="AC1386" s="71" t="str">
        <f t="shared" si="821"/>
        <v/>
      </c>
      <c r="AD1386" s="71" t="str">
        <f t="shared" si="833"/>
        <v/>
      </c>
      <c r="AE1386" s="71" t="str">
        <f t="shared" si="834"/>
        <v/>
      </c>
      <c r="AF1386" s="71" t="str">
        <f t="shared" si="822"/>
        <v>N/A</v>
      </c>
      <c r="AG1386" s="71" t="str">
        <f t="shared" si="823"/>
        <v/>
      </c>
      <c r="AH1386" s="71" t="str">
        <f t="shared" si="824"/>
        <v/>
      </c>
      <c r="AI1386" s="71" t="str">
        <f t="shared" si="825"/>
        <v/>
      </c>
      <c r="AJ1386" s="71" t="str">
        <f t="shared" si="826"/>
        <v/>
      </c>
      <c r="AK1386" s="71" t="str">
        <f t="shared" si="827"/>
        <v/>
      </c>
      <c r="AL1386" s="71" t="str">
        <f t="shared" si="835"/>
        <v>N/A</v>
      </c>
      <c r="AM1386" s="71" t="str">
        <f t="shared" si="828"/>
        <v>N/A</v>
      </c>
    </row>
    <row r="1387" spans="1:39" x14ac:dyDescent="0.45">
      <c r="A1387" s="71" t="str">
        <f t="shared" si="798"/>
        <v>2739110233</v>
      </c>
      <c r="B1387" s="71" t="str">
        <f t="shared" si="799"/>
        <v>10-09-2019 06:37:41 UTC</v>
      </c>
      <c r="C1387" s="71" t="str">
        <f t="shared" si="800"/>
        <v>awqd-j488-v2sn</v>
      </c>
      <c r="D1387" s="71" t="str">
        <f t="shared" si="801"/>
        <v>-15.626624152064323</v>
      </c>
      <c r="E1387" s="71" t="str">
        <f t="shared" si="802"/>
        <v>35.1600834634155</v>
      </c>
      <c r="F1387" s="71" t="str">
        <f t="shared" si="803"/>
        <v>1043.0</v>
      </c>
      <c r="G1387" s="71" t="str">
        <f t="shared" si="804"/>
        <v>Malawi</v>
      </c>
      <c r="H1387" s="71" t="str">
        <f t="shared" si="805"/>
        <v>Chiradzulu</v>
      </c>
      <c r="I1387" s="71" t="str">
        <f t="shared" si="806"/>
        <v>Mpama</v>
      </c>
      <c r="J1387" s="71" t="str">
        <f t="shared" si="807"/>
        <v>Kachingwe</v>
      </c>
      <c r="K1387" s="71" t="str">
        <f t="shared" si="808"/>
        <v>Mbindula</v>
      </c>
      <c r="L1387" s="71">
        <f t="shared" si="809"/>
        <v>0</v>
      </c>
      <c r="M1387" s="71">
        <f t="shared" si="810"/>
        <v>0</v>
      </c>
      <c r="N1387" s="71">
        <f t="shared" si="829"/>
        <v>4</v>
      </c>
      <c r="O1387" s="71" t="str">
        <f t="shared" si="830"/>
        <v>Basic Level of Service</v>
      </c>
      <c r="P1387" s="71">
        <v>1</v>
      </c>
      <c r="Q1387" s="71" t="str">
        <f t="shared" si="811"/>
        <v>Afridev Handpump</v>
      </c>
      <c r="R1387" s="71" t="str">
        <f t="shared" si="812"/>
        <v/>
      </c>
      <c r="S1387" s="71" t="str">
        <f t="shared" si="831"/>
        <v>Afridev Handpump</v>
      </c>
      <c r="T1387" s="71">
        <f t="shared" si="813"/>
        <v>1</v>
      </c>
      <c r="U1387" s="71">
        <f t="shared" si="814"/>
        <v>275</v>
      </c>
      <c r="V1387" s="71">
        <f t="shared" si="815"/>
        <v>0</v>
      </c>
      <c r="W1387" s="71">
        <f t="shared" si="816"/>
        <v>0</v>
      </c>
      <c r="X1387" s="71">
        <f t="shared" si="817"/>
        <v>1</v>
      </c>
      <c r="Y1387" s="71">
        <f t="shared" si="818"/>
        <v>0</v>
      </c>
      <c r="Z1387" s="71">
        <f t="shared" si="832"/>
        <v>0</v>
      </c>
      <c r="AA1387" s="71">
        <f t="shared" si="819"/>
        <v>1</v>
      </c>
      <c r="AB1387" s="71">
        <f t="shared" si="820"/>
        <v>125</v>
      </c>
      <c r="AC1387" s="71" t="str">
        <f t="shared" si="821"/>
        <v>Handpump</v>
      </c>
      <c r="AD1387" s="71">
        <f t="shared" si="833"/>
        <v>125</v>
      </c>
      <c r="AE1387" s="71" t="str">
        <f t="shared" si="834"/>
        <v/>
      </c>
      <c r="AF1387" s="71">
        <f t="shared" si="822"/>
        <v>0</v>
      </c>
      <c r="AG1387" s="71" t="str">
        <f t="shared" si="823"/>
        <v/>
      </c>
      <c r="AH1387" s="71" t="str">
        <f t="shared" si="824"/>
        <v/>
      </c>
      <c r="AI1387" s="71">
        <f t="shared" si="825"/>
        <v>1</v>
      </c>
      <c r="AJ1387" s="71" t="str">
        <f t="shared" si="826"/>
        <v>Turbidity</v>
      </c>
      <c r="AK1387" s="71">
        <f t="shared" si="827"/>
        <v>1</v>
      </c>
      <c r="AL1387" s="71">
        <f t="shared" si="835"/>
        <v>1</v>
      </c>
      <c r="AM1387" s="71">
        <f t="shared" si="828"/>
        <v>0</v>
      </c>
    </row>
    <row r="1388" spans="1:39" x14ac:dyDescent="0.45">
      <c r="A1388" s="71" t="str">
        <f t="shared" si="798"/>
        <v>2719780145</v>
      </c>
      <c r="B1388" s="71" t="str">
        <f t="shared" si="799"/>
        <v>10-09-2019 07:09:24 UTC</v>
      </c>
      <c r="C1388" s="71" t="str">
        <f t="shared" si="800"/>
        <v>qsg8-cka1-7xn1</v>
      </c>
      <c r="D1388" s="71" t="str">
        <f t="shared" si="801"/>
        <v>-15.621372973546386</v>
      </c>
      <c r="E1388" s="71" t="str">
        <f t="shared" si="802"/>
        <v>35.1539153046906</v>
      </c>
      <c r="F1388" s="71" t="str">
        <f t="shared" si="803"/>
        <v>1061.0</v>
      </c>
      <c r="G1388" s="71" t="str">
        <f t="shared" si="804"/>
        <v>Malawi</v>
      </c>
      <c r="H1388" s="71" t="str">
        <f t="shared" si="805"/>
        <v>Chiradzulu</v>
      </c>
      <c r="I1388" s="71" t="str">
        <f t="shared" si="806"/>
        <v>Mpama</v>
      </c>
      <c r="J1388" s="71" t="str">
        <f t="shared" si="807"/>
        <v>Kachingwe</v>
      </c>
      <c r="K1388" s="71" t="str">
        <f t="shared" si="808"/>
        <v>Kachingwe</v>
      </c>
      <c r="L1388" s="71">
        <f t="shared" si="809"/>
        <v>0</v>
      </c>
      <c r="M1388" s="71">
        <f t="shared" si="810"/>
        <v>0</v>
      </c>
      <c r="N1388" s="71">
        <f t="shared" si="829"/>
        <v>4</v>
      </c>
      <c r="O1388" s="71" t="str">
        <f t="shared" si="830"/>
        <v>Basic Level of Service</v>
      </c>
      <c r="P1388" s="71">
        <v>1</v>
      </c>
      <c r="Q1388" s="71" t="str">
        <f t="shared" si="811"/>
        <v>Afridev Handpump</v>
      </c>
      <c r="R1388" s="71" t="str">
        <f t="shared" si="812"/>
        <v/>
      </c>
      <c r="S1388" s="71" t="str">
        <f t="shared" si="831"/>
        <v>Afridev Handpump</v>
      </c>
      <c r="T1388" s="71">
        <f t="shared" si="813"/>
        <v>0</v>
      </c>
      <c r="U1388" s="71">
        <f t="shared" si="814"/>
        <v>275</v>
      </c>
      <c r="V1388" s="71">
        <f t="shared" si="815"/>
        <v>0</v>
      </c>
      <c r="W1388" s="71">
        <f t="shared" si="816"/>
        <v>0</v>
      </c>
      <c r="X1388" s="71">
        <f t="shared" si="817"/>
        <v>1</v>
      </c>
      <c r="Y1388" s="71">
        <f t="shared" si="818"/>
        <v>0</v>
      </c>
      <c r="Z1388" s="71">
        <f t="shared" si="832"/>
        <v>0</v>
      </c>
      <c r="AA1388" s="71">
        <f t="shared" si="819"/>
        <v>1</v>
      </c>
      <c r="AB1388" s="71">
        <f t="shared" si="820"/>
        <v>62</v>
      </c>
      <c r="AC1388" s="71" t="str">
        <f t="shared" si="821"/>
        <v>Handpump</v>
      </c>
      <c r="AD1388" s="71">
        <f t="shared" si="833"/>
        <v>62</v>
      </c>
      <c r="AE1388" s="71" t="str">
        <f t="shared" si="834"/>
        <v/>
      </c>
      <c r="AF1388" s="71">
        <f t="shared" si="822"/>
        <v>1</v>
      </c>
      <c r="AG1388" s="71" t="str">
        <f t="shared" si="823"/>
        <v/>
      </c>
      <c r="AH1388" s="71" t="str">
        <f t="shared" si="824"/>
        <v/>
      </c>
      <c r="AI1388" s="71">
        <f t="shared" si="825"/>
        <v>1</v>
      </c>
      <c r="AJ1388" s="71" t="str">
        <f t="shared" si="826"/>
        <v>Turbidity</v>
      </c>
      <c r="AK1388" s="71">
        <f t="shared" si="827"/>
        <v>1</v>
      </c>
      <c r="AL1388" s="71">
        <f t="shared" si="835"/>
        <v>1</v>
      </c>
      <c r="AM1388" s="71">
        <f t="shared" si="828"/>
        <v>0</v>
      </c>
    </row>
    <row r="1389" spans="1:39" x14ac:dyDescent="0.45">
      <c r="A1389" s="71" t="str">
        <f t="shared" si="798"/>
        <v>2727360281</v>
      </c>
      <c r="B1389" s="71" t="str">
        <f t="shared" si="799"/>
        <v>10-09-2019 07:27:44 UTC</v>
      </c>
      <c r="C1389" s="71" t="str">
        <f t="shared" si="800"/>
        <v>dukf-mpgm-39b1</v>
      </c>
      <c r="D1389" s="71" t="str">
        <f t="shared" si="801"/>
        <v>-15.622476073913276</v>
      </c>
      <c r="E1389" s="71" t="str">
        <f t="shared" si="802"/>
        <v>35.15615561977029</v>
      </c>
      <c r="F1389" s="71" t="str">
        <f t="shared" si="803"/>
        <v>1035.0</v>
      </c>
      <c r="G1389" s="71" t="str">
        <f t="shared" si="804"/>
        <v>Malawi</v>
      </c>
      <c r="H1389" s="71" t="str">
        <f t="shared" si="805"/>
        <v>Chiradzulu</v>
      </c>
      <c r="I1389" s="71" t="str">
        <f t="shared" si="806"/>
        <v>Mpama</v>
      </c>
      <c r="J1389" s="71" t="str">
        <f t="shared" si="807"/>
        <v>Kachingwe</v>
      </c>
      <c r="K1389" s="71" t="str">
        <f t="shared" si="808"/>
        <v>Kachingwe</v>
      </c>
      <c r="L1389" s="71">
        <f t="shared" si="809"/>
        <v>0</v>
      </c>
      <c r="M1389" s="71">
        <f t="shared" si="810"/>
        <v>0</v>
      </c>
      <c r="N1389" s="71">
        <f t="shared" si="829"/>
        <v>6</v>
      </c>
      <c r="O1389" s="71" t="str">
        <f t="shared" si="830"/>
        <v>Intermediate Level of Service</v>
      </c>
      <c r="P1389" s="71">
        <v>1</v>
      </c>
      <c r="Q1389" s="71" t="str">
        <f t="shared" si="811"/>
        <v>Afridev Handpump</v>
      </c>
      <c r="R1389" s="71" t="str">
        <f t="shared" si="812"/>
        <v/>
      </c>
      <c r="S1389" s="71" t="str">
        <f t="shared" si="831"/>
        <v>Afridev Handpump</v>
      </c>
      <c r="T1389" s="71">
        <f t="shared" si="813"/>
        <v>1</v>
      </c>
      <c r="U1389" s="71">
        <f t="shared" si="814"/>
        <v>275</v>
      </c>
      <c r="V1389" s="71">
        <f t="shared" si="815"/>
        <v>0</v>
      </c>
      <c r="W1389" s="71">
        <f t="shared" si="816"/>
        <v>0</v>
      </c>
      <c r="X1389" s="71">
        <f t="shared" si="817"/>
        <v>1</v>
      </c>
      <c r="Y1389" s="71">
        <f t="shared" si="818"/>
        <v>0</v>
      </c>
      <c r="Z1389" s="71">
        <f t="shared" si="832"/>
        <v>0</v>
      </c>
      <c r="AA1389" s="71">
        <f t="shared" si="819"/>
        <v>1</v>
      </c>
      <c r="AB1389" s="71">
        <f t="shared" si="820"/>
        <v>75</v>
      </c>
      <c r="AC1389" s="71" t="str">
        <f t="shared" si="821"/>
        <v>Handpump</v>
      </c>
      <c r="AD1389" s="71">
        <f t="shared" si="833"/>
        <v>75</v>
      </c>
      <c r="AE1389" s="71" t="str">
        <f t="shared" si="834"/>
        <v/>
      </c>
      <c r="AF1389" s="71">
        <f t="shared" si="822"/>
        <v>1</v>
      </c>
      <c r="AG1389" s="71" t="str">
        <f t="shared" si="823"/>
        <v/>
      </c>
      <c r="AH1389" s="71" t="str">
        <f t="shared" si="824"/>
        <v/>
      </c>
      <c r="AI1389" s="71">
        <f t="shared" si="825"/>
        <v>1</v>
      </c>
      <c r="AJ1389" s="71" t="str">
        <f t="shared" si="826"/>
        <v>Turbidity</v>
      </c>
      <c r="AK1389" s="71">
        <f t="shared" si="827"/>
        <v>1</v>
      </c>
      <c r="AL1389" s="71">
        <f t="shared" si="835"/>
        <v>1</v>
      </c>
      <c r="AM1389" s="71">
        <f t="shared" si="828"/>
        <v>1</v>
      </c>
    </row>
    <row r="1390" spans="1:39" x14ac:dyDescent="0.45">
      <c r="A1390" s="71" t="str">
        <f t="shared" si="798"/>
        <v>2744610057</v>
      </c>
      <c r="B1390" s="71" t="str">
        <f t="shared" si="799"/>
        <v>10-09-2019 07:42:29 UTC</v>
      </c>
      <c r="C1390" s="71" t="str">
        <f t="shared" si="800"/>
        <v>dgqh-mbrv-eyq</v>
      </c>
      <c r="D1390" s="71" t="str">
        <f t="shared" si="801"/>
        <v>-15.618433775380254</v>
      </c>
      <c r="E1390" s="71" t="str">
        <f t="shared" si="802"/>
        <v>35.153623865917325</v>
      </c>
      <c r="F1390" s="71" t="str">
        <f t="shared" si="803"/>
        <v>1019.0</v>
      </c>
      <c r="G1390" s="71" t="str">
        <f t="shared" si="804"/>
        <v>Malawi</v>
      </c>
      <c r="H1390" s="71" t="str">
        <f t="shared" si="805"/>
        <v>Chiradzulu</v>
      </c>
      <c r="I1390" s="71" t="str">
        <f t="shared" si="806"/>
        <v>Mpama</v>
      </c>
      <c r="J1390" s="71" t="str">
        <f t="shared" si="807"/>
        <v>Kachingwe</v>
      </c>
      <c r="K1390" s="71" t="str">
        <f t="shared" si="808"/>
        <v>Kachingwe</v>
      </c>
      <c r="L1390" s="71">
        <f t="shared" si="809"/>
        <v>0</v>
      </c>
      <c r="M1390" s="71">
        <f t="shared" si="810"/>
        <v>0</v>
      </c>
      <c r="N1390" s="71">
        <f t="shared" si="829"/>
        <v>8</v>
      </c>
      <c r="O1390" s="71" t="str">
        <f t="shared" si="830"/>
        <v>High Level of Service</v>
      </c>
      <c r="P1390" s="71">
        <v>1</v>
      </c>
      <c r="Q1390" s="71" t="str">
        <f t="shared" si="811"/>
        <v>Afridev Handpump</v>
      </c>
      <c r="R1390" s="71" t="str">
        <f t="shared" si="812"/>
        <v/>
      </c>
      <c r="S1390" s="71" t="str">
        <f t="shared" si="831"/>
        <v>Afridev Handpump</v>
      </c>
      <c r="T1390" s="71">
        <f t="shared" si="813"/>
        <v>1</v>
      </c>
      <c r="U1390" s="71">
        <f t="shared" si="814"/>
        <v>105</v>
      </c>
      <c r="V1390" s="71">
        <f t="shared" si="815"/>
        <v>1</v>
      </c>
      <c r="W1390" s="71">
        <f t="shared" si="816"/>
        <v>1</v>
      </c>
      <c r="X1390" s="71" t="str">
        <f t="shared" si="817"/>
        <v/>
      </c>
      <c r="Y1390" s="71" t="str">
        <f t="shared" si="818"/>
        <v/>
      </c>
      <c r="Z1390" s="71">
        <f t="shared" si="832"/>
        <v>1</v>
      </c>
      <c r="AA1390" s="71">
        <f t="shared" si="819"/>
        <v>1</v>
      </c>
      <c r="AB1390" s="71">
        <f t="shared" si="820"/>
        <v>58</v>
      </c>
      <c r="AC1390" s="71" t="str">
        <f t="shared" si="821"/>
        <v>Handpump</v>
      </c>
      <c r="AD1390" s="71">
        <f t="shared" si="833"/>
        <v>58</v>
      </c>
      <c r="AE1390" s="71" t="str">
        <f t="shared" si="834"/>
        <v/>
      </c>
      <c r="AF1390" s="71">
        <f t="shared" si="822"/>
        <v>1</v>
      </c>
      <c r="AG1390" s="71" t="str">
        <f t="shared" si="823"/>
        <v/>
      </c>
      <c r="AH1390" s="71" t="str">
        <f t="shared" si="824"/>
        <v/>
      </c>
      <c r="AI1390" s="71">
        <f t="shared" si="825"/>
        <v>1</v>
      </c>
      <c r="AJ1390" s="71" t="str">
        <f t="shared" si="826"/>
        <v>Turbidity</v>
      </c>
      <c r="AK1390" s="71">
        <f t="shared" si="827"/>
        <v>1</v>
      </c>
      <c r="AL1390" s="71">
        <f t="shared" si="835"/>
        <v>1</v>
      </c>
      <c r="AM1390" s="71">
        <f t="shared" si="828"/>
        <v>1</v>
      </c>
    </row>
    <row r="1391" spans="1:39" x14ac:dyDescent="0.45">
      <c r="A1391" s="71" t="str">
        <f t="shared" si="798"/>
        <v>2725340761</v>
      </c>
      <c r="B1391" s="71" t="str">
        <f t="shared" si="799"/>
        <v>10-09-2019 08:22:23 UTC</v>
      </c>
      <c r="C1391" s="71" t="str">
        <f t="shared" si="800"/>
        <v>rvy3-qh6g-er6u</v>
      </c>
      <c r="D1391" s="71" t="str">
        <f t="shared" si="801"/>
        <v>-15.839506974443793</v>
      </c>
      <c r="E1391" s="71" t="str">
        <f t="shared" si="802"/>
        <v>35.175069719552994</v>
      </c>
      <c r="F1391" s="71" t="str">
        <f t="shared" si="803"/>
        <v>872.0</v>
      </c>
      <c r="G1391" s="71" t="str">
        <f t="shared" si="804"/>
        <v>Malawi</v>
      </c>
      <c r="H1391" s="71" t="str">
        <f t="shared" si="805"/>
        <v>Chiradzulu</v>
      </c>
      <c r="I1391" s="71" t="str">
        <f t="shared" si="806"/>
        <v>Likoswe</v>
      </c>
      <c r="J1391" s="71" t="str">
        <f t="shared" si="807"/>
        <v>Njelemba</v>
      </c>
      <c r="K1391" s="71" t="str">
        <f t="shared" si="808"/>
        <v>Kwerani</v>
      </c>
      <c r="L1391" s="71">
        <f t="shared" si="809"/>
        <v>0</v>
      </c>
      <c r="M1391" s="71">
        <f t="shared" si="810"/>
        <v>0</v>
      </c>
      <c r="N1391" s="71">
        <f t="shared" si="829"/>
        <v>5</v>
      </c>
      <c r="O1391" s="71" t="str">
        <f t="shared" si="830"/>
        <v>Basic Level of Service</v>
      </c>
      <c r="P1391" s="71">
        <v>1</v>
      </c>
      <c r="Q1391" s="71" t="str">
        <f t="shared" si="811"/>
        <v>Afridev Handpump</v>
      </c>
      <c r="R1391" s="71" t="str">
        <f t="shared" si="812"/>
        <v/>
      </c>
      <c r="S1391" s="71" t="str">
        <f t="shared" si="831"/>
        <v>Afridev Handpump</v>
      </c>
      <c r="T1391" s="71">
        <f t="shared" si="813"/>
        <v>1</v>
      </c>
      <c r="U1391" s="71">
        <f t="shared" si="814"/>
        <v>0</v>
      </c>
      <c r="V1391" s="71">
        <f t="shared" si="815"/>
        <v>1</v>
      </c>
      <c r="W1391" s="71">
        <f t="shared" si="816"/>
        <v>1</v>
      </c>
      <c r="X1391" s="71" t="str">
        <f t="shared" si="817"/>
        <v/>
      </c>
      <c r="Y1391" s="71" t="str">
        <f t="shared" si="818"/>
        <v/>
      </c>
      <c r="Z1391" s="71">
        <f t="shared" si="832"/>
        <v>1</v>
      </c>
      <c r="AA1391" s="71">
        <f t="shared" si="819"/>
        <v>0</v>
      </c>
      <c r="AB1391" s="71">
        <f t="shared" si="820"/>
        <v>0</v>
      </c>
      <c r="AC1391" s="71" t="str">
        <f t="shared" si="821"/>
        <v>Handpump</v>
      </c>
      <c r="AD1391" s="71">
        <f t="shared" si="833"/>
        <v>0</v>
      </c>
      <c r="AE1391" s="71" t="str">
        <f t="shared" si="834"/>
        <v/>
      </c>
      <c r="AF1391" s="71">
        <f t="shared" si="822"/>
        <v>1</v>
      </c>
      <c r="AG1391" s="71" t="str">
        <f t="shared" si="823"/>
        <v/>
      </c>
      <c r="AH1391" s="71" t="str">
        <f t="shared" si="824"/>
        <v/>
      </c>
      <c r="AI1391" s="71" t="str">
        <f t="shared" si="825"/>
        <v/>
      </c>
      <c r="AJ1391" s="71" t="str">
        <f t="shared" si="826"/>
        <v>Turbidity</v>
      </c>
      <c r="AK1391" s="71" t="str">
        <f t="shared" si="827"/>
        <v/>
      </c>
      <c r="AL1391" s="71" t="str">
        <f t="shared" si="835"/>
        <v>No Data</v>
      </c>
      <c r="AM1391" s="71">
        <f t="shared" si="828"/>
        <v>0</v>
      </c>
    </row>
    <row r="1392" spans="1:39" x14ac:dyDescent="0.45">
      <c r="A1392" s="71" t="str">
        <f t="shared" si="798"/>
        <v>2719730286</v>
      </c>
      <c r="B1392" s="71" t="str">
        <f t="shared" si="799"/>
        <v>10-09-2019 08:24:57 UTC</v>
      </c>
      <c r="C1392" s="71" t="str">
        <f t="shared" si="800"/>
        <v>d23b-6199-d2wa</v>
      </c>
      <c r="D1392" s="71" t="str">
        <f t="shared" si="801"/>
        <v>-15.62550600618124</v>
      </c>
      <c r="E1392" s="71" t="str">
        <f t="shared" si="802"/>
        <v>35.153929805383086</v>
      </c>
      <c r="F1392" s="71" t="str">
        <f t="shared" si="803"/>
        <v>1050.0</v>
      </c>
      <c r="G1392" s="71" t="str">
        <f t="shared" si="804"/>
        <v>Malawi</v>
      </c>
      <c r="H1392" s="71" t="str">
        <f t="shared" si="805"/>
        <v>Chiradzulu</v>
      </c>
      <c r="I1392" s="71" t="str">
        <f t="shared" si="806"/>
        <v>Mpama</v>
      </c>
      <c r="J1392" s="71" t="str">
        <f t="shared" si="807"/>
        <v>Kachingwe</v>
      </c>
      <c r="K1392" s="71" t="str">
        <f t="shared" si="808"/>
        <v>Kachingwe</v>
      </c>
      <c r="L1392" s="71">
        <f t="shared" si="809"/>
        <v>0</v>
      </c>
      <c r="M1392" s="71">
        <f t="shared" si="810"/>
        <v>0</v>
      </c>
      <c r="N1392" s="71">
        <f t="shared" si="829"/>
        <v>5</v>
      </c>
      <c r="O1392" s="71" t="str">
        <f t="shared" si="830"/>
        <v>Basic Level of Service</v>
      </c>
      <c r="P1392" s="71">
        <v>1</v>
      </c>
      <c r="Q1392" s="71" t="str">
        <f t="shared" si="811"/>
        <v>Afridev Handpump</v>
      </c>
      <c r="R1392" s="71" t="str">
        <f t="shared" si="812"/>
        <v/>
      </c>
      <c r="S1392" s="71" t="str">
        <f t="shared" si="831"/>
        <v>Afridev Handpump</v>
      </c>
      <c r="T1392" s="71">
        <f t="shared" si="813"/>
        <v>1</v>
      </c>
      <c r="U1392" s="71">
        <f t="shared" si="814"/>
        <v>275</v>
      </c>
      <c r="V1392" s="71">
        <f t="shared" si="815"/>
        <v>0</v>
      </c>
      <c r="W1392" s="71">
        <f t="shared" si="816"/>
        <v>0</v>
      </c>
      <c r="X1392" s="71">
        <f t="shared" si="817"/>
        <v>1</v>
      </c>
      <c r="Y1392" s="71">
        <f t="shared" si="818"/>
        <v>0</v>
      </c>
      <c r="Z1392" s="71">
        <f t="shared" si="832"/>
        <v>0</v>
      </c>
      <c r="AA1392" s="71">
        <f t="shared" si="819"/>
        <v>1</v>
      </c>
      <c r="AB1392" s="71">
        <f t="shared" si="820"/>
        <v>100</v>
      </c>
      <c r="AC1392" s="71" t="str">
        <f t="shared" si="821"/>
        <v>Handpump</v>
      </c>
      <c r="AD1392" s="71">
        <f t="shared" si="833"/>
        <v>100</v>
      </c>
      <c r="AE1392" s="71" t="str">
        <f t="shared" si="834"/>
        <v/>
      </c>
      <c r="AF1392" s="71">
        <f t="shared" si="822"/>
        <v>1</v>
      </c>
      <c r="AG1392" s="71" t="str">
        <f t="shared" si="823"/>
        <v/>
      </c>
      <c r="AH1392" s="71" t="str">
        <f t="shared" si="824"/>
        <v/>
      </c>
      <c r="AI1392" s="71">
        <f t="shared" si="825"/>
        <v>1</v>
      </c>
      <c r="AJ1392" s="71" t="str">
        <f t="shared" si="826"/>
        <v>Turbidity</v>
      </c>
      <c r="AK1392" s="71">
        <f t="shared" si="827"/>
        <v>1</v>
      </c>
      <c r="AL1392" s="71">
        <f t="shared" si="835"/>
        <v>1</v>
      </c>
      <c r="AM1392" s="71">
        <f t="shared" si="828"/>
        <v>0</v>
      </c>
    </row>
    <row r="1393" spans="1:39" x14ac:dyDescent="0.45">
      <c r="A1393" s="71" t="str">
        <f t="shared" si="798"/>
        <v>2741190064</v>
      </c>
      <c r="B1393" s="71" t="str">
        <f t="shared" si="799"/>
        <v>10-09-2019 08:28:02 UTC</v>
      </c>
      <c r="C1393" s="71" t="str">
        <f t="shared" si="800"/>
        <v>dn5t-61up-bdyq</v>
      </c>
      <c r="D1393" s="71" t="str">
        <f t="shared" si="801"/>
        <v>-15.623328597284853</v>
      </c>
      <c r="E1393" s="71" t="str">
        <f t="shared" si="802"/>
        <v>35.150441844016314</v>
      </c>
      <c r="F1393" s="71" t="str">
        <f t="shared" si="803"/>
        <v>1013.0</v>
      </c>
      <c r="G1393" s="71" t="str">
        <f t="shared" si="804"/>
        <v>Malawi</v>
      </c>
      <c r="H1393" s="71" t="str">
        <f t="shared" si="805"/>
        <v>Chiradzulu</v>
      </c>
      <c r="I1393" s="71" t="str">
        <f t="shared" si="806"/>
        <v>Mpama</v>
      </c>
      <c r="J1393" s="71" t="str">
        <f t="shared" si="807"/>
        <v>Kachingwe</v>
      </c>
      <c r="K1393" s="71" t="str">
        <f t="shared" si="808"/>
        <v>Kachingwe</v>
      </c>
      <c r="L1393" s="71">
        <f t="shared" si="809"/>
        <v>0</v>
      </c>
      <c r="M1393" s="71">
        <f t="shared" si="810"/>
        <v>0</v>
      </c>
      <c r="N1393" s="71">
        <f t="shared" si="829"/>
        <v>0</v>
      </c>
      <c r="O1393" s="71" t="str">
        <f t="shared" si="830"/>
        <v>No Improved System</v>
      </c>
      <c r="P1393" s="71" t="s">
        <v>96</v>
      </c>
      <c r="Q1393" s="71" t="str">
        <f t="shared" si="811"/>
        <v/>
      </c>
      <c r="R1393" s="71" t="str">
        <f t="shared" si="812"/>
        <v>Unprotected well</v>
      </c>
      <c r="S1393" s="71" t="str">
        <f t="shared" si="831"/>
        <v>Unprotected well</v>
      </c>
      <c r="T1393" s="71" t="str">
        <f t="shared" si="813"/>
        <v>N/A</v>
      </c>
      <c r="U1393" s="71">
        <f t="shared" si="814"/>
        <v>275</v>
      </c>
      <c r="V1393" s="71" t="str">
        <f t="shared" si="815"/>
        <v>N/A</v>
      </c>
      <c r="W1393" s="71" t="str">
        <f t="shared" si="816"/>
        <v/>
      </c>
      <c r="X1393" s="71" t="str">
        <f t="shared" si="817"/>
        <v/>
      </c>
      <c r="Y1393" s="71" t="str">
        <f t="shared" si="818"/>
        <v/>
      </c>
      <c r="Z1393" s="71" t="str">
        <f t="shared" si="832"/>
        <v>N/A</v>
      </c>
      <c r="AA1393" s="71" t="str">
        <f t="shared" si="819"/>
        <v>N/A</v>
      </c>
      <c r="AB1393" s="71" t="str">
        <f t="shared" si="820"/>
        <v/>
      </c>
      <c r="AC1393" s="71" t="str">
        <f t="shared" si="821"/>
        <v/>
      </c>
      <c r="AD1393" s="71" t="str">
        <f t="shared" si="833"/>
        <v/>
      </c>
      <c r="AE1393" s="71" t="str">
        <f t="shared" si="834"/>
        <v/>
      </c>
      <c r="AF1393" s="71" t="str">
        <f t="shared" si="822"/>
        <v>N/A</v>
      </c>
      <c r="AG1393" s="71" t="str">
        <f t="shared" si="823"/>
        <v/>
      </c>
      <c r="AH1393" s="71" t="str">
        <f t="shared" si="824"/>
        <v/>
      </c>
      <c r="AI1393" s="71" t="str">
        <f t="shared" si="825"/>
        <v/>
      </c>
      <c r="AJ1393" s="71" t="str">
        <f t="shared" si="826"/>
        <v/>
      </c>
      <c r="AK1393" s="71" t="str">
        <f t="shared" si="827"/>
        <v/>
      </c>
      <c r="AL1393" s="71" t="str">
        <f t="shared" si="835"/>
        <v>N/A</v>
      </c>
      <c r="AM1393" s="71" t="str">
        <f t="shared" si="828"/>
        <v>N/A</v>
      </c>
    </row>
    <row r="1394" spans="1:39" x14ac:dyDescent="0.45">
      <c r="A1394" s="71" t="str">
        <f t="shared" si="798"/>
        <v>2739080675</v>
      </c>
      <c r="B1394" s="71" t="str">
        <f t="shared" si="799"/>
        <v>10-09-2019 08:38:07 UTC</v>
      </c>
      <c r="C1394" s="71" t="str">
        <f t="shared" si="800"/>
        <v>savu-b1cq-qbuq</v>
      </c>
      <c r="D1394" s="71" t="str">
        <f t="shared" si="801"/>
        <v>-15.843193922191858</v>
      </c>
      <c r="E1394" s="71" t="str">
        <f t="shared" si="802"/>
        <v>35.17579207196832</v>
      </c>
      <c r="F1394" s="71" t="str">
        <f t="shared" si="803"/>
        <v>882.0</v>
      </c>
      <c r="G1394" s="71" t="str">
        <f t="shared" si="804"/>
        <v>Malawi</v>
      </c>
      <c r="H1394" s="71" t="str">
        <f t="shared" si="805"/>
        <v>Chiradzulu</v>
      </c>
      <c r="I1394" s="71" t="str">
        <f t="shared" si="806"/>
        <v>Likoswe</v>
      </c>
      <c r="J1394" s="71" t="str">
        <f t="shared" si="807"/>
        <v>Njelemba</v>
      </c>
      <c r="K1394" s="71" t="str">
        <f t="shared" si="808"/>
        <v>Kwerani</v>
      </c>
      <c r="L1394" s="71">
        <f t="shared" si="809"/>
        <v>0</v>
      </c>
      <c r="M1394" s="71">
        <f t="shared" si="810"/>
        <v>0</v>
      </c>
      <c r="N1394" s="71">
        <f t="shared" si="829"/>
        <v>5</v>
      </c>
      <c r="O1394" s="71" t="str">
        <f t="shared" si="830"/>
        <v>Basic Level of Service</v>
      </c>
      <c r="P1394" s="71">
        <v>1</v>
      </c>
      <c r="Q1394" s="71" t="str">
        <f t="shared" si="811"/>
        <v>Afridev Handpump</v>
      </c>
      <c r="R1394" s="71" t="str">
        <f t="shared" si="812"/>
        <v/>
      </c>
      <c r="S1394" s="71" t="str">
        <f t="shared" si="831"/>
        <v>Afridev Handpump</v>
      </c>
      <c r="T1394" s="71">
        <f t="shared" si="813"/>
        <v>1</v>
      </c>
      <c r="U1394" s="71">
        <f t="shared" si="814"/>
        <v>0</v>
      </c>
      <c r="V1394" s="71">
        <f t="shared" si="815"/>
        <v>1</v>
      </c>
      <c r="W1394" s="71">
        <f t="shared" si="816"/>
        <v>1</v>
      </c>
      <c r="X1394" s="71" t="str">
        <f t="shared" si="817"/>
        <v/>
      </c>
      <c r="Y1394" s="71" t="str">
        <f t="shared" si="818"/>
        <v/>
      </c>
      <c r="Z1394" s="71">
        <f t="shared" si="832"/>
        <v>1</v>
      </c>
      <c r="AA1394" s="71">
        <f t="shared" si="819"/>
        <v>0</v>
      </c>
      <c r="AB1394" s="71">
        <f t="shared" si="820"/>
        <v>0</v>
      </c>
      <c r="AC1394" s="71" t="str">
        <f t="shared" si="821"/>
        <v>Handpump</v>
      </c>
      <c r="AD1394" s="71">
        <f t="shared" si="833"/>
        <v>0</v>
      </c>
      <c r="AE1394" s="71" t="str">
        <f t="shared" si="834"/>
        <v/>
      </c>
      <c r="AF1394" s="71">
        <f t="shared" si="822"/>
        <v>1</v>
      </c>
      <c r="AG1394" s="71" t="str">
        <f t="shared" si="823"/>
        <v/>
      </c>
      <c r="AH1394" s="71" t="str">
        <f t="shared" si="824"/>
        <v/>
      </c>
      <c r="AI1394" s="71" t="str">
        <f t="shared" si="825"/>
        <v/>
      </c>
      <c r="AJ1394" s="71" t="str">
        <f t="shared" si="826"/>
        <v>Turbidity</v>
      </c>
      <c r="AK1394" s="71" t="str">
        <f t="shared" si="827"/>
        <v/>
      </c>
      <c r="AL1394" s="71" t="str">
        <f t="shared" si="835"/>
        <v>No Data</v>
      </c>
      <c r="AM1394" s="71">
        <f t="shared" si="828"/>
        <v>0</v>
      </c>
    </row>
    <row r="1395" spans="1:39" x14ac:dyDescent="0.45">
      <c r="A1395" s="71" t="str">
        <f t="shared" si="798"/>
        <v>2742900095</v>
      </c>
      <c r="B1395" s="71" t="str">
        <f t="shared" si="799"/>
        <v>10-09-2019 08:41:55 UTC</v>
      </c>
      <c r="C1395" s="71" t="str">
        <f t="shared" si="800"/>
        <v>k3x2-herc-04dn</v>
      </c>
      <c r="D1395" s="71" t="str">
        <f t="shared" si="801"/>
        <v>-15.847130441106856</v>
      </c>
      <c r="E1395" s="71" t="str">
        <f t="shared" si="802"/>
        <v>35.18708936870098</v>
      </c>
      <c r="F1395" s="71" t="str">
        <f t="shared" si="803"/>
        <v>856.0</v>
      </c>
      <c r="G1395" s="71" t="str">
        <f t="shared" si="804"/>
        <v>Malawi</v>
      </c>
      <c r="H1395" s="71" t="str">
        <f t="shared" si="805"/>
        <v>Chiradzulu</v>
      </c>
      <c r="I1395" s="71" t="str">
        <f t="shared" si="806"/>
        <v>Likoswe</v>
      </c>
      <c r="J1395" s="71" t="str">
        <f t="shared" si="807"/>
        <v>Njelemba</v>
      </c>
      <c r="K1395" s="71" t="str">
        <f t="shared" si="808"/>
        <v>Lopa</v>
      </c>
      <c r="L1395" s="71">
        <f t="shared" si="809"/>
        <v>0</v>
      </c>
      <c r="M1395" s="71">
        <f t="shared" si="810"/>
        <v>0</v>
      </c>
      <c r="N1395" s="71">
        <f t="shared" si="829"/>
        <v>0</v>
      </c>
      <c r="O1395" s="71" t="str">
        <f t="shared" si="830"/>
        <v>No Improved System</v>
      </c>
      <c r="P1395" s="71" t="s">
        <v>96</v>
      </c>
      <c r="Q1395" s="71" t="str">
        <f t="shared" si="811"/>
        <v/>
      </c>
      <c r="R1395" s="71" t="str">
        <f t="shared" si="812"/>
        <v>Unprotected well</v>
      </c>
      <c r="S1395" s="71" t="str">
        <f t="shared" si="831"/>
        <v>Unprotected well</v>
      </c>
      <c r="T1395" s="71" t="str">
        <f t="shared" si="813"/>
        <v>N/A</v>
      </c>
      <c r="U1395" s="71">
        <f t="shared" si="814"/>
        <v>9</v>
      </c>
      <c r="V1395" s="71" t="str">
        <f t="shared" si="815"/>
        <v>N/A</v>
      </c>
      <c r="W1395" s="71" t="str">
        <f t="shared" si="816"/>
        <v/>
      </c>
      <c r="X1395" s="71" t="str">
        <f t="shared" si="817"/>
        <v/>
      </c>
      <c r="Y1395" s="71" t="str">
        <f t="shared" si="818"/>
        <v/>
      </c>
      <c r="Z1395" s="71" t="str">
        <f t="shared" si="832"/>
        <v>N/A</v>
      </c>
      <c r="AA1395" s="71" t="str">
        <f t="shared" si="819"/>
        <v>N/A</v>
      </c>
      <c r="AB1395" s="71" t="str">
        <f t="shared" si="820"/>
        <v/>
      </c>
      <c r="AC1395" s="71" t="str">
        <f t="shared" si="821"/>
        <v/>
      </c>
      <c r="AD1395" s="71" t="str">
        <f t="shared" si="833"/>
        <v/>
      </c>
      <c r="AE1395" s="71" t="str">
        <f t="shared" si="834"/>
        <v/>
      </c>
      <c r="AF1395" s="71" t="str">
        <f t="shared" si="822"/>
        <v>N/A</v>
      </c>
      <c r="AG1395" s="71" t="str">
        <f t="shared" si="823"/>
        <v/>
      </c>
      <c r="AH1395" s="71" t="str">
        <f t="shared" si="824"/>
        <v/>
      </c>
      <c r="AI1395" s="71" t="str">
        <f t="shared" si="825"/>
        <v/>
      </c>
      <c r="AJ1395" s="71" t="str">
        <f t="shared" si="826"/>
        <v/>
      </c>
      <c r="AK1395" s="71" t="str">
        <f t="shared" si="827"/>
        <v/>
      </c>
      <c r="AL1395" s="71" t="str">
        <f t="shared" si="835"/>
        <v>N/A</v>
      </c>
      <c r="AM1395" s="71" t="str">
        <f t="shared" si="828"/>
        <v>N/A</v>
      </c>
    </row>
    <row r="1396" spans="1:39" x14ac:dyDescent="0.45">
      <c r="A1396" s="71" t="str">
        <f t="shared" si="798"/>
        <v>2729150101</v>
      </c>
      <c r="B1396" s="71" t="str">
        <f t="shared" si="799"/>
        <v>10-09-2019 08:47:31 UTC</v>
      </c>
      <c r="C1396" s="71" t="str">
        <f t="shared" si="800"/>
        <v>n08q-fy9w-x81n</v>
      </c>
      <c r="D1396" s="71" t="str">
        <f t="shared" si="801"/>
        <v>-15.706577491946518</v>
      </c>
      <c r="E1396" s="71" t="str">
        <f t="shared" si="802"/>
        <v>35.12318749912083</v>
      </c>
      <c r="F1396" s="71" t="str">
        <f t="shared" si="803"/>
        <v>1071.0</v>
      </c>
      <c r="G1396" s="71" t="str">
        <f t="shared" si="804"/>
        <v>Malawi</v>
      </c>
      <c r="H1396" s="71" t="str">
        <f t="shared" si="805"/>
        <v>Chiradzulu</v>
      </c>
      <c r="I1396" s="71" t="str">
        <f t="shared" si="806"/>
        <v>Mpama</v>
      </c>
      <c r="J1396" s="71" t="str">
        <f t="shared" si="807"/>
        <v>Chakachanza</v>
      </c>
      <c r="K1396" s="71" t="str">
        <f t="shared" si="808"/>
        <v>Chakachadza</v>
      </c>
      <c r="L1396" s="71">
        <f t="shared" si="809"/>
        <v>0</v>
      </c>
      <c r="M1396" s="71">
        <f t="shared" si="810"/>
        <v>0</v>
      </c>
      <c r="N1396" s="71">
        <f t="shared" si="829"/>
        <v>6</v>
      </c>
      <c r="O1396" s="71" t="str">
        <f t="shared" si="830"/>
        <v>Intermediate Level of Service</v>
      </c>
      <c r="P1396" s="71">
        <v>1</v>
      </c>
      <c r="Q1396" s="71" t="str">
        <f t="shared" si="811"/>
        <v>Afridev Handpump</v>
      </c>
      <c r="R1396" s="71" t="str">
        <f t="shared" si="812"/>
        <v/>
      </c>
      <c r="S1396" s="71" t="str">
        <f t="shared" si="831"/>
        <v>Afridev Handpump</v>
      </c>
      <c r="T1396" s="71">
        <f t="shared" si="813"/>
        <v>1</v>
      </c>
      <c r="U1396" s="71">
        <f t="shared" si="814"/>
        <v>200</v>
      </c>
      <c r="V1396" s="71">
        <f t="shared" si="815"/>
        <v>1</v>
      </c>
      <c r="W1396" s="71">
        <f t="shared" si="816"/>
        <v>1</v>
      </c>
      <c r="X1396" s="71" t="str">
        <f t="shared" si="817"/>
        <v/>
      </c>
      <c r="Y1396" s="71" t="str">
        <f t="shared" si="818"/>
        <v/>
      </c>
      <c r="Z1396" s="71">
        <f t="shared" si="832"/>
        <v>1</v>
      </c>
      <c r="AA1396" s="71">
        <f t="shared" si="819"/>
        <v>1</v>
      </c>
      <c r="AB1396" s="71">
        <f t="shared" si="820"/>
        <v>180</v>
      </c>
      <c r="AC1396" s="71" t="str">
        <f t="shared" si="821"/>
        <v>Handpump</v>
      </c>
      <c r="AD1396" s="71">
        <f t="shared" si="833"/>
        <v>180</v>
      </c>
      <c r="AE1396" s="71" t="str">
        <f t="shared" si="834"/>
        <v/>
      </c>
      <c r="AF1396" s="71">
        <f t="shared" si="822"/>
        <v>0</v>
      </c>
      <c r="AG1396" s="71" t="str">
        <f t="shared" si="823"/>
        <v/>
      </c>
      <c r="AH1396" s="71" t="str">
        <f t="shared" si="824"/>
        <v/>
      </c>
      <c r="AI1396" s="71">
        <f t="shared" si="825"/>
        <v>1</v>
      </c>
      <c r="AJ1396" s="71" t="str">
        <f t="shared" si="826"/>
        <v>Turbidity</v>
      </c>
      <c r="AK1396" s="71">
        <f t="shared" si="827"/>
        <v>1</v>
      </c>
      <c r="AL1396" s="71">
        <f t="shared" si="835"/>
        <v>1</v>
      </c>
      <c r="AM1396" s="71">
        <f t="shared" si="828"/>
        <v>0</v>
      </c>
    </row>
    <row r="1397" spans="1:39" x14ac:dyDescent="0.45">
      <c r="A1397" s="71" t="str">
        <f t="shared" si="798"/>
        <v>2741060707</v>
      </c>
      <c r="B1397" s="71" t="str">
        <f t="shared" si="799"/>
        <v>10-09-2019 08:53:25 UTC</v>
      </c>
      <c r="C1397" s="71" t="str">
        <f t="shared" si="800"/>
        <v>20vm-ef5v-fe9</v>
      </c>
      <c r="D1397" s="71" t="str">
        <f t="shared" si="801"/>
        <v>-15.721514001488686</v>
      </c>
      <c r="E1397" s="71" t="str">
        <f t="shared" si="802"/>
        <v>35.14284976758063</v>
      </c>
      <c r="F1397" s="71" t="str">
        <f t="shared" si="803"/>
        <v>1036.0</v>
      </c>
      <c r="G1397" s="71" t="str">
        <f t="shared" si="804"/>
        <v>Malawi</v>
      </c>
      <c r="H1397" s="71" t="str">
        <f t="shared" si="805"/>
        <v>Chiradzulu</v>
      </c>
      <c r="I1397" s="71" t="str">
        <f t="shared" si="806"/>
        <v>Mpama</v>
      </c>
      <c r="J1397" s="71" t="str">
        <f t="shared" si="807"/>
        <v>Kanjuchi</v>
      </c>
      <c r="K1397" s="71" t="str">
        <f t="shared" si="808"/>
        <v>Nangaonde</v>
      </c>
      <c r="L1397" s="71">
        <f t="shared" si="809"/>
        <v>0</v>
      </c>
      <c r="M1397" s="71">
        <f t="shared" si="810"/>
        <v>0</v>
      </c>
      <c r="N1397" s="71">
        <f t="shared" si="829"/>
        <v>5</v>
      </c>
      <c r="O1397" s="71" t="str">
        <f t="shared" si="830"/>
        <v>Basic Level of Service</v>
      </c>
      <c r="P1397" s="71">
        <v>1</v>
      </c>
      <c r="Q1397" s="71" t="str">
        <f t="shared" si="811"/>
        <v>Afridev Handpump</v>
      </c>
      <c r="R1397" s="71" t="str">
        <f t="shared" si="812"/>
        <v/>
      </c>
      <c r="S1397" s="71" t="str">
        <f t="shared" si="831"/>
        <v>Afridev Handpump</v>
      </c>
      <c r="T1397" s="71">
        <f t="shared" si="813"/>
        <v>1</v>
      </c>
      <c r="U1397" s="71">
        <f t="shared" si="814"/>
        <v>500</v>
      </c>
      <c r="V1397" s="71">
        <f t="shared" si="815"/>
        <v>0</v>
      </c>
      <c r="W1397" s="71">
        <f t="shared" si="816"/>
        <v>0</v>
      </c>
      <c r="X1397" s="71">
        <f t="shared" si="817"/>
        <v>1</v>
      </c>
      <c r="Y1397" s="71">
        <f t="shared" si="818"/>
        <v>0</v>
      </c>
      <c r="Z1397" s="71">
        <f t="shared" si="832"/>
        <v>0</v>
      </c>
      <c r="AA1397" s="71">
        <f t="shared" si="819"/>
        <v>1</v>
      </c>
      <c r="AB1397" s="71">
        <f t="shared" si="820"/>
        <v>108</v>
      </c>
      <c r="AC1397" s="71" t="str">
        <f t="shared" si="821"/>
        <v>Handpump</v>
      </c>
      <c r="AD1397" s="71">
        <f t="shared" si="833"/>
        <v>108</v>
      </c>
      <c r="AE1397" s="71" t="str">
        <f t="shared" si="834"/>
        <v/>
      </c>
      <c r="AF1397" s="71">
        <f t="shared" si="822"/>
        <v>1</v>
      </c>
      <c r="AG1397" s="71" t="str">
        <f t="shared" si="823"/>
        <v/>
      </c>
      <c r="AH1397" s="71" t="str">
        <f t="shared" si="824"/>
        <v/>
      </c>
      <c r="AI1397" s="71">
        <f t="shared" si="825"/>
        <v>1</v>
      </c>
      <c r="AJ1397" s="71" t="str">
        <f t="shared" si="826"/>
        <v>Turbidity</v>
      </c>
      <c r="AK1397" s="71">
        <f t="shared" si="827"/>
        <v>1</v>
      </c>
      <c r="AL1397" s="71">
        <f t="shared" si="835"/>
        <v>1</v>
      </c>
      <c r="AM1397" s="71">
        <f t="shared" si="828"/>
        <v>0</v>
      </c>
    </row>
    <row r="1398" spans="1:39" x14ac:dyDescent="0.45">
      <c r="A1398" s="71" t="str">
        <f t="shared" si="798"/>
        <v>2735280086</v>
      </c>
      <c r="B1398" s="71" t="str">
        <f t="shared" si="799"/>
        <v>10-09-2019 08:59:33 UTC</v>
      </c>
      <c r="C1398" s="71" t="str">
        <f t="shared" si="800"/>
        <v>xddx-w2aq-v8k1</v>
      </c>
      <c r="D1398" s="71" t="str">
        <f t="shared" si="801"/>
        <v>-15.616171122528613</v>
      </c>
      <c r="E1398" s="71" t="str">
        <f t="shared" si="802"/>
        <v>35.1330375764519</v>
      </c>
      <c r="F1398" s="71" t="str">
        <f t="shared" si="803"/>
        <v>985.0</v>
      </c>
      <c r="G1398" s="71" t="str">
        <f t="shared" si="804"/>
        <v>Malawi</v>
      </c>
      <c r="H1398" s="71" t="str">
        <f t="shared" si="805"/>
        <v>Chiradzulu</v>
      </c>
      <c r="I1398" s="71" t="str">
        <f t="shared" si="806"/>
        <v>Mpama</v>
      </c>
      <c r="J1398" s="71" t="str">
        <f t="shared" si="807"/>
        <v>Kachingwe</v>
      </c>
      <c r="K1398" s="71" t="str">
        <f t="shared" si="808"/>
        <v>Kachingwe</v>
      </c>
      <c r="L1398" s="71">
        <f t="shared" si="809"/>
        <v>0</v>
      </c>
      <c r="M1398" s="71">
        <f t="shared" si="810"/>
        <v>0</v>
      </c>
      <c r="N1398" s="71">
        <f t="shared" si="829"/>
        <v>5</v>
      </c>
      <c r="O1398" s="71" t="str">
        <f t="shared" si="830"/>
        <v>Basic Level of Service</v>
      </c>
      <c r="P1398" s="71">
        <v>1</v>
      </c>
      <c r="Q1398" s="71" t="str">
        <f t="shared" si="811"/>
        <v>Afridev Handpump</v>
      </c>
      <c r="R1398" s="71" t="str">
        <f t="shared" si="812"/>
        <v/>
      </c>
      <c r="S1398" s="71" t="str">
        <f t="shared" si="831"/>
        <v>Afridev Handpump</v>
      </c>
      <c r="T1398" s="71">
        <f t="shared" si="813"/>
        <v>0</v>
      </c>
      <c r="U1398" s="71">
        <f t="shared" si="814"/>
        <v>275</v>
      </c>
      <c r="V1398" s="71">
        <f t="shared" si="815"/>
        <v>0</v>
      </c>
      <c r="W1398" s="71">
        <f t="shared" si="816"/>
        <v>0</v>
      </c>
      <c r="X1398" s="71">
        <f t="shared" si="817"/>
        <v>1</v>
      </c>
      <c r="Y1398" s="71">
        <f t="shared" si="818"/>
        <v>0</v>
      </c>
      <c r="Z1398" s="71">
        <f t="shared" si="832"/>
        <v>0</v>
      </c>
      <c r="AA1398" s="71">
        <f t="shared" si="819"/>
        <v>1</v>
      </c>
      <c r="AB1398" s="71">
        <f t="shared" si="820"/>
        <v>64</v>
      </c>
      <c r="AC1398" s="71" t="str">
        <f t="shared" si="821"/>
        <v>Handpump</v>
      </c>
      <c r="AD1398" s="71">
        <f t="shared" si="833"/>
        <v>64</v>
      </c>
      <c r="AE1398" s="71" t="str">
        <f t="shared" si="834"/>
        <v/>
      </c>
      <c r="AF1398" s="71">
        <f t="shared" si="822"/>
        <v>1</v>
      </c>
      <c r="AG1398" s="71" t="str">
        <f t="shared" si="823"/>
        <v/>
      </c>
      <c r="AH1398" s="71" t="str">
        <f t="shared" si="824"/>
        <v/>
      </c>
      <c r="AI1398" s="71">
        <f t="shared" si="825"/>
        <v>1</v>
      </c>
      <c r="AJ1398" s="71" t="str">
        <f t="shared" si="826"/>
        <v>Turbidity</v>
      </c>
      <c r="AK1398" s="71">
        <f t="shared" si="827"/>
        <v>1</v>
      </c>
      <c r="AL1398" s="71">
        <f t="shared" si="835"/>
        <v>1</v>
      </c>
      <c r="AM1398" s="71">
        <f t="shared" si="828"/>
        <v>1</v>
      </c>
    </row>
    <row r="1399" spans="1:39" x14ac:dyDescent="0.45">
      <c r="A1399" s="71" t="str">
        <f t="shared" si="798"/>
        <v>2729180222</v>
      </c>
      <c r="B1399" s="71" t="str">
        <f t="shared" si="799"/>
        <v>10-09-2019 09:02:37 UTC</v>
      </c>
      <c r="C1399" s="71" t="str">
        <f t="shared" si="800"/>
        <v>ak7y-1tn5-brsv</v>
      </c>
      <c r="D1399" s="71" t="str">
        <f t="shared" si="801"/>
        <v>-15.72369304485619</v>
      </c>
      <c r="E1399" s="71" t="str">
        <f t="shared" si="802"/>
        <v>35.121385138481855</v>
      </c>
      <c r="F1399" s="71" t="str">
        <f t="shared" si="803"/>
        <v>1060.0</v>
      </c>
      <c r="G1399" s="71" t="str">
        <f t="shared" si="804"/>
        <v>Malawi</v>
      </c>
      <c r="H1399" s="71" t="str">
        <f t="shared" si="805"/>
        <v>Chiradzulu</v>
      </c>
      <c r="I1399" s="71" t="str">
        <f t="shared" si="806"/>
        <v>Mpama</v>
      </c>
      <c r="J1399" s="71" t="str">
        <f t="shared" si="807"/>
        <v>Chakachanza</v>
      </c>
      <c r="K1399" s="71" t="str">
        <f t="shared" si="808"/>
        <v>Nkwana</v>
      </c>
      <c r="L1399" s="71">
        <f t="shared" si="809"/>
        <v>0</v>
      </c>
      <c r="M1399" s="71">
        <f t="shared" si="810"/>
        <v>0</v>
      </c>
      <c r="N1399" s="71">
        <f t="shared" si="829"/>
        <v>0</v>
      </c>
      <c r="O1399" s="71" t="str">
        <f t="shared" si="830"/>
        <v>No Improved System</v>
      </c>
      <c r="P1399" s="71" t="s">
        <v>96</v>
      </c>
      <c r="Q1399" s="71" t="str">
        <f t="shared" si="811"/>
        <v/>
      </c>
      <c r="R1399" s="71" t="str">
        <f t="shared" si="812"/>
        <v>Unprotected Spring</v>
      </c>
      <c r="S1399" s="71" t="str">
        <f t="shared" si="831"/>
        <v>Unprotected Spring</v>
      </c>
      <c r="T1399" s="71" t="str">
        <f t="shared" si="813"/>
        <v>N/A</v>
      </c>
      <c r="U1399" s="71">
        <f t="shared" si="814"/>
        <v>230</v>
      </c>
      <c r="V1399" s="71" t="str">
        <f t="shared" si="815"/>
        <v>N/A</v>
      </c>
      <c r="W1399" s="71" t="str">
        <f t="shared" si="816"/>
        <v/>
      </c>
      <c r="X1399" s="71" t="str">
        <f t="shared" si="817"/>
        <v/>
      </c>
      <c r="Y1399" s="71" t="str">
        <f t="shared" si="818"/>
        <v/>
      </c>
      <c r="Z1399" s="71" t="str">
        <f t="shared" si="832"/>
        <v>N/A</v>
      </c>
      <c r="AA1399" s="71" t="str">
        <f t="shared" si="819"/>
        <v>N/A</v>
      </c>
      <c r="AB1399" s="71" t="str">
        <f t="shared" si="820"/>
        <v/>
      </c>
      <c r="AC1399" s="71" t="str">
        <f t="shared" si="821"/>
        <v/>
      </c>
      <c r="AD1399" s="71" t="str">
        <f t="shared" si="833"/>
        <v/>
      </c>
      <c r="AE1399" s="71" t="str">
        <f t="shared" si="834"/>
        <v/>
      </c>
      <c r="AF1399" s="71" t="str">
        <f t="shared" si="822"/>
        <v>N/A</v>
      </c>
      <c r="AG1399" s="71" t="str">
        <f t="shared" si="823"/>
        <v/>
      </c>
      <c r="AH1399" s="71" t="str">
        <f t="shared" si="824"/>
        <v/>
      </c>
      <c r="AI1399" s="71" t="str">
        <f t="shared" si="825"/>
        <v/>
      </c>
      <c r="AJ1399" s="71" t="str">
        <f t="shared" si="826"/>
        <v/>
      </c>
      <c r="AK1399" s="71" t="str">
        <f t="shared" si="827"/>
        <v/>
      </c>
      <c r="AL1399" s="71" t="str">
        <f t="shared" si="835"/>
        <v>N/A</v>
      </c>
      <c r="AM1399" s="71" t="str">
        <f t="shared" si="828"/>
        <v>N/A</v>
      </c>
    </row>
    <row r="1400" spans="1:39" x14ac:dyDescent="0.45">
      <c r="A1400" s="71" t="str">
        <f t="shared" si="798"/>
        <v>2733060126</v>
      </c>
      <c r="B1400" s="71" t="str">
        <f t="shared" si="799"/>
        <v>10-09-2019 09:05:46 UTC</v>
      </c>
      <c r="C1400" s="71" t="str">
        <f t="shared" si="800"/>
        <v>vj9j-rwf9-xks4</v>
      </c>
      <c r="D1400" s="71" t="str">
        <f t="shared" si="801"/>
        <v>-15.69853744469583</v>
      </c>
      <c r="E1400" s="71" t="str">
        <f t="shared" si="802"/>
        <v>35.123475417494774</v>
      </c>
      <c r="F1400" s="71" t="str">
        <f t="shared" si="803"/>
        <v>1124.0</v>
      </c>
      <c r="G1400" s="71" t="str">
        <f t="shared" si="804"/>
        <v>Malawi</v>
      </c>
      <c r="H1400" s="71" t="str">
        <f t="shared" si="805"/>
        <v>Chiradzulu</v>
      </c>
      <c r="I1400" s="71" t="str">
        <f t="shared" si="806"/>
        <v>Mpama</v>
      </c>
      <c r="J1400" s="71" t="str">
        <f t="shared" si="807"/>
        <v>Chakachanza</v>
      </c>
      <c r="K1400" s="71" t="str">
        <f t="shared" si="808"/>
        <v>Lulanga</v>
      </c>
      <c r="L1400" s="71">
        <f t="shared" si="809"/>
        <v>0</v>
      </c>
      <c r="M1400" s="71">
        <f t="shared" si="810"/>
        <v>0</v>
      </c>
      <c r="N1400" s="71">
        <f t="shared" si="829"/>
        <v>5</v>
      </c>
      <c r="O1400" s="71" t="str">
        <f t="shared" si="830"/>
        <v>Basic Level of Service</v>
      </c>
      <c r="P1400" s="71">
        <v>1</v>
      </c>
      <c r="Q1400" s="71" t="str">
        <f t="shared" si="811"/>
        <v>Afridev Handpump</v>
      </c>
      <c r="R1400" s="71" t="str">
        <f t="shared" si="812"/>
        <v/>
      </c>
      <c r="S1400" s="71" t="str">
        <f t="shared" si="831"/>
        <v>Afridev Handpump</v>
      </c>
      <c r="T1400" s="71">
        <f t="shared" si="813"/>
        <v>1</v>
      </c>
      <c r="U1400" s="71">
        <f t="shared" si="814"/>
        <v>800</v>
      </c>
      <c r="V1400" s="71">
        <f t="shared" si="815"/>
        <v>0</v>
      </c>
      <c r="W1400" s="71">
        <f t="shared" si="816"/>
        <v>0</v>
      </c>
      <c r="X1400" s="71">
        <f t="shared" si="817"/>
        <v>1</v>
      </c>
      <c r="Y1400" s="71">
        <f t="shared" si="818"/>
        <v>0</v>
      </c>
      <c r="Z1400" s="71">
        <f t="shared" si="832"/>
        <v>0</v>
      </c>
      <c r="AA1400" s="71">
        <f t="shared" si="819"/>
        <v>1</v>
      </c>
      <c r="AB1400" s="71">
        <f t="shared" si="820"/>
        <v>78</v>
      </c>
      <c r="AC1400" s="71" t="str">
        <f t="shared" si="821"/>
        <v>Handpump</v>
      </c>
      <c r="AD1400" s="71">
        <f t="shared" si="833"/>
        <v>78</v>
      </c>
      <c r="AE1400" s="71" t="str">
        <f t="shared" si="834"/>
        <v/>
      </c>
      <c r="AF1400" s="71">
        <f t="shared" si="822"/>
        <v>1</v>
      </c>
      <c r="AG1400" s="71" t="str">
        <f t="shared" si="823"/>
        <v/>
      </c>
      <c r="AH1400" s="71" t="str">
        <f t="shared" si="824"/>
        <v/>
      </c>
      <c r="AI1400" s="71">
        <f t="shared" si="825"/>
        <v>1</v>
      </c>
      <c r="AJ1400" s="71" t="str">
        <f t="shared" si="826"/>
        <v>Turbidity</v>
      </c>
      <c r="AK1400" s="71">
        <f t="shared" si="827"/>
        <v>1</v>
      </c>
      <c r="AL1400" s="71">
        <f t="shared" si="835"/>
        <v>1</v>
      </c>
      <c r="AM1400" s="71">
        <f t="shared" si="828"/>
        <v>0</v>
      </c>
    </row>
    <row r="1401" spans="1:39" x14ac:dyDescent="0.45">
      <c r="A1401" s="71" t="str">
        <f t="shared" si="798"/>
        <v>2737140076</v>
      </c>
      <c r="B1401" s="71" t="str">
        <f t="shared" si="799"/>
        <v>10-09-2019 09:17:14 UTC</v>
      </c>
      <c r="C1401" s="71" t="str">
        <f t="shared" si="800"/>
        <v>wemm-b2gv-tb4w</v>
      </c>
      <c r="D1401" s="71" t="str">
        <f t="shared" si="801"/>
        <v>-15.846079266630113</v>
      </c>
      <c r="E1401" s="71" t="str">
        <f t="shared" si="802"/>
        <v>35.183593947440386</v>
      </c>
      <c r="F1401" s="71" t="str">
        <f t="shared" si="803"/>
        <v>861.0</v>
      </c>
      <c r="G1401" s="71" t="str">
        <f t="shared" si="804"/>
        <v>Malawi</v>
      </c>
      <c r="H1401" s="71" t="str">
        <f t="shared" si="805"/>
        <v>Chiradzulu</v>
      </c>
      <c r="I1401" s="71" t="str">
        <f t="shared" si="806"/>
        <v>Likoswe</v>
      </c>
      <c r="J1401" s="71" t="str">
        <f t="shared" si="807"/>
        <v>Njelemba</v>
      </c>
      <c r="K1401" s="71" t="str">
        <f t="shared" si="808"/>
        <v>Lopa</v>
      </c>
      <c r="L1401" s="71">
        <f t="shared" si="809"/>
        <v>0</v>
      </c>
      <c r="M1401" s="71">
        <f t="shared" si="810"/>
        <v>0</v>
      </c>
      <c r="N1401" s="71">
        <f t="shared" si="829"/>
        <v>7</v>
      </c>
      <c r="O1401" s="71" t="str">
        <f t="shared" si="830"/>
        <v>Intermediate Level of Service</v>
      </c>
      <c r="P1401" s="71">
        <v>1</v>
      </c>
      <c r="Q1401" s="71" t="str">
        <f t="shared" si="811"/>
        <v>Afridev Handpump</v>
      </c>
      <c r="R1401" s="71" t="str">
        <f t="shared" si="812"/>
        <v/>
      </c>
      <c r="S1401" s="71" t="str">
        <f t="shared" si="831"/>
        <v>Afridev Handpump</v>
      </c>
      <c r="T1401" s="71">
        <f t="shared" si="813"/>
        <v>1</v>
      </c>
      <c r="U1401" s="71">
        <f t="shared" si="814"/>
        <v>500</v>
      </c>
      <c r="V1401" s="71">
        <f t="shared" si="815"/>
        <v>0</v>
      </c>
      <c r="W1401" s="71">
        <f t="shared" si="816"/>
        <v>0</v>
      </c>
      <c r="X1401" s="71">
        <f t="shared" si="817"/>
        <v>1</v>
      </c>
      <c r="Y1401" s="71">
        <f t="shared" si="818"/>
        <v>1</v>
      </c>
      <c r="Z1401" s="71">
        <f t="shared" si="832"/>
        <v>1</v>
      </c>
      <c r="AA1401" s="71">
        <f t="shared" si="819"/>
        <v>1</v>
      </c>
      <c r="AB1401" s="71">
        <f t="shared" si="820"/>
        <v>60</v>
      </c>
      <c r="AC1401" s="71" t="str">
        <f t="shared" si="821"/>
        <v>Handpump</v>
      </c>
      <c r="AD1401" s="71">
        <f t="shared" si="833"/>
        <v>60</v>
      </c>
      <c r="AE1401" s="71" t="str">
        <f t="shared" si="834"/>
        <v/>
      </c>
      <c r="AF1401" s="71">
        <f t="shared" si="822"/>
        <v>1</v>
      </c>
      <c r="AG1401" s="71" t="str">
        <f t="shared" si="823"/>
        <v/>
      </c>
      <c r="AH1401" s="71" t="str">
        <f t="shared" si="824"/>
        <v/>
      </c>
      <c r="AI1401" s="71">
        <f t="shared" si="825"/>
        <v>1</v>
      </c>
      <c r="AJ1401" s="71" t="str">
        <f t="shared" si="826"/>
        <v>Turbidity</v>
      </c>
      <c r="AK1401" s="71">
        <f t="shared" si="827"/>
        <v>1</v>
      </c>
      <c r="AL1401" s="71">
        <f t="shared" si="835"/>
        <v>1</v>
      </c>
      <c r="AM1401" s="71">
        <f t="shared" si="828"/>
        <v>1</v>
      </c>
    </row>
    <row r="1402" spans="1:39" x14ac:dyDescent="0.45">
      <c r="A1402" s="71" t="str">
        <f t="shared" si="798"/>
        <v>2710150718</v>
      </c>
      <c r="B1402" s="71" t="str">
        <f t="shared" si="799"/>
        <v>10-09-2019 09:34:36 UTC</v>
      </c>
      <c r="C1402" s="71" t="str">
        <f t="shared" si="800"/>
        <v>s514-sv7p-00ys</v>
      </c>
      <c r="D1402" s="71" t="str">
        <f t="shared" si="801"/>
        <v>-15.722171855159104</v>
      </c>
      <c r="E1402" s="71" t="str">
        <f t="shared" si="802"/>
        <v>35.13839730061591</v>
      </c>
      <c r="F1402" s="71" t="str">
        <f t="shared" si="803"/>
        <v>1042.0</v>
      </c>
      <c r="G1402" s="71" t="str">
        <f t="shared" si="804"/>
        <v>Malawi</v>
      </c>
      <c r="H1402" s="71" t="str">
        <f t="shared" si="805"/>
        <v>Chiradzulu</v>
      </c>
      <c r="I1402" s="71" t="str">
        <f t="shared" si="806"/>
        <v>Mpama</v>
      </c>
      <c r="J1402" s="71" t="str">
        <f t="shared" si="807"/>
        <v>Kanjuchi</v>
      </c>
      <c r="K1402" s="71" t="str">
        <f t="shared" si="808"/>
        <v>Nangaonde</v>
      </c>
      <c r="L1402" s="71">
        <f t="shared" si="809"/>
        <v>0</v>
      </c>
      <c r="M1402" s="71">
        <f t="shared" si="810"/>
        <v>0</v>
      </c>
      <c r="N1402" s="71">
        <f t="shared" si="829"/>
        <v>6</v>
      </c>
      <c r="O1402" s="71" t="str">
        <f t="shared" si="830"/>
        <v>Intermediate Level of Service</v>
      </c>
      <c r="P1402" s="71">
        <v>1</v>
      </c>
      <c r="Q1402" s="71" t="str">
        <f t="shared" si="811"/>
        <v>Afridev Handpump</v>
      </c>
      <c r="R1402" s="71" t="str">
        <f t="shared" si="812"/>
        <v/>
      </c>
      <c r="S1402" s="71" t="str">
        <f t="shared" si="831"/>
        <v>Afridev Handpump</v>
      </c>
      <c r="T1402" s="71">
        <f t="shared" si="813"/>
        <v>1</v>
      </c>
      <c r="U1402" s="71">
        <f t="shared" si="814"/>
        <v>600</v>
      </c>
      <c r="V1402" s="71">
        <f t="shared" si="815"/>
        <v>0</v>
      </c>
      <c r="W1402" s="71">
        <f t="shared" si="816"/>
        <v>0</v>
      </c>
      <c r="X1402" s="71">
        <f t="shared" si="817"/>
        <v>1</v>
      </c>
      <c r="Y1402" s="71">
        <f t="shared" si="818"/>
        <v>0</v>
      </c>
      <c r="Z1402" s="71">
        <f t="shared" si="832"/>
        <v>0</v>
      </c>
      <c r="AA1402" s="71">
        <f t="shared" si="819"/>
        <v>1</v>
      </c>
      <c r="AB1402" s="71">
        <f t="shared" si="820"/>
        <v>58</v>
      </c>
      <c r="AC1402" s="71" t="str">
        <f t="shared" si="821"/>
        <v>Handpump</v>
      </c>
      <c r="AD1402" s="71">
        <f t="shared" si="833"/>
        <v>58</v>
      </c>
      <c r="AE1402" s="71" t="str">
        <f t="shared" si="834"/>
        <v/>
      </c>
      <c r="AF1402" s="71">
        <f t="shared" si="822"/>
        <v>1</v>
      </c>
      <c r="AG1402" s="71" t="str">
        <f t="shared" si="823"/>
        <v/>
      </c>
      <c r="AH1402" s="71" t="str">
        <f t="shared" si="824"/>
        <v/>
      </c>
      <c r="AI1402" s="71">
        <f t="shared" si="825"/>
        <v>1</v>
      </c>
      <c r="AJ1402" s="71" t="str">
        <f t="shared" si="826"/>
        <v>Turbidity</v>
      </c>
      <c r="AK1402" s="71">
        <f t="shared" si="827"/>
        <v>1</v>
      </c>
      <c r="AL1402" s="71">
        <f t="shared" si="835"/>
        <v>1</v>
      </c>
      <c r="AM1402" s="71">
        <f t="shared" si="828"/>
        <v>1</v>
      </c>
    </row>
    <row r="1403" spans="1:39" x14ac:dyDescent="0.45">
      <c r="A1403" s="71" t="str">
        <f t="shared" si="798"/>
        <v>2725330830</v>
      </c>
      <c r="B1403" s="71" t="str">
        <f t="shared" si="799"/>
        <v>10-09-2019 09:45:27 UTC</v>
      </c>
      <c r="C1403" s="71" t="str">
        <f t="shared" si="800"/>
        <v>mjj0-8sk9-t2qr</v>
      </c>
      <c r="D1403" s="71" t="str">
        <f t="shared" si="801"/>
        <v>-15.660920008085668</v>
      </c>
      <c r="E1403" s="71" t="str">
        <f t="shared" si="802"/>
        <v>35.1772762555629</v>
      </c>
      <c r="F1403" s="71" t="str">
        <f t="shared" si="803"/>
        <v>995.0</v>
      </c>
      <c r="G1403" s="71" t="str">
        <f t="shared" si="804"/>
        <v>Malawi</v>
      </c>
      <c r="H1403" s="71" t="str">
        <f t="shared" si="805"/>
        <v>Chiradzulu</v>
      </c>
      <c r="I1403" s="71" t="str">
        <f t="shared" si="806"/>
        <v>Mpama</v>
      </c>
      <c r="J1403" s="71" t="str">
        <f t="shared" si="807"/>
        <v>Mpama</v>
      </c>
      <c r="K1403" s="71" t="str">
        <f t="shared" si="808"/>
        <v>Buleya</v>
      </c>
      <c r="L1403" s="71">
        <f t="shared" si="809"/>
        <v>0</v>
      </c>
      <c r="M1403" s="71">
        <f t="shared" si="810"/>
        <v>0</v>
      </c>
      <c r="N1403" s="71">
        <f t="shared" si="829"/>
        <v>0</v>
      </c>
      <c r="O1403" s="71" t="str">
        <f t="shared" si="830"/>
        <v>No Improved System</v>
      </c>
      <c r="P1403" s="71" t="s">
        <v>96</v>
      </c>
      <c r="Q1403" s="71" t="str">
        <f t="shared" si="811"/>
        <v/>
      </c>
      <c r="R1403" s="71" t="str">
        <f t="shared" si="812"/>
        <v>Unprotected well</v>
      </c>
      <c r="S1403" s="71" t="str">
        <f t="shared" si="831"/>
        <v>Unprotected well</v>
      </c>
      <c r="T1403" s="71" t="str">
        <f t="shared" si="813"/>
        <v>N/A</v>
      </c>
      <c r="U1403" s="71">
        <f t="shared" si="814"/>
        <v>10</v>
      </c>
      <c r="V1403" s="71" t="str">
        <f t="shared" si="815"/>
        <v>N/A</v>
      </c>
      <c r="W1403" s="71" t="str">
        <f t="shared" si="816"/>
        <v/>
      </c>
      <c r="X1403" s="71" t="str">
        <f t="shared" si="817"/>
        <v/>
      </c>
      <c r="Y1403" s="71" t="str">
        <f t="shared" si="818"/>
        <v/>
      </c>
      <c r="Z1403" s="71" t="str">
        <f t="shared" si="832"/>
        <v>N/A</v>
      </c>
      <c r="AA1403" s="71" t="str">
        <f t="shared" si="819"/>
        <v>N/A</v>
      </c>
      <c r="AB1403" s="71" t="str">
        <f t="shared" si="820"/>
        <v/>
      </c>
      <c r="AC1403" s="71" t="str">
        <f t="shared" si="821"/>
        <v/>
      </c>
      <c r="AD1403" s="71" t="str">
        <f t="shared" si="833"/>
        <v/>
      </c>
      <c r="AE1403" s="71" t="str">
        <f t="shared" si="834"/>
        <v/>
      </c>
      <c r="AF1403" s="71" t="str">
        <f t="shared" si="822"/>
        <v>N/A</v>
      </c>
      <c r="AG1403" s="71" t="str">
        <f t="shared" si="823"/>
        <v/>
      </c>
      <c r="AH1403" s="71" t="str">
        <f t="shared" si="824"/>
        <v/>
      </c>
      <c r="AI1403" s="71" t="str">
        <f t="shared" si="825"/>
        <v/>
      </c>
      <c r="AJ1403" s="71" t="str">
        <f t="shared" si="826"/>
        <v/>
      </c>
      <c r="AK1403" s="71" t="str">
        <f t="shared" si="827"/>
        <v/>
      </c>
      <c r="AL1403" s="71" t="str">
        <f t="shared" si="835"/>
        <v>N/A</v>
      </c>
      <c r="AM1403" s="71" t="str">
        <f t="shared" si="828"/>
        <v>N/A</v>
      </c>
    </row>
    <row r="1404" spans="1:39" x14ac:dyDescent="0.45">
      <c r="A1404" s="71" t="str">
        <f t="shared" si="798"/>
        <v>2729160628</v>
      </c>
      <c r="B1404" s="71" t="str">
        <f t="shared" si="799"/>
        <v>10-09-2019 10:02:49 UTC</v>
      </c>
      <c r="C1404" s="71" t="str">
        <f t="shared" si="800"/>
        <v>bv12-qm1k-xy7</v>
      </c>
      <c r="D1404" s="71" t="str">
        <f t="shared" si="801"/>
        <v>-15.627175220288336</v>
      </c>
      <c r="E1404" s="71" t="str">
        <f t="shared" si="802"/>
        <v>35.146555909886956</v>
      </c>
      <c r="F1404" s="71" t="str">
        <f t="shared" si="803"/>
        <v>1029.0</v>
      </c>
      <c r="G1404" s="71" t="str">
        <f t="shared" si="804"/>
        <v>Malawi</v>
      </c>
      <c r="H1404" s="71" t="str">
        <f t="shared" si="805"/>
        <v>Chiradzulu</v>
      </c>
      <c r="I1404" s="71" t="str">
        <f t="shared" si="806"/>
        <v>Mpama</v>
      </c>
      <c r="J1404" s="71" t="str">
        <f t="shared" si="807"/>
        <v>Kachingwe</v>
      </c>
      <c r="K1404" s="71" t="str">
        <f t="shared" si="808"/>
        <v>Nsanja</v>
      </c>
      <c r="L1404" s="71">
        <f t="shared" si="809"/>
        <v>0</v>
      </c>
      <c r="M1404" s="71">
        <f t="shared" si="810"/>
        <v>0</v>
      </c>
      <c r="N1404" s="71">
        <f t="shared" si="829"/>
        <v>6</v>
      </c>
      <c r="O1404" s="71" t="str">
        <f t="shared" si="830"/>
        <v>Intermediate Level of Service</v>
      </c>
      <c r="P1404" s="71">
        <v>1</v>
      </c>
      <c r="Q1404" s="71" t="str">
        <f t="shared" si="811"/>
        <v>Afridev Handpump</v>
      </c>
      <c r="R1404" s="71" t="str">
        <f t="shared" si="812"/>
        <v/>
      </c>
      <c r="S1404" s="71" t="str">
        <f t="shared" si="831"/>
        <v>Afridev Handpump</v>
      </c>
      <c r="T1404" s="71">
        <f t="shared" si="813"/>
        <v>1</v>
      </c>
      <c r="U1404" s="71">
        <f t="shared" si="814"/>
        <v>230</v>
      </c>
      <c r="V1404" s="71">
        <f t="shared" si="815"/>
        <v>1</v>
      </c>
      <c r="W1404" s="71">
        <f t="shared" si="816"/>
        <v>0</v>
      </c>
      <c r="X1404" s="71">
        <f t="shared" si="817"/>
        <v>1</v>
      </c>
      <c r="Y1404" s="71">
        <f t="shared" si="818"/>
        <v>0</v>
      </c>
      <c r="Z1404" s="71">
        <f t="shared" si="832"/>
        <v>0</v>
      </c>
      <c r="AA1404" s="71">
        <f t="shared" si="819"/>
        <v>1</v>
      </c>
      <c r="AB1404" s="71">
        <f t="shared" si="820"/>
        <v>85</v>
      </c>
      <c r="AC1404" s="71" t="str">
        <f t="shared" si="821"/>
        <v>Handpump</v>
      </c>
      <c r="AD1404" s="71">
        <f t="shared" si="833"/>
        <v>85</v>
      </c>
      <c r="AE1404" s="71" t="str">
        <f t="shared" si="834"/>
        <v/>
      </c>
      <c r="AF1404" s="71">
        <f t="shared" si="822"/>
        <v>1</v>
      </c>
      <c r="AG1404" s="71" t="str">
        <f t="shared" si="823"/>
        <v/>
      </c>
      <c r="AH1404" s="71" t="str">
        <f t="shared" si="824"/>
        <v/>
      </c>
      <c r="AI1404" s="71">
        <f t="shared" si="825"/>
        <v>1</v>
      </c>
      <c r="AJ1404" s="71" t="str">
        <f t="shared" si="826"/>
        <v>Turbidity</v>
      </c>
      <c r="AK1404" s="71">
        <f t="shared" si="827"/>
        <v>1</v>
      </c>
      <c r="AL1404" s="71">
        <f t="shared" si="835"/>
        <v>1</v>
      </c>
      <c r="AM1404" s="71">
        <f t="shared" si="828"/>
        <v>0</v>
      </c>
    </row>
    <row r="1405" spans="1:39" x14ac:dyDescent="0.45">
      <c r="A1405" s="71" t="str">
        <f t="shared" si="798"/>
        <v>2723330692</v>
      </c>
      <c r="B1405" s="71" t="str">
        <f t="shared" si="799"/>
        <v>10-09-2019 10:03:13 UTC</v>
      </c>
      <c r="C1405" s="71" t="str">
        <f t="shared" si="800"/>
        <v>ue8e-c4wg-4hxy</v>
      </c>
      <c r="D1405" s="71" t="str">
        <f t="shared" si="801"/>
        <v>-15.662943650968373</v>
      </c>
      <c r="E1405" s="71" t="str">
        <f t="shared" si="802"/>
        <v>35.165500016883016</v>
      </c>
      <c r="F1405" s="71" t="str">
        <f t="shared" si="803"/>
        <v>1009.0</v>
      </c>
      <c r="G1405" s="71" t="str">
        <f t="shared" si="804"/>
        <v>Malawi</v>
      </c>
      <c r="H1405" s="71" t="str">
        <f t="shared" si="805"/>
        <v>Chiradzulu</v>
      </c>
      <c r="I1405" s="71" t="str">
        <f t="shared" si="806"/>
        <v>Mpama</v>
      </c>
      <c r="J1405" s="71" t="str">
        <f t="shared" si="807"/>
        <v>Mpama</v>
      </c>
      <c r="K1405" s="71" t="str">
        <f t="shared" si="808"/>
        <v>Kazembe</v>
      </c>
      <c r="L1405" s="71">
        <f t="shared" si="809"/>
        <v>0</v>
      </c>
      <c r="M1405" s="71">
        <f t="shared" si="810"/>
        <v>0</v>
      </c>
      <c r="N1405" s="71">
        <f t="shared" si="829"/>
        <v>4</v>
      </c>
      <c r="O1405" s="71" t="str">
        <f t="shared" si="830"/>
        <v>Basic Level of Service</v>
      </c>
      <c r="P1405" s="71">
        <v>1</v>
      </c>
      <c r="Q1405" s="71" t="str">
        <f t="shared" si="811"/>
        <v>Afridev Handpump</v>
      </c>
      <c r="R1405" s="71" t="str">
        <f t="shared" si="812"/>
        <v/>
      </c>
      <c r="S1405" s="71" t="str">
        <f t="shared" si="831"/>
        <v>Afridev Handpump</v>
      </c>
      <c r="T1405" s="71">
        <f t="shared" si="813"/>
        <v>1</v>
      </c>
      <c r="U1405" s="71">
        <f t="shared" si="814"/>
        <v>0</v>
      </c>
      <c r="V1405" s="71">
        <f t="shared" si="815"/>
        <v>1</v>
      </c>
      <c r="W1405" s="71">
        <f t="shared" si="816"/>
        <v>0</v>
      </c>
      <c r="X1405" s="71">
        <f t="shared" si="817"/>
        <v>1</v>
      </c>
      <c r="Y1405" s="71">
        <f t="shared" si="818"/>
        <v>0</v>
      </c>
      <c r="Z1405" s="71">
        <f t="shared" si="832"/>
        <v>0</v>
      </c>
      <c r="AA1405" s="71">
        <f t="shared" si="819"/>
        <v>0</v>
      </c>
      <c r="AB1405" s="71">
        <f t="shared" si="820"/>
        <v>0</v>
      </c>
      <c r="AC1405" s="71" t="str">
        <f t="shared" si="821"/>
        <v>Handpump</v>
      </c>
      <c r="AD1405" s="71">
        <f t="shared" si="833"/>
        <v>0</v>
      </c>
      <c r="AE1405" s="71" t="str">
        <f t="shared" si="834"/>
        <v/>
      </c>
      <c r="AF1405" s="71">
        <f t="shared" si="822"/>
        <v>1</v>
      </c>
      <c r="AG1405" s="71" t="str">
        <f t="shared" si="823"/>
        <v/>
      </c>
      <c r="AH1405" s="71" t="str">
        <f t="shared" si="824"/>
        <v/>
      </c>
      <c r="AI1405" s="71" t="str">
        <f t="shared" si="825"/>
        <v/>
      </c>
      <c r="AJ1405" s="71" t="str">
        <f t="shared" si="826"/>
        <v>Turbidity</v>
      </c>
      <c r="AK1405" s="71" t="str">
        <f t="shared" si="827"/>
        <v/>
      </c>
      <c r="AL1405" s="71" t="str">
        <f t="shared" si="835"/>
        <v>No Data</v>
      </c>
      <c r="AM1405" s="71">
        <f t="shared" si="828"/>
        <v>0</v>
      </c>
    </row>
    <row r="1406" spans="1:39" x14ac:dyDescent="0.45">
      <c r="A1406" s="71" t="str">
        <f t="shared" si="798"/>
        <v>2710170808</v>
      </c>
      <c r="B1406" s="71" t="str">
        <f t="shared" si="799"/>
        <v>10-09-2019 10:15:46 UTC</v>
      </c>
      <c r="C1406" s="71" t="str">
        <f t="shared" si="800"/>
        <v>uac3-s5gu-3mct</v>
      </c>
      <c r="D1406" s="71" t="str">
        <f t="shared" si="801"/>
        <v>-15.714032901450992</v>
      </c>
      <c r="E1406" s="71" t="str">
        <f t="shared" si="802"/>
        <v>35.13859570026398</v>
      </c>
      <c r="F1406" s="71" t="str">
        <f t="shared" si="803"/>
        <v>1050.0</v>
      </c>
      <c r="G1406" s="71" t="str">
        <f t="shared" si="804"/>
        <v>Malawi</v>
      </c>
      <c r="H1406" s="71" t="str">
        <f t="shared" si="805"/>
        <v>Chiradzulu</v>
      </c>
      <c r="I1406" s="71" t="str">
        <f t="shared" si="806"/>
        <v>Mpama</v>
      </c>
      <c r="J1406" s="71" t="str">
        <f t="shared" si="807"/>
        <v>Kanjuchi</v>
      </c>
      <c r="K1406" s="71" t="str">
        <f t="shared" si="808"/>
        <v>Nangaonde</v>
      </c>
      <c r="L1406" s="71">
        <f t="shared" si="809"/>
        <v>0</v>
      </c>
      <c r="M1406" s="71">
        <f t="shared" si="810"/>
        <v>0</v>
      </c>
      <c r="N1406" s="71">
        <f t="shared" si="829"/>
        <v>5</v>
      </c>
      <c r="O1406" s="71" t="str">
        <f t="shared" si="830"/>
        <v>Basic Level of Service</v>
      </c>
      <c r="P1406" s="71">
        <v>1</v>
      </c>
      <c r="Q1406" s="71" t="str">
        <f t="shared" si="811"/>
        <v>Afridev Handpump</v>
      </c>
      <c r="R1406" s="71" t="str">
        <f t="shared" si="812"/>
        <v/>
      </c>
      <c r="S1406" s="71" t="str">
        <f t="shared" si="831"/>
        <v>Afridev Handpump</v>
      </c>
      <c r="T1406" s="71">
        <f t="shared" si="813"/>
        <v>1</v>
      </c>
      <c r="U1406" s="71">
        <f t="shared" si="814"/>
        <v>335</v>
      </c>
      <c r="V1406" s="71">
        <f t="shared" si="815"/>
        <v>0</v>
      </c>
      <c r="W1406" s="71">
        <f t="shared" si="816"/>
        <v>1</v>
      </c>
      <c r="X1406" s="71" t="str">
        <f t="shared" si="817"/>
        <v/>
      </c>
      <c r="Y1406" s="71" t="str">
        <f t="shared" si="818"/>
        <v/>
      </c>
      <c r="Z1406" s="71">
        <f t="shared" si="832"/>
        <v>1</v>
      </c>
      <c r="AA1406" s="71">
        <f t="shared" si="819"/>
        <v>1</v>
      </c>
      <c r="AB1406" s="71">
        <f t="shared" si="820"/>
        <v>135</v>
      </c>
      <c r="AC1406" s="71" t="str">
        <f t="shared" si="821"/>
        <v>Handpump</v>
      </c>
      <c r="AD1406" s="71">
        <f t="shared" si="833"/>
        <v>135</v>
      </c>
      <c r="AE1406" s="71" t="str">
        <f t="shared" si="834"/>
        <v/>
      </c>
      <c r="AF1406" s="71">
        <f t="shared" si="822"/>
        <v>0</v>
      </c>
      <c r="AG1406" s="71" t="str">
        <f t="shared" si="823"/>
        <v/>
      </c>
      <c r="AH1406" s="71" t="str">
        <f t="shared" si="824"/>
        <v/>
      </c>
      <c r="AI1406" s="71">
        <f t="shared" si="825"/>
        <v>1</v>
      </c>
      <c r="AJ1406" s="71" t="str">
        <f t="shared" si="826"/>
        <v>Turbidity</v>
      </c>
      <c r="AK1406" s="71">
        <f t="shared" si="827"/>
        <v>1</v>
      </c>
      <c r="AL1406" s="71">
        <f t="shared" si="835"/>
        <v>1</v>
      </c>
      <c r="AM1406" s="71">
        <f t="shared" si="828"/>
        <v>0</v>
      </c>
    </row>
    <row r="1407" spans="1:39" x14ac:dyDescent="0.45">
      <c r="A1407" s="71" t="str">
        <f t="shared" si="798"/>
        <v>2725520082</v>
      </c>
      <c r="B1407" s="71" t="str">
        <f t="shared" si="799"/>
        <v>10-09-2019 10:18:45 UTC</v>
      </c>
      <c r="C1407" s="71" t="str">
        <f t="shared" si="800"/>
        <v>hvqa-ajcg-e8yq</v>
      </c>
      <c r="D1407" s="71" t="str">
        <f t="shared" si="801"/>
        <v>-15.62924550846219</v>
      </c>
      <c r="E1407" s="71" t="str">
        <f t="shared" si="802"/>
        <v>35.13799538835883</v>
      </c>
      <c r="F1407" s="71" t="str">
        <f t="shared" si="803"/>
        <v>979.0</v>
      </c>
      <c r="G1407" s="71" t="str">
        <f t="shared" si="804"/>
        <v>Malawi</v>
      </c>
      <c r="H1407" s="71" t="str">
        <f t="shared" si="805"/>
        <v>Chiradzulu</v>
      </c>
      <c r="I1407" s="71" t="str">
        <f t="shared" si="806"/>
        <v>Mpama</v>
      </c>
      <c r="J1407" s="71" t="str">
        <f t="shared" si="807"/>
        <v>Kachingwe</v>
      </c>
      <c r="K1407" s="71" t="str">
        <f t="shared" si="808"/>
        <v>Nsanja</v>
      </c>
      <c r="L1407" s="71">
        <f t="shared" si="809"/>
        <v>0</v>
      </c>
      <c r="M1407" s="71">
        <f t="shared" si="810"/>
        <v>0</v>
      </c>
      <c r="N1407" s="71">
        <f t="shared" si="829"/>
        <v>7</v>
      </c>
      <c r="O1407" s="71" t="str">
        <f t="shared" si="830"/>
        <v>Intermediate Level of Service</v>
      </c>
      <c r="P1407" s="71">
        <v>1</v>
      </c>
      <c r="Q1407" s="71" t="str">
        <f t="shared" si="811"/>
        <v>Afridev Handpump</v>
      </c>
      <c r="R1407" s="71" t="str">
        <f t="shared" si="812"/>
        <v/>
      </c>
      <c r="S1407" s="71" t="str">
        <f t="shared" si="831"/>
        <v>Afridev Handpump</v>
      </c>
      <c r="T1407" s="71">
        <f t="shared" si="813"/>
        <v>0</v>
      </c>
      <c r="U1407" s="71">
        <f t="shared" si="814"/>
        <v>235</v>
      </c>
      <c r="V1407" s="71">
        <f t="shared" si="815"/>
        <v>1</v>
      </c>
      <c r="W1407" s="71">
        <f t="shared" si="816"/>
        <v>1</v>
      </c>
      <c r="X1407" s="71" t="str">
        <f t="shared" si="817"/>
        <v/>
      </c>
      <c r="Y1407" s="71" t="str">
        <f t="shared" si="818"/>
        <v/>
      </c>
      <c r="Z1407" s="71">
        <f t="shared" si="832"/>
        <v>1</v>
      </c>
      <c r="AA1407" s="71">
        <f t="shared" si="819"/>
        <v>1</v>
      </c>
      <c r="AB1407" s="71">
        <f t="shared" si="820"/>
        <v>67</v>
      </c>
      <c r="AC1407" s="71" t="str">
        <f t="shared" si="821"/>
        <v>Handpump</v>
      </c>
      <c r="AD1407" s="71">
        <f t="shared" si="833"/>
        <v>67</v>
      </c>
      <c r="AE1407" s="71" t="str">
        <f t="shared" si="834"/>
        <v/>
      </c>
      <c r="AF1407" s="71">
        <f t="shared" si="822"/>
        <v>1</v>
      </c>
      <c r="AG1407" s="71" t="str">
        <f t="shared" si="823"/>
        <v/>
      </c>
      <c r="AH1407" s="71" t="str">
        <f t="shared" si="824"/>
        <v/>
      </c>
      <c r="AI1407" s="71">
        <f t="shared" si="825"/>
        <v>1</v>
      </c>
      <c r="AJ1407" s="71" t="str">
        <f t="shared" si="826"/>
        <v>Turbidity</v>
      </c>
      <c r="AK1407" s="71">
        <f t="shared" si="827"/>
        <v>1</v>
      </c>
      <c r="AL1407" s="71">
        <f t="shared" si="835"/>
        <v>1</v>
      </c>
      <c r="AM1407" s="71">
        <f t="shared" si="828"/>
        <v>1</v>
      </c>
    </row>
    <row r="1408" spans="1:39" x14ac:dyDescent="0.45">
      <c r="A1408" s="71" t="str">
        <f t="shared" si="798"/>
        <v>2713490759</v>
      </c>
      <c r="B1408" s="71" t="str">
        <f t="shared" si="799"/>
        <v>10-09-2019 10:33:13 UTC</v>
      </c>
      <c r="C1408" s="71" t="str">
        <f t="shared" si="800"/>
        <v>jmqe-t5j4-3q5d</v>
      </c>
      <c r="D1408" s="71" t="str">
        <f t="shared" si="801"/>
        <v>-15.71960053872317</v>
      </c>
      <c r="E1408" s="71" t="str">
        <f t="shared" si="802"/>
        <v>35.11377294547856</v>
      </c>
      <c r="F1408" s="71" t="str">
        <f t="shared" si="803"/>
        <v>1084.0</v>
      </c>
      <c r="G1408" s="71" t="str">
        <f t="shared" si="804"/>
        <v>Malawi</v>
      </c>
      <c r="H1408" s="71" t="str">
        <f t="shared" si="805"/>
        <v>Chiradzulu</v>
      </c>
      <c r="I1408" s="71" t="str">
        <f t="shared" si="806"/>
        <v>Mpama</v>
      </c>
      <c r="J1408" s="71" t="str">
        <f t="shared" si="807"/>
        <v>Chakachanza</v>
      </c>
      <c r="K1408" s="71" t="str">
        <f t="shared" si="808"/>
        <v>Kandulo</v>
      </c>
      <c r="L1408" s="71">
        <f t="shared" si="809"/>
        <v>0</v>
      </c>
      <c r="M1408" s="71">
        <f t="shared" si="810"/>
        <v>0</v>
      </c>
      <c r="N1408" s="71">
        <f t="shared" si="829"/>
        <v>0</v>
      </c>
      <c r="O1408" s="71" t="str">
        <f t="shared" si="830"/>
        <v>No Improved System</v>
      </c>
      <c r="P1408" s="71" t="s">
        <v>96</v>
      </c>
      <c r="Q1408" s="71" t="str">
        <f t="shared" si="811"/>
        <v/>
      </c>
      <c r="R1408" s="71" t="str">
        <f t="shared" si="812"/>
        <v>Scoophole</v>
      </c>
      <c r="S1408" s="71" t="str">
        <f t="shared" si="831"/>
        <v>Scoophole</v>
      </c>
      <c r="T1408" s="71" t="str">
        <f t="shared" si="813"/>
        <v>N/A</v>
      </c>
      <c r="U1408" s="71">
        <f t="shared" si="814"/>
        <v>250</v>
      </c>
      <c r="V1408" s="71" t="str">
        <f t="shared" si="815"/>
        <v>N/A</v>
      </c>
      <c r="W1408" s="71" t="str">
        <f t="shared" si="816"/>
        <v/>
      </c>
      <c r="X1408" s="71" t="str">
        <f t="shared" si="817"/>
        <v/>
      </c>
      <c r="Y1408" s="71" t="str">
        <f t="shared" si="818"/>
        <v/>
      </c>
      <c r="Z1408" s="71" t="str">
        <f t="shared" si="832"/>
        <v>N/A</v>
      </c>
      <c r="AA1408" s="71" t="str">
        <f t="shared" si="819"/>
        <v>N/A</v>
      </c>
      <c r="AB1408" s="71" t="str">
        <f t="shared" si="820"/>
        <v/>
      </c>
      <c r="AC1408" s="71" t="str">
        <f t="shared" si="821"/>
        <v/>
      </c>
      <c r="AD1408" s="71" t="str">
        <f t="shared" si="833"/>
        <v/>
      </c>
      <c r="AE1408" s="71" t="str">
        <f t="shared" si="834"/>
        <v/>
      </c>
      <c r="AF1408" s="71" t="str">
        <f t="shared" si="822"/>
        <v>N/A</v>
      </c>
      <c r="AG1408" s="71" t="str">
        <f t="shared" si="823"/>
        <v/>
      </c>
      <c r="AH1408" s="71" t="str">
        <f t="shared" si="824"/>
        <v/>
      </c>
      <c r="AI1408" s="71" t="str">
        <f t="shared" si="825"/>
        <v/>
      </c>
      <c r="AJ1408" s="71" t="str">
        <f t="shared" si="826"/>
        <v/>
      </c>
      <c r="AK1408" s="71" t="str">
        <f t="shared" si="827"/>
        <v/>
      </c>
      <c r="AL1408" s="71" t="str">
        <f t="shared" si="835"/>
        <v>N/A</v>
      </c>
      <c r="AM1408" s="71" t="str">
        <f t="shared" si="828"/>
        <v>N/A</v>
      </c>
    </row>
    <row r="1409" spans="1:39" x14ac:dyDescent="0.45">
      <c r="A1409" s="71" t="str">
        <f t="shared" si="798"/>
        <v>2721560529</v>
      </c>
      <c r="B1409" s="71" t="str">
        <f t="shared" si="799"/>
        <v>10-09-2019 10:34:16 UTC</v>
      </c>
      <c r="C1409" s="71" t="str">
        <f t="shared" si="800"/>
        <v>k8sq-ath9-pra9</v>
      </c>
      <c r="D1409" s="71" t="str">
        <f t="shared" si="801"/>
        <v>-15.65369715448469</v>
      </c>
      <c r="E1409" s="71" t="str">
        <f t="shared" si="802"/>
        <v>35.15579888597131</v>
      </c>
      <c r="F1409" s="71" t="str">
        <f t="shared" si="803"/>
        <v>1048.0</v>
      </c>
      <c r="G1409" s="71" t="str">
        <f t="shared" si="804"/>
        <v>Malawi</v>
      </c>
      <c r="H1409" s="71" t="str">
        <f t="shared" si="805"/>
        <v>Chiradzulu</v>
      </c>
      <c r="I1409" s="71" t="str">
        <f t="shared" si="806"/>
        <v>Mpama</v>
      </c>
      <c r="J1409" s="71" t="str">
        <f t="shared" si="807"/>
        <v>Ndembe</v>
      </c>
      <c r="K1409" s="71" t="str">
        <f t="shared" si="808"/>
        <v>Ndembe</v>
      </c>
      <c r="L1409" s="71">
        <f t="shared" si="809"/>
        <v>0</v>
      </c>
      <c r="M1409" s="71">
        <f t="shared" si="810"/>
        <v>0</v>
      </c>
      <c r="N1409" s="71">
        <f t="shared" si="829"/>
        <v>7</v>
      </c>
      <c r="O1409" s="71" t="str">
        <f t="shared" si="830"/>
        <v>Intermediate Level of Service</v>
      </c>
      <c r="P1409" s="71">
        <v>1</v>
      </c>
      <c r="Q1409" s="71" t="str">
        <f t="shared" si="811"/>
        <v>Afridev Handpump</v>
      </c>
      <c r="R1409" s="71" t="str">
        <f t="shared" si="812"/>
        <v/>
      </c>
      <c r="S1409" s="71" t="str">
        <f t="shared" si="831"/>
        <v>Afridev Handpump</v>
      </c>
      <c r="T1409" s="71">
        <f t="shared" si="813"/>
        <v>1</v>
      </c>
      <c r="U1409" s="71">
        <f t="shared" si="814"/>
        <v>820</v>
      </c>
      <c r="V1409" s="71">
        <f t="shared" si="815"/>
        <v>0</v>
      </c>
      <c r="W1409" s="71">
        <f t="shared" si="816"/>
        <v>1</v>
      </c>
      <c r="X1409" s="71" t="str">
        <f t="shared" si="817"/>
        <v/>
      </c>
      <c r="Y1409" s="71" t="str">
        <f t="shared" si="818"/>
        <v/>
      </c>
      <c r="Z1409" s="71">
        <f t="shared" si="832"/>
        <v>1</v>
      </c>
      <c r="AA1409" s="71">
        <f t="shared" si="819"/>
        <v>1</v>
      </c>
      <c r="AB1409" s="71">
        <f t="shared" si="820"/>
        <v>71</v>
      </c>
      <c r="AC1409" s="71" t="str">
        <f t="shared" si="821"/>
        <v>Handpump</v>
      </c>
      <c r="AD1409" s="71">
        <f t="shared" si="833"/>
        <v>71</v>
      </c>
      <c r="AE1409" s="71" t="str">
        <f t="shared" si="834"/>
        <v/>
      </c>
      <c r="AF1409" s="71">
        <f t="shared" si="822"/>
        <v>1</v>
      </c>
      <c r="AG1409" s="71" t="str">
        <f t="shared" si="823"/>
        <v/>
      </c>
      <c r="AH1409" s="71" t="str">
        <f t="shared" si="824"/>
        <v/>
      </c>
      <c r="AI1409" s="71">
        <f t="shared" si="825"/>
        <v>1</v>
      </c>
      <c r="AJ1409" s="71" t="str">
        <f t="shared" si="826"/>
        <v>Turbidity</v>
      </c>
      <c r="AK1409" s="71">
        <f t="shared" si="827"/>
        <v>1</v>
      </c>
      <c r="AL1409" s="71">
        <f t="shared" si="835"/>
        <v>1</v>
      </c>
      <c r="AM1409" s="71">
        <f t="shared" si="828"/>
        <v>1</v>
      </c>
    </row>
    <row r="1410" spans="1:39" x14ac:dyDescent="0.45">
      <c r="A1410" s="71" t="str">
        <f t="shared" ref="A1410:A1473" si="836">IF(Instance_ID="","",Instance_ID)</f>
        <v>2719960174</v>
      </c>
      <c r="B1410" s="71" t="str">
        <f t="shared" ref="B1410:B1473" si="837">IF(Date="","",Date)</f>
        <v>10-09-2019 10:43:28 UTC</v>
      </c>
      <c r="C1410" s="71" t="str">
        <f t="shared" ref="C1410:C1473" si="838">IF(Unique_ID="","",Unique_ID)</f>
        <v>bsmm-yvtb-qnrh</v>
      </c>
      <c r="D1410" s="71" t="str">
        <f t="shared" ref="D1410:D1473" si="839">IF(Latitude="","",Latitude)</f>
        <v>-15.720314299687743</v>
      </c>
      <c r="E1410" s="71" t="str">
        <f t="shared" ref="E1410:E1473" si="840">IF(Longitude="","",Longitude)</f>
        <v>35.11401970870793</v>
      </c>
      <c r="F1410" s="71" t="str">
        <f t="shared" ref="F1410:F1473" si="841">IF(Elevation="","",Elevation)</f>
        <v>1085.0</v>
      </c>
      <c r="G1410" s="71" t="str">
        <f t="shared" ref="G1410:G1473" si="842">IF(Geo_Level_1="","",Geo_Level_1)</f>
        <v>Malawi</v>
      </c>
      <c r="H1410" s="71" t="str">
        <f t="shared" ref="H1410:H1473" si="843">IF(Geo_Level_2="","",Geo_Level_2)</f>
        <v>Chiradzulu</v>
      </c>
      <c r="I1410" s="71" t="str">
        <f t="shared" ref="I1410:I1473" si="844">IF(Geo_Level_1="","",Geo_Level_3)</f>
        <v>Mpama</v>
      </c>
      <c r="J1410" s="71" t="str">
        <f t="shared" ref="J1410:J1473" si="845">IF(Geo_Level_1="","",Geo_Level_4)</f>
        <v>Chakachanza</v>
      </c>
      <c r="K1410" s="71" t="str">
        <f t="shared" ref="K1410:K1473" si="846">IF(Geo_Level_1="","",Geo_Level_5)</f>
        <v>Kandulo</v>
      </c>
      <c r="L1410" s="71">
        <f t="shared" ref="L1410:L1473" si="847">IF(Geo_Level_1="","",Geo_Level_6)</f>
        <v>0</v>
      </c>
      <c r="M1410" s="71">
        <f t="shared" ref="M1410:M1473" si="848">IF(Geo_Level_1="","",Geo_Level_7)</f>
        <v>0</v>
      </c>
      <c r="N1410" s="71">
        <f t="shared" si="829"/>
        <v>0</v>
      </c>
      <c r="O1410" s="71" t="str">
        <f t="shared" si="830"/>
        <v>No Improved System</v>
      </c>
      <c r="P1410" s="71" t="s">
        <v>96</v>
      </c>
      <c r="Q1410" s="71" t="str">
        <f t="shared" ref="Q1410:Q1473" si="849">IF(Type_Improved_Water_Point="","",Type_Improved_Water_Point)</f>
        <v/>
      </c>
      <c r="R1410" s="71" t="str">
        <f t="shared" ref="R1410:R1473" si="850">IF(Type_Unimproved_Water="","",Type_Unimproved_Water)</f>
        <v>Unprotected well</v>
      </c>
      <c r="S1410" s="71" t="str">
        <f t="shared" si="831"/>
        <v>Unprotected well</v>
      </c>
      <c r="T1410" s="71" t="str">
        <f t="shared" ref="T1410:T1473" si="851">IF(P1410="N/A",P1410,IF(Waterpoint_Source_Protected="","No Data",IF(Waterpoint_Source_Protected="Yes",1,0)))</f>
        <v>N/A</v>
      </c>
      <c r="U1410" s="71">
        <f t="shared" ref="U1410:U1473" si="852">IF(Number_Users="","",Number_Users)</f>
        <v>225</v>
      </c>
      <c r="V1410" s="71" t="str">
        <f t="shared" ref="V1410:V1473" si="853">IFERROR(IF(P1410="N/A",P1410,IF(U1410="","No Data",IF(U1410&lt;=Gov_Standard_Number_Users,1,0))),1)</f>
        <v>N/A</v>
      </c>
      <c r="W1410" s="71" t="str">
        <f t="shared" ref="W1410:W1473" si="854">IF(Waterpoint_Out_Of_Service_Broken="","",IF(Waterpoint_Out_Of_Service_Broken="No",1,0))</f>
        <v/>
      </c>
      <c r="X1410" s="71" t="str">
        <f t="shared" ref="X1410:X1473" si="855">IF(Waterpoint_Number_Times_Broken="","",IF(Waterpoint_Number_Times_Broken&lt;=12,1,0))</f>
        <v/>
      </c>
      <c r="Y1410" s="71" t="str">
        <f t="shared" ref="Y1410:Y1473" si="856">IF(Waterpoint_Days_Broken="","",IF(Waterpoint_Days_Broken&gt;1,0,1))</f>
        <v/>
      </c>
      <c r="Z1410" s="71" t="str">
        <f t="shared" si="832"/>
        <v>N/A</v>
      </c>
      <c r="AA1410" s="71" t="str">
        <f t="shared" ref="AA1410:AA1473" si="857">IF(P1410="N/A",P1410,IF(Water_Available_Day_Of_Visit="","No Data",IF(Water_Available_Day_Of_Visit="Yes",1,0)))</f>
        <v>N/A</v>
      </c>
      <c r="AB1410" s="71" t="str">
        <f t="shared" ref="AB1410:AB1473" si="858">IF(Seconds_20L="","",Seconds_20L)</f>
        <v/>
      </c>
      <c r="AC1410" s="71" t="str">
        <f t="shared" ref="AC1410:AC1473" si="859">IF(Piped_Or_Handpump="","",Piped_Or_Handpump)</f>
        <v/>
      </c>
      <c r="AD1410" s="71" t="str">
        <f t="shared" si="833"/>
        <v/>
      </c>
      <c r="AE1410" s="71" t="str">
        <f t="shared" si="834"/>
        <v/>
      </c>
      <c r="AF1410" s="71" t="str">
        <f t="shared" ref="AF1410:AF1473" si="860">IF(P1410="N/A",P1410,IF(AND(AD1410="",AE1410=""),"No Data",IF(AC1410="Piped System",IF(AE1410&gt;=Gov_Standards_Quantity,1,0),IF(AC1410="Handpump",IF(AB1410&lt;=Standard_Time_To_Fill_Bucket,1,0)))))</f>
        <v>N/A</v>
      </c>
      <c r="AG1410" s="71" t="str">
        <f t="shared" ref="AG1410:AG1473" si="861">IF(Ecoli_Result="","",IF(Ecoli_Result=Standard_Ecoli,1,0))</f>
        <v/>
      </c>
      <c r="AH1410" s="71" t="str">
        <f t="shared" ref="AH1410:AH1473" si="862">IF(Residual_Chlorine_Result="","",IF(AND(Residual_Chlorine_Result&lt;=Standard_Residual_Chlorine_Max,Residual_Chlorine_Result&gt;=Standard_Residual_Chlorine_Min),1,0))</f>
        <v/>
      </c>
      <c r="AI1410" s="71" t="str">
        <f t="shared" ref="AI1410:AI1473" si="863">IF(Bacteria_Result="","",IF(Bacteria_Result=Standard_Bacteria,1,0))</f>
        <v/>
      </c>
      <c r="AJ1410" s="71" t="str">
        <f t="shared" ref="AJ1410:AJ1473" si="864">IF(Other_Contaminant="","",Other_Contaminant)</f>
        <v/>
      </c>
      <c r="AK1410" s="71" t="str">
        <f t="shared" ref="AK1410:AK1473" si="865">IF(Other_Contaminant_Result="","",IF(Other_Contaminant_Result&lt;=Standard_Other_Contaminant,1,0))</f>
        <v/>
      </c>
      <c r="AL1410" s="71" t="str">
        <f t="shared" si="835"/>
        <v>N/A</v>
      </c>
      <c r="AM1410" s="71" t="str">
        <f t="shared" ref="AM1410:AM1473" si="866">IF(P1410="N/A",P1410,IF(Water_Point_Condition_Overall="","No Data",IF(Water_Point_Condition_Overall="Normal",1,0)))</f>
        <v>N/A</v>
      </c>
    </row>
    <row r="1411" spans="1:39" x14ac:dyDescent="0.45">
      <c r="A1411" s="71" t="str">
        <f t="shared" si="836"/>
        <v>2742850327</v>
      </c>
      <c r="B1411" s="71" t="str">
        <f t="shared" si="837"/>
        <v>10-09-2019 10:57:20 UTC</v>
      </c>
      <c r="C1411" s="71" t="str">
        <f t="shared" si="838"/>
        <v>vwra-t6h3-ybw0</v>
      </c>
      <c r="D1411" s="71" t="str">
        <f t="shared" si="839"/>
        <v>-15.632583224214613</v>
      </c>
      <c r="E1411" s="71" t="str">
        <f t="shared" si="840"/>
        <v>35.142309134826064</v>
      </c>
      <c r="F1411" s="71" t="str">
        <f t="shared" si="841"/>
        <v>996.0</v>
      </c>
      <c r="G1411" s="71" t="str">
        <f t="shared" si="842"/>
        <v>Malawi</v>
      </c>
      <c r="H1411" s="71" t="str">
        <f t="shared" si="843"/>
        <v>Chiradzulu</v>
      </c>
      <c r="I1411" s="71" t="str">
        <f t="shared" si="844"/>
        <v>Mpama</v>
      </c>
      <c r="J1411" s="71" t="str">
        <f t="shared" si="845"/>
        <v>Kachingwe</v>
      </c>
      <c r="K1411" s="71" t="str">
        <f t="shared" si="846"/>
        <v>Chilimani I</v>
      </c>
      <c r="L1411" s="71">
        <f t="shared" si="847"/>
        <v>0</v>
      </c>
      <c r="M1411" s="71">
        <f t="shared" si="848"/>
        <v>0</v>
      </c>
      <c r="N1411" s="71">
        <f t="shared" ref="N1411:N1474" si="867">SUM(P1411,T1411,V1411,Z1411,AA1411,AF1411,AL1411,AM1411)</f>
        <v>6</v>
      </c>
      <c r="O1411" s="71" t="str">
        <f t="shared" ref="O1411:O1474" si="868">IF(N1411=0,"No Improved System",IF(N1411=1,"Inadequate Level of Service",IF(N1411=2,"Inadequate Level of Service",IF(N1411=3,"Basic Level of Service",IF(N1411=4,"Basic Level of Service",IF(N1411=5,"Basic Level of Service",IF(N1411=6,"Intermediate Level of Service",IF(N1411=7,"Intermediate Level of Service",IF(N1411=8,"High Level of Service")))))))))</f>
        <v>Intermediate Level of Service</v>
      </c>
      <c r="P1411" s="71">
        <v>1</v>
      </c>
      <c r="Q1411" s="71" t="str">
        <f t="shared" si="849"/>
        <v>Afridev Handpump</v>
      </c>
      <c r="R1411" s="71" t="str">
        <f t="shared" si="850"/>
        <v/>
      </c>
      <c r="S1411" s="71" t="str">
        <f t="shared" ref="S1411:S1474" si="869">CONCATENATE(Q1411,R1411)</f>
        <v>Afridev Handpump</v>
      </c>
      <c r="T1411" s="71">
        <f t="shared" si="851"/>
        <v>1</v>
      </c>
      <c r="U1411" s="71">
        <f t="shared" si="852"/>
        <v>130</v>
      </c>
      <c r="V1411" s="71">
        <f t="shared" si="853"/>
        <v>1</v>
      </c>
      <c r="W1411" s="71">
        <f t="shared" si="854"/>
        <v>0</v>
      </c>
      <c r="X1411" s="71">
        <f t="shared" si="855"/>
        <v>1</v>
      </c>
      <c r="Y1411" s="71">
        <f t="shared" si="856"/>
        <v>0</v>
      </c>
      <c r="Z1411" s="71">
        <f t="shared" ref="Z1411:Z1474" si="870">IF(P1411="N/A",P1411,IF(OR(W1411="",AND(W1411=0,X1411="",Y1411="")),"No Data",IF(W1411=1,1,IF(AND(X1411=1,Y1411=1),1,0))))</f>
        <v>0</v>
      </c>
      <c r="AA1411" s="71">
        <f t="shared" si="857"/>
        <v>1</v>
      </c>
      <c r="AB1411" s="71">
        <f t="shared" si="858"/>
        <v>65</v>
      </c>
      <c r="AC1411" s="71" t="str">
        <f t="shared" si="859"/>
        <v>Handpump</v>
      </c>
      <c r="AD1411" s="71">
        <f t="shared" ref="AD1411:AD1474" si="871">IF(AC1411="Handpump",IF(AB1411="","",AB1411),"")</f>
        <v>65</v>
      </c>
      <c r="AE1411" s="71" t="str">
        <f t="shared" ref="AE1411:AE1474" si="872">IF(AC1411="piped system",IFERROR(20/AB1411*86400/U1411,""),"")</f>
        <v/>
      </c>
      <c r="AF1411" s="71">
        <f t="shared" si="860"/>
        <v>1</v>
      </c>
      <c r="AG1411" s="71" t="str">
        <f t="shared" si="861"/>
        <v/>
      </c>
      <c r="AH1411" s="71" t="str">
        <f t="shared" si="862"/>
        <v/>
      </c>
      <c r="AI1411" s="71">
        <f t="shared" si="863"/>
        <v>1</v>
      </c>
      <c r="AJ1411" s="71" t="str">
        <f t="shared" si="864"/>
        <v>Turbidity</v>
      </c>
      <c r="AK1411" s="71">
        <f t="shared" si="865"/>
        <v>1</v>
      </c>
      <c r="AL1411" s="71">
        <f t="shared" ref="AL1411:AL1474" si="873">IF(P1411="N/A",P1411,IF(AJ1411="",IF(OR(AG1411=0,AND(AI1411=0,AG1411="")),0,IF(OR(AG1411=1,AH1411=1,AI1411=1),1,"No Data")),IF(OR(AK1411=0,AG1411=0,AND(AI1411=0,AG1411="")),0,IF(AND(AK1411=1,OR(AG1411=1,AH1411=1,AI1411=1)),1,"No Data"))))</f>
        <v>1</v>
      </c>
      <c r="AM1411" s="71">
        <f t="shared" si="866"/>
        <v>0</v>
      </c>
    </row>
    <row r="1412" spans="1:39" x14ac:dyDescent="0.45">
      <c r="A1412" s="71" t="str">
        <f t="shared" si="836"/>
        <v>2731310071</v>
      </c>
      <c r="B1412" s="71" t="str">
        <f t="shared" si="837"/>
        <v>10-09-2019 10:59:40 UTC</v>
      </c>
      <c r="C1412" s="71" t="str">
        <f t="shared" si="838"/>
        <v>x4fc-anu7-7gh2</v>
      </c>
      <c r="D1412" s="71" t="str">
        <f t="shared" si="839"/>
        <v>-15.633895327337086</v>
      </c>
      <c r="E1412" s="71" t="str">
        <f t="shared" si="840"/>
        <v>35.13908981345594</v>
      </c>
      <c r="F1412" s="71" t="str">
        <f t="shared" si="841"/>
        <v>1026.0</v>
      </c>
      <c r="G1412" s="71" t="str">
        <f t="shared" si="842"/>
        <v>Malawi</v>
      </c>
      <c r="H1412" s="71" t="str">
        <f t="shared" si="843"/>
        <v>Chiradzulu</v>
      </c>
      <c r="I1412" s="71" t="str">
        <f t="shared" si="844"/>
        <v>Mpama</v>
      </c>
      <c r="J1412" s="71" t="str">
        <f t="shared" si="845"/>
        <v>Kachingwe</v>
      </c>
      <c r="K1412" s="71" t="str">
        <f t="shared" si="846"/>
        <v>Chilimani I</v>
      </c>
      <c r="L1412" s="71">
        <f t="shared" si="847"/>
        <v>0</v>
      </c>
      <c r="M1412" s="71">
        <f t="shared" si="848"/>
        <v>0</v>
      </c>
      <c r="N1412" s="71">
        <f t="shared" si="867"/>
        <v>7</v>
      </c>
      <c r="O1412" s="71" t="str">
        <f t="shared" si="868"/>
        <v>Intermediate Level of Service</v>
      </c>
      <c r="P1412" s="71">
        <v>1</v>
      </c>
      <c r="Q1412" s="71" t="str">
        <f t="shared" si="849"/>
        <v>Afridev Handpump</v>
      </c>
      <c r="R1412" s="71" t="str">
        <f t="shared" si="850"/>
        <v/>
      </c>
      <c r="S1412" s="71" t="str">
        <f t="shared" si="869"/>
        <v>Afridev Handpump</v>
      </c>
      <c r="T1412" s="71">
        <f t="shared" si="851"/>
        <v>1</v>
      </c>
      <c r="U1412" s="71">
        <f t="shared" si="852"/>
        <v>285</v>
      </c>
      <c r="V1412" s="71">
        <f t="shared" si="853"/>
        <v>0</v>
      </c>
      <c r="W1412" s="71">
        <f t="shared" si="854"/>
        <v>1</v>
      </c>
      <c r="X1412" s="71" t="str">
        <f t="shared" si="855"/>
        <v/>
      </c>
      <c r="Y1412" s="71" t="str">
        <f t="shared" si="856"/>
        <v/>
      </c>
      <c r="Z1412" s="71">
        <f t="shared" si="870"/>
        <v>1</v>
      </c>
      <c r="AA1412" s="71">
        <f t="shared" si="857"/>
        <v>1</v>
      </c>
      <c r="AB1412" s="71">
        <f t="shared" si="858"/>
        <v>56</v>
      </c>
      <c r="AC1412" s="71" t="str">
        <f t="shared" si="859"/>
        <v>Handpump</v>
      </c>
      <c r="AD1412" s="71">
        <f t="shared" si="871"/>
        <v>56</v>
      </c>
      <c r="AE1412" s="71" t="str">
        <f t="shared" si="872"/>
        <v/>
      </c>
      <c r="AF1412" s="71">
        <f t="shared" si="860"/>
        <v>1</v>
      </c>
      <c r="AG1412" s="71" t="str">
        <f t="shared" si="861"/>
        <v/>
      </c>
      <c r="AH1412" s="71" t="str">
        <f t="shared" si="862"/>
        <v/>
      </c>
      <c r="AI1412" s="71">
        <f t="shared" si="863"/>
        <v>1</v>
      </c>
      <c r="AJ1412" s="71" t="str">
        <f t="shared" si="864"/>
        <v>Turbidity</v>
      </c>
      <c r="AK1412" s="71">
        <f t="shared" si="865"/>
        <v>1</v>
      </c>
      <c r="AL1412" s="71">
        <f t="shared" si="873"/>
        <v>1</v>
      </c>
      <c r="AM1412" s="71">
        <f t="shared" si="866"/>
        <v>1</v>
      </c>
    </row>
    <row r="1413" spans="1:39" x14ac:dyDescent="0.45">
      <c r="A1413" s="71" t="str">
        <f t="shared" si="836"/>
        <v>2710150764</v>
      </c>
      <c r="B1413" s="71" t="str">
        <f t="shared" si="837"/>
        <v>10-09-2019 11:04:32 UTC</v>
      </c>
      <c r="C1413" s="71" t="str">
        <f t="shared" si="838"/>
        <v>a66j-m1xa-awac</v>
      </c>
      <c r="D1413" s="71" t="str">
        <f t="shared" si="839"/>
        <v>-15.7105615</v>
      </c>
      <c r="E1413" s="71" t="str">
        <f t="shared" si="840"/>
        <v>35.1302797</v>
      </c>
      <c r="F1413" s="71" t="str">
        <f t="shared" si="841"/>
        <v>1084.0</v>
      </c>
      <c r="G1413" s="71" t="str">
        <f t="shared" si="842"/>
        <v>Malawi</v>
      </c>
      <c r="H1413" s="71" t="str">
        <f t="shared" si="843"/>
        <v>Chiradzulu</v>
      </c>
      <c r="I1413" s="71" t="str">
        <f t="shared" si="844"/>
        <v>Mpama</v>
      </c>
      <c r="J1413" s="71" t="str">
        <f t="shared" si="845"/>
        <v>Chakachanza</v>
      </c>
      <c r="K1413" s="71" t="str">
        <f t="shared" si="846"/>
        <v>Matenje</v>
      </c>
      <c r="L1413" s="71">
        <f t="shared" si="847"/>
        <v>0</v>
      </c>
      <c r="M1413" s="71">
        <f t="shared" si="848"/>
        <v>0</v>
      </c>
      <c r="N1413" s="71">
        <f t="shared" si="867"/>
        <v>6</v>
      </c>
      <c r="O1413" s="71" t="str">
        <f t="shared" si="868"/>
        <v>Intermediate Level of Service</v>
      </c>
      <c r="P1413" s="71">
        <v>1</v>
      </c>
      <c r="Q1413" s="71" t="str">
        <f t="shared" si="849"/>
        <v>Afridev Handpump</v>
      </c>
      <c r="R1413" s="71" t="str">
        <f t="shared" si="850"/>
        <v/>
      </c>
      <c r="S1413" s="71" t="str">
        <f t="shared" si="869"/>
        <v>Afridev Handpump</v>
      </c>
      <c r="T1413" s="71">
        <f t="shared" si="851"/>
        <v>1</v>
      </c>
      <c r="U1413" s="71">
        <f t="shared" si="852"/>
        <v>420</v>
      </c>
      <c r="V1413" s="71">
        <f t="shared" si="853"/>
        <v>0</v>
      </c>
      <c r="W1413" s="71">
        <f t="shared" si="854"/>
        <v>1</v>
      </c>
      <c r="X1413" s="71" t="str">
        <f t="shared" si="855"/>
        <v/>
      </c>
      <c r="Y1413" s="71" t="str">
        <f t="shared" si="856"/>
        <v/>
      </c>
      <c r="Z1413" s="71">
        <f t="shared" si="870"/>
        <v>1</v>
      </c>
      <c r="AA1413" s="71">
        <f t="shared" si="857"/>
        <v>1</v>
      </c>
      <c r="AB1413" s="71">
        <f t="shared" si="858"/>
        <v>55</v>
      </c>
      <c r="AC1413" s="71" t="str">
        <f t="shared" si="859"/>
        <v>Handpump</v>
      </c>
      <c r="AD1413" s="71">
        <f t="shared" si="871"/>
        <v>55</v>
      </c>
      <c r="AE1413" s="71" t="str">
        <f t="shared" si="872"/>
        <v/>
      </c>
      <c r="AF1413" s="71">
        <f t="shared" si="860"/>
        <v>1</v>
      </c>
      <c r="AG1413" s="71" t="str">
        <f t="shared" si="861"/>
        <v/>
      </c>
      <c r="AH1413" s="71" t="str">
        <f t="shared" si="862"/>
        <v/>
      </c>
      <c r="AI1413" s="71">
        <f t="shared" si="863"/>
        <v>1</v>
      </c>
      <c r="AJ1413" s="71" t="str">
        <f t="shared" si="864"/>
        <v>Turbidity</v>
      </c>
      <c r="AK1413" s="71">
        <f t="shared" si="865"/>
        <v>1</v>
      </c>
      <c r="AL1413" s="71">
        <f t="shared" si="873"/>
        <v>1</v>
      </c>
      <c r="AM1413" s="71">
        <f t="shared" si="866"/>
        <v>0</v>
      </c>
    </row>
    <row r="1414" spans="1:39" x14ac:dyDescent="0.45">
      <c r="A1414" s="71" t="str">
        <f t="shared" si="836"/>
        <v>2746290855</v>
      </c>
      <c r="B1414" s="71" t="str">
        <f t="shared" si="837"/>
        <v>10-09-2019 11:08:03 UTC</v>
      </c>
      <c r="C1414" s="71" t="str">
        <f t="shared" si="838"/>
        <v>2q4r-raxa-fk60</v>
      </c>
      <c r="D1414" s="71" t="str">
        <f t="shared" si="839"/>
        <v>-15.71470098104328</v>
      </c>
      <c r="E1414" s="71" t="str">
        <f t="shared" si="840"/>
        <v>35.142874075099826</v>
      </c>
      <c r="F1414" s="71" t="str">
        <f t="shared" si="841"/>
        <v>1056.0</v>
      </c>
      <c r="G1414" s="71" t="str">
        <f t="shared" si="842"/>
        <v>Malawi</v>
      </c>
      <c r="H1414" s="71" t="str">
        <f t="shared" si="843"/>
        <v>Chiradzulu</v>
      </c>
      <c r="I1414" s="71" t="str">
        <f t="shared" si="844"/>
        <v>Mpama</v>
      </c>
      <c r="J1414" s="71" t="str">
        <f t="shared" si="845"/>
        <v>Malika</v>
      </c>
      <c r="K1414" s="71" t="str">
        <f t="shared" si="846"/>
        <v>Lupinga</v>
      </c>
      <c r="L1414" s="71">
        <f t="shared" si="847"/>
        <v>0</v>
      </c>
      <c r="M1414" s="71">
        <f t="shared" si="848"/>
        <v>0</v>
      </c>
      <c r="N1414" s="71">
        <f t="shared" si="867"/>
        <v>7</v>
      </c>
      <c r="O1414" s="71" t="str">
        <f t="shared" si="868"/>
        <v>Intermediate Level of Service</v>
      </c>
      <c r="P1414" s="71">
        <v>1</v>
      </c>
      <c r="Q1414" s="71" t="str">
        <f t="shared" si="849"/>
        <v>Afridev Handpump</v>
      </c>
      <c r="R1414" s="71" t="str">
        <f t="shared" si="850"/>
        <v/>
      </c>
      <c r="S1414" s="71" t="str">
        <f t="shared" si="869"/>
        <v>Afridev Handpump</v>
      </c>
      <c r="T1414" s="71">
        <f t="shared" si="851"/>
        <v>1</v>
      </c>
      <c r="U1414" s="71">
        <f t="shared" si="852"/>
        <v>1000</v>
      </c>
      <c r="V1414" s="71">
        <f t="shared" si="853"/>
        <v>0</v>
      </c>
      <c r="W1414" s="71">
        <f t="shared" si="854"/>
        <v>1</v>
      </c>
      <c r="X1414" s="71" t="str">
        <f t="shared" si="855"/>
        <v/>
      </c>
      <c r="Y1414" s="71" t="str">
        <f t="shared" si="856"/>
        <v/>
      </c>
      <c r="Z1414" s="71">
        <f t="shared" si="870"/>
        <v>1</v>
      </c>
      <c r="AA1414" s="71">
        <f t="shared" si="857"/>
        <v>1</v>
      </c>
      <c r="AB1414" s="71">
        <f t="shared" si="858"/>
        <v>55</v>
      </c>
      <c r="AC1414" s="71" t="str">
        <f t="shared" si="859"/>
        <v>Handpump</v>
      </c>
      <c r="AD1414" s="71">
        <f t="shared" si="871"/>
        <v>55</v>
      </c>
      <c r="AE1414" s="71" t="str">
        <f t="shared" si="872"/>
        <v/>
      </c>
      <c r="AF1414" s="71">
        <f t="shared" si="860"/>
        <v>1</v>
      </c>
      <c r="AG1414" s="71" t="str">
        <f t="shared" si="861"/>
        <v/>
      </c>
      <c r="AH1414" s="71" t="str">
        <f t="shared" si="862"/>
        <v/>
      </c>
      <c r="AI1414" s="71">
        <f t="shared" si="863"/>
        <v>1</v>
      </c>
      <c r="AJ1414" s="71" t="str">
        <f t="shared" si="864"/>
        <v>Turbidity</v>
      </c>
      <c r="AK1414" s="71">
        <f t="shared" si="865"/>
        <v>1</v>
      </c>
      <c r="AL1414" s="71">
        <f t="shared" si="873"/>
        <v>1</v>
      </c>
      <c r="AM1414" s="71">
        <f t="shared" si="866"/>
        <v>1</v>
      </c>
    </row>
    <row r="1415" spans="1:39" x14ac:dyDescent="0.45">
      <c r="A1415" s="71" t="str">
        <f t="shared" si="836"/>
        <v>2741100302</v>
      </c>
      <c r="B1415" s="71" t="str">
        <f t="shared" si="837"/>
        <v>10-09-2019 11:20:39 UTC</v>
      </c>
      <c r="C1415" s="71" t="str">
        <f t="shared" si="838"/>
        <v>8ahp-weqm-7vqv</v>
      </c>
      <c r="D1415" s="71" t="str">
        <f t="shared" si="839"/>
        <v>-15.63541270326823</v>
      </c>
      <c r="E1415" s="71" t="str">
        <f t="shared" si="840"/>
        <v>35.14410370029509</v>
      </c>
      <c r="F1415" s="71" t="str">
        <f t="shared" si="841"/>
        <v>1035.0</v>
      </c>
      <c r="G1415" s="71" t="str">
        <f t="shared" si="842"/>
        <v>Malawi</v>
      </c>
      <c r="H1415" s="71" t="str">
        <f t="shared" si="843"/>
        <v>Chiradzulu</v>
      </c>
      <c r="I1415" s="71" t="str">
        <f t="shared" si="844"/>
        <v>Mpama</v>
      </c>
      <c r="J1415" s="71" t="str">
        <f t="shared" si="845"/>
        <v>Kachingwe</v>
      </c>
      <c r="K1415" s="71" t="str">
        <f t="shared" si="846"/>
        <v>Nsanja</v>
      </c>
      <c r="L1415" s="71">
        <f t="shared" si="847"/>
        <v>0</v>
      </c>
      <c r="M1415" s="71">
        <f t="shared" si="848"/>
        <v>0</v>
      </c>
      <c r="N1415" s="71">
        <f t="shared" si="867"/>
        <v>0</v>
      </c>
      <c r="O1415" s="71" t="str">
        <f t="shared" si="868"/>
        <v>No Improved System</v>
      </c>
      <c r="P1415" s="71" t="s">
        <v>96</v>
      </c>
      <c r="Q1415" s="71" t="str">
        <f t="shared" si="849"/>
        <v/>
      </c>
      <c r="R1415" s="71" t="str">
        <f t="shared" si="850"/>
        <v/>
      </c>
      <c r="S1415" s="71" t="str">
        <f t="shared" si="869"/>
        <v/>
      </c>
      <c r="T1415" s="71" t="str">
        <f t="shared" si="851"/>
        <v>N/A</v>
      </c>
      <c r="U1415" s="71">
        <f t="shared" si="852"/>
        <v>230</v>
      </c>
      <c r="V1415" s="71" t="str">
        <f t="shared" si="853"/>
        <v>N/A</v>
      </c>
      <c r="W1415" s="71" t="str">
        <f t="shared" si="854"/>
        <v/>
      </c>
      <c r="X1415" s="71" t="str">
        <f t="shared" si="855"/>
        <v/>
      </c>
      <c r="Y1415" s="71" t="str">
        <f t="shared" si="856"/>
        <v/>
      </c>
      <c r="Z1415" s="71" t="str">
        <f t="shared" si="870"/>
        <v>N/A</v>
      </c>
      <c r="AA1415" s="71" t="str">
        <f t="shared" si="857"/>
        <v>N/A</v>
      </c>
      <c r="AB1415" s="71" t="str">
        <f t="shared" si="858"/>
        <v/>
      </c>
      <c r="AC1415" s="71" t="str">
        <f t="shared" si="859"/>
        <v/>
      </c>
      <c r="AD1415" s="71" t="str">
        <f t="shared" si="871"/>
        <v/>
      </c>
      <c r="AE1415" s="71" t="str">
        <f t="shared" si="872"/>
        <v/>
      </c>
      <c r="AF1415" s="71" t="str">
        <f t="shared" si="860"/>
        <v>N/A</v>
      </c>
      <c r="AG1415" s="71" t="str">
        <f t="shared" si="861"/>
        <v/>
      </c>
      <c r="AH1415" s="71" t="str">
        <f t="shared" si="862"/>
        <v/>
      </c>
      <c r="AI1415" s="71" t="str">
        <f t="shared" si="863"/>
        <v/>
      </c>
      <c r="AJ1415" s="71" t="str">
        <f t="shared" si="864"/>
        <v/>
      </c>
      <c r="AK1415" s="71" t="str">
        <f t="shared" si="865"/>
        <v/>
      </c>
      <c r="AL1415" s="71" t="str">
        <f t="shared" si="873"/>
        <v>N/A</v>
      </c>
      <c r="AM1415" s="71" t="str">
        <f t="shared" si="866"/>
        <v>N/A</v>
      </c>
    </row>
    <row r="1416" spans="1:39" x14ac:dyDescent="0.45">
      <c r="A1416" s="71" t="str">
        <f t="shared" si="836"/>
        <v>2723410076</v>
      </c>
      <c r="B1416" s="71" t="str">
        <f t="shared" si="837"/>
        <v>10-09-2019 11:22:33 UTC</v>
      </c>
      <c r="C1416" s="71" t="str">
        <f t="shared" si="838"/>
        <v>15gh-rcuu-92um</v>
      </c>
      <c r="D1416" s="71" t="str">
        <f t="shared" si="839"/>
        <v>-15.635053203441203</v>
      </c>
      <c r="E1416" s="71" t="str">
        <f t="shared" si="840"/>
        <v>35.13787594623864</v>
      </c>
      <c r="F1416" s="71" t="str">
        <f t="shared" si="841"/>
        <v>946.0</v>
      </c>
      <c r="G1416" s="71" t="str">
        <f t="shared" si="842"/>
        <v>Malawi</v>
      </c>
      <c r="H1416" s="71" t="str">
        <f t="shared" si="843"/>
        <v>Chiradzulu</v>
      </c>
      <c r="I1416" s="71" t="str">
        <f t="shared" si="844"/>
        <v>Mpama</v>
      </c>
      <c r="J1416" s="71" t="str">
        <f t="shared" si="845"/>
        <v>Kachingwe</v>
      </c>
      <c r="K1416" s="71" t="str">
        <f t="shared" si="846"/>
        <v>Chilimani I</v>
      </c>
      <c r="L1416" s="71">
        <f t="shared" si="847"/>
        <v>0</v>
      </c>
      <c r="M1416" s="71">
        <f t="shared" si="848"/>
        <v>0</v>
      </c>
      <c r="N1416" s="71">
        <f t="shared" si="867"/>
        <v>0</v>
      </c>
      <c r="O1416" s="71" t="str">
        <f t="shared" si="868"/>
        <v>No Improved System</v>
      </c>
      <c r="P1416" s="71" t="s">
        <v>96</v>
      </c>
      <c r="Q1416" s="71" t="str">
        <f t="shared" si="849"/>
        <v/>
      </c>
      <c r="R1416" s="71" t="str">
        <f t="shared" si="850"/>
        <v>Unprotected well</v>
      </c>
      <c r="S1416" s="71" t="str">
        <f t="shared" si="869"/>
        <v>Unprotected well</v>
      </c>
      <c r="T1416" s="71" t="str">
        <f t="shared" si="851"/>
        <v>N/A</v>
      </c>
      <c r="U1416" s="71">
        <f t="shared" si="852"/>
        <v>285</v>
      </c>
      <c r="V1416" s="71" t="str">
        <f t="shared" si="853"/>
        <v>N/A</v>
      </c>
      <c r="W1416" s="71" t="str">
        <f t="shared" si="854"/>
        <v/>
      </c>
      <c r="X1416" s="71" t="str">
        <f t="shared" si="855"/>
        <v/>
      </c>
      <c r="Y1416" s="71" t="str">
        <f t="shared" si="856"/>
        <v/>
      </c>
      <c r="Z1416" s="71" t="str">
        <f t="shared" si="870"/>
        <v>N/A</v>
      </c>
      <c r="AA1416" s="71" t="str">
        <f t="shared" si="857"/>
        <v>N/A</v>
      </c>
      <c r="AB1416" s="71" t="str">
        <f t="shared" si="858"/>
        <v/>
      </c>
      <c r="AC1416" s="71" t="str">
        <f t="shared" si="859"/>
        <v/>
      </c>
      <c r="AD1416" s="71" t="str">
        <f t="shared" si="871"/>
        <v/>
      </c>
      <c r="AE1416" s="71" t="str">
        <f t="shared" si="872"/>
        <v/>
      </c>
      <c r="AF1416" s="71" t="str">
        <f t="shared" si="860"/>
        <v>N/A</v>
      </c>
      <c r="AG1416" s="71" t="str">
        <f t="shared" si="861"/>
        <v/>
      </c>
      <c r="AH1416" s="71" t="str">
        <f t="shared" si="862"/>
        <v/>
      </c>
      <c r="AI1416" s="71" t="str">
        <f t="shared" si="863"/>
        <v/>
      </c>
      <c r="AJ1416" s="71" t="str">
        <f t="shared" si="864"/>
        <v/>
      </c>
      <c r="AK1416" s="71" t="str">
        <f t="shared" si="865"/>
        <v/>
      </c>
      <c r="AL1416" s="71" t="str">
        <f t="shared" si="873"/>
        <v>N/A</v>
      </c>
      <c r="AM1416" s="71" t="str">
        <f t="shared" si="866"/>
        <v>N/A</v>
      </c>
    </row>
    <row r="1417" spans="1:39" x14ac:dyDescent="0.45">
      <c r="A1417" s="71" t="str">
        <f t="shared" si="836"/>
        <v>2721630138</v>
      </c>
      <c r="B1417" s="71" t="str">
        <f t="shared" si="837"/>
        <v>10-09-2019 11:25:04 UTC</v>
      </c>
      <c r="C1417" s="71" t="str">
        <f t="shared" si="838"/>
        <v>ed01-80qh-6xuf</v>
      </c>
      <c r="D1417" s="71" t="str">
        <f t="shared" si="839"/>
        <v>-15.700507150031626</v>
      </c>
      <c r="E1417" s="71" t="str">
        <f t="shared" si="840"/>
        <v>35.128081273287535</v>
      </c>
      <c r="F1417" s="71" t="str">
        <f t="shared" si="841"/>
        <v>1137.0</v>
      </c>
      <c r="G1417" s="71" t="str">
        <f t="shared" si="842"/>
        <v>Malawi</v>
      </c>
      <c r="H1417" s="71" t="str">
        <f t="shared" si="843"/>
        <v>Chiradzulu</v>
      </c>
      <c r="I1417" s="71" t="str">
        <f t="shared" si="844"/>
        <v>Mpama</v>
      </c>
      <c r="J1417" s="71" t="str">
        <f t="shared" si="845"/>
        <v>Chakachanza</v>
      </c>
      <c r="K1417" s="71" t="str">
        <f t="shared" si="846"/>
        <v>Kansidzi</v>
      </c>
      <c r="L1417" s="71">
        <f t="shared" si="847"/>
        <v>0</v>
      </c>
      <c r="M1417" s="71">
        <f t="shared" si="848"/>
        <v>0</v>
      </c>
      <c r="N1417" s="71">
        <f t="shared" si="867"/>
        <v>6</v>
      </c>
      <c r="O1417" s="71" t="str">
        <f t="shared" si="868"/>
        <v>Intermediate Level of Service</v>
      </c>
      <c r="P1417" s="71">
        <v>1</v>
      </c>
      <c r="Q1417" s="71" t="str">
        <f t="shared" si="849"/>
        <v>Afridev Handpump</v>
      </c>
      <c r="R1417" s="71" t="str">
        <f t="shared" si="850"/>
        <v/>
      </c>
      <c r="S1417" s="71" t="str">
        <f t="shared" si="869"/>
        <v>Afridev Handpump</v>
      </c>
      <c r="T1417" s="71">
        <f t="shared" si="851"/>
        <v>1</v>
      </c>
      <c r="U1417" s="71">
        <f t="shared" si="852"/>
        <v>450</v>
      </c>
      <c r="V1417" s="71">
        <f t="shared" si="853"/>
        <v>0</v>
      </c>
      <c r="W1417" s="71">
        <f t="shared" si="854"/>
        <v>0</v>
      </c>
      <c r="X1417" s="71">
        <f t="shared" si="855"/>
        <v>1</v>
      </c>
      <c r="Y1417" s="71">
        <f t="shared" si="856"/>
        <v>0</v>
      </c>
      <c r="Z1417" s="71">
        <f t="shared" si="870"/>
        <v>0</v>
      </c>
      <c r="AA1417" s="71">
        <f t="shared" si="857"/>
        <v>1</v>
      </c>
      <c r="AB1417" s="71">
        <f t="shared" si="858"/>
        <v>55</v>
      </c>
      <c r="AC1417" s="71" t="str">
        <f t="shared" si="859"/>
        <v>Handpump</v>
      </c>
      <c r="AD1417" s="71">
        <f t="shared" si="871"/>
        <v>55</v>
      </c>
      <c r="AE1417" s="71" t="str">
        <f t="shared" si="872"/>
        <v/>
      </c>
      <c r="AF1417" s="71">
        <f t="shared" si="860"/>
        <v>1</v>
      </c>
      <c r="AG1417" s="71" t="str">
        <f t="shared" si="861"/>
        <v/>
      </c>
      <c r="AH1417" s="71" t="str">
        <f t="shared" si="862"/>
        <v/>
      </c>
      <c r="AI1417" s="71">
        <f t="shared" si="863"/>
        <v>1</v>
      </c>
      <c r="AJ1417" s="71" t="str">
        <f t="shared" si="864"/>
        <v>Turbidity</v>
      </c>
      <c r="AK1417" s="71">
        <f t="shared" si="865"/>
        <v>1</v>
      </c>
      <c r="AL1417" s="71">
        <f t="shared" si="873"/>
        <v>1</v>
      </c>
      <c r="AM1417" s="71">
        <f t="shared" si="866"/>
        <v>1</v>
      </c>
    </row>
    <row r="1418" spans="1:39" x14ac:dyDescent="0.45">
      <c r="A1418" s="71" t="str">
        <f t="shared" si="836"/>
        <v>2713490894</v>
      </c>
      <c r="B1418" s="71" t="str">
        <f t="shared" si="837"/>
        <v>10-09-2019 11:34:36 UTC</v>
      </c>
      <c r="C1418" s="71" t="str">
        <f t="shared" si="838"/>
        <v>w8m6-0puy-nvuk</v>
      </c>
      <c r="D1418" s="71" t="str">
        <f t="shared" si="839"/>
        <v>-15.71078177075833</v>
      </c>
      <c r="E1418" s="71" t="str">
        <f t="shared" si="840"/>
        <v>35.13229971751571</v>
      </c>
      <c r="F1418" s="71" t="str">
        <f t="shared" si="841"/>
        <v>1077.0</v>
      </c>
      <c r="G1418" s="71" t="str">
        <f t="shared" si="842"/>
        <v>Malawi</v>
      </c>
      <c r="H1418" s="71" t="str">
        <f t="shared" si="843"/>
        <v>Chiradzulu</v>
      </c>
      <c r="I1418" s="71" t="str">
        <f t="shared" si="844"/>
        <v>Mpama</v>
      </c>
      <c r="J1418" s="71" t="str">
        <f t="shared" si="845"/>
        <v>Chakachanza</v>
      </c>
      <c r="K1418" s="71" t="str">
        <f t="shared" si="846"/>
        <v>Matenje</v>
      </c>
      <c r="L1418" s="71">
        <f t="shared" si="847"/>
        <v>0</v>
      </c>
      <c r="M1418" s="71">
        <f t="shared" si="848"/>
        <v>0</v>
      </c>
      <c r="N1418" s="71">
        <f t="shared" si="867"/>
        <v>0</v>
      </c>
      <c r="O1418" s="71" t="str">
        <f t="shared" si="868"/>
        <v>No Improved System</v>
      </c>
      <c r="P1418" s="71" t="s">
        <v>96</v>
      </c>
      <c r="Q1418" s="71" t="str">
        <f t="shared" si="849"/>
        <v/>
      </c>
      <c r="R1418" s="71" t="str">
        <f t="shared" si="850"/>
        <v>Unprotected well</v>
      </c>
      <c r="S1418" s="71" t="str">
        <f t="shared" si="869"/>
        <v>Unprotected well</v>
      </c>
      <c r="T1418" s="71" t="str">
        <f t="shared" si="851"/>
        <v>N/A</v>
      </c>
      <c r="U1418" s="71">
        <f t="shared" si="852"/>
        <v>120</v>
      </c>
      <c r="V1418" s="71" t="str">
        <f t="shared" si="853"/>
        <v>N/A</v>
      </c>
      <c r="W1418" s="71" t="str">
        <f t="shared" si="854"/>
        <v/>
      </c>
      <c r="X1418" s="71" t="str">
        <f t="shared" si="855"/>
        <v/>
      </c>
      <c r="Y1418" s="71" t="str">
        <f t="shared" si="856"/>
        <v/>
      </c>
      <c r="Z1418" s="71" t="str">
        <f t="shared" si="870"/>
        <v>N/A</v>
      </c>
      <c r="AA1418" s="71" t="str">
        <f t="shared" si="857"/>
        <v>N/A</v>
      </c>
      <c r="AB1418" s="71" t="str">
        <f t="shared" si="858"/>
        <v/>
      </c>
      <c r="AC1418" s="71" t="str">
        <f t="shared" si="859"/>
        <v/>
      </c>
      <c r="AD1418" s="71" t="str">
        <f t="shared" si="871"/>
        <v/>
      </c>
      <c r="AE1418" s="71" t="str">
        <f t="shared" si="872"/>
        <v/>
      </c>
      <c r="AF1418" s="71" t="str">
        <f t="shared" si="860"/>
        <v>N/A</v>
      </c>
      <c r="AG1418" s="71" t="str">
        <f t="shared" si="861"/>
        <v/>
      </c>
      <c r="AH1418" s="71" t="str">
        <f t="shared" si="862"/>
        <v/>
      </c>
      <c r="AI1418" s="71" t="str">
        <f t="shared" si="863"/>
        <v/>
      </c>
      <c r="AJ1418" s="71" t="str">
        <f t="shared" si="864"/>
        <v/>
      </c>
      <c r="AK1418" s="71" t="str">
        <f t="shared" si="865"/>
        <v/>
      </c>
      <c r="AL1418" s="71" t="str">
        <f t="shared" si="873"/>
        <v>N/A</v>
      </c>
      <c r="AM1418" s="71" t="str">
        <f t="shared" si="866"/>
        <v>N/A</v>
      </c>
    </row>
    <row r="1419" spans="1:39" x14ac:dyDescent="0.45">
      <c r="A1419" s="71" t="str">
        <f t="shared" si="836"/>
        <v>2725320842</v>
      </c>
      <c r="B1419" s="71" t="str">
        <f t="shared" si="837"/>
        <v>10-09-2019 11:44:45 UTC</v>
      </c>
      <c r="C1419" s="71" t="str">
        <f t="shared" si="838"/>
        <v>26ea-cxuc-3ctw</v>
      </c>
      <c r="D1419" s="71" t="str">
        <f t="shared" si="839"/>
        <v>-15.7127505</v>
      </c>
      <c r="E1419" s="71" t="str">
        <f t="shared" si="840"/>
        <v>35.1319408</v>
      </c>
      <c r="F1419" s="71" t="str">
        <f t="shared" si="841"/>
        <v>1080.0</v>
      </c>
      <c r="G1419" s="71" t="str">
        <f t="shared" si="842"/>
        <v>Malawi</v>
      </c>
      <c r="H1419" s="71" t="str">
        <f t="shared" si="843"/>
        <v>Chiradzulu</v>
      </c>
      <c r="I1419" s="71" t="str">
        <f t="shared" si="844"/>
        <v>Mpama</v>
      </c>
      <c r="J1419" s="71" t="str">
        <f t="shared" si="845"/>
        <v>Chakachanza</v>
      </c>
      <c r="K1419" s="71" t="str">
        <f t="shared" si="846"/>
        <v>Matenje</v>
      </c>
      <c r="L1419" s="71">
        <f t="shared" si="847"/>
        <v>0</v>
      </c>
      <c r="M1419" s="71">
        <f t="shared" si="848"/>
        <v>0</v>
      </c>
      <c r="N1419" s="71">
        <f t="shared" si="867"/>
        <v>0</v>
      </c>
      <c r="O1419" s="71" t="str">
        <f t="shared" si="868"/>
        <v>No Improved System</v>
      </c>
      <c r="P1419" s="71" t="s">
        <v>96</v>
      </c>
      <c r="Q1419" s="71" t="str">
        <f t="shared" si="849"/>
        <v/>
      </c>
      <c r="R1419" s="71" t="str">
        <f t="shared" si="850"/>
        <v>Unprotected well</v>
      </c>
      <c r="S1419" s="71" t="str">
        <f t="shared" si="869"/>
        <v>Unprotected well</v>
      </c>
      <c r="T1419" s="71" t="str">
        <f t="shared" si="851"/>
        <v>N/A</v>
      </c>
      <c r="U1419" s="71">
        <f t="shared" si="852"/>
        <v>150</v>
      </c>
      <c r="V1419" s="71" t="str">
        <f t="shared" si="853"/>
        <v>N/A</v>
      </c>
      <c r="W1419" s="71" t="str">
        <f t="shared" si="854"/>
        <v/>
      </c>
      <c r="X1419" s="71" t="str">
        <f t="shared" si="855"/>
        <v/>
      </c>
      <c r="Y1419" s="71" t="str">
        <f t="shared" si="856"/>
        <v/>
      </c>
      <c r="Z1419" s="71" t="str">
        <f t="shared" si="870"/>
        <v>N/A</v>
      </c>
      <c r="AA1419" s="71" t="str">
        <f t="shared" si="857"/>
        <v>N/A</v>
      </c>
      <c r="AB1419" s="71" t="str">
        <f t="shared" si="858"/>
        <v/>
      </c>
      <c r="AC1419" s="71" t="str">
        <f t="shared" si="859"/>
        <v/>
      </c>
      <c r="AD1419" s="71" t="str">
        <f t="shared" si="871"/>
        <v/>
      </c>
      <c r="AE1419" s="71" t="str">
        <f t="shared" si="872"/>
        <v/>
      </c>
      <c r="AF1419" s="71" t="str">
        <f t="shared" si="860"/>
        <v>N/A</v>
      </c>
      <c r="AG1419" s="71" t="str">
        <f t="shared" si="861"/>
        <v/>
      </c>
      <c r="AH1419" s="71" t="str">
        <f t="shared" si="862"/>
        <v/>
      </c>
      <c r="AI1419" s="71" t="str">
        <f t="shared" si="863"/>
        <v/>
      </c>
      <c r="AJ1419" s="71" t="str">
        <f t="shared" si="864"/>
        <v/>
      </c>
      <c r="AK1419" s="71" t="str">
        <f t="shared" si="865"/>
        <v/>
      </c>
      <c r="AL1419" s="71" t="str">
        <f t="shared" si="873"/>
        <v>N/A</v>
      </c>
      <c r="AM1419" s="71" t="str">
        <f t="shared" si="866"/>
        <v>N/A</v>
      </c>
    </row>
    <row r="1420" spans="1:39" x14ac:dyDescent="0.45">
      <c r="A1420" s="71" t="str">
        <f t="shared" si="836"/>
        <v>2727330837</v>
      </c>
      <c r="B1420" s="71" t="str">
        <f t="shared" si="837"/>
        <v>10-09-2019 11:46:52 UTC</v>
      </c>
      <c r="C1420" s="71" t="str">
        <f t="shared" si="838"/>
        <v>7fh5-1qu1-18ke</v>
      </c>
      <c r="D1420" s="71" t="str">
        <f t="shared" si="839"/>
        <v>-15.707218749448657</v>
      </c>
      <c r="E1420" s="71" t="str">
        <f t="shared" si="840"/>
        <v>35.141125693917274</v>
      </c>
      <c r="F1420" s="71" t="str">
        <f t="shared" si="841"/>
        <v>1072.0</v>
      </c>
      <c r="G1420" s="71" t="str">
        <f t="shared" si="842"/>
        <v>Malawi</v>
      </c>
      <c r="H1420" s="71" t="str">
        <f t="shared" si="843"/>
        <v>Chiradzulu</v>
      </c>
      <c r="I1420" s="71" t="str">
        <f t="shared" si="844"/>
        <v>Mpama</v>
      </c>
      <c r="J1420" s="71" t="str">
        <f t="shared" si="845"/>
        <v>Kanjuchi</v>
      </c>
      <c r="K1420" s="71" t="str">
        <f t="shared" si="846"/>
        <v>Kanjuchi</v>
      </c>
      <c r="L1420" s="71">
        <f t="shared" si="847"/>
        <v>0</v>
      </c>
      <c r="M1420" s="71">
        <f t="shared" si="848"/>
        <v>0</v>
      </c>
      <c r="N1420" s="71">
        <f t="shared" si="867"/>
        <v>7</v>
      </c>
      <c r="O1420" s="71" t="str">
        <f t="shared" si="868"/>
        <v>Intermediate Level of Service</v>
      </c>
      <c r="P1420" s="71">
        <v>1</v>
      </c>
      <c r="Q1420" s="71" t="str">
        <f t="shared" si="849"/>
        <v>Afridev Handpump</v>
      </c>
      <c r="R1420" s="71" t="str">
        <f t="shared" si="850"/>
        <v/>
      </c>
      <c r="S1420" s="71" t="str">
        <f t="shared" si="869"/>
        <v>Afridev Handpump</v>
      </c>
      <c r="T1420" s="71">
        <f t="shared" si="851"/>
        <v>1</v>
      </c>
      <c r="U1420" s="71">
        <f t="shared" si="852"/>
        <v>125</v>
      </c>
      <c r="V1420" s="71">
        <f t="shared" si="853"/>
        <v>1</v>
      </c>
      <c r="W1420" s="71">
        <f t="shared" si="854"/>
        <v>0</v>
      </c>
      <c r="X1420" s="71">
        <f t="shared" si="855"/>
        <v>1</v>
      </c>
      <c r="Y1420" s="71">
        <f t="shared" si="856"/>
        <v>0</v>
      </c>
      <c r="Z1420" s="71">
        <f t="shared" si="870"/>
        <v>0</v>
      </c>
      <c r="AA1420" s="71">
        <f t="shared" si="857"/>
        <v>1</v>
      </c>
      <c r="AB1420" s="71">
        <f t="shared" si="858"/>
        <v>80</v>
      </c>
      <c r="AC1420" s="71" t="str">
        <f t="shared" si="859"/>
        <v>Handpump</v>
      </c>
      <c r="AD1420" s="71">
        <f t="shared" si="871"/>
        <v>80</v>
      </c>
      <c r="AE1420" s="71" t="str">
        <f t="shared" si="872"/>
        <v/>
      </c>
      <c r="AF1420" s="71">
        <f t="shared" si="860"/>
        <v>1</v>
      </c>
      <c r="AG1420" s="71" t="str">
        <f t="shared" si="861"/>
        <v/>
      </c>
      <c r="AH1420" s="71" t="str">
        <f t="shared" si="862"/>
        <v/>
      </c>
      <c r="AI1420" s="71">
        <f t="shared" si="863"/>
        <v>1</v>
      </c>
      <c r="AJ1420" s="71" t="str">
        <f t="shared" si="864"/>
        <v>Turbidity</v>
      </c>
      <c r="AK1420" s="71">
        <f t="shared" si="865"/>
        <v>1</v>
      </c>
      <c r="AL1420" s="71">
        <f t="shared" si="873"/>
        <v>1</v>
      </c>
      <c r="AM1420" s="71">
        <f t="shared" si="866"/>
        <v>1</v>
      </c>
    </row>
    <row r="1421" spans="1:39" x14ac:dyDescent="0.45">
      <c r="A1421" s="71" t="str">
        <f t="shared" si="836"/>
        <v>2733010187</v>
      </c>
      <c r="B1421" s="71" t="str">
        <f t="shared" si="837"/>
        <v>10-09-2019 11:53:43 UTC</v>
      </c>
      <c r="C1421" s="71" t="str">
        <f t="shared" si="838"/>
        <v>kyhe-syn0-7cf9</v>
      </c>
      <c r="D1421" s="71" t="str">
        <f t="shared" si="839"/>
        <v>-15.7154369</v>
      </c>
      <c r="E1421" s="71" t="str">
        <f t="shared" si="840"/>
        <v>35.1306908</v>
      </c>
      <c r="F1421" s="71" t="str">
        <f t="shared" si="841"/>
        <v>1065.0</v>
      </c>
      <c r="G1421" s="71" t="str">
        <f t="shared" si="842"/>
        <v>Malawi</v>
      </c>
      <c r="H1421" s="71" t="str">
        <f t="shared" si="843"/>
        <v>Chiradzulu</v>
      </c>
      <c r="I1421" s="71" t="str">
        <f t="shared" si="844"/>
        <v>Mpama</v>
      </c>
      <c r="J1421" s="71" t="str">
        <f t="shared" si="845"/>
        <v>Chakachanza</v>
      </c>
      <c r="K1421" s="71" t="str">
        <f t="shared" si="846"/>
        <v>Matenje</v>
      </c>
      <c r="L1421" s="71">
        <f t="shared" si="847"/>
        <v>0</v>
      </c>
      <c r="M1421" s="71">
        <f t="shared" si="848"/>
        <v>0</v>
      </c>
      <c r="N1421" s="71">
        <f t="shared" si="867"/>
        <v>0</v>
      </c>
      <c r="O1421" s="71" t="str">
        <f t="shared" si="868"/>
        <v>No Improved System</v>
      </c>
      <c r="P1421" s="71" t="s">
        <v>96</v>
      </c>
      <c r="Q1421" s="71" t="str">
        <f t="shared" si="849"/>
        <v/>
      </c>
      <c r="R1421" s="71" t="str">
        <f t="shared" si="850"/>
        <v>Scoophole</v>
      </c>
      <c r="S1421" s="71" t="str">
        <f t="shared" si="869"/>
        <v>Scoophole</v>
      </c>
      <c r="T1421" s="71" t="str">
        <f t="shared" si="851"/>
        <v>N/A</v>
      </c>
      <c r="U1421" s="71">
        <f t="shared" si="852"/>
        <v>125</v>
      </c>
      <c r="V1421" s="71" t="str">
        <f t="shared" si="853"/>
        <v>N/A</v>
      </c>
      <c r="W1421" s="71" t="str">
        <f t="shared" si="854"/>
        <v/>
      </c>
      <c r="X1421" s="71" t="str">
        <f t="shared" si="855"/>
        <v/>
      </c>
      <c r="Y1421" s="71" t="str">
        <f t="shared" si="856"/>
        <v/>
      </c>
      <c r="Z1421" s="71" t="str">
        <f t="shared" si="870"/>
        <v>N/A</v>
      </c>
      <c r="AA1421" s="71" t="str">
        <f t="shared" si="857"/>
        <v>N/A</v>
      </c>
      <c r="AB1421" s="71" t="str">
        <f t="shared" si="858"/>
        <v/>
      </c>
      <c r="AC1421" s="71" t="str">
        <f t="shared" si="859"/>
        <v/>
      </c>
      <c r="AD1421" s="71" t="str">
        <f t="shared" si="871"/>
        <v/>
      </c>
      <c r="AE1421" s="71" t="str">
        <f t="shared" si="872"/>
        <v/>
      </c>
      <c r="AF1421" s="71" t="str">
        <f t="shared" si="860"/>
        <v>N/A</v>
      </c>
      <c r="AG1421" s="71" t="str">
        <f t="shared" si="861"/>
        <v/>
      </c>
      <c r="AH1421" s="71" t="str">
        <f t="shared" si="862"/>
        <v/>
      </c>
      <c r="AI1421" s="71" t="str">
        <f t="shared" si="863"/>
        <v/>
      </c>
      <c r="AJ1421" s="71" t="str">
        <f t="shared" si="864"/>
        <v/>
      </c>
      <c r="AK1421" s="71" t="str">
        <f t="shared" si="865"/>
        <v/>
      </c>
      <c r="AL1421" s="71" t="str">
        <f t="shared" si="873"/>
        <v>N/A</v>
      </c>
      <c r="AM1421" s="71" t="str">
        <f t="shared" si="866"/>
        <v>N/A</v>
      </c>
    </row>
    <row r="1422" spans="1:39" x14ac:dyDescent="0.45">
      <c r="A1422" s="71" t="str">
        <f t="shared" si="836"/>
        <v>2725500283</v>
      </c>
      <c r="B1422" s="71" t="str">
        <f t="shared" si="837"/>
        <v>10-09-2019 12:09:45 UTC</v>
      </c>
      <c r="C1422" s="71" t="str">
        <f t="shared" si="838"/>
        <v>9kbn-bxh9-bfmh</v>
      </c>
      <c r="D1422" s="71" t="str">
        <f t="shared" si="839"/>
        <v>-15.653536263853312</v>
      </c>
      <c r="E1422" s="71" t="str">
        <f t="shared" si="840"/>
        <v>35.15588102862239</v>
      </c>
      <c r="F1422" s="71" t="str">
        <f t="shared" si="841"/>
        <v>1046.0</v>
      </c>
      <c r="G1422" s="71" t="str">
        <f t="shared" si="842"/>
        <v>Malawi</v>
      </c>
      <c r="H1422" s="71" t="str">
        <f t="shared" si="843"/>
        <v>Chiradzulu</v>
      </c>
      <c r="I1422" s="71" t="str">
        <f t="shared" si="844"/>
        <v>Mpama</v>
      </c>
      <c r="J1422" s="71" t="str">
        <f t="shared" si="845"/>
        <v>Ndembe</v>
      </c>
      <c r="K1422" s="71" t="str">
        <f t="shared" si="846"/>
        <v>Ndembe</v>
      </c>
      <c r="L1422" s="71">
        <f t="shared" si="847"/>
        <v>0</v>
      </c>
      <c r="M1422" s="71">
        <f t="shared" si="848"/>
        <v>0</v>
      </c>
      <c r="N1422" s="71">
        <f t="shared" si="867"/>
        <v>6</v>
      </c>
      <c r="O1422" s="71" t="str">
        <f t="shared" si="868"/>
        <v>Intermediate Level of Service</v>
      </c>
      <c r="P1422" s="71">
        <v>1</v>
      </c>
      <c r="Q1422" s="71" t="str">
        <f t="shared" si="849"/>
        <v>Afridev Handpump</v>
      </c>
      <c r="R1422" s="71" t="str">
        <f t="shared" si="850"/>
        <v/>
      </c>
      <c r="S1422" s="71" t="str">
        <f t="shared" si="869"/>
        <v>Afridev Handpump</v>
      </c>
      <c r="T1422" s="71">
        <f t="shared" si="851"/>
        <v>1</v>
      </c>
      <c r="U1422" s="71">
        <f t="shared" si="852"/>
        <v>124</v>
      </c>
      <c r="V1422" s="71">
        <f t="shared" si="853"/>
        <v>1</v>
      </c>
      <c r="W1422" s="71">
        <f t="shared" si="854"/>
        <v>0</v>
      </c>
      <c r="X1422" s="71">
        <f t="shared" si="855"/>
        <v>1</v>
      </c>
      <c r="Y1422" s="71">
        <f t="shared" si="856"/>
        <v>0</v>
      </c>
      <c r="Z1422" s="71">
        <f t="shared" si="870"/>
        <v>0</v>
      </c>
      <c r="AA1422" s="71">
        <f t="shared" si="857"/>
        <v>1</v>
      </c>
      <c r="AB1422" s="71">
        <f t="shared" si="858"/>
        <v>95</v>
      </c>
      <c r="AC1422" s="71" t="str">
        <f t="shared" si="859"/>
        <v>Handpump</v>
      </c>
      <c r="AD1422" s="71">
        <f t="shared" si="871"/>
        <v>95</v>
      </c>
      <c r="AE1422" s="71" t="str">
        <f t="shared" si="872"/>
        <v/>
      </c>
      <c r="AF1422" s="71">
        <f t="shared" si="860"/>
        <v>1</v>
      </c>
      <c r="AG1422" s="71" t="str">
        <f t="shared" si="861"/>
        <v/>
      </c>
      <c r="AH1422" s="71" t="str">
        <f t="shared" si="862"/>
        <v/>
      </c>
      <c r="AI1422" s="71">
        <f t="shared" si="863"/>
        <v>1</v>
      </c>
      <c r="AJ1422" s="71" t="str">
        <f t="shared" si="864"/>
        <v>Turbidity</v>
      </c>
      <c r="AK1422" s="71">
        <f t="shared" si="865"/>
        <v>1</v>
      </c>
      <c r="AL1422" s="71">
        <f t="shared" si="873"/>
        <v>1</v>
      </c>
      <c r="AM1422" s="71">
        <f t="shared" si="866"/>
        <v>0</v>
      </c>
    </row>
    <row r="1423" spans="1:39" x14ac:dyDescent="0.45">
      <c r="A1423" s="71" t="str">
        <f t="shared" si="836"/>
        <v>2744520976</v>
      </c>
      <c r="B1423" s="71" t="str">
        <f t="shared" si="837"/>
        <v>10-09-2019 12:16:10 UTC</v>
      </c>
      <c r="C1423" s="71" t="str">
        <f t="shared" si="838"/>
        <v>b3bs-cfsu-jp3p</v>
      </c>
      <c r="D1423" s="71" t="str">
        <f t="shared" si="839"/>
        <v>-15.84282046649605</v>
      </c>
      <c r="E1423" s="71" t="str">
        <f t="shared" si="840"/>
        <v>35.18276338465512</v>
      </c>
      <c r="F1423" s="71" t="str">
        <f t="shared" si="841"/>
        <v>856.0</v>
      </c>
      <c r="G1423" s="71" t="str">
        <f t="shared" si="842"/>
        <v>Malawi</v>
      </c>
      <c r="H1423" s="71" t="str">
        <f t="shared" si="843"/>
        <v>Chiradzulu</v>
      </c>
      <c r="I1423" s="71" t="str">
        <f t="shared" si="844"/>
        <v>Likoswe</v>
      </c>
      <c r="J1423" s="71" t="str">
        <f t="shared" si="845"/>
        <v>Njelemba</v>
      </c>
      <c r="K1423" s="71" t="str">
        <f t="shared" si="846"/>
        <v>Nkatcha</v>
      </c>
      <c r="L1423" s="71">
        <f t="shared" si="847"/>
        <v>0</v>
      </c>
      <c r="M1423" s="71">
        <f t="shared" si="848"/>
        <v>0</v>
      </c>
      <c r="N1423" s="71">
        <f t="shared" si="867"/>
        <v>5</v>
      </c>
      <c r="O1423" s="71" t="str">
        <f t="shared" si="868"/>
        <v>Basic Level of Service</v>
      </c>
      <c r="P1423" s="71">
        <v>1</v>
      </c>
      <c r="Q1423" s="71" t="str">
        <f t="shared" si="849"/>
        <v>Afridev Handpump</v>
      </c>
      <c r="R1423" s="71" t="str">
        <f t="shared" si="850"/>
        <v/>
      </c>
      <c r="S1423" s="71" t="str">
        <f t="shared" si="869"/>
        <v>Afridev Handpump</v>
      </c>
      <c r="T1423" s="71">
        <f t="shared" si="851"/>
        <v>1</v>
      </c>
      <c r="U1423" s="71">
        <f t="shared" si="852"/>
        <v>1500</v>
      </c>
      <c r="V1423" s="71">
        <f t="shared" si="853"/>
        <v>0</v>
      </c>
      <c r="W1423" s="71">
        <f t="shared" si="854"/>
        <v>0</v>
      </c>
      <c r="X1423" s="71">
        <f t="shared" si="855"/>
        <v>1</v>
      </c>
      <c r="Y1423" s="71">
        <f t="shared" si="856"/>
        <v>0</v>
      </c>
      <c r="Z1423" s="71">
        <f t="shared" si="870"/>
        <v>0</v>
      </c>
      <c r="AA1423" s="71">
        <f t="shared" si="857"/>
        <v>1</v>
      </c>
      <c r="AB1423" s="71">
        <f t="shared" si="858"/>
        <v>88</v>
      </c>
      <c r="AC1423" s="71" t="str">
        <f t="shared" si="859"/>
        <v>Handpump</v>
      </c>
      <c r="AD1423" s="71">
        <f t="shared" si="871"/>
        <v>88</v>
      </c>
      <c r="AE1423" s="71" t="str">
        <f t="shared" si="872"/>
        <v/>
      </c>
      <c r="AF1423" s="71">
        <f t="shared" si="860"/>
        <v>1</v>
      </c>
      <c r="AG1423" s="71" t="str">
        <f t="shared" si="861"/>
        <v/>
      </c>
      <c r="AH1423" s="71" t="str">
        <f t="shared" si="862"/>
        <v/>
      </c>
      <c r="AI1423" s="71">
        <f t="shared" si="863"/>
        <v>1</v>
      </c>
      <c r="AJ1423" s="71" t="str">
        <f t="shared" si="864"/>
        <v>Turbidity</v>
      </c>
      <c r="AK1423" s="71">
        <f t="shared" si="865"/>
        <v>1</v>
      </c>
      <c r="AL1423" s="71">
        <f t="shared" si="873"/>
        <v>1</v>
      </c>
      <c r="AM1423" s="71">
        <f t="shared" si="866"/>
        <v>0</v>
      </c>
    </row>
    <row r="1424" spans="1:39" x14ac:dyDescent="0.45">
      <c r="A1424" s="71" t="str">
        <f t="shared" si="836"/>
        <v>2742900214</v>
      </c>
      <c r="B1424" s="71" t="str">
        <f t="shared" si="837"/>
        <v>10-09-2019 12:25:07 UTC</v>
      </c>
      <c r="C1424" s="71" t="str">
        <f t="shared" si="838"/>
        <v>ntgn-7uka-mec6</v>
      </c>
      <c r="D1424" s="71" t="str">
        <f t="shared" si="839"/>
        <v>-15.65049153752625</v>
      </c>
      <c r="E1424" s="71" t="str">
        <f t="shared" si="840"/>
        <v>35.15658904798329</v>
      </c>
      <c r="F1424" s="71" t="str">
        <f t="shared" si="841"/>
        <v>1035.0</v>
      </c>
      <c r="G1424" s="71" t="str">
        <f t="shared" si="842"/>
        <v>Malawi</v>
      </c>
      <c r="H1424" s="71" t="str">
        <f t="shared" si="843"/>
        <v>Chiradzulu</v>
      </c>
      <c r="I1424" s="71" t="str">
        <f t="shared" si="844"/>
        <v>Mpama</v>
      </c>
      <c r="J1424" s="71" t="str">
        <f t="shared" si="845"/>
        <v>Ndembe</v>
      </c>
      <c r="K1424" s="71" t="str">
        <f t="shared" si="846"/>
        <v>Ndembe</v>
      </c>
      <c r="L1424" s="71">
        <f t="shared" si="847"/>
        <v>0</v>
      </c>
      <c r="M1424" s="71">
        <f t="shared" si="848"/>
        <v>0</v>
      </c>
      <c r="N1424" s="71">
        <f t="shared" si="867"/>
        <v>0</v>
      </c>
      <c r="O1424" s="71" t="str">
        <f t="shared" si="868"/>
        <v>No Improved System</v>
      </c>
      <c r="P1424" s="71" t="s">
        <v>96</v>
      </c>
      <c r="Q1424" s="71" t="str">
        <f t="shared" si="849"/>
        <v/>
      </c>
      <c r="R1424" s="71" t="str">
        <f t="shared" si="850"/>
        <v>Unprotected well</v>
      </c>
      <c r="S1424" s="71" t="str">
        <f t="shared" si="869"/>
        <v>Unprotected well</v>
      </c>
      <c r="T1424" s="71" t="str">
        <f t="shared" si="851"/>
        <v>N/A</v>
      </c>
      <c r="U1424" s="71">
        <f t="shared" si="852"/>
        <v>200</v>
      </c>
      <c r="V1424" s="71" t="str">
        <f t="shared" si="853"/>
        <v>N/A</v>
      </c>
      <c r="W1424" s="71" t="str">
        <f t="shared" si="854"/>
        <v/>
      </c>
      <c r="X1424" s="71" t="str">
        <f t="shared" si="855"/>
        <v/>
      </c>
      <c r="Y1424" s="71" t="str">
        <f t="shared" si="856"/>
        <v/>
      </c>
      <c r="Z1424" s="71" t="str">
        <f t="shared" si="870"/>
        <v>N/A</v>
      </c>
      <c r="AA1424" s="71" t="str">
        <f t="shared" si="857"/>
        <v>N/A</v>
      </c>
      <c r="AB1424" s="71" t="str">
        <f t="shared" si="858"/>
        <v/>
      </c>
      <c r="AC1424" s="71" t="str">
        <f t="shared" si="859"/>
        <v/>
      </c>
      <c r="AD1424" s="71" t="str">
        <f t="shared" si="871"/>
        <v/>
      </c>
      <c r="AE1424" s="71" t="str">
        <f t="shared" si="872"/>
        <v/>
      </c>
      <c r="AF1424" s="71" t="str">
        <f t="shared" si="860"/>
        <v>N/A</v>
      </c>
      <c r="AG1424" s="71" t="str">
        <f t="shared" si="861"/>
        <v/>
      </c>
      <c r="AH1424" s="71" t="str">
        <f t="shared" si="862"/>
        <v/>
      </c>
      <c r="AI1424" s="71" t="str">
        <f t="shared" si="863"/>
        <v/>
      </c>
      <c r="AJ1424" s="71" t="str">
        <f t="shared" si="864"/>
        <v/>
      </c>
      <c r="AK1424" s="71" t="str">
        <f t="shared" si="865"/>
        <v/>
      </c>
      <c r="AL1424" s="71" t="str">
        <f t="shared" si="873"/>
        <v>N/A</v>
      </c>
      <c r="AM1424" s="71" t="str">
        <f t="shared" si="866"/>
        <v>N/A</v>
      </c>
    </row>
    <row r="1425" spans="1:39" x14ac:dyDescent="0.45">
      <c r="A1425" s="71" t="str">
        <f t="shared" si="836"/>
        <v>2735090970</v>
      </c>
      <c r="B1425" s="71" t="str">
        <f t="shared" si="837"/>
        <v>10-09-2019 12:26:05 UTC</v>
      </c>
      <c r="C1425" s="71" t="str">
        <f t="shared" si="838"/>
        <v>55p0-8mnw-x2je</v>
      </c>
      <c r="D1425" s="71" t="str">
        <f t="shared" si="839"/>
        <v>-15.833826810121536</v>
      </c>
      <c r="E1425" s="71" t="str">
        <f t="shared" si="840"/>
        <v>35.17209900543094</v>
      </c>
      <c r="F1425" s="71" t="str">
        <f t="shared" si="841"/>
        <v>865.0</v>
      </c>
      <c r="G1425" s="71" t="str">
        <f t="shared" si="842"/>
        <v>Malawi</v>
      </c>
      <c r="H1425" s="71" t="str">
        <f t="shared" si="843"/>
        <v>Chiradzulu</v>
      </c>
      <c r="I1425" s="71" t="str">
        <f t="shared" si="844"/>
        <v>Likoswe</v>
      </c>
      <c r="J1425" s="71" t="str">
        <f t="shared" si="845"/>
        <v>Njelemba</v>
      </c>
      <c r="K1425" s="71" t="str">
        <f t="shared" si="846"/>
        <v>Kazembe</v>
      </c>
      <c r="L1425" s="71">
        <f t="shared" si="847"/>
        <v>0</v>
      </c>
      <c r="M1425" s="71">
        <f t="shared" si="848"/>
        <v>0</v>
      </c>
      <c r="N1425" s="71">
        <f t="shared" si="867"/>
        <v>7</v>
      </c>
      <c r="O1425" s="71" t="str">
        <f t="shared" si="868"/>
        <v>Intermediate Level of Service</v>
      </c>
      <c r="P1425" s="71">
        <v>1</v>
      </c>
      <c r="Q1425" s="71" t="str">
        <f t="shared" si="849"/>
        <v>Afridev Handpump</v>
      </c>
      <c r="R1425" s="71" t="str">
        <f t="shared" si="850"/>
        <v/>
      </c>
      <c r="S1425" s="71" t="str">
        <f t="shared" si="869"/>
        <v>Afridev Handpump</v>
      </c>
      <c r="T1425" s="71">
        <f t="shared" si="851"/>
        <v>1</v>
      </c>
      <c r="U1425" s="71">
        <f t="shared" si="852"/>
        <v>2000</v>
      </c>
      <c r="V1425" s="71">
        <f t="shared" si="853"/>
        <v>0</v>
      </c>
      <c r="W1425" s="71">
        <f t="shared" si="854"/>
        <v>1</v>
      </c>
      <c r="X1425" s="71" t="str">
        <f t="shared" si="855"/>
        <v/>
      </c>
      <c r="Y1425" s="71" t="str">
        <f t="shared" si="856"/>
        <v/>
      </c>
      <c r="Z1425" s="71">
        <f t="shared" si="870"/>
        <v>1</v>
      </c>
      <c r="AA1425" s="71">
        <f t="shared" si="857"/>
        <v>1</v>
      </c>
      <c r="AB1425" s="71">
        <f t="shared" si="858"/>
        <v>80</v>
      </c>
      <c r="AC1425" s="71" t="str">
        <f t="shared" si="859"/>
        <v>Handpump</v>
      </c>
      <c r="AD1425" s="71">
        <f t="shared" si="871"/>
        <v>80</v>
      </c>
      <c r="AE1425" s="71" t="str">
        <f t="shared" si="872"/>
        <v/>
      </c>
      <c r="AF1425" s="71">
        <f t="shared" si="860"/>
        <v>1</v>
      </c>
      <c r="AG1425" s="71" t="str">
        <f t="shared" si="861"/>
        <v/>
      </c>
      <c r="AH1425" s="71" t="str">
        <f t="shared" si="862"/>
        <v/>
      </c>
      <c r="AI1425" s="71">
        <f t="shared" si="863"/>
        <v>1</v>
      </c>
      <c r="AJ1425" s="71" t="str">
        <f t="shared" si="864"/>
        <v>Turbidity</v>
      </c>
      <c r="AK1425" s="71">
        <f t="shared" si="865"/>
        <v>1</v>
      </c>
      <c r="AL1425" s="71">
        <f t="shared" si="873"/>
        <v>1</v>
      </c>
      <c r="AM1425" s="71">
        <f t="shared" si="866"/>
        <v>1</v>
      </c>
    </row>
    <row r="1426" spans="1:39" x14ac:dyDescent="0.45">
      <c r="A1426" s="71" t="str">
        <f t="shared" si="836"/>
        <v>2746290963</v>
      </c>
      <c r="B1426" s="71" t="str">
        <f t="shared" si="837"/>
        <v>10-09-2019 12:30:24 UTC</v>
      </c>
      <c r="C1426" s="71" t="str">
        <f t="shared" si="838"/>
        <v>yp1p-c1cq-7ay4</v>
      </c>
      <c r="D1426" s="71" t="str">
        <f t="shared" si="839"/>
        <v>-15.703436331823468</v>
      </c>
      <c r="E1426" s="71" t="str">
        <f t="shared" si="840"/>
        <v>35.142135713249445</v>
      </c>
      <c r="F1426" s="71" t="str">
        <f t="shared" si="841"/>
        <v>1093.0</v>
      </c>
      <c r="G1426" s="71" t="str">
        <f t="shared" si="842"/>
        <v>Malawi</v>
      </c>
      <c r="H1426" s="71" t="str">
        <f t="shared" si="843"/>
        <v>Chiradzulu</v>
      </c>
      <c r="I1426" s="71" t="str">
        <f t="shared" si="844"/>
        <v>Mpama</v>
      </c>
      <c r="J1426" s="71" t="str">
        <f t="shared" si="845"/>
        <v>Kanjuchi</v>
      </c>
      <c r="K1426" s="71" t="str">
        <f t="shared" si="846"/>
        <v>Kanjuchi</v>
      </c>
      <c r="L1426" s="71">
        <f t="shared" si="847"/>
        <v>0</v>
      </c>
      <c r="M1426" s="71">
        <f t="shared" si="848"/>
        <v>0</v>
      </c>
      <c r="N1426" s="71">
        <f t="shared" si="867"/>
        <v>8</v>
      </c>
      <c r="O1426" s="71" t="str">
        <f t="shared" si="868"/>
        <v>High Level of Service</v>
      </c>
      <c r="P1426" s="71">
        <v>1</v>
      </c>
      <c r="Q1426" s="71" t="str">
        <f t="shared" si="849"/>
        <v>Afridev Handpump</v>
      </c>
      <c r="R1426" s="71" t="str">
        <f t="shared" si="850"/>
        <v/>
      </c>
      <c r="S1426" s="71" t="str">
        <f t="shared" si="869"/>
        <v>Afridev Handpump</v>
      </c>
      <c r="T1426" s="71">
        <f t="shared" si="851"/>
        <v>1</v>
      </c>
      <c r="U1426" s="71">
        <f t="shared" si="852"/>
        <v>250</v>
      </c>
      <c r="V1426" s="71">
        <f t="shared" si="853"/>
        <v>1</v>
      </c>
      <c r="W1426" s="71">
        <f t="shared" si="854"/>
        <v>1</v>
      </c>
      <c r="X1426" s="71" t="str">
        <f t="shared" si="855"/>
        <v/>
      </c>
      <c r="Y1426" s="71" t="str">
        <f t="shared" si="856"/>
        <v/>
      </c>
      <c r="Z1426" s="71">
        <f t="shared" si="870"/>
        <v>1</v>
      </c>
      <c r="AA1426" s="71">
        <f t="shared" si="857"/>
        <v>1</v>
      </c>
      <c r="AB1426" s="71">
        <f t="shared" si="858"/>
        <v>86</v>
      </c>
      <c r="AC1426" s="71" t="str">
        <f t="shared" si="859"/>
        <v>Handpump</v>
      </c>
      <c r="AD1426" s="71">
        <f t="shared" si="871"/>
        <v>86</v>
      </c>
      <c r="AE1426" s="71" t="str">
        <f t="shared" si="872"/>
        <v/>
      </c>
      <c r="AF1426" s="71">
        <f t="shared" si="860"/>
        <v>1</v>
      </c>
      <c r="AG1426" s="71" t="str">
        <f t="shared" si="861"/>
        <v/>
      </c>
      <c r="AH1426" s="71" t="str">
        <f t="shared" si="862"/>
        <v/>
      </c>
      <c r="AI1426" s="71">
        <f t="shared" si="863"/>
        <v>1</v>
      </c>
      <c r="AJ1426" s="71" t="str">
        <f t="shared" si="864"/>
        <v>Turbidity</v>
      </c>
      <c r="AK1426" s="71">
        <f t="shared" si="865"/>
        <v>1</v>
      </c>
      <c r="AL1426" s="71">
        <f t="shared" si="873"/>
        <v>1</v>
      </c>
      <c r="AM1426" s="71">
        <f t="shared" si="866"/>
        <v>1</v>
      </c>
    </row>
    <row r="1427" spans="1:39" x14ac:dyDescent="0.45">
      <c r="A1427" s="71" t="str">
        <f t="shared" si="836"/>
        <v>2727440083</v>
      </c>
      <c r="B1427" s="71" t="str">
        <f t="shared" si="837"/>
        <v>10-09-2019 12:30:31 UTC</v>
      </c>
      <c r="C1427" s="71" t="str">
        <f t="shared" si="838"/>
        <v>xpfs-4n5r-75fp</v>
      </c>
      <c r="D1427" s="71" t="str">
        <f t="shared" si="839"/>
        <v>-15.833569150418043</v>
      </c>
      <c r="E1427" s="71" t="str">
        <f t="shared" si="840"/>
        <v>35.173399625346065</v>
      </c>
      <c r="F1427" s="71" t="str">
        <f t="shared" si="841"/>
        <v>860.0</v>
      </c>
      <c r="G1427" s="71" t="str">
        <f t="shared" si="842"/>
        <v>Malawi</v>
      </c>
      <c r="H1427" s="71" t="str">
        <f t="shared" si="843"/>
        <v>Chiradzulu</v>
      </c>
      <c r="I1427" s="71" t="str">
        <f t="shared" si="844"/>
        <v>Likoswe</v>
      </c>
      <c r="J1427" s="71" t="str">
        <f t="shared" si="845"/>
        <v>Njelemba</v>
      </c>
      <c r="K1427" s="71" t="str">
        <f t="shared" si="846"/>
        <v>Kazembe</v>
      </c>
      <c r="L1427" s="71">
        <f t="shared" si="847"/>
        <v>0</v>
      </c>
      <c r="M1427" s="71">
        <f t="shared" si="848"/>
        <v>0</v>
      </c>
      <c r="N1427" s="71">
        <f t="shared" si="867"/>
        <v>7</v>
      </c>
      <c r="O1427" s="71" t="str">
        <f t="shared" si="868"/>
        <v>Intermediate Level of Service</v>
      </c>
      <c r="P1427" s="71">
        <v>1</v>
      </c>
      <c r="Q1427" s="71" t="str">
        <f t="shared" si="849"/>
        <v>Afridev Handpump</v>
      </c>
      <c r="R1427" s="71" t="str">
        <f t="shared" si="850"/>
        <v/>
      </c>
      <c r="S1427" s="71" t="str">
        <f t="shared" si="869"/>
        <v>Afridev Handpump</v>
      </c>
      <c r="T1427" s="71">
        <f t="shared" si="851"/>
        <v>1</v>
      </c>
      <c r="U1427" s="71">
        <f t="shared" si="852"/>
        <v>300</v>
      </c>
      <c r="V1427" s="71">
        <f t="shared" si="853"/>
        <v>0</v>
      </c>
      <c r="W1427" s="71">
        <f t="shared" si="854"/>
        <v>1</v>
      </c>
      <c r="X1427" s="71" t="str">
        <f t="shared" si="855"/>
        <v/>
      </c>
      <c r="Y1427" s="71" t="str">
        <f t="shared" si="856"/>
        <v/>
      </c>
      <c r="Z1427" s="71">
        <f t="shared" si="870"/>
        <v>1</v>
      </c>
      <c r="AA1427" s="71">
        <f t="shared" si="857"/>
        <v>1</v>
      </c>
      <c r="AB1427" s="71">
        <f t="shared" si="858"/>
        <v>74</v>
      </c>
      <c r="AC1427" s="71" t="str">
        <f t="shared" si="859"/>
        <v>Handpump</v>
      </c>
      <c r="AD1427" s="71">
        <f t="shared" si="871"/>
        <v>74</v>
      </c>
      <c r="AE1427" s="71" t="str">
        <f t="shared" si="872"/>
        <v/>
      </c>
      <c r="AF1427" s="71">
        <f t="shared" si="860"/>
        <v>1</v>
      </c>
      <c r="AG1427" s="71" t="str">
        <f t="shared" si="861"/>
        <v/>
      </c>
      <c r="AH1427" s="71" t="str">
        <f t="shared" si="862"/>
        <v/>
      </c>
      <c r="AI1427" s="71">
        <f t="shared" si="863"/>
        <v>1</v>
      </c>
      <c r="AJ1427" s="71" t="str">
        <f t="shared" si="864"/>
        <v>Turbidity</v>
      </c>
      <c r="AK1427" s="71">
        <f t="shared" si="865"/>
        <v>1</v>
      </c>
      <c r="AL1427" s="71">
        <f t="shared" si="873"/>
        <v>1</v>
      </c>
      <c r="AM1427" s="71">
        <f t="shared" si="866"/>
        <v>1</v>
      </c>
    </row>
    <row r="1428" spans="1:39" x14ac:dyDescent="0.45">
      <c r="A1428" s="71" t="str">
        <f t="shared" si="836"/>
        <v>2735270221</v>
      </c>
      <c r="B1428" s="71" t="str">
        <f t="shared" si="837"/>
        <v>10-09-2019 12:59:15 UTC</v>
      </c>
      <c r="C1428" s="71" t="str">
        <f t="shared" si="838"/>
        <v>tgcy-m48f-qenv</v>
      </c>
      <c r="D1428" s="71" t="str">
        <f t="shared" si="839"/>
        <v>-15.651379893533885</v>
      </c>
      <c r="E1428" s="71" t="str">
        <f t="shared" si="840"/>
        <v>35.15618612989783</v>
      </c>
      <c r="F1428" s="71" t="str">
        <f t="shared" si="841"/>
        <v>1069.0</v>
      </c>
      <c r="G1428" s="71" t="str">
        <f t="shared" si="842"/>
        <v>Malawi</v>
      </c>
      <c r="H1428" s="71" t="str">
        <f t="shared" si="843"/>
        <v>Chiradzulu</v>
      </c>
      <c r="I1428" s="71" t="str">
        <f t="shared" si="844"/>
        <v>Mpama</v>
      </c>
      <c r="J1428" s="71" t="str">
        <f t="shared" si="845"/>
        <v>Ndembe</v>
      </c>
      <c r="K1428" s="71" t="str">
        <f t="shared" si="846"/>
        <v>Ndembe</v>
      </c>
      <c r="L1428" s="71">
        <f t="shared" si="847"/>
        <v>0</v>
      </c>
      <c r="M1428" s="71">
        <f t="shared" si="848"/>
        <v>0</v>
      </c>
      <c r="N1428" s="71">
        <f t="shared" si="867"/>
        <v>6</v>
      </c>
      <c r="O1428" s="71" t="str">
        <f t="shared" si="868"/>
        <v>Intermediate Level of Service</v>
      </c>
      <c r="P1428" s="71">
        <v>1</v>
      </c>
      <c r="Q1428" s="71" t="str">
        <f t="shared" si="849"/>
        <v>Afridev Handpump</v>
      </c>
      <c r="R1428" s="71" t="str">
        <f t="shared" si="850"/>
        <v/>
      </c>
      <c r="S1428" s="71" t="str">
        <f t="shared" si="869"/>
        <v>Afridev Handpump</v>
      </c>
      <c r="T1428" s="71">
        <f t="shared" si="851"/>
        <v>1</v>
      </c>
      <c r="U1428" s="71">
        <f t="shared" si="852"/>
        <v>20</v>
      </c>
      <c r="V1428" s="71">
        <f t="shared" si="853"/>
        <v>1</v>
      </c>
      <c r="W1428" s="71">
        <f t="shared" si="854"/>
        <v>1</v>
      </c>
      <c r="X1428" s="71" t="str">
        <f t="shared" si="855"/>
        <v/>
      </c>
      <c r="Y1428" s="71" t="str">
        <f t="shared" si="856"/>
        <v/>
      </c>
      <c r="Z1428" s="71">
        <f t="shared" si="870"/>
        <v>1</v>
      </c>
      <c r="AA1428" s="71">
        <f t="shared" si="857"/>
        <v>1</v>
      </c>
      <c r="AB1428" s="71">
        <f t="shared" si="858"/>
        <v>180</v>
      </c>
      <c r="AC1428" s="71" t="str">
        <f t="shared" si="859"/>
        <v>Handpump</v>
      </c>
      <c r="AD1428" s="71">
        <f t="shared" si="871"/>
        <v>180</v>
      </c>
      <c r="AE1428" s="71" t="str">
        <f t="shared" si="872"/>
        <v/>
      </c>
      <c r="AF1428" s="71">
        <f t="shared" si="860"/>
        <v>0</v>
      </c>
      <c r="AG1428" s="71" t="str">
        <f t="shared" si="861"/>
        <v/>
      </c>
      <c r="AH1428" s="71" t="str">
        <f t="shared" si="862"/>
        <v/>
      </c>
      <c r="AI1428" s="71">
        <f t="shared" si="863"/>
        <v>1</v>
      </c>
      <c r="AJ1428" s="71" t="str">
        <f t="shared" si="864"/>
        <v>Turbidity</v>
      </c>
      <c r="AK1428" s="71">
        <f t="shared" si="865"/>
        <v>1</v>
      </c>
      <c r="AL1428" s="71">
        <f t="shared" si="873"/>
        <v>1</v>
      </c>
      <c r="AM1428" s="71">
        <f t="shared" si="866"/>
        <v>0</v>
      </c>
    </row>
    <row r="1429" spans="1:39" x14ac:dyDescent="0.45">
      <c r="A1429" s="71" t="str">
        <f t="shared" si="836"/>
        <v>2725530081</v>
      </c>
      <c r="B1429" s="71" t="str">
        <f t="shared" si="837"/>
        <v>10-09-2019 13:04:16 UTC</v>
      </c>
      <c r="C1429" s="71" t="str">
        <f t="shared" si="838"/>
        <v>q9vy-xayd-anar</v>
      </c>
      <c r="D1429" s="71" t="str">
        <f t="shared" si="839"/>
        <v>-15.832769726403058</v>
      </c>
      <c r="E1429" s="71" t="str">
        <f t="shared" si="840"/>
        <v>35.1659548189491</v>
      </c>
      <c r="F1429" s="71" t="str">
        <f t="shared" si="841"/>
        <v>897.0</v>
      </c>
      <c r="G1429" s="71" t="str">
        <f t="shared" si="842"/>
        <v>Malawi</v>
      </c>
      <c r="H1429" s="71" t="str">
        <f t="shared" si="843"/>
        <v>Chiradzulu</v>
      </c>
      <c r="I1429" s="71" t="str">
        <f t="shared" si="844"/>
        <v>Likoswe</v>
      </c>
      <c r="J1429" s="71" t="str">
        <f t="shared" si="845"/>
        <v>Njelemba</v>
      </c>
      <c r="K1429" s="71" t="str">
        <f t="shared" si="846"/>
        <v>Chingoli</v>
      </c>
      <c r="L1429" s="71">
        <f t="shared" si="847"/>
        <v>0</v>
      </c>
      <c r="M1429" s="71">
        <f t="shared" si="848"/>
        <v>0</v>
      </c>
      <c r="N1429" s="71">
        <f t="shared" si="867"/>
        <v>7</v>
      </c>
      <c r="O1429" s="71" t="str">
        <f t="shared" si="868"/>
        <v>Intermediate Level of Service</v>
      </c>
      <c r="P1429" s="71">
        <v>1</v>
      </c>
      <c r="Q1429" s="71" t="str">
        <f t="shared" si="849"/>
        <v>Afridev Handpump</v>
      </c>
      <c r="R1429" s="71" t="str">
        <f t="shared" si="850"/>
        <v/>
      </c>
      <c r="S1429" s="71" t="str">
        <f t="shared" si="869"/>
        <v>Afridev Handpump</v>
      </c>
      <c r="T1429" s="71">
        <f t="shared" si="851"/>
        <v>1</v>
      </c>
      <c r="U1429" s="71">
        <f t="shared" si="852"/>
        <v>600</v>
      </c>
      <c r="V1429" s="71">
        <f t="shared" si="853"/>
        <v>0</v>
      </c>
      <c r="W1429" s="71">
        <f t="shared" si="854"/>
        <v>1</v>
      </c>
      <c r="X1429" s="71" t="str">
        <f t="shared" si="855"/>
        <v/>
      </c>
      <c r="Y1429" s="71" t="str">
        <f t="shared" si="856"/>
        <v/>
      </c>
      <c r="Z1429" s="71">
        <f t="shared" si="870"/>
        <v>1</v>
      </c>
      <c r="AA1429" s="71">
        <f t="shared" si="857"/>
        <v>1</v>
      </c>
      <c r="AB1429" s="71">
        <f t="shared" si="858"/>
        <v>58</v>
      </c>
      <c r="AC1429" s="71" t="str">
        <f t="shared" si="859"/>
        <v>Handpump</v>
      </c>
      <c r="AD1429" s="71">
        <f t="shared" si="871"/>
        <v>58</v>
      </c>
      <c r="AE1429" s="71" t="str">
        <f t="shared" si="872"/>
        <v/>
      </c>
      <c r="AF1429" s="71">
        <f t="shared" si="860"/>
        <v>1</v>
      </c>
      <c r="AG1429" s="71" t="str">
        <f t="shared" si="861"/>
        <v/>
      </c>
      <c r="AH1429" s="71" t="str">
        <f t="shared" si="862"/>
        <v/>
      </c>
      <c r="AI1429" s="71">
        <f t="shared" si="863"/>
        <v>1</v>
      </c>
      <c r="AJ1429" s="71" t="str">
        <f t="shared" si="864"/>
        <v>Turbidity</v>
      </c>
      <c r="AK1429" s="71">
        <f t="shared" si="865"/>
        <v>1</v>
      </c>
      <c r="AL1429" s="71">
        <f t="shared" si="873"/>
        <v>1</v>
      </c>
      <c r="AM1429" s="71">
        <f t="shared" si="866"/>
        <v>1</v>
      </c>
    </row>
    <row r="1430" spans="1:39" x14ac:dyDescent="0.45">
      <c r="A1430" s="71" t="str">
        <f t="shared" si="836"/>
        <v>2713491005</v>
      </c>
      <c r="B1430" s="71" t="str">
        <f t="shared" si="837"/>
        <v>10-09-2019 13:05:42 UTC</v>
      </c>
      <c r="C1430" s="71" t="str">
        <f t="shared" si="838"/>
        <v>s7aq-mvt0-b3cb</v>
      </c>
      <c r="D1430" s="71" t="str">
        <f t="shared" si="839"/>
        <v>-15.837043784558773</v>
      </c>
      <c r="E1430" s="71" t="str">
        <f t="shared" si="840"/>
        <v>35.16898596659303</v>
      </c>
      <c r="F1430" s="71" t="str">
        <f t="shared" si="841"/>
        <v>878.0</v>
      </c>
      <c r="G1430" s="71" t="str">
        <f t="shared" si="842"/>
        <v>Malawi</v>
      </c>
      <c r="H1430" s="71" t="str">
        <f t="shared" si="843"/>
        <v>Chiradzulu</v>
      </c>
      <c r="I1430" s="71" t="str">
        <f t="shared" si="844"/>
        <v>Likoswe</v>
      </c>
      <c r="J1430" s="71" t="str">
        <f t="shared" si="845"/>
        <v>Njelemba</v>
      </c>
      <c r="K1430" s="71" t="str">
        <f t="shared" si="846"/>
        <v>Nyamula</v>
      </c>
      <c r="L1430" s="71">
        <f t="shared" si="847"/>
        <v>0</v>
      </c>
      <c r="M1430" s="71">
        <f t="shared" si="848"/>
        <v>0</v>
      </c>
      <c r="N1430" s="71">
        <f t="shared" si="867"/>
        <v>6</v>
      </c>
      <c r="O1430" s="71" t="str">
        <f t="shared" si="868"/>
        <v>Intermediate Level of Service</v>
      </c>
      <c r="P1430" s="71">
        <v>1</v>
      </c>
      <c r="Q1430" s="71" t="str">
        <f t="shared" si="849"/>
        <v>Afridev Handpump</v>
      </c>
      <c r="R1430" s="71" t="str">
        <f t="shared" si="850"/>
        <v/>
      </c>
      <c r="S1430" s="71" t="str">
        <f t="shared" si="869"/>
        <v>Afridev Handpump</v>
      </c>
      <c r="T1430" s="71">
        <f t="shared" si="851"/>
        <v>1</v>
      </c>
      <c r="U1430" s="71">
        <f t="shared" si="852"/>
        <v>1250</v>
      </c>
      <c r="V1430" s="71">
        <f t="shared" si="853"/>
        <v>0</v>
      </c>
      <c r="W1430" s="71">
        <f t="shared" si="854"/>
        <v>1</v>
      </c>
      <c r="X1430" s="71" t="str">
        <f t="shared" si="855"/>
        <v/>
      </c>
      <c r="Y1430" s="71" t="str">
        <f t="shared" si="856"/>
        <v/>
      </c>
      <c r="Z1430" s="71">
        <f t="shared" si="870"/>
        <v>1</v>
      </c>
      <c r="AA1430" s="71">
        <f t="shared" si="857"/>
        <v>1</v>
      </c>
      <c r="AB1430" s="71">
        <f t="shared" si="858"/>
        <v>75</v>
      </c>
      <c r="AC1430" s="71" t="str">
        <f t="shared" si="859"/>
        <v>Handpump</v>
      </c>
      <c r="AD1430" s="71">
        <f t="shared" si="871"/>
        <v>75</v>
      </c>
      <c r="AE1430" s="71" t="str">
        <f t="shared" si="872"/>
        <v/>
      </c>
      <c r="AF1430" s="71">
        <f t="shared" si="860"/>
        <v>1</v>
      </c>
      <c r="AG1430" s="71" t="str">
        <f t="shared" si="861"/>
        <v/>
      </c>
      <c r="AH1430" s="71" t="str">
        <f t="shared" si="862"/>
        <v/>
      </c>
      <c r="AI1430" s="71">
        <f t="shared" si="863"/>
        <v>1</v>
      </c>
      <c r="AJ1430" s="71" t="str">
        <f t="shared" si="864"/>
        <v>Turbidity</v>
      </c>
      <c r="AK1430" s="71">
        <f t="shared" si="865"/>
        <v>1</v>
      </c>
      <c r="AL1430" s="71">
        <f t="shared" si="873"/>
        <v>1</v>
      </c>
      <c r="AM1430" s="71">
        <f t="shared" si="866"/>
        <v>0</v>
      </c>
    </row>
    <row r="1431" spans="1:39" x14ac:dyDescent="0.45">
      <c r="A1431" s="71" t="str">
        <f t="shared" si="836"/>
        <v>2746320274</v>
      </c>
      <c r="B1431" s="71" t="str">
        <f t="shared" si="837"/>
        <v>10-09-2019 13:08:22 UTC</v>
      </c>
      <c r="C1431" s="71" t="str">
        <f t="shared" si="838"/>
        <v>emax-wkvj-x9sq</v>
      </c>
      <c r="D1431" s="71" t="str">
        <f t="shared" si="839"/>
        <v>-15.733468481339514</v>
      </c>
      <c r="E1431" s="71" t="str">
        <f t="shared" si="840"/>
        <v>35.126715525984764</v>
      </c>
      <c r="F1431" s="71" t="str">
        <f t="shared" si="841"/>
        <v>1053.0</v>
      </c>
      <c r="G1431" s="71" t="str">
        <f t="shared" si="842"/>
        <v>Malawi</v>
      </c>
      <c r="H1431" s="71" t="str">
        <f t="shared" si="843"/>
        <v>Chiradzulu</v>
      </c>
      <c r="I1431" s="71" t="str">
        <f t="shared" si="844"/>
        <v>Mpama</v>
      </c>
      <c r="J1431" s="71" t="str">
        <f t="shared" si="845"/>
        <v>Chakachanza</v>
      </c>
      <c r="K1431" s="71" t="str">
        <f t="shared" si="846"/>
        <v>Likulungwa</v>
      </c>
      <c r="L1431" s="71">
        <f t="shared" si="847"/>
        <v>0</v>
      </c>
      <c r="M1431" s="71">
        <f t="shared" si="848"/>
        <v>0</v>
      </c>
      <c r="N1431" s="71">
        <f t="shared" si="867"/>
        <v>6</v>
      </c>
      <c r="O1431" s="71" t="str">
        <f t="shared" si="868"/>
        <v>Intermediate Level of Service</v>
      </c>
      <c r="P1431" s="71">
        <v>1</v>
      </c>
      <c r="Q1431" s="71" t="str">
        <f t="shared" si="849"/>
        <v>Afridev Handpump</v>
      </c>
      <c r="R1431" s="71" t="str">
        <f t="shared" si="850"/>
        <v/>
      </c>
      <c r="S1431" s="71" t="str">
        <f t="shared" si="869"/>
        <v>Afridev Handpump</v>
      </c>
      <c r="T1431" s="71">
        <f t="shared" si="851"/>
        <v>1</v>
      </c>
      <c r="U1431" s="71">
        <f t="shared" si="852"/>
        <v>1035</v>
      </c>
      <c r="V1431" s="71">
        <f t="shared" si="853"/>
        <v>0</v>
      </c>
      <c r="W1431" s="71">
        <f t="shared" si="854"/>
        <v>0</v>
      </c>
      <c r="X1431" s="71">
        <f t="shared" si="855"/>
        <v>1</v>
      </c>
      <c r="Y1431" s="71">
        <f t="shared" si="856"/>
        <v>0</v>
      </c>
      <c r="Z1431" s="71">
        <f t="shared" si="870"/>
        <v>0</v>
      </c>
      <c r="AA1431" s="71">
        <f t="shared" si="857"/>
        <v>1</v>
      </c>
      <c r="AB1431" s="71">
        <f t="shared" si="858"/>
        <v>97</v>
      </c>
      <c r="AC1431" s="71" t="str">
        <f t="shared" si="859"/>
        <v>Handpump</v>
      </c>
      <c r="AD1431" s="71">
        <f t="shared" si="871"/>
        <v>97</v>
      </c>
      <c r="AE1431" s="71" t="str">
        <f t="shared" si="872"/>
        <v/>
      </c>
      <c r="AF1431" s="71">
        <f t="shared" si="860"/>
        <v>1</v>
      </c>
      <c r="AG1431" s="71" t="str">
        <f t="shared" si="861"/>
        <v/>
      </c>
      <c r="AH1431" s="71" t="str">
        <f t="shared" si="862"/>
        <v/>
      </c>
      <c r="AI1431" s="71">
        <f t="shared" si="863"/>
        <v>1</v>
      </c>
      <c r="AJ1431" s="71" t="str">
        <f t="shared" si="864"/>
        <v>Turbidity</v>
      </c>
      <c r="AK1431" s="71">
        <f t="shared" si="865"/>
        <v>1</v>
      </c>
      <c r="AL1431" s="71">
        <f t="shared" si="873"/>
        <v>1</v>
      </c>
      <c r="AM1431" s="71">
        <f t="shared" si="866"/>
        <v>1</v>
      </c>
    </row>
    <row r="1432" spans="1:39" x14ac:dyDescent="0.45">
      <c r="A1432" s="71" t="str">
        <f t="shared" si="836"/>
        <v>2723330904</v>
      </c>
      <c r="B1432" s="71" t="str">
        <f t="shared" si="837"/>
        <v>10-09-2019 13:17:38 UTC</v>
      </c>
      <c r="C1432" s="71" t="str">
        <f t="shared" si="838"/>
        <v>s7bf-vawh-gh75</v>
      </c>
      <c r="D1432" s="71" t="str">
        <f t="shared" si="839"/>
        <v>-15.707358475774527</v>
      </c>
      <c r="E1432" s="71" t="str">
        <f t="shared" si="840"/>
        <v>35.13599328696728</v>
      </c>
      <c r="F1432" s="71" t="str">
        <f t="shared" si="841"/>
        <v>1084.0</v>
      </c>
      <c r="G1432" s="71" t="str">
        <f t="shared" si="842"/>
        <v>Malawi</v>
      </c>
      <c r="H1432" s="71" t="str">
        <f t="shared" si="843"/>
        <v>Chiradzulu</v>
      </c>
      <c r="I1432" s="71" t="str">
        <f t="shared" si="844"/>
        <v>Mpama</v>
      </c>
      <c r="J1432" s="71" t="str">
        <f t="shared" si="845"/>
        <v>Malika</v>
      </c>
      <c r="K1432" s="71" t="str">
        <f t="shared" si="846"/>
        <v>Mkwita</v>
      </c>
      <c r="L1432" s="71">
        <f t="shared" si="847"/>
        <v>0</v>
      </c>
      <c r="M1432" s="71">
        <f t="shared" si="848"/>
        <v>0</v>
      </c>
      <c r="N1432" s="71">
        <f t="shared" si="867"/>
        <v>7</v>
      </c>
      <c r="O1432" s="71" t="str">
        <f t="shared" si="868"/>
        <v>Intermediate Level of Service</v>
      </c>
      <c r="P1432" s="71">
        <v>1</v>
      </c>
      <c r="Q1432" s="71" t="str">
        <f t="shared" si="849"/>
        <v>Afridev Handpump</v>
      </c>
      <c r="R1432" s="71" t="str">
        <f t="shared" si="850"/>
        <v/>
      </c>
      <c r="S1432" s="71" t="str">
        <f t="shared" si="869"/>
        <v>Afridev Handpump</v>
      </c>
      <c r="T1432" s="71">
        <f t="shared" si="851"/>
        <v>1</v>
      </c>
      <c r="U1432" s="71">
        <f t="shared" si="852"/>
        <v>450</v>
      </c>
      <c r="V1432" s="71">
        <f t="shared" si="853"/>
        <v>0</v>
      </c>
      <c r="W1432" s="71">
        <f t="shared" si="854"/>
        <v>1</v>
      </c>
      <c r="X1432" s="71" t="str">
        <f t="shared" si="855"/>
        <v/>
      </c>
      <c r="Y1432" s="71" t="str">
        <f t="shared" si="856"/>
        <v/>
      </c>
      <c r="Z1432" s="71">
        <f t="shared" si="870"/>
        <v>1</v>
      </c>
      <c r="AA1432" s="71">
        <f t="shared" si="857"/>
        <v>1</v>
      </c>
      <c r="AB1432" s="71">
        <f t="shared" si="858"/>
        <v>64</v>
      </c>
      <c r="AC1432" s="71" t="str">
        <f t="shared" si="859"/>
        <v>Handpump</v>
      </c>
      <c r="AD1432" s="71">
        <f t="shared" si="871"/>
        <v>64</v>
      </c>
      <c r="AE1432" s="71" t="str">
        <f t="shared" si="872"/>
        <v/>
      </c>
      <c r="AF1432" s="71">
        <f t="shared" si="860"/>
        <v>1</v>
      </c>
      <c r="AG1432" s="71" t="str">
        <f t="shared" si="861"/>
        <v/>
      </c>
      <c r="AH1432" s="71" t="str">
        <f t="shared" si="862"/>
        <v/>
      </c>
      <c r="AI1432" s="71">
        <f t="shared" si="863"/>
        <v>1</v>
      </c>
      <c r="AJ1432" s="71" t="str">
        <f t="shared" si="864"/>
        <v>Turbidity</v>
      </c>
      <c r="AK1432" s="71">
        <f t="shared" si="865"/>
        <v>1</v>
      </c>
      <c r="AL1432" s="71">
        <f t="shared" si="873"/>
        <v>1</v>
      </c>
      <c r="AM1432" s="71">
        <f t="shared" si="866"/>
        <v>1</v>
      </c>
    </row>
    <row r="1433" spans="1:39" x14ac:dyDescent="0.45">
      <c r="A1433" s="71" t="str">
        <f t="shared" si="836"/>
        <v>2721530962</v>
      </c>
      <c r="B1433" s="71" t="str">
        <f t="shared" si="837"/>
        <v>10-09-2019 13:42:01 UTC</v>
      </c>
      <c r="C1433" s="71" t="str">
        <f t="shared" si="838"/>
        <v>fbug-hht9-mrma</v>
      </c>
      <c r="D1433" s="71" t="str">
        <f t="shared" si="839"/>
        <v>-15.837445319630206</v>
      </c>
      <c r="E1433" s="71" t="str">
        <f t="shared" si="840"/>
        <v>35.164741203188896</v>
      </c>
      <c r="F1433" s="71" t="str">
        <f t="shared" si="841"/>
        <v>885.0</v>
      </c>
      <c r="G1433" s="71" t="str">
        <f t="shared" si="842"/>
        <v>Malawi</v>
      </c>
      <c r="H1433" s="71" t="str">
        <f t="shared" si="843"/>
        <v>Chiradzulu</v>
      </c>
      <c r="I1433" s="71" t="str">
        <f t="shared" si="844"/>
        <v>Likoswe</v>
      </c>
      <c r="J1433" s="71" t="str">
        <f t="shared" si="845"/>
        <v>Njelemba</v>
      </c>
      <c r="K1433" s="71" t="str">
        <f t="shared" si="846"/>
        <v>Nyamula</v>
      </c>
      <c r="L1433" s="71">
        <f t="shared" si="847"/>
        <v>0</v>
      </c>
      <c r="M1433" s="71">
        <f t="shared" si="848"/>
        <v>0</v>
      </c>
      <c r="N1433" s="71">
        <f t="shared" si="867"/>
        <v>8</v>
      </c>
      <c r="O1433" s="71" t="str">
        <f t="shared" si="868"/>
        <v>High Level of Service</v>
      </c>
      <c r="P1433" s="71">
        <v>1</v>
      </c>
      <c r="Q1433" s="71" t="str">
        <f t="shared" si="849"/>
        <v>Afridev Handpump</v>
      </c>
      <c r="R1433" s="71" t="str">
        <f t="shared" si="850"/>
        <v/>
      </c>
      <c r="S1433" s="71" t="str">
        <f t="shared" si="869"/>
        <v>Afridev Handpump</v>
      </c>
      <c r="T1433" s="71">
        <f t="shared" si="851"/>
        <v>1</v>
      </c>
      <c r="U1433" s="71">
        <f t="shared" si="852"/>
        <v>250</v>
      </c>
      <c r="V1433" s="71">
        <f t="shared" si="853"/>
        <v>1</v>
      </c>
      <c r="W1433" s="71">
        <f t="shared" si="854"/>
        <v>0</v>
      </c>
      <c r="X1433" s="71">
        <f t="shared" si="855"/>
        <v>1</v>
      </c>
      <c r="Y1433" s="71">
        <f t="shared" si="856"/>
        <v>1</v>
      </c>
      <c r="Z1433" s="71">
        <f t="shared" si="870"/>
        <v>1</v>
      </c>
      <c r="AA1433" s="71">
        <f t="shared" si="857"/>
        <v>1</v>
      </c>
      <c r="AB1433" s="71">
        <f t="shared" si="858"/>
        <v>85</v>
      </c>
      <c r="AC1433" s="71" t="str">
        <f t="shared" si="859"/>
        <v>Handpump</v>
      </c>
      <c r="AD1433" s="71">
        <f t="shared" si="871"/>
        <v>85</v>
      </c>
      <c r="AE1433" s="71" t="str">
        <f t="shared" si="872"/>
        <v/>
      </c>
      <c r="AF1433" s="71">
        <f t="shared" si="860"/>
        <v>1</v>
      </c>
      <c r="AG1433" s="71" t="str">
        <f t="shared" si="861"/>
        <v/>
      </c>
      <c r="AH1433" s="71" t="str">
        <f t="shared" si="862"/>
        <v/>
      </c>
      <c r="AI1433" s="71">
        <f t="shared" si="863"/>
        <v>1</v>
      </c>
      <c r="AJ1433" s="71" t="str">
        <f t="shared" si="864"/>
        <v>Turbidity</v>
      </c>
      <c r="AK1433" s="71">
        <f t="shared" si="865"/>
        <v>1</v>
      </c>
      <c r="AL1433" s="71">
        <f t="shared" si="873"/>
        <v>1</v>
      </c>
      <c r="AM1433" s="71">
        <f t="shared" si="866"/>
        <v>1</v>
      </c>
    </row>
    <row r="1434" spans="1:39" x14ac:dyDescent="0.45">
      <c r="A1434" s="71" t="str">
        <f t="shared" si="836"/>
        <v>2713630231</v>
      </c>
      <c r="B1434" s="71" t="str">
        <f t="shared" si="837"/>
        <v>10-09-2019 13:43:39 UTC</v>
      </c>
      <c r="C1434" s="71" t="str">
        <f t="shared" si="838"/>
        <v>r5mj-nw6e-tfea</v>
      </c>
      <c r="D1434" s="71" t="str">
        <f t="shared" si="839"/>
        <v>-15.654607638716698</v>
      </c>
      <c r="E1434" s="71" t="str">
        <f t="shared" si="840"/>
        <v>35.15423004515469</v>
      </c>
      <c r="F1434" s="71" t="str">
        <f t="shared" si="841"/>
        <v>1047.0</v>
      </c>
      <c r="G1434" s="71" t="str">
        <f t="shared" si="842"/>
        <v>Malawi</v>
      </c>
      <c r="H1434" s="71" t="str">
        <f t="shared" si="843"/>
        <v>Chiradzulu</v>
      </c>
      <c r="I1434" s="71" t="str">
        <f t="shared" si="844"/>
        <v>Mpama</v>
      </c>
      <c r="J1434" s="71" t="str">
        <f t="shared" si="845"/>
        <v>Ndembe</v>
      </c>
      <c r="K1434" s="71" t="str">
        <f t="shared" si="846"/>
        <v>Ndembe</v>
      </c>
      <c r="L1434" s="71">
        <f t="shared" si="847"/>
        <v>0</v>
      </c>
      <c r="M1434" s="71">
        <f t="shared" si="848"/>
        <v>0</v>
      </c>
      <c r="N1434" s="71">
        <f t="shared" si="867"/>
        <v>6</v>
      </c>
      <c r="O1434" s="71" t="str">
        <f t="shared" si="868"/>
        <v>Intermediate Level of Service</v>
      </c>
      <c r="P1434" s="71">
        <v>1</v>
      </c>
      <c r="Q1434" s="71" t="str">
        <f t="shared" si="849"/>
        <v>Afridev Handpump</v>
      </c>
      <c r="R1434" s="71" t="str">
        <f t="shared" si="850"/>
        <v/>
      </c>
      <c r="S1434" s="71" t="str">
        <f t="shared" si="869"/>
        <v>Afridev Handpump</v>
      </c>
      <c r="T1434" s="71">
        <f t="shared" si="851"/>
        <v>1</v>
      </c>
      <c r="U1434" s="71">
        <f t="shared" si="852"/>
        <v>35</v>
      </c>
      <c r="V1434" s="71">
        <f t="shared" si="853"/>
        <v>1</v>
      </c>
      <c r="W1434" s="71">
        <f t="shared" si="854"/>
        <v>0</v>
      </c>
      <c r="X1434" s="71">
        <f t="shared" si="855"/>
        <v>1</v>
      </c>
      <c r="Y1434" s="71">
        <f t="shared" si="856"/>
        <v>0</v>
      </c>
      <c r="Z1434" s="71">
        <f t="shared" si="870"/>
        <v>0</v>
      </c>
      <c r="AA1434" s="71">
        <f t="shared" si="857"/>
        <v>1</v>
      </c>
      <c r="AB1434" s="71">
        <f t="shared" si="858"/>
        <v>84</v>
      </c>
      <c r="AC1434" s="71" t="str">
        <f t="shared" si="859"/>
        <v>Handpump</v>
      </c>
      <c r="AD1434" s="71">
        <f t="shared" si="871"/>
        <v>84</v>
      </c>
      <c r="AE1434" s="71" t="str">
        <f t="shared" si="872"/>
        <v/>
      </c>
      <c r="AF1434" s="71">
        <f t="shared" si="860"/>
        <v>1</v>
      </c>
      <c r="AG1434" s="71" t="str">
        <f t="shared" si="861"/>
        <v/>
      </c>
      <c r="AH1434" s="71" t="str">
        <f t="shared" si="862"/>
        <v/>
      </c>
      <c r="AI1434" s="71">
        <f t="shared" si="863"/>
        <v>1</v>
      </c>
      <c r="AJ1434" s="71" t="str">
        <f t="shared" si="864"/>
        <v>Turbidity</v>
      </c>
      <c r="AK1434" s="71">
        <f t="shared" si="865"/>
        <v>1</v>
      </c>
      <c r="AL1434" s="71">
        <f t="shared" si="873"/>
        <v>1</v>
      </c>
      <c r="AM1434" s="71">
        <f t="shared" si="866"/>
        <v>0</v>
      </c>
    </row>
    <row r="1435" spans="1:39" x14ac:dyDescent="0.45">
      <c r="A1435" s="71" t="str">
        <f t="shared" si="836"/>
        <v>2711820237</v>
      </c>
      <c r="B1435" s="71" t="str">
        <f t="shared" si="837"/>
        <v>10-09-2019 14:05:47 UTC</v>
      </c>
      <c r="C1435" s="71" t="str">
        <f t="shared" si="838"/>
        <v>cnxb-kxup-u4wu</v>
      </c>
      <c r="D1435" s="71" t="str">
        <f t="shared" si="839"/>
        <v>-15.656241565011442</v>
      </c>
      <c r="E1435" s="71" t="str">
        <f t="shared" si="840"/>
        <v>35.15378186479211</v>
      </c>
      <c r="F1435" s="71" t="str">
        <f t="shared" si="841"/>
        <v>1064.0</v>
      </c>
      <c r="G1435" s="71" t="str">
        <f t="shared" si="842"/>
        <v>Malawi</v>
      </c>
      <c r="H1435" s="71" t="str">
        <f t="shared" si="843"/>
        <v>Chiradzulu</v>
      </c>
      <c r="I1435" s="71" t="str">
        <f t="shared" si="844"/>
        <v>Mpama</v>
      </c>
      <c r="J1435" s="71" t="str">
        <f t="shared" si="845"/>
        <v>Ndembe</v>
      </c>
      <c r="K1435" s="71" t="str">
        <f t="shared" si="846"/>
        <v>Ndembe</v>
      </c>
      <c r="L1435" s="71">
        <f t="shared" si="847"/>
        <v>0</v>
      </c>
      <c r="M1435" s="71">
        <f t="shared" si="848"/>
        <v>0</v>
      </c>
      <c r="N1435" s="71">
        <f t="shared" si="867"/>
        <v>0</v>
      </c>
      <c r="O1435" s="71" t="str">
        <f t="shared" si="868"/>
        <v>No Improved System</v>
      </c>
      <c r="P1435" s="71" t="s">
        <v>96</v>
      </c>
      <c r="Q1435" s="71" t="str">
        <f t="shared" si="849"/>
        <v/>
      </c>
      <c r="R1435" s="71" t="str">
        <f t="shared" si="850"/>
        <v>Unprotected well</v>
      </c>
      <c r="S1435" s="71" t="str">
        <f t="shared" si="869"/>
        <v>Unprotected well</v>
      </c>
      <c r="T1435" s="71" t="str">
        <f t="shared" si="851"/>
        <v>N/A</v>
      </c>
      <c r="U1435" s="71">
        <f t="shared" si="852"/>
        <v>100</v>
      </c>
      <c r="V1435" s="71" t="str">
        <f t="shared" si="853"/>
        <v>N/A</v>
      </c>
      <c r="W1435" s="71" t="str">
        <f t="shared" si="854"/>
        <v/>
      </c>
      <c r="X1435" s="71" t="str">
        <f t="shared" si="855"/>
        <v/>
      </c>
      <c r="Y1435" s="71" t="str">
        <f t="shared" si="856"/>
        <v/>
      </c>
      <c r="Z1435" s="71" t="str">
        <f t="shared" si="870"/>
        <v>N/A</v>
      </c>
      <c r="AA1435" s="71" t="str">
        <f t="shared" si="857"/>
        <v>N/A</v>
      </c>
      <c r="AB1435" s="71" t="str">
        <f t="shared" si="858"/>
        <v/>
      </c>
      <c r="AC1435" s="71" t="str">
        <f t="shared" si="859"/>
        <v/>
      </c>
      <c r="AD1435" s="71" t="str">
        <f t="shared" si="871"/>
        <v/>
      </c>
      <c r="AE1435" s="71" t="str">
        <f t="shared" si="872"/>
        <v/>
      </c>
      <c r="AF1435" s="71" t="str">
        <f t="shared" si="860"/>
        <v>N/A</v>
      </c>
      <c r="AG1435" s="71" t="str">
        <f t="shared" si="861"/>
        <v/>
      </c>
      <c r="AH1435" s="71" t="str">
        <f t="shared" si="862"/>
        <v/>
      </c>
      <c r="AI1435" s="71" t="str">
        <f t="shared" si="863"/>
        <v/>
      </c>
      <c r="AJ1435" s="71" t="str">
        <f t="shared" si="864"/>
        <v/>
      </c>
      <c r="AK1435" s="71" t="str">
        <f t="shared" si="865"/>
        <v/>
      </c>
      <c r="AL1435" s="71" t="str">
        <f t="shared" si="873"/>
        <v>N/A</v>
      </c>
      <c r="AM1435" s="71" t="str">
        <f t="shared" si="866"/>
        <v>N/A</v>
      </c>
    </row>
    <row r="1436" spans="1:39" x14ac:dyDescent="0.45">
      <c r="A1436" s="71" t="str">
        <f t="shared" si="836"/>
        <v>2748180345</v>
      </c>
      <c r="B1436" s="71" t="str">
        <f t="shared" si="837"/>
        <v>10-09-2019 14:20:02 UTC</v>
      </c>
      <c r="C1436" s="71" t="str">
        <f t="shared" si="838"/>
        <v>bwca-puf9-8g7m</v>
      </c>
      <c r="D1436" s="71" t="str">
        <f t="shared" si="839"/>
        <v>-15.716486787423491</v>
      </c>
      <c r="E1436" s="71" t="str">
        <f t="shared" si="840"/>
        <v>35.139955915510654</v>
      </c>
      <c r="F1436" s="71" t="str">
        <f t="shared" si="841"/>
        <v>1039.0</v>
      </c>
      <c r="G1436" s="71" t="str">
        <f t="shared" si="842"/>
        <v>Malawi</v>
      </c>
      <c r="H1436" s="71" t="str">
        <f t="shared" si="843"/>
        <v>Chiradzulu</v>
      </c>
      <c r="I1436" s="71" t="str">
        <f t="shared" si="844"/>
        <v>Mpama</v>
      </c>
      <c r="J1436" s="71" t="str">
        <f t="shared" si="845"/>
        <v>Kanjuchi</v>
      </c>
      <c r="K1436" s="71" t="str">
        <f t="shared" si="846"/>
        <v>Matandika</v>
      </c>
      <c r="L1436" s="71">
        <f t="shared" si="847"/>
        <v>0</v>
      </c>
      <c r="M1436" s="71">
        <f t="shared" si="848"/>
        <v>0</v>
      </c>
      <c r="N1436" s="71">
        <f t="shared" si="867"/>
        <v>7</v>
      </c>
      <c r="O1436" s="71" t="str">
        <f t="shared" si="868"/>
        <v>Intermediate Level of Service</v>
      </c>
      <c r="P1436" s="71">
        <v>1</v>
      </c>
      <c r="Q1436" s="71" t="str">
        <f t="shared" si="849"/>
        <v>Afridev Handpump</v>
      </c>
      <c r="R1436" s="71" t="str">
        <f t="shared" si="850"/>
        <v/>
      </c>
      <c r="S1436" s="71" t="str">
        <f t="shared" si="869"/>
        <v>Afridev Handpump</v>
      </c>
      <c r="T1436" s="71">
        <f t="shared" si="851"/>
        <v>1</v>
      </c>
      <c r="U1436" s="71">
        <f t="shared" si="852"/>
        <v>100</v>
      </c>
      <c r="V1436" s="71">
        <f t="shared" si="853"/>
        <v>1</v>
      </c>
      <c r="W1436" s="71">
        <f t="shared" si="854"/>
        <v>0</v>
      </c>
      <c r="X1436" s="71">
        <f t="shared" si="855"/>
        <v>1</v>
      </c>
      <c r="Y1436" s="71">
        <f t="shared" si="856"/>
        <v>0</v>
      </c>
      <c r="Z1436" s="71">
        <f t="shared" si="870"/>
        <v>0</v>
      </c>
      <c r="AA1436" s="71">
        <f t="shared" si="857"/>
        <v>1</v>
      </c>
      <c r="AB1436" s="71">
        <f t="shared" si="858"/>
        <v>51</v>
      </c>
      <c r="AC1436" s="71" t="str">
        <f t="shared" si="859"/>
        <v>Handpump</v>
      </c>
      <c r="AD1436" s="71">
        <f t="shared" si="871"/>
        <v>51</v>
      </c>
      <c r="AE1436" s="71" t="str">
        <f t="shared" si="872"/>
        <v/>
      </c>
      <c r="AF1436" s="71">
        <f t="shared" si="860"/>
        <v>1</v>
      </c>
      <c r="AG1436" s="71" t="str">
        <f t="shared" si="861"/>
        <v/>
      </c>
      <c r="AH1436" s="71" t="str">
        <f t="shared" si="862"/>
        <v/>
      </c>
      <c r="AI1436" s="71">
        <f t="shared" si="863"/>
        <v>1</v>
      </c>
      <c r="AJ1436" s="71" t="str">
        <f t="shared" si="864"/>
        <v>Turbidity</v>
      </c>
      <c r="AK1436" s="71">
        <f t="shared" si="865"/>
        <v>1</v>
      </c>
      <c r="AL1436" s="71">
        <f t="shared" si="873"/>
        <v>1</v>
      </c>
      <c r="AM1436" s="71">
        <f t="shared" si="866"/>
        <v>1</v>
      </c>
    </row>
    <row r="1437" spans="1:39" x14ac:dyDescent="0.45">
      <c r="A1437" s="71" t="str">
        <f t="shared" si="836"/>
        <v>2748200304</v>
      </c>
      <c r="B1437" s="71" t="str">
        <f t="shared" si="837"/>
        <v>10-09-2019 15:12:57 UTC</v>
      </c>
      <c r="C1437" s="71" t="str">
        <f t="shared" si="838"/>
        <v>kg5k-8xvt-t91f</v>
      </c>
      <c r="D1437" s="71" t="str">
        <f t="shared" si="839"/>
        <v>-15.732118617743254</v>
      </c>
      <c r="E1437" s="71" t="str">
        <f t="shared" si="840"/>
        <v>35.13925946317613</v>
      </c>
      <c r="F1437" s="71" t="str">
        <f t="shared" si="841"/>
        <v>1042.0</v>
      </c>
      <c r="G1437" s="71" t="str">
        <f t="shared" si="842"/>
        <v>Malawi</v>
      </c>
      <c r="H1437" s="71" t="str">
        <f t="shared" si="843"/>
        <v>Chiradzulu</v>
      </c>
      <c r="I1437" s="71" t="str">
        <f t="shared" si="844"/>
        <v>Mpama</v>
      </c>
      <c r="J1437" s="71" t="str">
        <f t="shared" si="845"/>
        <v>Kanjuchi</v>
      </c>
      <c r="K1437" s="71" t="str">
        <f t="shared" si="846"/>
        <v>Matandika</v>
      </c>
      <c r="L1437" s="71">
        <f t="shared" si="847"/>
        <v>0</v>
      </c>
      <c r="M1437" s="71">
        <f t="shared" si="848"/>
        <v>0</v>
      </c>
      <c r="N1437" s="71">
        <f t="shared" si="867"/>
        <v>5</v>
      </c>
      <c r="O1437" s="71" t="str">
        <f t="shared" si="868"/>
        <v>Basic Level of Service</v>
      </c>
      <c r="P1437" s="71">
        <v>1</v>
      </c>
      <c r="Q1437" s="71" t="str">
        <f t="shared" si="849"/>
        <v>Afridev Handpump</v>
      </c>
      <c r="R1437" s="71" t="str">
        <f t="shared" si="850"/>
        <v/>
      </c>
      <c r="S1437" s="71" t="str">
        <f t="shared" si="869"/>
        <v>Afridev Handpump</v>
      </c>
      <c r="T1437" s="71">
        <f t="shared" si="851"/>
        <v>1</v>
      </c>
      <c r="U1437" s="71">
        <f t="shared" si="852"/>
        <v>750</v>
      </c>
      <c r="V1437" s="71">
        <f t="shared" si="853"/>
        <v>0</v>
      </c>
      <c r="W1437" s="71">
        <f t="shared" si="854"/>
        <v>0</v>
      </c>
      <c r="X1437" s="71">
        <f t="shared" si="855"/>
        <v>1</v>
      </c>
      <c r="Y1437" s="71">
        <f t="shared" si="856"/>
        <v>0</v>
      </c>
      <c r="Z1437" s="71">
        <f t="shared" si="870"/>
        <v>0</v>
      </c>
      <c r="AA1437" s="71">
        <f t="shared" si="857"/>
        <v>1</v>
      </c>
      <c r="AB1437" s="71">
        <f t="shared" si="858"/>
        <v>56</v>
      </c>
      <c r="AC1437" s="71" t="str">
        <f t="shared" si="859"/>
        <v>Handpump</v>
      </c>
      <c r="AD1437" s="71">
        <f t="shared" si="871"/>
        <v>56</v>
      </c>
      <c r="AE1437" s="71" t="str">
        <f t="shared" si="872"/>
        <v/>
      </c>
      <c r="AF1437" s="71">
        <f t="shared" si="860"/>
        <v>1</v>
      </c>
      <c r="AG1437" s="71" t="str">
        <f t="shared" si="861"/>
        <v/>
      </c>
      <c r="AH1437" s="71" t="str">
        <f t="shared" si="862"/>
        <v/>
      </c>
      <c r="AI1437" s="71">
        <f t="shared" si="863"/>
        <v>1</v>
      </c>
      <c r="AJ1437" s="71" t="str">
        <f t="shared" si="864"/>
        <v>Turbidity</v>
      </c>
      <c r="AK1437" s="71">
        <f t="shared" si="865"/>
        <v>1</v>
      </c>
      <c r="AL1437" s="71">
        <f t="shared" si="873"/>
        <v>1</v>
      </c>
      <c r="AM1437" s="71">
        <f t="shared" si="866"/>
        <v>0</v>
      </c>
    </row>
    <row r="1438" spans="1:39" x14ac:dyDescent="0.45">
      <c r="A1438" s="71" t="str">
        <f t="shared" si="836"/>
        <v>2721640054</v>
      </c>
      <c r="B1438" s="71" t="str">
        <f t="shared" si="837"/>
        <v>10-09-2019 15:41:13 UTC</v>
      </c>
      <c r="C1438" s="71" t="str">
        <f t="shared" si="838"/>
        <v>dqav-ne3h-7yf4</v>
      </c>
      <c r="D1438" s="71" t="str">
        <f t="shared" si="839"/>
        <v>-15.826957882381976</v>
      </c>
      <c r="E1438" s="71" t="str">
        <f t="shared" si="840"/>
        <v>35.16405371949077</v>
      </c>
      <c r="F1438" s="71" t="str">
        <f t="shared" si="841"/>
        <v>892.0</v>
      </c>
      <c r="G1438" s="71" t="str">
        <f t="shared" si="842"/>
        <v>Malawi</v>
      </c>
      <c r="H1438" s="71" t="str">
        <f t="shared" si="843"/>
        <v>Chiradzulu</v>
      </c>
      <c r="I1438" s="71" t="str">
        <f t="shared" si="844"/>
        <v>Likoswe</v>
      </c>
      <c r="J1438" s="71" t="str">
        <f t="shared" si="845"/>
        <v>Njelemba</v>
      </c>
      <c r="K1438" s="71" t="str">
        <f t="shared" si="846"/>
        <v>Malika</v>
      </c>
      <c r="L1438" s="71">
        <f t="shared" si="847"/>
        <v>0</v>
      </c>
      <c r="M1438" s="71">
        <f t="shared" si="848"/>
        <v>0</v>
      </c>
      <c r="N1438" s="71">
        <f t="shared" si="867"/>
        <v>7</v>
      </c>
      <c r="O1438" s="71" t="str">
        <f t="shared" si="868"/>
        <v>Intermediate Level of Service</v>
      </c>
      <c r="P1438" s="71">
        <v>1</v>
      </c>
      <c r="Q1438" s="71" t="str">
        <f t="shared" si="849"/>
        <v>Afridev Handpump</v>
      </c>
      <c r="R1438" s="71" t="str">
        <f t="shared" si="850"/>
        <v/>
      </c>
      <c r="S1438" s="71" t="str">
        <f t="shared" si="869"/>
        <v>Afridev Handpump</v>
      </c>
      <c r="T1438" s="71">
        <f t="shared" si="851"/>
        <v>1</v>
      </c>
      <c r="U1438" s="71">
        <f t="shared" si="852"/>
        <v>410</v>
      </c>
      <c r="V1438" s="71">
        <f t="shared" si="853"/>
        <v>0</v>
      </c>
      <c r="W1438" s="71">
        <f t="shared" si="854"/>
        <v>1</v>
      </c>
      <c r="X1438" s="71" t="str">
        <f t="shared" si="855"/>
        <v/>
      </c>
      <c r="Y1438" s="71" t="str">
        <f t="shared" si="856"/>
        <v/>
      </c>
      <c r="Z1438" s="71">
        <f t="shared" si="870"/>
        <v>1</v>
      </c>
      <c r="AA1438" s="71">
        <f t="shared" si="857"/>
        <v>1</v>
      </c>
      <c r="AB1438" s="71">
        <f t="shared" si="858"/>
        <v>65</v>
      </c>
      <c r="AC1438" s="71" t="str">
        <f t="shared" si="859"/>
        <v>Handpump</v>
      </c>
      <c r="AD1438" s="71">
        <f t="shared" si="871"/>
        <v>65</v>
      </c>
      <c r="AE1438" s="71" t="str">
        <f t="shared" si="872"/>
        <v/>
      </c>
      <c r="AF1438" s="71">
        <f t="shared" si="860"/>
        <v>1</v>
      </c>
      <c r="AG1438" s="71" t="str">
        <f t="shared" si="861"/>
        <v/>
      </c>
      <c r="AH1438" s="71" t="str">
        <f t="shared" si="862"/>
        <v/>
      </c>
      <c r="AI1438" s="71">
        <f t="shared" si="863"/>
        <v>1</v>
      </c>
      <c r="AJ1438" s="71" t="str">
        <f t="shared" si="864"/>
        <v>Turbidity</v>
      </c>
      <c r="AK1438" s="71">
        <f t="shared" si="865"/>
        <v>1</v>
      </c>
      <c r="AL1438" s="71">
        <f t="shared" si="873"/>
        <v>1</v>
      </c>
      <c r="AM1438" s="71">
        <f t="shared" si="866"/>
        <v>1</v>
      </c>
    </row>
    <row r="1439" spans="1:39" x14ac:dyDescent="0.45">
      <c r="A1439" s="71" t="str">
        <f t="shared" si="836"/>
        <v>2739130063</v>
      </c>
      <c r="B1439" s="71" t="str">
        <f t="shared" si="837"/>
        <v>10-09-2019 15:42:18 UTC</v>
      </c>
      <c r="C1439" s="71" t="str">
        <f t="shared" si="838"/>
        <v>tqgp-yus0-va01</v>
      </c>
      <c r="D1439" s="71" t="str">
        <f t="shared" si="839"/>
        <v>-15.826518209651113</v>
      </c>
      <c r="E1439" s="71" t="str">
        <f t="shared" si="840"/>
        <v>35.164178777486086</v>
      </c>
      <c r="F1439" s="71" t="str">
        <f t="shared" si="841"/>
        <v>892.0</v>
      </c>
      <c r="G1439" s="71" t="str">
        <f t="shared" si="842"/>
        <v>Malawi</v>
      </c>
      <c r="H1439" s="71" t="str">
        <f t="shared" si="843"/>
        <v>Chiradzulu</v>
      </c>
      <c r="I1439" s="71" t="str">
        <f t="shared" si="844"/>
        <v>Likoswe</v>
      </c>
      <c r="J1439" s="71" t="str">
        <f t="shared" si="845"/>
        <v>Njelemba</v>
      </c>
      <c r="K1439" s="71" t="str">
        <f t="shared" si="846"/>
        <v>Malika</v>
      </c>
      <c r="L1439" s="71">
        <f t="shared" si="847"/>
        <v>0</v>
      </c>
      <c r="M1439" s="71">
        <f t="shared" si="848"/>
        <v>0</v>
      </c>
      <c r="N1439" s="71">
        <f t="shared" si="867"/>
        <v>7</v>
      </c>
      <c r="O1439" s="71" t="str">
        <f t="shared" si="868"/>
        <v>Intermediate Level of Service</v>
      </c>
      <c r="P1439" s="71">
        <v>1</v>
      </c>
      <c r="Q1439" s="71" t="str">
        <f t="shared" si="849"/>
        <v>Afridev Handpump</v>
      </c>
      <c r="R1439" s="71" t="str">
        <f t="shared" si="850"/>
        <v/>
      </c>
      <c r="S1439" s="71" t="str">
        <f t="shared" si="869"/>
        <v>Afridev Handpump</v>
      </c>
      <c r="T1439" s="71">
        <f t="shared" si="851"/>
        <v>1</v>
      </c>
      <c r="U1439" s="71">
        <f t="shared" si="852"/>
        <v>100</v>
      </c>
      <c r="V1439" s="71">
        <f t="shared" si="853"/>
        <v>1</v>
      </c>
      <c r="W1439" s="71">
        <f t="shared" si="854"/>
        <v>0</v>
      </c>
      <c r="X1439" s="71">
        <f t="shared" si="855"/>
        <v>1</v>
      </c>
      <c r="Y1439" s="71">
        <f t="shared" si="856"/>
        <v>0</v>
      </c>
      <c r="Z1439" s="71">
        <f t="shared" si="870"/>
        <v>0</v>
      </c>
      <c r="AA1439" s="71">
        <f t="shared" si="857"/>
        <v>1</v>
      </c>
      <c r="AB1439" s="71">
        <f t="shared" si="858"/>
        <v>80</v>
      </c>
      <c r="AC1439" s="71" t="str">
        <f t="shared" si="859"/>
        <v>Handpump</v>
      </c>
      <c r="AD1439" s="71">
        <f t="shared" si="871"/>
        <v>80</v>
      </c>
      <c r="AE1439" s="71" t="str">
        <f t="shared" si="872"/>
        <v/>
      </c>
      <c r="AF1439" s="71">
        <f t="shared" si="860"/>
        <v>1</v>
      </c>
      <c r="AG1439" s="71" t="str">
        <f t="shared" si="861"/>
        <v/>
      </c>
      <c r="AH1439" s="71" t="str">
        <f t="shared" si="862"/>
        <v/>
      </c>
      <c r="AI1439" s="71">
        <f t="shared" si="863"/>
        <v>1</v>
      </c>
      <c r="AJ1439" s="71" t="str">
        <f t="shared" si="864"/>
        <v>Turbidity</v>
      </c>
      <c r="AK1439" s="71">
        <f t="shared" si="865"/>
        <v>1</v>
      </c>
      <c r="AL1439" s="71">
        <f t="shared" si="873"/>
        <v>1</v>
      </c>
      <c r="AM1439" s="71">
        <f t="shared" si="866"/>
        <v>1</v>
      </c>
    </row>
    <row r="1440" spans="1:39" x14ac:dyDescent="0.45">
      <c r="A1440" s="71" t="str">
        <f t="shared" si="836"/>
        <v>2715490058</v>
      </c>
      <c r="B1440" s="71" t="str">
        <f t="shared" si="837"/>
        <v>10-09-2019 15:42:55 UTC</v>
      </c>
      <c r="C1440" s="71" t="str">
        <f t="shared" si="838"/>
        <v>e3bt-tk5k-mheu</v>
      </c>
      <c r="D1440" s="71" t="str">
        <f t="shared" si="839"/>
        <v>-15.826327437534928</v>
      </c>
      <c r="E1440" s="71" t="str">
        <f t="shared" si="840"/>
        <v>35.16380410641432</v>
      </c>
      <c r="F1440" s="71" t="str">
        <f t="shared" si="841"/>
        <v>890.0</v>
      </c>
      <c r="G1440" s="71" t="str">
        <f t="shared" si="842"/>
        <v>Malawi</v>
      </c>
      <c r="H1440" s="71" t="str">
        <f t="shared" si="843"/>
        <v>Chiradzulu</v>
      </c>
      <c r="I1440" s="71" t="str">
        <f t="shared" si="844"/>
        <v>Likoswe</v>
      </c>
      <c r="J1440" s="71" t="str">
        <f t="shared" si="845"/>
        <v>Njelemba</v>
      </c>
      <c r="K1440" s="71" t="str">
        <f t="shared" si="846"/>
        <v>Malika</v>
      </c>
      <c r="L1440" s="71">
        <f t="shared" si="847"/>
        <v>0</v>
      </c>
      <c r="M1440" s="71">
        <f t="shared" si="848"/>
        <v>0</v>
      </c>
      <c r="N1440" s="71">
        <f t="shared" si="867"/>
        <v>5</v>
      </c>
      <c r="O1440" s="71" t="str">
        <f t="shared" si="868"/>
        <v>Basic Level of Service</v>
      </c>
      <c r="P1440" s="71">
        <v>1</v>
      </c>
      <c r="Q1440" s="71" t="str">
        <f t="shared" si="849"/>
        <v>Afridev Handpump</v>
      </c>
      <c r="R1440" s="71" t="str">
        <f t="shared" si="850"/>
        <v/>
      </c>
      <c r="S1440" s="71" t="str">
        <f t="shared" si="869"/>
        <v>Afridev Handpump</v>
      </c>
      <c r="T1440" s="71">
        <f t="shared" si="851"/>
        <v>1</v>
      </c>
      <c r="U1440" s="71">
        <f t="shared" si="852"/>
        <v>0</v>
      </c>
      <c r="V1440" s="71">
        <f t="shared" si="853"/>
        <v>1</v>
      </c>
      <c r="W1440" s="71">
        <f t="shared" si="854"/>
        <v>1</v>
      </c>
      <c r="X1440" s="71" t="str">
        <f t="shared" si="855"/>
        <v/>
      </c>
      <c r="Y1440" s="71" t="str">
        <f t="shared" si="856"/>
        <v/>
      </c>
      <c r="Z1440" s="71">
        <f t="shared" si="870"/>
        <v>1</v>
      </c>
      <c r="AA1440" s="71">
        <f t="shared" si="857"/>
        <v>0</v>
      </c>
      <c r="AB1440" s="71">
        <f t="shared" si="858"/>
        <v>0</v>
      </c>
      <c r="AC1440" s="71" t="str">
        <f t="shared" si="859"/>
        <v>Handpump</v>
      </c>
      <c r="AD1440" s="71">
        <f t="shared" si="871"/>
        <v>0</v>
      </c>
      <c r="AE1440" s="71" t="str">
        <f t="shared" si="872"/>
        <v/>
      </c>
      <c r="AF1440" s="71">
        <f t="shared" si="860"/>
        <v>1</v>
      </c>
      <c r="AG1440" s="71" t="str">
        <f t="shared" si="861"/>
        <v/>
      </c>
      <c r="AH1440" s="71" t="str">
        <f t="shared" si="862"/>
        <v/>
      </c>
      <c r="AI1440" s="71" t="str">
        <f t="shared" si="863"/>
        <v/>
      </c>
      <c r="AJ1440" s="71" t="str">
        <f t="shared" si="864"/>
        <v>Turbidity</v>
      </c>
      <c r="AK1440" s="71" t="str">
        <f t="shared" si="865"/>
        <v/>
      </c>
      <c r="AL1440" s="71" t="str">
        <f t="shared" si="873"/>
        <v>No Data</v>
      </c>
      <c r="AM1440" s="71">
        <f t="shared" si="866"/>
        <v>0</v>
      </c>
    </row>
    <row r="1441" spans="1:39" x14ac:dyDescent="0.45">
      <c r="A1441" s="71" t="str">
        <f t="shared" si="836"/>
        <v>2715500147</v>
      </c>
      <c r="B1441" s="71" t="str">
        <f t="shared" si="837"/>
        <v>10-09-2019 16:37:45 UTC</v>
      </c>
      <c r="C1441" s="71" t="str">
        <f t="shared" si="838"/>
        <v>sp9e-48y6-ty3a</v>
      </c>
      <c r="D1441" s="71" t="str">
        <f t="shared" si="839"/>
        <v>-15.697114951908588</v>
      </c>
      <c r="E1441" s="71" t="str">
        <f t="shared" si="840"/>
        <v>35.12962622568011</v>
      </c>
      <c r="F1441" s="71" t="str">
        <f t="shared" si="841"/>
        <v>1133.0</v>
      </c>
      <c r="G1441" s="71" t="str">
        <f t="shared" si="842"/>
        <v>Malawi</v>
      </c>
      <c r="H1441" s="71" t="str">
        <f t="shared" si="843"/>
        <v>Chiradzulu</v>
      </c>
      <c r="I1441" s="71" t="str">
        <f t="shared" si="844"/>
        <v>Mpama</v>
      </c>
      <c r="J1441" s="71" t="str">
        <f t="shared" si="845"/>
        <v>Chakachanza</v>
      </c>
      <c r="K1441" s="71" t="str">
        <f t="shared" si="846"/>
        <v>Kansidzi</v>
      </c>
      <c r="L1441" s="71">
        <f t="shared" si="847"/>
        <v>0</v>
      </c>
      <c r="M1441" s="71">
        <f t="shared" si="848"/>
        <v>0</v>
      </c>
      <c r="N1441" s="71">
        <f t="shared" si="867"/>
        <v>6</v>
      </c>
      <c r="O1441" s="71" t="str">
        <f t="shared" si="868"/>
        <v>Intermediate Level of Service</v>
      </c>
      <c r="P1441" s="71">
        <v>1</v>
      </c>
      <c r="Q1441" s="71" t="str">
        <f t="shared" si="849"/>
        <v>Protected Shallow Well</v>
      </c>
      <c r="R1441" s="71" t="str">
        <f t="shared" si="850"/>
        <v/>
      </c>
      <c r="S1441" s="71" t="str">
        <f t="shared" si="869"/>
        <v>Protected Shallow Well</v>
      </c>
      <c r="T1441" s="71">
        <f t="shared" si="851"/>
        <v>1</v>
      </c>
      <c r="U1441" s="71">
        <f t="shared" si="852"/>
        <v>80</v>
      </c>
      <c r="V1441" s="71">
        <f t="shared" si="853"/>
        <v>1</v>
      </c>
      <c r="W1441" s="71">
        <f t="shared" si="854"/>
        <v>1</v>
      </c>
      <c r="X1441" s="71" t="str">
        <f t="shared" si="855"/>
        <v/>
      </c>
      <c r="Y1441" s="71" t="str">
        <f t="shared" si="856"/>
        <v/>
      </c>
      <c r="Z1441" s="71">
        <f t="shared" si="870"/>
        <v>1</v>
      </c>
      <c r="AA1441" s="71">
        <f t="shared" si="857"/>
        <v>1</v>
      </c>
      <c r="AB1441" s="71">
        <f t="shared" si="858"/>
        <v>8</v>
      </c>
      <c r="AC1441" s="71" t="str">
        <f t="shared" si="859"/>
        <v>Handpump</v>
      </c>
      <c r="AD1441" s="71">
        <f t="shared" si="871"/>
        <v>8</v>
      </c>
      <c r="AE1441" s="71" t="str">
        <f t="shared" si="872"/>
        <v/>
      </c>
      <c r="AF1441" s="71">
        <f t="shared" si="860"/>
        <v>1</v>
      </c>
      <c r="AG1441" s="71" t="str">
        <f t="shared" si="861"/>
        <v/>
      </c>
      <c r="AH1441" s="71" t="str">
        <f t="shared" si="862"/>
        <v/>
      </c>
      <c r="AI1441" s="71" t="str">
        <f t="shared" si="863"/>
        <v/>
      </c>
      <c r="AJ1441" s="71" t="str">
        <f t="shared" si="864"/>
        <v>Turbidity</v>
      </c>
      <c r="AK1441" s="71" t="str">
        <f t="shared" si="865"/>
        <v/>
      </c>
      <c r="AL1441" s="71" t="str">
        <f t="shared" si="873"/>
        <v>No Data</v>
      </c>
      <c r="AM1441" s="71">
        <f t="shared" si="866"/>
        <v>0</v>
      </c>
    </row>
    <row r="1442" spans="1:39" x14ac:dyDescent="0.45">
      <c r="A1442" s="71" t="str">
        <f t="shared" si="836"/>
        <v>2731300093</v>
      </c>
      <c r="B1442" s="71" t="str">
        <f t="shared" si="837"/>
        <v>10-09-2019 17:53:33 UTC</v>
      </c>
      <c r="C1442" s="71" t="str">
        <f t="shared" si="838"/>
        <v>8tmk-7xwh-jtwt</v>
      </c>
      <c r="D1442" s="71" t="str">
        <f t="shared" si="839"/>
        <v>-15.82830648869276</v>
      </c>
      <c r="E1442" s="71" t="str">
        <f t="shared" si="840"/>
        <v>35.162812527269125</v>
      </c>
      <c r="F1442" s="71" t="str">
        <f t="shared" si="841"/>
        <v>888.0</v>
      </c>
      <c r="G1442" s="71" t="str">
        <f t="shared" si="842"/>
        <v>Malawi</v>
      </c>
      <c r="H1442" s="71" t="str">
        <f t="shared" si="843"/>
        <v>Chiradzulu</v>
      </c>
      <c r="I1442" s="71" t="str">
        <f t="shared" si="844"/>
        <v>Likoswe</v>
      </c>
      <c r="J1442" s="71" t="str">
        <f t="shared" si="845"/>
        <v>Njelemba</v>
      </c>
      <c r="K1442" s="71" t="str">
        <f t="shared" si="846"/>
        <v>Adam</v>
      </c>
      <c r="L1442" s="71">
        <f t="shared" si="847"/>
        <v>0</v>
      </c>
      <c r="M1442" s="71">
        <f t="shared" si="848"/>
        <v>0</v>
      </c>
      <c r="N1442" s="71">
        <f t="shared" si="867"/>
        <v>8</v>
      </c>
      <c r="O1442" s="71" t="str">
        <f t="shared" si="868"/>
        <v>High Level of Service</v>
      </c>
      <c r="P1442" s="71">
        <v>1</v>
      </c>
      <c r="Q1442" s="71" t="str">
        <f t="shared" si="849"/>
        <v>Afridev Handpump</v>
      </c>
      <c r="R1442" s="71" t="str">
        <f t="shared" si="850"/>
        <v/>
      </c>
      <c r="S1442" s="71" t="str">
        <f t="shared" si="869"/>
        <v>Afridev Handpump</v>
      </c>
      <c r="T1442" s="71">
        <f t="shared" si="851"/>
        <v>1</v>
      </c>
      <c r="U1442" s="71">
        <f t="shared" si="852"/>
        <v>150</v>
      </c>
      <c r="V1442" s="71">
        <f t="shared" si="853"/>
        <v>1</v>
      </c>
      <c r="W1442" s="71">
        <f t="shared" si="854"/>
        <v>1</v>
      </c>
      <c r="X1442" s="71" t="str">
        <f t="shared" si="855"/>
        <v/>
      </c>
      <c r="Y1442" s="71" t="str">
        <f t="shared" si="856"/>
        <v/>
      </c>
      <c r="Z1442" s="71">
        <f t="shared" si="870"/>
        <v>1</v>
      </c>
      <c r="AA1442" s="71">
        <f t="shared" si="857"/>
        <v>1</v>
      </c>
      <c r="AB1442" s="71">
        <f t="shared" si="858"/>
        <v>68</v>
      </c>
      <c r="AC1442" s="71" t="str">
        <f t="shared" si="859"/>
        <v>Handpump</v>
      </c>
      <c r="AD1442" s="71">
        <f t="shared" si="871"/>
        <v>68</v>
      </c>
      <c r="AE1442" s="71" t="str">
        <f t="shared" si="872"/>
        <v/>
      </c>
      <c r="AF1442" s="71">
        <f t="shared" si="860"/>
        <v>1</v>
      </c>
      <c r="AG1442" s="71" t="str">
        <f t="shared" si="861"/>
        <v/>
      </c>
      <c r="AH1442" s="71" t="str">
        <f t="shared" si="862"/>
        <v/>
      </c>
      <c r="AI1442" s="71">
        <f t="shared" si="863"/>
        <v>1</v>
      </c>
      <c r="AJ1442" s="71" t="str">
        <f t="shared" si="864"/>
        <v>Turbidity</v>
      </c>
      <c r="AK1442" s="71">
        <f t="shared" si="865"/>
        <v>1</v>
      </c>
      <c r="AL1442" s="71">
        <f t="shared" si="873"/>
        <v>1</v>
      </c>
      <c r="AM1442" s="71">
        <f t="shared" si="866"/>
        <v>1</v>
      </c>
    </row>
    <row r="1443" spans="1:39" x14ac:dyDescent="0.45">
      <c r="A1443" s="71" t="str">
        <f t="shared" si="836"/>
        <v>2743010372</v>
      </c>
      <c r="B1443" s="71" t="str">
        <f t="shared" si="837"/>
        <v>11-09-2019 06:06:16 UTC</v>
      </c>
      <c r="C1443" s="71" t="str">
        <f t="shared" si="838"/>
        <v>m0v9-wq4p-beuv</v>
      </c>
      <c r="D1443" s="71" t="str">
        <f t="shared" si="839"/>
        <v>-15.669095548801124</v>
      </c>
      <c r="E1443" s="71" t="str">
        <f t="shared" si="840"/>
        <v>35.15836433507502</v>
      </c>
      <c r="F1443" s="71" t="str">
        <f t="shared" si="841"/>
        <v>1029.0</v>
      </c>
      <c r="G1443" s="71" t="str">
        <f t="shared" si="842"/>
        <v>Malawi</v>
      </c>
      <c r="H1443" s="71" t="str">
        <f t="shared" si="843"/>
        <v>Chiradzulu</v>
      </c>
      <c r="I1443" s="71" t="str">
        <f t="shared" si="844"/>
        <v>Mpama</v>
      </c>
      <c r="J1443" s="71" t="str">
        <f t="shared" si="845"/>
        <v>Nsomera</v>
      </c>
      <c r="K1443" s="71" t="str">
        <f t="shared" si="846"/>
        <v>Mitepa</v>
      </c>
      <c r="L1443" s="71">
        <f t="shared" si="847"/>
        <v>0</v>
      </c>
      <c r="M1443" s="71">
        <f t="shared" si="848"/>
        <v>0</v>
      </c>
      <c r="N1443" s="71">
        <f t="shared" si="867"/>
        <v>7</v>
      </c>
      <c r="O1443" s="71" t="str">
        <f t="shared" si="868"/>
        <v>Intermediate Level of Service</v>
      </c>
      <c r="P1443" s="71">
        <v>1</v>
      </c>
      <c r="Q1443" s="71" t="str">
        <f t="shared" si="849"/>
        <v>Afridev Handpump</v>
      </c>
      <c r="R1443" s="71" t="str">
        <f t="shared" si="850"/>
        <v/>
      </c>
      <c r="S1443" s="71" t="str">
        <f t="shared" si="869"/>
        <v>Afridev Handpump</v>
      </c>
      <c r="T1443" s="71">
        <f t="shared" si="851"/>
        <v>1</v>
      </c>
      <c r="U1443" s="71">
        <f t="shared" si="852"/>
        <v>30</v>
      </c>
      <c r="V1443" s="71">
        <f t="shared" si="853"/>
        <v>1</v>
      </c>
      <c r="W1443" s="71">
        <f t="shared" si="854"/>
        <v>0</v>
      </c>
      <c r="X1443" s="71">
        <f t="shared" si="855"/>
        <v>1</v>
      </c>
      <c r="Y1443" s="71">
        <f t="shared" si="856"/>
        <v>0</v>
      </c>
      <c r="Z1443" s="71">
        <f t="shared" si="870"/>
        <v>0</v>
      </c>
      <c r="AA1443" s="71">
        <f t="shared" si="857"/>
        <v>1</v>
      </c>
      <c r="AB1443" s="71">
        <f t="shared" si="858"/>
        <v>80</v>
      </c>
      <c r="AC1443" s="71" t="str">
        <f t="shared" si="859"/>
        <v>Handpump</v>
      </c>
      <c r="AD1443" s="71">
        <f t="shared" si="871"/>
        <v>80</v>
      </c>
      <c r="AE1443" s="71" t="str">
        <f t="shared" si="872"/>
        <v/>
      </c>
      <c r="AF1443" s="71">
        <f t="shared" si="860"/>
        <v>1</v>
      </c>
      <c r="AG1443" s="71" t="str">
        <f t="shared" si="861"/>
        <v/>
      </c>
      <c r="AH1443" s="71" t="str">
        <f t="shared" si="862"/>
        <v/>
      </c>
      <c r="AI1443" s="71">
        <f t="shared" si="863"/>
        <v>1</v>
      </c>
      <c r="AJ1443" s="71" t="str">
        <f t="shared" si="864"/>
        <v>Turbidity</v>
      </c>
      <c r="AK1443" s="71">
        <f t="shared" si="865"/>
        <v>1</v>
      </c>
      <c r="AL1443" s="71">
        <f t="shared" si="873"/>
        <v>1</v>
      </c>
      <c r="AM1443" s="71">
        <f t="shared" si="866"/>
        <v>1</v>
      </c>
    </row>
    <row r="1444" spans="1:39" x14ac:dyDescent="0.45">
      <c r="A1444" s="71" t="str">
        <f t="shared" si="836"/>
        <v>2727500336</v>
      </c>
      <c r="B1444" s="71" t="str">
        <f t="shared" si="837"/>
        <v>11-09-2019 06:52:12 UTC</v>
      </c>
      <c r="C1444" s="71" t="str">
        <f t="shared" si="838"/>
        <v>acnc-kn0q-cnpb</v>
      </c>
      <c r="D1444" s="71" t="str">
        <f t="shared" si="839"/>
        <v>-15.66391293425113</v>
      </c>
      <c r="E1444" s="71" t="str">
        <f t="shared" si="840"/>
        <v>35.13450801372528</v>
      </c>
      <c r="F1444" s="71" t="str">
        <f t="shared" si="841"/>
        <v>1064.0</v>
      </c>
      <c r="G1444" s="71" t="str">
        <f t="shared" si="842"/>
        <v>Malawi</v>
      </c>
      <c r="H1444" s="71" t="str">
        <f t="shared" si="843"/>
        <v>Chiradzulu</v>
      </c>
      <c r="I1444" s="71" t="str">
        <f t="shared" si="844"/>
        <v>Mpama</v>
      </c>
      <c r="J1444" s="71" t="str">
        <f t="shared" si="845"/>
        <v>Mangani</v>
      </c>
      <c r="K1444" s="71" t="str">
        <f t="shared" si="846"/>
        <v>Mangani</v>
      </c>
      <c r="L1444" s="71">
        <f t="shared" si="847"/>
        <v>0</v>
      </c>
      <c r="M1444" s="71">
        <f t="shared" si="848"/>
        <v>0</v>
      </c>
      <c r="N1444" s="71">
        <f t="shared" si="867"/>
        <v>6</v>
      </c>
      <c r="O1444" s="71" t="str">
        <f t="shared" si="868"/>
        <v>Intermediate Level of Service</v>
      </c>
      <c r="P1444" s="71">
        <v>1</v>
      </c>
      <c r="Q1444" s="71" t="str">
        <f t="shared" si="849"/>
        <v>Afridev Handpump</v>
      </c>
      <c r="R1444" s="71" t="str">
        <f t="shared" si="850"/>
        <v/>
      </c>
      <c r="S1444" s="71" t="str">
        <f t="shared" si="869"/>
        <v>Afridev Handpump</v>
      </c>
      <c r="T1444" s="71">
        <f t="shared" si="851"/>
        <v>1</v>
      </c>
      <c r="U1444" s="71">
        <f t="shared" si="852"/>
        <v>308</v>
      </c>
      <c r="V1444" s="71">
        <f t="shared" si="853"/>
        <v>0</v>
      </c>
      <c r="W1444" s="71">
        <f t="shared" si="854"/>
        <v>1</v>
      </c>
      <c r="X1444" s="71" t="str">
        <f t="shared" si="855"/>
        <v/>
      </c>
      <c r="Y1444" s="71" t="str">
        <f t="shared" si="856"/>
        <v/>
      </c>
      <c r="Z1444" s="71">
        <f t="shared" si="870"/>
        <v>1</v>
      </c>
      <c r="AA1444" s="71">
        <f t="shared" si="857"/>
        <v>1</v>
      </c>
      <c r="AB1444" s="71">
        <f t="shared" si="858"/>
        <v>60</v>
      </c>
      <c r="AC1444" s="71" t="str">
        <f t="shared" si="859"/>
        <v>Handpump</v>
      </c>
      <c r="AD1444" s="71">
        <f t="shared" si="871"/>
        <v>60</v>
      </c>
      <c r="AE1444" s="71" t="str">
        <f t="shared" si="872"/>
        <v/>
      </c>
      <c r="AF1444" s="71">
        <f t="shared" si="860"/>
        <v>1</v>
      </c>
      <c r="AG1444" s="71" t="str">
        <f t="shared" si="861"/>
        <v/>
      </c>
      <c r="AH1444" s="71" t="str">
        <f t="shared" si="862"/>
        <v/>
      </c>
      <c r="AI1444" s="71" t="str">
        <f t="shared" si="863"/>
        <v/>
      </c>
      <c r="AJ1444" s="71" t="str">
        <f t="shared" si="864"/>
        <v>Turbidity</v>
      </c>
      <c r="AK1444" s="71">
        <f t="shared" si="865"/>
        <v>1</v>
      </c>
      <c r="AL1444" s="71" t="str">
        <f t="shared" si="873"/>
        <v>No Data</v>
      </c>
      <c r="AM1444" s="71">
        <f t="shared" si="866"/>
        <v>1</v>
      </c>
    </row>
    <row r="1445" spans="1:39" x14ac:dyDescent="0.45">
      <c r="A1445" s="71" t="str">
        <f t="shared" si="836"/>
        <v>2731370318</v>
      </c>
      <c r="B1445" s="71" t="str">
        <f t="shared" si="837"/>
        <v>11-09-2019 07:14:28 UTC</v>
      </c>
      <c r="C1445" s="71" t="str">
        <f t="shared" si="838"/>
        <v>wn4t-124x-tdfy</v>
      </c>
      <c r="D1445" s="71" t="str">
        <f t="shared" si="839"/>
        <v>-15.664284168742597</v>
      </c>
      <c r="E1445" s="71" t="str">
        <f t="shared" si="840"/>
        <v>35.13286272995174</v>
      </c>
      <c r="F1445" s="71" t="str">
        <f t="shared" si="841"/>
        <v>1052.0</v>
      </c>
      <c r="G1445" s="71" t="str">
        <f t="shared" si="842"/>
        <v>Malawi</v>
      </c>
      <c r="H1445" s="71" t="str">
        <f t="shared" si="843"/>
        <v>Chiradzulu</v>
      </c>
      <c r="I1445" s="71" t="str">
        <f t="shared" si="844"/>
        <v>Mpama</v>
      </c>
      <c r="J1445" s="71" t="str">
        <f t="shared" si="845"/>
        <v>Mangani</v>
      </c>
      <c r="K1445" s="71" t="str">
        <f t="shared" si="846"/>
        <v>Mangani</v>
      </c>
      <c r="L1445" s="71">
        <f t="shared" si="847"/>
        <v>0</v>
      </c>
      <c r="M1445" s="71">
        <f t="shared" si="848"/>
        <v>0</v>
      </c>
      <c r="N1445" s="71">
        <f t="shared" si="867"/>
        <v>6</v>
      </c>
      <c r="O1445" s="71" t="str">
        <f t="shared" si="868"/>
        <v>Intermediate Level of Service</v>
      </c>
      <c r="P1445" s="71">
        <v>1</v>
      </c>
      <c r="Q1445" s="71" t="str">
        <f t="shared" si="849"/>
        <v>Afridev Handpump</v>
      </c>
      <c r="R1445" s="71" t="str">
        <f t="shared" si="850"/>
        <v/>
      </c>
      <c r="S1445" s="71" t="str">
        <f t="shared" si="869"/>
        <v>Afridev Handpump</v>
      </c>
      <c r="T1445" s="71">
        <f t="shared" si="851"/>
        <v>1</v>
      </c>
      <c r="U1445" s="71">
        <f t="shared" si="852"/>
        <v>308</v>
      </c>
      <c r="V1445" s="71">
        <f t="shared" si="853"/>
        <v>0</v>
      </c>
      <c r="W1445" s="71">
        <f t="shared" si="854"/>
        <v>1</v>
      </c>
      <c r="X1445" s="71" t="str">
        <f t="shared" si="855"/>
        <v/>
      </c>
      <c r="Y1445" s="71" t="str">
        <f t="shared" si="856"/>
        <v/>
      </c>
      <c r="Z1445" s="71">
        <f t="shared" si="870"/>
        <v>1</v>
      </c>
      <c r="AA1445" s="71">
        <f t="shared" si="857"/>
        <v>1</v>
      </c>
      <c r="AB1445" s="71">
        <f t="shared" si="858"/>
        <v>64</v>
      </c>
      <c r="AC1445" s="71" t="str">
        <f t="shared" si="859"/>
        <v>Handpump</v>
      </c>
      <c r="AD1445" s="71">
        <f t="shared" si="871"/>
        <v>64</v>
      </c>
      <c r="AE1445" s="71" t="str">
        <f t="shared" si="872"/>
        <v/>
      </c>
      <c r="AF1445" s="71">
        <f t="shared" si="860"/>
        <v>1</v>
      </c>
      <c r="AG1445" s="71" t="str">
        <f t="shared" si="861"/>
        <v/>
      </c>
      <c r="AH1445" s="71" t="str">
        <f t="shared" si="862"/>
        <v/>
      </c>
      <c r="AI1445" s="71" t="str">
        <f t="shared" si="863"/>
        <v/>
      </c>
      <c r="AJ1445" s="71" t="str">
        <f t="shared" si="864"/>
        <v>Turbidity</v>
      </c>
      <c r="AK1445" s="71">
        <f t="shared" si="865"/>
        <v>1</v>
      </c>
      <c r="AL1445" s="71" t="str">
        <f t="shared" si="873"/>
        <v>No Data</v>
      </c>
      <c r="AM1445" s="71">
        <f t="shared" si="866"/>
        <v>1</v>
      </c>
    </row>
    <row r="1446" spans="1:39" x14ac:dyDescent="0.45">
      <c r="A1446" s="71" t="str">
        <f t="shared" si="836"/>
        <v>2731400356</v>
      </c>
      <c r="B1446" s="71" t="str">
        <f t="shared" si="837"/>
        <v>11-09-2019 07:34:41 UTC</v>
      </c>
      <c r="C1446" s="71" t="str">
        <f t="shared" si="838"/>
        <v>5pm1-e0j8-w4q8</v>
      </c>
      <c r="D1446" s="71" t="str">
        <f t="shared" si="839"/>
        <v>-15.67416756413877</v>
      </c>
      <c r="E1446" s="71" t="str">
        <f t="shared" si="840"/>
        <v>35.161466393619776</v>
      </c>
      <c r="F1446" s="71" t="str">
        <f t="shared" si="841"/>
        <v>1049.0</v>
      </c>
      <c r="G1446" s="71" t="str">
        <f t="shared" si="842"/>
        <v>Malawi</v>
      </c>
      <c r="H1446" s="71" t="str">
        <f t="shared" si="843"/>
        <v>Chiradzulu</v>
      </c>
      <c r="I1446" s="71" t="str">
        <f t="shared" si="844"/>
        <v>Mpama</v>
      </c>
      <c r="J1446" s="71" t="str">
        <f t="shared" si="845"/>
        <v>Nsomera</v>
      </c>
      <c r="K1446" s="71" t="str">
        <f t="shared" si="846"/>
        <v>Mitepa</v>
      </c>
      <c r="L1446" s="71">
        <f t="shared" si="847"/>
        <v>0</v>
      </c>
      <c r="M1446" s="71">
        <f t="shared" si="848"/>
        <v>0</v>
      </c>
      <c r="N1446" s="71">
        <f t="shared" si="867"/>
        <v>8</v>
      </c>
      <c r="O1446" s="71" t="str">
        <f t="shared" si="868"/>
        <v>High Level of Service</v>
      </c>
      <c r="P1446" s="71">
        <v>1</v>
      </c>
      <c r="Q1446" s="71" t="str">
        <f t="shared" si="849"/>
        <v>Afridev Handpump</v>
      </c>
      <c r="R1446" s="71" t="str">
        <f t="shared" si="850"/>
        <v/>
      </c>
      <c r="S1446" s="71" t="str">
        <f t="shared" si="869"/>
        <v>Afridev Handpump</v>
      </c>
      <c r="T1446" s="71">
        <f t="shared" si="851"/>
        <v>1</v>
      </c>
      <c r="U1446" s="71">
        <f t="shared" si="852"/>
        <v>250</v>
      </c>
      <c r="V1446" s="71">
        <f t="shared" si="853"/>
        <v>1</v>
      </c>
      <c r="W1446" s="71">
        <f t="shared" si="854"/>
        <v>1</v>
      </c>
      <c r="X1446" s="71" t="str">
        <f t="shared" si="855"/>
        <v/>
      </c>
      <c r="Y1446" s="71" t="str">
        <f t="shared" si="856"/>
        <v/>
      </c>
      <c r="Z1446" s="71">
        <f t="shared" si="870"/>
        <v>1</v>
      </c>
      <c r="AA1446" s="71">
        <f t="shared" si="857"/>
        <v>1</v>
      </c>
      <c r="AB1446" s="71">
        <f t="shared" si="858"/>
        <v>69</v>
      </c>
      <c r="AC1446" s="71" t="str">
        <f t="shared" si="859"/>
        <v>Handpump</v>
      </c>
      <c r="AD1446" s="71">
        <f t="shared" si="871"/>
        <v>69</v>
      </c>
      <c r="AE1446" s="71" t="str">
        <f t="shared" si="872"/>
        <v/>
      </c>
      <c r="AF1446" s="71">
        <f t="shared" si="860"/>
        <v>1</v>
      </c>
      <c r="AG1446" s="71" t="str">
        <f t="shared" si="861"/>
        <v/>
      </c>
      <c r="AH1446" s="71" t="str">
        <f t="shared" si="862"/>
        <v/>
      </c>
      <c r="AI1446" s="71">
        <f t="shared" si="863"/>
        <v>1</v>
      </c>
      <c r="AJ1446" s="71" t="str">
        <f t="shared" si="864"/>
        <v>Turbidity</v>
      </c>
      <c r="AK1446" s="71">
        <f t="shared" si="865"/>
        <v>1</v>
      </c>
      <c r="AL1446" s="71">
        <f t="shared" si="873"/>
        <v>1</v>
      </c>
      <c r="AM1446" s="71">
        <f t="shared" si="866"/>
        <v>1</v>
      </c>
    </row>
    <row r="1447" spans="1:39" x14ac:dyDescent="0.45">
      <c r="A1447" s="71" t="str">
        <f t="shared" si="836"/>
        <v>2742950049</v>
      </c>
      <c r="B1447" s="71" t="str">
        <f t="shared" si="837"/>
        <v>11-09-2019 07:36:48 UTC</v>
      </c>
      <c r="C1447" s="71" t="str">
        <f t="shared" si="838"/>
        <v>g35x-bkfn-8gpu</v>
      </c>
      <c r="D1447" s="71" t="str">
        <f t="shared" si="839"/>
        <v>-15.74381179176271</v>
      </c>
      <c r="E1447" s="71" t="str">
        <f t="shared" si="840"/>
        <v>35.155172757804394</v>
      </c>
      <c r="F1447" s="71" t="str">
        <f t="shared" si="841"/>
        <v>997.0</v>
      </c>
      <c r="G1447" s="71" t="str">
        <f t="shared" si="842"/>
        <v>Malawi</v>
      </c>
      <c r="H1447" s="71" t="str">
        <f t="shared" si="843"/>
        <v>Chiradzulu</v>
      </c>
      <c r="I1447" s="71" t="str">
        <f t="shared" si="844"/>
        <v>Mpama</v>
      </c>
      <c r="J1447" s="71" t="str">
        <f t="shared" si="845"/>
        <v>Nsaka</v>
      </c>
      <c r="K1447" s="71" t="str">
        <f t="shared" si="846"/>
        <v>Tangale</v>
      </c>
      <c r="L1447" s="71">
        <f t="shared" si="847"/>
        <v>0</v>
      </c>
      <c r="M1447" s="71">
        <f t="shared" si="848"/>
        <v>0</v>
      </c>
      <c r="N1447" s="71">
        <f t="shared" si="867"/>
        <v>7</v>
      </c>
      <c r="O1447" s="71" t="str">
        <f t="shared" si="868"/>
        <v>Intermediate Level of Service</v>
      </c>
      <c r="P1447" s="71">
        <v>1</v>
      </c>
      <c r="Q1447" s="71" t="str">
        <f t="shared" si="849"/>
        <v>Afridev Handpump</v>
      </c>
      <c r="R1447" s="71" t="str">
        <f t="shared" si="850"/>
        <v/>
      </c>
      <c r="S1447" s="71" t="str">
        <f t="shared" si="869"/>
        <v>Afridev Handpump</v>
      </c>
      <c r="T1447" s="71">
        <f t="shared" si="851"/>
        <v>1</v>
      </c>
      <c r="U1447" s="71">
        <f t="shared" si="852"/>
        <v>300</v>
      </c>
      <c r="V1447" s="71">
        <f t="shared" si="853"/>
        <v>0</v>
      </c>
      <c r="W1447" s="71">
        <f t="shared" si="854"/>
        <v>1</v>
      </c>
      <c r="X1447" s="71" t="str">
        <f t="shared" si="855"/>
        <v/>
      </c>
      <c r="Y1447" s="71" t="str">
        <f t="shared" si="856"/>
        <v/>
      </c>
      <c r="Z1447" s="71">
        <f t="shared" si="870"/>
        <v>1</v>
      </c>
      <c r="AA1447" s="71">
        <f t="shared" si="857"/>
        <v>1</v>
      </c>
      <c r="AB1447" s="71">
        <f t="shared" si="858"/>
        <v>55</v>
      </c>
      <c r="AC1447" s="71" t="str">
        <f t="shared" si="859"/>
        <v>Handpump</v>
      </c>
      <c r="AD1447" s="71">
        <f t="shared" si="871"/>
        <v>55</v>
      </c>
      <c r="AE1447" s="71" t="str">
        <f t="shared" si="872"/>
        <v/>
      </c>
      <c r="AF1447" s="71">
        <f t="shared" si="860"/>
        <v>1</v>
      </c>
      <c r="AG1447" s="71" t="str">
        <f t="shared" si="861"/>
        <v/>
      </c>
      <c r="AH1447" s="71" t="str">
        <f t="shared" si="862"/>
        <v/>
      </c>
      <c r="AI1447" s="71">
        <f t="shared" si="863"/>
        <v>1</v>
      </c>
      <c r="AJ1447" s="71" t="str">
        <f t="shared" si="864"/>
        <v>Turbidity</v>
      </c>
      <c r="AK1447" s="71">
        <f t="shared" si="865"/>
        <v>1</v>
      </c>
      <c r="AL1447" s="71">
        <f t="shared" si="873"/>
        <v>1</v>
      </c>
      <c r="AM1447" s="71">
        <f t="shared" si="866"/>
        <v>1</v>
      </c>
    </row>
    <row r="1448" spans="1:39" x14ac:dyDescent="0.45">
      <c r="A1448" s="71" t="str">
        <f t="shared" si="836"/>
        <v>2743010325</v>
      </c>
      <c r="B1448" s="71" t="str">
        <f t="shared" si="837"/>
        <v>11-09-2019 07:39:58 UTC</v>
      </c>
      <c r="C1448" s="71" t="str">
        <f t="shared" si="838"/>
        <v>tfbs-4ggb-hheh</v>
      </c>
      <c r="D1448" s="71" t="str">
        <f t="shared" si="839"/>
        <v>-15.66211313009262</v>
      </c>
      <c r="E1448" s="71" t="str">
        <f t="shared" si="840"/>
        <v>35.132860550656915</v>
      </c>
      <c r="F1448" s="71" t="str">
        <f t="shared" si="841"/>
        <v>1073.0</v>
      </c>
      <c r="G1448" s="71" t="str">
        <f t="shared" si="842"/>
        <v>Malawi</v>
      </c>
      <c r="H1448" s="71" t="str">
        <f t="shared" si="843"/>
        <v>Chiradzulu</v>
      </c>
      <c r="I1448" s="71" t="str">
        <f t="shared" si="844"/>
        <v>Mpama</v>
      </c>
      <c r="J1448" s="71" t="str">
        <f t="shared" si="845"/>
        <v>Mangani</v>
      </c>
      <c r="K1448" s="71" t="str">
        <f t="shared" si="846"/>
        <v>Mangani</v>
      </c>
      <c r="L1448" s="71">
        <f t="shared" si="847"/>
        <v>0</v>
      </c>
      <c r="M1448" s="71">
        <f t="shared" si="848"/>
        <v>0</v>
      </c>
      <c r="N1448" s="71">
        <f t="shared" si="867"/>
        <v>7</v>
      </c>
      <c r="O1448" s="71" t="str">
        <f t="shared" si="868"/>
        <v>Intermediate Level of Service</v>
      </c>
      <c r="P1448" s="71">
        <v>1</v>
      </c>
      <c r="Q1448" s="71" t="str">
        <f t="shared" si="849"/>
        <v>Afridev Handpump</v>
      </c>
      <c r="R1448" s="71" t="str">
        <f t="shared" si="850"/>
        <v/>
      </c>
      <c r="S1448" s="71" t="str">
        <f t="shared" si="869"/>
        <v>Afridev Handpump</v>
      </c>
      <c r="T1448" s="71">
        <f t="shared" si="851"/>
        <v>1</v>
      </c>
      <c r="U1448" s="71">
        <f t="shared" si="852"/>
        <v>100</v>
      </c>
      <c r="V1448" s="71">
        <f t="shared" si="853"/>
        <v>1</v>
      </c>
      <c r="W1448" s="71">
        <f t="shared" si="854"/>
        <v>1</v>
      </c>
      <c r="X1448" s="71" t="str">
        <f t="shared" si="855"/>
        <v/>
      </c>
      <c r="Y1448" s="71" t="str">
        <f t="shared" si="856"/>
        <v/>
      </c>
      <c r="Z1448" s="71">
        <f t="shared" si="870"/>
        <v>1</v>
      </c>
      <c r="AA1448" s="71">
        <f t="shared" si="857"/>
        <v>1</v>
      </c>
      <c r="AB1448" s="71">
        <f t="shared" si="858"/>
        <v>66</v>
      </c>
      <c r="AC1448" s="71" t="str">
        <f t="shared" si="859"/>
        <v>Handpump</v>
      </c>
      <c r="AD1448" s="71">
        <f t="shared" si="871"/>
        <v>66</v>
      </c>
      <c r="AE1448" s="71" t="str">
        <f t="shared" si="872"/>
        <v/>
      </c>
      <c r="AF1448" s="71">
        <f t="shared" si="860"/>
        <v>1</v>
      </c>
      <c r="AG1448" s="71" t="str">
        <f t="shared" si="861"/>
        <v/>
      </c>
      <c r="AH1448" s="71" t="str">
        <f t="shared" si="862"/>
        <v/>
      </c>
      <c r="AI1448" s="71" t="str">
        <f t="shared" si="863"/>
        <v/>
      </c>
      <c r="AJ1448" s="71" t="str">
        <f t="shared" si="864"/>
        <v>Turbidity</v>
      </c>
      <c r="AK1448" s="71">
        <f t="shared" si="865"/>
        <v>1</v>
      </c>
      <c r="AL1448" s="71" t="str">
        <f t="shared" si="873"/>
        <v>No Data</v>
      </c>
      <c r="AM1448" s="71">
        <f t="shared" si="866"/>
        <v>1</v>
      </c>
    </row>
    <row r="1449" spans="1:39" x14ac:dyDescent="0.45">
      <c r="A1449" s="71" t="str">
        <f t="shared" si="836"/>
        <v>2743000230</v>
      </c>
      <c r="B1449" s="71" t="str">
        <f t="shared" si="837"/>
        <v>11-09-2019 08:02:09 UTC</v>
      </c>
      <c r="C1449" s="71" t="str">
        <f t="shared" si="838"/>
        <v>x278-k6kq-hj54</v>
      </c>
      <c r="D1449" s="71" t="str">
        <f t="shared" si="839"/>
        <v>-15.751053420826793</v>
      </c>
      <c r="E1449" s="71" t="str">
        <f t="shared" si="840"/>
        <v>35.15841018408537</v>
      </c>
      <c r="F1449" s="71" t="str">
        <f t="shared" si="841"/>
        <v>961.0</v>
      </c>
      <c r="G1449" s="71" t="str">
        <f t="shared" si="842"/>
        <v>Malawi</v>
      </c>
      <c r="H1449" s="71" t="str">
        <f t="shared" si="843"/>
        <v>Chiradzulu</v>
      </c>
      <c r="I1449" s="71" t="str">
        <f t="shared" si="844"/>
        <v>Mpama</v>
      </c>
      <c r="J1449" s="71" t="str">
        <f t="shared" si="845"/>
        <v>Nsaka</v>
      </c>
      <c r="K1449" s="71" t="str">
        <f t="shared" si="846"/>
        <v>Peter Nkoola</v>
      </c>
      <c r="L1449" s="71">
        <f t="shared" si="847"/>
        <v>0</v>
      </c>
      <c r="M1449" s="71">
        <f t="shared" si="848"/>
        <v>0</v>
      </c>
      <c r="N1449" s="71">
        <f t="shared" si="867"/>
        <v>6</v>
      </c>
      <c r="O1449" s="71" t="str">
        <f t="shared" si="868"/>
        <v>Intermediate Level of Service</v>
      </c>
      <c r="P1449" s="71">
        <v>1</v>
      </c>
      <c r="Q1449" s="71" t="str">
        <f t="shared" si="849"/>
        <v>Afridev Handpump</v>
      </c>
      <c r="R1449" s="71" t="str">
        <f t="shared" si="850"/>
        <v/>
      </c>
      <c r="S1449" s="71" t="str">
        <f t="shared" si="869"/>
        <v>Afridev Handpump</v>
      </c>
      <c r="T1449" s="71">
        <f t="shared" si="851"/>
        <v>1</v>
      </c>
      <c r="U1449" s="71">
        <f t="shared" si="852"/>
        <v>105</v>
      </c>
      <c r="V1449" s="71">
        <f t="shared" si="853"/>
        <v>1</v>
      </c>
      <c r="W1449" s="71">
        <f t="shared" si="854"/>
        <v>1</v>
      </c>
      <c r="X1449" s="71" t="str">
        <f t="shared" si="855"/>
        <v/>
      </c>
      <c r="Y1449" s="71" t="str">
        <f t="shared" si="856"/>
        <v/>
      </c>
      <c r="Z1449" s="71">
        <f t="shared" si="870"/>
        <v>1</v>
      </c>
      <c r="AA1449" s="71">
        <f t="shared" si="857"/>
        <v>1</v>
      </c>
      <c r="AB1449" s="71">
        <f t="shared" si="858"/>
        <v>145</v>
      </c>
      <c r="AC1449" s="71" t="str">
        <f t="shared" si="859"/>
        <v>Handpump</v>
      </c>
      <c r="AD1449" s="71">
        <f t="shared" si="871"/>
        <v>145</v>
      </c>
      <c r="AE1449" s="71" t="str">
        <f t="shared" si="872"/>
        <v/>
      </c>
      <c r="AF1449" s="71">
        <f t="shared" si="860"/>
        <v>0</v>
      </c>
      <c r="AG1449" s="71" t="str">
        <f t="shared" si="861"/>
        <v/>
      </c>
      <c r="AH1449" s="71" t="str">
        <f t="shared" si="862"/>
        <v/>
      </c>
      <c r="AI1449" s="71">
        <f t="shared" si="863"/>
        <v>1</v>
      </c>
      <c r="AJ1449" s="71" t="str">
        <f t="shared" si="864"/>
        <v>Turbidity</v>
      </c>
      <c r="AK1449" s="71">
        <f t="shared" si="865"/>
        <v>1</v>
      </c>
      <c r="AL1449" s="71">
        <f t="shared" si="873"/>
        <v>1</v>
      </c>
      <c r="AM1449" s="71">
        <f t="shared" si="866"/>
        <v>0</v>
      </c>
    </row>
    <row r="1450" spans="1:39" x14ac:dyDescent="0.45">
      <c r="A1450" s="71" t="str">
        <f t="shared" si="836"/>
        <v>2748350053</v>
      </c>
      <c r="B1450" s="71" t="str">
        <f t="shared" si="837"/>
        <v>11-09-2019 08:04:23 UTC</v>
      </c>
      <c r="C1450" s="71" t="str">
        <f t="shared" si="838"/>
        <v>sgjv-eyrw-ht15</v>
      </c>
      <c r="D1450" s="71" t="str">
        <f t="shared" si="839"/>
        <v>-15.747589</v>
      </c>
      <c r="E1450" s="71" t="str">
        <f t="shared" si="840"/>
        <v>35.1568277</v>
      </c>
      <c r="F1450" s="71" t="str">
        <f t="shared" si="841"/>
        <v>967.0</v>
      </c>
      <c r="G1450" s="71" t="str">
        <f t="shared" si="842"/>
        <v>Malawi</v>
      </c>
      <c r="H1450" s="71" t="str">
        <f t="shared" si="843"/>
        <v>Chiradzulu</v>
      </c>
      <c r="I1450" s="71" t="str">
        <f t="shared" si="844"/>
        <v>Mpama</v>
      </c>
      <c r="J1450" s="71" t="str">
        <f t="shared" si="845"/>
        <v>Nsaka</v>
      </c>
      <c r="K1450" s="71" t="str">
        <f t="shared" si="846"/>
        <v>Tangale</v>
      </c>
      <c r="L1450" s="71">
        <f t="shared" si="847"/>
        <v>0</v>
      </c>
      <c r="M1450" s="71">
        <f t="shared" si="848"/>
        <v>0</v>
      </c>
      <c r="N1450" s="71">
        <f t="shared" si="867"/>
        <v>0</v>
      </c>
      <c r="O1450" s="71" t="str">
        <f t="shared" si="868"/>
        <v>No Improved System</v>
      </c>
      <c r="P1450" s="71" t="s">
        <v>96</v>
      </c>
      <c r="Q1450" s="71" t="str">
        <f t="shared" si="849"/>
        <v/>
      </c>
      <c r="R1450" s="71" t="str">
        <f t="shared" si="850"/>
        <v>Scoophole</v>
      </c>
      <c r="S1450" s="71" t="str">
        <f t="shared" si="869"/>
        <v>Scoophole</v>
      </c>
      <c r="T1450" s="71" t="str">
        <f t="shared" si="851"/>
        <v>N/A</v>
      </c>
      <c r="U1450" s="71">
        <f t="shared" si="852"/>
        <v>75</v>
      </c>
      <c r="V1450" s="71" t="str">
        <f t="shared" si="853"/>
        <v>N/A</v>
      </c>
      <c r="W1450" s="71" t="str">
        <f t="shared" si="854"/>
        <v/>
      </c>
      <c r="X1450" s="71" t="str">
        <f t="shared" si="855"/>
        <v/>
      </c>
      <c r="Y1450" s="71" t="str">
        <f t="shared" si="856"/>
        <v/>
      </c>
      <c r="Z1450" s="71" t="str">
        <f t="shared" si="870"/>
        <v>N/A</v>
      </c>
      <c r="AA1450" s="71" t="str">
        <f t="shared" si="857"/>
        <v>N/A</v>
      </c>
      <c r="AB1450" s="71" t="str">
        <f t="shared" si="858"/>
        <v/>
      </c>
      <c r="AC1450" s="71" t="str">
        <f t="shared" si="859"/>
        <v/>
      </c>
      <c r="AD1450" s="71" t="str">
        <f t="shared" si="871"/>
        <v/>
      </c>
      <c r="AE1450" s="71" t="str">
        <f t="shared" si="872"/>
        <v/>
      </c>
      <c r="AF1450" s="71" t="str">
        <f t="shared" si="860"/>
        <v>N/A</v>
      </c>
      <c r="AG1450" s="71" t="str">
        <f t="shared" si="861"/>
        <v/>
      </c>
      <c r="AH1450" s="71" t="str">
        <f t="shared" si="862"/>
        <v/>
      </c>
      <c r="AI1450" s="71" t="str">
        <f t="shared" si="863"/>
        <v/>
      </c>
      <c r="AJ1450" s="71" t="str">
        <f t="shared" si="864"/>
        <v/>
      </c>
      <c r="AK1450" s="71" t="str">
        <f t="shared" si="865"/>
        <v/>
      </c>
      <c r="AL1450" s="71" t="str">
        <f t="shared" si="873"/>
        <v>N/A</v>
      </c>
      <c r="AM1450" s="71" t="str">
        <f t="shared" si="866"/>
        <v>N/A</v>
      </c>
    </row>
    <row r="1451" spans="1:39" x14ac:dyDescent="0.45">
      <c r="A1451" s="71" t="str">
        <f t="shared" si="836"/>
        <v>2746470422</v>
      </c>
      <c r="B1451" s="71" t="str">
        <f t="shared" si="837"/>
        <v>11-09-2019 08:34:12 UTC</v>
      </c>
      <c r="C1451" s="71" t="str">
        <f t="shared" si="838"/>
        <v>2d3y-5pcp-unwf</v>
      </c>
      <c r="D1451" s="71" t="str">
        <f t="shared" si="839"/>
        <v>-15.832159146666527</v>
      </c>
      <c r="E1451" s="71" t="str">
        <f t="shared" si="840"/>
        <v>35.16035981476307</v>
      </c>
      <c r="F1451" s="71" t="str">
        <f t="shared" si="841"/>
        <v>912.0</v>
      </c>
      <c r="G1451" s="71" t="str">
        <f t="shared" si="842"/>
        <v>Malawi</v>
      </c>
      <c r="H1451" s="71" t="str">
        <f t="shared" si="843"/>
        <v>Chiradzulu</v>
      </c>
      <c r="I1451" s="71" t="str">
        <f t="shared" si="844"/>
        <v>Likoswe</v>
      </c>
      <c r="J1451" s="71" t="str">
        <f t="shared" si="845"/>
        <v>Likoswe</v>
      </c>
      <c r="K1451" s="71" t="str">
        <f t="shared" si="846"/>
        <v>Thamangiwa</v>
      </c>
      <c r="L1451" s="71">
        <f t="shared" si="847"/>
        <v>0</v>
      </c>
      <c r="M1451" s="71">
        <f t="shared" si="848"/>
        <v>0</v>
      </c>
      <c r="N1451" s="71">
        <f t="shared" si="867"/>
        <v>5</v>
      </c>
      <c r="O1451" s="71" t="str">
        <f t="shared" si="868"/>
        <v>Basic Level of Service</v>
      </c>
      <c r="P1451" s="71">
        <v>1</v>
      </c>
      <c r="Q1451" s="71" t="str">
        <f t="shared" si="849"/>
        <v>Afridev Handpump</v>
      </c>
      <c r="R1451" s="71" t="str">
        <f t="shared" si="850"/>
        <v/>
      </c>
      <c r="S1451" s="71" t="str">
        <f t="shared" si="869"/>
        <v>Afridev Handpump</v>
      </c>
      <c r="T1451" s="71">
        <f t="shared" si="851"/>
        <v>1</v>
      </c>
      <c r="U1451" s="71">
        <f t="shared" si="852"/>
        <v>200</v>
      </c>
      <c r="V1451" s="71">
        <f t="shared" si="853"/>
        <v>1</v>
      </c>
      <c r="W1451" s="71">
        <f t="shared" si="854"/>
        <v>1</v>
      </c>
      <c r="X1451" s="71" t="str">
        <f t="shared" si="855"/>
        <v/>
      </c>
      <c r="Y1451" s="71" t="str">
        <f t="shared" si="856"/>
        <v/>
      </c>
      <c r="Z1451" s="71">
        <f t="shared" si="870"/>
        <v>1</v>
      </c>
      <c r="AA1451" s="71">
        <f t="shared" si="857"/>
        <v>0</v>
      </c>
      <c r="AB1451" s="71">
        <f t="shared" si="858"/>
        <v>0</v>
      </c>
      <c r="AC1451" s="71" t="str">
        <f t="shared" si="859"/>
        <v>Handpump</v>
      </c>
      <c r="AD1451" s="71">
        <f t="shared" si="871"/>
        <v>0</v>
      </c>
      <c r="AE1451" s="71" t="str">
        <f t="shared" si="872"/>
        <v/>
      </c>
      <c r="AF1451" s="71">
        <f t="shared" si="860"/>
        <v>1</v>
      </c>
      <c r="AG1451" s="71" t="str">
        <f t="shared" si="861"/>
        <v/>
      </c>
      <c r="AH1451" s="71" t="str">
        <f t="shared" si="862"/>
        <v/>
      </c>
      <c r="AI1451" s="71" t="str">
        <f t="shared" si="863"/>
        <v/>
      </c>
      <c r="AJ1451" s="71" t="str">
        <f t="shared" si="864"/>
        <v>Turbidity</v>
      </c>
      <c r="AK1451" s="71" t="str">
        <f t="shared" si="865"/>
        <v/>
      </c>
      <c r="AL1451" s="71" t="str">
        <f t="shared" si="873"/>
        <v>No Data</v>
      </c>
      <c r="AM1451" s="71">
        <f t="shared" si="866"/>
        <v>0</v>
      </c>
    </row>
    <row r="1452" spans="1:39" x14ac:dyDescent="0.45">
      <c r="A1452" s="71" t="str">
        <f t="shared" si="836"/>
        <v>2713680234</v>
      </c>
      <c r="B1452" s="71" t="str">
        <f t="shared" si="837"/>
        <v>11-09-2019 08:40:02 UTC</v>
      </c>
      <c r="C1452" s="71" t="str">
        <f t="shared" si="838"/>
        <v>h5xk-8fkg-np7d</v>
      </c>
      <c r="D1452" s="71" t="str">
        <f t="shared" si="839"/>
        <v>-15.748575939796865</v>
      </c>
      <c r="E1452" s="71" t="str">
        <f t="shared" si="840"/>
        <v>35.14428064227104</v>
      </c>
      <c r="F1452" s="71" t="str">
        <f t="shared" si="841"/>
        <v>1009.0</v>
      </c>
      <c r="G1452" s="71" t="str">
        <f t="shared" si="842"/>
        <v>Malawi</v>
      </c>
      <c r="H1452" s="71" t="str">
        <f t="shared" si="843"/>
        <v>Chiradzulu</v>
      </c>
      <c r="I1452" s="71" t="str">
        <f t="shared" si="844"/>
        <v>Mpama</v>
      </c>
      <c r="J1452" s="71" t="str">
        <f t="shared" si="845"/>
        <v>Nsaka</v>
      </c>
      <c r="K1452" s="71" t="str">
        <f t="shared" si="846"/>
        <v>Kanyenda</v>
      </c>
      <c r="L1452" s="71">
        <f t="shared" si="847"/>
        <v>0</v>
      </c>
      <c r="M1452" s="71">
        <f t="shared" si="848"/>
        <v>0</v>
      </c>
      <c r="N1452" s="71">
        <f t="shared" si="867"/>
        <v>7</v>
      </c>
      <c r="O1452" s="71" t="str">
        <f t="shared" si="868"/>
        <v>Intermediate Level of Service</v>
      </c>
      <c r="P1452" s="71">
        <v>1</v>
      </c>
      <c r="Q1452" s="71" t="str">
        <f t="shared" si="849"/>
        <v>Afridev Handpump</v>
      </c>
      <c r="R1452" s="71" t="str">
        <f t="shared" si="850"/>
        <v/>
      </c>
      <c r="S1452" s="71" t="str">
        <f t="shared" si="869"/>
        <v>Afridev Handpump</v>
      </c>
      <c r="T1452" s="71">
        <f t="shared" si="851"/>
        <v>1</v>
      </c>
      <c r="U1452" s="71">
        <f t="shared" si="852"/>
        <v>500</v>
      </c>
      <c r="V1452" s="71">
        <f t="shared" si="853"/>
        <v>0</v>
      </c>
      <c r="W1452" s="71">
        <f t="shared" si="854"/>
        <v>1</v>
      </c>
      <c r="X1452" s="71" t="str">
        <f t="shared" si="855"/>
        <v/>
      </c>
      <c r="Y1452" s="71" t="str">
        <f t="shared" si="856"/>
        <v/>
      </c>
      <c r="Z1452" s="71">
        <f t="shared" si="870"/>
        <v>1</v>
      </c>
      <c r="AA1452" s="71">
        <f t="shared" si="857"/>
        <v>1</v>
      </c>
      <c r="AB1452" s="71">
        <f t="shared" si="858"/>
        <v>58</v>
      </c>
      <c r="AC1452" s="71" t="str">
        <f t="shared" si="859"/>
        <v>Handpump</v>
      </c>
      <c r="AD1452" s="71">
        <f t="shared" si="871"/>
        <v>58</v>
      </c>
      <c r="AE1452" s="71" t="str">
        <f t="shared" si="872"/>
        <v/>
      </c>
      <c r="AF1452" s="71">
        <f t="shared" si="860"/>
        <v>1</v>
      </c>
      <c r="AG1452" s="71" t="str">
        <f t="shared" si="861"/>
        <v/>
      </c>
      <c r="AH1452" s="71" t="str">
        <f t="shared" si="862"/>
        <v/>
      </c>
      <c r="AI1452" s="71">
        <f t="shared" si="863"/>
        <v>1</v>
      </c>
      <c r="AJ1452" s="71" t="str">
        <f t="shared" si="864"/>
        <v>Turbidity</v>
      </c>
      <c r="AK1452" s="71">
        <f t="shared" si="865"/>
        <v>1</v>
      </c>
      <c r="AL1452" s="71">
        <f t="shared" si="873"/>
        <v>1</v>
      </c>
      <c r="AM1452" s="71">
        <f t="shared" si="866"/>
        <v>1</v>
      </c>
    </row>
    <row r="1453" spans="1:39" x14ac:dyDescent="0.45">
      <c r="A1453" s="71" t="str">
        <f t="shared" si="836"/>
        <v>2741250322</v>
      </c>
      <c r="B1453" s="71" t="str">
        <f t="shared" si="837"/>
        <v>11-09-2019 08:46:48 UTC</v>
      </c>
      <c r="C1453" s="71" t="str">
        <f t="shared" si="838"/>
        <v>m72m-2p5b-daf</v>
      </c>
      <c r="D1453" s="71" t="str">
        <f t="shared" si="839"/>
        <v>-15.833470369689167</v>
      </c>
      <c r="E1453" s="71" t="str">
        <f t="shared" si="840"/>
        <v>35.1597433257848</v>
      </c>
      <c r="F1453" s="71" t="str">
        <f t="shared" si="841"/>
        <v>906.0</v>
      </c>
      <c r="G1453" s="71" t="str">
        <f t="shared" si="842"/>
        <v>Malawi</v>
      </c>
      <c r="H1453" s="71" t="str">
        <f t="shared" si="843"/>
        <v>Chiradzulu</v>
      </c>
      <c r="I1453" s="71" t="str">
        <f t="shared" si="844"/>
        <v>Likoswe</v>
      </c>
      <c r="J1453" s="71" t="str">
        <f t="shared" si="845"/>
        <v>Likoswe</v>
      </c>
      <c r="K1453" s="71" t="str">
        <f t="shared" si="846"/>
        <v>Thamangiwa</v>
      </c>
      <c r="L1453" s="71">
        <f t="shared" si="847"/>
        <v>0</v>
      </c>
      <c r="M1453" s="71">
        <f t="shared" si="848"/>
        <v>0</v>
      </c>
      <c r="N1453" s="71">
        <f t="shared" si="867"/>
        <v>4</v>
      </c>
      <c r="O1453" s="71" t="str">
        <f t="shared" si="868"/>
        <v>Basic Level of Service</v>
      </c>
      <c r="P1453" s="71">
        <v>1</v>
      </c>
      <c r="Q1453" s="71" t="str">
        <f t="shared" si="849"/>
        <v>Afridev Handpump</v>
      </c>
      <c r="R1453" s="71" t="str">
        <f t="shared" si="850"/>
        <v/>
      </c>
      <c r="S1453" s="71" t="str">
        <f t="shared" si="869"/>
        <v>Afridev Handpump</v>
      </c>
      <c r="T1453" s="71">
        <f t="shared" si="851"/>
        <v>1</v>
      </c>
      <c r="U1453" s="71">
        <f t="shared" si="852"/>
        <v>230</v>
      </c>
      <c r="V1453" s="71">
        <f t="shared" si="853"/>
        <v>1</v>
      </c>
      <c r="W1453" s="71">
        <f t="shared" si="854"/>
        <v>0</v>
      </c>
      <c r="X1453" s="71">
        <f t="shared" si="855"/>
        <v>1</v>
      </c>
      <c r="Y1453" s="71">
        <f t="shared" si="856"/>
        <v>0</v>
      </c>
      <c r="Z1453" s="71">
        <f t="shared" si="870"/>
        <v>0</v>
      </c>
      <c r="AA1453" s="71">
        <f t="shared" si="857"/>
        <v>0</v>
      </c>
      <c r="AB1453" s="71">
        <f t="shared" si="858"/>
        <v>0</v>
      </c>
      <c r="AC1453" s="71" t="str">
        <f t="shared" si="859"/>
        <v>Handpump</v>
      </c>
      <c r="AD1453" s="71">
        <f t="shared" si="871"/>
        <v>0</v>
      </c>
      <c r="AE1453" s="71" t="str">
        <f t="shared" si="872"/>
        <v/>
      </c>
      <c r="AF1453" s="71">
        <f t="shared" si="860"/>
        <v>1</v>
      </c>
      <c r="AG1453" s="71" t="str">
        <f t="shared" si="861"/>
        <v/>
      </c>
      <c r="AH1453" s="71" t="str">
        <f t="shared" si="862"/>
        <v/>
      </c>
      <c r="AI1453" s="71" t="str">
        <f t="shared" si="863"/>
        <v/>
      </c>
      <c r="AJ1453" s="71" t="str">
        <f t="shared" si="864"/>
        <v>Turbidity</v>
      </c>
      <c r="AK1453" s="71" t="str">
        <f t="shared" si="865"/>
        <v/>
      </c>
      <c r="AL1453" s="71" t="str">
        <f t="shared" si="873"/>
        <v>No Data</v>
      </c>
      <c r="AM1453" s="71">
        <f t="shared" si="866"/>
        <v>0</v>
      </c>
    </row>
    <row r="1454" spans="1:39" x14ac:dyDescent="0.45">
      <c r="A1454" s="71" t="str">
        <f t="shared" si="836"/>
        <v>2748370346</v>
      </c>
      <c r="B1454" s="71" t="str">
        <f t="shared" si="837"/>
        <v>11-09-2019 08:47:56 UTC</v>
      </c>
      <c r="C1454" s="71" t="str">
        <f t="shared" si="838"/>
        <v>dqqe-gspq-13xh</v>
      </c>
      <c r="D1454" s="71" t="str">
        <f t="shared" si="839"/>
        <v>-15.658564022742212</v>
      </c>
      <c r="E1454" s="71" t="str">
        <f t="shared" si="840"/>
        <v>35.13821608386934</v>
      </c>
      <c r="F1454" s="71" t="str">
        <f t="shared" si="841"/>
        <v>1069.0</v>
      </c>
      <c r="G1454" s="71" t="str">
        <f t="shared" si="842"/>
        <v>Malawi</v>
      </c>
      <c r="H1454" s="71" t="str">
        <f t="shared" si="843"/>
        <v>Chiradzulu</v>
      </c>
      <c r="I1454" s="71" t="str">
        <f t="shared" si="844"/>
        <v>Mpama</v>
      </c>
      <c r="J1454" s="71" t="str">
        <f t="shared" si="845"/>
        <v>Mangani</v>
      </c>
      <c r="K1454" s="71" t="str">
        <f t="shared" si="846"/>
        <v>Matengo</v>
      </c>
      <c r="L1454" s="71">
        <f t="shared" si="847"/>
        <v>0</v>
      </c>
      <c r="M1454" s="71">
        <f t="shared" si="848"/>
        <v>0</v>
      </c>
      <c r="N1454" s="71">
        <f t="shared" si="867"/>
        <v>5</v>
      </c>
      <c r="O1454" s="71" t="str">
        <f t="shared" si="868"/>
        <v>Basic Level of Service</v>
      </c>
      <c r="P1454" s="71">
        <v>1</v>
      </c>
      <c r="Q1454" s="71" t="str">
        <f t="shared" si="849"/>
        <v>Afridev Handpump</v>
      </c>
      <c r="R1454" s="71" t="str">
        <f t="shared" si="850"/>
        <v/>
      </c>
      <c r="S1454" s="71" t="str">
        <f t="shared" si="869"/>
        <v>Afridev Handpump</v>
      </c>
      <c r="T1454" s="71">
        <f t="shared" si="851"/>
        <v>1</v>
      </c>
      <c r="U1454" s="71">
        <f t="shared" si="852"/>
        <v>2800</v>
      </c>
      <c r="V1454" s="71">
        <f t="shared" si="853"/>
        <v>0</v>
      </c>
      <c r="W1454" s="71">
        <f t="shared" si="854"/>
        <v>1</v>
      </c>
      <c r="X1454" s="71" t="str">
        <f t="shared" si="855"/>
        <v/>
      </c>
      <c r="Y1454" s="71" t="str">
        <f t="shared" si="856"/>
        <v/>
      </c>
      <c r="Z1454" s="71">
        <f t="shared" si="870"/>
        <v>1</v>
      </c>
      <c r="AA1454" s="71">
        <f t="shared" si="857"/>
        <v>1</v>
      </c>
      <c r="AB1454" s="71">
        <f t="shared" si="858"/>
        <v>74</v>
      </c>
      <c r="AC1454" s="71" t="str">
        <f t="shared" si="859"/>
        <v>Handpump</v>
      </c>
      <c r="AD1454" s="71">
        <f t="shared" si="871"/>
        <v>74</v>
      </c>
      <c r="AE1454" s="71" t="str">
        <f t="shared" si="872"/>
        <v/>
      </c>
      <c r="AF1454" s="71">
        <f t="shared" si="860"/>
        <v>1</v>
      </c>
      <c r="AG1454" s="71" t="str">
        <f t="shared" si="861"/>
        <v/>
      </c>
      <c r="AH1454" s="71" t="str">
        <f t="shared" si="862"/>
        <v/>
      </c>
      <c r="AI1454" s="71" t="str">
        <f t="shared" si="863"/>
        <v/>
      </c>
      <c r="AJ1454" s="71" t="str">
        <f t="shared" si="864"/>
        <v>Turbidity</v>
      </c>
      <c r="AK1454" s="71">
        <f t="shared" si="865"/>
        <v>1</v>
      </c>
      <c r="AL1454" s="71" t="str">
        <f t="shared" si="873"/>
        <v>No Data</v>
      </c>
      <c r="AM1454" s="71">
        <f t="shared" si="866"/>
        <v>0</v>
      </c>
    </row>
    <row r="1455" spans="1:39" x14ac:dyDescent="0.45">
      <c r="A1455" s="71" t="str">
        <f t="shared" si="836"/>
        <v>2741250392</v>
      </c>
      <c r="B1455" s="71" t="str">
        <f t="shared" si="837"/>
        <v>11-09-2019 08:49:14 UTC</v>
      </c>
      <c r="C1455" s="71" t="str">
        <f t="shared" si="838"/>
        <v>ed7c-y79s-qn4r</v>
      </c>
      <c r="D1455" s="71" t="str">
        <f t="shared" si="839"/>
        <v>-15.636700792238116</v>
      </c>
      <c r="E1455" s="71" t="str">
        <f t="shared" si="840"/>
        <v>35.15487059019506</v>
      </c>
      <c r="F1455" s="71" t="str">
        <f t="shared" si="841"/>
        <v>1067.0</v>
      </c>
      <c r="G1455" s="71" t="str">
        <f t="shared" si="842"/>
        <v>Malawi</v>
      </c>
      <c r="H1455" s="71" t="str">
        <f t="shared" si="843"/>
        <v>Chiradzulu</v>
      </c>
      <c r="I1455" s="71" t="str">
        <f t="shared" si="844"/>
        <v>Mpama</v>
      </c>
      <c r="J1455" s="71" t="str">
        <f t="shared" si="845"/>
        <v>Kachingwe</v>
      </c>
      <c r="K1455" s="71" t="str">
        <f t="shared" si="846"/>
        <v>Chilimani II</v>
      </c>
      <c r="L1455" s="71">
        <f t="shared" si="847"/>
        <v>0</v>
      </c>
      <c r="M1455" s="71">
        <f t="shared" si="848"/>
        <v>0</v>
      </c>
      <c r="N1455" s="71">
        <f t="shared" si="867"/>
        <v>6</v>
      </c>
      <c r="O1455" s="71" t="str">
        <f t="shared" si="868"/>
        <v>Intermediate Level of Service</v>
      </c>
      <c r="P1455" s="71">
        <v>1</v>
      </c>
      <c r="Q1455" s="71" t="str">
        <f t="shared" si="849"/>
        <v>Afridev Handpump</v>
      </c>
      <c r="R1455" s="71" t="str">
        <f t="shared" si="850"/>
        <v/>
      </c>
      <c r="S1455" s="71" t="str">
        <f t="shared" si="869"/>
        <v>Afridev Handpump</v>
      </c>
      <c r="T1455" s="71">
        <f t="shared" si="851"/>
        <v>0</v>
      </c>
      <c r="U1455" s="71">
        <f t="shared" si="852"/>
        <v>180</v>
      </c>
      <c r="V1455" s="71">
        <f t="shared" si="853"/>
        <v>1</v>
      </c>
      <c r="W1455" s="71">
        <f t="shared" si="854"/>
        <v>0</v>
      </c>
      <c r="X1455" s="71">
        <f t="shared" si="855"/>
        <v>1</v>
      </c>
      <c r="Y1455" s="71">
        <f t="shared" si="856"/>
        <v>0</v>
      </c>
      <c r="Z1455" s="71">
        <f t="shared" si="870"/>
        <v>0</v>
      </c>
      <c r="AA1455" s="71">
        <f t="shared" si="857"/>
        <v>1</v>
      </c>
      <c r="AB1455" s="71">
        <f t="shared" si="858"/>
        <v>63</v>
      </c>
      <c r="AC1455" s="71" t="str">
        <f t="shared" si="859"/>
        <v>Handpump</v>
      </c>
      <c r="AD1455" s="71">
        <f t="shared" si="871"/>
        <v>63</v>
      </c>
      <c r="AE1455" s="71" t="str">
        <f t="shared" si="872"/>
        <v/>
      </c>
      <c r="AF1455" s="71">
        <f t="shared" si="860"/>
        <v>1</v>
      </c>
      <c r="AG1455" s="71" t="str">
        <f t="shared" si="861"/>
        <v/>
      </c>
      <c r="AH1455" s="71" t="str">
        <f t="shared" si="862"/>
        <v/>
      </c>
      <c r="AI1455" s="71">
        <f t="shared" si="863"/>
        <v>1</v>
      </c>
      <c r="AJ1455" s="71" t="str">
        <f t="shared" si="864"/>
        <v>Turbidity</v>
      </c>
      <c r="AK1455" s="71">
        <f t="shared" si="865"/>
        <v>1</v>
      </c>
      <c r="AL1455" s="71">
        <f t="shared" si="873"/>
        <v>1</v>
      </c>
      <c r="AM1455" s="71">
        <f t="shared" si="866"/>
        <v>1</v>
      </c>
    </row>
    <row r="1456" spans="1:39" x14ac:dyDescent="0.45">
      <c r="A1456" s="71" t="str">
        <f t="shared" si="836"/>
        <v>2744660211</v>
      </c>
      <c r="B1456" s="71" t="str">
        <f t="shared" si="837"/>
        <v>11-09-2019 08:49:19 UTC</v>
      </c>
      <c r="C1456" s="71" t="str">
        <f t="shared" si="838"/>
        <v>h68s-56nb-f14u</v>
      </c>
      <c r="D1456" s="71" t="str">
        <f t="shared" si="839"/>
        <v>-15.63099673949182</v>
      </c>
      <c r="E1456" s="71" t="str">
        <f t="shared" si="840"/>
        <v>35.155495293438435</v>
      </c>
      <c r="F1456" s="71" t="str">
        <f t="shared" si="841"/>
        <v>1058.0</v>
      </c>
      <c r="G1456" s="71" t="str">
        <f t="shared" si="842"/>
        <v>Malawi</v>
      </c>
      <c r="H1456" s="71" t="str">
        <f t="shared" si="843"/>
        <v>Chiradzulu</v>
      </c>
      <c r="I1456" s="71" t="str">
        <f t="shared" si="844"/>
        <v>Mpama</v>
      </c>
      <c r="J1456" s="71" t="str">
        <f t="shared" si="845"/>
        <v>Kachingwe</v>
      </c>
      <c r="K1456" s="71" t="str">
        <f t="shared" si="846"/>
        <v>Chilimani II</v>
      </c>
      <c r="L1456" s="71">
        <f t="shared" si="847"/>
        <v>0</v>
      </c>
      <c r="M1456" s="71">
        <f t="shared" si="848"/>
        <v>0</v>
      </c>
      <c r="N1456" s="71">
        <f t="shared" si="867"/>
        <v>7</v>
      </c>
      <c r="O1456" s="71" t="str">
        <f t="shared" si="868"/>
        <v>Intermediate Level of Service</v>
      </c>
      <c r="P1456" s="71">
        <v>1</v>
      </c>
      <c r="Q1456" s="71" t="str">
        <f t="shared" si="849"/>
        <v>Afridev Handpump</v>
      </c>
      <c r="R1456" s="71" t="str">
        <f t="shared" si="850"/>
        <v/>
      </c>
      <c r="S1456" s="71" t="str">
        <f t="shared" si="869"/>
        <v>Afridev Handpump</v>
      </c>
      <c r="T1456" s="71">
        <f t="shared" si="851"/>
        <v>1</v>
      </c>
      <c r="U1456" s="71">
        <f t="shared" si="852"/>
        <v>180</v>
      </c>
      <c r="V1456" s="71">
        <f t="shared" si="853"/>
        <v>1</v>
      </c>
      <c r="W1456" s="71">
        <f t="shared" si="854"/>
        <v>1</v>
      </c>
      <c r="X1456" s="71" t="str">
        <f t="shared" si="855"/>
        <v/>
      </c>
      <c r="Y1456" s="71" t="str">
        <f t="shared" si="856"/>
        <v/>
      </c>
      <c r="Z1456" s="71">
        <f t="shared" si="870"/>
        <v>1</v>
      </c>
      <c r="AA1456" s="71">
        <f t="shared" si="857"/>
        <v>1</v>
      </c>
      <c r="AB1456" s="71">
        <f t="shared" si="858"/>
        <v>65</v>
      </c>
      <c r="AC1456" s="71" t="str">
        <f t="shared" si="859"/>
        <v>Handpump</v>
      </c>
      <c r="AD1456" s="71">
        <f t="shared" si="871"/>
        <v>65</v>
      </c>
      <c r="AE1456" s="71" t="str">
        <f t="shared" si="872"/>
        <v/>
      </c>
      <c r="AF1456" s="71">
        <f t="shared" si="860"/>
        <v>1</v>
      </c>
      <c r="AG1456" s="71" t="str">
        <f t="shared" si="861"/>
        <v/>
      </c>
      <c r="AH1456" s="71" t="str">
        <f t="shared" si="862"/>
        <v/>
      </c>
      <c r="AI1456" s="71">
        <f t="shared" si="863"/>
        <v>1</v>
      </c>
      <c r="AJ1456" s="71" t="str">
        <f t="shared" si="864"/>
        <v>Turbidity</v>
      </c>
      <c r="AK1456" s="71">
        <f t="shared" si="865"/>
        <v>1</v>
      </c>
      <c r="AL1456" s="71">
        <f t="shared" si="873"/>
        <v>1</v>
      </c>
      <c r="AM1456" s="71">
        <f t="shared" si="866"/>
        <v>0</v>
      </c>
    </row>
    <row r="1457" spans="1:39" x14ac:dyDescent="0.45">
      <c r="A1457" s="71" t="str">
        <f t="shared" si="836"/>
        <v>2729320405</v>
      </c>
      <c r="B1457" s="71" t="str">
        <f t="shared" si="837"/>
        <v>11-09-2019 08:51:51 UTC</v>
      </c>
      <c r="C1457" s="71" t="str">
        <f t="shared" si="838"/>
        <v>gpjb-sn19-f12d</v>
      </c>
      <c r="D1457" s="71" t="str">
        <f t="shared" si="839"/>
        <v>-15.679059871472418</v>
      </c>
      <c r="E1457" s="71" t="str">
        <f t="shared" si="840"/>
        <v>35.15951173380017</v>
      </c>
      <c r="F1457" s="71" t="str">
        <f t="shared" si="841"/>
        <v>1124.0</v>
      </c>
      <c r="G1457" s="71" t="str">
        <f t="shared" si="842"/>
        <v>Malawi</v>
      </c>
      <c r="H1457" s="71" t="str">
        <f t="shared" si="843"/>
        <v>Chiradzulu</v>
      </c>
      <c r="I1457" s="71" t="str">
        <f t="shared" si="844"/>
        <v>Mpama</v>
      </c>
      <c r="J1457" s="71" t="str">
        <f t="shared" si="845"/>
        <v>Nsomera</v>
      </c>
      <c r="K1457" s="71" t="str">
        <f t="shared" si="846"/>
        <v>John Chitera</v>
      </c>
      <c r="L1457" s="71">
        <f t="shared" si="847"/>
        <v>0</v>
      </c>
      <c r="M1457" s="71">
        <f t="shared" si="848"/>
        <v>0</v>
      </c>
      <c r="N1457" s="71">
        <f t="shared" si="867"/>
        <v>6</v>
      </c>
      <c r="O1457" s="71" t="str">
        <f t="shared" si="868"/>
        <v>Intermediate Level of Service</v>
      </c>
      <c r="P1457" s="71">
        <v>1</v>
      </c>
      <c r="Q1457" s="71" t="str">
        <f t="shared" si="849"/>
        <v>Afridev Handpump</v>
      </c>
      <c r="R1457" s="71" t="str">
        <f t="shared" si="850"/>
        <v/>
      </c>
      <c r="S1457" s="71" t="str">
        <f t="shared" si="869"/>
        <v>Afridev Handpump</v>
      </c>
      <c r="T1457" s="71">
        <f t="shared" si="851"/>
        <v>1</v>
      </c>
      <c r="U1457" s="71">
        <f t="shared" si="852"/>
        <v>3400</v>
      </c>
      <c r="V1457" s="71">
        <f t="shared" si="853"/>
        <v>0</v>
      </c>
      <c r="W1457" s="71">
        <f t="shared" si="854"/>
        <v>0</v>
      </c>
      <c r="X1457" s="71">
        <f t="shared" si="855"/>
        <v>1</v>
      </c>
      <c r="Y1457" s="71">
        <f t="shared" si="856"/>
        <v>0</v>
      </c>
      <c r="Z1457" s="71">
        <f t="shared" si="870"/>
        <v>0</v>
      </c>
      <c r="AA1457" s="71">
        <f t="shared" si="857"/>
        <v>1</v>
      </c>
      <c r="AB1457" s="71">
        <f t="shared" si="858"/>
        <v>72</v>
      </c>
      <c r="AC1457" s="71" t="str">
        <f t="shared" si="859"/>
        <v>Handpump</v>
      </c>
      <c r="AD1457" s="71">
        <f t="shared" si="871"/>
        <v>72</v>
      </c>
      <c r="AE1457" s="71" t="str">
        <f t="shared" si="872"/>
        <v/>
      </c>
      <c r="AF1457" s="71">
        <f t="shared" si="860"/>
        <v>1</v>
      </c>
      <c r="AG1457" s="71" t="str">
        <f t="shared" si="861"/>
        <v/>
      </c>
      <c r="AH1457" s="71" t="str">
        <f t="shared" si="862"/>
        <v/>
      </c>
      <c r="AI1457" s="71">
        <f t="shared" si="863"/>
        <v>1</v>
      </c>
      <c r="AJ1457" s="71" t="str">
        <f t="shared" si="864"/>
        <v>Turbidity</v>
      </c>
      <c r="AK1457" s="71">
        <f t="shared" si="865"/>
        <v>1</v>
      </c>
      <c r="AL1457" s="71">
        <f t="shared" si="873"/>
        <v>1</v>
      </c>
      <c r="AM1457" s="71">
        <f t="shared" si="866"/>
        <v>1</v>
      </c>
    </row>
    <row r="1458" spans="1:39" x14ac:dyDescent="0.45">
      <c r="A1458" s="71" t="str">
        <f t="shared" si="836"/>
        <v>2725570406</v>
      </c>
      <c r="B1458" s="71" t="str">
        <f t="shared" si="837"/>
        <v>11-09-2019 09:10:01 UTC</v>
      </c>
      <c r="C1458" s="71" t="str">
        <f t="shared" si="838"/>
        <v>regd-7kbe-xp9d</v>
      </c>
      <c r="D1458" s="71" t="str">
        <f t="shared" si="839"/>
        <v>-15.834243390709162</v>
      </c>
      <c r="E1458" s="71" t="str">
        <f t="shared" si="840"/>
        <v>35.15504493378103</v>
      </c>
      <c r="F1458" s="71" t="str">
        <f t="shared" si="841"/>
        <v>911.0</v>
      </c>
      <c r="G1458" s="71" t="str">
        <f t="shared" si="842"/>
        <v>Malawi</v>
      </c>
      <c r="H1458" s="71" t="str">
        <f t="shared" si="843"/>
        <v>Chiradzulu</v>
      </c>
      <c r="I1458" s="71" t="str">
        <f t="shared" si="844"/>
        <v>Likoswe</v>
      </c>
      <c r="J1458" s="71" t="str">
        <f t="shared" si="845"/>
        <v>Likoswe</v>
      </c>
      <c r="K1458" s="71" t="str">
        <f t="shared" si="846"/>
        <v>Mzembere</v>
      </c>
      <c r="L1458" s="71">
        <f t="shared" si="847"/>
        <v>0</v>
      </c>
      <c r="M1458" s="71">
        <f t="shared" si="848"/>
        <v>0</v>
      </c>
      <c r="N1458" s="71">
        <f t="shared" si="867"/>
        <v>7</v>
      </c>
      <c r="O1458" s="71" t="str">
        <f t="shared" si="868"/>
        <v>Intermediate Level of Service</v>
      </c>
      <c r="P1458" s="71">
        <v>1</v>
      </c>
      <c r="Q1458" s="71" t="str">
        <f t="shared" si="849"/>
        <v>Afridev Handpump</v>
      </c>
      <c r="R1458" s="71" t="str">
        <f t="shared" si="850"/>
        <v/>
      </c>
      <c r="S1458" s="71" t="str">
        <f t="shared" si="869"/>
        <v>Afridev Handpump</v>
      </c>
      <c r="T1458" s="71">
        <f t="shared" si="851"/>
        <v>1</v>
      </c>
      <c r="U1458" s="71">
        <f t="shared" si="852"/>
        <v>400</v>
      </c>
      <c r="V1458" s="71">
        <f t="shared" si="853"/>
        <v>0</v>
      </c>
      <c r="W1458" s="71">
        <f t="shared" si="854"/>
        <v>1</v>
      </c>
      <c r="X1458" s="71" t="str">
        <f t="shared" si="855"/>
        <v/>
      </c>
      <c r="Y1458" s="71" t="str">
        <f t="shared" si="856"/>
        <v/>
      </c>
      <c r="Z1458" s="71">
        <f t="shared" si="870"/>
        <v>1</v>
      </c>
      <c r="AA1458" s="71">
        <f t="shared" si="857"/>
        <v>1</v>
      </c>
      <c r="AB1458" s="71">
        <f t="shared" si="858"/>
        <v>84</v>
      </c>
      <c r="AC1458" s="71" t="str">
        <f t="shared" si="859"/>
        <v>Handpump</v>
      </c>
      <c r="AD1458" s="71">
        <f t="shared" si="871"/>
        <v>84</v>
      </c>
      <c r="AE1458" s="71" t="str">
        <f t="shared" si="872"/>
        <v/>
      </c>
      <c r="AF1458" s="71">
        <f t="shared" si="860"/>
        <v>1</v>
      </c>
      <c r="AG1458" s="71" t="str">
        <f t="shared" si="861"/>
        <v/>
      </c>
      <c r="AH1458" s="71" t="str">
        <f t="shared" si="862"/>
        <v/>
      </c>
      <c r="AI1458" s="71">
        <f t="shared" si="863"/>
        <v>1</v>
      </c>
      <c r="AJ1458" s="71" t="str">
        <f t="shared" si="864"/>
        <v>Turbidity</v>
      </c>
      <c r="AK1458" s="71">
        <f t="shared" si="865"/>
        <v>1</v>
      </c>
      <c r="AL1458" s="71">
        <f t="shared" si="873"/>
        <v>1</v>
      </c>
      <c r="AM1458" s="71">
        <f t="shared" si="866"/>
        <v>1</v>
      </c>
    </row>
    <row r="1459" spans="1:39" x14ac:dyDescent="0.45">
      <c r="A1459" s="71" t="str">
        <f t="shared" si="836"/>
        <v>2731400166</v>
      </c>
      <c r="B1459" s="71" t="str">
        <f t="shared" si="837"/>
        <v>11-09-2019 09:11:23 UTC</v>
      </c>
      <c r="C1459" s="71" t="str">
        <f t="shared" si="838"/>
        <v>bm2c-78hf-ert7</v>
      </c>
      <c r="D1459" s="71" t="str">
        <f t="shared" si="839"/>
        <v>-15.73016366455704</v>
      </c>
      <c r="E1459" s="71" t="str">
        <f t="shared" si="840"/>
        <v>35.18728952854872</v>
      </c>
      <c r="F1459" s="71" t="str">
        <f t="shared" si="841"/>
        <v>967.0</v>
      </c>
      <c r="G1459" s="71" t="str">
        <f t="shared" si="842"/>
        <v>Malawi</v>
      </c>
      <c r="H1459" s="71" t="str">
        <f t="shared" si="843"/>
        <v>Chiradzulu</v>
      </c>
      <c r="I1459" s="71" t="str">
        <f t="shared" si="844"/>
        <v>Mpama</v>
      </c>
      <c r="J1459" s="71" t="str">
        <f t="shared" si="845"/>
        <v>Mbalame</v>
      </c>
      <c r="K1459" s="71" t="str">
        <f t="shared" si="846"/>
        <v>Ntipasonjo</v>
      </c>
      <c r="L1459" s="71">
        <f t="shared" si="847"/>
        <v>0</v>
      </c>
      <c r="M1459" s="71">
        <f t="shared" si="848"/>
        <v>0</v>
      </c>
      <c r="N1459" s="71">
        <f t="shared" si="867"/>
        <v>6</v>
      </c>
      <c r="O1459" s="71" t="str">
        <f t="shared" si="868"/>
        <v>Intermediate Level of Service</v>
      </c>
      <c r="P1459" s="71">
        <v>1</v>
      </c>
      <c r="Q1459" s="71" t="str">
        <f t="shared" si="849"/>
        <v>Afridev Handpump</v>
      </c>
      <c r="R1459" s="71" t="str">
        <f t="shared" si="850"/>
        <v/>
      </c>
      <c r="S1459" s="71" t="str">
        <f t="shared" si="869"/>
        <v>Afridev Handpump</v>
      </c>
      <c r="T1459" s="71">
        <f t="shared" si="851"/>
        <v>1</v>
      </c>
      <c r="U1459" s="71">
        <f t="shared" si="852"/>
        <v>255</v>
      </c>
      <c r="V1459" s="71">
        <f t="shared" si="853"/>
        <v>0</v>
      </c>
      <c r="W1459" s="71">
        <f t="shared" si="854"/>
        <v>0</v>
      </c>
      <c r="X1459" s="71">
        <f t="shared" si="855"/>
        <v>1</v>
      </c>
      <c r="Y1459" s="71">
        <f t="shared" si="856"/>
        <v>0</v>
      </c>
      <c r="Z1459" s="71">
        <f t="shared" si="870"/>
        <v>0</v>
      </c>
      <c r="AA1459" s="71">
        <f t="shared" si="857"/>
        <v>1</v>
      </c>
      <c r="AB1459" s="71">
        <f t="shared" si="858"/>
        <v>79</v>
      </c>
      <c r="AC1459" s="71" t="str">
        <f t="shared" si="859"/>
        <v>Handpump</v>
      </c>
      <c r="AD1459" s="71">
        <f t="shared" si="871"/>
        <v>79</v>
      </c>
      <c r="AE1459" s="71" t="str">
        <f t="shared" si="872"/>
        <v/>
      </c>
      <c r="AF1459" s="71">
        <f t="shared" si="860"/>
        <v>1</v>
      </c>
      <c r="AG1459" s="71" t="str">
        <f t="shared" si="861"/>
        <v/>
      </c>
      <c r="AH1459" s="71" t="str">
        <f t="shared" si="862"/>
        <v/>
      </c>
      <c r="AI1459" s="71">
        <f t="shared" si="863"/>
        <v>1</v>
      </c>
      <c r="AJ1459" s="71" t="str">
        <f t="shared" si="864"/>
        <v>Turbidity</v>
      </c>
      <c r="AK1459" s="71">
        <f t="shared" si="865"/>
        <v>1</v>
      </c>
      <c r="AL1459" s="71">
        <f t="shared" si="873"/>
        <v>1</v>
      </c>
      <c r="AM1459" s="71">
        <f t="shared" si="866"/>
        <v>1</v>
      </c>
    </row>
    <row r="1460" spans="1:39" x14ac:dyDescent="0.45">
      <c r="A1460" s="71" t="str">
        <f t="shared" si="836"/>
        <v>2713680235</v>
      </c>
      <c r="B1460" s="71" t="str">
        <f t="shared" si="837"/>
        <v>11-09-2019 09:12:16 UTC</v>
      </c>
      <c r="C1460" s="71" t="str">
        <f t="shared" si="838"/>
        <v>tjq2-0j7u-q84v</v>
      </c>
      <c r="D1460" s="71" t="str">
        <f t="shared" si="839"/>
        <v>-15.74841542635113</v>
      </c>
      <c r="E1460" s="71" t="str">
        <f t="shared" si="840"/>
        <v>35.14350313693285</v>
      </c>
      <c r="F1460" s="71" t="str">
        <f t="shared" si="841"/>
        <v>1017.0</v>
      </c>
      <c r="G1460" s="71" t="str">
        <f t="shared" si="842"/>
        <v>Malawi</v>
      </c>
      <c r="H1460" s="71" t="str">
        <f t="shared" si="843"/>
        <v>Chiradzulu</v>
      </c>
      <c r="I1460" s="71" t="str">
        <f t="shared" si="844"/>
        <v>Mpama</v>
      </c>
      <c r="J1460" s="71" t="str">
        <f t="shared" si="845"/>
        <v>Nsaka</v>
      </c>
      <c r="K1460" s="71" t="str">
        <f t="shared" si="846"/>
        <v>Kanyenda</v>
      </c>
      <c r="L1460" s="71">
        <f t="shared" si="847"/>
        <v>0</v>
      </c>
      <c r="M1460" s="71">
        <f t="shared" si="848"/>
        <v>0</v>
      </c>
      <c r="N1460" s="71">
        <f t="shared" si="867"/>
        <v>7</v>
      </c>
      <c r="O1460" s="71" t="str">
        <f t="shared" si="868"/>
        <v>Intermediate Level of Service</v>
      </c>
      <c r="P1460" s="71">
        <v>1</v>
      </c>
      <c r="Q1460" s="71" t="str">
        <f t="shared" si="849"/>
        <v>Afridev Handpump</v>
      </c>
      <c r="R1460" s="71" t="str">
        <f t="shared" si="850"/>
        <v/>
      </c>
      <c r="S1460" s="71" t="str">
        <f t="shared" si="869"/>
        <v>Afridev Handpump</v>
      </c>
      <c r="T1460" s="71">
        <f t="shared" si="851"/>
        <v>1</v>
      </c>
      <c r="U1460" s="71">
        <f t="shared" si="852"/>
        <v>300</v>
      </c>
      <c r="V1460" s="71">
        <f t="shared" si="853"/>
        <v>0</v>
      </c>
      <c r="W1460" s="71">
        <f t="shared" si="854"/>
        <v>1</v>
      </c>
      <c r="X1460" s="71" t="str">
        <f t="shared" si="855"/>
        <v/>
      </c>
      <c r="Y1460" s="71" t="str">
        <f t="shared" si="856"/>
        <v/>
      </c>
      <c r="Z1460" s="71">
        <f t="shared" si="870"/>
        <v>1</v>
      </c>
      <c r="AA1460" s="71">
        <f t="shared" si="857"/>
        <v>1</v>
      </c>
      <c r="AB1460" s="71">
        <f t="shared" si="858"/>
        <v>62</v>
      </c>
      <c r="AC1460" s="71" t="str">
        <f t="shared" si="859"/>
        <v>Handpump</v>
      </c>
      <c r="AD1460" s="71">
        <f t="shared" si="871"/>
        <v>62</v>
      </c>
      <c r="AE1460" s="71" t="str">
        <f t="shared" si="872"/>
        <v/>
      </c>
      <c r="AF1460" s="71">
        <f t="shared" si="860"/>
        <v>1</v>
      </c>
      <c r="AG1460" s="71" t="str">
        <f t="shared" si="861"/>
        <v/>
      </c>
      <c r="AH1460" s="71" t="str">
        <f t="shared" si="862"/>
        <v/>
      </c>
      <c r="AI1460" s="71">
        <f t="shared" si="863"/>
        <v>1</v>
      </c>
      <c r="AJ1460" s="71" t="str">
        <f t="shared" si="864"/>
        <v>Turbidity</v>
      </c>
      <c r="AK1460" s="71">
        <f t="shared" si="865"/>
        <v>1</v>
      </c>
      <c r="AL1460" s="71">
        <f t="shared" si="873"/>
        <v>1</v>
      </c>
      <c r="AM1460" s="71">
        <f t="shared" si="866"/>
        <v>1</v>
      </c>
    </row>
    <row r="1461" spans="1:39" x14ac:dyDescent="0.45">
      <c r="A1461" s="71" t="str">
        <f t="shared" si="836"/>
        <v>2719910341</v>
      </c>
      <c r="B1461" s="71" t="str">
        <f t="shared" si="837"/>
        <v>11-09-2019 09:18:29 UTC</v>
      </c>
      <c r="C1461" s="71" t="str">
        <f t="shared" si="838"/>
        <v>qwcg-q5q0-syk3</v>
      </c>
      <c r="D1461" s="71" t="str">
        <f t="shared" si="839"/>
        <v>-15.65226795617491</v>
      </c>
      <c r="E1461" s="71" t="str">
        <f t="shared" si="840"/>
        <v>35.140465032309294</v>
      </c>
      <c r="F1461" s="71" t="str">
        <f t="shared" si="841"/>
        <v>1061.0</v>
      </c>
      <c r="G1461" s="71" t="str">
        <f t="shared" si="842"/>
        <v>Malawi</v>
      </c>
      <c r="H1461" s="71" t="str">
        <f t="shared" si="843"/>
        <v>Chiradzulu</v>
      </c>
      <c r="I1461" s="71" t="str">
        <f t="shared" si="844"/>
        <v>Mpama</v>
      </c>
      <c r="J1461" s="71" t="str">
        <f t="shared" si="845"/>
        <v>Mangani</v>
      </c>
      <c r="K1461" s="71" t="str">
        <f t="shared" si="846"/>
        <v>Matowe</v>
      </c>
      <c r="L1461" s="71">
        <f t="shared" si="847"/>
        <v>0</v>
      </c>
      <c r="M1461" s="71">
        <f t="shared" si="848"/>
        <v>0</v>
      </c>
      <c r="N1461" s="71">
        <f t="shared" si="867"/>
        <v>5</v>
      </c>
      <c r="O1461" s="71" t="str">
        <f t="shared" si="868"/>
        <v>Basic Level of Service</v>
      </c>
      <c r="P1461" s="71">
        <v>1</v>
      </c>
      <c r="Q1461" s="71" t="str">
        <f t="shared" si="849"/>
        <v>Afridev Handpump</v>
      </c>
      <c r="R1461" s="71" t="str">
        <f t="shared" si="850"/>
        <v/>
      </c>
      <c r="S1461" s="71" t="str">
        <f t="shared" si="869"/>
        <v>Afridev Handpump</v>
      </c>
      <c r="T1461" s="71">
        <f t="shared" si="851"/>
        <v>1</v>
      </c>
      <c r="U1461" s="71">
        <f t="shared" si="852"/>
        <v>609</v>
      </c>
      <c r="V1461" s="71">
        <f t="shared" si="853"/>
        <v>0</v>
      </c>
      <c r="W1461" s="71">
        <f t="shared" si="854"/>
        <v>1</v>
      </c>
      <c r="X1461" s="71" t="str">
        <f t="shared" si="855"/>
        <v/>
      </c>
      <c r="Y1461" s="71" t="str">
        <f t="shared" si="856"/>
        <v/>
      </c>
      <c r="Z1461" s="71">
        <f t="shared" si="870"/>
        <v>1</v>
      </c>
      <c r="AA1461" s="71">
        <f t="shared" si="857"/>
        <v>1</v>
      </c>
      <c r="AB1461" s="71">
        <f t="shared" si="858"/>
        <v>80</v>
      </c>
      <c r="AC1461" s="71" t="str">
        <f t="shared" si="859"/>
        <v>Handpump</v>
      </c>
      <c r="AD1461" s="71">
        <f t="shared" si="871"/>
        <v>80</v>
      </c>
      <c r="AE1461" s="71" t="str">
        <f t="shared" si="872"/>
        <v/>
      </c>
      <c r="AF1461" s="71">
        <f t="shared" si="860"/>
        <v>1</v>
      </c>
      <c r="AG1461" s="71" t="str">
        <f t="shared" si="861"/>
        <v/>
      </c>
      <c r="AH1461" s="71" t="str">
        <f t="shared" si="862"/>
        <v/>
      </c>
      <c r="AI1461" s="71" t="str">
        <f t="shared" si="863"/>
        <v/>
      </c>
      <c r="AJ1461" s="71" t="str">
        <f t="shared" si="864"/>
        <v>Turbidity</v>
      </c>
      <c r="AK1461" s="71">
        <f t="shared" si="865"/>
        <v>1</v>
      </c>
      <c r="AL1461" s="71" t="str">
        <f t="shared" si="873"/>
        <v>No Data</v>
      </c>
      <c r="AM1461" s="71">
        <f t="shared" si="866"/>
        <v>0</v>
      </c>
    </row>
    <row r="1462" spans="1:39" x14ac:dyDescent="0.45">
      <c r="A1462" s="71" t="str">
        <f t="shared" si="836"/>
        <v>2731380422</v>
      </c>
      <c r="B1462" s="71" t="str">
        <f t="shared" si="837"/>
        <v>11-09-2019 09:27:15 UTC</v>
      </c>
      <c r="C1462" s="71" t="str">
        <f t="shared" si="838"/>
        <v>b7yy-myth-9mwq</v>
      </c>
      <c r="D1462" s="71" t="str">
        <f t="shared" si="839"/>
        <v>-15.838058372028172</v>
      </c>
      <c r="E1462" s="71" t="str">
        <f t="shared" si="840"/>
        <v>35.15018133446574</v>
      </c>
      <c r="F1462" s="71" t="str">
        <f t="shared" si="841"/>
        <v>933.0</v>
      </c>
      <c r="G1462" s="71" t="str">
        <f t="shared" si="842"/>
        <v>Malawi</v>
      </c>
      <c r="H1462" s="71" t="str">
        <f t="shared" si="843"/>
        <v>Chiradzulu</v>
      </c>
      <c r="I1462" s="71" t="str">
        <f t="shared" si="844"/>
        <v>Likoswe</v>
      </c>
      <c r="J1462" s="71" t="str">
        <f t="shared" si="845"/>
        <v>Likoswe</v>
      </c>
      <c r="K1462" s="71" t="str">
        <f t="shared" si="846"/>
        <v>Mzembere</v>
      </c>
      <c r="L1462" s="71">
        <f t="shared" si="847"/>
        <v>0</v>
      </c>
      <c r="M1462" s="71">
        <f t="shared" si="848"/>
        <v>0</v>
      </c>
      <c r="N1462" s="71">
        <f t="shared" si="867"/>
        <v>3</v>
      </c>
      <c r="O1462" s="71" t="str">
        <f t="shared" si="868"/>
        <v>Basic Level of Service</v>
      </c>
      <c r="P1462" s="71">
        <v>1</v>
      </c>
      <c r="Q1462" s="71" t="str">
        <f t="shared" si="849"/>
        <v>Afridev Handpump</v>
      </c>
      <c r="R1462" s="71" t="str">
        <f t="shared" si="850"/>
        <v/>
      </c>
      <c r="S1462" s="71" t="str">
        <f t="shared" si="869"/>
        <v>Afridev Handpump</v>
      </c>
      <c r="T1462" s="71">
        <f t="shared" si="851"/>
        <v>1</v>
      </c>
      <c r="U1462" s="71">
        <f t="shared" si="852"/>
        <v>500</v>
      </c>
      <c r="V1462" s="71">
        <f t="shared" si="853"/>
        <v>0</v>
      </c>
      <c r="W1462" s="71">
        <f t="shared" si="854"/>
        <v>0</v>
      </c>
      <c r="X1462" s="71">
        <f t="shared" si="855"/>
        <v>1</v>
      </c>
      <c r="Y1462" s="71">
        <f t="shared" si="856"/>
        <v>0</v>
      </c>
      <c r="Z1462" s="71">
        <f t="shared" si="870"/>
        <v>0</v>
      </c>
      <c r="AA1462" s="71">
        <f t="shared" si="857"/>
        <v>0</v>
      </c>
      <c r="AB1462" s="71">
        <f t="shared" si="858"/>
        <v>0</v>
      </c>
      <c r="AC1462" s="71" t="str">
        <f t="shared" si="859"/>
        <v>Handpump</v>
      </c>
      <c r="AD1462" s="71">
        <f t="shared" si="871"/>
        <v>0</v>
      </c>
      <c r="AE1462" s="71" t="str">
        <f t="shared" si="872"/>
        <v/>
      </c>
      <c r="AF1462" s="71">
        <f t="shared" si="860"/>
        <v>1</v>
      </c>
      <c r="AG1462" s="71" t="str">
        <f t="shared" si="861"/>
        <v/>
      </c>
      <c r="AH1462" s="71" t="str">
        <f t="shared" si="862"/>
        <v/>
      </c>
      <c r="AI1462" s="71" t="str">
        <f t="shared" si="863"/>
        <v/>
      </c>
      <c r="AJ1462" s="71" t="str">
        <f t="shared" si="864"/>
        <v>Turbidity</v>
      </c>
      <c r="AK1462" s="71" t="str">
        <f t="shared" si="865"/>
        <v/>
      </c>
      <c r="AL1462" s="71" t="str">
        <f t="shared" si="873"/>
        <v>No Data</v>
      </c>
      <c r="AM1462" s="71">
        <f t="shared" si="866"/>
        <v>0</v>
      </c>
    </row>
    <row r="1463" spans="1:39" x14ac:dyDescent="0.45">
      <c r="A1463" s="71" t="str">
        <f t="shared" si="836"/>
        <v>2742980066</v>
      </c>
      <c r="B1463" s="71" t="str">
        <f t="shared" si="837"/>
        <v>11-09-2019 09:34:00 UTC</v>
      </c>
      <c r="C1463" s="71" t="str">
        <f t="shared" si="838"/>
        <v>4g6j-2bnm-90u5</v>
      </c>
      <c r="D1463" s="71" t="str">
        <f t="shared" si="839"/>
        <v>-15.7367947</v>
      </c>
      <c r="E1463" s="71" t="str">
        <f t="shared" si="840"/>
        <v>35.1371182</v>
      </c>
      <c r="F1463" s="71" t="str">
        <f t="shared" si="841"/>
        <v>1049.0</v>
      </c>
      <c r="G1463" s="71" t="str">
        <f t="shared" si="842"/>
        <v>Malawi</v>
      </c>
      <c r="H1463" s="71" t="str">
        <f t="shared" si="843"/>
        <v>Chiradzulu</v>
      </c>
      <c r="I1463" s="71" t="str">
        <f t="shared" si="844"/>
        <v>Mpama</v>
      </c>
      <c r="J1463" s="71" t="str">
        <f t="shared" si="845"/>
        <v>Nsaka</v>
      </c>
      <c r="K1463" s="71" t="str">
        <f t="shared" si="846"/>
        <v>Jekete</v>
      </c>
      <c r="L1463" s="71">
        <f t="shared" si="847"/>
        <v>0</v>
      </c>
      <c r="M1463" s="71">
        <f t="shared" si="848"/>
        <v>0</v>
      </c>
      <c r="N1463" s="71">
        <f t="shared" si="867"/>
        <v>5</v>
      </c>
      <c r="O1463" s="71" t="str">
        <f t="shared" si="868"/>
        <v>Basic Level of Service</v>
      </c>
      <c r="P1463" s="71">
        <v>1</v>
      </c>
      <c r="Q1463" s="71" t="str">
        <f t="shared" si="849"/>
        <v>Afridev Handpump</v>
      </c>
      <c r="R1463" s="71" t="str">
        <f t="shared" si="850"/>
        <v/>
      </c>
      <c r="S1463" s="71" t="str">
        <f t="shared" si="869"/>
        <v>Afridev Handpump</v>
      </c>
      <c r="T1463" s="71">
        <f t="shared" si="851"/>
        <v>1</v>
      </c>
      <c r="U1463" s="71">
        <f t="shared" si="852"/>
        <v>750</v>
      </c>
      <c r="V1463" s="71">
        <f t="shared" si="853"/>
        <v>0</v>
      </c>
      <c r="W1463" s="71">
        <f t="shared" si="854"/>
        <v>0</v>
      </c>
      <c r="X1463" s="71">
        <f t="shared" si="855"/>
        <v>1</v>
      </c>
      <c r="Y1463" s="71">
        <f t="shared" si="856"/>
        <v>0</v>
      </c>
      <c r="Z1463" s="71">
        <f t="shared" si="870"/>
        <v>0</v>
      </c>
      <c r="AA1463" s="71">
        <f t="shared" si="857"/>
        <v>1</v>
      </c>
      <c r="AB1463" s="71">
        <f t="shared" si="858"/>
        <v>60</v>
      </c>
      <c r="AC1463" s="71" t="str">
        <f t="shared" si="859"/>
        <v>Handpump</v>
      </c>
      <c r="AD1463" s="71">
        <f t="shared" si="871"/>
        <v>60</v>
      </c>
      <c r="AE1463" s="71" t="str">
        <f t="shared" si="872"/>
        <v/>
      </c>
      <c r="AF1463" s="71">
        <f t="shared" si="860"/>
        <v>1</v>
      </c>
      <c r="AG1463" s="71" t="str">
        <f t="shared" si="861"/>
        <v/>
      </c>
      <c r="AH1463" s="71" t="str">
        <f t="shared" si="862"/>
        <v/>
      </c>
      <c r="AI1463" s="71">
        <f t="shared" si="863"/>
        <v>1</v>
      </c>
      <c r="AJ1463" s="71" t="str">
        <f t="shared" si="864"/>
        <v>Turbidity</v>
      </c>
      <c r="AK1463" s="71">
        <f t="shared" si="865"/>
        <v>1</v>
      </c>
      <c r="AL1463" s="71">
        <f t="shared" si="873"/>
        <v>1</v>
      </c>
      <c r="AM1463" s="71">
        <f t="shared" si="866"/>
        <v>0</v>
      </c>
    </row>
    <row r="1464" spans="1:39" x14ac:dyDescent="0.45">
      <c r="A1464" s="71" t="str">
        <f t="shared" si="836"/>
        <v>2746450387</v>
      </c>
      <c r="B1464" s="71" t="str">
        <f t="shared" si="837"/>
        <v>11-09-2019 09:37:29 UTC</v>
      </c>
      <c r="C1464" s="71" t="str">
        <f t="shared" si="838"/>
        <v>v0j6-13f0-fhk3</v>
      </c>
      <c r="D1464" s="71" t="str">
        <f t="shared" si="839"/>
        <v>-15.680826525203884</v>
      </c>
      <c r="E1464" s="71" t="str">
        <f t="shared" si="840"/>
        <v>35.153802148997784</v>
      </c>
      <c r="F1464" s="71" t="str">
        <f t="shared" si="841"/>
        <v>1103.0</v>
      </c>
      <c r="G1464" s="71" t="str">
        <f t="shared" si="842"/>
        <v>Malawi</v>
      </c>
      <c r="H1464" s="71" t="str">
        <f t="shared" si="843"/>
        <v>Chiradzulu</v>
      </c>
      <c r="I1464" s="71" t="str">
        <f t="shared" si="844"/>
        <v>Mpama</v>
      </c>
      <c r="J1464" s="71" t="str">
        <f t="shared" si="845"/>
        <v>Nsomera</v>
      </c>
      <c r="K1464" s="71" t="str">
        <f t="shared" si="846"/>
        <v>Kavina</v>
      </c>
      <c r="L1464" s="71">
        <f t="shared" si="847"/>
        <v>0</v>
      </c>
      <c r="M1464" s="71">
        <f t="shared" si="848"/>
        <v>0</v>
      </c>
      <c r="N1464" s="71">
        <f t="shared" si="867"/>
        <v>6</v>
      </c>
      <c r="O1464" s="71" t="str">
        <f t="shared" si="868"/>
        <v>Intermediate Level of Service</v>
      </c>
      <c r="P1464" s="71">
        <v>1</v>
      </c>
      <c r="Q1464" s="71" t="str">
        <f t="shared" si="849"/>
        <v>Afridev Handpump</v>
      </c>
      <c r="R1464" s="71" t="str">
        <f t="shared" si="850"/>
        <v/>
      </c>
      <c r="S1464" s="71" t="str">
        <f t="shared" si="869"/>
        <v>Afridev Handpump</v>
      </c>
      <c r="T1464" s="71">
        <f t="shared" si="851"/>
        <v>1</v>
      </c>
      <c r="U1464" s="71">
        <f t="shared" si="852"/>
        <v>2225</v>
      </c>
      <c r="V1464" s="71">
        <f t="shared" si="853"/>
        <v>0</v>
      </c>
      <c r="W1464" s="71">
        <f t="shared" si="854"/>
        <v>0</v>
      </c>
      <c r="X1464" s="71">
        <f t="shared" si="855"/>
        <v>1</v>
      </c>
      <c r="Y1464" s="71">
        <f t="shared" si="856"/>
        <v>0</v>
      </c>
      <c r="Z1464" s="71">
        <f t="shared" si="870"/>
        <v>0</v>
      </c>
      <c r="AA1464" s="71">
        <f t="shared" si="857"/>
        <v>1</v>
      </c>
      <c r="AB1464" s="71">
        <f t="shared" si="858"/>
        <v>56</v>
      </c>
      <c r="AC1464" s="71" t="str">
        <f t="shared" si="859"/>
        <v>Handpump</v>
      </c>
      <c r="AD1464" s="71">
        <f t="shared" si="871"/>
        <v>56</v>
      </c>
      <c r="AE1464" s="71" t="str">
        <f t="shared" si="872"/>
        <v/>
      </c>
      <c r="AF1464" s="71">
        <f t="shared" si="860"/>
        <v>1</v>
      </c>
      <c r="AG1464" s="71" t="str">
        <f t="shared" si="861"/>
        <v/>
      </c>
      <c r="AH1464" s="71" t="str">
        <f t="shared" si="862"/>
        <v/>
      </c>
      <c r="AI1464" s="71">
        <f t="shared" si="863"/>
        <v>1</v>
      </c>
      <c r="AJ1464" s="71" t="str">
        <f t="shared" si="864"/>
        <v>Turbidity</v>
      </c>
      <c r="AK1464" s="71">
        <f t="shared" si="865"/>
        <v>1</v>
      </c>
      <c r="AL1464" s="71">
        <f t="shared" si="873"/>
        <v>1</v>
      </c>
      <c r="AM1464" s="71">
        <f t="shared" si="866"/>
        <v>1</v>
      </c>
    </row>
    <row r="1465" spans="1:39" x14ac:dyDescent="0.45">
      <c r="A1465" s="71" t="str">
        <f t="shared" si="836"/>
        <v>2733140187</v>
      </c>
      <c r="B1465" s="71" t="str">
        <f t="shared" si="837"/>
        <v>11-09-2019 09:39:54 UTC</v>
      </c>
      <c r="C1465" s="71" t="str">
        <f t="shared" si="838"/>
        <v>thy6-1mjs-a0d9</v>
      </c>
      <c r="D1465" s="71" t="str">
        <f t="shared" si="839"/>
        <v>-15.724599128589034</v>
      </c>
      <c r="E1465" s="71" t="str">
        <f t="shared" si="840"/>
        <v>35.185462441295385</v>
      </c>
      <c r="F1465" s="71" t="str">
        <f t="shared" si="841"/>
        <v>943.0</v>
      </c>
      <c r="G1465" s="71" t="str">
        <f t="shared" si="842"/>
        <v>Malawi</v>
      </c>
      <c r="H1465" s="71" t="str">
        <f t="shared" si="843"/>
        <v>Chiradzulu</v>
      </c>
      <c r="I1465" s="71" t="str">
        <f t="shared" si="844"/>
        <v>Mpama</v>
      </c>
      <c r="J1465" s="71" t="str">
        <f t="shared" si="845"/>
        <v>Mbalame</v>
      </c>
      <c r="K1465" s="71" t="str">
        <f t="shared" si="846"/>
        <v>Ntipasonjo</v>
      </c>
      <c r="L1465" s="71">
        <f t="shared" si="847"/>
        <v>0</v>
      </c>
      <c r="M1465" s="71">
        <f t="shared" si="848"/>
        <v>0</v>
      </c>
      <c r="N1465" s="71">
        <f t="shared" si="867"/>
        <v>8</v>
      </c>
      <c r="O1465" s="71" t="str">
        <f t="shared" si="868"/>
        <v>High Level of Service</v>
      </c>
      <c r="P1465" s="71">
        <v>1</v>
      </c>
      <c r="Q1465" s="71" t="str">
        <f t="shared" si="849"/>
        <v>Afridev Handpump</v>
      </c>
      <c r="R1465" s="71" t="str">
        <f t="shared" si="850"/>
        <v/>
      </c>
      <c r="S1465" s="71" t="str">
        <f t="shared" si="869"/>
        <v>Afridev Handpump</v>
      </c>
      <c r="T1465" s="71">
        <f t="shared" si="851"/>
        <v>1</v>
      </c>
      <c r="U1465" s="71">
        <f t="shared" si="852"/>
        <v>150</v>
      </c>
      <c r="V1465" s="71">
        <f t="shared" si="853"/>
        <v>1</v>
      </c>
      <c r="W1465" s="71">
        <f t="shared" si="854"/>
        <v>1</v>
      </c>
      <c r="X1465" s="71" t="str">
        <f t="shared" si="855"/>
        <v/>
      </c>
      <c r="Y1465" s="71" t="str">
        <f t="shared" si="856"/>
        <v/>
      </c>
      <c r="Z1465" s="71">
        <f t="shared" si="870"/>
        <v>1</v>
      </c>
      <c r="AA1465" s="71">
        <f t="shared" si="857"/>
        <v>1</v>
      </c>
      <c r="AB1465" s="71">
        <f t="shared" si="858"/>
        <v>69</v>
      </c>
      <c r="AC1465" s="71" t="str">
        <f t="shared" si="859"/>
        <v>Handpump</v>
      </c>
      <c r="AD1465" s="71">
        <f t="shared" si="871"/>
        <v>69</v>
      </c>
      <c r="AE1465" s="71" t="str">
        <f t="shared" si="872"/>
        <v/>
      </c>
      <c r="AF1465" s="71">
        <f t="shared" si="860"/>
        <v>1</v>
      </c>
      <c r="AG1465" s="71" t="str">
        <f t="shared" si="861"/>
        <v/>
      </c>
      <c r="AH1465" s="71" t="str">
        <f t="shared" si="862"/>
        <v/>
      </c>
      <c r="AI1465" s="71">
        <f t="shared" si="863"/>
        <v>1</v>
      </c>
      <c r="AJ1465" s="71" t="str">
        <f t="shared" si="864"/>
        <v>Turbidity</v>
      </c>
      <c r="AK1465" s="71">
        <f t="shared" si="865"/>
        <v>1</v>
      </c>
      <c r="AL1465" s="71">
        <f t="shared" si="873"/>
        <v>1</v>
      </c>
      <c r="AM1465" s="71">
        <f t="shared" si="866"/>
        <v>1</v>
      </c>
    </row>
    <row r="1466" spans="1:39" x14ac:dyDescent="0.45">
      <c r="A1466" s="71" t="str">
        <f t="shared" si="836"/>
        <v>2711880382</v>
      </c>
      <c r="B1466" s="71" t="str">
        <f t="shared" si="837"/>
        <v>11-09-2019 09:42:49 UTC</v>
      </c>
      <c r="C1466" s="71" t="str">
        <f t="shared" si="838"/>
        <v>bc1f-mbk5-5u9e</v>
      </c>
      <c r="D1466" s="71" t="str">
        <f t="shared" si="839"/>
        <v>-15.648420327343047</v>
      </c>
      <c r="E1466" s="71" t="str">
        <f t="shared" si="840"/>
        <v>35.13722484000027</v>
      </c>
      <c r="F1466" s="71" t="str">
        <f t="shared" si="841"/>
        <v>1070.0</v>
      </c>
      <c r="G1466" s="71" t="str">
        <f t="shared" si="842"/>
        <v>Malawi</v>
      </c>
      <c r="H1466" s="71" t="str">
        <f t="shared" si="843"/>
        <v>Chiradzulu</v>
      </c>
      <c r="I1466" s="71" t="str">
        <f t="shared" si="844"/>
        <v>Mpama</v>
      </c>
      <c r="J1466" s="71" t="str">
        <f t="shared" si="845"/>
        <v>Mangani</v>
      </c>
      <c r="K1466" s="71" t="str">
        <f t="shared" si="846"/>
        <v>Matowe</v>
      </c>
      <c r="L1466" s="71">
        <f t="shared" si="847"/>
        <v>0</v>
      </c>
      <c r="M1466" s="71">
        <f t="shared" si="848"/>
        <v>0</v>
      </c>
      <c r="N1466" s="71">
        <f t="shared" si="867"/>
        <v>6</v>
      </c>
      <c r="O1466" s="71" t="str">
        <f t="shared" si="868"/>
        <v>Intermediate Level of Service</v>
      </c>
      <c r="P1466" s="71">
        <v>1</v>
      </c>
      <c r="Q1466" s="71" t="str">
        <f t="shared" si="849"/>
        <v>Afridev Handpump</v>
      </c>
      <c r="R1466" s="71" t="str">
        <f t="shared" si="850"/>
        <v/>
      </c>
      <c r="S1466" s="71" t="str">
        <f t="shared" si="869"/>
        <v>Afridev Handpump</v>
      </c>
      <c r="T1466" s="71">
        <f t="shared" si="851"/>
        <v>1</v>
      </c>
      <c r="U1466" s="71">
        <f t="shared" si="852"/>
        <v>609</v>
      </c>
      <c r="V1466" s="71">
        <f t="shared" si="853"/>
        <v>0</v>
      </c>
      <c r="W1466" s="71">
        <f t="shared" si="854"/>
        <v>1</v>
      </c>
      <c r="X1466" s="71" t="str">
        <f t="shared" si="855"/>
        <v/>
      </c>
      <c r="Y1466" s="71" t="str">
        <f t="shared" si="856"/>
        <v/>
      </c>
      <c r="Z1466" s="71">
        <f t="shared" si="870"/>
        <v>1</v>
      </c>
      <c r="AA1466" s="71">
        <f t="shared" si="857"/>
        <v>1</v>
      </c>
      <c r="AB1466" s="71">
        <f t="shared" si="858"/>
        <v>59</v>
      </c>
      <c r="AC1466" s="71" t="str">
        <f t="shared" si="859"/>
        <v>Handpump</v>
      </c>
      <c r="AD1466" s="71">
        <f t="shared" si="871"/>
        <v>59</v>
      </c>
      <c r="AE1466" s="71" t="str">
        <f t="shared" si="872"/>
        <v/>
      </c>
      <c r="AF1466" s="71">
        <f t="shared" si="860"/>
        <v>1</v>
      </c>
      <c r="AG1466" s="71" t="str">
        <f t="shared" si="861"/>
        <v/>
      </c>
      <c r="AH1466" s="71" t="str">
        <f t="shared" si="862"/>
        <v/>
      </c>
      <c r="AI1466" s="71" t="str">
        <f t="shared" si="863"/>
        <v/>
      </c>
      <c r="AJ1466" s="71" t="str">
        <f t="shared" si="864"/>
        <v>Turbidity</v>
      </c>
      <c r="AK1466" s="71">
        <f t="shared" si="865"/>
        <v>1</v>
      </c>
      <c r="AL1466" s="71" t="str">
        <f t="shared" si="873"/>
        <v>No Data</v>
      </c>
      <c r="AM1466" s="71">
        <f t="shared" si="866"/>
        <v>1</v>
      </c>
    </row>
    <row r="1467" spans="1:39" x14ac:dyDescent="0.45">
      <c r="A1467" s="71" t="str">
        <f t="shared" si="836"/>
        <v>2733150260</v>
      </c>
      <c r="B1467" s="71" t="str">
        <f t="shared" si="837"/>
        <v>11-09-2019 10:07:17 UTC</v>
      </c>
      <c r="C1467" s="71" t="str">
        <f t="shared" si="838"/>
        <v>kgck-nujv-1gc3</v>
      </c>
      <c r="D1467" s="71" t="str">
        <f t="shared" si="839"/>
        <v>-15.74612523894757</v>
      </c>
      <c r="E1467" s="71" t="str">
        <f t="shared" si="840"/>
        <v>35.14579298906028</v>
      </c>
      <c r="F1467" s="71" t="str">
        <f t="shared" si="841"/>
        <v>1034.0</v>
      </c>
      <c r="G1467" s="71" t="str">
        <f t="shared" si="842"/>
        <v>Malawi</v>
      </c>
      <c r="H1467" s="71" t="str">
        <f t="shared" si="843"/>
        <v>Chiradzulu</v>
      </c>
      <c r="I1467" s="71" t="str">
        <f t="shared" si="844"/>
        <v>Mpama</v>
      </c>
      <c r="J1467" s="71" t="str">
        <f t="shared" si="845"/>
        <v>Nsaka</v>
      </c>
      <c r="K1467" s="71" t="str">
        <f t="shared" si="846"/>
        <v>Chabwera</v>
      </c>
      <c r="L1467" s="71">
        <f t="shared" si="847"/>
        <v>0</v>
      </c>
      <c r="M1467" s="71">
        <f t="shared" si="848"/>
        <v>0</v>
      </c>
      <c r="N1467" s="71">
        <f t="shared" si="867"/>
        <v>4</v>
      </c>
      <c r="O1467" s="71" t="str">
        <f t="shared" si="868"/>
        <v>Basic Level of Service</v>
      </c>
      <c r="P1467" s="71">
        <v>1</v>
      </c>
      <c r="Q1467" s="71" t="str">
        <f t="shared" si="849"/>
        <v>Afridev Handpump</v>
      </c>
      <c r="R1467" s="71" t="str">
        <f t="shared" si="850"/>
        <v/>
      </c>
      <c r="S1467" s="71" t="str">
        <f t="shared" si="869"/>
        <v>Afridev Handpump</v>
      </c>
      <c r="T1467" s="71">
        <f t="shared" si="851"/>
        <v>1</v>
      </c>
      <c r="U1467" s="71">
        <f t="shared" si="852"/>
        <v>400</v>
      </c>
      <c r="V1467" s="71">
        <f t="shared" si="853"/>
        <v>0</v>
      </c>
      <c r="W1467" s="71">
        <f t="shared" si="854"/>
        <v>1</v>
      </c>
      <c r="X1467" s="71" t="str">
        <f t="shared" si="855"/>
        <v/>
      </c>
      <c r="Y1467" s="71" t="str">
        <f t="shared" si="856"/>
        <v/>
      </c>
      <c r="Z1467" s="71">
        <f t="shared" si="870"/>
        <v>1</v>
      </c>
      <c r="AA1467" s="71">
        <f t="shared" si="857"/>
        <v>0</v>
      </c>
      <c r="AB1467" s="71">
        <f t="shared" si="858"/>
        <v>0</v>
      </c>
      <c r="AC1467" s="71" t="str">
        <f t="shared" si="859"/>
        <v>Handpump</v>
      </c>
      <c r="AD1467" s="71">
        <f t="shared" si="871"/>
        <v>0</v>
      </c>
      <c r="AE1467" s="71" t="str">
        <f t="shared" si="872"/>
        <v/>
      </c>
      <c r="AF1467" s="71">
        <f t="shared" si="860"/>
        <v>1</v>
      </c>
      <c r="AG1467" s="71" t="str">
        <f t="shared" si="861"/>
        <v/>
      </c>
      <c r="AH1467" s="71" t="str">
        <f t="shared" si="862"/>
        <v/>
      </c>
      <c r="AI1467" s="71" t="str">
        <f t="shared" si="863"/>
        <v/>
      </c>
      <c r="AJ1467" s="71" t="str">
        <f t="shared" si="864"/>
        <v>Turbidity</v>
      </c>
      <c r="AK1467" s="71" t="str">
        <f t="shared" si="865"/>
        <v/>
      </c>
      <c r="AL1467" s="71" t="str">
        <f t="shared" si="873"/>
        <v>No Data</v>
      </c>
      <c r="AM1467" s="71">
        <f t="shared" si="866"/>
        <v>0</v>
      </c>
    </row>
    <row r="1468" spans="1:39" x14ac:dyDescent="0.45">
      <c r="A1468" s="71" t="str">
        <f t="shared" si="836"/>
        <v>2713710203</v>
      </c>
      <c r="B1468" s="71" t="str">
        <f t="shared" si="837"/>
        <v>11-09-2019 10:09:27 UTC</v>
      </c>
      <c r="C1468" s="71" t="str">
        <f t="shared" si="838"/>
        <v>1vrs-5q9p-7c3j</v>
      </c>
      <c r="D1468" s="71" t="str">
        <f t="shared" si="839"/>
        <v>-15.712138675153255</v>
      </c>
      <c r="E1468" s="71" t="str">
        <f t="shared" si="840"/>
        <v>35.191861521452665</v>
      </c>
      <c r="F1468" s="71" t="str">
        <f t="shared" si="841"/>
        <v>993.0</v>
      </c>
      <c r="G1468" s="71" t="str">
        <f t="shared" si="842"/>
        <v>Malawi</v>
      </c>
      <c r="H1468" s="71" t="str">
        <f t="shared" si="843"/>
        <v>Chiradzulu</v>
      </c>
      <c r="I1468" s="71" t="str">
        <f t="shared" si="844"/>
        <v>Mpama</v>
      </c>
      <c r="J1468" s="71" t="str">
        <f t="shared" si="845"/>
        <v>Mbalame</v>
      </c>
      <c r="K1468" s="71" t="str">
        <f t="shared" si="846"/>
        <v>Masapula</v>
      </c>
      <c r="L1468" s="71">
        <f t="shared" si="847"/>
        <v>0</v>
      </c>
      <c r="M1468" s="71">
        <f t="shared" si="848"/>
        <v>0</v>
      </c>
      <c r="N1468" s="71">
        <f t="shared" si="867"/>
        <v>7</v>
      </c>
      <c r="O1468" s="71" t="str">
        <f t="shared" si="868"/>
        <v>Intermediate Level of Service</v>
      </c>
      <c r="P1468" s="71">
        <v>1</v>
      </c>
      <c r="Q1468" s="71" t="str">
        <f t="shared" si="849"/>
        <v>Afridev Handpump</v>
      </c>
      <c r="R1468" s="71" t="str">
        <f t="shared" si="850"/>
        <v/>
      </c>
      <c r="S1468" s="71" t="str">
        <f t="shared" si="869"/>
        <v>Afridev Handpump</v>
      </c>
      <c r="T1468" s="71">
        <f t="shared" si="851"/>
        <v>1</v>
      </c>
      <c r="U1468" s="71">
        <f t="shared" si="852"/>
        <v>160</v>
      </c>
      <c r="V1468" s="71">
        <f t="shared" si="853"/>
        <v>1</v>
      </c>
      <c r="W1468" s="71">
        <f t="shared" si="854"/>
        <v>0</v>
      </c>
      <c r="X1468" s="71">
        <f t="shared" si="855"/>
        <v>1</v>
      </c>
      <c r="Y1468" s="71">
        <f t="shared" si="856"/>
        <v>0</v>
      </c>
      <c r="Z1468" s="71">
        <f t="shared" si="870"/>
        <v>0</v>
      </c>
      <c r="AA1468" s="71">
        <f t="shared" si="857"/>
        <v>1</v>
      </c>
      <c r="AB1468" s="71">
        <f t="shared" si="858"/>
        <v>73</v>
      </c>
      <c r="AC1468" s="71" t="str">
        <f t="shared" si="859"/>
        <v>Handpump</v>
      </c>
      <c r="AD1468" s="71">
        <f t="shared" si="871"/>
        <v>73</v>
      </c>
      <c r="AE1468" s="71" t="str">
        <f t="shared" si="872"/>
        <v/>
      </c>
      <c r="AF1468" s="71">
        <f t="shared" si="860"/>
        <v>1</v>
      </c>
      <c r="AG1468" s="71" t="str">
        <f t="shared" si="861"/>
        <v/>
      </c>
      <c r="AH1468" s="71" t="str">
        <f t="shared" si="862"/>
        <v/>
      </c>
      <c r="AI1468" s="71">
        <f t="shared" si="863"/>
        <v>1</v>
      </c>
      <c r="AJ1468" s="71" t="str">
        <f t="shared" si="864"/>
        <v>Turbidity</v>
      </c>
      <c r="AK1468" s="71">
        <f t="shared" si="865"/>
        <v>1</v>
      </c>
      <c r="AL1468" s="71">
        <f t="shared" si="873"/>
        <v>1</v>
      </c>
      <c r="AM1468" s="71">
        <f t="shared" si="866"/>
        <v>1</v>
      </c>
    </row>
    <row r="1469" spans="1:39" x14ac:dyDescent="0.45">
      <c r="A1469" s="71" t="str">
        <f t="shared" si="836"/>
        <v>2718070281</v>
      </c>
      <c r="B1469" s="71" t="str">
        <f t="shared" si="837"/>
        <v>11-09-2019 10:16:56 UTC</v>
      </c>
      <c r="C1469" s="71" t="str">
        <f t="shared" si="838"/>
        <v>n218-vtmd-yp6h</v>
      </c>
      <c r="D1469" s="71" t="str">
        <f t="shared" si="839"/>
        <v>-15.643215710297227</v>
      </c>
      <c r="E1469" s="71" t="str">
        <f t="shared" si="840"/>
        <v>35.137991113588214</v>
      </c>
      <c r="F1469" s="71" t="str">
        <f t="shared" si="841"/>
        <v>992.0</v>
      </c>
      <c r="G1469" s="71" t="str">
        <f t="shared" si="842"/>
        <v>Malawi</v>
      </c>
      <c r="H1469" s="71" t="str">
        <f t="shared" si="843"/>
        <v>Chiradzulu</v>
      </c>
      <c r="I1469" s="71" t="str">
        <f t="shared" si="844"/>
        <v>Mpama</v>
      </c>
      <c r="J1469" s="71" t="str">
        <f t="shared" si="845"/>
        <v>Mangani</v>
      </c>
      <c r="K1469" s="71" t="str">
        <f t="shared" si="846"/>
        <v>Matowe</v>
      </c>
      <c r="L1469" s="71">
        <f t="shared" si="847"/>
        <v>0</v>
      </c>
      <c r="M1469" s="71">
        <f t="shared" si="848"/>
        <v>0</v>
      </c>
      <c r="N1469" s="71">
        <f t="shared" si="867"/>
        <v>6</v>
      </c>
      <c r="O1469" s="71" t="str">
        <f t="shared" si="868"/>
        <v>Intermediate Level of Service</v>
      </c>
      <c r="P1469" s="71">
        <v>1</v>
      </c>
      <c r="Q1469" s="71" t="str">
        <f t="shared" si="849"/>
        <v>Afridev Handpump</v>
      </c>
      <c r="R1469" s="71" t="str">
        <f t="shared" si="850"/>
        <v/>
      </c>
      <c r="S1469" s="71" t="str">
        <f t="shared" si="869"/>
        <v>Afridev Handpump</v>
      </c>
      <c r="T1469" s="71">
        <f t="shared" si="851"/>
        <v>1</v>
      </c>
      <c r="U1469" s="71">
        <f t="shared" si="852"/>
        <v>609</v>
      </c>
      <c r="V1469" s="71">
        <f t="shared" si="853"/>
        <v>0</v>
      </c>
      <c r="W1469" s="71">
        <f t="shared" si="854"/>
        <v>1</v>
      </c>
      <c r="X1469" s="71" t="str">
        <f t="shared" si="855"/>
        <v/>
      </c>
      <c r="Y1469" s="71" t="str">
        <f t="shared" si="856"/>
        <v/>
      </c>
      <c r="Z1469" s="71">
        <f t="shared" si="870"/>
        <v>1</v>
      </c>
      <c r="AA1469" s="71">
        <f t="shared" si="857"/>
        <v>1</v>
      </c>
      <c r="AB1469" s="71">
        <f t="shared" si="858"/>
        <v>53</v>
      </c>
      <c r="AC1469" s="71" t="str">
        <f t="shared" si="859"/>
        <v>Handpump</v>
      </c>
      <c r="AD1469" s="71">
        <f t="shared" si="871"/>
        <v>53</v>
      </c>
      <c r="AE1469" s="71" t="str">
        <f t="shared" si="872"/>
        <v/>
      </c>
      <c r="AF1469" s="71">
        <f t="shared" si="860"/>
        <v>1</v>
      </c>
      <c r="AG1469" s="71" t="str">
        <f t="shared" si="861"/>
        <v/>
      </c>
      <c r="AH1469" s="71" t="str">
        <f t="shared" si="862"/>
        <v/>
      </c>
      <c r="AI1469" s="71" t="str">
        <f t="shared" si="863"/>
        <v/>
      </c>
      <c r="AJ1469" s="71" t="str">
        <f t="shared" si="864"/>
        <v>Turbidity</v>
      </c>
      <c r="AK1469" s="71">
        <f t="shared" si="865"/>
        <v>1</v>
      </c>
      <c r="AL1469" s="71" t="str">
        <f t="shared" si="873"/>
        <v>No Data</v>
      </c>
      <c r="AM1469" s="71">
        <f t="shared" si="866"/>
        <v>1</v>
      </c>
    </row>
    <row r="1470" spans="1:39" x14ac:dyDescent="0.45">
      <c r="A1470" s="71" t="str">
        <f t="shared" si="836"/>
        <v>2715570569</v>
      </c>
      <c r="B1470" s="71" t="str">
        <f t="shared" si="837"/>
        <v>11-09-2019 10:36:42 UTC</v>
      </c>
      <c r="C1470" s="71" t="str">
        <f t="shared" si="838"/>
        <v>97sw-7166-4sh2</v>
      </c>
      <c r="D1470" s="71" t="str">
        <f t="shared" si="839"/>
        <v>-15.675035174936056</v>
      </c>
      <c r="E1470" s="71" t="str">
        <f t="shared" si="840"/>
        <v>35.15493689104915</v>
      </c>
      <c r="F1470" s="71" t="str">
        <f t="shared" si="841"/>
        <v>1055.0</v>
      </c>
      <c r="G1470" s="71" t="str">
        <f t="shared" si="842"/>
        <v>Malawi</v>
      </c>
      <c r="H1470" s="71" t="str">
        <f t="shared" si="843"/>
        <v>Chiradzulu</v>
      </c>
      <c r="I1470" s="71" t="str">
        <f t="shared" si="844"/>
        <v>Mpama</v>
      </c>
      <c r="J1470" s="71" t="str">
        <f t="shared" si="845"/>
        <v>Nsomera</v>
      </c>
      <c r="K1470" s="71" t="str">
        <f t="shared" si="846"/>
        <v>Liwaya</v>
      </c>
      <c r="L1470" s="71">
        <f t="shared" si="847"/>
        <v>0</v>
      </c>
      <c r="M1470" s="71">
        <f t="shared" si="848"/>
        <v>0</v>
      </c>
      <c r="N1470" s="71">
        <f t="shared" si="867"/>
        <v>8</v>
      </c>
      <c r="O1470" s="71" t="str">
        <f t="shared" si="868"/>
        <v>High Level of Service</v>
      </c>
      <c r="P1470" s="71">
        <v>1</v>
      </c>
      <c r="Q1470" s="71" t="str">
        <f t="shared" si="849"/>
        <v>Afridev Handpump</v>
      </c>
      <c r="R1470" s="71" t="str">
        <f t="shared" si="850"/>
        <v/>
      </c>
      <c r="S1470" s="71" t="str">
        <f t="shared" si="869"/>
        <v>Afridev Handpump</v>
      </c>
      <c r="T1470" s="71">
        <f t="shared" si="851"/>
        <v>1</v>
      </c>
      <c r="U1470" s="71">
        <f t="shared" si="852"/>
        <v>80</v>
      </c>
      <c r="V1470" s="71">
        <f t="shared" si="853"/>
        <v>1</v>
      </c>
      <c r="W1470" s="71">
        <f t="shared" si="854"/>
        <v>1</v>
      </c>
      <c r="X1470" s="71" t="str">
        <f t="shared" si="855"/>
        <v/>
      </c>
      <c r="Y1470" s="71" t="str">
        <f t="shared" si="856"/>
        <v/>
      </c>
      <c r="Z1470" s="71">
        <f t="shared" si="870"/>
        <v>1</v>
      </c>
      <c r="AA1470" s="71">
        <f t="shared" si="857"/>
        <v>1</v>
      </c>
      <c r="AB1470" s="71">
        <f t="shared" si="858"/>
        <v>55</v>
      </c>
      <c r="AC1470" s="71" t="str">
        <f t="shared" si="859"/>
        <v>Handpump</v>
      </c>
      <c r="AD1470" s="71">
        <f t="shared" si="871"/>
        <v>55</v>
      </c>
      <c r="AE1470" s="71" t="str">
        <f t="shared" si="872"/>
        <v/>
      </c>
      <c r="AF1470" s="71">
        <f t="shared" si="860"/>
        <v>1</v>
      </c>
      <c r="AG1470" s="71" t="str">
        <f t="shared" si="861"/>
        <v/>
      </c>
      <c r="AH1470" s="71" t="str">
        <f t="shared" si="862"/>
        <v/>
      </c>
      <c r="AI1470" s="71">
        <f t="shared" si="863"/>
        <v>1</v>
      </c>
      <c r="AJ1470" s="71" t="str">
        <f t="shared" si="864"/>
        <v>Turbidity</v>
      </c>
      <c r="AK1470" s="71">
        <f t="shared" si="865"/>
        <v>1</v>
      </c>
      <c r="AL1470" s="71">
        <f t="shared" si="873"/>
        <v>1</v>
      </c>
      <c r="AM1470" s="71">
        <f t="shared" si="866"/>
        <v>1</v>
      </c>
    </row>
    <row r="1471" spans="1:39" x14ac:dyDescent="0.45">
      <c r="A1471" s="71" t="str">
        <f t="shared" si="836"/>
        <v>2739250165</v>
      </c>
      <c r="B1471" s="71" t="str">
        <f t="shared" si="837"/>
        <v>11-09-2019 10:48:46 UTC</v>
      </c>
      <c r="C1471" s="71" t="str">
        <f t="shared" si="838"/>
        <v>wm1f-31ke-y6a2</v>
      </c>
      <c r="D1471" s="71" t="str">
        <f t="shared" si="839"/>
        <v>-15.70713606197387</v>
      </c>
      <c r="E1471" s="71" t="str">
        <f t="shared" si="840"/>
        <v>35.192798702046275</v>
      </c>
      <c r="F1471" s="71" t="str">
        <f t="shared" si="841"/>
        <v>1017.0</v>
      </c>
      <c r="G1471" s="71" t="str">
        <f t="shared" si="842"/>
        <v>Malawi</v>
      </c>
      <c r="H1471" s="71" t="str">
        <f t="shared" si="843"/>
        <v>Chiradzulu</v>
      </c>
      <c r="I1471" s="71" t="str">
        <f t="shared" si="844"/>
        <v>Mpama</v>
      </c>
      <c r="J1471" s="71" t="str">
        <f t="shared" si="845"/>
        <v>Mbalame</v>
      </c>
      <c r="K1471" s="71" t="str">
        <f t="shared" si="846"/>
        <v>Masapula</v>
      </c>
      <c r="L1471" s="71">
        <f t="shared" si="847"/>
        <v>0</v>
      </c>
      <c r="M1471" s="71">
        <f t="shared" si="848"/>
        <v>0</v>
      </c>
      <c r="N1471" s="71">
        <f t="shared" si="867"/>
        <v>6</v>
      </c>
      <c r="O1471" s="71" t="str">
        <f t="shared" si="868"/>
        <v>Intermediate Level of Service</v>
      </c>
      <c r="P1471" s="71">
        <v>1</v>
      </c>
      <c r="Q1471" s="71" t="str">
        <f t="shared" si="849"/>
        <v>Afridev Handpump</v>
      </c>
      <c r="R1471" s="71" t="str">
        <f t="shared" si="850"/>
        <v/>
      </c>
      <c r="S1471" s="71" t="str">
        <f t="shared" si="869"/>
        <v>Afridev Handpump</v>
      </c>
      <c r="T1471" s="71">
        <f t="shared" si="851"/>
        <v>1</v>
      </c>
      <c r="U1471" s="71">
        <f t="shared" si="852"/>
        <v>265</v>
      </c>
      <c r="V1471" s="71">
        <f t="shared" si="853"/>
        <v>0</v>
      </c>
      <c r="W1471" s="71">
        <f t="shared" si="854"/>
        <v>0</v>
      </c>
      <c r="X1471" s="71">
        <f t="shared" si="855"/>
        <v>1</v>
      </c>
      <c r="Y1471" s="71">
        <f t="shared" si="856"/>
        <v>0</v>
      </c>
      <c r="Z1471" s="71">
        <f t="shared" si="870"/>
        <v>0</v>
      </c>
      <c r="AA1471" s="71">
        <f t="shared" si="857"/>
        <v>1</v>
      </c>
      <c r="AB1471" s="71">
        <f t="shared" si="858"/>
        <v>81</v>
      </c>
      <c r="AC1471" s="71" t="str">
        <f t="shared" si="859"/>
        <v>Handpump</v>
      </c>
      <c r="AD1471" s="71">
        <f t="shared" si="871"/>
        <v>81</v>
      </c>
      <c r="AE1471" s="71" t="str">
        <f t="shared" si="872"/>
        <v/>
      </c>
      <c r="AF1471" s="71">
        <f t="shared" si="860"/>
        <v>1</v>
      </c>
      <c r="AG1471" s="71" t="str">
        <f t="shared" si="861"/>
        <v/>
      </c>
      <c r="AH1471" s="71" t="str">
        <f t="shared" si="862"/>
        <v/>
      </c>
      <c r="AI1471" s="71">
        <f t="shared" si="863"/>
        <v>1</v>
      </c>
      <c r="AJ1471" s="71" t="str">
        <f t="shared" si="864"/>
        <v>Turbidity</v>
      </c>
      <c r="AK1471" s="71">
        <f t="shared" si="865"/>
        <v>1</v>
      </c>
      <c r="AL1471" s="71">
        <f t="shared" si="873"/>
        <v>1</v>
      </c>
      <c r="AM1471" s="71">
        <f t="shared" si="866"/>
        <v>1</v>
      </c>
    </row>
    <row r="1472" spans="1:39" x14ac:dyDescent="0.45">
      <c r="A1472" s="71" t="str">
        <f t="shared" si="836"/>
        <v>2718080453</v>
      </c>
      <c r="B1472" s="71" t="str">
        <f t="shared" si="837"/>
        <v>11-09-2019 11:08:12 UTC</v>
      </c>
      <c r="C1472" s="71" t="str">
        <f t="shared" si="838"/>
        <v>wn8b-bqa3-8r8g</v>
      </c>
      <c r="D1472" s="71" t="str">
        <f t="shared" si="839"/>
        <v>-15.829506106674671</v>
      </c>
      <c r="E1472" s="71" t="str">
        <f t="shared" si="840"/>
        <v>35.155930230394006</v>
      </c>
      <c r="F1472" s="71" t="str">
        <f t="shared" si="841"/>
        <v>902.0</v>
      </c>
      <c r="G1472" s="71" t="str">
        <f t="shared" si="842"/>
        <v>Malawi</v>
      </c>
      <c r="H1472" s="71" t="str">
        <f t="shared" si="843"/>
        <v>Chiradzulu</v>
      </c>
      <c r="I1472" s="71" t="str">
        <f t="shared" si="844"/>
        <v>Likoswe</v>
      </c>
      <c r="J1472" s="71" t="str">
        <f t="shared" si="845"/>
        <v>Likoswe</v>
      </c>
      <c r="K1472" s="71" t="str">
        <f t="shared" si="846"/>
        <v>Mkumba</v>
      </c>
      <c r="L1472" s="71">
        <f t="shared" si="847"/>
        <v>0</v>
      </c>
      <c r="M1472" s="71">
        <f t="shared" si="848"/>
        <v>0</v>
      </c>
      <c r="N1472" s="71">
        <f t="shared" si="867"/>
        <v>6</v>
      </c>
      <c r="O1472" s="71" t="str">
        <f t="shared" si="868"/>
        <v>Intermediate Level of Service</v>
      </c>
      <c r="P1472" s="71">
        <v>1</v>
      </c>
      <c r="Q1472" s="71" t="str">
        <f t="shared" si="849"/>
        <v>Afridev Handpump</v>
      </c>
      <c r="R1472" s="71" t="str">
        <f t="shared" si="850"/>
        <v/>
      </c>
      <c r="S1472" s="71" t="str">
        <f t="shared" si="869"/>
        <v>Afridev Handpump</v>
      </c>
      <c r="T1472" s="71">
        <f t="shared" si="851"/>
        <v>1</v>
      </c>
      <c r="U1472" s="71">
        <f t="shared" si="852"/>
        <v>2300</v>
      </c>
      <c r="V1472" s="71">
        <f t="shared" si="853"/>
        <v>0</v>
      </c>
      <c r="W1472" s="71">
        <f t="shared" si="854"/>
        <v>0</v>
      </c>
      <c r="X1472" s="71">
        <f t="shared" si="855"/>
        <v>1</v>
      </c>
      <c r="Y1472" s="71">
        <f t="shared" si="856"/>
        <v>0</v>
      </c>
      <c r="Z1472" s="71">
        <f t="shared" si="870"/>
        <v>0</v>
      </c>
      <c r="AA1472" s="71">
        <f t="shared" si="857"/>
        <v>1</v>
      </c>
      <c r="AB1472" s="71">
        <f t="shared" si="858"/>
        <v>79</v>
      </c>
      <c r="AC1472" s="71" t="str">
        <f t="shared" si="859"/>
        <v>Handpump</v>
      </c>
      <c r="AD1472" s="71">
        <f t="shared" si="871"/>
        <v>79</v>
      </c>
      <c r="AE1472" s="71" t="str">
        <f t="shared" si="872"/>
        <v/>
      </c>
      <c r="AF1472" s="71">
        <f t="shared" si="860"/>
        <v>1</v>
      </c>
      <c r="AG1472" s="71" t="str">
        <f t="shared" si="861"/>
        <v/>
      </c>
      <c r="AH1472" s="71" t="str">
        <f t="shared" si="862"/>
        <v/>
      </c>
      <c r="AI1472" s="71">
        <f t="shared" si="863"/>
        <v>1</v>
      </c>
      <c r="AJ1472" s="71" t="str">
        <f t="shared" si="864"/>
        <v>Turbidity</v>
      </c>
      <c r="AK1472" s="71">
        <f t="shared" si="865"/>
        <v>1</v>
      </c>
      <c r="AL1472" s="71">
        <f t="shared" si="873"/>
        <v>1</v>
      </c>
      <c r="AM1472" s="71">
        <f t="shared" si="866"/>
        <v>1</v>
      </c>
    </row>
    <row r="1473" spans="1:39" x14ac:dyDescent="0.45">
      <c r="A1473" s="71" t="str">
        <f t="shared" si="836"/>
        <v>2748380183</v>
      </c>
      <c r="B1473" s="71" t="str">
        <f t="shared" si="837"/>
        <v>11-09-2019 11:12:52 UTC</v>
      </c>
      <c r="C1473" s="71" t="str">
        <f t="shared" si="838"/>
        <v>r126-u97n-gvb9</v>
      </c>
      <c r="D1473" s="71" t="str">
        <f t="shared" si="839"/>
        <v>-15.708110248669982</v>
      </c>
      <c r="E1473" s="71" t="str">
        <f t="shared" si="840"/>
        <v>35.193720795214176</v>
      </c>
      <c r="F1473" s="71" t="str">
        <f t="shared" si="841"/>
        <v>958.0</v>
      </c>
      <c r="G1473" s="71" t="str">
        <f t="shared" si="842"/>
        <v>Malawi</v>
      </c>
      <c r="H1473" s="71" t="str">
        <f t="shared" si="843"/>
        <v>Chiradzulu</v>
      </c>
      <c r="I1473" s="71" t="str">
        <f t="shared" si="844"/>
        <v>Mpama</v>
      </c>
      <c r="J1473" s="71" t="str">
        <f t="shared" si="845"/>
        <v>Mbalame</v>
      </c>
      <c r="K1473" s="71" t="str">
        <f t="shared" si="846"/>
        <v>Masapula</v>
      </c>
      <c r="L1473" s="71">
        <f t="shared" si="847"/>
        <v>0</v>
      </c>
      <c r="M1473" s="71">
        <f t="shared" si="848"/>
        <v>0</v>
      </c>
      <c r="N1473" s="71">
        <f t="shared" si="867"/>
        <v>6</v>
      </c>
      <c r="O1473" s="71" t="str">
        <f t="shared" si="868"/>
        <v>Intermediate Level of Service</v>
      </c>
      <c r="P1473" s="71">
        <v>1</v>
      </c>
      <c r="Q1473" s="71" t="str">
        <f t="shared" si="849"/>
        <v>Afridev Handpump</v>
      </c>
      <c r="R1473" s="71" t="str">
        <f t="shared" si="850"/>
        <v/>
      </c>
      <c r="S1473" s="71" t="str">
        <f t="shared" si="869"/>
        <v>Afridev Handpump</v>
      </c>
      <c r="T1473" s="71">
        <f t="shared" si="851"/>
        <v>1</v>
      </c>
      <c r="U1473" s="71">
        <f t="shared" si="852"/>
        <v>105</v>
      </c>
      <c r="V1473" s="71">
        <f t="shared" si="853"/>
        <v>1</v>
      </c>
      <c r="W1473" s="71">
        <f t="shared" si="854"/>
        <v>0</v>
      </c>
      <c r="X1473" s="71">
        <f t="shared" si="855"/>
        <v>1</v>
      </c>
      <c r="Y1473" s="71">
        <f t="shared" si="856"/>
        <v>0</v>
      </c>
      <c r="Z1473" s="71">
        <f t="shared" si="870"/>
        <v>0</v>
      </c>
      <c r="AA1473" s="71">
        <f t="shared" si="857"/>
        <v>1</v>
      </c>
      <c r="AB1473" s="71">
        <f t="shared" si="858"/>
        <v>81</v>
      </c>
      <c r="AC1473" s="71" t="str">
        <f t="shared" si="859"/>
        <v>Handpump</v>
      </c>
      <c r="AD1473" s="71">
        <f t="shared" si="871"/>
        <v>81</v>
      </c>
      <c r="AE1473" s="71" t="str">
        <f t="shared" si="872"/>
        <v/>
      </c>
      <c r="AF1473" s="71">
        <f t="shared" si="860"/>
        <v>1</v>
      </c>
      <c r="AG1473" s="71" t="str">
        <f t="shared" si="861"/>
        <v/>
      </c>
      <c r="AH1473" s="71" t="str">
        <f t="shared" si="862"/>
        <v/>
      </c>
      <c r="AI1473" s="71">
        <f t="shared" si="863"/>
        <v>1</v>
      </c>
      <c r="AJ1473" s="71" t="str">
        <f t="shared" si="864"/>
        <v>Turbidity</v>
      </c>
      <c r="AK1473" s="71">
        <f t="shared" si="865"/>
        <v>1</v>
      </c>
      <c r="AL1473" s="71">
        <f t="shared" si="873"/>
        <v>1</v>
      </c>
      <c r="AM1473" s="71">
        <f t="shared" si="866"/>
        <v>0</v>
      </c>
    </row>
    <row r="1474" spans="1:39" x14ac:dyDescent="0.45">
      <c r="A1474" s="71" t="str">
        <f t="shared" ref="A1474:A1537" si="874">IF(Instance_ID="","",Instance_ID)</f>
        <v>2731380436</v>
      </c>
      <c r="B1474" s="71" t="str">
        <f t="shared" ref="B1474:B1537" si="875">IF(Date="","",Date)</f>
        <v>11-09-2019 11:20:11 UTC</v>
      </c>
      <c r="C1474" s="71" t="str">
        <f t="shared" ref="C1474:C1537" si="876">IF(Unique_ID="","",Unique_ID)</f>
        <v>6se5-unsk-sdxy</v>
      </c>
      <c r="D1474" s="71" t="str">
        <f t="shared" ref="D1474:D1537" si="877">IF(Latitude="","",Latitude)</f>
        <v>-15.829640971496701</v>
      </c>
      <c r="E1474" s="71" t="str">
        <f t="shared" ref="E1474:E1537" si="878">IF(Longitude="","",Longitude)</f>
        <v>35.1555834710598</v>
      </c>
      <c r="F1474" s="71" t="str">
        <f t="shared" ref="F1474:F1537" si="879">IF(Elevation="","",Elevation)</f>
        <v>912.0</v>
      </c>
      <c r="G1474" s="71" t="str">
        <f t="shared" ref="G1474:G1537" si="880">IF(Geo_Level_1="","",Geo_Level_1)</f>
        <v>Malawi</v>
      </c>
      <c r="H1474" s="71" t="str">
        <f t="shared" ref="H1474:H1537" si="881">IF(Geo_Level_2="","",Geo_Level_2)</f>
        <v>Chiradzulu</v>
      </c>
      <c r="I1474" s="71" t="str">
        <f t="shared" ref="I1474:I1537" si="882">IF(Geo_Level_1="","",Geo_Level_3)</f>
        <v>Likoswe</v>
      </c>
      <c r="J1474" s="71" t="str">
        <f t="shared" ref="J1474:J1537" si="883">IF(Geo_Level_1="","",Geo_Level_4)</f>
        <v>Likoswe</v>
      </c>
      <c r="K1474" s="71" t="str">
        <f t="shared" ref="K1474:K1537" si="884">IF(Geo_Level_1="","",Geo_Level_5)</f>
        <v>Mkumba</v>
      </c>
      <c r="L1474" s="71">
        <f t="shared" ref="L1474:L1537" si="885">IF(Geo_Level_1="","",Geo_Level_6)</f>
        <v>0</v>
      </c>
      <c r="M1474" s="71">
        <f t="shared" ref="M1474:M1537" si="886">IF(Geo_Level_1="","",Geo_Level_7)</f>
        <v>0</v>
      </c>
      <c r="N1474" s="71">
        <f t="shared" si="867"/>
        <v>3</v>
      </c>
      <c r="O1474" s="71" t="str">
        <f t="shared" si="868"/>
        <v>Basic Level of Service</v>
      </c>
      <c r="P1474" s="71">
        <v>1</v>
      </c>
      <c r="Q1474" s="71" t="str">
        <f t="shared" ref="Q1474:Q1537" si="887">IF(Type_Improved_Water_Point="","",Type_Improved_Water_Point)</f>
        <v>Afridev Handpump</v>
      </c>
      <c r="R1474" s="71" t="str">
        <f t="shared" ref="R1474:R1537" si="888">IF(Type_Unimproved_Water="","",Type_Unimproved_Water)</f>
        <v/>
      </c>
      <c r="S1474" s="71" t="str">
        <f t="shared" si="869"/>
        <v>Afridev Handpump</v>
      </c>
      <c r="T1474" s="71">
        <f t="shared" ref="T1474:T1537" si="889">IF(P1474="N/A",P1474,IF(Waterpoint_Source_Protected="","No Data",IF(Waterpoint_Source_Protected="Yes",1,0)))</f>
        <v>1</v>
      </c>
      <c r="U1474" s="71">
        <f t="shared" ref="U1474:U1537" si="890">IF(Number_Users="","",Number_Users)</f>
        <v>500</v>
      </c>
      <c r="V1474" s="71">
        <f t="shared" ref="V1474:V1537" si="891">IFERROR(IF(P1474="N/A",P1474,IF(U1474="","No Data",IF(U1474&lt;=Gov_Standard_Number_Users,1,0))),1)</f>
        <v>0</v>
      </c>
      <c r="W1474" s="71">
        <f t="shared" ref="W1474:W1537" si="892">IF(Waterpoint_Out_Of_Service_Broken="","",IF(Waterpoint_Out_Of_Service_Broken="No",1,0))</f>
        <v>0</v>
      </c>
      <c r="X1474" s="71">
        <f t="shared" ref="X1474:X1537" si="893">IF(Waterpoint_Number_Times_Broken="","",IF(Waterpoint_Number_Times_Broken&lt;=12,1,0))</f>
        <v>1</v>
      </c>
      <c r="Y1474" s="71">
        <f t="shared" ref="Y1474:Y1537" si="894">IF(Waterpoint_Days_Broken="","",IF(Waterpoint_Days_Broken&gt;1,0,1))</f>
        <v>0</v>
      </c>
      <c r="Z1474" s="71">
        <f t="shared" si="870"/>
        <v>0</v>
      </c>
      <c r="AA1474" s="71">
        <f t="shared" ref="AA1474:AA1537" si="895">IF(P1474="N/A",P1474,IF(Water_Available_Day_Of_Visit="","No Data",IF(Water_Available_Day_Of_Visit="Yes",1,0)))</f>
        <v>0</v>
      </c>
      <c r="AB1474" s="71">
        <f t="shared" ref="AB1474:AB1537" si="896">IF(Seconds_20L="","",Seconds_20L)</f>
        <v>0</v>
      </c>
      <c r="AC1474" s="71" t="str">
        <f t="shared" ref="AC1474:AC1537" si="897">IF(Piped_Or_Handpump="","",Piped_Or_Handpump)</f>
        <v>Handpump</v>
      </c>
      <c r="AD1474" s="71">
        <f t="shared" si="871"/>
        <v>0</v>
      </c>
      <c r="AE1474" s="71" t="str">
        <f t="shared" si="872"/>
        <v/>
      </c>
      <c r="AF1474" s="71">
        <f t="shared" ref="AF1474:AF1537" si="898">IF(P1474="N/A",P1474,IF(AND(AD1474="",AE1474=""),"No Data",IF(AC1474="Piped System",IF(AE1474&gt;=Gov_Standards_Quantity,1,0),IF(AC1474="Handpump",IF(AB1474&lt;=Standard_Time_To_Fill_Bucket,1,0)))))</f>
        <v>1</v>
      </c>
      <c r="AG1474" s="71" t="str">
        <f t="shared" ref="AG1474:AG1537" si="899">IF(Ecoli_Result="","",IF(Ecoli_Result=Standard_Ecoli,1,0))</f>
        <v/>
      </c>
      <c r="AH1474" s="71" t="str">
        <f t="shared" ref="AH1474:AH1537" si="900">IF(Residual_Chlorine_Result="","",IF(AND(Residual_Chlorine_Result&lt;=Standard_Residual_Chlorine_Max,Residual_Chlorine_Result&gt;=Standard_Residual_Chlorine_Min),1,0))</f>
        <v/>
      </c>
      <c r="AI1474" s="71" t="str">
        <f t="shared" ref="AI1474:AI1537" si="901">IF(Bacteria_Result="","",IF(Bacteria_Result=Standard_Bacteria,1,0))</f>
        <v/>
      </c>
      <c r="AJ1474" s="71" t="str">
        <f t="shared" ref="AJ1474:AJ1537" si="902">IF(Other_Contaminant="","",Other_Contaminant)</f>
        <v>Turbidity</v>
      </c>
      <c r="AK1474" s="71" t="str">
        <f t="shared" ref="AK1474:AK1537" si="903">IF(Other_Contaminant_Result="","",IF(Other_Contaminant_Result&lt;=Standard_Other_Contaminant,1,0))</f>
        <v/>
      </c>
      <c r="AL1474" s="71" t="str">
        <f t="shared" si="873"/>
        <v>No Data</v>
      </c>
      <c r="AM1474" s="71">
        <f t="shared" ref="AM1474:AM1537" si="904">IF(P1474="N/A",P1474,IF(Water_Point_Condition_Overall="","No Data",IF(Water_Point_Condition_Overall="Normal",1,0)))</f>
        <v>0</v>
      </c>
    </row>
    <row r="1475" spans="1:39" x14ac:dyDescent="0.45">
      <c r="A1475" s="71" t="str">
        <f t="shared" si="874"/>
        <v>2723470165</v>
      </c>
      <c r="B1475" s="71" t="str">
        <f t="shared" si="875"/>
        <v>11-09-2019 11:25:23 UTC</v>
      </c>
      <c r="C1475" s="71" t="str">
        <f t="shared" si="876"/>
        <v>nww2-ndx0-msg3</v>
      </c>
      <c r="D1475" s="71" t="str">
        <f t="shared" si="877"/>
        <v>-15.7453543</v>
      </c>
      <c r="E1475" s="71" t="str">
        <f t="shared" si="878"/>
        <v>35.1295477</v>
      </c>
      <c r="F1475" s="71" t="str">
        <f t="shared" si="879"/>
        <v>1059.0</v>
      </c>
      <c r="G1475" s="71" t="str">
        <f t="shared" si="880"/>
        <v>Malawi</v>
      </c>
      <c r="H1475" s="71" t="str">
        <f t="shared" si="881"/>
        <v>Chiradzulu</v>
      </c>
      <c r="I1475" s="71" t="str">
        <f t="shared" si="882"/>
        <v>Mpama</v>
      </c>
      <c r="J1475" s="71" t="str">
        <f t="shared" si="883"/>
        <v>Nsaka</v>
      </c>
      <c r="K1475" s="71" t="str">
        <f t="shared" si="884"/>
        <v>Singano</v>
      </c>
      <c r="L1475" s="71">
        <f t="shared" si="885"/>
        <v>0</v>
      </c>
      <c r="M1475" s="71">
        <f t="shared" si="886"/>
        <v>0</v>
      </c>
      <c r="N1475" s="71">
        <f t="shared" ref="N1475:N1538" si="905">SUM(P1475,T1475,V1475,Z1475,AA1475,AF1475,AL1475,AM1475)</f>
        <v>6</v>
      </c>
      <c r="O1475" s="71" t="str">
        <f t="shared" ref="O1475:O1538" si="906">IF(N1475=0,"No Improved System",IF(N1475=1,"Inadequate Level of Service",IF(N1475=2,"Inadequate Level of Service",IF(N1475=3,"Basic Level of Service",IF(N1475=4,"Basic Level of Service",IF(N1475=5,"Basic Level of Service",IF(N1475=6,"Intermediate Level of Service",IF(N1475=7,"Intermediate Level of Service",IF(N1475=8,"High Level of Service")))))))))</f>
        <v>Intermediate Level of Service</v>
      </c>
      <c r="P1475" s="71">
        <v>1</v>
      </c>
      <c r="Q1475" s="71" t="str">
        <f t="shared" si="887"/>
        <v>Afridev Handpump</v>
      </c>
      <c r="R1475" s="71" t="str">
        <f t="shared" si="888"/>
        <v/>
      </c>
      <c r="S1475" s="71" t="str">
        <f t="shared" ref="S1475:S1538" si="907">CONCATENATE(Q1475,R1475)</f>
        <v>Afridev Handpump</v>
      </c>
      <c r="T1475" s="71">
        <f t="shared" si="889"/>
        <v>1</v>
      </c>
      <c r="U1475" s="71">
        <f t="shared" si="890"/>
        <v>720</v>
      </c>
      <c r="V1475" s="71">
        <f t="shared" si="891"/>
        <v>0</v>
      </c>
      <c r="W1475" s="71">
        <f t="shared" si="892"/>
        <v>0</v>
      </c>
      <c r="X1475" s="71">
        <f t="shared" si="893"/>
        <v>1</v>
      </c>
      <c r="Y1475" s="71">
        <f t="shared" si="894"/>
        <v>0</v>
      </c>
      <c r="Z1475" s="71">
        <f t="shared" ref="Z1475:Z1538" si="908">IF(P1475="N/A",P1475,IF(OR(W1475="",AND(W1475=0,X1475="",Y1475="")),"No Data",IF(W1475=1,1,IF(AND(X1475=1,Y1475=1),1,0))))</f>
        <v>0</v>
      </c>
      <c r="AA1475" s="71">
        <f t="shared" si="895"/>
        <v>1</v>
      </c>
      <c r="AB1475" s="71">
        <f t="shared" si="896"/>
        <v>50</v>
      </c>
      <c r="AC1475" s="71" t="str">
        <f t="shared" si="897"/>
        <v>Handpump</v>
      </c>
      <c r="AD1475" s="71">
        <f t="shared" ref="AD1475:AD1538" si="909">IF(AC1475="Handpump",IF(AB1475="","",AB1475),"")</f>
        <v>50</v>
      </c>
      <c r="AE1475" s="71" t="str">
        <f t="shared" ref="AE1475:AE1538" si="910">IF(AC1475="piped system",IFERROR(20/AB1475*86400/U1475,""),"")</f>
        <v/>
      </c>
      <c r="AF1475" s="71">
        <f t="shared" si="898"/>
        <v>1</v>
      </c>
      <c r="AG1475" s="71" t="str">
        <f t="shared" si="899"/>
        <v/>
      </c>
      <c r="AH1475" s="71" t="str">
        <f t="shared" si="900"/>
        <v/>
      </c>
      <c r="AI1475" s="71">
        <f t="shared" si="901"/>
        <v>1</v>
      </c>
      <c r="AJ1475" s="71" t="str">
        <f t="shared" si="902"/>
        <v>Turbidity</v>
      </c>
      <c r="AK1475" s="71">
        <f t="shared" si="903"/>
        <v>1</v>
      </c>
      <c r="AL1475" s="71">
        <f t="shared" ref="AL1475:AL1538" si="911">IF(P1475="N/A",P1475,IF(AJ1475="",IF(OR(AG1475=0,AND(AI1475=0,AG1475="")),0,IF(OR(AG1475=1,AH1475=1,AI1475=1),1,"No Data")),IF(OR(AK1475=0,AG1475=0,AND(AI1475=0,AG1475="")),0,IF(AND(AK1475=1,OR(AG1475=1,AH1475=1,AI1475=1)),1,"No Data"))))</f>
        <v>1</v>
      </c>
      <c r="AM1475" s="71">
        <f t="shared" si="904"/>
        <v>1</v>
      </c>
    </row>
    <row r="1476" spans="1:39" x14ac:dyDescent="0.45">
      <c r="A1476" s="71" t="str">
        <f t="shared" si="874"/>
        <v>2727500285</v>
      </c>
      <c r="B1476" s="71" t="str">
        <f t="shared" si="875"/>
        <v>11-09-2019 11:30:26 UTC</v>
      </c>
      <c r="C1476" s="71" t="str">
        <f t="shared" si="876"/>
        <v>dfun-rn64-bf1d</v>
      </c>
      <c r="D1476" s="71" t="str">
        <f t="shared" si="877"/>
        <v>-15.743678980506957</v>
      </c>
      <c r="E1476" s="71" t="str">
        <f t="shared" si="878"/>
        <v>35.125935757532716</v>
      </c>
      <c r="F1476" s="71" t="str">
        <f t="shared" si="879"/>
        <v>1063.0</v>
      </c>
      <c r="G1476" s="71" t="str">
        <f t="shared" si="880"/>
        <v>Malawi</v>
      </c>
      <c r="H1476" s="71" t="str">
        <f t="shared" si="881"/>
        <v>Chiradzulu</v>
      </c>
      <c r="I1476" s="71" t="str">
        <f t="shared" si="882"/>
        <v>Mpama</v>
      </c>
      <c r="J1476" s="71" t="str">
        <f t="shared" si="883"/>
        <v>Nsaka</v>
      </c>
      <c r="K1476" s="71" t="str">
        <f t="shared" si="884"/>
        <v>Jekete</v>
      </c>
      <c r="L1476" s="71">
        <f t="shared" si="885"/>
        <v>0</v>
      </c>
      <c r="M1476" s="71">
        <f t="shared" si="886"/>
        <v>0</v>
      </c>
      <c r="N1476" s="71">
        <f t="shared" si="905"/>
        <v>6</v>
      </c>
      <c r="O1476" s="71" t="str">
        <f t="shared" si="906"/>
        <v>Intermediate Level of Service</v>
      </c>
      <c r="P1476" s="71">
        <v>1</v>
      </c>
      <c r="Q1476" s="71" t="str">
        <f t="shared" si="887"/>
        <v>Afridev Handpump</v>
      </c>
      <c r="R1476" s="71" t="str">
        <f t="shared" si="888"/>
        <v/>
      </c>
      <c r="S1476" s="71" t="str">
        <f t="shared" si="907"/>
        <v>Afridev Handpump</v>
      </c>
      <c r="T1476" s="71">
        <f t="shared" si="889"/>
        <v>1</v>
      </c>
      <c r="U1476" s="71">
        <f t="shared" si="890"/>
        <v>500</v>
      </c>
      <c r="V1476" s="71">
        <f t="shared" si="891"/>
        <v>0</v>
      </c>
      <c r="W1476" s="71">
        <f t="shared" si="892"/>
        <v>0</v>
      </c>
      <c r="X1476" s="71">
        <f t="shared" si="893"/>
        <v>1</v>
      </c>
      <c r="Y1476" s="71">
        <f t="shared" si="894"/>
        <v>0</v>
      </c>
      <c r="Z1476" s="71">
        <f t="shared" si="908"/>
        <v>0</v>
      </c>
      <c r="AA1476" s="71">
        <f t="shared" si="895"/>
        <v>1</v>
      </c>
      <c r="AB1476" s="71">
        <f t="shared" si="896"/>
        <v>72</v>
      </c>
      <c r="AC1476" s="71" t="str">
        <f t="shared" si="897"/>
        <v>Handpump</v>
      </c>
      <c r="AD1476" s="71">
        <f t="shared" si="909"/>
        <v>72</v>
      </c>
      <c r="AE1476" s="71" t="str">
        <f t="shared" si="910"/>
        <v/>
      </c>
      <c r="AF1476" s="71">
        <f t="shared" si="898"/>
        <v>1</v>
      </c>
      <c r="AG1476" s="71" t="str">
        <f t="shared" si="899"/>
        <v/>
      </c>
      <c r="AH1476" s="71" t="str">
        <f t="shared" si="900"/>
        <v/>
      </c>
      <c r="AI1476" s="71">
        <f t="shared" si="901"/>
        <v>1</v>
      </c>
      <c r="AJ1476" s="71" t="str">
        <f t="shared" si="902"/>
        <v>Turbidity</v>
      </c>
      <c r="AK1476" s="71">
        <f t="shared" si="903"/>
        <v>1</v>
      </c>
      <c r="AL1476" s="71">
        <f t="shared" si="911"/>
        <v>1</v>
      </c>
      <c r="AM1476" s="71">
        <f t="shared" si="904"/>
        <v>1</v>
      </c>
    </row>
    <row r="1477" spans="1:39" x14ac:dyDescent="0.45">
      <c r="A1477" s="71" t="str">
        <f t="shared" si="874"/>
        <v>2713680198</v>
      </c>
      <c r="B1477" s="71" t="str">
        <f t="shared" si="875"/>
        <v>11-09-2019 11:39:18 UTC</v>
      </c>
      <c r="C1477" s="71" t="str">
        <f t="shared" si="876"/>
        <v>ffyd-kp8c-k5p0</v>
      </c>
      <c r="D1477" s="71" t="str">
        <f t="shared" si="877"/>
        <v>-15.705978102050722</v>
      </c>
      <c r="E1477" s="71" t="str">
        <f t="shared" si="878"/>
        <v>35.19068520516157</v>
      </c>
      <c r="F1477" s="71" t="str">
        <f t="shared" si="879"/>
        <v>999.0</v>
      </c>
      <c r="G1477" s="71" t="str">
        <f t="shared" si="880"/>
        <v>Malawi</v>
      </c>
      <c r="H1477" s="71" t="str">
        <f t="shared" si="881"/>
        <v>Chiradzulu</v>
      </c>
      <c r="I1477" s="71" t="str">
        <f t="shared" si="882"/>
        <v>Mpama</v>
      </c>
      <c r="J1477" s="71" t="str">
        <f t="shared" si="883"/>
        <v>Mbalame</v>
      </c>
      <c r="K1477" s="71" t="str">
        <f t="shared" si="884"/>
        <v>Masapula</v>
      </c>
      <c r="L1477" s="71">
        <f t="shared" si="885"/>
        <v>0</v>
      </c>
      <c r="M1477" s="71">
        <f t="shared" si="886"/>
        <v>0</v>
      </c>
      <c r="N1477" s="71">
        <f t="shared" si="905"/>
        <v>6</v>
      </c>
      <c r="O1477" s="71" t="str">
        <f t="shared" si="906"/>
        <v>Intermediate Level of Service</v>
      </c>
      <c r="P1477" s="71">
        <v>1</v>
      </c>
      <c r="Q1477" s="71" t="str">
        <f t="shared" si="887"/>
        <v>Afridev Handpump</v>
      </c>
      <c r="R1477" s="71" t="str">
        <f t="shared" si="888"/>
        <v/>
      </c>
      <c r="S1477" s="71" t="str">
        <f t="shared" si="907"/>
        <v>Afridev Handpump</v>
      </c>
      <c r="T1477" s="71">
        <f t="shared" si="889"/>
        <v>1</v>
      </c>
      <c r="U1477" s="71">
        <f t="shared" si="890"/>
        <v>315</v>
      </c>
      <c r="V1477" s="71">
        <f t="shared" si="891"/>
        <v>0</v>
      </c>
      <c r="W1477" s="71">
        <f t="shared" si="892"/>
        <v>0</v>
      </c>
      <c r="X1477" s="71">
        <f t="shared" si="893"/>
        <v>1</v>
      </c>
      <c r="Y1477" s="71">
        <f t="shared" si="894"/>
        <v>0</v>
      </c>
      <c r="Z1477" s="71">
        <f t="shared" si="908"/>
        <v>0</v>
      </c>
      <c r="AA1477" s="71">
        <f t="shared" si="895"/>
        <v>1</v>
      </c>
      <c r="AB1477" s="71">
        <f t="shared" si="896"/>
        <v>80</v>
      </c>
      <c r="AC1477" s="71" t="str">
        <f t="shared" si="897"/>
        <v>Handpump</v>
      </c>
      <c r="AD1477" s="71">
        <f t="shared" si="909"/>
        <v>80</v>
      </c>
      <c r="AE1477" s="71" t="str">
        <f t="shared" si="910"/>
        <v/>
      </c>
      <c r="AF1477" s="71">
        <f t="shared" si="898"/>
        <v>1</v>
      </c>
      <c r="AG1477" s="71" t="str">
        <f t="shared" si="899"/>
        <v/>
      </c>
      <c r="AH1477" s="71" t="str">
        <f t="shared" si="900"/>
        <v/>
      </c>
      <c r="AI1477" s="71">
        <f t="shared" si="901"/>
        <v>1</v>
      </c>
      <c r="AJ1477" s="71" t="str">
        <f t="shared" si="902"/>
        <v>Turbidity</v>
      </c>
      <c r="AK1477" s="71">
        <f t="shared" si="903"/>
        <v>1</v>
      </c>
      <c r="AL1477" s="71">
        <f t="shared" si="911"/>
        <v>1</v>
      </c>
      <c r="AM1477" s="71">
        <f t="shared" si="904"/>
        <v>1</v>
      </c>
    </row>
    <row r="1478" spans="1:39" x14ac:dyDescent="0.45">
      <c r="A1478" s="71" t="str">
        <f t="shared" si="874"/>
        <v>2743000456</v>
      </c>
      <c r="B1478" s="71" t="str">
        <f t="shared" si="875"/>
        <v>11-09-2019 11:47:59 UTC</v>
      </c>
      <c r="C1478" s="71" t="str">
        <f t="shared" si="876"/>
        <v>251j-3m28-5wqh</v>
      </c>
      <c r="D1478" s="71" t="str">
        <f t="shared" si="877"/>
        <v>-15.83758944645524</v>
      </c>
      <c r="E1478" s="71" t="str">
        <f t="shared" si="878"/>
        <v>35.14726066030562</v>
      </c>
      <c r="F1478" s="71" t="str">
        <f t="shared" si="879"/>
        <v>951.0</v>
      </c>
      <c r="G1478" s="71" t="str">
        <f t="shared" si="880"/>
        <v>Malawi</v>
      </c>
      <c r="H1478" s="71" t="str">
        <f t="shared" si="881"/>
        <v>Chiradzulu</v>
      </c>
      <c r="I1478" s="71" t="str">
        <f t="shared" si="882"/>
        <v>Likoswe</v>
      </c>
      <c r="J1478" s="71" t="str">
        <f t="shared" si="883"/>
        <v>Likoswe</v>
      </c>
      <c r="K1478" s="71" t="str">
        <f t="shared" si="884"/>
        <v>Magombo</v>
      </c>
      <c r="L1478" s="71">
        <f t="shared" si="885"/>
        <v>0</v>
      </c>
      <c r="M1478" s="71">
        <f t="shared" si="886"/>
        <v>0</v>
      </c>
      <c r="N1478" s="71">
        <f t="shared" si="905"/>
        <v>6</v>
      </c>
      <c r="O1478" s="71" t="str">
        <f t="shared" si="906"/>
        <v>Intermediate Level of Service</v>
      </c>
      <c r="P1478" s="71">
        <v>1</v>
      </c>
      <c r="Q1478" s="71" t="str">
        <f t="shared" si="887"/>
        <v>Afridev Handpump</v>
      </c>
      <c r="R1478" s="71" t="str">
        <f t="shared" si="888"/>
        <v/>
      </c>
      <c r="S1478" s="71" t="str">
        <f t="shared" si="907"/>
        <v>Afridev Handpump</v>
      </c>
      <c r="T1478" s="71">
        <f t="shared" si="889"/>
        <v>1</v>
      </c>
      <c r="U1478" s="71">
        <f t="shared" si="890"/>
        <v>1100</v>
      </c>
      <c r="V1478" s="71">
        <f t="shared" si="891"/>
        <v>0</v>
      </c>
      <c r="W1478" s="71">
        <f t="shared" si="892"/>
        <v>0</v>
      </c>
      <c r="X1478" s="71">
        <f t="shared" si="893"/>
        <v>1</v>
      </c>
      <c r="Y1478" s="71">
        <f t="shared" si="894"/>
        <v>0</v>
      </c>
      <c r="Z1478" s="71">
        <f t="shared" si="908"/>
        <v>0</v>
      </c>
      <c r="AA1478" s="71">
        <f t="shared" si="895"/>
        <v>1</v>
      </c>
      <c r="AB1478" s="71">
        <f t="shared" si="896"/>
        <v>69</v>
      </c>
      <c r="AC1478" s="71" t="str">
        <f t="shared" si="897"/>
        <v>Handpump</v>
      </c>
      <c r="AD1478" s="71">
        <f t="shared" si="909"/>
        <v>69</v>
      </c>
      <c r="AE1478" s="71" t="str">
        <f t="shared" si="910"/>
        <v/>
      </c>
      <c r="AF1478" s="71">
        <f t="shared" si="898"/>
        <v>1</v>
      </c>
      <c r="AG1478" s="71" t="str">
        <f t="shared" si="899"/>
        <v/>
      </c>
      <c r="AH1478" s="71" t="str">
        <f t="shared" si="900"/>
        <v/>
      </c>
      <c r="AI1478" s="71">
        <f t="shared" si="901"/>
        <v>1</v>
      </c>
      <c r="AJ1478" s="71" t="str">
        <f t="shared" si="902"/>
        <v>Turbidity</v>
      </c>
      <c r="AK1478" s="71">
        <f t="shared" si="903"/>
        <v>1</v>
      </c>
      <c r="AL1478" s="71">
        <f t="shared" si="911"/>
        <v>1</v>
      </c>
      <c r="AM1478" s="71">
        <f t="shared" si="904"/>
        <v>1</v>
      </c>
    </row>
    <row r="1479" spans="1:39" x14ac:dyDescent="0.45">
      <c r="A1479" s="71" t="str">
        <f t="shared" si="874"/>
        <v>2748380189</v>
      </c>
      <c r="B1479" s="71" t="str">
        <f t="shared" si="875"/>
        <v>11-09-2019 12:03:31 UTC</v>
      </c>
      <c r="C1479" s="71" t="str">
        <f t="shared" si="876"/>
        <v>8v53-dvdu-qe96</v>
      </c>
      <c r="D1479" s="71" t="str">
        <f t="shared" si="877"/>
        <v>-15.7504759</v>
      </c>
      <c r="E1479" s="71" t="str">
        <f t="shared" si="878"/>
        <v>35.1306001</v>
      </c>
      <c r="F1479" s="71" t="str">
        <f t="shared" si="879"/>
        <v>1031.0</v>
      </c>
      <c r="G1479" s="71" t="str">
        <f t="shared" si="880"/>
        <v>Malawi</v>
      </c>
      <c r="H1479" s="71" t="str">
        <f t="shared" si="881"/>
        <v>Chiradzulu</v>
      </c>
      <c r="I1479" s="71" t="str">
        <f t="shared" si="882"/>
        <v>Mpama</v>
      </c>
      <c r="J1479" s="71" t="str">
        <f t="shared" si="883"/>
        <v>Nsaka</v>
      </c>
      <c r="K1479" s="71" t="str">
        <f t="shared" si="884"/>
        <v>Jekete</v>
      </c>
      <c r="L1479" s="71">
        <f t="shared" si="885"/>
        <v>0</v>
      </c>
      <c r="M1479" s="71">
        <f t="shared" si="886"/>
        <v>0</v>
      </c>
      <c r="N1479" s="71">
        <f t="shared" si="905"/>
        <v>6</v>
      </c>
      <c r="O1479" s="71" t="str">
        <f t="shared" si="906"/>
        <v>Intermediate Level of Service</v>
      </c>
      <c r="P1479" s="71">
        <v>1</v>
      </c>
      <c r="Q1479" s="71" t="str">
        <f t="shared" si="887"/>
        <v>Afridev Handpump</v>
      </c>
      <c r="R1479" s="71" t="str">
        <f t="shared" si="888"/>
        <v/>
      </c>
      <c r="S1479" s="71" t="str">
        <f t="shared" si="907"/>
        <v>Afridev Handpump</v>
      </c>
      <c r="T1479" s="71">
        <f t="shared" si="889"/>
        <v>1</v>
      </c>
      <c r="U1479" s="71">
        <f t="shared" si="890"/>
        <v>1500</v>
      </c>
      <c r="V1479" s="71">
        <f t="shared" si="891"/>
        <v>0</v>
      </c>
      <c r="W1479" s="71">
        <f t="shared" si="892"/>
        <v>0</v>
      </c>
      <c r="X1479" s="71">
        <f t="shared" si="893"/>
        <v>1</v>
      </c>
      <c r="Y1479" s="71">
        <f t="shared" si="894"/>
        <v>1</v>
      </c>
      <c r="Z1479" s="71">
        <f t="shared" si="908"/>
        <v>1</v>
      </c>
      <c r="AA1479" s="71">
        <f t="shared" si="895"/>
        <v>1</v>
      </c>
      <c r="AB1479" s="71">
        <f t="shared" si="896"/>
        <v>56</v>
      </c>
      <c r="AC1479" s="71" t="str">
        <f t="shared" si="897"/>
        <v>Handpump</v>
      </c>
      <c r="AD1479" s="71">
        <f t="shared" si="909"/>
        <v>56</v>
      </c>
      <c r="AE1479" s="71" t="str">
        <f t="shared" si="910"/>
        <v/>
      </c>
      <c r="AF1479" s="71">
        <f t="shared" si="898"/>
        <v>1</v>
      </c>
      <c r="AG1479" s="71" t="str">
        <f t="shared" si="899"/>
        <v/>
      </c>
      <c r="AH1479" s="71" t="str">
        <f t="shared" si="900"/>
        <v/>
      </c>
      <c r="AI1479" s="71">
        <f t="shared" si="901"/>
        <v>1</v>
      </c>
      <c r="AJ1479" s="71" t="str">
        <f t="shared" si="902"/>
        <v>Turbidity</v>
      </c>
      <c r="AK1479" s="71">
        <f t="shared" si="903"/>
        <v>1</v>
      </c>
      <c r="AL1479" s="71">
        <f t="shared" si="911"/>
        <v>1</v>
      </c>
      <c r="AM1479" s="71">
        <f t="shared" si="904"/>
        <v>0</v>
      </c>
    </row>
    <row r="1480" spans="1:39" x14ac:dyDescent="0.45">
      <c r="A1480" s="71" t="str">
        <f t="shared" si="874"/>
        <v>2725580214</v>
      </c>
      <c r="B1480" s="71" t="str">
        <f t="shared" si="875"/>
        <v>11-09-2019 12:20:00 UTC</v>
      </c>
      <c r="C1480" s="71" t="str">
        <f t="shared" si="876"/>
        <v>6d80-2nn7-y4ba</v>
      </c>
      <c r="D1480" s="71" t="str">
        <f t="shared" si="877"/>
        <v>-15.7554756</v>
      </c>
      <c r="E1480" s="71" t="str">
        <f t="shared" si="878"/>
        <v>35.1326658</v>
      </c>
      <c r="F1480" s="71" t="str">
        <f t="shared" si="879"/>
        <v>1055.0</v>
      </c>
      <c r="G1480" s="71" t="str">
        <f t="shared" si="880"/>
        <v>Malawi</v>
      </c>
      <c r="H1480" s="71" t="str">
        <f t="shared" si="881"/>
        <v>Chiradzulu</v>
      </c>
      <c r="I1480" s="71" t="str">
        <f t="shared" si="882"/>
        <v>Mpama</v>
      </c>
      <c r="J1480" s="71" t="str">
        <f t="shared" si="883"/>
        <v>Nsaka</v>
      </c>
      <c r="K1480" s="71" t="str">
        <f t="shared" si="884"/>
        <v>Singano</v>
      </c>
      <c r="L1480" s="71">
        <f t="shared" si="885"/>
        <v>0</v>
      </c>
      <c r="M1480" s="71">
        <f t="shared" si="886"/>
        <v>0</v>
      </c>
      <c r="N1480" s="71">
        <f t="shared" si="905"/>
        <v>5</v>
      </c>
      <c r="O1480" s="71" t="str">
        <f t="shared" si="906"/>
        <v>Basic Level of Service</v>
      </c>
      <c r="P1480" s="71">
        <v>1</v>
      </c>
      <c r="Q1480" s="71" t="str">
        <f t="shared" si="887"/>
        <v>Afridev Handpump</v>
      </c>
      <c r="R1480" s="71" t="str">
        <f t="shared" si="888"/>
        <v/>
      </c>
      <c r="S1480" s="71" t="str">
        <f t="shared" si="907"/>
        <v>Afridev Handpump</v>
      </c>
      <c r="T1480" s="71">
        <f t="shared" si="889"/>
        <v>1</v>
      </c>
      <c r="U1480" s="71">
        <f t="shared" si="890"/>
        <v>0</v>
      </c>
      <c r="V1480" s="71">
        <f t="shared" si="891"/>
        <v>1</v>
      </c>
      <c r="W1480" s="71">
        <f t="shared" si="892"/>
        <v>1</v>
      </c>
      <c r="X1480" s="71" t="str">
        <f t="shared" si="893"/>
        <v/>
      </c>
      <c r="Y1480" s="71" t="str">
        <f t="shared" si="894"/>
        <v/>
      </c>
      <c r="Z1480" s="71">
        <f t="shared" si="908"/>
        <v>1</v>
      </c>
      <c r="AA1480" s="71">
        <f t="shared" si="895"/>
        <v>0</v>
      </c>
      <c r="AB1480" s="71">
        <f t="shared" si="896"/>
        <v>0</v>
      </c>
      <c r="AC1480" s="71" t="str">
        <f t="shared" si="897"/>
        <v>Handpump</v>
      </c>
      <c r="AD1480" s="71">
        <f t="shared" si="909"/>
        <v>0</v>
      </c>
      <c r="AE1480" s="71" t="str">
        <f t="shared" si="910"/>
        <v/>
      </c>
      <c r="AF1480" s="71">
        <f t="shared" si="898"/>
        <v>1</v>
      </c>
      <c r="AG1480" s="71" t="str">
        <f t="shared" si="899"/>
        <v/>
      </c>
      <c r="AH1480" s="71" t="str">
        <f t="shared" si="900"/>
        <v/>
      </c>
      <c r="AI1480" s="71" t="str">
        <f t="shared" si="901"/>
        <v/>
      </c>
      <c r="AJ1480" s="71" t="str">
        <f t="shared" si="902"/>
        <v>Turbidity</v>
      </c>
      <c r="AK1480" s="71" t="str">
        <f t="shared" si="903"/>
        <v/>
      </c>
      <c r="AL1480" s="71" t="str">
        <f t="shared" si="911"/>
        <v>No Data</v>
      </c>
      <c r="AM1480" s="71">
        <f t="shared" si="904"/>
        <v>0</v>
      </c>
    </row>
    <row r="1481" spans="1:39" x14ac:dyDescent="0.45">
      <c r="A1481" s="71" t="str">
        <f t="shared" si="874"/>
        <v>2744670493</v>
      </c>
      <c r="B1481" s="71" t="str">
        <f t="shared" si="875"/>
        <v>11-09-2019 12:20:12 UTC</v>
      </c>
      <c r="C1481" s="71" t="str">
        <f t="shared" si="876"/>
        <v>wmt6-w6nr-bbtp</v>
      </c>
      <c r="D1481" s="71" t="str">
        <f t="shared" si="877"/>
        <v>-15.830926629714668</v>
      </c>
      <c r="E1481" s="71" t="str">
        <f t="shared" si="878"/>
        <v>35.14263929799199</v>
      </c>
      <c r="F1481" s="71" t="str">
        <f t="shared" si="879"/>
        <v>941.0</v>
      </c>
      <c r="G1481" s="71" t="str">
        <f t="shared" si="880"/>
        <v>Malawi</v>
      </c>
      <c r="H1481" s="71" t="str">
        <f t="shared" si="881"/>
        <v>Chiradzulu</v>
      </c>
      <c r="I1481" s="71" t="str">
        <f t="shared" si="882"/>
        <v>Likoswe</v>
      </c>
      <c r="J1481" s="71" t="str">
        <f t="shared" si="883"/>
        <v>Likoswe</v>
      </c>
      <c r="K1481" s="71" t="str">
        <f t="shared" si="884"/>
        <v>Mitawa I</v>
      </c>
      <c r="L1481" s="71">
        <f t="shared" si="885"/>
        <v>0</v>
      </c>
      <c r="M1481" s="71">
        <f t="shared" si="886"/>
        <v>0</v>
      </c>
      <c r="N1481" s="71">
        <f t="shared" si="905"/>
        <v>7</v>
      </c>
      <c r="O1481" s="71" t="str">
        <f t="shared" si="906"/>
        <v>Intermediate Level of Service</v>
      </c>
      <c r="P1481" s="71">
        <v>1</v>
      </c>
      <c r="Q1481" s="71" t="str">
        <f t="shared" si="887"/>
        <v>Afridev Handpump</v>
      </c>
      <c r="R1481" s="71" t="str">
        <f t="shared" si="888"/>
        <v/>
      </c>
      <c r="S1481" s="71" t="str">
        <f t="shared" si="907"/>
        <v>Afridev Handpump</v>
      </c>
      <c r="T1481" s="71">
        <f t="shared" si="889"/>
        <v>1</v>
      </c>
      <c r="U1481" s="71">
        <f t="shared" si="890"/>
        <v>800</v>
      </c>
      <c r="V1481" s="71">
        <f t="shared" si="891"/>
        <v>0</v>
      </c>
      <c r="W1481" s="71">
        <f t="shared" si="892"/>
        <v>1</v>
      </c>
      <c r="X1481" s="71" t="str">
        <f t="shared" si="893"/>
        <v/>
      </c>
      <c r="Y1481" s="71" t="str">
        <f t="shared" si="894"/>
        <v/>
      </c>
      <c r="Z1481" s="71">
        <f t="shared" si="908"/>
        <v>1</v>
      </c>
      <c r="AA1481" s="71">
        <f t="shared" si="895"/>
        <v>1</v>
      </c>
      <c r="AB1481" s="71">
        <f t="shared" si="896"/>
        <v>81</v>
      </c>
      <c r="AC1481" s="71" t="str">
        <f t="shared" si="897"/>
        <v>Handpump</v>
      </c>
      <c r="AD1481" s="71">
        <f t="shared" si="909"/>
        <v>81</v>
      </c>
      <c r="AE1481" s="71" t="str">
        <f t="shared" si="910"/>
        <v/>
      </c>
      <c r="AF1481" s="71">
        <f t="shared" si="898"/>
        <v>1</v>
      </c>
      <c r="AG1481" s="71" t="str">
        <f t="shared" si="899"/>
        <v/>
      </c>
      <c r="AH1481" s="71" t="str">
        <f t="shared" si="900"/>
        <v/>
      </c>
      <c r="AI1481" s="71">
        <f t="shared" si="901"/>
        <v>1</v>
      </c>
      <c r="AJ1481" s="71" t="str">
        <f t="shared" si="902"/>
        <v>Turbidity</v>
      </c>
      <c r="AK1481" s="71">
        <f t="shared" si="903"/>
        <v>1</v>
      </c>
      <c r="AL1481" s="71">
        <f t="shared" si="911"/>
        <v>1</v>
      </c>
      <c r="AM1481" s="71">
        <f t="shared" si="904"/>
        <v>1</v>
      </c>
    </row>
    <row r="1482" spans="1:39" x14ac:dyDescent="0.45">
      <c r="A1482" s="71" t="str">
        <f t="shared" si="874"/>
        <v>2743020064</v>
      </c>
      <c r="B1482" s="71" t="str">
        <f t="shared" si="875"/>
        <v>11-09-2019 12:25:53 UTC</v>
      </c>
      <c r="C1482" s="71" t="str">
        <f t="shared" si="876"/>
        <v>sqyk-1u5e-jnpx</v>
      </c>
      <c r="D1482" s="71" t="str">
        <f t="shared" si="877"/>
        <v>-15.831615664064884</v>
      </c>
      <c r="E1482" s="71" t="str">
        <f t="shared" si="878"/>
        <v>35.134307434782386</v>
      </c>
      <c r="F1482" s="71" t="str">
        <f t="shared" si="879"/>
        <v>1088.0</v>
      </c>
      <c r="G1482" s="71" t="str">
        <f t="shared" si="880"/>
        <v>Malawi</v>
      </c>
      <c r="H1482" s="71" t="str">
        <f t="shared" si="881"/>
        <v>Chiradzulu</v>
      </c>
      <c r="I1482" s="71" t="str">
        <f t="shared" si="882"/>
        <v>Likoswe</v>
      </c>
      <c r="J1482" s="71" t="str">
        <f t="shared" si="883"/>
        <v>Likoswe</v>
      </c>
      <c r="K1482" s="71" t="str">
        <f t="shared" si="884"/>
        <v>Mwenye I</v>
      </c>
      <c r="L1482" s="71">
        <f t="shared" si="885"/>
        <v>0</v>
      </c>
      <c r="M1482" s="71">
        <f t="shared" si="886"/>
        <v>0</v>
      </c>
      <c r="N1482" s="71">
        <f t="shared" si="905"/>
        <v>0</v>
      </c>
      <c r="O1482" s="71" t="str">
        <f t="shared" si="906"/>
        <v>No Improved System</v>
      </c>
      <c r="P1482" s="71" t="s">
        <v>96</v>
      </c>
      <c r="Q1482" s="71" t="str">
        <f t="shared" si="887"/>
        <v/>
      </c>
      <c r="R1482" s="71" t="str">
        <f t="shared" si="888"/>
        <v>Unprotected well</v>
      </c>
      <c r="S1482" s="71" t="str">
        <f t="shared" si="907"/>
        <v>Unprotected well</v>
      </c>
      <c r="T1482" s="71" t="str">
        <f t="shared" si="889"/>
        <v>N/A</v>
      </c>
      <c r="U1482" s="71">
        <f t="shared" si="890"/>
        <v>680</v>
      </c>
      <c r="V1482" s="71" t="str">
        <f t="shared" si="891"/>
        <v>N/A</v>
      </c>
      <c r="W1482" s="71" t="str">
        <f t="shared" si="892"/>
        <v/>
      </c>
      <c r="X1482" s="71" t="str">
        <f t="shared" si="893"/>
        <v/>
      </c>
      <c r="Y1482" s="71" t="str">
        <f t="shared" si="894"/>
        <v/>
      </c>
      <c r="Z1482" s="71" t="str">
        <f t="shared" si="908"/>
        <v>N/A</v>
      </c>
      <c r="AA1482" s="71" t="str">
        <f t="shared" si="895"/>
        <v>N/A</v>
      </c>
      <c r="AB1482" s="71" t="str">
        <f t="shared" si="896"/>
        <v/>
      </c>
      <c r="AC1482" s="71" t="str">
        <f t="shared" si="897"/>
        <v/>
      </c>
      <c r="AD1482" s="71" t="str">
        <f t="shared" si="909"/>
        <v/>
      </c>
      <c r="AE1482" s="71" t="str">
        <f t="shared" si="910"/>
        <v/>
      </c>
      <c r="AF1482" s="71" t="str">
        <f t="shared" si="898"/>
        <v>N/A</v>
      </c>
      <c r="AG1482" s="71" t="str">
        <f t="shared" si="899"/>
        <v/>
      </c>
      <c r="AH1482" s="71" t="str">
        <f t="shared" si="900"/>
        <v/>
      </c>
      <c r="AI1482" s="71" t="str">
        <f t="shared" si="901"/>
        <v/>
      </c>
      <c r="AJ1482" s="71" t="str">
        <f t="shared" si="902"/>
        <v/>
      </c>
      <c r="AK1482" s="71" t="str">
        <f t="shared" si="903"/>
        <v/>
      </c>
      <c r="AL1482" s="71" t="str">
        <f t="shared" si="911"/>
        <v>N/A</v>
      </c>
      <c r="AM1482" s="71" t="str">
        <f t="shared" si="904"/>
        <v>N/A</v>
      </c>
    </row>
    <row r="1483" spans="1:39" x14ac:dyDescent="0.45">
      <c r="A1483" s="71" t="str">
        <f t="shared" si="874"/>
        <v>2731390415</v>
      </c>
      <c r="B1483" s="71" t="str">
        <f t="shared" si="875"/>
        <v>11-09-2019 12:31:05 UTC</v>
      </c>
      <c r="C1483" s="71" t="str">
        <f t="shared" si="876"/>
        <v>7b7t-esek-xk47</v>
      </c>
      <c r="D1483" s="71" t="str">
        <f t="shared" si="877"/>
        <v>-15.830926964990795</v>
      </c>
      <c r="E1483" s="71" t="str">
        <f t="shared" si="878"/>
        <v>35.14256738126278</v>
      </c>
      <c r="F1483" s="71" t="str">
        <f t="shared" si="879"/>
        <v>925.0</v>
      </c>
      <c r="G1483" s="71" t="str">
        <f t="shared" si="880"/>
        <v>Malawi</v>
      </c>
      <c r="H1483" s="71" t="str">
        <f t="shared" si="881"/>
        <v>Chiradzulu</v>
      </c>
      <c r="I1483" s="71" t="str">
        <f t="shared" si="882"/>
        <v>Likoswe</v>
      </c>
      <c r="J1483" s="71" t="str">
        <f t="shared" si="883"/>
        <v>Likoswe</v>
      </c>
      <c r="K1483" s="71" t="str">
        <f t="shared" si="884"/>
        <v>Mitawa I</v>
      </c>
      <c r="L1483" s="71">
        <f t="shared" si="885"/>
        <v>0</v>
      </c>
      <c r="M1483" s="71">
        <f t="shared" si="886"/>
        <v>0</v>
      </c>
      <c r="N1483" s="71">
        <f t="shared" si="905"/>
        <v>3</v>
      </c>
      <c r="O1483" s="71" t="str">
        <f t="shared" si="906"/>
        <v>Basic Level of Service</v>
      </c>
      <c r="P1483" s="71">
        <v>1</v>
      </c>
      <c r="Q1483" s="71" t="str">
        <f t="shared" si="887"/>
        <v>Afridev Handpump</v>
      </c>
      <c r="R1483" s="71" t="str">
        <f t="shared" si="888"/>
        <v/>
      </c>
      <c r="S1483" s="71" t="str">
        <f t="shared" si="907"/>
        <v>Afridev Handpump</v>
      </c>
      <c r="T1483" s="71">
        <f t="shared" si="889"/>
        <v>1</v>
      </c>
      <c r="U1483" s="71">
        <f t="shared" si="890"/>
        <v>800</v>
      </c>
      <c r="V1483" s="71">
        <f t="shared" si="891"/>
        <v>0</v>
      </c>
      <c r="W1483" s="71">
        <f t="shared" si="892"/>
        <v>0</v>
      </c>
      <c r="X1483" s="71">
        <f t="shared" si="893"/>
        <v>1</v>
      </c>
      <c r="Y1483" s="71">
        <f t="shared" si="894"/>
        <v>0</v>
      </c>
      <c r="Z1483" s="71">
        <f t="shared" si="908"/>
        <v>0</v>
      </c>
      <c r="AA1483" s="71">
        <f t="shared" si="895"/>
        <v>0</v>
      </c>
      <c r="AB1483" s="71">
        <f t="shared" si="896"/>
        <v>0</v>
      </c>
      <c r="AC1483" s="71" t="str">
        <f t="shared" si="897"/>
        <v>Handpump</v>
      </c>
      <c r="AD1483" s="71">
        <f t="shared" si="909"/>
        <v>0</v>
      </c>
      <c r="AE1483" s="71" t="str">
        <f t="shared" si="910"/>
        <v/>
      </c>
      <c r="AF1483" s="71">
        <f t="shared" si="898"/>
        <v>1</v>
      </c>
      <c r="AG1483" s="71" t="str">
        <f t="shared" si="899"/>
        <v/>
      </c>
      <c r="AH1483" s="71" t="str">
        <f t="shared" si="900"/>
        <v/>
      </c>
      <c r="AI1483" s="71" t="str">
        <f t="shared" si="901"/>
        <v/>
      </c>
      <c r="AJ1483" s="71" t="str">
        <f t="shared" si="902"/>
        <v>Turbidity</v>
      </c>
      <c r="AK1483" s="71" t="str">
        <f t="shared" si="903"/>
        <v/>
      </c>
      <c r="AL1483" s="71" t="str">
        <f t="shared" si="911"/>
        <v>No Data</v>
      </c>
      <c r="AM1483" s="71">
        <f t="shared" si="904"/>
        <v>0</v>
      </c>
    </row>
    <row r="1484" spans="1:39" x14ac:dyDescent="0.45">
      <c r="A1484" s="71" t="str">
        <f t="shared" si="874"/>
        <v>2733160213</v>
      </c>
      <c r="B1484" s="71" t="str">
        <f t="shared" si="875"/>
        <v>11-09-2019 12:37:59 UTC</v>
      </c>
      <c r="C1484" s="71" t="str">
        <f t="shared" si="876"/>
        <v>v00j-8ams-vp72</v>
      </c>
      <c r="D1484" s="71" t="str">
        <f t="shared" si="877"/>
        <v>-15.753544690087438</v>
      </c>
      <c r="E1484" s="71" t="str">
        <f t="shared" si="878"/>
        <v>35.12870245613158</v>
      </c>
      <c r="F1484" s="71" t="str">
        <f t="shared" si="879"/>
        <v>1039.0</v>
      </c>
      <c r="G1484" s="71" t="str">
        <f t="shared" si="880"/>
        <v>Malawi</v>
      </c>
      <c r="H1484" s="71" t="str">
        <f t="shared" si="881"/>
        <v>Chiradzulu</v>
      </c>
      <c r="I1484" s="71" t="str">
        <f t="shared" si="882"/>
        <v>Mpama</v>
      </c>
      <c r="J1484" s="71" t="str">
        <f t="shared" si="883"/>
        <v>Nsaka</v>
      </c>
      <c r="K1484" s="71" t="str">
        <f t="shared" si="884"/>
        <v>Singano</v>
      </c>
      <c r="L1484" s="71">
        <f t="shared" si="885"/>
        <v>0</v>
      </c>
      <c r="M1484" s="71">
        <f t="shared" si="886"/>
        <v>0</v>
      </c>
      <c r="N1484" s="71">
        <f t="shared" si="905"/>
        <v>0</v>
      </c>
      <c r="O1484" s="71" t="str">
        <f t="shared" si="906"/>
        <v>No Improved System</v>
      </c>
      <c r="P1484" s="71" t="s">
        <v>96</v>
      </c>
      <c r="Q1484" s="71" t="str">
        <f t="shared" si="887"/>
        <v/>
      </c>
      <c r="R1484" s="71" t="str">
        <f t="shared" si="888"/>
        <v>Scoophole</v>
      </c>
      <c r="S1484" s="71" t="str">
        <f t="shared" si="907"/>
        <v>Scoophole</v>
      </c>
      <c r="T1484" s="71" t="str">
        <f t="shared" si="889"/>
        <v>N/A</v>
      </c>
      <c r="U1484" s="71">
        <f t="shared" si="890"/>
        <v>115</v>
      </c>
      <c r="V1484" s="71" t="str">
        <f t="shared" si="891"/>
        <v>N/A</v>
      </c>
      <c r="W1484" s="71" t="str">
        <f t="shared" si="892"/>
        <v/>
      </c>
      <c r="X1484" s="71" t="str">
        <f t="shared" si="893"/>
        <v/>
      </c>
      <c r="Y1484" s="71" t="str">
        <f t="shared" si="894"/>
        <v/>
      </c>
      <c r="Z1484" s="71" t="str">
        <f t="shared" si="908"/>
        <v>N/A</v>
      </c>
      <c r="AA1484" s="71" t="str">
        <f t="shared" si="895"/>
        <v>N/A</v>
      </c>
      <c r="AB1484" s="71" t="str">
        <f t="shared" si="896"/>
        <v/>
      </c>
      <c r="AC1484" s="71" t="str">
        <f t="shared" si="897"/>
        <v/>
      </c>
      <c r="AD1484" s="71" t="str">
        <f t="shared" si="909"/>
        <v/>
      </c>
      <c r="AE1484" s="71" t="str">
        <f t="shared" si="910"/>
        <v/>
      </c>
      <c r="AF1484" s="71" t="str">
        <f t="shared" si="898"/>
        <v>N/A</v>
      </c>
      <c r="AG1484" s="71" t="str">
        <f t="shared" si="899"/>
        <v/>
      </c>
      <c r="AH1484" s="71" t="str">
        <f t="shared" si="900"/>
        <v/>
      </c>
      <c r="AI1484" s="71" t="str">
        <f t="shared" si="901"/>
        <v/>
      </c>
      <c r="AJ1484" s="71" t="str">
        <f t="shared" si="902"/>
        <v/>
      </c>
      <c r="AK1484" s="71" t="str">
        <f t="shared" si="903"/>
        <v/>
      </c>
      <c r="AL1484" s="71" t="str">
        <f t="shared" si="911"/>
        <v>N/A</v>
      </c>
      <c r="AM1484" s="71" t="str">
        <f t="shared" si="904"/>
        <v>N/A</v>
      </c>
    </row>
    <row r="1485" spans="1:39" x14ac:dyDescent="0.45">
      <c r="A1485" s="71" t="str">
        <f t="shared" si="874"/>
        <v>2741250347</v>
      </c>
      <c r="B1485" s="71" t="str">
        <f t="shared" si="875"/>
        <v>11-09-2019 12:48:03 UTC</v>
      </c>
      <c r="C1485" s="71" t="str">
        <f t="shared" si="876"/>
        <v>5cck-0crr-u5s8</v>
      </c>
      <c r="D1485" s="71" t="str">
        <f t="shared" si="877"/>
        <v>-15.833348957821727</v>
      </c>
      <c r="E1485" s="71" t="str">
        <f t="shared" si="878"/>
        <v>35.14568528160453</v>
      </c>
      <c r="F1485" s="71" t="str">
        <f t="shared" si="879"/>
        <v>940.0</v>
      </c>
      <c r="G1485" s="71" t="str">
        <f t="shared" si="880"/>
        <v>Malawi</v>
      </c>
      <c r="H1485" s="71" t="str">
        <f t="shared" si="881"/>
        <v>Chiradzulu</v>
      </c>
      <c r="I1485" s="71" t="str">
        <f t="shared" si="882"/>
        <v>Likoswe</v>
      </c>
      <c r="J1485" s="71" t="str">
        <f t="shared" si="883"/>
        <v>Likoswe</v>
      </c>
      <c r="K1485" s="71" t="str">
        <f t="shared" si="884"/>
        <v>Mitawa I</v>
      </c>
      <c r="L1485" s="71">
        <f t="shared" si="885"/>
        <v>0</v>
      </c>
      <c r="M1485" s="71">
        <f t="shared" si="886"/>
        <v>0</v>
      </c>
      <c r="N1485" s="71">
        <f t="shared" si="905"/>
        <v>5</v>
      </c>
      <c r="O1485" s="71" t="str">
        <f t="shared" si="906"/>
        <v>Basic Level of Service</v>
      </c>
      <c r="P1485" s="71">
        <v>1</v>
      </c>
      <c r="Q1485" s="71" t="str">
        <f t="shared" si="887"/>
        <v>Afridev Handpump</v>
      </c>
      <c r="R1485" s="71" t="str">
        <f t="shared" si="888"/>
        <v/>
      </c>
      <c r="S1485" s="71" t="str">
        <f t="shared" si="907"/>
        <v>Afridev Handpump</v>
      </c>
      <c r="T1485" s="71">
        <f t="shared" si="889"/>
        <v>1</v>
      </c>
      <c r="U1485" s="71">
        <f t="shared" si="890"/>
        <v>50</v>
      </c>
      <c r="V1485" s="71">
        <f t="shared" si="891"/>
        <v>1</v>
      </c>
      <c r="W1485" s="71">
        <f t="shared" si="892"/>
        <v>0</v>
      </c>
      <c r="X1485" s="71">
        <f t="shared" si="893"/>
        <v>1</v>
      </c>
      <c r="Y1485" s="71">
        <f t="shared" si="894"/>
        <v>0</v>
      </c>
      <c r="Z1485" s="71">
        <f t="shared" si="908"/>
        <v>0</v>
      </c>
      <c r="AA1485" s="71">
        <f t="shared" si="895"/>
        <v>1</v>
      </c>
      <c r="AB1485" s="71">
        <f t="shared" si="896"/>
        <v>190</v>
      </c>
      <c r="AC1485" s="71" t="str">
        <f t="shared" si="897"/>
        <v>Handpump</v>
      </c>
      <c r="AD1485" s="71">
        <f t="shared" si="909"/>
        <v>190</v>
      </c>
      <c r="AE1485" s="71" t="str">
        <f t="shared" si="910"/>
        <v/>
      </c>
      <c r="AF1485" s="71">
        <f t="shared" si="898"/>
        <v>0</v>
      </c>
      <c r="AG1485" s="71" t="str">
        <f t="shared" si="899"/>
        <v/>
      </c>
      <c r="AH1485" s="71" t="str">
        <f t="shared" si="900"/>
        <v/>
      </c>
      <c r="AI1485" s="71">
        <f t="shared" si="901"/>
        <v>1</v>
      </c>
      <c r="AJ1485" s="71" t="str">
        <f t="shared" si="902"/>
        <v>Turbidity</v>
      </c>
      <c r="AK1485" s="71">
        <f t="shared" si="903"/>
        <v>1</v>
      </c>
      <c r="AL1485" s="71">
        <f t="shared" si="911"/>
        <v>1</v>
      </c>
      <c r="AM1485" s="71">
        <f t="shared" si="904"/>
        <v>0</v>
      </c>
    </row>
    <row r="1486" spans="1:39" x14ac:dyDescent="0.45">
      <c r="A1486" s="71" t="str">
        <f t="shared" si="874"/>
        <v>2737200257</v>
      </c>
      <c r="B1486" s="71" t="str">
        <f t="shared" si="875"/>
        <v>11-09-2019 13:02:09 UTC</v>
      </c>
      <c r="C1486" s="71" t="str">
        <f t="shared" si="876"/>
        <v>qk2s-dw31-ckg3</v>
      </c>
      <c r="D1486" s="71" t="str">
        <f t="shared" si="877"/>
        <v>-15.850908374413848</v>
      </c>
      <c r="E1486" s="71" t="str">
        <f t="shared" si="878"/>
        <v>35.136959217488766</v>
      </c>
      <c r="F1486" s="71" t="str">
        <f t="shared" si="879"/>
        <v>937.0</v>
      </c>
      <c r="G1486" s="71" t="str">
        <f t="shared" si="880"/>
        <v>Malawi</v>
      </c>
      <c r="H1486" s="71" t="str">
        <f t="shared" si="881"/>
        <v>Chiradzulu</v>
      </c>
      <c r="I1486" s="71" t="str">
        <f t="shared" si="882"/>
        <v>Likoswe</v>
      </c>
      <c r="J1486" s="71" t="str">
        <f t="shared" si="883"/>
        <v>Msomera</v>
      </c>
      <c r="K1486" s="71" t="str">
        <f t="shared" si="884"/>
        <v>Msomera</v>
      </c>
      <c r="L1486" s="71">
        <f t="shared" si="885"/>
        <v>0</v>
      </c>
      <c r="M1486" s="71">
        <f t="shared" si="886"/>
        <v>0</v>
      </c>
      <c r="N1486" s="71">
        <f t="shared" si="905"/>
        <v>0</v>
      </c>
      <c r="O1486" s="71" t="str">
        <f t="shared" si="906"/>
        <v>No Improved System</v>
      </c>
      <c r="P1486" s="71" t="s">
        <v>96</v>
      </c>
      <c r="Q1486" s="71" t="str">
        <f t="shared" si="887"/>
        <v/>
      </c>
      <c r="R1486" s="71" t="str">
        <f t="shared" si="888"/>
        <v>Unprotected Spring</v>
      </c>
      <c r="S1486" s="71" t="str">
        <f t="shared" si="907"/>
        <v>Unprotected Spring</v>
      </c>
      <c r="T1486" s="71" t="str">
        <f t="shared" si="889"/>
        <v>N/A</v>
      </c>
      <c r="U1486" s="71">
        <f t="shared" si="890"/>
        <v>1000</v>
      </c>
      <c r="V1486" s="71" t="str">
        <f t="shared" si="891"/>
        <v>N/A</v>
      </c>
      <c r="W1486" s="71" t="str">
        <f t="shared" si="892"/>
        <v/>
      </c>
      <c r="X1486" s="71" t="str">
        <f t="shared" si="893"/>
        <v/>
      </c>
      <c r="Y1486" s="71" t="str">
        <f t="shared" si="894"/>
        <v/>
      </c>
      <c r="Z1486" s="71" t="str">
        <f t="shared" si="908"/>
        <v>N/A</v>
      </c>
      <c r="AA1486" s="71" t="str">
        <f t="shared" si="895"/>
        <v>N/A</v>
      </c>
      <c r="AB1486" s="71" t="str">
        <f t="shared" si="896"/>
        <v/>
      </c>
      <c r="AC1486" s="71" t="str">
        <f t="shared" si="897"/>
        <v/>
      </c>
      <c r="AD1486" s="71" t="str">
        <f t="shared" si="909"/>
        <v/>
      </c>
      <c r="AE1486" s="71" t="str">
        <f t="shared" si="910"/>
        <v/>
      </c>
      <c r="AF1486" s="71" t="str">
        <f t="shared" si="898"/>
        <v>N/A</v>
      </c>
      <c r="AG1486" s="71" t="str">
        <f t="shared" si="899"/>
        <v/>
      </c>
      <c r="AH1486" s="71" t="str">
        <f t="shared" si="900"/>
        <v/>
      </c>
      <c r="AI1486" s="71" t="str">
        <f t="shared" si="901"/>
        <v/>
      </c>
      <c r="AJ1486" s="71" t="str">
        <f t="shared" si="902"/>
        <v/>
      </c>
      <c r="AK1486" s="71" t="str">
        <f t="shared" si="903"/>
        <v/>
      </c>
      <c r="AL1486" s="71" t="str">
        <f t="shared" si="911"/>
        <v>N/A</v>
      </c>
      <c r="AM1486" s="71" t="str">
        <f t="shared" si="904"/>
        <v>N/A</v>
      </c>
    </row>
    <row r="1487" spans="1:39" x14ac:dyDescent="0.45">
      <c r="A1487" s="71" t="str">
        <f t="shared" si="874"/>
        <v>2711890318</v>
      </c>
      <c r="B1487" s="71" t="str">
        <f t="shared" si="875"/>
        <v>11-09-2019 13:02:23 UTC</v>
      </c>
      <c r="C1487" s="71" t="str">
        <f t="shared" si="876"/>
        <v>25u6-u1ah-chw0</v>
      </c>
      <c r="D1487" s="71" t="str">
        <f t="shared" si="877"/>
        <v>-15.826373328454792</v>
      </c>
      <c r="E1487" s="71" t="str">
        <f t="shared" si="878"/>
        <v>35.140367383137345</v>
      </c>
      <c r="F1487" s="71" t="str">
        <f t="shared" si="879"/>
        <v>1004.0</v>
      </c>
      <c r="G1487" s="71" t="str">
        <f t="shared" si="880"/>
        <v>Malawi</v>
      </c>
      <c r="H1487" s="71" t="str">
        <f t="shared" si="881"/>
        <v>Chiradzulu</v>
      </c>
      <c r="I1487" s="71" t="str">
        <f t="shared" si="882"/>
        <v>Likoswe</v>
      </c>
      <c r="J1487" s="71" t="str">
        <f t="shared" si="883"/>
        <v>Likoswe</v>
      </c>
      <c r="K1487" s="71" t="str">
        <f t="shared" si="884"/>
        <v>Mwenye I</v>
      </c>
      <c r="L1487" s="71">
        <f t="shared" si="885"/>
        <v>0</v>
      </c>
      <c r="M1487" s="71">
        <f t="shared" si="886"/>
        <v>0</v>
      </c>
      <c r="N1487" s="71">
        <f t="shared" si="905"/>
        <v>8</v>
      </c>
      <c r="O1487" s="71" t="str">
        <f t="shared" si="906"/>
        <v>High Level of Service</v>
      </c>
      <c r="P1487" s="71">
        <v>1</v>
      </c>
      <c r="Q1487" s="71" t="str">
        <f t="shared" si="887"/>
        <v>Afridev Handpump</v>
      </c>
      <c r="R1487" s="71" t="str">
        <f t="shared" si="888"/>
        <v/>
      </c>
      <c r="S1487" s="71" t="str">
        <f t="shared" si="907"/>
        <v>Afridev Handpump</v>
      </c>
      <c r="T1487" s="71">
        <f t="shared" si="889"/>
        <v>1</v>
      </c>
      <c r="U1487" s="71">
        <f t="shared" si="890"/>
        <v>105</v>
      </c>
      <c r="V1487" s="71">
        <f t="shared" si="891"/>
        <v>1</v>
      </c>
      <c r="W1487" s="71">
        <f t="shared" si="892"/>
        <v>1</v>
      </c>
      <c r="X1487" s="71" t="str">
        <f t="shared" si="893"/>
        <v/>
      </c>
      <c r="Y1487" s="71" t="str">
        <f t="shared" si="894"/>
        <v/>
      </c>
      <c r="Z1487" s="71">
        <f t="shared" si="908"/>
        <v>1</v>
      </c>
      <c r="AA1487" s="71">
        <f t="shared" si="895"/>
        <v>1</v>
      </c>
      <c r="AB1487" s="71">
        <f t="shared" si="896"/>
        <v>55</v>
      </c>
      <c r="AC1487" s="71" t="str">
        <f t="shared" si="897"/>
        <v>Handpump</v>
      </c>
      <c r="AD1487" s="71">
        <f t="shared" si="909"/>
        <v>55</v>
      </c>
      <c r="AE1487" s="71" t="str">
        <f t="shared" si="910"/>
        <v/>
      </c>
      <c r="AF1487" s="71">
        <f t="shared" si="898"/>
        <v>1</v>
      </c>
      <c r="AG1487" s="71" t="str">
        <f t="shared" si="899"/>
        <v/>
      </c>
      <c r="AH1487" s="71" t="str">
        <f t="shared" si="900"/>
        <v/>
      </c>
      <c r="AI1487" s="71">
        <f t="shared" si="901"/>
        <v>1</v>
      </c>
      <c r="AJ1487" s="71" t="str">
        <f t="shared" si="902"/>
        <v>Turbidity</v>
      </c>
      <c r="AK1487" s="71">
        <f t="shared" si="903"/>
        <v>1</v>
      </c>
      <c r="AL1487" s="71">
        <f t="shared" si="911"/>
        <v>1</v>
      </c>
      <c r="AM1487" s="71">
        <f t="shared" si="904"/>
        <v>1</v>
      </c>
    </row>
    <row r="1488" spans="1:39" x14ac:dyDescent="0.45">
      <c r="A1488" s="71" t="str">
        <f t="shared" si="874"/>
        <v>2719910452</v>
      </c>
      <c r="B1488" s="71" t="str">
        <f t="shared" si="875"/>
        <v>11-09-2019 13:23:32 UTC</v>
      </c>
      <c r="C1488" s="71" t="str">
        <f t="shared" si="876"/>
        <v>9vrr-rvq7-p1fm</v>
      </c>
      <c r="D1488" s="71" t="str">
        <f t="shared" si="877"/>
        <v>-15.828726296313107</v>
      </c>
      <c r="E1488" s="71" t="str">
        <f t="shared" si="878"/>
        <v>35.12734073214233</v>
      </c>
      <c r="F1488" s="71" t="str">
        <f t="shared" si="879"/>
        <v>958.0</v>
      </c>
      <c r="G1488" s="71" t="str">
        <f t="shared" si="880"/>
        <v>Malawi</v>
      </c>
      <c r="H1488" s="71" t="str">
        <f t="shared" si="881"/>
        <v>Chiradzulu</v>
      </c>
      <c r="I1488" s="71" t="str">
        <f t="shared" si="882"/>
        <v>Likoswe</v>
      </c>
      <c r="J1488" s="71" t="str">
        <f t="shared" si="883"/>
        <v>Likoswe</v>
      </c>
      <c r="K1488" s="71" t="str">
        <f t="shared" si="884"/>
        <v>Namulumbwa</v>
      </c>
      <c r="L1488" s="71">
        <f t="shared" si="885"/>
        <v>0</v>
      </c>
      <c r="M1488" s="71">
        <f t="shared" si="886"/>
        <v>0</v>
      </c>
      <c r="N1488" s="71">
        <f t="shared" si="905"/>
        <v>0</v>
      </c>
      <c r="O1488" s="71" t="str">
        <f t="shared" si="906"/>
        <v>No Improved System</v>
      </c>
      <c r="P1488" s="71" t="s">
        <v>96</v>
      </c>
      <c r="Q1488" s="71" t="str">
        <f t="shared" si="887"/>
        <v/>
      </c>
      <c r="R1488" s="71" t="str">
        <f t="shared" si="888"/>
        <v>Unprotected Spring</v>
      </c>
      <c r="S1488" s="71" t="str">
        <f t="shared" si="907"/>
        <v>Unprotected Spring</v>
      </c>
      <c r="T1488" s="71" t="str">
        <f t="shared" si="889"/>
        <v>N/A</v>
      </c>
      <c r="U1488" s="71">
        <f t="shared" si="890"/>
        <v>160</v>
      </c>
      <c r="V1488" s="71" t="str">
        <f t="shared" si="891"/>
        <v>N/A</v>
      </c>
      <c r="W1488" s="71" t="str">
        <f t="shared" si="892"/>
        <v/>
      </c>
      <c r="X1488" s="71" t="str">
        <f t="shared" si="893"/>
        <v/>
      </c>
      <c r="Y1488" s="71" t="str">
        <f t="shared" si="894"/>
        <v/>
      </c>
      <c r="Z1488" s="71" t="str">
        <f t="shared" si="908"/>
        <v>N/A</v>
      </c>
      <c r="AA1488" s="71" t="str">
        <f t="shared" si="895"/>
        <v>N/A</v>
      </c>
      <c r="AB1488" s="71" t="str">
        <f t="shared" si="896"/>
        <v/>
      </c>
      <c r="AC1488" s="71" t="str">
        <f t="shared" si="897"/>
        <v/>
      </c>
      <c r="AD1488" s="71" t="str">
        <f t="shared" si="909"/>
        <v/>
      </c>
      <c r="AE1488" s="71" t="str">
        <f t="shared" si="910"/>
        <v/>
      </c>
      <c r="AF1488" s="71" t="str">
        <f t="shared" si="898"/>
        <v>N/A</v>
      </c>
      <c r="AG1488" s="71" t="str">
        <f t="shared" si="899"/>
        <v/>
      </c>
      <c r="AH1488" s="71" t="str">
        <f t="shared" si="900"/>
        <v/>
      </c>
      <c r="AI1488" s="71" t="str">
        <f t="shared" si="901"/>
        <v/>
      </c>
      <c r="AJ1488" s="71" t="str">
        <f t="shared" si="902"/>
        <v/>
      </c>
      <c r="AK1488" s="71" t="str">
        <f t="shared" si="903"/>
        <v/>
      </c>
      <c r="AL1488" s="71" t="str">
        <f t="shared" si="911"/>
        <v>N/A</v>
      </c>
      <c r="AM1488" s="71" t="str">
        <f t="shared" si="904"/>
        <v>N/A</v>
      </c>
    </row>
    <row r="1489" spans="1:39" x14ac:dyDescent="0.45">
      <c r="A1489" s="71" t="str">
        <f t="shared" si="874"/>
        <v>2741250199</v>
      </c>
      <c r="B1489" s="71" t="str">
        <f t="shared" si="875"/>
        <v>11-09-2019 13:36:31 UTC</v>
      </c>
      <c r="C1489" s="71" t="str">
        <f t="shared" si="876"/>
        <v>qus7-ve5g-bvp5</v>
      </c>
      <c r="D1489" s="71" t="str">
        <f t="shared" si="877"/>
        <v>-15.843784678727388</v>
      </c>
      <c r="E1489" s="71" t="str">
        <f t="shared" si="878"/>
        <v>35.15061526559293</v>
      </c>
      <c r="F1489" s="71" t="str">
        <f t="shared" si="879"/>
        <v>909.0</v>
      </c>
      <c r="G1489" s="71" t="str">
        <f t="shared" si="880"/>
        <v>Malawi</v>
      </c>
      <c r="H1489" s="71" t="str">
        <f t="shared" si="881"/>
        <v>Chiradzulu</v>
      </c>
      <c r="I1489" s="71" t="str">
        <f t="shared" si="882"/>
        <v>Likoswe</v>
      </c>
      <c r="J1489" s="71" t="str">
        <f t="shared" si="883"/>
        <v>Likoswe</v>
      </c>
      <c r="K1489" s="71" t="str">
        <f t="shared" si="884"/>
        <v>Nkasa</v>
      </c>
      <c r="L1489" s="71">
        <f t="shared" si="885"/>
        <v>0</v>
      </c>
      <c r="M1489" s="71">
        <f t="shared" si="886"/>
        <v>0</v>
      </c>
      <c r="N1489" s="71">
        <f t="shared" si="905"/>
        <v>0</v>
      </c>
      <c r="O1489" s="71" t="str">
        <f t="shared" si="906"/>
        <v>No Improved System</v>
      </c>
      <c r="P1489" s="71" t="s">
        <v>96</v>
      </c>
      <c r="Q1489" s="71" t="str">
        <f t="shared" si="887"/>
        <v/>
      </c>
      <c r="R1489" s="71" t="str">
        <f t="shared" si="888"/>
        <v>Unprotected Spring</v>
      </c>
      <c r="S1489" s="71" t="str">
        <f t="shared" si="907"/>
        <v>Unprotected Spring</v>
      </c>
      <c r="T1489" s="71" t="str">
        <f t="shared" si="889"/>
        <v>N/A</v>
      </c>
      <c r="U1489" s="71">
        <f t="shared" si="890"/>
        <v>150</v>
      </c>
      <c r="V1489" s="71" t="str">
        <f t="shared" si="891"/>
        <v>N/A</v>
      </c>
      <c r="W1489" s="71" t="str">
        <f t="shared" si="892"/>
        <v/>
      </c>
      <c r="X1489" s="71" t="str">
        <f t="shared" si="893"/>
        <v/>
      </c>
      <c r="Y1489" s="71" t="str">
        <f t="shared" si="894"/>
        <v/>
      </c>
      <c r="Z1489" s="71" t="str">
        <f t="shared" si="908"/>
        <v>N/A</v>
      </c>
      <c r="AA1489" s="71" t="str">
        <f t="shared" si="895"/>
        <v>N/A</v>
      </c>
      <c r="AB1489" s="71" t="str">
        <f t="shared" si="896"/>
        <v/>
      </c>
      <c r="AC1489" s="71" t="str">
        <f t="shared" si="897"/>
        <v/>
      </c>
      <c r="AD1489" s="71" t="str">
        <f t="shared" si="909"/>
        <v/>
      </c>
      <c r="AE1489" s="71" t="str">
        <f t="shared" si="910"/>
        <v/>
      </c>
      <c r="AF1489" s="71" t="str">
        <f t="shared" si="898"/>
        <v>N/A</v>
      </c>
      <c r="AG1489" s="71" t="str">
        <f t="shared" si="899"/>
        <v/>
      </c>
      <c r="AH1489" s="71" t="str">
        <f t="shared" si="900"/>
        <v/>
      </c>
      <c r="AI1489" s="71" t="str">
        <f t="shared" si="901"/>
        <v/>
      </c>
      <c r="AJ1489" s="71" t="str">
        <f t="shared" si="902"/>
        <v/>
      </c>
      <c r="AK1489" s="71" t="str">
        <f t="shared" si="903"/>
        <v/>
      </c>
      <c r="AL1489" s="71" t="str">
        <f t="shared" si="911"/>
        <v>N/A</v>
      </c>
      <c r="AM1489" s="71" t="str">
        <f t="shared" si="904"/>
        <v>N/A</v>
      </c>
    </row>
    <row r="1490" spans="1:39" x14ac:dyDescent="0.45">
      <c r="A1490" s="71" t="str">
        <f t="shared" si="874"/>
        <v>2718080362</v>
      </c>
      <c r="B1490" s="71" t="str">
        <f t="shared" si="875"/>
        <v>11-09-2019 13:38:55 UTC</v>
      </c>
      <c r="C1490" s="71" t="str">
        <f t="shared" si="876"/>
        <v>6gu6-tfhw-8ag8</v>
      </c>
      <c r="D1490" s="71" t="str">
        <f t="shared" si="877"/>
        <v>-15.710685169324279</v>
      </c>
      <c r="E1490" s="71" t="str">
        <f t="shared" si="878"/>
        <v>35.30131693929434</v>
      </c>
      <c r="F1490" s="71" t="str">
        <f t="shared" si="879"/>
        <v>755.0</v>
      </c>
      <c r="G1490" s="71" t="str">
        <f t="shared" si="880"/>
        <v>Malawi</v>
      </c>
      <c r="H1490" s="71" t="str">
        <f t="shared" si="881"/>
        <v>Chiradzulu</v>
      </c>
      <c r="I1490" s="71" t="str">
        <f t="shared" si="882"/>
        <v>Sandrack</v>
      </c>
      <c r="J1490" s="71" t="str">
        <f t="shared" si="883"/>
        <v>Munlo</v>
      </c>
      <c r="K1490" s="71" t="str">
        <f t="shared" si="884"/>
        <v>Nakhuba II</v>
      </c>
      <c r="L1490" s="71">
        <f t="shared" si="885"/>
        <v>0</v>
      </c>
      <c r="M1490" s="71">
        <f t="shared" si="886"/>
        <v>0</v>
      </c>
      <c r="N1490" s="71">
        <f t="shared" si="905"/>
        <v>6</v>
      </c>
      <c r="O1490" s="71" t="str">
        <f t="shared" si="906"/>
        <v>Intermediate Level of Service</v>
      </c>
      <c r="P1490" s="71">
        <v>1</v>
      </c>
      <c r="Q1490" s="71" t="str">
        <f t="shared" si="887"/>
        <v>Afridev Handpump</v>
      </c>
      <c r="R1490" s="71" t="str">
        <f t="shared" si="888"/>
        <v/>
      </c>
      <c r="S1490" s="71" t="str">
        <f t="shared" si="907"/>
        <v>Afridev Handpump</v>
      </c>
      <c r="T1490" s="71">
        <f t="shared" si="889"/>
        <v>1</v>
      </c>
      <c r="U1490" s="71">
        <f t="shared" si="890"/>
        <v>527</v>
      </c>
      <c r="V1490" s="71">
        <f t="shared" si="891"/>
        <v>0</v>
      </c>
      <c r="W1490" s="71">
        <f t="shared" si="892"/>
        <v>1</v>
      </c>
      <c r="X1490" s="71" t="str">
        <f t="shared" si="893"/>
        <v/>
      </c>
      <c r="Y1490" s="71" t="str">
        <f t="shared" si="894"/>
        <v/>
      </c>
      <c r="Z1490" s="71">
        <f t="shared" si="908"/>
        <v>1</v>
      </c>
      <c r="AA1490" s="71">
        <f t="shared" si="895"/>
        <v>1</v>
      </c>
      <c r="AB1490" s="71">
        <f t="shared" si="896"/>
        <v>55</v>
      </c>
      <c r="AC1490" s="71" t="str">
        <f t="shared" si="897"/>
        <v>Handpump</v>
      </c>
      <c r="AD1490" s="71">
        <f t="shared" si="909"/>
        <v>55</v>
      </c>
      <c r="AE1490" s="71" t="str">
        <f t="shared" si="910"/>
        <v/>
      </c>
      <c r="AF1490" s="71">
        <f t="shared" si="898"/>
        <v>1</v>
      </c>
      <c r="AG1490" s="71" t="str">
        <f t="shared" si="899"/>
        <v/>
      </c>
      <c r="AH1490" s="71" t="str">
        <f t="shared" si="900"/>
        <v/>
      </c>
      <c r="AI1490" s="71" t="str">
        <f t="shared" si="901"/>
        <v/>
      </c>
      <c r="AJ1490" s="71" t="str">
        <f t="shared" si="902"/>
        <v>Turbidity</v>
      </c>
      <c r="AK1490" s="71">
        <f t="shared" si="903"/>
        <v>1</v>
      </c>
      <c r="AL1490" s="71" t="str">
        <f t="shared" si="911"/>
        <v>No Data</v>
      </c>
      <c r="AM1490" s="71">
        <f t="shared" si="904"/>
        <v>1</v>
      </c>
    </row>
    <row r="1491" spans="1:39" x14ac:dyDescent="0.45">
      <c r="A1491" s="71" t="str">
        <f t="shared" si="874"/>
        <v>2746450463</v>
      </c>
      <c r="B1491" s="71" t="str">
        <f t="shared" si="875"/>
        <v>11-09-2019 13:52:09 UTC</v>
      </c>
      <c r="C1491" s="71" t="str">
        <f t="shared" si="876"/>
        <v>3605-87vj-y0jn</v>
      </c>
      <c r="D1491" s="71" t="str">
        <f t="shared" si="877"/>
        <v>-15.827573616988957</v>
      </c>
      <c r="E1491" s="71" t="str">
        <f t="shared" si="878"/>
        <v>35.12765446677804</v>
      </c>
      <c r="F1491" s="71" t="str">
        <f t="shared" si="879"/>
        <v>949.0</v>
      </c>
      <c r="G1491" s="71" t="str">
        <f t="shared" si="880"/>
        <v>Malawi</v>
      </c>
      <c r="H1491" s="71" t="str">
        <f t="shared" si="881"/>
        <v>Chiradzulu</v>
      </c>
      <c r="I1491" s="71" t="str">
        <f t="shared" si="882"/>
        <v>Likoswe</v>
      </c>
      <c r="J1491" s="71" t="str">
        <f t="shared" si="883"/>
        <v>Likoswe</v>
      </c>
      <c r="K1491" s="71" t="str">
        <f t="shared" si="884"/>
        <v>Liunje</v>
      </c>
      <c r="L1491" s="71">
        <f t="shared" si="885"/>
        <v>0</v>
      </c>
      <c r="M1491" s="71">
        <f t="shared" si="886"/>
        <v>0</v>
      </c>
      <c r="N1491" s="71">
        <f t="shared" si="905"/>
        <v>7</v>
      </c>
      <c r="O1491" s="71" t="str">
        <f t="shared" si="906"/>
        <v>Intermediate Level of Service</v>
      </c>
      <c r="P1491" s="71">
        <v>1</v>
      </c>
      <c r="Q1491" s="71" t="str">
        <f t="shared" si="887"/>
        <v>Afridev Handpump</v>
      </c>
      <c r="R1491" s="71" t="str">
        <f t="shared" si="888"/>
        <v/>
      </c>
      <c r="S1491" s="71" t="str">
        <f t="shared" si="907"/>
        <v>Afridev Handpump</v>
      </c>
      <c r="T1491" s="71">
        <f t="shared" si="889"/>
        <v>1</v>
      </c>
      <c r="U1491" s="71">
        <f t="shared" si="890"/>
        <v>800</v>
      </c>
      <c r="V1491" s="71">
        <f t="shared" si="891"/>
        <v>0</v>
      </c>
      <c r="W1491" s="71">
        <f t="shared" si="892"/>
        <v>0</v>
      </c>
      <c r="X1491" s="71">
        <f t="shared" si="893"/>
        <v>1</v>
      </c>
      <c r="Y1491" s="71">
        <f t="shared" si="894"/>
        <v>1</v>
      </c>
      <c r="Z1491" s="71">
        <f t="shared" si="908"/>
        <v>1</v>
      </c>
      <c r="AA1491" s="71">
        <f t="shared" si="895"/>
        <v>1</v>
      </c>
      <c r="AB1491" s="71">
        <f t="shared" si="896"/>
        <v>78</v>
      </c>
      <c r="AC1491" s="71" t="str">
        <f t="shared" si="897"/>
        <v>Handpump</v>
      </c>
      <c r="AD1491" s="71">
        <f t="shared" si="909"/>
        <v>78</v>
      </c>
      <c r="AE1491" s="71" t="str">
        <f t="shared" si="910"/>
        <v/>
      </c>
      <c r="AF1491" s="71">
        <f t="shared" si="898"/>
        <v>1</v>
      </c>
      <c r="AG1491" s="71" t="str">
        <f t="shared" si="899"/>
        <v/>
      </c>
      <c r="AH1491" s="71" t="str">
        <f t="shared" si="900"/>
        <v/>
      </c>
      <c r="AI1491" s="71">
        <f t="shared" si="901"/>
        <v>1</v>
      </c>
      <c r="AJ1491" s="71" t="str">
        <f t="shared" si="902"/>
        <v>Turbidity</v>
      </c>
      <c r="AK1491" s="71">
        <f t="shared" si="903"/>
        <v>1</v>
      </c>
      <c r="AL1491" s="71">
        <f t="shared" si="911"/>
        <v>1</v>
      </c>
      <c r="AM1491" s="71">
        <f t="shared" si="904"/>
        <v>1</v>
      </c>
    </row>
    <row r="1492" spans="1:39" x14ac:dyDescent="0.45">
      <c r="A1492" s="71" t="str">
        <f t="shared" si="874"/>
        <v>2729320313</v>
      </c>
      <c r="B1492" s="71" t="str">
        <f t="shared" si="875"/>
        <v>11-09-2019 13:56:43 UTC</v>
      </c>
      <c r="C1492" s="71" t="str">
        <f t="shared" si="876"/>
        <v>67bu-d7g2-exfr</v>
      </c>
      <c r="D1492" s="71" t="str">
        <f t="shared" si="877"/>
        <v>-15.842338507063687</v>
      </c>
      <c r="E1492" s="71" t="str">
        <f t="shared" si="878"/>
        <v>35.15357466414571</v>
      </c>
      <c r="F1492" s="71" t="str">
        <f t="shared" si="879"/>
        <v>915.0</v>
      </c>
      <c r="G1492" s="71" t="str">
        <f t="shared" si="880"/>
        <v>Malawi</v>
      </c>
      <c r="H1492" s="71" t="str">
        <f t="shared" si="881"/>
        <v>Chiradzulu</v>
      </c>
      <c r="I1492" s="71" t="str">
        <f t="shared" si="882"/>
        <v>Likoswe</v>
      </c>
      <c r="J1492" s="71" t="str">
        <f t="shared" si="883"/>
        <v>Likoswe</v>
      </c>
      <c r="K1492" s="71" t="str">
        <f t="shared" si="884"/>
        <v>Nkasa</v>
      </c>
      <c r="L1492" s="71">
        <f t="shared" si="885"/>
        <v>0</v>
      </c>
      <c r="M1492" s="71">
        <f t="shared" si="886"/>
        <v>0</v>
      </c>
      <c r="N1492" s="71">
        <f t="shared" si="905"/>
        <v>5</v>
      </c>
      <c r="O1492" s="71" t="str">
        <f t="shared" si="906"/>
        <v>Basic Level of Service</v>
      </c>
      <c r="P1492" s="71">
        <v>1</v>
      </c>
      <c r="Q1492" s="71" t="str">
        <f t="shared" si="887"/>
        <v>Afridev Handpump</v>
      </c>
      <c r="R1492" s="71" t="str">
        <f t="shared" si="888"/>
        <v/>
      </c>
      <c r="S1492" s="71" t="str">
        <f t="shared" si="907"/>
        <v>Afridev Handpump</v>
      </c>
      <c r="T1492" s="71">
        <f t="shared" si="889"/>
        <v>1</v>
      </c>
      <c r="U1492" s="71">
        <f t="shared" si="890"/>
        <v>340</v>
      </c>
      <c r="V1492" s="71">
        <f t="shared" si="891"/>
        <v>0</v>
      </c>
      <c r="W1492" s="71">
        <f t="shared" si="892"/>
        <v>0</v>
      </c>
      <c r="X1492" s="71">
        <f t="shared" si="893"/>
        <v>1</v>
      </c>
      <c r="Y1492" s="71">
        <f t="shared" si="894"/>
        <v>0</v>
      </c>
      <c r="Z1492" s="71">
        <f t="shared" si="908"/>
        <v>0</v>
      </c>
      <c r="AA1492" s="71">
        <f t="shared" si="895"/>
        <v>1</v>
      </c>
      <c r="AB1492" s="71">
        <f t="shared" si="896"/>
        <v>110</v>
      </c>
      <c r="AC1492" s="71" t="str">
        <f t="shared" si="897"/>
        <v>Handpump</v>
      </c>
      <c r="AD1492" s="71">
        <f t="shared" si="909"/>
        <v>110</v>
      </c>
      <c r="AE1492" s="71" t="str">
        <f t="shared" si="910"/>
        <v/>
      </c>
      <c r="AF1492" s="71">
        <f t="shared" si="898"/>
        <v>1</v>
      </c>
      <c r="AG1492" s="71" t="str">
        <f t="shared" si="899"/>
        <v/>
      </c>
      <c r="AH1492" s="71" t="str">
        <f t="shared" si="900"/>
        <v/>
      </c>
      <c r="AI1492" s="71">
        <f t="shared" si="901"/>
        <v>1</v>
      </c>
      <c r="AJ1492" s="71" t="str">
        <f t="shared" si="902"/>
        <v>Turbidity</v>
      </c>
      <c r="AK1492" s="71">
        <f t="shared" si="903"/>
        <v>1</v>
      </c>
      <c r="AL1492" s="71">
        <f t="shared" si="911"/>
        <v>1</v>
      </c>
      <c r="AM1492" s="71">
        <f t="shared" si="904"/>
        <v>0</v>
      </c>
    </row>
    <row r="1493" spans="1:39" x14ac:dyDescent="0.45">
      <c r="A1493" s="71" t="str">
        <f t="shared" si="874"/>
        <v>2711900406</v>
      </c>
      <c r="B1493" s="71" t="str">
        <f t="shared" si="875"/>
        <v>11-09-2019 14:13:43 UTC</v>
      </c>
      <c r="C1493" s="71" t="str">
        <f t="shared" si="876"/>
        <v>ewbg-8b2k-7t86</v>
      </c>
      <c r="D1493" s="71" t="str">
        <f t="shared" si="877"/>
        <v>-15.82556426525116</v>
      </c>
      <c r="E1493" s="71" t="str">
        <f t="shared" si="878"/>
        <v>35.12435861863196</v>
      </c>
      <c r="F1493" s="71" t="str">
        <f t="shared" si="879"/>
        <v>971.0</v>
      </c>
      <c r="G1493" s="71" t="str">
        <f t="shared" si="880"/>
        <v>Malawi</v>
      </c>
      <c r="H1493" s="71" t="str">
        <f t="shared" si="881"/>
        <v>Chiradzulu</v>
      </c>
      <c r="I1493" s="71" t="str">
        <f t="shared" si="882"/>
        <v>Likoswe</v>
      </c>
      <c r="J1493" s="71" t="str">
        <f t="shared" si="883"/>
        <v>Likoswe</v>
      </c>
      <c r="K1493" s="71" t="str">
        <f t="shared" si="884"/>
        <v>Liunje</v>
      </c>
      <c r="L1493" s="71">
        <f t="shared" si="885"/>
        <v>0</v>
      </c>
      <c r="M1493" s="71">
        <f t="shared" si="886"/>
        <v>0</v>
      </c>
      <c r="N1493" s="71">
        <f t="shared" si="905"/>
        <v>3</v>
      </c>
      <c r="O1493" s="71" t="str">
        <f t="shared" si="906"/>
        <v>Basic Level of Service</v>
      </c>
      <c r="P1493" s="71">
        <v>1</v>
      </c>
      <c r="Q1493" s="71" t="str">
        <f t="shared" si="887"/>
        <v>Afridev Handpump</v>
      </c>
      <c r="R1493" s="71" t="str">
        <f t="shared" si="888"/>
        <v/>
      </c>
      <c r="S1493" s="71" t="str">
        <f t="shared" si="907"/>
        <v>Afridev Handpump</v>
      </c>
      <c r="T1493" s="71">
        <f t="shared" si="889"/>
        <v>1</v>
      </c>
      <c r="U1493" s="71">
        <f t="shared" si="890"/>
        <v>800</v>
      </c>
      <c r="V1493" s="71">
        <f t="shared" si="891"/>
        <v>0</v>
      </c>
      <c r="W1493" s="71">
        <f t="shared" si="892"/>
        <v>0</v>
      </c>
      <c r="X1493" s="71">
        <f t="shared" si="893"/>
        <v>1</v>
      </c>
      <c r="Y1493" s="71">
        <f t="shared" si="894"/>
        <v>0</v>
      </c>
      <c r="Z1493" s="71">
        <f t="shared" si="908"/>
        <v>0</v>
      </c>
      <c r="AA1493" s="71">
        <f t="shared" si="895"/>
        <v>0</v>
      </c>
      <c r="AB1493" s="71">
        <f t="shared" si="896"/>
        <v>0</v>
      </c>
      <c r="AC1493" s="71" t="str">
        <f t="shared" si="897"/>
        <v>Handpump</v>
      </c>
      <c r="AD1493" s="71">
        <f t="shared" si="909"/>
        <v>0</v>
      </c>
      <c r="AE1493" s="71" t="str">
        <f t="shared" si="910"/>
        <v/>
      </c>
      <c r="AF1493" s="71">
        <f t="shared" si="898"/>
        <v>1</v>
      </c>
      <c r="AG1493" s="71" t="str">
        <f t="shared" si="899"/>
        <v/>
      </c>
      <c r="AH1493" s="71" t="str">
        <f t="shared" si="900"/>
        <v/>
      </c>
      <c r="AI1493" s="71" t="str">
        <f t="shared" si="901"/>
        <v/>
      </c>
      <c r="AJ1493" s="71" t="str">
        <f t="shared" si="902"/>
        <v>Turbidity</v>
      </c>
      <c r="AK1493" s="71" t="str">
        <f t="shared" si="903"/>
        <v/>
      </c>
      <c r="AL1493" s="71" t="str">
        <f t="shared" si="911"/>
        <v>No Data</v>
      </c>
      <c r="AM1493" s="71">
        <f t="shared" si="904"/>
        <v>0</v>
      </c>
    </row>
    <row r="1494" spans="1:39" x14ac:dyDescent="0.45">
      <c r="A1494" s="71" t="str">
        <f t="shared" si="874"/>
        <v>2737200315</v>
      </c>
      <c r="B1494" s="71" t="str">
        <f t="shared" si="875"/>
        <v>11-09-2019 14:14:31 UTC</v>
      </c>
      <c r="C1494" s="71" t="str">
        <f t="shared" si="876"/>
        <v>b5g7-3h1f-kr1v</v>
      </c>
      <c r="D1494" s="71" t="str">
        <f t="shared" si="877"/>
        <v>-15.673920172266662</v>
      </c>
      <c r="E1494" s="71" t="str">
        <f t="shared" si="878"/>
        <v>35.3083526249975</v>
      </c>
      <c r="F1494" s="71" t="str">
        <f t="shared" si="879"/>
        <v>794.0</v>
      </c>
      <c r="G1494" s="71" t="str">
        <f t="shared" si="880"/>
        <v>Malawi</v>
      </c>
      <c r="H1494" s="71" t="str">
        <f t="shared" si="881"/>
        <v>Chiradzulu</v>
      </c>
      <c r="I1494" s="71" t="str">
        <f t="shared" si="882"/>
        <v>Sandrack</v>
      </c>
      <c r="J1494" s="71" t="str">
        <f t="shared" si="883"/>
        <v>Dyanyama</v>
      </c>
      <c r="K1494" s="71" t="str">
        <f t="shared" si="884"/>
        <v>Likhomo</v>
      </c>
      <c r="L1494" s="71">
        <f t="shared" si="885"/>
        <v>0</v>
      </c>
      <c r="M1494" s="71">
        <f t="shared" si="886"/>
        <v>0</v>
      </c>
      <c r="N1494" s="71">
        <f t="shared" si="905"/>
        <v>6</v>
      </c>
      <c r="O1494" s="71" t="str">
        <f t="shared" si="906"/>
        <v>Intermediate Level of Service</v>
      </c>
      <c r="P1494" s="71">
        <v>1</v>
      </c>
      <c r="Q1494" s="71" t="str">
        <f t="shared" si="887"/>
        <v>Afridev Handpump</v>
      </c>
      <c r="R1494" s="71" t="str">
        <f t="shared" si="888"/>
        <v/>
      </c>
      <c r="S1494" s="71" t="str">
        <f t="shared" si="907"/>
        <v>Afridev Handpump</v>
      </c>
      <c r="T1494" s="71">
        <f t="shared" si="889"/>
        <v>1</v>
      </c>
      <c r="U1494" s="71">
        <f t="shared" si="890"/>
        <v>302</v>
      </c>
      <c r="V1494" s="71">
        <f t="shared" si="891"/>
        <v>0</v>
      </c>
      <c r="W1494" s="71">
        <f t="shared" si="892"/>
        <v>1</v>
      </c>
      <c r="X1494" s="71" t="str">
        <f t="shared" si="893"/>
        <v/>
      </c>
      <c r="Y1494" s="71" t="str">
        <f t="shared" si="894"/>
        <v/>
      </c>
      <c r="Z1494" s="71">
        <f t="shared" si="908"/>
        <v>1</v>
      </c>
      <c r="AA1494" s="71">
        <f t="shared" si="895"/>
        <v>1</v>
      </c>
      <c r="AB1494" s="71">
        <f t="shared" si="896"/>
        <v>66</v>
      </c>
      <c r="AC1494" s="71" t="str">
        <f t="shared" si="897"/>
        <v>Handpump</v>
      </c>
      <c r="AD1494" s="71">
        <f t="shared" si="909"/>
        <v>66</v>
      </c>
      <c r="AE1494" s="71" t="str">
        <f t="shared" si="910"/>
        <v/>
      </c>
      <c r="AF1494" s="71">
        <f t="shared" si="898"/>
        <v>1</v>
      </c>
      <c r="AG1494" s="71" t="str">
        <f t="shared" si="899"/>
        <v/>
      </c>
      <c r="AH1494" s="71" t="str">
        <f t="shared" si="900"/>
        <v/>
      </c>
      <c r="AI1494" s="71" t="str">
        <f t="shared" si="901"/>
        <v/>
      </c>
      <c r="AJ1494" s="71" t="str">
        <f t="shared" si="902"/>
        <v>Turbidity</v>
      </c>
      <c r="AK1494" s="71">
        <f t="shared" si="903"/>
        <v>1</v>
      </c>
      <c r="AL1494" s="71" t="str">
        <f t="shared" si="911"/>
        <v>No Data</v>
      </c>
      <c r="AM1494" s="71">
        <f t="shared" si="904"/>
        <v>1</v>
      </c>
    </row>
    <row r="1495" spans="1:39" x14ac:dyDescent="0.45">
      <c r="A1495" s="71" t="str">
        <f t="shared" si="874"/>
        <v>2725570282</v>
      </c>
      <c r="B1495" s="71" t="str">
        <f t="shared" si="875"/>
        <v>11-09-2019 14:19:02 UTC</v>
      </c>
      <c r="C1495" s="71" t="str">
        <f t="shared" si="876"/>
        <v>wnxs-xagf-1an5</v>
      </c>
      <c r="D1495" s="71" t="str">
        <f t="shared" si="877"/>
        <v>-15.845227371901274</v>
      </c>
      <c r="E1495" s="71" t="str">
        <f t="shared" si="878"/>
        <v>35.15462826937437</v>
      </c>
      <c r="F1495" s="71" t="str">
        <f t="shared" si="879"/>
        <v>893.0</v>
      </c>
      <c r="G1495" s="71" t="str">
        <f t="shared" si="880"/>
        <v>Malawi</v>
      </c>
      <c r="H1495" s="71" t="str">
        <f t="shared" si="881"/>
        <v>Chiradzulu</v>
      </c>
      <c r="I1495" s="71" t="str">
        <f t="shared" si="882"/>
        <v>Likoswe</v>
      </c>
      <c r="J1495" s="71" t="str">
        <f t="shared" si="883"/>
        <v>Likoswe</v>
      </c>
      <c r="K1495" s="71" t="str">
        <f t="shared" si="884"/>
        <v>Ntepele</v>
      </c>
      <c r="L1495" s="71">
        <f t="shared" si="885"/>
        <v>0</v>
      </c>
      <c r="M1495" s="71">
        <f t="shared" si="886"/>
        <v>0</v>
      </c>
      <c r="N1495" s="71">
        <f t="shared" si="905"/>
        <v>0</v>
      </c>
      <c r="O1495" s="71" t="str">
        <f t="shared" si="906"/>
        <v>No Improved System</v>
      </c>
      <c r="P1495" s="71" t="s">
        <v>96</v>
      </c>
      <c r="Q1495" s="71" t="str">
        <f t="shared" si="887"/>
        <v/>
      </c>
      <c r="R1495" s="71" t="str">
        <f t="shared" si="888"/>
        <v>Unprotected well</v>
      </c>
      <c r="S1495" s="71" t="str">
        <f t="shared" si="907"/>
        <v>Unprotected well</v>
      </c>
      <c r="T1495" s="71" t="str">
        <f t="shared" si="889"/>
        <v>N/A</v>
      </c>
      <c r="U1495" s="71">
        <f t="shared" si="890"/>
        <v>925</v>
      </c>
      <c r="V1495" s="71" t="str">
        <f t="shared" si="891"/>
        <v>N/A</v>
      </c>
      <c r="W1495" s="71" t="str">
        <f t="shared" si="892"/>
        <v/>
      </c>
      <c r="X1495" s="71" t="str">
        <f t="shared" si="893"/>
        <v/>
      </c>
      <c r="Y1495" s="71" t="str">
        <f t="shared" si="894"/>
        <v/>
      </c>
      <c r="Z1495" s="71" t="str">
        <f t="shared" si="908"/>
        <v>N/A</v>
      </c>
      <c r="AA1495" s="71" t="str">
        <f t="shared" si="895"/>
        <v>N/A</v>
      </c>
      <c r="AB1495" s="71" t="str">
        <f t="shared" si="896"/>
        <v/>
      </c>
      <c r="AC1495" s="71" t="str">
        <f t="shared" si="897"/>
        <v/>
      </c>
      <c r="AD1495" s="71" t="str">
        <f t="shared" si="909"/>
        <v/>
      </c>
      <c r="AE1495" s="71" t="str">
        <f t="shared" si="910"/>
        <v/>
      </c>
      <c r="AF1495" s="71" t="str">
        <f t="shared" si="898"/>
        <v>N/A</v>
      </c>
      <c r="AG1495" s="71" t="str">
        <f t="shared" si="899"/>
        <v/>
      </c>
      <c r="AH1495" s="71" t="str">
        <f t="shared" si="900"/>
        <v/>
      </c>
      <c r="AI1495" s="71" t="str">
        <f t="shared" si="901"/>
        <v/>
      </c>
      <c r="AJ1495" s="71" t="str">
        <f t="shared" si="902"/>
        <v/>
      </c>
      <c r="AK1495" s="71" t="str">
        <f t="shared" si="903"/>
        <v/>
      </c>
      <c r="AL1495" s="71" t="str">
        <f t="shared" si="911"/>
        <v>N/A</v>
      </c>
      <c r="AM1495" s="71" t="str">
        <f t="shared" si="904"/>
        <v>N/A</v>
      </c>
    </row>
    <row r="1496" spans="1:39" x14ac:dyDescent="0.45">
      <c r="A1496" s="71" t="str">
        <f t="shared" si="874"/>
        <v>2725600495</v>
      </c>
      <c r="B1496" s="71" t="str">
        <f t="shared" si="875"/>
        <v>11-09-2019 14:27:41 UTC</v>
      </c>
      <c r="C1496" s="71" t="str">
        <f t="shared" si="876"/>
        <v>w40n-02rd-ccgx</v>
      </c>
      <c r="D1496" s="71" t="str">
        <f t="shared" si="877"/>
        <v>-15.822645141743124</v>
      </c>
      <c r="E1496" s="71" t="str">
        <f t="shared" si="878"/>
        <v>35.12097040191293</v>
      </c>
      <c r="F1496" s="71" t="str">
        <f t="shared" si="879"/>
        <v>976.0</v>
      </c>
      <c r="G1496" s="71" t="str">
        <f t="shared" si="880"/>
        <v>Malawi</v>
      </c>
      <c r="H1496" s="71" t="str">
        <f t="shared" si="881"/>
        <v>Chiradzulu</v>
      </c>
      <c r="I1496" s="71" t="str">
        <f t="shared" si="882"/>
        <v>Likoswe</v>
      </c>
      <c r="J1496" s="71" t="str">
        <f t="shared" si="883"/>
        <v>Likoswe</v>
      </c>
      <c r="K1496" s="71" t="str">
        <f t="shared" si="884"/>
        <v>Liunje</v>
      </c>
      <c r="L1496" s="71">
        <f t="shared" si="885"/>
        <v>0</v>
      </c>
      <c r="M1496" s="71">
        <f t="shared" si="886"/>
        <v>0</v>
      </c>
      <c r="N1496" s="71">
        <f t="shared" si="905"/>
        <v>0</v>
      </c>
      <c r="O1496" s="71" t="str">
        <f t="shared" si="906"/>
        <v>No Improved System</v>
      </c>
      <c r="P1496" s="71" t="s">
        <v>96</v>
      </c>
      <c r="Q1496" s="71" t="str">
        <f t="shared" si="887"/>
        <v/>
      </c>
      <c r="R1496" s="71" t="str">
        <f t="shared" si="888"/>
        <v>Unprotected well</v>
      </c>
      <c r="S1496" s="71" t="str">
        <f t="shared" si="907"/>
        <v>Unprotected well</v>
      </c>
      <c r="T1496" s="71" t="str">
        <f t="shared" si="889"/>
        <v>N/A</v>
      </c>
      <c r="U1496" s="71">
        <f t="shared" si="890"/>
        <v>800</v>
      </c>
      <c r="V1496" s="71" t="str">
        <f t="shared" si="891"/>
        <v>N/A</v>
      </c>
      <c r="W1496" s="71" t="str">
        <f t="shared" si="892"/>
        <v/>
      </c>
      <c r="X1496" s="71" t="str">
        <f t="shared" si="893"/>
        <v/>
      </c>
      <c r="Y1496" s="71" t="str">
        <f t="shared" si="894"/>
        <v/>
      </c>
      <c r="Z1496" s="71" t="str">
        <f t="shared" si="908"/>
        <v>N/A</v>
      </c>
      <c r="AA1496" s="71" t="str">
        <f t="shared" si="895"/>
        <v>N/A</v>
      </c>
      <c r="AB1496" s="71" t="str">
        <f t="shared" si="896"/>
        <v/>
      </c>
      <c r="AC1496" s="71" t="str">
        <f t="shared" si="897"/>
        <v/>
      </c>
      <c r="AD1496" s="71" t="str">
        <f t="shared" si="909"/>
        <v/>
      </c>
      <c r="AE1496" s="71" t="str">
        <f t="shared" si="910"/>
        <v/>
      </c>
      <c r="AF1496" s="71" t="str">
        <f t="shared" si="898"/>
        <v>N/A</v>
      </c>
      <c r="AG1496" s="71" t="str">
        <f t="shared" si="899"/>
        <v/>
      </c>
      <c r="AH1496" s="71" t="str">
        <f t="shared" si="900"/>
        <v/>
      </c>
      <c r="AI1496" s="71" t="str">
        <f t="shared" si="901"/>
        <v/>
      </c>
      <c r="AJ1496" s="71" t="str">
        <f t="shared" si="902"/>
        <v/>
      </c>
      <c r="AK1496" s="71" t="str">
        <f t="shared" si="903"/>
        <v/>
      </c>
      <c r="AL1496" s="71" t="str">
        <f t="shared" si="911"/>
        <v>N/A</v>
      </c>
      <c r="AM1496" s="71" t="str">
        <f t="shared" si="904"/>
        <v>N/A</v>
      </c>
    </row>
    <row r="1497" spans="1:39" x14ac:dyDescent="0.45">
      <c r="A1497" s="71" t="str">
        <f t="shared" si="874"/>
        <v>2731390308</v>
      </c>
      <c r="B1497" s="71" t="str">
        <f t="shared" si="875"/>
        <v>11-09-2019 14:44:59 UTC</v>
      </c>
      <c r="C1497" s="71" t="str">
        <f t="shared" si="876"/>
        <v>g0m7-58bd-4jd4</v>
      </c>
      <c r="D1497" s="71" t="str">
        <f t="shared" si="877"/>
        <v>-15.679474105127156</v>
      </c>
      <c r="E1497" s="71" t="str">
        <f t="shared" si="878"/>
        <v>35.309340599924326</v>
      </c>
      <c r="F1497" s="71" t="str">
        <f t="shared" si="879"/>
        <v>777.0</v>
      </c>
      <c r="G1497" s="71" t="str">
        <f t="shared" si="880"/>
        <v>Malawi</v>
      </c>
      <c r="H1497" s="71" t="str">
        <f t="shared" si="881"/>
        <v>Chiradzulu</v>
      </c>
      <c r="I1497" s="71" t="str">
        <f t="shared" si="882"/>
        <v>Sandrack</v>
      </c>
      <c r="J1497" s="71" t="str">
        <f t="shared" si="883"/>
        <v>Dyanyama</v>
      </c>
      <c r="K1497" s="71" t="str">
        <f t="shared" si="884"/>
        <v>Likhomo</v>
      </c>
      <c r="L1497" s="71">
        <f t="shared" si="885"/>
        <v>0</v>
      </c>
      <c r="M1497" s="71">
        <f t="shared" si="886"/>
        <v>0</v>
      </c>
      <c r="N1497" s="71">
        <f t="shared" si="905"/>
        <v>5</v>
      </c>
      <c r="O1497" s="71" t="str">
        <f t="shared" si="906"/>
        <v>Basic Level of Service</v>
      </c>
      <c r="P1497" s="71">
        <v>1</v>
      </c>
      <c r="Q1497" s="71" t="str">
        <f t="shared" si="887"/>
        <v>Afridev Handpump</v>
      </c>
      <c r="R1497" s="71" t="str">
        <f t="shared" si="888"/>
        <v/>
      </c>
      <c r="S1497" s="71" t="str">
        <f t="shared" si="907"/>
        <v>Afridev Handpump</v>
      </c>
      <c r="T1497" s="71">
        <f t="shared" si="889"/>
        <v>1</v>
      </c>
      <c r="U1497" s="71">
        <f t="shared" si="890"/>
        <v>302</v>
      </c>
      <c r="V1497" s="71">
        <f t="shared" si="891"/>
        <v>0</v>
      </c>
      <c r="W1497" s="71">
        <f t="shared" si="892"/>
        <v>1</v>
      </c>
      <c r="X1497" s="71" t="str">
        <f t="shared" si="893"/>
        <v/>
      </c>
      <c r="Y1497" s="71" t="str">
        <f t="shared" si="894"/>
        <v/>
      </c>
      <c r="Z1497" s="71">
        <f t="shared" si="908"/>
        <v>1</v>
      </c>
      <c r="AA1497" s="71">
        <f t="shared" si="895"/>
        <v>1</v>
      </c>
      <c r="AB1497" s="71">
        <f t="shared" si="896"/>
        <v>80</v>
      </c>
      <c r="AC1497" s="71" t="str">
        <f t="shared" si="897"/>
        <v>Handpump</v>
      </c>
      <c r="AD1497" s="71">
        <f t="shared" si="909"/>
        <v>80</v>
      </c>
      <c r="AE1497" s="71" t="str">
        <f t="shared" si="910"/>
        <v/>
      </c>
      <c r="AF1497" s="71">
        <f t="shared" si="898"/>
        <v>1</v>
      </c>
      <c r="AG1497" s="71" t="str">
        <f t="shared" si="899"/>
        <v/>
      </c>
      <c r="AH1497" s="71" t="str">
        <f t="shared" si="900"/>
        <v/>
      </c>
      <c r="AI1497" s="71" t="str">
        <f t="shared" si="901"/>
        <v/>
      </c>
      <c r="AJ1497" s="71" t="str">
        <f t="shared" si="902"/>
        <v>Turbidity</v>
      </c>
      <c r="AK1497" s="71">
        <f t="shared" si="903"/>
        <v>1</v>
      </c>
      <c r="AL1497" s="71" t="str">
        <f t="shared" si="911"/>
        <v>No Data</v>
      </c>
      <c r="AM1497" s="71">
        <f t="shared" si="904"/>
        <v>0</v>
      </c>
    </row>
    <row r="1498" spans="1:39" x14ac:dyDescent="0.45">
      <c r="A1498" s="71" t="str">
        <f t="shared" si="874"/>
        <v>2725600497</v>
      </c>
      <c r="B1498" s="71" t="str">
        <f t="shared" si="875"/>
        <v>11-09-2019 14:46:02 UTC</v>
      </c>
      <c r="C1498" s="71" t="str">
        <f t="shared" si="876"/>
        <v>9t8b-t8de-6d83</v>
      </c>
      <c r="D1498" s="71" t="str">
        <f t="shared" si="877"/>
        <v>-15.836246539838612</v>
      </c>
      <c r="E1498" s="71" t="str">
        <f t="shared" si="878"/>
        <v>35.148817263543606</v>
      </c>
      <c r="F1498" s="71" t="str">
        <f t="shared" si="879"/>
        <v>933.0</v>
      </c>
      <c r="G1498" s="71" t="str">
        <f t="shared" si="880"/>
        <v>Malawi</v>
      </c>
      <c r="H1498" s="71" t="str">
        <f t="shared" si="881"/>
        <v>Chiradzulu</v>
      </c>
      <c r="I1498" s="71" t="str">
        <f t="shared" si="882"/>
        <v>Likoswe</v>
      </c>
      <c r="J1498" s="71" t="str">
        <f t="shared" si="883"/>
        <v>Likoswe</v>
      </c>
      <c r="K1498" s="71" t="str">
        <f t="shared" si="884"/>
        <v>Mzembere</v>
      </c>
      <c r="L1498" s="71">
        <f t="shared" si="885"/>
        <v>0</v>
      </c>
      <c r="M1498" s="71">
        <f t="shared" si="886"/>
        <v>0</v>
      </c>
      <c r="N1498" s="71">
        <f t="shared" si="905"/>
        <v>6</v>
      </c>
      <c r="O1498" s="71" t="str">
        <f t="shared" si="906"/>
        <v>Intermediate Level of Service</v>
      </c>
      <c r="P1498" s="71">
        <v>1</v>
      </c>
      <c r="Q1498" s="71" t="str">
        <f t="shared" si="887"/>
        <v>Afridev Handpump</v>
      </c>
      <c r="R1498" s="71" t="str">
        <f t="shared" si="888"/>
        <v/>
      </c>
      <c r="S1498" s="71" t="str">
        <f t="shared" si="907"/>
        <v>Afridev Handpump</v>
      </c>
      <c r="T1498" s="71">
        <f t="shared" si="889"/>
        <v>1</v>
      </c>
      <c r="U1498" s="71">
        <f t="shared" si="890"/>
        <v>500</v>
      </c>
      <c r="V1498" s="71">
        <f t="shared" si="891"/>
        <v>0</v>
      </c>
      <c r="W1498" s="71">
        <f t="shared" si="892"/>
        <v>0</v>
      </c>
      <c r="X1498" s="71">
        <f t="shared" si="893"/>
        <v>1</v>
      </c>
      <c r="Y1498" s="71">
        <f t="shared" si="894"/>
        <v>0</v>
      </c>
      <c r="Z1498" s="71">
        <f t="shared" si="908"/>
        <v>0</v>
      </c>
      <c r="AA1498" s="71">
        <f t="shared" si="895"/>
        <v>1</v>
      </c>
      <c r="AB1498" s="71">
        <f t="shared" si="896"/>
        <v>68</v>
      </c>
      <c r="AC1498" s="71" t="str">
        <f t="shared" si="897"/>
        <v>Handpump</v>
      </c>
      <c r="AD1498" s="71">
        <f t="shared" si="909"/>
        <v>68</v>
      </c>
      <c r="AE1498" s="71" t="str">
        <f t="shared" si="910"/>
        <v/>
      </c>
      <c r="AF1498" s="71">
        <f t="shared" si="898"/>
        <v>1</v>
      </c>
      <c r="AG1498" s="71" t="str">
        <f t="shared" si="899"/>
        <v/>
      </c>
      <c r="AH1498" s="71" t="str">
        <f t="shared" si="900"/>
        <v/>
      </c>
      <c r="AI1498" s="71">
        <f t="shared" si="901"/>
        <v>1</v>
      </c>
      <c r="AJ1498" s="71" t="str">
        <f t="shared" si="902"/>
        <v>Turbidity</v>
      </c>
      <c r="AK1498" s="71">
        <f t="shared" si="903"/>
        <v>1</v>
      </c>
      <c r="AL1498" s="71">
        <f t="shared" si="911"/>
        <v>1</v>
      </c>
      <c r="AM1498" s="71">
        <f t="shared" si="904"/>
        <v>1</v>
      </c>
    </row>
    <row r="1499" spans="1:39" x14ac:dyDescent="0.45">
      <c r="A1499" s="71" t="str">
        <f t="shared" si="874"/>
        <v>2744660414</v>
      </c>
      <c r="B1499" s="71" t="str">
        <f t="shared" si="875"/>
        <v>11-09-2019 14:49:21 UTC</v>
      </c>
      <c r="C1499" s="71" t="str">
        <f t="shared" si="876"/>
        <v>px90-bqpv-b9da</v>
      </c>
      <c r="D1499" s="71" t="str">
        <f t="shared" si="877"/>
        <v>-15.828526513651013</v>
      </c>
      <c r="E1499" s="71" t="str">
        <f t="shared" si="878"/>
        <v>35.1627466455102</v>
      </c>
      <c r="F1499" s="71" t="str">
        <f t="shared" si="879"/>
        <v>878.0</v>
      </c>
      <c r="G1499" s="71" t="str">
        <f t="shared" si="880"/>
        <v>Malawi</v>
      </c>
      <c r="H1499" s="71" t="str">
        <f t="shared" si="881"/>
        <v>Chiradzulu</v>
      </c>
      <c r="I1499" s="71" t="str">
        <f t="shared" si="882"/>
        <v>Likoswe</v>
      </c>
      <c r="J1499" s="71" t="str">
        <f t="shared" si="883"/>
        <v>Njelemba</v>
      </c>
      <c r="K1499" s="71" t="str">
        <f t="shared" si="884"/>
        <v>Adam</v>
      </c>
      <c r="L1499" s="71">
        <f t="shared" si="885"/>
        <v>0</v>
      </c>
      <c r="M1499" s="71">
        <f t="shared" si="886"/>
        <v>0</v>
      </c>
      <c r="N1499" s="71">
        <f t="shared" si="905"/>
        <v>4</v>
      </c>
      <c r="O1499" s="71" t="str">
        <f t="shared" si="906"/>
        <v>Basic Level of Service</v>
      </c>
      <c r="P1499" s="71">
        <v>1</v>
      </c>
      <c r="Q1499" s="71" t="str">
        <f t="shared" si="887"/>
        <v>Afridev Handpump</v>
      </c>
      <c r="R1499" s="71" t="str">
        <f t="shared" si="888"/>
        <v/>
      </c>
      <c r="S1499" s="71" t="str">
        <f t="shared" si="907"/>
        <v>Afridev Handpump</v>
      </c>
      <c r="T1499" s="71">
        <f t="shared" si="889"/>
        <v>1</v>
      </c>
      <c r="U1499" s="71">
        <f t="shared" si="890"/>
        <v>160</v>
      </c>
      <c r="V1499" s="71">
        <f t="shared" si="891"/>
        <v>1</v>
      </c>
      <c r="W1499" s="71">
        <f t="shared" si="892"/>
        <v>0</v>
      </c>
      <c r="X1499" s="71">
        <f t="shared" si="893"/>
        <v>1</v>
      </c>
      <c r="Y1499" s="71">
        <f t="shared" si="894"/>
        <v>0</v>
      </c>
      <c r="Z1499" s="71">
        <f t="shared" si="908"/>
        <v>0</v>
      </c>
      <c r="AA1499" s="71">
        <f t="shared" si="895"/>
        <v>0</v>
      </c>
      <c r="AB1499" s="71">
        <f t="shared" si="896"/>
        <v>0</v>
      </c>
      <c r="AC1499" s="71" t="str">
        <f t="shared" si="897"/>
        <v>Handpump</v>
      </c>
      <c r="AD1499" s="71">
        <f t="shared" si="909"/>
        <v>0</v>
      </c>
      <c r="AE1499" s="71" t="str">
        <f t="shared" si="910"/>
        <v/>
      </c>
      <c r="AF1499" s="71">
        <f t="shared" si="898"/>
        <v>1</v>
      </c>
      <c r="AG1499" s="71" t="str">
        <f t="shared" si="899"/>
        <v/>
      </c>
      <c r="AH1499" s="71" t="str">
        <f t="shared" si="900"/>
        <v/>
      </c>
      <c r="AI1499" s="71" t="str">
        <f t="shared" si="901"/>
        <v/>
      </c>
      <c r="AJ1499" s="71" t="str">
        <f t="shared" si="902"/>
        <v>Turbidity</v>
      </c>
      <c r="AK1499" s="71" t="str">
        <f t="shared" si="903"/>
        <v/>
      </c>
      <c r="AL1499" s="71" t="str">
        <f t="shared" si="911"/>
        <v>No Data</v>
      </c>
      <c r="AM1499" s="71">
        <f t="shared" si="904"/>
        <v>0</v>
      </c>
    </row>
    <row r="1500" spans="1:39" x14ac:dyDescent="0.45">
      <c r="A1500" s="71" t="str">
        <f t="shared" si="874"/>
        <v>2748370457</v>
      </c>
      <c r="B1500" s="71" t="str">
        <f t="shared" si="875"/>
        <v>11-09-2019 16:57:54 UTC</v>
      </c>
      <c r="C1500" s="71" t="str">
        <f t="shared" si="876"/>
        <v>8wx9-butd-42er</v>
      </c>
      <c r="D1500" s="71" t="str">
        <f t="shared" si="877"/>
        <v>-15.74762191157788</v>
      </c>
      <c r="E1500" s="71" t="str">
        <f t="shared" si="878"/>
        <v>35.14437468722463</v>
      </c>
      <c r="F1500" s="71" t="str">
        <f t="shared" si="879"/>
        <v>1028.0</v>
      </c>
      <c r="G1500" s="71" t="str">
        <f t="shared" si="880"/>
        <v>Malawi</v>
      </c>
      <c r="H1500" s="71" t="str">
        <f t="shared" si="881"/>
        <v>Chiradzulu</v>
      </c>
      <c r="I1500" s="71" t="str">
        <f t="shared" si="882"/>
        <v>Mpama</v>
      </c>
      <c r="J1500" s="71" t="str">
        <f t="shared" si="883"/>
        <v>Nsaka</v>
      </c>
      <c r="K1500" s="71" t="str">
        <f t="shared" si="884"/>
        <v>Kanyenda</v>
      </c>
      <c r="L1500" s="71">
        <f t="shared" si="885"/>
        <v>0</v>
      </c>
      <c r="M1500" s="71">
        <f t="shared" si="886"/>
        <v>0</v>
      </c>
      <c r="N1500" s="71">
        <f t="shared" si="905"/>
        <v>4</v>
      </c>
      <c r="O1500" s="71" t="str">
        <f t="shared" si="906"/>
        <v>Basic Level of Service</v>
      </c>
      <c r="P1500" s="71">
        <v>1</v>
      </c>
      <c r="Q1500" s="71" t="str">
        <f t="shared" si="887"/>
        <v>Afridev Handpump</v>
      </c>
      <c r="R1500" s="71" t="str">
        <f t="shared" si="888"/>
        <v/>
      </c>
      <c r="S1500" s="71" t="str">
        <f t="shared" si="907"/>
        <v>Afridev Handpump</v>
      </c>
      <c r="T1500" s="71">
        <f t="shared" si="889"/>
        <v>1</v>
      </c>
      <c r="U1500" s="71">
        <f t="shared" si="890"/>
        <v>780</v>
      </c>
      <c r="V1500" s="71">
        <f t="shared" si="891"/>
        <v>0</v>
      </c>
      <c r="W1500" s="71">
        <f t="shared" si="892"/>
        <v>1</v>
      </c>
      <c r="X1500" s="71" t="str">
        <f t="shared" si="893"/>
        <v/>
      </c>
      <c r="Y1500" s="71" t="str">
        <f t="shared" si="894"/>
        <v/>
      </c>
      <c r="Z1500" s="71">
        <f t="shared" si="908"/>
        <v>1</v>
      </c>
      <c r="AA1500" s="71">
        <f t="shared" si="895"/>
        <v>0</v>
      </c>
      <c r="AB1500" s="71">
        <f t="shared" si="896"/>
        <v>0</v>
      </c>
      <c r="AC1500" s="71" t="str">
        <f t="shared" si="897"/>
        <v>Handpump</v>
      </c>
      <c r="AD1500" s="71">
        <f t="shared" si="909"/>
        <v>0</v>
      </c>
      <c r="AE1500" s="71" t="str">
        <f t="shared" si="910"/>
        <v/>
      </c>
      <c r="AF1500" s="71">
        <f t="shared" si="898"/>
        <v>1</v>
      </c>
      <c r="AG1500" s="71" t="str">
        <f t="shared" si="899"/>
        <v/>
      </c>
      <c r="AH1500" s="71" t="str">
        <f t="shared" si="900"/>
        <v/>
      </c>
      <c r="AI1500" s="71" t="str">
        <f t="shared" si="901"/>
        <v/>
      </c>
      <c r="AJ1500" s="71" t="str">
        <f t="shared" si="902"/>
        <v>Turbidity</v>
      </c>
      <c r="AK1500" s="71" t="str">
        <f t="shared" si="903"/>
        <v/>
      </c>
      <c r="AL1500" s="71" t="str">
        <f t="shared" si="911"/>
        <v>No Data</v>
      </c>
      <c r="AM1500" s="71">
        <f t="shared" si="904"/>
        <v>0</v>
      </c>
    </row>
    <row r="1501" spans="1:39" x14ac:dyDescent="0.45">
      <c r="A1501" s="71" t="str">
        <f t="shared" si="874"/>
        <v>2746560179</v>
      </c>
      <c r="B1501" s="71" t="str">
        <f t="shared" si="875"/>
        <v>12-09-2019 06:22:36 UTC</v>
      </c>
      <c r="C1501" s="71" t="str">
        <f t="shared" si="876"/>
        <v>91pj-3wa9-xp43</v>
      </c>
      <c r="D1501" s="71" t="str">
        <f t="shared" si="877"/>
        <v>-15.681624272838235</v>
      </c>
      <c r="E1501" s="71" t="str">
        <f t="shared" si="878"/>
        <v>35.27457338757813</v>
      </c>
      <c r="F1501" s="71" t="str">
        <f t="shared" si="879"/>
        <v>821.0</v>
      </c>
      <c r="G1501" s="71" t="str">
        <f t="shared" si="880"/>
        <v>Malawi</v>
      </c>
      <c r="H1501" s="71" t="str">
        <f t="shared" si="881"/>
        <v>Chiradzulu</v>
      </c>
      <c r="I1501" s="71" t="str">
        <f t="shared" si="882"/>
        <v>Sandrack</v>
      </c>
      <c r="J1501" s="71" t="str">
        <f t="shared" si="883"/>
        <v>Dyanyama</v>
      </c>
      <c r="K1501" s="71" t="str">
        <f t="shared" si="884"/>
        <v>Sabola</v>
      </c>
      <c r="L1501" s="71">
        <f t="shared" si="885"/>
        <v>0</v>
      </c>
      <c r="M1501" s="71">
        <f t="shared" si="886"/>
        <v>0</v>
      </c>
      <c r="N1501" s="71">
        <f t="shared" si="905"/>
        <v>6</v>
      </c>
      <c r="O1501" s="71" t="str">
        <f t="shared" si="906"/>
        <v>Intermediate Level of Service</v>
      </c>
      <c r="P1501" s="71">
        <v>1</v>
      </c>
      <c r="Q1501" s="71" t="str">
        <f t="shared" si="887"/>
        <v>Afridev Handpump</v>
      </c>
      <c r="R1501" s="71" t="str">
        <f t="shared" si="888"/>
        <v/>
      </c>
      <c r="S1501" s="71" t="str">
        <f t="shared" si="907"/>
        <v>Afridev Handpump</v>
      </c>
      <c r="T1501" s="71">
        <f t="shared" si="889"/>
        <v>1</v>
      </c>
      <c r="U1501" s="71">
        <f t="shared" si="890"/>
        <v>534</v>
      </c>
      <c r="V1501" s="71">
        <f t="shared" si="891"/>
        <v>0</v>
      </c>
      <c r="W1501" s="71">
        <f t="shared" si="892"/>
        <v>1</v>
      </c>
      <c r="X1501" s="71" t="str">
        <f t="shared" si="893"/>
        <v/>
      </c>
      <c r="Y1501" s="71" t="str">
        <f t="shared" si="894"/>
        <v/>
      </c>
      <c r="Z1501" s="71">
        <f t="shared" si="908"/>
        <v>1</v>
      </c>
      <c r="AA1501" s="71">
        <f t="shared" si="895"/>
        <v>1</v>
      </c>
      <c r="AB1501" s="71">
        <f t="shared" si="896"/>
        <v>80</v>
      </c>
      <c r="AC1501" s="71" t="str">
        <f t="shared" si="897"/>
        <v>Handpump</v>
      </c>
      <c r="AD1501" s="71">
        <f t="shared" si="909"/>
        <v>80</v>
      </c>
      <c r="AE1501" s="71" t="str">
        <f t="shared" si="910"/>
        <v/>
      </c>
      <c r="AF1501" s="71">
        <f t="shared" si="898"/>
        <v>1</v>
      </c>
      <c r="AG1501" s="71" t="str">
        <f t="shared" si="899"/>
        <v/>
      </c>
      <c r="AH1501" s="71" t="str">
        <f t="shared" si="900"/>
        <v/>
      </c>
      <c r="AI1501" s="71" t="str">
        <f t="shared" si="901"/>
        <v/>
      </c>
      <c r="AJ1501" s="71" t="str">
        <f t="shared" si="902"/>
        <v>Turbidity</v>
      </c>
      <c r="AK1501" s="71">
        <f t="shared" si="903"/>
        <v>1</v>
      </c>
      <c r="AL1501" s="71" t="str">
        <f t="shared" si="911"/>
        <v>No Data</v>
      </c>
      <c r="AM1501" s="71">
        <f t="shared" si="904"/>
        <v>1</v>
      </c>
    </row>
    <row r="1502" spans="1:39" x14ac:dyDescent="0.45">
      <c r="A1502" s="71" t="str">
        <f t="shared" si="874"/>
        <v>2711950144</v>
      </c>
      <c r="B1502" s="71" t="str">
        <f t="shared" si="875"/>
        <v>12-09-2019 06:34:00 UTC</v>
      </c>
      <c r="C1502" s="71" t="str">
        <f t="shared" si="876"/>
        <v>qj3t-1fvf-bw6k</v>
      </c>
      <c r="D1502" s="71" t="str">
        <f t="shared" si="877"/>
        <v>-15.679185180924833</v>
      </c>
      <c r="E1502" s="71" t="str">
        <f t="shared" si="878"/>
        <v>35.27652142569423</v>
      </c>
      <c r="F1502" s="71" t="str">
        <f t="shared" si="879"/>
        <v>821.0</v>
      </c>
      <c r="G1502" s="71" t="str">
        <f t="shared" si="880"/>
        <v>Malawi</v>
      </c>
      <c r="H1502" s="71" t="str">
        <f t="shared" si="881"/>
        <v>Chiradzulu</v>
      </c>
      <c r="I1502" s="71" t="str">
        <f t="shared" si="882"/>
        <v>Sandrack</v>
      </c>
      <c r="J1502" s="71" t="str">
        <f t="shared" si="883"/>
        <v>Dyanyama</v>
      </c>
      <c r="K1502" s="71" t="str">
        <f t="shared" si="884"/>
        <v>Sabola</v>
      </c>
      <c r="L1502" s="71">
        <f t="shared" si="885"/>
        <v>0</v>
      </c>
      <c r="M1502" s="71">
        <f t="shared" si="886"/>
        <v>0</v>
      </c>
      <c r="N1502" s="71">
        <f t="shared" si="905"/>
        <v>5</v>
      </c>
      <c r="O1502" s="71" t="str">
        <f t="shared" si="906"/>
        <v>Basic Level of Service</v>
      </c>
      <c r="P1502" s="71">
        <v>1</v>
      </c>
      <c r="Q1502" s="71" t="str">
        <f t="shared" si="887"/>
        <v>Afridev Handpump</v>
      </c>
      <c r="R1502" s="71" t="str">
        <f t="shared" si="888"/>
        <v/>
      </c>
      <c r="S1502" s="71" t="str">
        <f t="shared" si="907"/>
        <v>Afridev Handpump</v>
      </c>
      <c r="T1502" s="71">
        <f t="shared" si="889"/>
        <v>1</v>
      </c>
      <c r="U1502" s="71">
        <f t="shared" si="890"/>
        <v>534</v>
      </c>
      <c r="V1502" s="71">
        <f t="shared" si="891"/>
        <v>0</v>
      </c>
      <c r="W1502" s="71">
        <f t="shared" si="892"/>
        <v>1</v>
      </c>
      <c r="X1502" s="71" t="str">
        <f t="shared" si="893"/>
        <v/>
      </c>
      <c r="Y1502" s="71" t="str">
        <f t="shared" si="894"/>
        <v/>
      </c>
      <c r="Z1502" s="71">
        <f t="shared" si="908"/>
        <v>1</v>
      </c>
      <c r="AA1502" s="71">
        <f t="shared" si="895"/>
        <v>1</v>
      </c>
      <c r="AB1502" s="71">
        <f t="shared" si="896"/>
        <v>76</v>
      </c>
      <c r="AC1502" s="71" t="str">
        <f t="shared" si="897"/>
        <v>Handpump</v>
      </c>
      <c r="AD1502" s="71">
        <f t="shared" si="909"/>
        <v>76</v>
      </c>
      <c r="AE1502" s="71" t="str">
        <f t="shared" si="910"/>
        <v/>
      </c>
      <c r="AF1502" s="71">
        <f t="shared" si="898"/>
        <v>1</v>
      </c>
      <c r="AG1502" s="71" t="str">
        <f t="shared" si="899"/>
        <v/>
      </c>
      <c r="AH1502" s="71" t="str">
        <f t="shared" si="900"/>
        <v/>
      </c>
      <c r="AI1502" s="71" t="str">
        <f t="shared" si="901"/>
        <v/>
      </c>
      <c r="AJ1502" s="71" t="str">
        <f t="shared" si="902"/>
        <v>Turbidity</v>
      </c>
      <c r="AK1502" s="71">
        <f t="shared" si="903"/>
        <v>1</v>
      </c>
      <c r="AL1502" s="71" t="str">
        <f t="shared" si="911"/>
        <v>No Data</v>
      </c>
      <c r="AM1502" s="71">
        <f t="shared" si="904"/>
        <v>0</v>
      </c>
    </row>
    <row r="1503" spans="1:39" x14ac:dyDescent="0.45">
      <c r="A1503" s="71" t="str">
        <f t="shared" si="874"/>
        <v>2715610192</v>
      </c>
      <c r="B1503" s="71" t="str">
        <f t="shared" si="875"/>
        <v>12-09-2019 07:27:08 UTC</v>
      </c>
      <c r="C1503" s="71" t="str">
        <f t="shared" si="876"/>
        <v>u3db-tmep-necn</v>
      </c>
      <c r="D1503" s="71" t="str">
        <f t="shared" si="877"/>
        <v>-15.7393591</v>
      </c>
      <c r="E1503" s="71" t="str">
        <f t="shared" si="878"/>
        <v>35.1311294</v>
      </c>
      <c r="F1503" s="71" t="str">
        <f t="shared" si="879"/>
        <v>1084.0</v>
      </c>
      <c r="G1503" s="71" t="str">
        <f t="shared" si="880"/>
        <v>Malawi</v>
      </c>
      <c r="H1503" s="71" t="str">
        <f t="shared" si="881"/>
        <v>Chiradzulu</v>
      </c>
      <c r="I1503" s="71" t="str">
        <f t="shared" si="882"/>
        <v>Mpama</v>
      </c>
      <c r="J1503" s="71" t="str">
        <f t="shared" si="883"/>
        <v>Nsaka</v>
      </c>
      <c r="K1503" s="71" t="str">
        <f t="shared" si="884"/>
        <v>Jekete</v>
      </c>
      <c r="L1503" s="71">
        <f t="shared" si="885"/>
        <v>0</v>
      </c>
      <c r="M1503" s="71">
        <f t="shared" si="886"/>
        <v>0</v>
      </c>
      <c r="N1503" s="71">
        <f t="shared" si="905"/>
        <v>5</v>
      </c>
      <c r="O1503" s="71" t="str">
        <f t="shared" si="906"/>
        <v>Basic Level of Service</v>
      </c>
      <c r="P1503" s="71">
        <v>1</v>
      </c>
      <c r="Q1503" s="71" t="str">
        <f t="shared" si="887"/>
        <v>Afridev Handpump</v>
      </c>
      <c r="R1503" s="71" t="str">
        <f t="shared" si="888"/>
        <v/>
      </c>
      <c r="S1503" s="71" t="str">
        <f t="shared" si="907"/>
        <v>Afridev Handpump</v>
      </c>
      <c r="T1503" s="71">
        <f t="shared" si="889"/>
        <v>1</v>
      </c>
      <c r="U1503" s="71">
        <f t="shared" si="890"/>
        <v>0</v>
      </c>
      <c r="V1503" s="71">
        <f t="shared" si="891"/>
        <v>1</v>
      </c>
      <c r="W1503" s="71">
        <f t="shared" si="892"/>
        <v>1</v>
      </c>
      <c r="X1503" s="71" t="str">
        <f t="shared" si="893"/>
        <v/>
      </c>
      <c r="Y1503" s="71" t="str">
        <f t="shared" si="894"/>
        <v/>
      </c>
      <c r="Z1503" s="71">
        <f t="shared" si="908"/>
        <v>1</v>
      </c>
      <c r="AA1503" s="71">
        <f t="shared" si="895"/>
        <v>0</v>
      </c>
      <c r="AB1503" s="71">
        <f t="shared" si="896"/>
        <v>0</v>
      </c>
      <c r="AC1503" s="71" t="str">
        <f t="shared" si="897"/>
        <v>Handpump</v>
      </c>
      <c r="AD1503" s="71">
        <f t="shared" si="909"/>
        <v>0</v>
      </c>
      <c r="AE1503" s="71" t="str">
        <f t="shared" si="910"/>
        <v/>
      </c>
      <c r="AF1503" s="71">
        <f t="shared" si="898"/>
        <v>1</v>
      </c>
      <c r="AG1503" s="71" t="str">
        <f t="shared" si="899"/>
        <v/>
      </c>
      <c r="AH1503" s="71" t="str">
        <f t="shared" si="900"/>
        <v/>
      </c>
      <c r="AI1503" s="71" t="str">
        <f t="shared" si="901"/>
        <v/>
      </c>
      <c r="AJ1503" s="71" t="str">
        <f t="shared" si="902"/>
        <v>Turbidity</v>
      </c>
      <c r="AK1503" s="71" t="str">
        <f t="shared" si="903"/>
        <v/>
      </c>
      <c r="AL1503" s="71" t="str">
        <f t="shared" si="911"/>
        <v>No Data</v>
      </c>
      <c r="AM1503" s="71">
        <f t="shared" si="904"/>
        <v>0</v>
      </c>
    </row>
    <row r="1504" spans="1:39" x14ac:dyDescent="0.45">
      <c r="A1504" s="71" t="str">
        <f t="shared" si="874"/>
        <v>2715670170</v>
      </c>
      <c r="B1504" s="71" t="str">
        <f t="shared" si="875"/>
        <v>12-09-2019 07:41:16 UTC</v>
      </c>
      <c r="C1504" s="71" t="str">
        <f t="shared" si="876"/>
        <v>b1q9-ymr5-gc5s</v>
      </c>
      <c r="D1504" s="71" t="str">
        <f t="shared" si="877"/>
        <v>-15.664513413794339</v>
      </c>
      <c r="E1504" s="71" t="str">
        <f t="shared" si="878"/>
        <v>35.152440844103694</v>
      </c>
      <c r="F1504" s="71" t="str">
        <f t="shared" si="879"/>
        <v>1031.0</v>
      </c>
      <c r="G1504" s="71" t="str">
        <f t="shared" si="880"/>
        <v>Malawi</v>
      </c>
      <c r="H1504" s="71" t="str">
        <f t="shared" si="881"/>
        <v>Chiradzulu</v>
      </c>
      <c r="I1504" s="71" t="str">
        <f t="shared" si="882"/>
        <v>Mpama</v>
      </c>
      <c r="J1504" s="71" t="str">
        <f t="shared" si="883"/>
        <v>Juwa</v>
      </c>
      <c r="K1504" s="71" t="str">
        <f t="shared" si="884"/>
        <v>Ndasauka</v>
      </c>
      <c r="L1504" s="71">
        <f t="shared" si="885"/>
        <v>0</v>
      </c>
      <c r="M1504" s="71">
        <f t="shared" si="886"/>
        <v>0</v>
      </c>
      <c r="N1504" s="71">
        <f t="shared" si="905"/>
        <v>6</v>
      </c>
      <c r="O1504" s="71" t="str">
        <f t="shared" si="906"/>
        <v>Intermediate Level of Service</v>
      </c>
      <c r="P1504" s="71">
        <v>1</v>
      </c>
      <c r="Q1504" s="71" t="str">
        <f t="shared" si="887"/>
        <v>Afridev Handpump</v>
      </c>
      <c r="R1504" s="71" t="str">
        <f t="shared" si="888"/>
        <v/>
      </c>
      <c r="S1504" s="71" t="str">
        <f t="shared" si="907"/>
        <v>Afridev Handpump</v>
      </c>
      <c r="T1504" s="71">
        <f t="shared" si="889"/>
        <v>1</v>
      </c>
      <c r="U1504" s="71">
        <f t="shared" si="890"/>
        <v>400</v>
      </c>
      <c r="V1504" s="71">
        <f t="shared" si="891"/>
        <v>0</v>
      </c>
      <c r="W1504" s="71">
        <f t="shared" si="892"/>
        <v>0</v>
      </c>
      <c r="X1504" s="71">
        <f t="shared" si="893"/>
        <v>1</v>
      </c>
      <c r="Y1504" s="71">
        <f t="shared" si="894"/>
        <v>0</v>
      </c>
      <c r="Z1504" s="71">
        <f t="shared" si="908"/>
        <v>0</v>
      </c>
      <c r="AA1504" s="71">
        <f t="shared" si="895"/>
        <v>1</v>
      </c>
      <c r="AB1504" s="71">
        <f t="shared" si="896"/>
        <v>40</v>
      </c>
      <c r="AC1504" s="71" t="str">
        <f t="shared" si="897"/>
        <v>Handpump</v>
      </c>
      <c r="AD1504" s="71">
        <f t="shared" si="909"/>
        <v>40</v>
      </c>
      <c r="AE1504" s="71" t="str">
        <f t="shared" si="910"/>
        <v/>
      </c>
      <c r="AF1504" s="71">
        <f t="shared" si="898"/>
        <v>1</v>
      </c>
      <c r="AG1504" s="71" t="str">
        <f t="shared" si="899"/>
        <v/>
      </c>
      <c r="AH1504" s="71" t="str">
        <f t="shared" si="900"/>
        <v/>
      </c>
      <c r="AI1504" s="71">
        <f t="shared" si="901"/>
        <v>1</v>
      </c>
      <c r="AJ1504" s="71" t="str">
        <f t="shared" si="902"/>
        <v>Turbidity</v>
      </c>
      <c r="AK1504" s="71">
        <f t="shared" si="903"/>
        <v>1</v>
      </c>
      <c r="AL1504" s="71">
        <f t="shared" si="911"/>
        <v>1</v>
      </c>
      <c r="AM1504" s="71">
        <f t="shared" si="904"/>
        <v>1</v>
      </c>
    </row>
    <row r="1505" spans="1:39" x14ac:dyDescent="0.45">
      <c r="A1505" s="71" t="str">
        <f t="shared" si="874"/>
        <v>2723460522</v>
      </c>
      <c r="B1505" s="71" t="str">
        <f t="shared" si="875"/>
        <v>12-09-2019 07:52:05 UTC</v>
      </c>
      <c r="C1505" s="71" t="str">
        <f t="shared" si="876"/>
        <v>kxtw-ec83-mvva</v>
      </c>
      <c r="D1505" s="71" t="str">
        <f t="shared" si="877"/>
        <v>-15.7373573</v>
      </c>
      <c r="E1505" s="71" t="str">
        <f t="shared" si="878"/>
        <v>35.132551</v>
      </c>
      <c r="F1505" s="71" t="str">
        <f t="shared" si="879"/>
        <v>1081.0</v>
      </c>
      <c r="G1505" s="71" t="str">
        <f t="shared" si="880"/>
        <v>Malawi</v>
      </c>
      <c r="H1505" s="71" t="str">
        <f t="shared" si="881"/>
        <v>Chiradzulu</v>
      </c>
      <c r="I1505" s="71" t="str">
        <f t="shared" si="882"/>
        <v>Mpama</v>
      </c>
      <c r="J1505" s="71" t="str">
        <f t="shared" si="883"/>
        <v>Nsaka</v>
      </c>
      <c r="K1505" s="71" t="str">
        <f t="shared" si="884"/>
        <v>Jekete</v>
      </c>
      <c r="L1505" s="71">
        <f t="shared" si="885"/>
        <v>0</v>
      </c>
      <c r="M1505" s="71">
        <f t="shared" si="886"/>
        <v>0</v>
      </c>
      <c r="N1505" s="71">
        <f t="shared" si="905"/>
        <v>5</v>
      </c>
      <c r="O1505" s="71" t="str">
        <f t="shared" si="906"/>
        <v>Basic Level of Service</v>
      </c>
      <c r="P1505" s="71">
        <v>1</v>
      </c>
      <c r="Q1505" s="71" t="str">
        <f t="shared" si="887"/>
        <v>Afridev Handpump</v>
      </c>
      <c r="R1505" s="71" t="str">
        <f t="shared" si="888"/>
        <v/>
      </c>
      <c r="S1505" s="71" t="str">
        <f t="shared" si="907"/>
        <v>Afridev Handpump</v>
      </c>
      <c r="T1505" s="71">
        <f t="shared" si="889"/>
        <v>1</v>
      </c>
      <c r="U1505" s="71">
        <f t="shared" si="890"/>
        <v>0</v>
      </c>
      <c r="V1505" s="71">
        <f t="shared" si="891"/>
        <v>1</v>
      </c>
      <c r="W1505" s="71">
        <f t="shared" si="892"/>
        <v>1</v>
      </c>
      <c r="X1505" s="71" t="str">
        <f t="shared" si="893"/>
        <v/>
      </c>
      <c r="Y1505" s="71" t="str">
        <f t="shared" si="894"/>
        <v/>
      </c>
      <c r="Z1505" s="71">
        <f t="shared" si="908"/>
        <v>1</v>
      </c>
      <c r="AA1505" s="71">
        <f t="shared" si="895"/>
        <v>0</v>
      </c>
      <c r="AB1505" s="71">
        <f t="shared" si="896"/>
        <v>0</v>
      </c>
      <c r="AC1505" s="71" t="str">
        <f t="shared" si="897"/>
        <v>Handpump</v>
      </c>
      <c r="AD1505" s="71">
        <f t="shared" si="909"/>
        <v>0</v>
      </c>
      <c r="AE1505" s="71" t="str">
        <f t="shared" si="910"/>
        <v/>
      </c>
      <c r="AF1505" s="71">
        <f t="shared" si="898"/>
        <v>1</v>
      </c>
      <c r="AG1505" s="71" t="str">
        <f t="shared" si="899"/>
        <v/>
      </c>
      <c r="AH1505" s="71" t="str">
        <f t="shared" si="900"/>
        <v/>
      </c>
      <c r="AI1505" s="71" t="str">
        <f t="shared" si="901"/>
        <v/>
      </c>
      <c r="AJ1505" s="71" t="str">
        <f t="shared" si="902"/>
        <v>Turbidity</v>
      </c>
      <c r="AK1505" s="71" t="str">
        <f t="shared" si="903"/>
        <v/>
      </c>
      <c r="AL1505" s="71" t="str">
        <f t="shared" si="911"/>
        <v>No Data</v>
      </c>
      <c r="AM1505" s="71">
        <f t="shared" si="904"/>
        <v>0</v>
      </c>
    </row>
    <row r="1506" spans="1:39" x14ac:dyDescent="0.45">
      <c r="A1506" s="71" t="str">
        <f t="shared" si="874"/>
        <v>2727490572</v>
      </c>
      <c r="B1506" s="71" t="str">
        <f t="shared" si="875"/>
        <v>12-09-2019 08:12:43 UTC</v>
      </c>
      <c r="C1506" s="71" t="str">
        <f t="shared" si="876"/>
        <v>wmxk-n719-1n02</v>
      </c>
      <c r="D1506" s="71" t="str">
        <f t="shared" si="877"/>
        <v>-15.666478089988232</v>
      </c>
      <c r="E1506" s="71" t="str">
        <f t="shared" si="878"/>
        <v>35.151940528303385</v>
      </c>
      <c r="F1506" s="71" t="str">
        <f t="shared" si="879"/>
        <v>1059.0</v>
      </c>
      <c r="G1506" s="71" t="str">
        <f t="shared" si="880"/>
        <v>Malawi</v>
      </c>
      <c r="H1506" s="71" t="str">
        <f t="shared" si="881"/>
        <v>Chiradzulu</v>
      </c>
      <c r="I1506" s="71" t="str">
        <f t="shared" si="882"/>
        <v>Mpama</v>
      </c>
      <c r="J1506" s="71" t="str">
        <f t="shared" si="883"/>
        <v>Juwa</v>
      </c>
      <c r="K1506" s="71" t="str">
        <f t="shared" si="884"/>
        <v>Umasi</v>
      </c>
      <c r="L1506" s="71">
        <f t="shared" si="885"/>
        <v>0</v>
      </c>
      <c r="M1506" s="71">
        <f t="shared" si="886"/>
        <v>0</v>
      </c>
      <c r="N1506" s="71">
        <f t="shared" si="905"/>
        <v>6</v>
      </c>
      <c r="O1506" s="71" t="str">
        <f t="shared" si="906"/>
        <v>Intermediate Level of Service</v>
      </c>
      <c r="P1506" s="71">
        <v>1</v>
      </c>
      <c r="Q1506" s="71" t="str">
        <f t="shared" si="887"/>
        <v>Afridev Handpump</v>
      </c>
      <c r="R1506" s="71" t="str">
        <f t="shared" si="888"/>
        <v/>
      </c>
      <c r="S1506" s="71" t="str">
        <f t="shared" si="907"/>
        <v>Afridev Handpump</v>
      </c>
      <c r="T1506" s="71">
        <f t="shared" si="889"/>
        <v>1</v>
      </c>
      <c r="U1506" s="71">
        <f t="shared" si="890"/>
        <v>375</v>
      </c>
      <c r="V1506" s="71">
        <f t="shared" si="891"/>
        <v>0</v>
      </c>
      <c r="W1506" s="71">
        <f t="shared" si="892"/>
        <v>0</v>
      </c>
      <c r="X1506" s="71">
        <f t="shared" si="893"/>
        <v>1</v>
      </c>
      <c r="Y1506" s="71">
        <f t="shared" si="894"/>
        <v>0</v>
      </c>
      <c r="Z1506" s="71">
        <f t="shared" si="908"/>
        <v>0</v>
      </c>
      <c r="AA1506" s="71">
        <f t="shared" si="895"/>
        <v>1</v>
      </c>
      <c r="AB1506" s="71">
        <f t="shared" si="896"/>
        <v>53</v>
      </c>
      <c r="AC1506" s="71" t="str">
        <f t="shared" si="897"/>
        <v>Handpump</v>
      </c>
      <c r="AD1506" s="71">
        <f t="shared" si="909"/>
        <v>53</v>
      </c>
      <c r="AE1506" s="71" t="str">
        <f t="shared" si="910"/>
        <v/>
      </c>
      <c r="AF1506" s="71">
        <f t="shared" si="898"/>
        <v>1</v>
      </c>
      <c r="AG1506" s="71" t="str">
        <f t="shared" si="899"/>
        <v/>
      </c>
      <c r="AH1506" s="71" t="str">
        <f t="shared" si="900"/>
        <v/>
      </c>
      <c r="AI1506" s="71">
        <f t="shared" si="901"/>
        <v>1</v>
      </c>
      <c r="AJ1506" s="71" t="str">
        <f t="shared" si="902"/>
        <v>Turbidity</v>
      </c>
      <c r="AK1506" s="71">
        <f t="shared" si="903"/>
        <v>1</v>
      </c>
      <c r="AL1506" s="71">
        <f t="shared" si="911"/>
        <v>1</v>
      </c>
      <c r="AM1506" s="71">
        <f t="shared" si="904"/>
        <v>1</v>
      </c>
    </row>
    <row r="1507" spans="1:39" x14ac:dyDescent="0.45">
      <c r="A1507" s="71" t="str">
        <f t="shared" si="874"/>
        <v>2741260575</v>
      </c>
      <c r="B1507" s="71" t="str">
        <f t="shared" si="875"/>
        <v>12-09-2019 08:18:44 UTC</v>
      </c>
      <c r="C1507" s="71" t="str">
        <f t="shared" si="876"/>
        <v>g8wh-rwkr-3s6p</v>
      </c>
      <c r="D1507" s="71" t="str">
        <f t="shared" si="877"/>
        <v>-15.7390078</v>
      </c>
      <c r="E1507" s="71" t="str">
        <f t="shared" si="878"/>
        <v>35.131789</v>
      </c>
      <c r="F1507" s="71" t="str">
        <f t="shared" si="879"/>
        <v>1084.0</v>
      </c>
      <c r="G1507" s="71" t="str">
        <f t="shared" si="880"/>
        <v>Malawi</v>
      </c>
      <c r="H1507" s="71" t="str">
        <f t="shared" si="881"/>
        <v>Chiradzulu</v>
      </c>
      <c r="I1507" s="71" t="str">
        <f t="shared" si="882"/>
        <v>Mpama</v>
      </c>
      <c r="J1507" s="71" t="str">
        <f t="shared" si="883"/>
        <v>Nsaka</v>
      </c>
      <c r="K1507" s="71" t="str">
        <f t="shared" si="884"/>
        <v>Jekete</v>
      </c>
      <c r="L1507" s="71">
        <f t="shared" si="885"/>
        <v>0</v>
      </c>
      <c r="M1507" s="71">
        <f t="shared" si="886"/>
        <v>0</v>
      </c>
      <c r="N1507" s="71">
        <f t="shared" si="905"/>
        <v>7</v>
      </c>
      <c r="O1507" s="71" t="str">
        <f t="shared" si="906"/>
        <v>Intermediate Level of Service</v>
      </c>
      <c r="P1507" s="71">
        <v>1</v>
      </c>
      <c r="Q1507" s="71" t="str">
        <f t="shared" si="887"/>
        <v>Afridev Handpump</v>
      </c>
      <c r="R1507" s="71" t="str">
        <f t="shared" si="888"/>
        <v/>
      </c>
      <c r="S1507" s="71" t="str">
        <f t="shared" si="907"/>
        <v>Afridev Handpump</v>
      </c>
      <c r="T1507" s="71">
        <f t="shared" si="889"/>
        <v>1</v>
      </c>
      <c r="U1507" s="71">
        <f t="shared" si="890"/>
        <v>638</v>
      </c>
      <c r="V1507" s="71">
        <f t="shared" si="891"/>
        <v>0</v>
      </c>
      <c r="W1507" s="71">
        <f t="shared" si="892"/>
        <v>0</v>
      </c>
      <c r="X1507" s="71">
        <f t="shared" si="893"/>
        <v>1</v>
      </c>
      <c r="Y1507" s="71">
        <f t="shared" si="894"/>
        <v>1</v>
      </c>
      <c r="Z1507" s="71">
        <f t="shared" si="908"/>
        <v>1</v>
      </c>
      <c r="AA1507" s="71">
        <f t="shared" si="895"/>
        <v>1</v>
      </c>
      <c r="AB1507" s="71">
        <f t="shared" si="896"/>
        <v>50</v>
      </c>
      <c r="AC1507" s="71" t="str">
        <f t="shared" si="897"/>
        <v>Handpump</v>
      </c>
      <c r="AD1507" s="71">
        <f t="shared" si="909"/>
        <v>50</v>
      </c>
      <c r="AE1507" s="71" t="str">
        <f t="shared" si="910"/>
        <v/>
      </c>
      <c r="AF1507" s="71">
        <f t="shared" si="898"/>
        <v>1</v>
      </c>
      <c r="AG1507" s="71" t="str">
        <f t="shared" si="899"/>
        <v/>
      </c>
      <c r="AH1507" s="71" t="str">
        <f t="shared" si="900"/>
        <v/>
      </c>
      <c r="AI1507" s="71">
        <f t="shared" si="901"/>
        <v>1</v>
      </c>
      <c r="AJ1507" s="71" t="str">
        <f t="shared" si="902"/>
        <v>Turbidity</v>
      </c>
      <c r="AK1507" s="71">
        <f t="shared" si="903"/>
        <v>1</v>
      </c>
      <c r="AL1507" s="71">
        <f t="shared" si="911"/>
        <v>1</v>
      </c>
      <c r="AM1507" s="71">
        <f t="shared" si="904"/>
        <v>1</v>
      </c>
    </row>
    <row r="1508" spans="1:39" x14ac:dyDescent="0.45">
      <c r="A1508" s="71" t="str">
        <f t="shared" si="874"/>
        <v>2733250143</v>
      </c>
      <c r="B1508" s="71" t="str">
        <f t="shared" si="875"/>
        <v>12-09-2019 08:55:34 UTC</v>
      </c>
      <c r="C1508" s="71" t="str">
        <f t="shared" si="876"/>
        <v>e7x5-959g-rj0r</v>
      </c>
      <c r="D1508" s="71" t="str">
        <f t="shared" si="877"/>
        <v>-15.668593095615506</v>
      </c>
      <c r="E1508" s="71" t="str">
        <f t="shared" si="878"/>
        <v>35.14639782719314</v>
      </c>
      <c r="F1508" s="71" t="str">
        <f t="shared" si="879"/>
        <v>1063.0</v>
      </c>
      <c r="G1508" s="71" t="str">
        <f t="shared" si="880"/>
        <v>Malawi</v>
      </c>
      <c r="H1508" s="71" t="str">
        <f t="shared" si="881"/>
        <v>Chiradzulu</v>
      </c>
      <c r="I1508" s="71" t="str">
        <f t="shared" si="882"/>
        <v>Mpama</v>
      </c>
      <c r="J1508" s="71" t="str">
        <f t="shared" si="883"/>
        <v>Juwa</v>
      </c>
      <c r="K1508" s="71" t="str">
        <f t="shared" si="884"/>
        <v>Mwalija</v>
      </c>
      <c r="L1508" s="71">
        <f t="shared" si="885"/>
        <v>0</v>
      </c>
      <c r="M1508" s="71">
        <f t="shared" si="886"/>
        <v>0</v>
      </c>
      <c r="N1508" s="71">
        <f t="shared" si="905"/>
        <v>6</v>
      </c>
      <c r="O1508" s="71" t="str">
        <f t="shared" si="906"/>
        <v>Intermediate Level of Service</v>
      </c>
      <c r="P1508" s="71">
        <v>1</v>
      </c>
      <c r="Q1508" s="71" t="str">
        <f t="shared" si="887"/>
        <v>Afridev Handpump</v>
      </c>
      <c r="R1508" s="71" t="str">
        <f t="shared" si="888"/>
        <v/>
      </c>
      <c r="S1508" s="71" t="str">
        <f t="shared" si="907"/>
        <v>Afridev Handpump</v>
      </c>
      <c r="T1508" s="71">
        <f t="shared" si="889"/>
        <v>1</v>
      </c>
      <c r="U1508" s="71">
        <f t="shared" si="890"/>
        <v>300</v>
      </c>
      <c r="V1508" s="71">
        <f t="shared" si="891"/>
        <v>0</v>
      </c>
      <c r="W1508" s="71">
        <f t="shared" si="892"/>
        <v>1</v>
      </c>
      <c r="X1508" s="71" t="str">
        <f t="shared" si="893"/>
        <v/>
      </c>
      <c r="Y1508" s="71" t="str">
        <f t="shared" si="894"/>
        <v/>
      </c>
      <c r="Z1508" s="71">
        <f t="shared" si="908"/>
        <v>1</v>
      </c>
      <c r="AA1508" s="71">
        <f t="shared" si="895"/>
        <v>1</v>
      </c>
      <c r="AB1508" s="71">
        <f t="shared" si="896"/>
        <v>60</v>
      </c>
      <c r="AC1508" s="71" t="str">
        <f t="shared" si="897"/>
        <v>Handpump</v>
      </c>
      <c r="AD1508" s="71">
        <f t="shared" si="909"/>
        <v>60</v>
      </c>
      <c r="AE1508" s="71" t="str">
        <f t="shared" si="910"/>
        <v/>
      </c>
      <c r="AF1508" s="71">
        <f t="shared" si="898"/>
        <v>1</v>
      </c>
      <c r="AG1508" s="71" t="str">
        <f t="shared" si="899"/>
        <v/>
      </c>
      <c r="AH1508" s="71" t="str">
        <f t="shared" si="900"/>
        <v/>
      </c>
      <c r="AI1508" s="71">
        <f t="shared" si="901"/>
        <v>1</v>
      </c>
      <c r="AJ1508" s="71" t="str">
        <f t="shared" si="902"/>
        <v>Turbidity</v>
      </c>
      <c r="AK1508" s="71">
        <f t="shared" si="903"/>
        <v>1</v>
      </c>
      <c r="AL1508" s="71">
        <f t="shared" si="911"/>
        <v>1</v>
      </c>
      <c r="AM1508" s="71">
        <f t="shared" si="904"/>
        <v>0</v>
      </c>
    </row>
    <row r="1509" spans="1:39" x14ac:dyDescent="0.45">
      <c r="A1509" s="71" t="str">
        <f t="shared" si="874"/>
        <v>2719890526</v>
      </c>
      <c r="B1509" s="71" t="str">
        <f t="shared" si="875"/>
        <v>12-09-2019 09:08:10 UTC</v>
      </c>
      <c r="C1509" s="71" t="str">
        <f t="shared" si="876"/>
        <v>rax5-p35a-df11</v>
      </c>
      <c r="D1509" s="71" t="str">
        <f t="shared" si="877"/>
        <v>-15.747095779515803</v>
      </c>
      <c r="E1509" s="71" t="str">
        <f t="shared" si="878"/>
        <v>35.147644551470876</v>
      </c>
      <c r="F1509" s="71" t="str">
        <f t="shared" si="879"/>
        <v>1010.0</v>
      </c>
      <c r="G1509" s="71" t="str">
        <f t="shared" si="880"/>
        <v>Malawi</v>
      </c>
      <c r="H1509" s="71" t="str">
        <f t="shared" si="881"/>
        <v>Chiradzulu</v>
      </c>
      <c r="I1509" s="71" t="str">
        <f t="shared" si="882"/>
        <v>Mpama</v>
      </c>
      <c r="J1509" s="71" t="str">
        <f t="shared" si="883"/>
        <v>Nsaka</v>
      </c>
      <c r="K1509" s="71" t="str">
        <f t="shared" si="884"/>
        <v>Mulumbe</v>
      </c>
      <c r="L1509" s="71">
        <f t="shared" si="885"/>
        <v>0</v>
      </c>
      <c r="M1509" s="71">
        <f t="shared" si="886"/>
        <v>0</v>
      </c>
      <c r="N1509" s="71">
        <f t="shared" si="905"/>
        <v>6</v>
      </c>
      <c r="O1509" s="71" t="str">
        <f t="shared" si="906"/>
        <v>Intermediate Level of Service</v>
      </c>
      <c r="P1509" s="71">
        <v>1</v>
      </c>
      <c r="Q1509" s="71" t="str">
        <f t="shared" si="887"/>
        <v>Afridev Handpump</v>
      </c>
      <c r="R1509" s="71" t="str">
        <f t="shared" si="888"/>
        <v/>
      </c>
      <c r="S1509" s="71" t="str">
        <f t="shared" si="907"/>
        <v>Afridev Handpump</v>
      </c>
      <c r="T1509" s="71">
        <f t="shared" si="889"/>
        <v>1</v>
      </c>
      <c r="U1509" s="71">
        <f t="shared" si="890"/>
        <v>625</v>
      </c>
      <c r="V1509" s="71">
        <f t="shared" si="891"/>
        <v>0</v>
      </c>
      <c r="W1509" s="71">
        <f t="shared" si="892"/>
        <v>1</v>
      </c>
      <c r="X1509" s="71" t="str">
        <f t="shared" si="893"/>
        <v/>
      </c>
      <c r="Y1509" s="71" t="str">
        <f t="shared" si="894"/>
        <v/>
      </c>
      <c r="Z1509" s="71">
        <f t="shared" si="908"/>
        <v>1</v>
      </c>
      <c r="AA1509" s="71">
        <f t="shared" si="895"/>
        <v>1</v>
      </c>
      <c r="AB1509" s="71">
        <f t="shared" si="896"/>
        <v>167</v>
      </c>
      <c r="AC1509" s="71" t="str">
        <f t="shared" si="897"/>
        <v>Handpump</v>
      </c>
      <c r="AD1509" s="71">
        <f t="shared" si="909"/>
        <v>167</v>
      </c>
      <c r="AE1509" s="71" t="str">
        <f t="shared" si="910"/>
        <v/>
      </c>
      <c r="AF1509" s="71">
        <f t="shared" si="898"/>
        <v>0</v>
      </c>
      <c r="AG1509" s="71" t="str">
        <f t="shared" si="899"/>
        <v/>
      </c>
      <c r="AH1509" s="71" t="str">
        <f t="shared" si="900"/>
        <v/>
      </c>
      <c r="AI1509" s="71">
        <f t="shared" si="901"/>
        <v>1</v>
      </c>
      <c r="AJ1509" s="71" t="str">
        <f t="shared" si="902"/>
        <v>Turbidity</v>
      </c>
      <c r="AK1509" s="71">
        <f t="shared" si="903"/>
        <v>1</v>
      </c>
      <c r="AL1509" s="71">
        <f t="shared" si="911"/>
        <v>1</v>
      </c>
      <c r="AM1509" s="71">
        <f t="shared" si="904"/>
        <v>1</v>
      </c>
    </row>
    <row r="1510" spans="1:39" x14ac:dyDescent="0.45">
      <c r="A1510" s="71" t="str">
        <f t="shared" si="874"/>
        <v>2737260175</v>
      </c>
      <c r="B1510" s="71" t="str">
        <f t="shared" si="875"/>
        <v>12-09-2019 09:10:19 UTC</v>
      </c>
      <c r="C1510" s="71" t="str">
        <f t="shared" si="876"/>
        <v>hvv0-br9s-c75x</v>
      </c>
      <c r="D1510" s="71" t="str">
        <f t="shared" si="877"/>
        <v>-15.85366656538099</v>
      </c>
      <c r="E1510" s="71" t="str">
        <f t="shared" si="878"/>
        <v>35.18997425213456</v>
      </c>
      <c r="F1510" s="71" t="str">
        <f t="shared" si="879"/>
        <v>843.0</v>
      </c>
      <c r="G1510" s="71" t="str">
        <f t="shared" si="880"/>
        <v>Malawi</v>
      </c>
      <c r="H1510" s="71" t="str">
        <f t="shared" si="881"/>
        <v>Chiradzulu</v>
      </c>
      <c r="I1510" s="71" t="str">
        <f t="shared" si="882"/>
        <v>Likoswe</v>
      </c>
      <c r="J1510" s="71" t="str">
        <f t="shared" si="883"/>
        <v>Mlanjira</v>
      </c>
      <c r="K1510" s="71" t="str">
        <f t="shared" si="884"/>
        <v>Malinga</v>
      </c>
      <c r="L1510" s="71">
        <f t="shared" si="885"/>
        <v>0</v>
      </c>
      <c r="M1510" s="71">
        <f t="shared" si="886"/>
        <v>0</v>
      </c>
      <c r="N1510" s="71">
        <f t="shared" si="905"/>
        <v>3</v>
      </c>
      <c r="O1510" s="71" t="str">
        <f t="shared" si="906"/>
        <v>Basic Level of Service</v>
      </c>
      <c r="P1510" s="71">
        <v>1</v>
      </c>
      <c r="Q1510" s="71" t="str">
        <f t="shared" si="887"/>
        <v>Afridev Handpump</v>
      </c>
      <c r="R1510" s="71" t="str">
        <f t="shared" si="888"/>
        <v/>
      </c>
      <c r="S1510" s="71" t="str">
        <f t="shared" si="907"/>
        <v>Afridev Handpump</v>
      </c>
      <c r="T1510" s="71">
        <f t="shared" si="889"/>
        <v>1</v>
      </c>
      <c r="U1510" s="71">
        <f t="shared" si="890"/>
        <v>700</v>
      </c>
      <c r="V1510" s="71">
        <f t="shared" si="891"/>
        <v>0</v>
      </c>
      <c r="W1510" s="71">
        <f t="shared" si="892"/>
        <v>0</v>
      </c>
      <c r="X1510" s="71">
        <f t="shared" si="893"/>
        <v>1</v>
      </c>
      <c r="Y1510" s="71">
        <f t="shared" si="894"/>
        <v>0</v>
      </c>
      <c r="Z1510" s="71">
        <f t="shared" si="908"/>
        <v>0</v>
      </c>
      <c r="AA1510" s="71">
        <f t="shared" si="895"/>
        <v>0</v>
      </c>
      <c r="AB1510" s="71">
        <f t="shared" si="896"/>
        <v>0</v>
      </c>
      <c r="AC1510" s="71" t="str">
        <f t="shared" si="897"/>
        <v>Handpump</v>
      </c>
      <c r="AD1510" s="71">
        <f t="shared" si="909"/>
        <v>0</v>
      </c>
      <c r="AE1510" s="71" t="str">
        <f t="shared" si="910"/>
        <v/>
      </c>
      <c r="AF1510" s="71">
        <f t="shared" si="898"/>
        <v>1</v>
      </c>
      <c r="AG1510" s="71" t="str">
        <f t="shared" si="899"/>
        <v/>
      </c>
      <c r="AH1510" s="71" t="str">
        <f t="shared" si="900"/>
        <v/>
      </c>
      <c r="AI1510" s="71" t="str">
        <f t="shared" si="901"/>
        <v/>
      </c>
      <c r="AJ1510" s="71" t="str">
        <f t="shared" si="902"/>
        <v>Turbidity</v>
      </c>
      <c r="AK1510" s="71" t="str">
        <f t="shared" si="903"/>
        <v/>
      </c>
      <c r="AL1510" s="71" t="str">
        <f t="shared" si="911"/>
        <v>No Data</v>
      </c>
      <c r="AM1510" s="71">
        <f t="shared" si="904"/>
        <v>0</v>
      </c>
    </row>
    <row r="1511" spans="1:39" x14ac:dyDescent="0.45">
      <c r="A1511" s="71" t="str">
        <f t="shared" si="874"/>
        <v>2725580556</v>
      </c>
      <c r="B1511" s="71" t="str">
        <f t="shared" si="875"/>
        <v>12-09-2019 09:33:03 UTC</v>
      </c>
      <c r="C1511" s="71" t="str">
        <f t="shared" si="876"/>
        <v>qh5j-6b7y-wh83</v>
      </c>
      <c r="D1511" s="71" t="str">
        <f t="shared" si="877"/>
        <v>-15.681856535375118</v>
      </c>
      <c r="E1511" s="71" t="str">
        <f t="shared" si="878"/>
        <v>35.13548911549151</v>
      </c>
      <c r="F1511" s="71" t="str">
        <f t="shared" si="879"/>
        <v>1128.0</v>
      </c>
      <c r="G1511" s="71" t="str">
        <f t="shared" si="880"/>
        <v>Malawi</v>
      </c>
      <c r="H1511" s="71" t="str">
        <f t="shared" si="881"/>
        <v>Chiradzulu</v>
      </c>
      <c r="I1511" s="71" t="str">
        <f t="shared" si="882"/>
        <v>Mpama</v>
      </c>
      <c r="J1511" s="71" t="str">
        <f t="shared" si="883"/>
        <v>Juwa</v>
      </c>
      <c r="K1511" s="71" t="str">
        <f t="shared" si="884"/>
        <v>Daya</v>
      </c>
      <c r="L1511" s="71">
        <f t="shared" si="885"/>
        <v>0</v>
      </c>
      <c r="M1511" s="71">
        <f t="shared" si="886"/>
        <v>0</v>
      </c>
      <c r="N1511" s="71">
        <f t="shared" si="905"/>
        <v>7</v>
      </c>
      <c r="O1511" s="71" t="str">
        <f t="shared" si="906"/>
        <v>Intermediate Level of Service</v>
      </c>
      <c r="P1511" s="71">
        <v>1</v>
      </c>
      <c r="Q1511" s="71" t="str">
        <f t="shared" si="887"/>
        <v>Afridev Handpump</v>
      </c>
      <c r="R1511" s="71" t="str">
        <f t="shared" si="888"/>
        <v/>
      </c>
      <c r="S1511" s="71" t="str">
        <f t="shared" si="907"/>
        <v>Afridev Handpump</v>
      </c>
      <c r="T1511" s="71">
        <f t="shared" si="889"/>
        <v>1</v>
      </c>
      <c r="U1511" s="71">
        <f t="shared" si="890"/>
        <v>140</v>
      </c>
      <c r="V1511" s="71">
        <f t="shared" si="891"/>
        <v>1</v>
      </c>
      <c r="W1511" s="71">
        <f t="shared" si="892"/>
        <v>0</v>
      </c>
      <c r="X1511" s="71">
        <f t="shared" si="893"/>
        <v>1</v>
      </c>
      <c r="Y1511" s="71">
        <f t="shared" si="894"/>
        <v>0</v>
      </c>
      <c r="Z1511" s="71">
        <f t="shared" si="908"/>
        <v>0</v>
      </c>
      <c r="AA1511" s="71">
        <f t="shared" si="895"/>
        <v>1</v>
      </c>
      <c r="AB1511" s="71">
        <f t="shared" si="896"/>
        <v>42</v>
      </c>
      <c r="AC1511" s="71" t="str">
        <f t="shared" si="897"/>
        <v>Handpump</v>
      </c>
      <c r="AD1511" s="71">
        <f t="shared" si="909"/>
        <v>42</v>
      </c>
      <c r="AE1511" s="71" t="str">
        <f t="shared" si="910"/>
        <v/>
      </c>
      <c r="AF1511" s="71">
        <f t="shared" si="898"/>
        <v>1</v>
      </c>
      <c r="AG1511" s="71" t="str">
        <f t="shared" si="899"/>
        <v/>
      </c>
      <c r="AH1511" s="71" t="str">
        <f t="shared" si="900"/>
        <v/>
      </c>
      <c r="AI1511" s="71">
        <f t="shared" si="901"/>
        <v>1</v>
      </c>
      <c r="AJ1511" s="71" t="str">
        <f t="shared" si="902"/>
        <v>Turbidity</v>
      </c>
      <c r="AK1511" s="71">
        <f t="shared" si="903"/>
        <v>1</v>
      </c>
      <c r="AL1511" s="71">
        <f t="shared" si="911"/>
        <v>1</v>
      </c>
      <c r="AM1511" s="71">
        <f t="shared" si="904"/>
        <v>1</v>
      </c>
    </row>
    <row r="1512" spans="1:39" x14ac:dyDescent="0.45">
      <c r="A1512" s="71" t="str">
        <f t="shared" si="874"/>
        <v>2744670635</v>
      </c>
      <c r="B1512" s="71" t="str">
        <f t="shared" si="875"/>
        <v>12-09-2019 09:46:01 UTC</v>
      </c>
      <c r="C1512" s="71" t="str">
        <f t="shared" si="876"/>
        <v>4kxg-a03u-4pvm</v>
      </c>
      <c r="D1512" s="71" t="str">
        <f t="shared" si="877"/>
        <v>-15.75024293269962</v>
      </c>
      <c r="E1512" s="71" t="str">
        <f t="shared" si="878"/>
        <v>35.150007996708155</v>
      </c>
      <c r="F1512" s="71" t="str">
        <f t="shared" si="879"/>
        <v>983.0</v>
      </c>
      <c r="G1512" s="71" t="str">
        <f t="shared" si="880"/>
        <v>Malawi</v>
      </c>
      <c r="H1512" s="71" t="str">
        <f t="shared" si="881"/>
        <v>Chiradzulu</v>
      </c>
      <c r="I1512" s="71" t="str">
        <f t="shared" si="882"/>
        <v>Mpama</v>
      </c>
      <c r="J1512" s="71" t="str">
        <f t="shared" si="883"/>
        <v>Nsaka</v>
      </c>
      <c r="K1512" s="71" t="str">
        <f t="shared" si="884"/>
        <v>Mulumbe</v>
      </c>
      <c r="L1512" s="71">
        <f t="shared" si="885"/>
        <v>0</v>
      </c>
      <c r="M1512" s="71">
        <f t="shared" si="886"/>
        <v>0</v>
      </c>
      <c r="N1512" s="71">
        <f t="shared" si="905"/>
        <v>0</v>
      </c>
      <c r="O1512" s="71" t="str">
        <f t="shared" si="906"/>
        <v>No Improved System</v>
      </c>
      <c r="P1512" s="71" t="s">
        <v>96</v>
      </c>
      <c r="Q1512" s="71" t="str">
        <f t="shared" si="887"/>
        <v/>
      </c>
      <c r="R1512" s="71" t="str">
        <f t="shared" si="888"/>
        <v>Unprotected well</v>
      </c>
      <c r="S1512" s="71" t="str">
        <f t="shared" si="907"/>
        <v>Unprotected well</v>
      </c>
      <c r="T1512" s="71" t="str">
        <f t="shared" si="889"/>
        <v>N/A</v>
      </c>
      <c r="U1512" s="71">
        <f t="shared" si="890"/>
        <v>155</v>
      </c>
      <c r="V1512" s="71" t="str">
        <f t="shared" si="891"/>
        <v>N/A</v>
      </c>
      <c r="W1512" s="71" t="str">
        <f t="shared" si="892"/>
        <v/>
      </c>
      <c r="X1512" s="71" t="str">
        <f t="shared" si="893"/>
        <v/>
      </c>
      <c r="Y1512" s="71" t="str">
        <f t="shared" si="894"/>
        <v/>
      </c>
      <c r="Z1512" s="71" t="str">
        <f t="shared" si="908"/>
        <v>N/A</v>
      </c>
      <c r="AA1512" s="71" t="str">
        <f t="shared" si="895"/>
        <v>N/A</v>
      </c>
      <c r="AB1512" s="71" t="str">
        <f t="shared" si="896"/>
        <v/>
      </c>
      <c r="AC1512" s="71" t="str">
        <f t="shared" si="897"/>
        <v/>
      </c>
      <c r="AD1512" s="71" t="str">
        <f t="shared" si="909"/>
        <v/>
      </c>
      <c r="AE1512" s="71" t="str">
        <f t="shared" si="910"/>
        <v/>
      </c>
      <c r="AF1512" s="71" t="str">
        <f t="shared" si="898"/>
        <v>N/A</v>
      </c>
      <c r="AG1512" s="71" t="str">
        <f t="shared" si="899"/>
        <v/>
      </c>
      <c r="AH1512" s="71" t="str">
        <f t="shared" si="900"/>
        <v/>
      </c>
      <c r="AI1512" s="71" t="str">
        <f t="shared" si="901"/>
        <v/>
      </c>
      <c r="AJ1512" s="71" t="str">
        <f t="shared" si="902"/>
        <v/>
      </c>
      <c r="AK1512" s="71" t="str">
        <f t="shared" si="903"/>
        <v/>
      </c>
      <c r="AL1512" s="71" t="str">
        <f t="shared" si="911"/>
        <v>N/A</v>
      </c>
      <c r="AM1512" s="71" t="str">
        <f t="shared" si="904"/>
        <v>N/A</v>
      </c>
    </row>
    <row r="1513" spans="1:39" x14ac:dyDescent="0.45">
      <c r="A1513" s="71" t="str">
        <f t="shared" si="874"/>
        <v>2733230192</v>
      </c>
      <c r="B1513" s="71" t="str">
        <f t="shared" si="875"/>
        <v>12-09-2019 09:58:21 UTC</v>
      </c>
      <c r="C1513" s="71" t="str">
        <f t="shared" si="876"/>
        <v>6d89-d5ht-rcaw</v>
      </c>
      <c r="D1513" s="71" t="str">
        <f t="shared" si="877"/>
        <v>-15.847847764380276</v>
      </c>
      <c r="E1513" s="71" t="str">
        <f t="shared" si="878"/>
        <v>35.187664702534676</v>
      </c>
      <c r="F1513" s="71" t="str">
        <f t="shared" si="879"/>
        <v>846.0</v>
      </c>
      <c r="G1513" s="71" t="str">
        <f t="shared" si="880"/>
        <v>Malawi</v>
      </c>
      <c r="H1513" s="71" t="str">
        <f t="shared" si="881"/>
        <v>Chiradzulu</v>
      </c>
      <c r="I1513" s="71" t="str">
        <f t="shared" si="882"/>
        <v>Likoswe</v>
      </c>
      <c r="J1513" s="71" t="str">
        <f t="shared" si="883"/>
        <v>Mlanjira</v>
      </c>
      <c r="K1513" s="71" t="str">
        <f t="shared" si="884"/>
        <v>Sambani</v>
      </c>
      <c r="L1513" s="71">
        <f t="shared" si="885"/>
        <v>0</v>
      </c>
      <c r="M1513" s="71">
        <f t="shared" si="886"/>
        <v>0</v>
      </c>
      <c r="N1513" s="71">
        <f t="shared" si="905"/>
        <v>6</v>
      </c>
      <c r="O1513" s="71" t="str">
        <f t="shared" si="906"/>
        <v>Intermediate Level of Service</v>
      </c>
      <c r="P1513" s="71">
        <v>1</v>
      </c>
      <c r="Q1513" s="71" t="str">
        <f t="shared" si="887"/>
        <v>Afridev Handpump</v>
      </c>
      <c r="R1513" s="71" t="str">
        <f t="shared" si="888"/>
        <v/>
      </c>
      <c r="S1513" s="71" t="str">
        <f t="shared" si="907"/>
        <v>Afridev Handpump</v>
      </c>
      <c r="T1513" s="71">
        <f t="shared" si="889"/>
        <v>1</v>
      </c>
      <c r="U1513" s="71">
        <f t="shared" si="890"/>
        <v>2400</v>
      </c>
      <c r="V1513" s="71">
        <f t="shared" si="891"/>
        <v>0</v>
      </c>
      <c r="W1513" s="71">
        <f t="shared" si="892"/>
        <v>0</v>
      </c>
      <c r="X1513" s="71">
        <f t="shared" si="893"/>
        <v>1</v>
      </c>
      <c r="Y1513" s="71">
        <f t="shared" si="894"/>
        <v>0</v>
      </c>
      <c r="Z1513" s="71">
        <f t="shared" si="908"/>
        <v>0</v>
      </c>
      <c r="AA1513" s="71">
        <f t="shared" si="895"/>
        <v>1</v>
      </c>
      <c r="AB1513" s="71">
        <f t="shared" si="896"/>
        <v>51</v>
      </c>
      <c r="AC1513" s="71" t="str">
        <f t="shared" si="897"/>
        <v>Handpump</v>
      </c>
      <c r="AD1513" s="71">
        <f t="shared" si="909"/>
        <v>51</v>
      </c>
      <c r="AE1513" s="71" t="str">
        <f t="shared" si="910"/>
        <v/>
      </c>
      <c r="AF1513" s="71">
        <f t="shared" si="898"/>
        <v>1</v>
      </c>
      <c r="AG1513" s="71" t="str">
        <f t="shared" si="899"/>
        <v/>
      </c>
      <c r="AH1513" s="71" t="str">
        <f t="shared" si="900"/>
        <v/>
      </c>
      <c r="AI1513" s="71">
        <f t="shared" si="901"/>
        <v>1</v>
      </c>
      <c r="AJ1513" s="71" t="str">
        <f t="shared" si="902"/>
        <v>Turbidity</v>
      </c>
      <c r="AK1513" s="71">
        <f t="shared" si="903"/>
        <v>1</v>
      </c>
      <c r="AL1513" s="71">
        <f t="shared" si="911"/>
        <v>1</v>
      </c>
      <c r="AM1513" s="71">
        <f t="shared" si="904"/>
        <v>1</v>
      </c>
    </row>
    <row r="1514" spans="1:39" x14ac:dyDescent="0.45">
      <c r="A1514" s="71" t="str">
        <f t="shared" si="874"/>
        <v>2723510182</v>
      </c>
      <c r="B1514" s="71" t="str">
        <f t="shared" si="875"/>
        <v>12-09-2019 10:07:28 UTC</v>
      </c>
      <c r="C1514" s="71" t="str">
        <f t="shared" si="876"/>
        <v>u8kv-pnct-hr3w</v>
      </c>
      <c r="D1514" s="71" t="str">
        <f t="shared" si="877"/>
        <v>-15.662314714863896</v>
      </c>
      <c r="E1514" s="71" t="str">
        <f t="shared" si="878"/>
        <v>35.144172264263034</v>
      </c>
      <c r="F1514" s="71" t="str">
        <f t="shared" si="879"/>
        <v>1078.0</v>
      </c>
      <c r="G1514" s="71" t="str">
        <f t="shared" si="880"/>
        <v>Malawi</v>
      </c>
      <c r="H1514" s="71" t="str">
        <f t="shared" si="881"/>
        <v>Chiradzulu</v>
      </c>
      <c r="I1514" s="71" t="str">
        <f t="shared" si="882"/>
        <v>Mpama</v>
      </c>
      <c r="J1514" s="71" t="str">
        <f t="shared" si="883"/>
        <v>Juwa</v>
      </c>
      <c r="K1514" s="71" t="str">
        <f t="shared" si="884"/>
        <v>Mwalija</v>
      </c>
      <c r="L1514" s="71">
        <f t="shared" si="885"/>
        <v>0</v>
      </c>
      <c r="M1514" s="71">
        <f t="shared" si="886"/>
        <v>0</v>
      </c>
      <c r="N1514" s="71">
        <f t="shared" si="905"/>
        <v>7</v>
      </c>
      <c r="O1514" s="71" t="str">
        <f t="shared" si="906"/>
        <v>Intermediate Level of Service</v>
      </c>
      <c r="P1514" s="71">
        <v>1</v>
      </c>
      <c r="Q1514" s="71" t="str">
        <f t="shared" si="887"/>
        <v>Afridev Handpump</v>
      </c>
      <c r="R1514" s="71" t="str">
        <f t="shared" si="888"/>
        <v/>
      </c>
      <c r="S1514" s="71" t="str">
        <f t="shared" si="907"/>
        <v>Afridev Handpump</v>
      </c>
      <c r="T1514" s="71">
        <f t="shared" si="889"/>
        <v>1</v>
      </c>
      <c r="U1514" s="71">
        <f t="shared" si="890"/>
        <v>300</v>
      </c>
      <c r="V1514" s="71">
        <f t="shared" si="891"/>
        <v>0</v>
      </c>
      <c r="W1514" s="71">
        <f t="shared" si="892"/>
        <v>0</v>
      </c>
      <c r="X1514" s="71">
        <f t="shared" si="893"/>
        <v>1</v>
      </c>
      <c r="Y1514" s="71">
        <f t="shared" si="894"/>
        <v>1</v>
      </c>
      <c r="Z1514" s="71">
        <f t="shared" si="908"/>
        <v>1</v>
      </c>
      <c r="AA1514" s="71">
        <f t="shared" si="895"/>
        <v>1</v>
      </c>
      <c r="AB1514" s="71">
        <f t="shared" si="896"/>
        <v>60</v>
      </c>
      <c r="AC1514" s="71" t="str">
        <f t="shared" si="897"/>
        <v>Handpump</v>
      </c>
      <c r="AD1514" s="71">
        <f t="shared" si="909"/>
        <v>60</v>
      </c>
      <c r="AE1514" s="71" t="str">
        <f t="shared" si="910"/>
        <v/>
      </c>
      <c r="AF1514" s="71">
        <f t="shared" si="898"/>
        <v>1</v>
      </c>
      <c r="AG1514" s="71" t="str">
        <f t="shared" si="899"/>
        <v/>
      </c>
      <c r="AH1514" s="71" t="str">
        <f t="shared" si="900"/>
        <v/>
      </c>
      <c r="AI1514" s="71">
        <f t="shared" si="901"/>
        <v>1</v>
      </c>
      <c r="AJ1514" s="71" t="str">
        <f t="shared" si="902"/>
        <v>Turbidity</v>
      </c>
      <c r="AK1514" s="71">
        <f t="shared" si="903"/>
        <v>1</v>
      </c>
      <c r="AL1514" s="71">
        <f t="shared" si="911"/>
        <v>1</v>
      </c>
      <c r="AM1514" s="71">
        <f t="shared" si="904"/>
        <v>1</v>
      </c>
    </row>
    <row r="1515" spans="1:39" x14ac:dyDescent="0.45">
      <c r="A1515" s="71" t="str">
        <f t="shared" si="874"/>
        <v>2746530198</v>
      </c>
      <c r="B1515" s="71" t="str">
        <f t="shared" si="875"/>
        <v>12-09-2019 10:14:24 UTC</v>
      </c>
      <c r="C1515" s="71" t="str">
        <f t="shared" si="876"/>
        <v>f4dm-17r6-a7g6</v>
      </c>
      <c r="D1515" s="71" t="str">
        <f t="shared" si="877"/>
        <v>-15.854634172283113</v>
      </c>
      <c r="E1515" s="71" t="str">
        <f t="shared" si="878"/>
        <v>35.186390820890665</v>
      </c>
      <c r="F1515" s="71" t="str">
        <f t="shared" si="879"/>
        <v>850.0</v>
      </c>
      <c r="G1515" s="71" t="str">
        <f t="shared" si="880"/>
        <v>Malawi</v>
      </c>
      <c r="H1515" s="71" t="str">
        <f t="shared" si="881"/>
        <v>Chiradzulu</v>
      </c>
      <c r="I1515" s="71" t="str">
        <f t="shared" si="882"/>
        <v>Likoswe</v>
      </c>
      <c r="J1515" s="71" t="str">
        <f t="shared" si="883"/>
        <v>Mlanjira</v>
      </c>
      <c r="K1515" s="71" t="str">
        <f t="shared" si="884"/>
        <v>Mitawa II</v>
      </c>
      <c r="L1515" s="71">
        <f t="shared" si="885"/>
        <v>0</v>
      </c>
      <c r="M1515" s="71">
        <f t="shared" si="886"/>
        <v>0</v>
      </c>
      <c r="N1515" s="71">
        <f t="shared" si="905"/>
        <v>3</v>
      </c>
      <c r="O1515" s="71" t="str">
        <f t="shared" si="906"/>
        <v>Basic Level of Service</v>
      </c>
      <c r="P1515" s="71">
        <v>1</v>
      </c>
      <c r="Q1515" s="71" t="str">
        <f t="shared" si="887"/>
        <v>Afridev Handpump</v>
      </c>
      <c r="R1515" s="71" t="str">
        <f t="shared" si="888"/>
        <v/>
      </c>
      <c r="S1515" s="71" t="str">
        <f t="shared" si="907"/>
        <v>Afridev Handpump</v>
      </c>
      <c r="T1515" s="71">
        <f t="shared" si="889"/>
        <v>1</v>
      </c>
      <c r="U1515" s="71">
        <f t="shared" si="890"/>
        <v>500</v>
      </c>
      <c r="V1515" s="71">
        <f t="shared" si="891"/>
        <v>0</v>
      </c>
      <c r="W1515" s="71">
        <f t="shared" si="892"/>
        <v>0</v>
      </c>
      <c r="X1515" s="71">
        <f t="shared" si="893"/>
        <v>1</v>
      </c>
      <c r="Y1515" s="71">
        <f t="shared" si="894"/>
        <v>0</v>
      </c>
      <c r="Z1515" s="71">
        <f t="shared" si="908"/>
        <v>0</v>
      </c>
      <c r="AA1515" s="71">
        <f t="shared" si="895"/>
        <v>0</v>
      </c>
      <c r="AB1515" s="71">
        <f t="shared" si="896"/>
        <v>0</v>
      </c>
      <c r="AC1515" s="71" t="str">
        <f t="shared" si="897"/>
        <v>Handpump</v>
      </c>
      <c r="AD1515" s="71">
        <f t="shared" si="909"/>
        <v>0</v>
      </c>
      <c r="AE1515" s="71" t="str">
        <f t="shared" si="910"/>
        <v/>
      </c>
      <c r="AF1515" s="71">
        <f t="shared" si="898"/>
        <v>1</v>
      </c>
      <c r="AG1515" s="71" t="str">
        <f t="shared" si="899"/>
        <v/>
      </c>
      <c r="AH1515" s="71" t="str">
        <f t="shared" si="900"/>
        <v/>
      </c>
      <c r="AI1515" s="71" t="str">
        <f t="shared" si="901"/>
        <v/>
      </c>
      <c r="AJ1515" s="71" t="str">
        <f t="shared" si="902"/>
        <v>Turbidity</v>
      </c>
      <c r="AK1515" s="71" t="str">
        <f t="shared" si="903"/>
        <v/>
      </c>
      <c r="AL1515" s="71" t="str">
        <f t="shared" si="911"/>
        <v>No Data</v>
      </c>
      <c r="AM1515" s="71">
        <f t="shared" si="904"/>
        <v>0</v>
      </c>
    </row>
    <row r="1516" spans="1:39" x14ac:dyDescent="0.45">
      <c r="A1516" s="71" t="str">
        <f t="shared" si="874"/>
        <v>2733260201</v>
      </c>
      <c r="B1516" s="71" t="str">
        <f t="shared" si="875"/>
        <v>12-09-2019 10:36:07 UTC</v>
      </c>
      <c r="C1516" s="71" t="str">
        <f t="shared" si="876"/>
        <v>hxdj-2agv-bunp</v>
      </c>
      <c r="D1516" s="71" t="str">
        <f t="shared" si="877"/>
        <v>-15.851321811787784</v>
      </c>
      <c r="E1516" s="71" t="str">
        <f t="shared" si="878"/>
        <v>35.185047034174204</v>
      </c>
      <c r="F1516" s="71" t="str">
        <f t="shared" si="879"/>
        <v>861.0</v>
      </c>
      <c r="G1516" s="71" t="str">
        <f t="shared" si="880"/>
        <v>Malawi</v>
      </c>
      <c r="H1516" s="71" t="str">
        <f t="shared" si="881"/>
        <v>Chiradzulu</v>
      </c>
      <c r="I1516" s="71" t="str">
        <f t="shared" si="882"/>
        <v>Likoswe</v>
      </c>
      <c r="J1516" s="71" t="str">
        <f t="shared" si="883"/>
        <v>Mlanjira</v>
      </c>
      <c r="K1516" s="71" t="str">
        <f t="shared" si="884"/>
        <v>Mitawa II</v>
      </c>
      <c r="L1516" s="71">
        <f t="shared" si="885"/>
        <v>0</v>
      </c>
      <c r="M1516" s="71">
        <f t="shared" si="886"/>
        <v>0</v>
      </c>
      <c r="N1516" s="71">
        <f t="shared" si="905"/>
        <v>5</v>
      </c>
      <c r="O1516" s="71" t="str">
        <f t="shared" si="906"/>
        <v>Basic Level of Service</v>
      </c>
      <c r="P1516" s="71">
        <v>1</v>
      </c>
      <c r="Q1516" s="71" t="str">
        <f t="shared" si="887"/>
        <v>Afridev Handpump</v>
      </c>
      <c r="R1516" s="71" t="str">
        <f t="shared" si="888"/>
        <v/>
      </c>
      <c r="S1516" s="71" t="str">
        <f t="shared" si="907"/>
        <v>Afridev Handpump</v>
      </c>
      <c r="T1516" s="71">
        <f t="shared" si="889"/>
        <v>1</v>
      </c>
      <c r="U1516" s="71">
        <f t="shared" si="890"/>
        <v>800</v>
      </c>
      <c r="V1516" s="71">
        <f t="shared" si="891"/>
        <v>0</v>
      </c>
      <c r="W1516" s="71">
        <f t="shared" si="892"/>
        <v>0</v>
      </c>
      <c r="X1516" s="71">
        <f t="shared" si="893"/>
        <v>1</v>
      </c>
      <c r="Y1516" s="71">
        <f t="shared" si="894"/>
        <v>0</v>
      </c>
      <c r="Z1516" s="71">
        <f t="shared" si="908"/>
        <v>0</v>
      </c>
      <c r="AA1516" s="71">
        <f t="shared" si="895"/>
        <v>1</v>
      </c>
      <c r="AB1516" s="71">
        <f t="shared" si="896"/>
        <v>114</v>
      </c>
      <c r="AC1516" s="71" t="str">
        <f t="shared" si="897"/>
        <v>Handpump</v>
      </c>
      <c r="AD1516" s="71">
        <f t="shared" si="909"/>
        <v>114</v>
      </c>
      <c r="AE1516" s="71" t="str">
        <f t="shared" si="910"/>
        <v/>
      </c>
      <c r="AF1516" s="71">
        <f t="shared" si="898"/>
        <v>1</v>
      </c>
      <c r="AG1516" s="71" t="str">
        <f t="shared" si="899"/>
        <v/>
      </c>
      <c r="AH1516" s="71" t="str">
        <f t="shared" si="900"/>
        <v/>
      </c>
      <c r="AI1516" s="71">
        <f t="shared" si="901"/>
        <v>1</v>
      </c>
      <c r="AJ1516" s="71" t="str">
        <f t="shared" si="902"/>
        <v>Turbidity</v>
      </c>
      <c r="AK1516" s="71">
        <f t="shared" si="903"/>
        <v>1</v>
      </c>
      <c r="AL1516" s="71">
        <f t="shared" si="911"/>
        <v>1</v>
      </c>
      <c r="AM1516" s="71">
        <f t="shared" si="904"/>
        <v>0</v>
      </c>
    </row>
    <row r="1517" spans="1:39" x14ac:dyDescent="0.45">
      <c r="A1517" s="71" t="str">
        <f t="shared" si="874"/>
        <v>2713750049</v>
      </c>
      <c r="B1517" s="71" t="str">
        <f t="shared" si="875"/>
        <v>12-09-2019 10:39:19 UTC</v>
      </c>
      <c r="C1517" s="71" t="str">
        <f t="shared" si="876"/>
        <v>xrhf-k5w4-g349</v>
      </c>
      <c r="D1517" s="71" t="str">
        <f t="shared" si="877"/>
        <v>-15.669307066127658</v>
      </c>
      <c r="E1517" s="71" t="str">
        <f t="shared" si="878"/>
        <v>35.14150472357869</v>
      </c>
      <c r="F1517" s="71" t="str">
        <f t="shared" si="879"/>
        <v>1094.0</v>
      </c>
      <c r="G1517" s="71" t="str">
        <f t="shared" si="880"/>
        <v>Malawi</v>
      </c>
      <c r="H1517" s="71" t="str">
        <f t="shared" si="881"/>
        <v>Chiradzulu</v>
      </c>
      <c r="I1517" s="71" t="str">
        <f t="shared" si="882"/>
        <v>Mpama</v>
      </c>
      <c r="J1517" s="71" t="str">
        <f t="shared" si="883"/>
        <v>Juwa</v>
      </c>
      <c r="K1517" s="71" t="str">
        <f t="shared" si="884"/>
        <v>Chimtengo</v>
      </c>
      <c r="L1517" s="71">
        <f t="shared" si="885"/>
        <v>0</v>
      </c>
      <c r="M1517" s="71">
        <f t="shared" si="886"/>
        <v>0</v>
      </c>
      <c r="N1517" s="71">
        <f t="shared" si="905"/>
        <v>4</v>
      </c>
      <c r="O1517" s="71" t="str">
        <f t="shared" si="906"/>
        <v>Basic Level of Service</v>
      </c>
      <c r="P1517" s="71">
        <v>1</v>
      </c>
      <c r="Q1517" s="71" t="str">
        <f t="shared" si="887"/>
        <v>Afridev Handpump</v>
      </c>
      <c r="R1517" s="71" t="str">
        <f t="shared" si="888"/>
        <v/>
      </c>
      <c r="S1517" s="71" t="str">
        <f t="shared" si="907"/>
        <v>Afridev Handpump</v>
      </c>
      <c r="T1517" s="71">
        <f t="shared" si="889"/>
        <v>1</v>
      </c>
      <c r="U1517" s="71">
        <f t="shared" si="890"/>
        <v>835</v>
      </c>
      <c r="V1517" s="71">
        <f t="shared" si="891"/>
        <v>0</v>
      </c>
      <c r="W1517" s="71">
        <f t="shared" si="892"/>
        <v>0</v>
      </c>
      <c r="X1517" s="71">
        <f t="shared" si="893"/>
        <v>1</v>
      </c>
      <c r="Y1517" s="71">
        <f t="shared" si="894"/>
        <v>0</v>
      </c>
      <c r="Z1517" s="71">
        <f t="shared" si="908"/>
        <v>0</v>
      </c>
      <c r="AA1517" s="71">
        <f t="shared" si="895"/>
        <v>1</v>
      </c>
      <c r="AB1517" s="71">
        <f t="shared" si="896"/>
        <v>60</v>
      </c>
      <c r="AC1517" s="71" t="str">
        <f t="shared" si="897"/>
        <v>Handpump</v>
      </c>
      <c r="AD1517" s="71">
        <f t="shared" si="909"/>
        <v>60</v>
      </c>
      <c r="AE1517" s="71" t="str">
        <f t="shared" si="910"/>
        <v/>
      </c>
      <c r="AF1517" s="71">
        <f t="shared" si="898"/>
        <v>1</v>
      </c>
      <c r="AG1517" s="71" t="str">
        <f t="shared" si="899"/>
        <v/>
      </c>
      <c r="AH1517" s="71" t="str">
        <f t="shared" si="900"/>
        <v/>
      </c>
      <c r="AI1517" s="71">
        <f t="shared" si="901"/>
        <v>0</v>
      </c>
      <c r="AJ1517" s="71" t="str">
        <f t="shared" si="902"/>
        <v>Turbidity</v>
      </c>
      <c r="AK1517" s="71">
        <f t="shared" si="903"/>
        <v>1</v>
      </c>
      <c r="AL1517" s="71">
        <f t="shared" si="911"/>
        <v>0</v>
      </c>
      <c r="AM1517" s="71">
        <f t="shared" si="904"/>
        <v>0</v>
      </c>
    </row>
    <row r="1518" spans="1:39" x14ac:dyDescent="0.45">
      <c r="A1518" s="71" t="str">
        <f t="shared" si="874"/>
        <v>2727600205</v>
      </c>
      <c r="B1518" s="71" t="str">
        <f t="shared" si="875"/>
        <v>12-09-2019 10:56:36 UTC</v>
      </c>
      <c r="C1518" s="71" t="str">
        <f t="shared" si="876"/>
        <v>ac8x-dj1e-x6xk</v>
      </c>
      <c r="D1518" s="71" t="str">
        <f t="shared" si="877"/>
        <v>-15.849715671502054</v>
      </c>
      <c r="E1518" s="71" t="str">
        <f t="shared" si="878"/>
        <v>35.18443280830979</v>
      </c>
      <c r="F1518" s="71" t="str">
        <f t="shared" si="879"/>
        <v>860.0</v>
      </c>
      <c r="G1518" s="71" t="str">
        <f t="shared" si="880"/>
        <v>Malawi</v>
      </c>
      <c r="H1518" s="71" t="str">
        <f t="shared" si="881"/>
        <v>Chiradzulu</v>
      </c>
      <c r="I1518" s="71" t="str">
        <f t="shared" si="882"/>
        <v>Likoswe</v>
      </c>
      <c r="J1518" s="71" t="str">
        <f t="shared" si="883"/>
        <v>Mlanjira</v>
      </c>
      <c r="K1518" s="71" t="str">
        <f t="shared" si="884"/>
        <v>Mitawa II</v>
      </c>
      <c r="L1518" s="71">
        <f t="shared" si="885"/>
        <v>0</v>
      </c>
      <c r="M1518" s="71">
        <f t="shared" si="886"/>
        <v>0</v>
      </c>
      <c r="N1518" s="71">
        <f t="shared" si="905"/>
        <v>7</v>
      </c>
      <c r="O1518" s="71" t="str">
        <f t="shared" si="906"/>
        <v>Intermediate Level of Service</v>
      </c>
      <c r="P1518" s="71">
        <v>1</v>
      </c>
      <c r="Q1518" s="71" t="str">
        <f t="shared" si="887"/>
        <v>Afridev Handpump</v>
      </c>
      <c r="R1518" s="71" t="str">
        <f t="shared" si="888"/>
        <v/>
      </c>
      <c r="S1518" s="71" t="str">
        <f t="shared" si="907"/>
        <v>Afridev Handpump</v>
      </c>
      <c r="T1518" s="71">
        <f t="shared" si="889"/>
        <v>1</v>
      </c>
      <c r="U1518" s="71">
        <f t="shared" si="890"/>
        <v>1600</v>
      </c>
      <c r="V1518" s="71">
        <f t="shared" si="891"/>
        <v>0</v>
      </c>
      <c r="W1518" s="71">
        <f t="shared" si="892"/>
        <v>1</v>
      </c>
      <c r="X1518" s="71" t="str">
        <f t="shared" si="893"/>
        <v/>
      </c>
      <c r="Y1518" s="71" t="str">
        <f t="shared" si="894"/>
        <v/>
      </c>
      <c r="Z1518" s="71">
        <f t="shared" si="908"/>
        <v>1</v>
      </c>
      <c r="AA1518" s="71">
        <f t="shared" si="895"/>
        <v>1</v>
      </c>
      <c r="AB1518" s="71">
        <f t="shared" si="896"/>
        <v>65</v>
      </c>
      <c r="AC1518" s="71" t="str">
        <f t="shared" si="897"/>
        <v>Handpump</v>
      </c>
      <c r="AD1518" s="71">
        <f t="shared" si="909"/>
        <v>65</v>
      </c>
      <c r="AE1518" s="71" t="str">
        <f t="shared" si="910"/>
        <v/>
      </c>
      <c r="AF1518" s="71">
        <f t="shared" si="898"/>
        <v>1</v>
      </c>
      <c r="AG1518" s="71" t="str">
        <f t="shared" si="899"/>
        <v/>
      </c>
      <c r="AH1518" s="71" t="str">
        <f t="shared" si="900"/>
        <v/>
      </c>
      <c r="AI1518" s="71">
        <f t="shared" si="901"/>
        <v>1</v>
      </c>
      <c r="AJ1518" s="71" t="str">
        <f t="shared" si="902"/>
        <v>Turbidity</v>
      </c>
      <c r="AK1518" s="71">
        <f t="shared" si="903"/>
        <v>1</v>
      </c>
      <c r="AL1518" s="71">
        <f t="shared" si="911"/>
        <v>1</v>
      </c>
      <c r="AM1518" s="71">
        <f t="shared" si="904"/>
        <v>1</v>
      </c>
    </row>
    <row r="1519" spans="1:39" x14ac:dyDescent="0.45">
      <c r="A1519" s="71" t="str">
        <f t="shared" si="874"/>
        <v>2723540174</v>
      </c>
      <c r="B1519" s="71" t="str">
        <f t="shared" si="875"/>
        <v>12-09-2019 11:31:59 UTC</v>
      </c>
      <c r="C1519" s="71" t="str">
        <f t="shared" si="876"/>
        <v>5xmb-jhba-tu6u</v>
      </c>
      <c r="D1519" s="71" t="str">
        <f t="shared" si="877"/>
        <v>-15.855868365615606</v>
      </c>
      <c r="E1519" s="71" t="str">
        <f t="shared" si="878"/>
        <v>35.171266850084066</v>
      </c>
      <c r="F1519" s="71" t="str">
        <f t="shared" si="879"/>
        <v>878.0</v>
      </c>
      <c r="G1519" s="71" t="str">
        <f t="shared" si="880"/>
        <v>Malawi</v>
      </c>
      <c r="H1519" s="71" t="str">
        <f t="shared" si="881"/>
        <v>Chiradzulu</v>
      </c>
      <c r="I1519" s="71" t="str">
        <f t="shared" si="882"/>
        <v>Likoswe</v>
      </c>
      <c r="J1519" s="71" t="str">
        <f t="shared" si="883"/>
        <v>Mlanjira</v>
      </c>
      <c r="K1519" s="71" t="str">
        <f t="shared" si="884"/>
        <v>Mlanjira</v>
      </c>
      <c r="L1519" s="71">
        <f t="shared" si="885"/>
        <v>0</v>
      </c>
      <c r="M1519" s="71">
        <f t="shared" si="886"/>
        <v>0</v>
      </c>
      <c r="N1519" s="71">
        <f t="shared" si="905"/>
        <v>6</v>
      </c>
      <c r="O1519" s="71" t="str">
        <f t="shared" si="906"/>
        <v>Intermediate Level of Service</v>
      </c>
      <c r="P1519" s="71">
        <v>1</v>
      </c>
      <c r="Q1519" s="71" t="str">
        <f t="shared" si="887"/>
        <v>Afridev Handpump</v>
      </c>
      <c r="R1519" s="71" t="str">
        <f t="shared" si="888"/>
        <v/>
      </c>
      <c r="S1519" s="71" t="str">
        <f t="shared" si="907"/>
        <v>Afridev Handpump</v>
      </c>
      <c r="T1519" s="71">
        <f t="shared" si="889"/>
        <v>1</v>
      </c>
      <c r="U1519" s="71">
        <f t="shared" si="890"/>
        <v>800</v>
      </c>
      <c r="V1519" s="71">
        <f t="shared" si="891"/>
        <v>0</v>
      </c>
      <c r="W1519" s="71">
        <f t="shared" si="892"/>
        <v>0</v>
      </c>
      <c r="X1519" s="71">
        <f t="shared" si="893"/>
        <v>1</v>
      </c>
      <c r="Y1519" s="71">
        <f t="shared" si="894"/>
        <v>0</v>
      </c>
      <c r="Z1519" s="71">
        <f t="shared" si="908"/>
        <v>0</v>
      </c>
      <c r="AA1519" s="71">
        <f t="shared" si="895"/>
        <v>1</v>
      </c>
      <c r="AB1519" s="71">
        <f t="shared" si="896"/>
        <v>99</v>
      </c>
      <c r="AC1519" s="71" t="str">
        <f t="shared" si="897"/>
        <v>Handpump</v>
      </c>
      <c r="AD1519" s="71">
        <f t="shared" si="909"/>
        <v>99</v>
      </c>
      <c r="AE1519" s="71" t="str">
        <f t="shared" si="910"/>
        <v/>
      </c>
      <c r="AF1519" s="71">
        <f t="shared" si="898"/>
        <v>1</v>
      </c>
      <c r="AG1519" s="71" t="str">
        <f t="shared" si="899"/>
        <v/>
      </c>
      <c r="AH1519" s="71" t="str">
        <f t="shared" si="900"/>
        <v/>
      </c>
      <c r="AI1519" s="71">
        <f t="shared" si="901"/>
        <v>1</v>
      </c>
      <c r="AJ1519" s="71" t="str">
        <f t="shared" si="902"/>
        <v>Turbidity</v>
      </c>
      <c r="AK1519" s="71">
        <f t="shared" si="903"/>
        <v>1</v>
      </c>
      <c r="AL1519" s="71">
        <f t="shared" si="911"/>
        <v>1</v>
      </c>
      <c r="AM1519" s="71">
        <f t="shared" si="904"/>
        <v>1</v>
      </c>
    </row>
    <row r="1520" spans="1:39" x14ac:dyDescent="0.45">
      <c r="A1520" s="71" t="str">
        <f t="shared" si="874"/>
        <v>2737280176</v>
      </c>
      <c r="B1520" s="71" t="str">
        <f t="shared" si="875"/>
        <v>12-09-2019 11:50:23 UTC</v>
      </c>
      <c r="C1520" s="71" t="str">
        <f t="shared" si="876"/>
        <v>9d66-d19q-quv2</v>
      </c>
      <c r="D1520" s="71" t="str">
        <f t="shared" si="877"/>
        <v>-15.85651695728302</v>
      </c>
      <c r="E1520" s="71" t="str">
        <f t="shared" si="878"/>
        <v>35.176429599523544</v>
      </c>
      <c r="F1520" s="71" t="str">
        <f t="shared" si="879"/>
        <v>854.0</v>
      </c>
      <c r="G1520" s="71" t="str">
        <f t="shared" si="880"/>
        <v>Malawi</v>
      </c>
      <c r="H1520" s="71" t="str">
        <f t="shared" si="881"/>
        <v>Chiradzulu</v>
      </c>
      <c r="I1520" s="71" t="str">
        <f t="shared" si="882"/>
        <v>Likoswe</v>
      </c>
      <c r="J1520" s="71" t="str">
        <f t="shared" si="883"/>
        <v>Mlanjira</v>
      </c>
      <c r="K1520" s="71" t="str">
        <f t="shared" si="884"/>
        <v>Mlanjira</v>
      </c>
      <c r="L1520" s="71">
        <f t="shared" si="885"/>
        <v>0</v>
      </c>
      <c r="M1520" s="71">
        <f t="shared" si="886"/>
        <v>0</v>
      </c>
      <c r="N1520" s="71">
        <f t="shared" si="905"/>
        <v>6</v>
      </c>
      <c r="O1520" s="71" t="str">
        <f t="shared" si="906"/>
        <v>Intermediate Level of Service</v>
      </c>
      <c r="P1520" s="71">
        <v>1</v>
      </c>
      <c r="Q1520" s="71" t="str">
        <f t="shared" si="887"/>
        <v>Afridev Handpump</v>
      </c>
      <c r="R1520" s="71" t="str">
        <f t="shared" si="888"/>
        <v/>
      </c>
      <c r="S1520" s="71" t="str">
        <f t="shared" si="907"/>
        <v>Afridev Handpump</v>
      </c>
      <c r="T1520" s="71">
        <f t="shared" si="889"/>
        <v>1</v>
      </c>
      <c r="U1520" s="71">
        <f t="shared" si="890"/>
        <v>600</v>
      </c>
      <c r="V1520" s="71">
        <f t="shared" si="891"/>
        <v>0</v>
      </c>
      <c r="W1520" s="71">
        <f t="shared" si="892"/>
        <v>0</v>
      </c>
      <c r="X1520" s="71">
        <f t="shared" si="893"/>
        <v>1</v>
      </c>
      <c r="Y1520" s="71">
        <f t="shared" si="894"/>
        <v>0</v>
      </c>
      <c r="Z1520" s="71">
        <f t="shared" si="908"/>
        <v>0</v>
      </c>
      <c r="AA1520" s="71">
        <f t="shared" si="895"/>
        <v>1</v>
      </c>
      <c r="AB1520" s="71">
        <f t="shared" si="896"/>
        <v>86</v>
      </c>
      <c r="AC1520" s="71" t="str">
        <f t="shared" si="897"/>
        <v>Handpump</v>
      </c>
      <c r="AD1520" s="71">
        <f t="shared" si="909"/>
        <v>86</v>
      </c>
      <c r="AE1520" s="71" t="str">
        <f t="shared" si="910"/>
        <v/>
      </c>
      <c r="AF1520" s="71">
        <f t="shared" si="898"/>
        <v>1</v>
      </c>
      <c r="AG1520" s="71" t="str">
        <f t="shared" si="899"/>
        <v/>
      </c>
      <c r="AH1520" s="71" t="str">
        <f t="shared" si="900"/>
        <v/>
      </c>
      <c r="AI1520" s="71">
        <f t="shared" si="901"/>
        <v>1</v>
      </c>
      <c r="AJ1520" s="71" t="str">
        <f t="shared" si="902"/>
        <v>Turbidity</v>
      </c>
      <c r="AK1520" s="71">
        <f t="shared" si="903"/>
        <v>1</v>
      </c>
      <c r="AL1520" s="71">
        <f t="shared" si="911"/>
        <v>1</v>
      </c>
      <c r="AM1520" s="71">
        <f t="shared" si="904"/>
        <v>1</v>
      </c>
    </row>
    <row r="1521" spans="1:39" x14ac:dyDescent="0.45">
      <c r="A1521" s="71" t="str">
        <f t="shared" si="874"/>
        <v>2725650187</v>
      </c>
      <c r="B1521" s="71" t="str">
        <f t="shared" si="875"/>
        <v>12-09-2019 12:05:16 UTC</v>
      </c>
      <c r="C1521" s="71" t="str">
        <f t="shared" si="876"/>
        <v>memw-6mfq-0hgm</v>
      </c>
      <c r="D1521" s="71" t="str">
        <f t="shared" si="877"/>
        <v>-15.858948254026473</v>
      </c>
      <c r="E1521" s="71" t="str">
        <f t="shared" si="878"/>
        <v>35.18035979010165</v>
      </c>
      <c r="F1521" s="71" t="str">
        <f t="shared" si="879"/>
        <v>845.0</v>
      </c>
      <c r="G1521" s="71" t="str">
        <f t="shared" si="880"/>
        <v>Malawi</v>
      </c>
      <c r="H1521" s="71" t="str">
        <f t="shared" si="881"/>
        <v>Chiradzulu</v>
      </c>
      <c r="I1521" s="71" t="str">
        <f t="shared" si="882"/>
        <v>Likoswe</v>
      </c>
      <c r="J1521" s="71" t="str">
        <f t="shared" si="883"/>
        <v>Mlanjira</v>
      </c>
      <c r="K1521" s="71" t="str">
        <f t="shared" si="884"/>
        <v>Mlanjira</v>
      </c>
      <c r="L1521" s="71">
        <f t="shared" si="885"/>
        <v>0</v>
      </c>
      <c r="M1521" s="71">
        <f t="shared" si="886"/>
        <v>0</v>
      </c>
      <c r="N1521" s="71">
        <f t="shared" si="905"/>
        <v>0</v>
      </c>
      <c r="O1521" s="71" t="str">
        <f t="shared" si="906"/>
        <v>No Improved System</v>
      </c>
      <c r="P1521" s="71" t="s">
        <v>96</v>
      </c>
      <c r="Q1521" s="71" t="str">
        <f t="shared" si="887"/>
        <v/>
      </c>
      <c r="R1521" s="71" t="str">
        <f t="shared" si="888"/>
        <v>Unprotected well</v>
      </c>
      <c r="S1521" s="71" t="str">
        <f t="shared" si="907"/>
        <v>Unprotected well</v>
      </c>
      <c r="T1521" s="71" t="str">
        <f t="shared" si="889"/>
        <v>N/A</v>
      </c>
      <c r="U1521" s="71">
        <f t="shared" si="890"/>
        <v>200</v>
      </c>
      <c r="V1521" s="71" t="str">
        <f t="shared" si="891"/>
        <v>N/A</v>
      </c>
      <c r="W1521" s="71" t="str">
        <f t="shared" si="892"/>
        <v/>
      </c>
      <c r="X1521" s="71" t="str">
        <f t="shared" si="893"/>
        <v/>
      </c>
      <c r="Y1521" s="71" t="str">
        <f t="shared" si="894"/>
        <v/>
      </c>
      <c r="Z1521" s="71" t="str">
        <f t="shared" si="908"/>
        <v>N/A</v>
      </c>
      <c r="AA1521" s="71" t="str">
        <f t="shared" si="895"/>
        <v>N/A</v>
      </c>
      <c r="AB1521" s="71" t="str">
        <f t="shared" si="896"/>
        <v/>
      </c>
      <c r="AC1521" s="71" t="str">
        <f t="shared" si="897"/>
        <v/>
      </c>
      <c r="AD1521" s="71" t="str">
        <f t="shared" si="909"/>
        <v/>
      </c>
      <c r="AE1521" s="71" t="str">
        <f t="shared" si="910"/>
        <v/>
      </c>
      <c r="AF1521" s="71" t="str">
        <f t="shared" si="898"/>
        <v>N/A</v>
      </c>
      <c r="AG1521" s="71" t="str">
        <f t="shared" si="899"/>
        <v/>
      </c>
      <c r="AH1521" s="71" t="str">
        <f t="shared" si="900"/>
        <v/>
      </c>
      <c r="AI1521" s="71" t="str">
        <f t="shared" si="901"/>
        <v/>
      </c>
      <c r="AJ1521" s="71" t="str">
        <f t="shared" si="902"/>
        <v/>
      </c>
      <c r="AK1521" s="71" t="str">
        <f t="shared" si="903"/>
        <v/>
      </c>
      <c r="AL1521" s="71" t="str">
        <f t="shared" si="911"/>
        <v>N/A</v>
      </c>
      <c r="AM1521" s="71" t="str">
        <f t="shared" si="904"/>
        <v>N/A</v>
      </c>
    </row>
    <row r="1522" spans="1:39" x14ac:dyDescent="0.45">
      <c r="A1522" s="71" t="str">
        <f t="shared" si="874"/>
        <v>2746550197</v>
      </c>
      <c r="B1522" s="71" t="str">
        <f t="shared" si="875"/>
        <v>12-09-2019 12:21:51 UTC</v>
      </c>
      <c r="C1522" s="71" t="str">
        <f t="shared" si="876"/>
        <v>4wes-r5bx-ka4h</v>
      </c>
      <c r="D1522" s="71" t="str">
        <f t="shared" si="877"/>
        <v>-15.859180097468197</v>
      </c>
      <c r="E1522" s="71" t="str">
        <f t="shared" si="878"/>
        <v>35.18287771381438</v>
      </c>
      <c r="F1522" s="71" t="str">
        <f t="shared" si="879"/>
        <v>840.0</v>
      </c>
      <c r="G1522" s="71" t="str">
        <f t="shared" si="880"/>
        <v>Malawi</v>
      </c>
      <c r="H1522" s="71" t="str">
        <f t="shared" si="881"/>
        <v>Chiradzulu</v>
      </c>
      <c r="I1522" s="71" t="str">
        <f t="shared" si="882"/>
        <v>Likoswe</v>
      </c>
      <c r="J1522" s="71" t="str">
        <f t="shared" si="883"/>
        <v>Mlanjira</v>
      </c>
      <c r="K1522" s="71" t="str">
        <f t="shared" si="884"/>
        <v>Mlanjira</v>
      </c>
      <c r="L1522" s="71">
        <f t="shared" si="885"/>
        <v>0</v>
      </c>
      <c r="M1522" s="71">
        <f t="shared" si="886"/>
        <v>0</v>
      </c>
      <c r="N1522" s="71">
        <f t="shared" si="905"/>
        <v>6</v>
      </c>
      <c r="O1522" s="71" t="str">
        <f t="shared" si="906"/>
        <v>Intermediate Level of Service</v>
      </c>
      <c r="P1522" s="71">
        <v>1</v>
      </c>
      <c r="Q1522" s="71" t="str">
        <f t="shared" si="887"/>
        <v>Afridev Handpump</v>
      </c>
      <c r="R1522" s="71" t="str">
        <f t="shared" si="888"/>
        <v/>
      </c>
      <c r="S1522" s="71" t="str">
        <f t="shared" si="907"/>
        <v>Afridev Handpump</v>
      </c>
      <c r="T1522" s="71">
        <f t="shared" si="889"/>
        <v>1</v>
      </c>
      <c r="U1522" s="71">
        <f t="shared" si="890"/>
        <v>800</v>
      </c>
      <c r="V1522" s="71">
        <f t="shared" si="891"/>
        <v>0</v>
      </c>
      <c r="W1522" s="71">
        <f t="shared" si="892"/>
        <v>1</v>
      </c>
      <c r="X1522" s="71" t="str">
        <f t="shared" si="893"/>
        <v/>
      </c>
      <c r="Y1522" s="71" t="str">
        <f t="shared" si="894"/>
        <v/>
      </c>
      <c r="Z1522" s="71">
        <f t="shared" si="908"/>
        <v>1</v>
      </c>
      <c r="AA1522" s="71">
        <f t="shared" si="895"/>
        <v>1</v>
      </c>
      <c r="AB1522" s="71">
        <f t="shared" si="896"/>
        <v>72</v>
      </c>
      <c r="AC1522" s="71" t="str">
        <f t="shared" si="897"/>
        <v>Handpump</v>
      </c>
      <c r="AD1522" s="71">
        <f t="shared" si="909"/>
        <v>72</v>
      </c>
      <c r="AE1522" s="71" t="str">
        <f t="shared" si="910"/>
        <v/>
      </c>
      <c r="AF1522" s="71">
        <f t="shared" si="898"/>
        <v>1</v>
      </c>
      <c r="AG1522" s="71" t="str">
        <f t="shared" si="899"/>
        <v/>
      </c>
      <c r="AH1522" s="71" t="str">
        <f t="shared" si="900"/>
        <v/>
      </c>
      <c r="AI1522" s="71">
        <f t="shared" si="901"/>
        <v>1</v>
      </c>
      <c r="AJ1522" s="71" t="str">
        <f t="shared" si="902"/>
        <v>Turbidity</v>
      </c>
      <c r="AK1522" s="71">
        <f t="shared" si="903"/>
        <v>1</v>
      </c>
      <c r="AL1522" s="71">
        <f t="shared" si="911"/>
        <v>1</v>
      </c>
      <c r="AM1522" s="71">
        <f t="shared" si="904"/>
        <v>0</v>
      </c>
    </row>
    <row r="1523" spans="1:39" x14ac:dyDescent="0.45">
      <c r="A1523" s="71" t="str">
        <f t="shared" si="874"/>
        <v>2733260217</v>
      </c>
      <c r="B1523" s="71" t="str">
        <f t="shared" si="875"/>
        <v>12-09-2019 12:33:34 UTC</v>
      </c>
      <c r="C1523" s="71" t="str">
        <f t="shared" si="876"/>
        <v>k0bv-16xv-53wm</v>
      </c>
      <c r="D1523" s="71" t="str">
        <f t="shared" si="877"/>
        <v>-15.85928084794432</v>
      </c>
      <c r="E1523" s="71" t="str">
        <f t="shared" si="878"/>
        <v>35.18287737853825</v>
      </c>
      <c r="F1523" s="71" t="str">
        <f t="shared" si="879"/>
        <v>845.0</v>
      </c>
      <c r="G1523" s="71" t="str">
        <f t="shared" si="880"/>
        <v>Malawi</v>
      </c>
      <c r="H1523" s="71" t="str">
        <f t="shared" si="881"/>
        <v>Chiradzulu</v>
      </c>
      <c r="I1523" s="71" t="str">
        <f t="shared" si="882"/>
        <v>Likoswe</v>
      </c>
      <c r="J1523" s="71" t="str">
        <f t="shared" si="883"/>
        <v>Mlanjira</v>
      </c>
      <c r="K1523" s="71" t="str">
        <f t="shared" si="884"/>
        <v>Mlanjira</v>
      </c>
      <c r="L1523" s="71">
        <f t="shared" si="885"/>
        <v>0</v>
      </c>
      <c r="M1523" s="71">
        <f t="shared" si="886"/>
        <v>0</v>
      </c>
      <c r="N1523" s="71">
        <f t="shared" si="905"/>
        <v>7</v>
      </c>
      <c r="O1523" s="71" t="str">
        <f t="shared" si="906"/>
        <v>Intermediate Level of Service</v>
      </c>
      <c r="P1523" s="71">
        <v>1</v>
      </c>
      <c r="Q1523" s="71" t="str">
        <f t="shared" si="887"/>
        <v>Afridev Handpump</v>
      </c>
      <c r="R1523" s="71" t="str">
        <f t="shared" si="888"/>
        <v/>
      </c>
      <c r="S1523" s="71" t="str">
        <f t="shared" si="907"/>
        <v>Afridev Handpump</v>
      </c>
      <c r="T1523" s="71">
        <f t="shared" si="889"/>
        <v>1</v>
      </c>
      <c r="U1523" s="71">
        <f t="shared" si="890"/>
        <v>800</v>
      </c>
      <c r="V1523" s="71">
        <f t="shared" si="891"/>
        <v>0</v>
      </c>
      <c r="W1523" s="71">
        <f t="shared" si="892"/>
        <v>1</v>
      </c>
      <c r="X1523" s="71" t="str">
        <f t="shared" si="893"/>
        <v/>
      </c>
      <c r="Y1523" s="71" t="str">
        <f t="shared" si="894"/>
        <v/>
      </c>
      <c r="Z1523" s="71">
        <f t="shared" si="908"/>
        <v>1</v>
      </c>
      <c r="AA1523" s="71">
        <f t="shared" si="895"/>
        <v>1</v>
      </c>
      <c r="AB1523" s="71">
        <f t="shared" si="896"/>
        <v>112</v>
      </c>
      <c r="AC1523" s="71" t="str">
        <f t="shared" si="897"/>
        <v>Handpump</v>
      </c>
      <c r="AD1523" s="71">
        <f t="shared" si="909"/>
        <v>112</v>
      </c>
      <c r="AE1523" s="71" t="str">
        <f t="shared" si="910"/>
        <v/>
      </c>
      <c r="AF1523" s="71">
        <f t="shared" si="898"/>
        <v>1</v>
      </c>
      <c r="AG1523" s="71" t="str">
        <f t="shared" si="899"/>
        <v/>
      </c>
      <c r="AH1523" s="71" t="str">
        <f t="shared" si="900"/>
        <v/>
      </c>
      <c r="AI1523" s="71">
        <f t="shared" si="901"/>
        <v>1</v>
      </c>
      <c r="AJ1523" s="71" t="str">
        <f t="shared" si="902"/>
        <v>Turbidity</v>
      </c>
      <c r="AK1523" s="71">
        <f t="shared" si="903"/>
        <v>1</v>
      </c>
      <c r="AL1523" s="71">
        <f t="shared" si="911"/>
        <v>1</v>
      </c>
      <c r="AM1523" s="71">
        <f t="shared" si="904"/>
        <v>1</v>
      </c>
    </row>
    <row r="1524" spans="1:39" x14ac:dyDescent="0.45">
      <c r="A1524" s="71" t="str">
        <f t="shared" si="874"/>
        <v>2715700094</v>
      </c>
      <c r="B1524" s="71" t="str">
        <f t="shared" si="875"/>
        <v>12-09-2019 13:26:12 UTC</v>
      </c>
      <c r="C1524" s="71" t="str">
        <f t="shared" si="876"/>
        <v>p2cs-8kkf-bf99</v>
      </c>
      <c r="D1524" s="71" t="str">
        <f t="shared" si="877"/>
        <v>-15.84693199954927</v>
      </c>
      <c r="E1524" s="71" t="str">
        <f t="shared" si="878"/>
        <v>35.171320494264364</v>
      </c>
      <c r="F1524" s="71" t="str">
        <f t="shared" si="879"/>
        <v>876.0</v>
      </c>
      <c r="G1524" s="71" t="str">
        <f t="shared" si="880"/>
        <v>Malawi</v>
      </c>
      <c r="H1524" s="71" t="str">
        <f t="shared" si="881"/>
        <v>Chiradzulu</v>
      </c>
      <c r="I1524" s="71" t="str">
        <f t="shared" si="882"/>
        <v>Likoswe</v>
      </c>
      <c r="J1524" s="71" t="str">
        <f t="shared" si="883"/>
        <v>Mlanjira</v>
      </c>
      <c r="K1524" s="71" t="str">
        <f t="shared" si="884"/>
        <v>Ntapu</v>
      </c>
      <c r="L1524" s="71">
        <f t="shared" si="885"/>
        <v>0</v>
      </c>
      <c r="M1524" s="71">
        <f t="shared" si="886"/>
        <v>0</v>
      </c>
      <c r="N1524" s="71">
        <f t="shared" si="905"/>
        <v>5</v>
      </c>
      <c r="O1524" s="71" t="str">
        <f t="shared" si="906"/>
        <v>Basic Level of Service</v>
      </c>
      <c r="P1524" s="71">
        <v>1</v>
      </c>
      <c r="Q1524" s="71" t="str">
        <f t="shared" si="887"/>
        <v>Afridev Handpump</v>
      </c>
      <c r="R1524" s="71" t="str">
        <f t="shared" si="888"/>
        <v/>
      </c>
      <c r="S1524" s="71" t="str">
        <f t="shared" si="907"/>
        <v>Afridev Handpump</v>
      </c>
      <c r="T1524" s="71">
        <f t="shared" si="889"/>
        <v>1</v>
      </c>
      <c r="U1524" s="71">
        <f t="shared" si="890"/>
        <v>1500</v>
      </c>
      <c r="V1524" s="71">
        <f t="shared" si="891"/>
        <v>0</v>
      </c>
      <c r="W1524" s="71">
        <f t="shared" si="892"/>
        <v>0</v>
      </c>
      <c r="X1524" s="71">
        <f t="shared" si="893"/>
        <v>1</v>
      </c>
      <c r="Y1524" s="71">
        <f t="shared" si="894"/>
        <v>0</v>
      </c>
      <c r="Z1524" s="71">
        <f t="shared" si="908"/>
        <v>0</v>
      </c>
      <c r="AA1524" s="71">
        <f t="shared" si="895"/>
        <v>1</v>
      </c>
      <c r="AB1524" s="71">
        <f t="shared" si="896"/>
        <v>78</v>
      </c>
      <c r="AC1524" s="71" t="str">
        <f t="shared" si="897"/>
        <v>Handpump</v>
      </c>
      <c r="AD1524" s="71">
        <f t="shared" si="909"/>
        <v>78</v>
      </c>
      <c r="AE1524" s="71" t="str">
        <f t="shared" si="910"/>
        <v/>
      </c>
      <c r="AF1524" s="71">
        <f t="shared" si="898"/>
        <v>1</v>
      </c>
      <c r="AG1524" s="71" t="str">
        <f t="shared" si="899"/>
        <v/>
      </c>
      <c r="AH1524" s="71" t="str">
        <f t="shared" si="900"/>
        <v/>
      </c>
      <c r="AI1524" s="71">
        <f t="shared" si="901"/>
        <v>0</v>
      </c>
      <c r="AJ1524" s="71" t="str">
        <f t="shared" si="902"/>
        <v>Turbidity</v>
      </c>
      <c r="AK1524" s="71">
        <f t="shared" si="903"/>
        <v>1</v>
      </c>
      <c r="AL1524" s="71">
        <f t="shared" si="911"/>
        <v>0</v>
      </c>
      <c r="AM1524" s="71">
        <f t="shared" si="904"/>
        <v>1</v>
      </c>
    </row>
    <row r="1525" spans="1:39" x14ac:dyDescent="0.45">
      <c r="A1525" s="71" t="str">
        <f t="shared" si="874"/>
        <v>2737260199</v>
      </c>
      <c r="B1525" s="71" t="str">
        <f t="shared" si="875"/>
        <v>12-09-2019 13:50:15 UTC</v>
      </c>
      <c r="C1525" s="71" t="str">
        <f t="shared" si="876"/>
        <v>kfe4-6k0n-ju1v</v>
      </c>
      <c r="D1525" s="71" t="str">
        <f t="shared" si="877"/>
        <v>-15.85171785671264</v>
      </c>
      <c r="E1525" s="71" t="str">
        <f t="shared" si="878"/>
        <v>35.166061436757445</v>
      </c>
      <c r="F1525" s="71" t="str">
        <f t="shared" si="879"/>
        <v>863.0</v>
      </c>
      <c r="G1525" s="71" t="str">
        <f t="shared" si="880"/>
        <v>Malawi</v>
      </c>
      <c r="H1525" s="71" t="str">
        <f t="shared" si="881"/>
        <v>Chiradzulu</v>
      </c>
      <c r="I1525" s="71" t="str">
        <f t="shared" si="882"/>
        <v>Likoswe</v>
      </c>
      <c r="J1525" s="71" t="str">
        <f t="shared" si="883"/>
        <v>Mlanjira</v>
      </c>
      <c r="K1525" s="71" t="str">
        <f t="shared" si="884"/>
        <v>Kalanje</v>
      </c>
      <c r="L1525" s="71">
        <f t="shared" si="885"/>
        <v>0</v>
      </c>
      <c r="M1525" s="71">
        <f t="shared" si="886"/>
        <v>0</v>
      </c>
      <c r="N1525" s="71">
        <f t="shared" si="905"/>
        <v>0</v>
      </c>
      <c r="O1525" s="71" t="str">
        <f t="shared" si="906"/>
        <v>No Improved System</v>
      </c>
      <c r="P1525" s="71" t="s">
        <v>96</v>
      </c>
      <c r="Q1525" s="71" t="str">
        <f t="shared" si="887"/>
        <v/>
      </c>
      <c r="R1525" s="71" t="str">
        <f t="shared" si="888"/>
        <v>Unprotected well</v>
      </c>
      <c r="S1525" s="71" t="str">
        <f t="shared" si="907"/>
        <v>Unprotected well</v>
      </c>
      <c r="T1525" s="71" t="str">
        <f t="shared" si="889"/>
        <v>N/A</v>
      </c>
      <c r="U1525" s="71">
        <f t="shared" si="890"/>
        <v>300</v>
      </c>
      <c r="V1525" s="71" t="str">
        <f t="shared" si="891"/>
        <v>N/A</v>
      </c>
      <c r="W1525" s="71" t="str">
        <f t="shared" si="892"/>
        <v/>
      </c>
      <c r="X1525" s="71" t="str">
        <f t="shared" si="893"/>
        <v/>
      </c>
      <c r="Y1525" s="71" t="str">
        <f t="shared" si="894"/>
        <v/>
      </c>
      <c r="Z1525" s="71" t="str">
        <f t="shared" si="908"/>
        <v>N/A</v>
      </c>
      <c r="AA1525" s="71" t="str">
        <f t="shared" si="895"/>
        <v>N/A</v>
      </c>
      <c r="AB1525" s="71" t="str">
        <f t="shared" si="896"/>
        <v/>
      </c>
      <c r="AC1525" s="71" t="str">
        <f t="shared" si="897"/>
        <v/>
      </c>
      <c r="AD1525" s="71" t="str">
        <f t="shared" si="909"/>
        <v/>
      </c>
      <c r="AE1525" s="71" t="str">
        <f t="shared" si="910"/>
        <v/>
      </c>
      <c r="AF1525" s="71" t="str">
        <f t="shared" si="898"/>
        <v>N/A</v>
      </c>
      <c r="AG1525" s="71" t="str">
        <f t="shared" si="899"/>
        <v/>
      </c>
      <c r="AH1525" s="71" t="str">
        <f t="shared" si="900"/>
        <v/>
      </c>
      <c r="AI1525" s="71" t="str">
        <f t="shared" si="901"/>
        <v/>
      </c>
      <c r="AJ1525" s="71" t="str">
        <f t="shared" si="902"/>
        <v/>
      </c>
      <c r="AK1525" s="71" t="str">
        <f t="shared" si="903"/>
        <v/>
      </c>
      <c r="AL1525" s="71" t="str">
        <f t="shared" si="911"/>
        <v>N/A</v>
      </c>
      <c r="AM1525" s="71" t="str">
        <f t="shared" si="904"/>
        <v>N/A</v>
      </c>
    </row>
    <row r="1526" spans="1:39" x14ac:dyDescent="0.45">
      <c r="A1526" s="71" t="str">
        <f t="shared" si="874"/>
        <v>2719970079</v>
      </c>
      <c r="B1526" s="71" t="str">
        <f t="shared" si="875"/>
        <v>12-09-2019 14:01:11 UTC</v>
      </c>
      <c r="C1526" s="71" t="str">
        <f t="shared" si="876"/>
        <v>cejg-t92s-scqa</v>
      </c>
      <c r="D1526" s="71" t="str">
        <f t="shared" si="877"/>
        <v>-15.742011778056622</v>
      </c>
      <c r="E1526" s="71" t="str">
        <f t="shared" si="878"/>
        <v>35.14184762723744</v>
      </c>
      <c r="F1526" s="71" t="str">
        <f t="shared" si="879"/>
        <v>1044.0</v>
      </c>
      <c r="G1526" s="71" t="str">
        <f t="shared" si="880"/>
        <v>Malawi</v>
      </c>
      <c r="H1526" s="71" t="str">
        <f t="shared" si="881"/>
        <v>Chiradzulu</v>
      </c>
      <c r="I1526" s="71" t="str">
        <f t="shared" si="882"/>
        <v>Mpama</v>
      </c>
      <c r="J1526" s="71" t="str">
        <f t="shared" si="883"/>
        <v>Nsaka</v>
      </c>
      <c r="K1526" s="71" t="str">
        <f t="shared" si="884"/>
        <v>Malindi II</v>
      </c>
      <c r="L1526" s="71">
        <f t="shared" si="885"/>
        <v>0</v>
      </c>
      <c r="M1526" s="71">
        <f t="shared" si="886"/>
        <v>0</v>
      </c>
      <c r="N1526" s="71">
        <f t="shared" si="905"/>
        <v>7</v>
      </c>
      <c r="O1526" s="71" t="str">
        <f t="shared" si="906"/>
        <v>Intermediate Level of Service</v>
      </c>
      <c r="P1526" s="71">
        <v>1</v>
      </c>
      <c r="Q1526" s="71" t="str">
        <f t="shared" si="887"/>
        <v>Afridev Handpump</v>
      </c>
      <c r="R1526" s="71" t="str">
        <f t="shared" si="888"/>
        <v/>
      </c>
      <c r="S1526" s="71" t="str">
        <f t="shared" si="907"/>
        <v>Afridev Handpump</v>
      </c>
      <c r="T1526" s="71">
        <f t="shared" si="889"/>
        <v>1</v>
      </c>
      <c r="U1526" s="71">
        <f t="shared" si="890"/>
        <v>600</v>
      </c>
      <c r="V1526" s="71">
        <f t="shared" si="891"/>
        <v>0</v>
      </c>
      <c r="W1526" s="71">
        <f t="shared" si="892"/>
        <v>0</v>
      </c>
      <c r="X1526" s="71">
        <f t="shared" si="893"/>
        <v>1</v>
      </c>
      <c r="Y1526" s="71">
        <f t="shared" si="894"/>
        <v>1</v>
      </c>
      <c r="Z1526" s="71">
        <f t="shared" si="908"/>
        <v>1</v>
      </c>
      <c r="AA1526" s="71">
        <f t="shared" si="895"/>
        <v>1</v>
      </c>
      <c r="AB1526" s="71">
        <f t="shared" si="896"/>
        <v>79</v>
      </c>
      <c r="AC1526" s="71" t="str">
        <f t="shared" si="897"/>
        <v>Handpump</v>
      </c>
      <c r="AD1526" s="71">
        <f t="shared" si="909"/>
        <v>79</v>
      </c>
      <c r="AE1526" s="71" t="str">
        <f t="shared" si="910"/>
        <v/>
      </c>
      <c r="AF1526" s="71">
        <f t="shared" si="898"/>
        <v>1</v>
      </c>
      <c r="AG1526" s="71" t="str">
        <f t="shared" si="899"/>
        <v/>
      </c>
      <c r="AH1526" s="71" t="str">
        <f t="shared" si="900"/>
        <v/>
      </c>
      <c r="AI1526" s="71">
        <f t="shared" si="901"/>
        <v>1</v>
      </c>
      <c r="AJ1526" s="71" t="str">
        <f t="shared" si="902"/>
        <v>Turbidity</v>
      </c>
      <c r="AK1526" s="71">
        <f t="shared" si="903"/>
        <v>1</v>
      </c>
      <c r="AL1526" s="71">
        <f t="shared" si="911"/>
        <v>1</v>
      </c>
      <c r="AM1526" s="71">
        <f t="shared" si="904"/>
        <v>1</v>
      </c>
    </row>
    <row r="1527" spans="1:39" x14ac:dyDescent="0.45">
      <c r="A1527" s="71" t="str">
        <f t="shared" si="874"/>
        <v>2725620056</v>
      </c>
      <c r="B1527" s="71" t="str">
        <f t="shared" si="875"/>
        <v>12-09-2019 17:52:54 UTC</v>
      </c>
      <c r="C1527" s="71" t="str">
        <f t="shared" si="876"/>
        <v>f64m-djph-yxk8</v>
      </c>
      <c r="D1527" s="71" t="str">
        <f t="shared" si="877"/>
        <v>-15.711126518435776</v>
      </c>
      <c r="E1527" s="71" t="str">
        <f t="shared" si="878"/>
        <v>35.12160524725914</v>
      </c>
      <c r="F1527" s="71" t="str">
        <f t="shared" si="879"/>
        <v>1047.0</v>
      </c>
      <c r="G1527" s="71" t="str">
        <f t="shared" si="880"/>
        <v>Malawi</v>
      </c>
      <c r="H1527" s="71" t="str">
        <f t="shared" si="881"/>
        <v>Chiradzulu</v>
      </c>
      <c r="I1527" s="71" t="str">
        <f t="shared" si="882"/>
        <v>Mpama</v>
      </c>
      <c r="J1527" s="71" t="str">
        <f t="shared" si="883"/>
        <v>Chakachanza</v>
      </c>
      <c r="K1527" s="71" t="str">
        <f t="shared" si="884"/>
        <v>Chikuse</v>
      </c>
      <c r="L1527" s="71">
        <f t="shared" si="885"/>
        <v>0</v>
      </c>
      <c r="M1527" s="71">
        <f t="shared" si="886"/>
        <v>0</v>
      </c>
      <c r="N1527" s="71">
        <f t="shared" si="905"/>
        <v>8</v>
      </c>
      <c r="O1527" s="71" t="str">
        <f t="shared" si="906"/>
        <v>High Level of Service</v>
      </c>
      <c r="P1527" s="71">
        <v>1</v>
      </c>
      <c r="Q1527" s="71" t="str">
        <f t="shared" si="887"/>
        <v>Afridev Handpump</v>
      </c>
      <c r="R1527" s="71" t="str">
        <f t="shared" si="888"/>
        <v/>
      </c>
      <c r="S1527" s="71" t="str">
        <f t="shared" si="907"/>
        <v>Afridev Handpump</v>
      </c>
      <c r="T1527" s="71">
        <f t="shared" si="889"/>
        <v>1</v>
      </c>
      <c r="U1527" s="71">
        <f t="shared" si="890"/>
        <v>225</v>
      </c>
      <c r="V1527" s="71">
        <f t="shared" si="891"/>
        <v>1</v>
      </c>
      <c r="W1527" s="71">
        <f t="shared" si="892"/>
        <v>1</v>
      </c>
      <c r="X1527" s="71" t="str">
        <f t="shared" si="893"/>
        <v/>
      </c>
      <c r="Y1527" s="71" t="str">
        <f t="shared" si="894"/>
        <v/>
      </c>
      <c r="Z1527" s="71">
        <f t="shared" si="908"/>
        <v>1</v>
      </c>
      <c r="AA1527" s="71">
        <f t="shared" si="895"/>
        <v>1</v>
      </c>
      <c r="AB1527" s="71">
        <f t="shared" si="896"/>
        <v>60</v>
      </c>
      <c r="AC1527" s="71" t="str">
        <f t="shared" si="897"/>
        <v>Handpump</v>
      </c>
      <c r="AD1527" s="71">
        <f t="shared" si="909"/>
        <v>60</v>
      </c>
      <c r="AE1527" s="71" t="str">
        <f t="shared" si="910"/>
        <v/>
      </c>
      <c r="AF1527" s="71">
        <f t="shared" si="898"/>
        <v>1</v>
      </c>
      <c r="AG1527" s="71" t="str">
        <f t="shared" si="899"/>
        <v/>
      </c>
      <c r="AH1527" s="71" t="str">
        <f t="shared" si="900"/>
        <v/>
      </c>
      <c r="AI1527" s="71">
        <f t="shared" si="901"/>
        <v>1</v>
      </c>
      <c r="AJ1527" s="71" t="str">
        <f t="shared" si="902"/>
        <v>Turbidity</v>
      </c>
      <c r="AK1527" s="71">
        <f t="shared" si="903"/>
        <v>1</v>
      </c>
      <c r="AL1527" s="71">
        <f t="shared" si="911"/>
        <v>1</v>
      </c>
      <c r="AM1527" s="71">
        <f t="shared" si="904"/>
        <v>1</v>
      </c>
    </row>
    <row r="1528" spans="1:39" x14ac:dyDescent="0.45">
      <c r="A1528" s="71" t="str">
        <f t="shared" si="874"/>
        <v>2746570065</v>
      </c>
      <c r="B1528" s="71" t="str">
        <f t="shared" si="875"/>
        <v>13-09-2019 08:02:32 UTC</v>
      </c>
      <c r="C1528" s="71" t="str">
        <f t="shared" si="876"/>
        <v>the5-r0yg-11we</v>
      </c>
      <c r="D1528" s="71" t="str">
        <f t="shared" si="877"/>
        <v>-15.738395364023745</v>
      </c>
      <c r="E1528" s="71" t="str">
        <f t="shared" si="878"/>
        <v>35.134216994047165</v>
      </c>
      <c r="F1528" s="71" t="str">
        <f t="shared" si="879"/>
        <v>1063.0</v>
      </c>
      <c r="G1528" s="71" t="str">
        <f t="shared" si="880"/>
        <v>Malawi</v>
      </c>
      <c r="H1528" s="71" t="str">
        <f t="shared" si="881"/>
        <v>Chiradzulu</v>
      </c>
      <c r="I1528" s="71" t="str">
        <f t="shared" si="882"/>
        <v>Mpama</v>
      </c>
      <c r="J1528" s="71" t="str">
        <f t="shared" si="883"/>
        <v>Nsaka</v>
      </c>
      <c r="K1528" s="71" t="str">
        <f t="shared" si="884"/>
        <v>Nsaka</v>
      </c>
      <c r="L1528" s="71">
        <f t="shared" si="885"/>
        <v>0</v>
      </c>
      <c r="M1528" s="71">
        <f t="shared" si="886"/>
        <v>0</v>
      </c>
      <c r="N1528" s="71">
        <f t="shared" si="905"/>
        <v>7</v>
      </c>
      <c r="O1528" s="71" t="str">
        <f t="shared" si="906"/>
        <v>Intermediate Level of Service</v>
      </c>
      <c r="P1528" s="71">
        <v>1</v>
      </c>
      <c r="Q1528" s="71" t="str">
        <f t="shared" si="887"/>
        <v>Afridev Handpump</v>
      </c>
      <c r="R1528" s="71" t="str">
        <f t="shared" si="888"/>
        <v/>
      </c>
      <c r="S1528" s="71" t="str">
        <f t="shared" si="907"/>
        <v>Afridev Handpump</v>
      </c>
      <c r="T1528" s="71">
        <f t="shared" si="889"/>
        <v>1</v>
      </c>
      <c r="U1528" s="71">
        <f t="shared" si="890"/>
        <v>275</v>
      </c>
      <c r="V1528" s="71">
        <f t="shared" si="891"/>
        <v>0</v>
      </c>
      <c r="W1528" s="71">
        <f t="shared" si="892"/>
        <v>1</v>
      </c>
      <c r="X1528" s="71" t="str">
        <f t="shared" si="893"/>
        <v/>
      </c>
      <c r="Y1528" s="71" t="str">
        <f t="shared" si="894"/>
        <v/>
      </c>
      <c r="Z1528" s="71">
        <f t="shared" si="908"/>
        <v>1</v>
      </c>
      <c r="AA1528" s="71">
        <f t="shared" si="895"/>
        <v>1</v>
      </c>
      <c r="AB1528" s="71">
        <f t="shared" si="896"/>
        <v>45</v>
      </c>
      <c r="AC1528" s="71" t="str">
        <f t="shared" si="897"/>
        <v>Handpump</v>
      </c>
      <c r="AD1528" s="71">
        <f t="shared" si="909"/>
        <v>45</v>
      </c>
      <c r="AE1528" s="71" t="str">
        <f t="shared" si="910"/>
        <v/>
      </c>
      <c r="AF1528" s="71">
        <f t="shared" si="898"/>
        <v>1</v>
      </c>
      <c r="AG1528" s="71" t="str">
        <f t="shared" si="899"/>
        <v/>
      </c>
      <c r="AH1528" s="71" t="str">
        <f t="shared" si="900"/>
        <v/>
      </c>
      <c r="AI1528" s="71">
        <f t="shared" si="901"/>
        <v>1</v>
      </c>
      <c r="AJ1528" s="71" t="str">
        <f t="shared" si="902"/>
        <v>Turbidity</v>
      </c>
      <c r="AK1528" s="71">
        <f t="shared" si="903"/>
        <v>1</v>
      </c>
      <c r="AL1528" s="71">
        <f t="shared" si="911"/>
        <v>1</v>
      </c>
      <c r="AM1528" s="71">
        <f t="shared" si="904"/>
        <v>1</v>
      </c>
    </row>
    <row r="1529" spans="1:39" x14ac:dyDescent="0.45">
      <c r="A1529" s="71" t="str">
        <f t="shared" si="874"/>
        <v>2727650070</v>
      </c>
      <c r="B1529" s="71" t="str">
        <f t="shared" si="875"/>
        <v>13-09-2019 08:05:12 UTC</v>
      </c>
      <c r="C1529" s="71" t="str">
        <f t="shared" si="876"/>
        <v>va49-6qjg-rb37</v>
      </c>
      <c r="D1529" s="71" t="str">
        <f t="shared" si="877"/>
        <v>-15.845617591403425</v>
      </c>
      <c r="E1529" s="71" t="str">
        <f t="shared" si="878"/>
        <v>35.165026942268014</v>
      </c>
      <c r="F1529" s="71" t="str">
        <f t="shared" si="879"/>
        <v>914.0</v>
      </c>
      <c r="G1529" s="71" t="str">
        <f t="shared" si="880"/>
        <v>Malawi</v>
      </c>
      <c r="H1529" s="71" t="str">
        <f t="shared" si="881"/>
        <v>Chiradzulu</v>
      </c>
      <c r="I1529" s="71" t="str">
        <f t="shared" si="882"/>
        <v>Likoswe</v>
      </c>
      <c r="J1529" s="71" t="str">
        <f t="shared" si="883"/>
        <v>Mlanjira</v>
      </c>
      <c r="K1529" s="71" t="str">
        <f t="shared" si="884"/>
        <v>Makunami</v>
      </c>
      <c r="L1529" s="71">
        <f t="shared" si="885"/>
        <v>0</v>
      </c>
      <c r="M1529" s="71">
        <f t="shared" si="886"/>
        <v>0</v>
      </c>
      <c r="N1529" s="71">
        <f t="shared" si="905"/>
        <v>3</v>
      </c>
      <c r="O1529" s="71" t="str">
        <f t="shared" si="906"/>
        <v>Basic Level of Service</v>
      </c>
      <c r="P1529" s="71">
        <v>1</v>
      </c>
      <c r="Q1529" s="71" t="str">
        <f t="shared" si="887"/>
        <v>Afridev Handpump</v>
      </c>
      <c r="R1529" s="71" t="str">
        <f t="shared" si="888"/>
        <v/>
      </c>
      <c r="S1529" s="71" t="str">
        <f t="shared" si="907"/>
        <v>Afridev Handpump</v>
      </c>
      <c r="T1529" s="71">
        <f t="shared" si="889"/>
        <v>1</v>
      </c>
      <c r="U1529" s="71">
        <f t="shared" si="890"/>
        <v>500</v>
      </c>
      <c r="V1529" s="71">
        <f t="shared" si="891"/>
        <v>0</v>
      </c>
      <c r="W1529" s="71">
        <f t="shared" si="892"/>
        <v>0</v>
      </c>
      <c r="X1529" s="71">
        <f t="shared" si="893"/>
        <v>1</v>
      </c>
      <c r="Y1529" s="71">
        <f t="shared" si="894"/>
        <v>0</v>
      </c>
      <c r="Z1529" s="71">
        <f t="shared" si="908"/>
        <v>0</v>
      </c>
      <c r="AA1529" s="71">
        <f t="shared" si="895"/>
        <v>0</v>
      </c>
      <c r="AB1529" s="71">
        <f t="shared" si="896"/>
        <v>0</v>
      </c>
      <c r="AC1529" s="71" t="str">
        <f t="shared" si="897"/>
        <v>Handpump</v>
      </c>
      <c r="AD1529" s="71">
        <f t="shared" si="909"/>
        <v>0</v>
      </c>
      <c r="AE1529" s="71" t="str">
        <f t="shared" si="910"/>
        <v/>
      </c>
      <c r="AF1529" s="71">
        <f t="shared" si="898"/>
        <v>1</v>
      </c>
      <c r="AG1529" s="71" t="str">
        <f t="shared" si="899"/>
        <v/>
      </c>
      <c r="AH1529" s="71" t="str">
        <f t="shared" si="900"/>
        <v/>
      </c>
      <c r="AI1529" s="71" t="str">
        <f t="shared" si="901"/>
        <v/>
      </c>
      <c r="AJ1529" s="71" t="str">
        <f t="shared" si="902"/>
        <v>Turbidity</v>
      </c>
      <c r="AK1529" s="71" t="str">
        <f t="shared" si="903"/>
        <v/>
      </c>
      <c r="AL1529" s="71" t="str">
        <f t="shared" si="911"/>
        <v>No Data</v>
      </c>
      <c r="AM1529" s="71">
        <f t="shared" si="904"/>
        <v>0</v>
      </c>
    </row>
    <row r="1530" spans="1:39" x14ac:dyDescent="0.45">
      <c r="A1530" s="71" t="str">
        <f t="shared" si="874"/>
        <v>2739330084</v>
      </c>
      <c r="B1530" s="71" t="str">
        <f t="shared" si="875"/>
        <v>13-09-2019 08:17:53 UTC</v>
      </c>
      <c r="C1530" s="71" t="str">
        <f t="shared" si="876"/>
        <v>n5cr-wdu1-4du0</v>
      </c>
      <c r="D1530" s="71" t="str">
        <f t="shared" si="877"/>
        <v>-15.845973151735961</v>
      </c>
      <c r="E1530" s="71" t="str">
        <f t="shared" si="878"/>
        <v>35.16816831193864</v>
      </c>
      <c r="F1530" s="71" t="str">
        <f t="shared" si="879"/>
        <v>896.0</v>
      </c>
      <c r="G1530" s="71" t="str">
        <f t="shared" si="880"/>
        <v>Malawi</v>
      </c>
      <c r="H1530" s="71" t="str">
        <f t="shared" si="881"/>
        <v>Chiradzulu</v>
      </c>
      <c r="I1530" s="71" t="str">
        <f t="shared" si="882"/>
        <v>Likoswe</v>
      </c>
      <c r="J1530" s="71" t="str">
        <f t="shared" si="883"/>
        <v>Mlanjira</v>
      </c>
      <c r="K1530" s="71" t="str">
        <f t="shared" si="884"/>
        <v>Kalanje</v>
      </c>
      <c r="L1530" s="71">
        <f t="shared" si="885"/>
        <v>0</v>
      </c>
      <c r="M1530" s="71">
        <f t="shared" si="886"/>
        <v>0</v>
      </c>
      <c r="N1530" s="71">
        <f t="shared" si="905"/>
        <v>3</v>
      </c>
      <c r="O1530" s="71" t="str">
        <f t="shared" si="906"/>
        <v>Basic Level of Service</v>
      </c>
      <c r="P1530" s="71">
        <v>1</v>
      </c>
      <c r="Q1530" s="71" t="str">
        <f t="shared" si="887"/>
        <v>Afridev Handpump</v>
      </c>
      <c r="R1530" s="71" t="str">
        <f t="shared" si="888"/>
        <v/>
      </c>
      <c r="S1530" s="71" t="str">
        <f t="shared" si="907"/>
        <v>Afridev Handpump</v>
      </c>
      <c r="T1530" s="71">
        <f t="shared" si="889"/>
        <v>1</v>
      </c>
      <c r="U1530" s="71">
        <f t="shared" si="890"/>
        <v>300</v>
      </c>
      <c r="V1530" s="71">
        <f t="shared" si="891"/>
        <v>0</v>
      </c>
      <c r="W1530" s="71">
        <f t="shared" si="892"/>
        <v>0</v>
      </c>
      <c r="X1530" s="71">
        <f t="shared" si="893"/>
        <v>1</v>
      </c>
      <c r="Y1530" s="71">
        <f t="shared" si="894"/>
        <v>0</v>
      </c>
      <c r="Z1530" s="71">
        <f t="shared" si="908"/>
        <v>0</v>
      </c>
      <c r="AA1530" s="71">
        <f t="shared" si="895"/>
        <v>0</v>
      </c>
      <c r="AB1530" s="71">
        <f t="shared" si="896"/>
        <v>0</v>
      </c>
      <c r="AC1530" s="71" t="str">
        <f t="shared" si="897"/>
        <v>Handpump</v>
      </c>
      <c r="AD1530" s="71">
        <f t="shared" si="909"/>
        <v>0</v>
      </c>
      <c r="AE1530" s="71" t="str">
        <f t="shared" si="910"/>
        <v/>
      </c>
      <c r="AF1530" s="71">
        <f t="shared" si="898"/>
        <v>1</v>
      </c>
      <c r="AG1530" s="71" t="str">
        <f t="shared" si="899"/>
        <v/>
      </c>
      <c r="AH1530" s="71" t="str">
        <f t="shared" si="900"/>
        <v/>
      </c>
      <c r="AI1530" s="71" t="str">
        <f t="shared" si="901"/>
        <v/>
      </c>
      <c r="AJ1530" s="71" t="str">
        <f t="shared" si="902"/>
        <v>Turbidity</v>
      </c>
      <c r="AK1530" s="71" t="str">
        <f t="shared" si="903"/>
        <v/>
      </c>
      <c r="AL1530" s="71" t="str">
        <f t="shared" si="911"/>
        <v>No Data</v>
      </c>
      <c r="AM1530" s="71">
        <f t="shared" si="904"/>
        <v>0</v>
      </c>
    </row>
    <row r="1531" spans="1:39" x14ac:dyDescent="0.45">
      <c r="A1531" s="71" t="str">
        <f t="shared" si="874"/>
        <v>2721840190</v>
      </c>
      <c r="B1531" s="71" t="str">
        <f t="shared" si="875"/>
        <v>13-09-2019 08:23:02 UTC</v>
      </c>
      <c r="C1531" s="71" t="str">
        <f t="shared" si="876"/>
        <v>gr4g-4kvk-wbuj</v>
      </c>
      <c r="D1531" s="71" t="str">
        <f t="shared" si="877"/>
        <v>-15.741648841649294</v>
      </c>
      <c r="E1531" s="71" t="str">
        <f t="shared" si="878"/>
        <v>35.13128123246133</v>
      </c>
      <c r="F1531" s="71" t="str">
        <f t="shared" si="879"/>
        <v>1083.0</v>
      </c>
      <c r="G1531" s="71" t="str">
        <f t="shared" si="880"/>
        <v>Malawi</v>
      </c>
      <c r="H1531" s="71" t="str">
        <f t="shared" si="881"/>
        <v>Chiradzulu</v>
      </c>
      <c r="I1531" s="71" t="str">
        <f t="shared" si="882"/>
        <v>Mpama</v>
      </c>
      <c r="J1531" s="71" t="str">
        <f t="shared" si="883"/>
        <v>Nsaka</v>
      </c>
      <c r="K1531" s="71" t="str">
        <f t="shared" si="884"/>
        <v>Jekete</v>
      </c>
      <c r="L1531" s="71">
        <f t="shared" si="885"/>
        <v>0</v>
      </c>
      <c r="M1531" s="71">
        <f t="shared" si="886"/>
        <v>0</v>
      </c>
      <c r="N1531" s="71">
        <f t="shared" si="905"/>
        <v>6</v>
      </c>
      <c r="O1531" s="71" t="str">
        <f t="shared" si="906"/>
        <v>Intermediate Level of Service</v>
      </c>
      <c r="P1531" s="71">
        <v>1</v>
      </c>
      <c r="Q1531" s="71" t="str">
        <f t="shared" si="887"/>
        <v>Afridev Handpump</v>
      </c>
      <c r="R1531" s="71" t="str">
        <f t="shared" si="888"/>
        <v/>
      </c>
      <c r="S1531" s="71" t="str">
        <f t="shared" si="907"/>
        <v>Afridev Handpump</v>
      </c>
      <c r="T1531" s="71">
        <f t="shared" si="889"/>
        <v>1</v>
      </c>
      <c r="U1531" s="71">
        <f t="shared" si="890"/>
        <v>800</v>
      </c>
      <c r="V1531" s="71">
        <f t="shared" si="891"/>
        <v>0</v>
      </c>
      <c r="W1531" s="71">
        <f t="shared" si="892"/>
        <v>0</v>
      </c>
      <c r="X1531" s="71">
        <f t="shared" si="893"/>
        <v>1</v>
      </c>
      <c r="Y1531" s="71">
        <f t="shared" si="894"/>
        <v>0</v>
      </c>
      <c r="Z1531" s="71">
        <f t="shared" si="908"/>
        <v>0</v>
      </c>
      <c r="AA1531" s="71">
        <f t="shared" si="895"/>
        <v>1</v>
      </c>
      <c r="AB1531" s="71">
        <f t="shared" si="896"/>
        <v>59</v>
      </c>
      <c r="AC1531" s="71" t="str">
        <f t="shared" si="897"/>
        <v>Handpump</v>
      </c>
      <c r="AD1531" s="71">
        <f t="shared" si="909"/>
        <v>59</v>
      </c>
      <c r="AE1531" s="71" t="str">
        <f t="shared" si="910"/>
        <v/>
      </c>
      <c r="AF1531" s="71">
        <f t="shared" si="898"/>
        <v>1</v>
      </c>
      <c r="AG1531" s="71" t="str">
        <f t="shared" si="899"/>
        <v/>
      </c>
      <c r="AH1531" s="71" t="str">
        <f t="shared" si="900"/>
        <v/>
      </c>
      <c r="AI1531" s="71">
        <f t="shared" si="901"/>
        <v>1</v>
      </c>
      <c r="AJ1531" s="71" t="str">
        <f t="shared" si="902"/>
        <v>Turbidity</v>
      </c>
      <c r="AK1531" s="71">
        <f t="shared" si="903"/>
        <v>1</v>
      </c>
      <c r="AL1531" s="71">
        <f t="shared" si="911"/>
        <v>1</v>
      </c>
      <c r="AM1531" s="71">
        <f t="shared" si="904"/>
        <v>1</v>
      </c>
    </row>
    <row r="1532" spans="1:39" x14ac:dyDescent="0.45">
      <c r="A1532" s="71" t="str">
        <f t="shared" si="874"/>
        <v>2723570093</v>
      </c>
      <c r="B1532" s="71" t="str">
        <f t="shared" si="875"/>
        <v>13-09-2019 08:42:18 UTC</v>
      </c>
      <c r="C1532" s="71" t="str">
        <f t="shared" si="876"/>
        <v>1yq2-8v7m-pb2</v>
      </c>
      <c r="D1532" s="71" t="str">
        <f t="shared" si="877"/>
        <v>-15.842345003038645</v>
      </c>
      <c r="E1532" s="71" t="str">
        <f t="shared" si="878"/>
        <v>35.163342263549566</v>
      </c>
      <c r="F1532" s="71" t="str">
        <f t="shared" si="879"/>
        <v>890.0</v>
      </c>
      <c r="G1532" s="71" t="str">
        <f t="shared" si="880"/>
        <v>Malawi</v>
      </c>
      <c r="H1532" s="71" t="str">
        <f t="shared" si="881"/>
        <v>Chiradzulu</v>
      </c>
      <c r="I1532" s="71" t="str">
        <f t="shared" si="882"/>
        <v>Likoswe</v>
      </c>
      <c r="J1532" s="71" t="str">
        <f t="shared" si="883"/>
        <v>Mlanjira</v>
      </c>
      <c r="K1532" s="71" t="str">
        <f t="shared" si="884"/>
        <v>Makunami</v>
      </c>
      <c r="L1532" s="71">
        <f t="shared" si="885"/>
        <v>0</v>
      </c>
      <c r="M1532" s="71">
        <f t="shared" si="886"/>
        <v>0</v>
      </c>
      <c r="N1532" s="71">
        <f t="shared" si="905"/>
        <v>7</v>
      </c>
      <c r="O1532" s="71" t="str">
        <f t="shared" si="906"/>
        <v>Intermediate Level of Service</v>
      </c>
      <c r="P1532" s="71">
        <v>1</v>
      </c>
      <c r="Q1532" s="71" t="str">
        <f t="shared" si="887"/>
        <v>Afridev Handpump</v>
      </c>
      <c r="R1532" s="71" t="str">
        <f t="shared" si="888"/>
        <v/>
      </c>
      <c r="S1532" s="71" t="str">
        <f t="shared" si="907"/>
        <v>Afridev Handpump</v>
      </c>
      <c r="T1532" s="71">
        <f t="shared" si="889"/>
        <v>1</v>
      </c>
      <c r="U1532" s="71">
        <f t="shared" si="890"/>
        <v>300</v>
      </c>
      <c r="V1532" s="71">
        <f t="shared" si="891"/>
        <v>0</v>
      </c>
      <c r="W1532" s="71">
        <f t="shared" si="892"/>
        <v>1</v>
      </c>
      <c r="X1532" s="71" t="str">
        <f t="shared" si="893"/>
        <v/>
      </c>
      <c r="Y1532" s="71" t="str">
        <f t="shared" si="894"/>
        <v/>
      </c>
      <c r="Z1532" s="71">
        <f t="shared" si="908"/>
        <v>1</v>
      </c>
      <c r="AA1532" s="71">
        <f t="shared" si="895"/>
        <v>1</v>
      </c>
      <c r="AB1532" s="71">
        <f t="shared" si="896"/>
        <v>58</v>
      </c>
      <c r="AC1532" s="71" t="str">
        <f t="shared" si="897"/>
        <v>Handpump</v>
      </c>
      <c r="AD1532" s="71">
        <f t="shared" si="909"/>
        <v>58</v>
      </c>
      <c r="AE1532" s="71" t="str">
        <f t="shared" si="910"/>
        <v/>
      </c>
      <c r="AF1532" s="71">
        <f t="shared" si="898"/>
        <v>1</v>
      </c>
      <c r="AG1532" s="71" t="str">
        <f t="shared" si="899"/>
        <v/>
      </c>
      <c r="AH1532" s="71" t="str">
        <f t="shared" si="900"/>
        <v/>
      </c>
      <c r="AI1532" s="71">
        <f t="shared" si="901"/>
        <v>1</v>
      </c>
      <c r="AJ1532" s="71" t="str">
        <f t="shared" si="902"/>
        <v>Turbidity</v>
      </c>
      <c r="AK1532" s="71">
        <f t="shared" si="903"/>
        <v>1</v>
      </c>
      <c r="AL1532" s="71">
        <f t="shared" si="911"/>
        <v>1</v>
      </c>
      <c r="AM1532" s="71">
        <f t="shared" si="904"/>
        <v>1</v>
      </c>
    </row>
    <row r="1533" spans="1:39" x14ac:dyDescent="0.45">
      <c r="A1533" s="71" t="str">
        <f t="shared" si="874"/>
        <v>2748450150</v>
      </c>
      <c r="B1533" s="71" t="str">
        <f t="shared" si="875"/>
        <v>13-09-2019 09:40:02 UTC</v>
      </c>
      <c r="C1533" s="71" t="str">
        <f t="shared" si="876"/>
        <v>afwt-64df-pxkx</v>
      </c>
      <c r="D1533" s="71" t="str">
        <f t="shared" si="877"/>
        <v>-15.745500326156616</v>
      </c>
      <c r="E1533" s="71" t="str">
        <f t="shared" si="878"/>
        <v>35.128472121432424</v>
      </c>
      <c r="F1533" s="71" t="str">
        <f t="shared" si="879"/>
        <v>1069.0</v>
      </c>
      <c r="G1533" s="71" t="str">
        <f t="shared" si="880"/>
        <v>Malawi</v>
      </c>
      <c r="H1533" s="71" t="str">
        <f t="shared" si="881"/>
        <v>Chiradzulu</v>
      </c>
      <c r="I1533" s="71" t="str">
        <f t="shared" si="882"/>
        <v>Mpama</v>
      </c>
      <c r="J1533" s="71" t="str">
        <f t="shared" si="883"/>
        <v>Nsaka</v>
      </c>
      <c r="K1533" s="71" t="str">
        <f t="shared" si="884"/>
        <v>Jekete</v>
      </c>
      <c r="L1533" s="71">
        <f t="shared" si="885"/>
        <v>0</v>
      </c>
      <c r="M1533" s="71">
        <f t="shared" si="886"/>
        <v>0</v>
      </c>
      <c r="N1533" s="71">
        <f t="shared" si="905"/>
        <v>5</v>
      </c>
      <c r="O1533" s="71" t="str">
        <f t="shared" si="906"/>
        <v>Basic Level of Service</v>
      </c>
      <c r="P1533" s="71">
        <v>1</v>
      </c>
      <c r="Q1533" s="71" t="str">
        <f t="shared" si="887"/>
        <v>Afridev Handpump</v>
      </c>
      <c r="R1533" s="71" t="str">
        <f t="shared" si="888"/>
        <v/>
      </c>
      <c r="S1533" s="71" t="str">
        <f t="shared" si="907"/>
        <v>Afridev Handpump</v>
      </c>
      <c r="T1533" s="71">
        <f t="shared" si="889"/>
        <v>1</v>
      </c>
      <c r="U1533" s="71">
        <f t="shared" si="890"/>
        <v>768</v>
      </c>
      <c r="V1533" s="71">
        <f t="shared" si="891"/>
        <v>0</v>
      </c>
      <c r="W1533" s="71">
        <f t="shared" si="892"/>
        <v>0</v>
      </c>
      <c r="X1533" s="71">
        <f t="shared" si="893"/>
        <v>1</v>
      </c>
      <c r="Y1533" s="71">
        <f t="shared" si="894"/>
        <v>0</v>
      </c>
      <c r="Z1533" s="71">
        <f t="shared" si="908"/>
        <v>0</v>
      </c>
      <c r="AA1533" s="71">
        <f t="shared" si="895"/>
        <v>1</v>
      </c>
      <c r="AB1533" s="71">
        <f t="shared" si="896"/>
        <v>60</v>
      </c>
      <c r="AC1533" s="71" t="str">
        <f t="shared" si="897"/>
        <v>Handpump</v>
      </c>
      <c r="AD1533" s="71">
        <f t="shared" si="909"/>
        <v>60</v>
      </c>
      <c r="AE1533" s="71" t="str">
        <f t="shared" si="910"/>
        <v/>
      </c>
      <c r="AF1533" s="71">
        <f t="shared" si="898"/>
        <v>1</v>
      </c>
      <c r="AG1533" s="71" t="str">
        <f t="shared" si="899"/>
        <v/>
      </c>
      <c r="AH1533" s="71" t="str">
        <f t="shared" si="900"/>
        <v/>
      </c>
      <c r="AI1533" s="71">
        <f t="shared" si="901"/>
        <v>1</v>
      </c>
      <c r="AJ1533" s="71" t="str">
        <f t="shared" si="902"/>
        <v>Turbidity</v>
      </c>
      <c r="AK1533" s="71">
        <f t="shared" si="903"/>
        <v>1</v>
      </c>
      <c r="AL1533" s="71">
        <f t="shared" si="911"/>
        <v>1</v>
      </c>
      <c r="AM1533" s="71">
        <f t="shared" si="904"/>
        <v>0</v>
      </c>
    </row>
    <row r="1534" spans="1:39" x14ac:dyDescent="0.45">
      <c r="A1534" s="71" t="str">
        <f t="shared" si="874"/>
        <v>2746620075</v>
      </c>
      <c r="B1534" s="71" t="str">
        <f t="shared" si="875"/>
        <v>13-09-2019 10:03:53 UTC</v>
      </c>
      <c r="C1534" s="71" t="str">
        <f t="shared" si="876"/>
        <v>rt3g-wvft-rq62</v>
      </c>
      <c r="D1534" s="71" t="str">
        <f t="shared" si="877"/>
        <v>-15.844070459716022</v>
      </c>
      <c r="E1534" s="71" t="str">
        <f t="shared" si="878"/>
        <v>35.16912493854761</v>
      </c>
      <c r="F1534" s="71" t="str">
        <f t="shared" si="879"/>
        <v>885.0</v>
      </c>
      <c r="G1534" s="71" t="str">
        <f t="shared" si="880"/>
        <v>Malawi</v>
      </c>
      <c r="H1534" s="71" t="str">
        <f t="shared" si="881"/>
        <v>Chiradzulu</v>
      </c>
      <c r="I1534" s="71" t="str">
        <f t="shared" si="882"/>
        <v>Likoswe</v>
      </c>
      <c r="J1534" s="71" t="str">
        <f t="shared" si="883"/>
        <v>Mlanjira</v>
      </c>
      <c r="K1534" s="71" t="str">
        <f t="shared" si="884"/>
        <v>Makunami</v>
      </c>
      <c r="L1534" s="71">
        <f t="shared" si="885"/>
        <v>0</v>
      </c>
      <c r="M1534" s="71">
        <f t="shared" si="886"/>
        <v>0</v>
      </c>
      <c r="N1534" s="71">
        <f t="shared" si="905"/>
        <v>3</v>
      </c>
      <c r="O1534" s="71" t="str">
        <f t="shared" si="906"/>
        <v>Basic Level of Service</v>
      </c>
      <c r="P1534" s="71">
        <v>1</v>
      </c>
      <c r="Q1534" s="71" t="str">
        <f t="shared" si="887"/>
        <v>Afridev Handpump</v>
      </c>
      <c r="R1534" s="71" t="str">
        <f t="shared" si="888"/>
        <v/>
      </c>
      <c r="S1534" s="71" t="str">
        <f t="shared" si="907"/>
        <v>Afridev Handpump</v>
      </c>
      <c r="T1534" s="71">
        <f t="shared" si="889"/>
        <v>1</v>
      </c>
      <c r="U1534" s="71">
        <f t="shared" si="890"/>
        <v>3400</v>
      </c>
      <c r="V1534" s="71">
        <f t="shared" si="891"/>
        <v>0</v>
      </c>
      <c r="W1534" s="71">
        <f t="shared" si="892"/>
        <v>0</v>
      </c>
      <c r="X1534" s="71">
        <f t="shared" si="893"/>
        <v>1</v>
      </c>
      <c r="Y1534" s="71">
        <f t="shared" si="894"/>
        <v>0</v>
      </c>
      <c r="Z1534" s="71">
        <f t="shared" si="908"/>
        <v>0</v>
      </c>
      <c r="AA1534" s="71">
        <f t="shared" si="895"/>
        <v>0</v>
      </c>
      <c r="AB1534" s="71">
        <f t="shared" si="896"/>
        <v>0</v>
      </c>
      <c r="AC1534" s="71" t="str">
        <f t="shared" si="897"/>
        <v>Handpump</v>
      </c>
      <c r="AD1534" s="71">
        <f t="shared" si="909"/>
        <v>0</v>
      </c>
      <c r="AE1534" s="71" t="str">
        <f t="shared" si="910"/>
        <v/>
      </c>
      <c r="AF1534" s="71">
        <f t="shared" si="898"/>
        <v>1</v>
      </c>
      <c r="AG1534" s="71" t="str">
        <f t="shared" si="899"/>
        <v/>
      </c>
      <c r="AH1534" s="71" t="str">
        <f t="shared" si="900"/>
        <v/>
      </c>
      <c r="AI1534" s="71" t="str">
        <f t="shared" si="901"/>
        <v/>
      </c>
      <c r="AJ1534" s="71" t="str">
        <f t="shared" si="902"/>
        <v>Turbidity</v>
      </c>
      <c r="AK1534" s="71" t="str">
        <f t="shared" si="903"/>
        <v/>
      </c>
      <c r="AL1534" s="71" t="str">
        <f t="shared" si="911"/>
        <v>No Data</v>
      </c>
      <c r="AM1534" s="71">
        <f t="shared" si="904"/>
        <v>0</v>
      </c>
    </row>
    <row r="1535" spans="1:39" x14ac:dyDescent="0.45">
      <c r="A1535" s="71" t="str">
        <f t="shared" si="874"/>
        <v>2737330106</v>
      </c>
      <c r="B1535" s="71" t="str">
        <f t="shared" si="875"/>
        <v>13-09-2019 10:31:32 UTC</v>
      </c>
      <c r="C1535" s="71" t="str">
        <f t="shared" si="876"/>
        <v>tr4d-vh5w-fty</v>
      </c>
      <c r="D1535" s="71" t="str">
        <f t="shared" si="877"/>
        <v>-15.852367831394076</v>
      </c>
      <c r="E1535" s="71" t="str">
        <f t="shared" si="878"/>
        <v>35.17087943851948</v>
      </c>
      <c r="F1535" s="71" t="str">
        <f t="shared" si="879"/>
        <v>861.0</v>
      </c>
      <c r="G1535" s="71" t="str">
        <f t="shared" si="880"/>
        <v>Malawi</v>
      </c>
      <c r="H1535" s="71" t="str">
        <f t="shared" si="881"/>
        <v>Chiradzulu</v>
      </c>
      <c r="I1535" s="71" t="str">
        <f t="shared" si="882"/>
        <v>Likoswe</v>
      </c>
      <c r="J1535" s="71" t="str">
        <f t="shared" si="883"/>
        <v>Mlanjira</v>
      </c>
      <c r="K1535" s="71" t="str">
        <f t="shared" si="884"/>
        <v>Kalanje</v>
      </c>
      <c r="L1535" s="71">
        <f t="shared" si="885"/>
        <v>0</v>
      </c>
      <c r="M1535" s="71">
        <f t="shared" si="886"/>
        <v>0</v>
      </c>
      <c r="N1535" s="71">
        <f t="shared" si="905"/>
        <v>6</v>
      </c>
      <c r="O1535" s="71" t="str">
        <f t="shared" si="906"/>
        <v>Intermediate Level of Service</v>
      </c>
      <c r="P1535" s="71">
        <v>1</v>
      </c>
      <c r="Q1535" s="71" t="str">
        <f t="shared" si="887"/>
        <v>Afridev Handpump</v>
      </c>
      <c r="R1535" s="71" t="str">
        <f t="shared" si="888"/>
        <v/>
      </c>
      <c r="S1535" s="71" t="str">
        <f t="shared" si="907"/>
        <v>Afridev Handpump</v>
      </c>
      <c r="T1535" s="71">
        <f t="shared" si="889"/>
        <v>1</v>
      </c>
      <c r="U1535" s="71">
        <f t="shared" si="890"/>
        <v>600</v>
      </c>
      <c r="V1535" s="71">
        <f t="shared" si="891"/>
        <v>0</v>
      </c>
      <c r="W1535" s="71">
        <f t="shared" si="892"/>
        <v>0</v>
      </c>
      <c r="X1535" s="71">
        <f t="shared" si="893"/>
        <v>1</v>
      </c>
      <c r="Y1535" s="71">
        <f t="shared" si="894"/>
        <v>0</v>
      </c>
      <c r="Z1535" s="71">
        <f t="shared" si="908"/>
        <v>0</v>
      </c>
      <c r="AA1535" s="71">
        <f t="shared" si="895"/>
        <v>1</v>
      </c>
      <c r="AB1535" s="71">
        <f t="shared" si="896"/>
        <v>81</v>
      </c>
      <c r="AC1535" s="71" t="str">
        <f t="shared" si="897"/>
        <v>Handpump</v>
      </c>
      <c r="AD1535" s="71">
        <f t="shared" si="909"/>
        <v>81</v>
      </c>
      <c r="AE1535" s="71" t="str">
        <f t="shared" si="910"/>
        <v/>
      </c>
      <c r="AF1535" s="71">
        <f t="shared" si="898"/>
        <v>1</v>
      </c>
      <c r="AG1535" s="71" t="str">
        <f t="shared" si="899"/>
        <v/>
      </c>
      <c r="AH1535" s="71" t="str">
        <f t="shared" si="900"/>
        <v/>
      </c>
      <c r="AI1535" s="71">
        <f t="shared" si="901"/>
        <v>1</v>
      </c>
      <c r="AJ1535" s="71" t="str">
        <f t="shared" si="902"/>
        <v>Turbidity</v>
      </c>
      <c r="AK1535" s="71">
        <f t="shared" si="903"/>
        <v>1</v>
      </c>
      <c r="AL1535" s="71">
        <f t="shared" si="911"/>
        <v>1</v>
      </c>
      <c r="AM1535" s="71">
        <f t="shared" si="904"/>
        <v>1</v>
      </c>
    </row>
    <row r="1536" spans="1:39" x14ac:dyDescent="0.45">
      <c r="A1536" s="71" t="str">
        <f t="shared" si="874"/>
        <v>2725690109</v>
      </c>
      <c r="B1536" s="71" t="str">
        <f t="shared" si="875"/>
        <v>13-09-2019 10:44:10 UTC</v>
      </c>
      <c r="C1536" s="71" t="str">
        <f t="shared" si="876"/>
        <v>ub15-e8df-d9bh</v>
      </c>
      <c r="D1536" s="71" t="str">
        <f t="shared" si="877"/>
        <v>-15.732904295437038</v>
      </c>
      <c r="E1536" s="71" t="str">
        <f t="shared" si="878"/>
        <v>35.13318417593837</v>
      </c>
      <c r="F1536" s="71" t="str">
        <f t="shared" si="879"/>
        <v>1046.0</v>
      </c>
      <c r="G1536" s="71" t="str">
        <f t="shared" si="880"/>
        <v>Malawi</v>
      </c>
      <c r="H1536" s="71" t="str">
        <f t="shared" si="881"/>
        <v>Chiradzulu</v>
      </c>
      <c r="I1536" s="71" t="str">
        <f t="shared" si="882"/>
        <v>Mpama</v>
      </c>
      <c r="J1536" s="71" t="str">
        <f t="shared" si="883"/>
        <v>Nsaka</v>
      </c>
      <c r="K1536" s="71" t="str">
        <f t="shared" si="884"/>
        <v>Jekete</v>
      </c>
      <c r="L1536" s="71">
        <f t="shared" si="885"/>
        <v>0</v>
      </c>
      <c r="M1536" s="71">
        <f t="shared" si="886"/>
        <v>0</v>
      </c>
      <c r="N1536" s="71">
        <f t="shared" si="905"/>
        <v>7</v>
      </c>
      <c r="O1536" s="71" t="str">
        <f t="shared" si="906"/>
        <v>Intermediate Level of Service</v>
      </c>
      <c r="P1536" s="71">
        <v>1</v>
      </c>
      <c r="Q1536" s="71" t="str">
        <f t="shared" si="887"/>
        <v>Afridev Handpump</v>
      </c>
      <c r="R1536" s="71" t="str">
        <f t="shared" si="888"/>
        <v/>
      </c>
      <c r="S1536" s="71" t="str">
        <f t="shared" si="907"/>
        <v>Afridev Handpump</v>
      </c>
      <c r="T1536" s="71">
        <f t="shared" si="889"/>
        <v>1</v>
      </c>
      <c r="U1536" s="71">
        <f t="shared" si="890"/>
        <v>800</v>
      </c>
      <c r="V1536" s="71">
        <f t="shared" si="891"/>
        <v>0</v>
      </c>
      <c r="W1536" s="71">
        <f t="shared" si="892"/>
        <v>1</v>
      </c>
      <c r="X1536" s="71" t="str">
        <f t="shared" si="893"/>
        <v/>
      </c>
      <c r="Y1536" s="71" t="str">
        <f t="shared" si="894"/>
        <v/>
      </c>
      <c r="Z1536" s="71">
        <f t="shared" si="908"/>
        <v>1</v>
      </c>
      <c r="AA1536" s="71">
        <f t="shared" si="895"/>
        <v>1</v>
      </c>
      <c r="AB1536" s="71">
        <f t="shared" si="896"/>
        <v>58</v>
      </c>
      <c r="AC1536" s="71" t="str">
        <f t="shared" si="897"/>
        <v>Handpump</v>
      </c>
      <c r="AD1536" s="71">
        <f t="shared" si="909"/>
        <v>58</v>
      </c>
      <c r="AE1536" s="71" t="str">
        <f t="shared" si="910"/>
        <v/>
      </c>
      <c r="AF1536" s="71">
        <f t="shared" si="898"/>
        <v>1</v>
      </c>
      <c r="AG1536" s="71" t="str">
        <f t="shared" si="899"/>
        <v/>
      </c>
      <c r="AH1536" s="71" t="str">
        <f t="shared" si="900"/>
        <v/>
      </c>
      <c r="AI1536" s="71">
        <f t="shared" si="901"/>
        <v>1</v>
      </c>
      <c r="AJ1536" s="71" t="str">
        <f t="shared" si="902"/>
        <v>Turbidity</v>
      </c>
      <c r="AK1536" s="71">
        <f t="shared" si="903"/>
        <v>1</v>
      </c>
      <c r="AL1536" s="71">
        <f t="shared" si="911"/>
        <v>1</v>
      </c>
      <c r="AM1536" s="71">
        <f t="shared" si="904"/>
        <v>1</v>
      </c>
    </row>
    <row r="1537" spans="1:39" x14ac:dyDescent="0.45">
      <c r="A1537" s="71" t="str">
        <f t="shared" si="874"/>
        <v>2733280102</v>
      </c>
      <c r="B1537" s="71" t="str">
        <f t="shared" si="875"/>
        <v>13-09-2019 11:12:02 UTC</v>
      </c>
      <c r="C1537" s="71" t="str">
        <f t="shared" si="876"/>
        <v>xcq5-ge80-hp0p</v>
      </c>
      <c r="D1537" s="71" t="str">
        <f t="shared" si="877"/>
        <v>-15.844959276728332</v>
      </c>
      <c r="E1537" s="71" t="str">
        <f t="shared" si="878"/>
        <v>35.15929891727865</v>
      </c>
      <c r="F1537" s="71" t="str">
        <f t="shared" si="879"/>
        <v>891.0</v>
      </c>
      <c r="G1537" s="71" t="str">
        <f t="shared" si="880"/>
        <v>Malawi</v>
      </c>
      <c r="H1537" s="71" t="str">
        <f t="shared" si="881"/>
        <v>Chiradzulu</v>
      </c>
      <c r="I1537" s="71" t="str">
        <f t="shared" si="882"/>
        <v>Likoswe</v>
      </c>
      <c r="J1537" s="71" t="str">
        <f t="shared" si="883"/>
        <v>Mlanjira</v>
      </c>
      <c r="K1537" s="71" t="str">
        <f t="shared" si="884"/>
        <v>Katagu</v>
      </c>
      <c r="L1537" s="71">
        <f t="shared" si="885"/>
        <v>0</v>
      </c>
      <c r="M1537" s="71">
        <f t="shared" si="886"/>
        <v>0</v>
      </c>
      <c r="N1537" s="71">
        <f t="shared" si="905"/>
        <v>4</v>
      </c>
      <c r="O1537" s="71" t="str">
        <f t="shared" si="906"/>
        <v>Basic Level of Service</v>
      </c>
      <c r="P1537" s="71">
        <v>1</v>
      </c>
      <c r="Q1537" s="71" t="str">
        <f t="shared" si="887"/>
        <v>Afridev Handpump</v>
      </c>
      <c r="R1537" s="71" t="str">
        <f t="shared" si="888"/>
        <v/>
      </c>
      <c r="S1537" s="71" t="str">
        <f t="shared" si="907"/>
        <v>Afridev Handpump</v>
      </c>
      <c r="T1537" s="71">
        <f t="shared" si="889"/>
        <v>1</v>
      </c>
      <c r="U1537" s="71">
        <f t="shared" si="890"/>
        <v>800</v>
      </c>
      <c r="V1537" s="71">
        <f t="shared" si="891"/>
        <v>0</v>
      </c>
      <c r="W1537" s="71">
        <f t="shared" si="892"/>
        <v>0</v>
      </c>
      <c r="X1537" s="71">
        <f t="shared" si="893"/>
        <v>1</v>
      </c>
      <c r="Y1537" s="71">
        <f t="shared" si="894"/>
        <v>0</v>
      </c>
      <c r="Z1537" s="71">
        <f t="shared" si="908"/>
        <v>0</v>
      </c>
      <c r="AA1537" s="71">
        <f t="shared" si="895"/>
        <v>1</v>
      </c>
      <c r="AB1537" s="71">
        <f t="shared" si="896"/>
        <v>135</v>
      </c>
      <c r="AC1537" s="71" t="str">
        <f t="shared" si="897"/>
        <v>Handpump</v>
      </c>
      <c r="AD1537" s="71">
        <f t="shared" si="909"/>
        <v>135</v>
      </c>
      <c r="AE1537" s="71" t="str">
        <f t="shared" si="910"/>
        <v/>
      </c>
      <c r="AF1537" s="71">
        <f t="shared" si="898"/>
        <v>0</v>
      </c>
      <c r="AG1537" s="71" t="str">
        <f t="shared" si="899"/>
        <v/>
      </c>
      <c r="AH1537" s="71" t="str">
        <f t="shared" si="900"/>
        <v/>
      </c>
      <c r="AI1537" s="71">
        <f t="shared" si="901"/>
        <v>1</v>
      </c>
      <c r="AJ1537" s="71" t="str">
        <f t="shared" si="902"/>
        <v>Turbidity</v>
      </c>
      <c r="AK1537" s="71">
        <f t="shared" si="903"/>
        <v>1</v>
      </c>
      <c r="AL1537" s="71">
        <f t="shared" si="911"/>
        <v>1</v>
      </c>
      <c r="AM1537" s="71">
        <f t="shared" si="904"/>
        <v>0</v>
      </c>
    </row>
    <row r="1538" spans="1:39" x14ac:dyDescent="0.45">
      <c r="A1538" s="71" t="str">
        <f t="shared" ref="A1538:A1601" si="912">IF(Instance_ID="","",Instance_ID)</f>
        <v>2743100088</v>
      </c>
      <c r="B1538" s="71" t="str">
        <f t="shared" ref="B1538:B1601" si="913">IF(Date="","",Date)</f>
        <v>13-09-2019 11:39:21 UTC</v>
      </c>
      <c r="C1538" s="71" t="str">
        <f t="shared" ref="C1538:C1601" si="914">IF(Unique_ID="","",Unique_ID)</f>
        <v>dw9j-r9sv-k2ye</v>
      </c>
      <c r="D1538" s="71" t="str">
        <f t="shared" ref="D1538:D1601" si="915">IF(Latitude="","",Latitude)</f>
        <v>-15.841575250960886</v>
      </c>
      <c r="E1538" s="71" t="str">
        <f t="shared" ref="E1538:E1601" si="916">IF(Longitude="","",Longitude)</f>
        <v>35.16053172759712</v>
      </c>
      <c r="F1538" s="71" t="str">
        <f t="shared" ref="F1538:F1601" si="917">IF(Elevation="","",Elevation)</f>
        <v>893.0</v>
      </c>
      <c r="G1538" s="71" t="str">
        <f t="shared" ref="G1538:G1601" si="918">IF(Geo_Level_1="","",Geo_Level_1)</f>
        <v>Malawi</v>
      </c>
      <c r="H1538" s="71" t="str">
        <f t="shared" ref="H1538:H1601" si="919">IF(Geo_Level_2="","",Geo_Level_2)</f>
        <v>Chiradzulu</v>
      </c>
      <c r="I1538" s="71" t="str">
        <f t="shared" ref="I1538:I1601" si="920">IF(Geo_Level_1="","",Geo_Level_3)</f>
        <v>Likoswe</v>
      </c>
      <c r="J1538" s="71" t="str">
        <f t="shared" ref="J1538:J1601" si="921">IF(Geo_Level_1="","",Geo_Level_4)</f>
        <v>Mlanjira</v>
      </c>
      <c r="K1538" s="71" t="str">
        <f t="shared" ref="K1538:K1601" si="922">IF(Geo_Level_1="","",Geo_Level_5)</f>
        <v>Zachima</v>
      </c>
      <c r="L1538" s="71">
        <f t="shared" ref="L1538:L1601" si="923">IF(Geo_Level_1="","",Geo_Level_6)</f>
        <v>0</v>
      </c>
      <c r="M1538" s="71">
        <f t="shared" ref="M1538:M1601" si="924">IF(Geo_Level_1="","",Geo_Level_7)</f>
        <v>0</v>
      </c>
      <c r="N1538" s="71">
        <f t="shared" si="905"/>
        <v>7</v>
      </c>
      <c r="O1538" s="71" t="str">
        <f t="shared" si="906"/>
        <v>Intermediate Level of Service</v>
      </c>
      <c r="P1538" s="71">
        <v>1</v>
      </c>
      <c r="Q1538" s="71" t="str">
        <f t="shared" ref="Q1538:Q1601" si="925">IF(Type_Improved_Water_Point="","",Type_Improved_Water_Point)</f>
        <v>Afridev Handpump</v>
      </c>
      <c r="R1538" s="71" t="str">
        <f t="shared" ref="R1538:R1601" si="926">IF(Type_Unimproved_Water="","",Type_Unimproved_Water)</f>
        <v/>
      </c>
      <c r="S1538" s="71" t="str">
        <f t="shared" si="907"/>
        <v>Afridev Handpump</v>
      </c>
      <c r="T1538" s="71">
        <f t="shared" ref="T1538:T1601" si="927">IF(P1538="N/A",P1538,IF(Waterpoint_Source_Protected="","No Data",IF(Waterpoint_Source_Protected="Yes",1,0)))</f>
        <v>1</v>
      </c>
      <c r="U1538" s="71">
        <f t="shared" ref="U1538:U1601" si="928">IF(Number_Users="","",Number_Users)</f>
        <v>400</v>
      </c>
      <c r="V1538" s="71">
        <f t="shared" ref="V1538:V1601" si="929">IFERROR(IF(P1538="N/A",P1538,IF(U1538="","No Data",IF(U1538&lt;=Gov_Standard_Number_Users,1,0))),1)</f>
        <v>0</v>
      </c>
      <c r="W1538" s="71">
        <f t="shared" ref="W1538:W1601" si="930">IF(Waterpoint_Out_Of_Service_Broken="","",IF(Waterpoint_Out_Of_Service_Broken="No",1,0))</f>
        <v>1</v>
      </c>
      <c r="X1538" s="71" t="str">
        <f t="shared" ref="X1538:X1601" si="931">IF(Waterpoint_Number_Times_Broken="","",IF(Waterpoint_Number_Times_Broken&lt;=12,1,0))</f>
        <v/>
      </c>
      <c r="Y1538" s="71" t="str">
        <f t="shared" ref="Y1538:Y1601" si="932">IF(Waterpoint_Days_Broken="","",IF(Waterpoint_Days_Broken&gt;1,0,1))</f>
        <v/>
      </c>
      <c r="Z1538" s="71">
        <f t="shared" si="908"/>
        <v>1</v>
      </c>
      <c r="AA1538" s="71">
        <f t="shared" ref="AA1538:AA1601" si="933">IF(P1538="N/A",P1538,IF(Water_Available_Day_Of_Visit="","No Data",IF(Water_Available_Day_Of_Visit="Yes",1,0)))</f>
        <v>1</v>
      </c>
      <c r="AB1538" s="71">
        <f t="shared" ref="AB1538:AB1601" si="934">IF(Seconds_20L="","",Seconds_20L)</f>
        <v>99</v>
      </c>
      <c r="AC1538" s="71" t="str">
        <f t="shared" ref="AC1538:AC1601" si="935">IF(Piped_Or_Handpump="","",Piped_Or_Handpump)</f>
        <v>Handpump</v>
      </c>
      <c r="AD1538" s="71">
        <f t="shared" si="909"/>
        <v>99</v>
      </c>
      <c r="AE1538" s="71" t="str">
        <f t="shared" si="910"/>
        <v/>
      </c>
      <c r="AF1538" s="71">
        <f t="shared" ref="AF1538:AF1601" si="936">IF(P1538="N/A",P1538,IF(AND(AD1538="",AE1538=""),"No Data",IF(AC1538="Piped System",IF(AE1538&gt;=Gov_Standards_Quantity,1,0),IF(AC1538="Handpump",IF(AB1538&lt;=Standard_Time_To_Fill_Bucket,1,0)))))</f>
        <v>1</v>
      </c>
      <c r="AG1538" s="71" t="str">
        <f t="shared" ref="AG1538:AG1601" si="937">IF(Ecoli_Result="","",IF(Ecoli_Result=Standard_Ecoli,1,0))</f>
        <v/>
      </c>
      <c r="AH1538" s="71" t="str">
        <f t="shared" ref="AH1538:AH1601" si="938">IF(Residual_Chlorine_Result="","",IF(AND(Residual_Chlorine_Result&lt;=Standard_Residual_Chlorine_Max,Residual_Chlorine_Result&gt;=Standard_Residual_Chlorine_Min),1,0))</f>
        <v/>
      </c>
      <c r="AI1538" s="71">
        <f t="shared" ref="AI1538:AI1601" si="939">IF(Bacteria_Result="","",IF(Bacteria_Result=Standard_Bacteria,1,0))</f>
        <v>1</v>
      </c>
      <c r="AJ1538" s="71" t="str">
        <f t="shared" ref="AJ1538:AJ1601" si="940">IF(Other_Contaminant="","",Other_Contaminant)</f>
        <v>Turbidity</v>
      </c>
      <c r="AK1538" s="71">
        <f t="shared" ref="AK1538:AK1601" si="941">IF(Other_Contaminant_Result="","",IF(Other_Contaminant_Result&lt;=Standard_Other_Contaminant,1,0))</f>
        <v>1</v>
      </c>
      <c r="AL1538" s="71">
        <f t="shared" si="911"/>
        <v>1</v>
      </c>
      <c r="AM1538" s="71">
        <f t="shared" ref="AM1538:AM1601" si="942">IF(P1538="N/A",P1538,IF(Water_Point_Condition_Overall="","No Data",IF(Water_Point_Condition_Overall="Normal",1,0)))</f>
        <v>1</v>
      </c>
    </row>
    <row r="1539" spans="1:39" x14ac:dyDescent="0.45">
      <c r="A1539" s="71" t="str">
        <f t="shared" si="912"/>
        <v>2723580107</v>
      </c>
      <c r="B1539" s="71" t="str">
        <f t="shared" si="913"/>
        <v>13-09-2019 12:10:03 UTC</v>
      </c>
      <c r="C1539" s="71" t="str">
        <f t="shared" si="914"/>
        <v>h88h-r26x-q8d3</v>
      </c>
      <c r="D1539" s="71" t="str">
        <f t="shared" si="915"/>
        <v>-15.845286925323308</v>
      </c>
      <c r="E1539" s="71" t="str">
        <f t="shared" si="916"/>
        <v>35.15465073287487</v>
      </c>
      <c r="F1539" s="71" t="str">
        <f t="shared" si="917"/>
        <v>884.0</v>
      </c>
      <c r="G1539" s="71" t="str">
        <f t="shared" si="918"/>
        <v>Malawi</v>
      </c>
      <c r="H1539" s="71" t="str">
        <f t="shared" si="919"/>
        <v>Chiradzulu</v>
      </c>
      <c r="I1539" s="71" t="str">
        <f t="shared" si="920"/>
        <v>Likoswe</v>
      </c>
      <c r="J1539" s="71" t="str">
        <f t="shared" si="921"/>
        <v>Likoswe</v>
      </c>
      <c r="K1539" s="71" t="str">
        <f t="shared" si="922"/>
        <v>Ntepele</v>
      </c>
      <c r="L1539" s="71">
        <f t="shared" si="923"/>
        <v>0</v>
      </c>
      <c r="M1539" s="71">
        <f t="shared" si="924"/>
        <v>0</v>
      </c>
      <c r="N1539" s="71">
        <f t="shared" ref="N1539:N1602" si="943">SUM(P1539,T1539,V1539,Z1539,AA1539,AF1539,AL1539,AM1539)</f>
        <v>0</v>
      </c>
      <c r="O1539" s="71" t="str">
        <f t="shared" ref="O1539:O1602" si="944">IF(N1539=0,"No Improved System",IF(N1539=1,"Inadequate Level of Service",IF(N1539=2,"Inadequate Level of Service",IF(N1539=3,"Basic Level of Service",IF(N1539=4,"Basic Level of Service",IF(N1539=5,"Basic Level of Service",IF(N1539=6,"Intermediate Level of Service",IF(N1539=7,"Intermediate Level of Service",IF(N1539=8,"High Level of Service")))))))))</f>
        <v>No Improved System</v>
      </c>
      <c r="P1539" s="71" t="s">
        <v>96</v>
      </c>
      <c r="Q1539" s="71" t="str">
        <f t="shared" si="925"/>
        <v/>
      </c>
      <c r="R1539" s="71" t="str">
        <f t="shared" si="926"/>
        <v>Unprotected well</v>
      </c>
      <c r="S1539" s="71" t="str">
        <f t="shared" ref="S1539:S1602" si="945">CONCATENATE(Q1539,R1539)</f>
        <v>Unprotected well</v>
      </c>
      <c r="T1539" s="71" t="str">
        <f t="shared" si="927"/>
        <v>N/A</v>
      </c>
      <c r="U1539" s="71">
        <f t="shared" si="928"/>
        <v>300</v>
      </c>
      <c r="V1539" s="71" t="str">
        <f t="shared" si="929"/>
        <v>N/A</v>
      </c>
      <c r="W1539" s="71" t="str">
        <f t="shared" si="930"/>
        <v/>
      </c>
      <c r="X1539" s="71" t="str">
        <f t="shared" si="931"/>
        <v/>
      </c>
      <c r="Y1539" s="71" t="str">
        <f t="shared" si="932"/>
        <v/>
      </c>
      <c r="Z1539" s="71" t="str">
        <f t="shared" ref="Z1539:Z1602" si="946">IF(P1539="N/A",P1539,IF(OR(W1539="",AND(W1539=0,X1539="",Y1539="")),"No Data",IF(W1539=1,1,IF(AND(X1539=1,Y1539=1),1,0))))</f>
        <v>N/A</v>
      </c>
      <c r="AA1539" s="71" t="str">
        <f t="shared" si="933"/>
        <v>N/A</v>
      </c>
      <c r="AB1539" s="71" t="str">
        <f t="shared" si="934"/>
        <v/>
      </c>
      <c r="AC1539" s="71" t="str">
        <f t="shared" si="935"/>
        <v/>
      </c>
      <c r="AD1539" s="71" t="str">
        <f t="shared" ref="AD1539:AD1602" si="947">IF(AC1539="Handpump",IF(AB1539="","",AB1539),"")</f>
        <v/>
      </c>
      <c r="AE1539" s="71" t="str">
        <f t="shared" ref="AE1539:AE1602" si="948">IF(AC1539="piped system",IFERROR(20/AB1539*86400/U1539,""),"")</f>
        <v/>
      </c>
      <c r="AF1539" s="71" t="str">
        <f t="shared" si="936"/>
        <v>N/A</v>
      </c>
      <c r="AG1539" s="71" t="str">
        <f t="shared" si="937"/>
        <v/>
      </c>
      <c r="AH1539" s="71" t="str">
        <f t="shared" si="938"/>
        <v/>
      </c>
      <c r="AI1539" s="71" t="str">
        <f t="shared" si="939"/>
        <v/>
      </c>
      <c r="AJ1539" s="71" t="str">
        <f t="shared" si="940"/>
        <v/>
      </c>
      <c r="AK1539" s="71" t="str">
        <f t="shared" si="941"/>
        <v/>
      </c>
      <c r="AL1539" s="71" t="str">
        <f t="shared" ref="AL1539:AL1602" si="949">IF(P1539="N/A",P1539,IF(AJ1539="",IF(OR(AG1539=0,AND(AI1539=0,AG1539="")),0,IF(OR(AG1539=1,AH1539=1,AI1539=1),1,"No Data")),IF(OR(AK1539=0,AG1539=0,AND(AI1539=0,AG1539="")),0,IF(AND(AK1539=1,OR(AG1539=1,AH1539=1,AI1539=1)),1,"No Data"))))</f>
        <v>N/A</v>
      </c>
      <c r="AM1539" s="71" t="str">
        <f t="shared" si="942"/>
        <v>N/A</v>
      </c>
    </row>
    <row r="1540" spans="1:39" x14ac:dyDescent="0.45">
      <c r="A1540" s="71" t="str">
        <f t="shared" si="912"/>
        <v>2743100127</v>
      </c>
      <c r="B1540" s="71" t="str">
        <f t="shared" si="913"/>
        <v>13-09-2019 12:51:18 UTC</v>
      </c>
      <c r="C1540" s="71" t="str">
        <f t="shared" si="914"/>
        <v>nc18-dvmg-hxwr</v>
      </c>
      <c r="D1540" s="71" t="str">
        <f t="shared" si="915"/>
        <v>-15.699160345830023</v>
      </c>
      <c r="E1540" s="71" t="str">
        <f t="shared" si="916"/>
        <v>35.19963917322457</v>
      </c>
      <c r="F1540" s="71" t="str">
        <f t="shared" si="917"/>
        <v>937.0</v>
      </c>
      <c r="G1540" s="71" t="str">
        <f t="shared" si="918"/>
        <v>Malawi</v>
      </c>
      <c r="H1540" s="71" t="str">
        <f t="shared" si="919"/>
        <v>Chiradzulu</v>
      </c>
      <c r="I1540" s="71" t="str">
        <f t="shared" si="920"/>
        <v>Mpama</v>
      </c>
      <c r="J1540" s="71" t="str">
        <f t="shared" si="921"/>
        <v>Mbalame</v>
      </c>
      <c r="K1540" s="71" t="str">
        <f t="shared" si="922"/>
        <v>Chiwalika</v>
      </c>
      <c r="L1540" s="71">
        <f t="shared" si="923"/>
        <v>0</v>
      </c>
      <c r="M1540" s="71">
        <f t="shared" si="924"/>
        <v>0</v>
      </c>
      <c r="N1540" s="71">
        <f t="shared" si="943"/>
        <v>3</v>
      </c>
      <c r="O1540" s="71" t="str">
        <f t="shared" si="944"/>
        <v>Basic Level of Service</v>
      </c>
      <c r="P1540" s="71">
        <v>1</v>
      </c>
      <c r="Q1540" s="71" t="str">
        <f t="shared" si="925"/>
        <v>Afridev Handpump</v>
      </c>
      <c r="R1540" s="71" t="str">
        <f t="shared" si="926"/>
        <v/>
      </c>
      <c r="S1540" s="71" t="str">
        <f t="shared" si="945"/>
        <v>Afridev Handpump</v>
      </c>
      <c r="T1540" s="71">
        <f t="shared" si="927"/>
        <v>1</v>
      </c>
      <c r="U1540" s="71">
        <f t="shared" si="928"/>
        <v>350</v>
      </c>
      <c r="V1540" s="71">
        <f t="shared" si="929"/>
        <v>0</v>
      </c>
      <c r="W1540" s="71">
        <f t="shared" si="930"/>
        <v>0</v>
      </c>
      <c r="X1540" s="71">
        <f t="shared" si="931"/>
        <v>1</v>
      </c>
      <c r="Y1540" s="71">
        <f t="shared" si="932"/>
        <v>0</v>
      </c>
      <c r="Z1540" s="71">
        <f t="shared" si="946"/>
        <v>0</v>
      </c>
      <c r="AA1540" s="71">
        <f t="shared" si="933"/>
        <v>0</v>
      </c>
      <c r="AB1540" s="71">
        <f t="shared" si="934"/>
        <v>0</v>
      </c>
      <c r="AC1540" s="71" t="str">
        <f t="shared" si="935"/>
        <v>Handpump</v>
      </c>
      <c r="AD1540" s="71">
        <f t="shared" si="947"/>
        <v>0</v>
      </c>
      <c r="AE1540" s="71" t="str">
        <f t="shared" si="948"/>
        <v/>
      </c>
      <c r="AF1540" s="71">
        <f t="shared" si="936"/>
        <v>1</v>
      </c>
      <c r="AG1540" s="71" t="str">
        <f t="shared" si="937"/>
        <v/>
      </c>
      <c r="AH1540" s="71" t="str">
        <f t="shared" si="938"/>
        <v/>
      </c>
      <c r="AI1540" s="71" t="str">
        <f t="shared" si="939"/>
        <v/>
      </c>
      <c r="AJ1540" s="71" t="str">
        <f t="shared" si="940"/>
        <v>Turbidity</v>
      </c>
      <c r="AK1540" s="71" t="str">
        <f t="shared" si="941"/>
        <v/>
      </c>
      <c r="AL1540" s="71" t="str">
        <f t="shared" si="949"/>
        <v>No Data</v>
      </c>
      <c r="AM1540" s="71">
        <f t="shared" si="942"/>
        <v>0</v>
      </c>
    </row>
    <row r="1541" spans="1:39" x14ac:dyDescent="0.45">
      <c r="A1541" s="71" t="str">
        <f t="shared" si="912"/>
        <v>2750220137</v>
      </c>
      <c r="B1541" s="71" t="str">
        <f t="shared" si="913"/>
        <v>13-09-2019 13:01:04 UTC</v>
      </c>
      <c r="C1541" s="71" t="str">
        <f t="shared" si="914"/>
        <v>c84y-hkcp-8vma</v>
      </c>
      <c r="D1541" s="71" t="str">
        <f t="shared" si="915"/>
        <v>-15.70319996215403</v>
      </c>
      <c r="E1541" s="71" t="str">
        <f t="shared" si="916"/>
        <v>35.208413349464536</v>
      </c>
      <c r="F1541" s="71" t="str">
        <f t="shared" si="917"/>
        <v>1038.0</v>
      </c>
      <c r="G1541" s="71" t="str">
        <f t="shared" si="918"/>
        <v>Malawi</v>
      </c>
      <c r="H1541" s="71" t="str">
        <f t="shared" si="919"/>
        <v>Chiradzulu</v>
      </c>
      <c r="I1541" s="71" t="str">
        <f t="shared" si="920"/>
        <v>Mpama</v>
      </c>
      <c r="J1541" s="71" t="str">
        <f t="shared" si="921"/>
        <v>Mbalame</v>
      </c>
      <c r="K1541" s="71" t="str">
        <f t="shared" si="922"/>
        <v>Mkwera</v>
      </c>
      <c r="L1541" s="71">
        <f t="shared" si="923"/>
        <v>0</v>
      </c>
      <c r="M1541" s="71">
        <f t="shared" si="924"/>
        <v>0</v>
      </c>
      <c r="N1541" s="71">
        <f t="shared" si="943"/>
        <v>8</v>
      </c>
      <c r="O1541" s="71" t="str">
        <f t="shared" si="944"/>
        <v>High Level of Service</v>
      </c>
      <c r="P1541" s="71">
        <v>1</v>
      </c>
      <c r="Q1541" s="71" t="str">
        <f t="shared" si="925"/>
        <v>Afridev Handpump</v>
      </c>
      <c r="R1541" s="71" t="str">
        <f t="shared" si="926"/>
        <v/>
      </c>
      <c r="S1541" s="71" t="str">
        <f t="shared" si="945"/>
        <v>Afridev Handpump</v>
      </c>
      <c r="T1541" s="71">
        <f t="shared" si="927"/>
        <v>1</v>
      </c>
      <c r="U1541" s="71">
        <f t="shared" si="928"/>
        <v>85</v>
      </c>
      <c r="V1541" s="71">
        <f t="shared" si="929"/>
        <v>1</v>
      </c>
      <c r="W1541" s="71">
        <f t="shared" si="930"/>
        <v>1</v>
      </c>
      <c r="X1541" s="71" t="str">
        <f t="shared" si="931"/>
        <v/>
      </c>
      <c r="Y1541" s="71" t="str">
        <f t="shared" si="932"/>
        <v/>
      </c>
      <c r="Z1541" s="71">
        <f t="shared" si="946"/>
        <v>1</v>
      </c>
      <c r="AA1541" s="71">
        <f t="shared" si="933"/>
        <v>1</v>
      </c>
      <c r="AB1541" s="71">
        <f t="shared" si="934"/>
        <v>73</v>
      </c>
      <c r="AC1541" s="71" t="str">
        <f t="shared" si="935"/>
        <v>Handpump</v>
      </c>
      <c r="AD1541" s="71">
        <f t="shared" si="947"/>
        <v>73</v>
      </c>
      <c r="AE1541" s="71" t="str">
        <f t="shared" si="948"/>
        <v/>
      </c>
      <c r="AF1541" s="71">
        <f t="shared" si="936"/>
        <v>1</v>
      </c>
      <c r="AG1541" s="71" t="str">
        <f t="shared" si="937"/>
        <v/>
      </c>
      <c r="AH1541" s="71" t="str">
        <f t="shared" si="938"/>
        <v/>
      </c>
      <c r="AI1541" s="71">
        <f t="shared" si="939"/>
        <v>1</v>
      </c>
      <c r="AJ1541" s="71" t="str">
        <f t="shared" si="940"/>
        <v>Turbidity</v>
      </c>
      <c r="AK1541" s="71">
        <f t="shared" si="941"/>
        <v>1</v>
      </c>
      <c r="AL1541" s="71">
        <f t="shared" si="949"/>
        <v>1</v>
      </c>
      <c r="AM1541" s="71">
        <f t="shared" si="942"/>
        <v>1</v>
      </c>
    </row>
    <row r="1542" spans="1:39" x14ac:dyDescent="0.45">
      <c r="A1542" s="71" t="str">
        <f t="shared" si="912"/>
        <v>2744720120</v>
      </c>
      <c r="B1542" s="71" t="str">
        <f t="shared" si="913"/>
        <v>13-09-2019 13:17:14 UTC</v>
      </c>
      <c r="C1542" s="71" t="str">
        <f t="shared" si="914"/>
        <v>n1ew-g48v-8vn3</v>
      </c>
      <c r="D1542" s="71" t="str">
        <f t="shared" si="915"/>
        <v>-15.70279163774103</v>
      </c>
      <c r="E1542" s="71" t="str">
        <f t="shared" si="916"/>
        <v>35.19741746596992</v>
      </c>
      <c r="F1542" s="71" t="str">
        <f t="shared" si="917"/>
        <v>963.0</v>
      </c>
      <c r="G1542" s="71" t="str">
        <f t="shared" si="918"/>
        <v>Malawi</v>
      </c>
      <c r="H1542" s="71" t="str">
        <f t="shared" si="919"/>
        <v>Chiradzulu</v>
      </c>
      <c r="I1542" s="71" t="str">
        <f t="shared" si="920"/>
        <v>Mpama</v>
      </c>
      <c r="J1542" s="71" t="str">
        <f t="shared" si="921"/>
        <v>Mbalame</v>
      </c>
      <c r="K1542" s="71" t="str">
        <f t="shared" si="922"/>
        <v>Chiwalika</v>
      </c>
      <c r="L1542" s="71">
        <f t="shared" si="923"/>
        <v>0</v>
      </c>
      <c r="M1542" s="71">
        <f t="shared" si="924"/>
        <v>0</v>
      </c>
      <c r="N1542" s="71">
        <f t="shared" si="943"/>
        <v>6</v>
      </c>
      <c r="O1542" s="71" t="str">
        <f t="shared" si="944"/>
        <v>Intermediate Level of Service</v>
      </c>
      <c r="P1542" s="71">
        <v>1</v>
      </c>
      <c r="Q1542" s="71" t="str">
        <f t="shared" si="925"/>
        <v>Afridev Handpump</v>
      </c>
      <c r="R1542" s="71" t="str">
        <f t="shared" si="926"/>
        <v/>
      </c>
      <c r="S1542" s="71" t="str">
        <f t="shared" si="945"/>
        <v>Afridev Handpump</v>
      </c>
      <c r="T1542" s="71">
        <f t="shared" si="927"/>
        <v>1</v>
      </c>
      <c r="U1542" s="71">
        <f t="shared" si="928"/>
        <v>400</v>
      </c>
      <c r="V1542" s="71">
        <f t="shared" si="929"/>
        <v>0</v>
      </c>
      <c r="W1542" s="71">
        <f t="shared" si="930"/>
        <v>0</v>
      </c>
      <c r="X1542" s="71">
        <f t="shared" si="931"/>
        <v>1</v>
      </c>
      <c r="Y1542" s="71">
        <f t="shared" si="932"/>
        <v>0</v>
      </c>
      <c r="Z1542" s="71">
        <f t="shared" si="946"/>
        <v>0</v>
      </c>
      <c r="AA1542" s="71">
        <f t="shared" si="933"/>
        <v>1</v>
      </c>
      <c r="AB1542" s="71">
        <f t="shared" si="934"/>
        <v>55</v>
      </c>
      <c r="AC1542" s="71" t="str">
        <f t="shared" si="935"/>
        <v>Handpump</v>
      </c>
      <c r="AD1542" s="71">
        <f t="shared" si="947"/>
        <v>55</v>
      </c>
      <c r="AE1542" s="71" t="str">
        <f t="shared" si="948"/>
        <v/>
      </c>
      <c r="AF1542" s="71">
        <f t="shared" si="936"/>
        <v>1</v>
      </c>
      <c r="AG1542" s="71" t="str">
        <f t="shared" si="937"/>
        <v/>
      </c>
      <c r="AH1542" s="71" t="str">
        <f t="shared" si="938"/>
        <v/>
      </c>
      <c r="AI1542" s="71">
        <f t="shared" si="939"/>
        <v>1</v>
      </c>
      <c r="AJ1542" s="71" t="str">
        <f t="shared" si="940"/>
        <v>Turbidity</v>
      </c>
      <c r="AK1542" s="71">
        <f t="shared" si="941"/>
        <v>1</v>
      </c>
      <c r="AL1542" s="71">
        <f t="shared" si="949"/>
        <v>1</v>
      </c>
      <c r="AM1542" s="71">
        <f t="shared" si="942"/>
        <v>1</v>
      </c>
    </row>
    <row r="1543" spans="1:39" x14ac:dyDescent="0.45">
      <c r="A1543" s="71" t="str">
        <f t="shared" si="912"/>
        <v>2727670284</v>
      </c>
      <c r="B1543" s="71" t="str">
        <f t="shared" si="913"/>
        <v>13-09-2019 13:25:55 UTC</v>
      </c>
      <c r="C1543" s="71" t="str">
        <f t="shared" si="914"/>
        <v>aqfr-4uac-afsf</v>
      </c>
      <c r="D1543" s="71" t="str">
        <f t="shared" si="915"/>
        <v>-15.70120309945196</v>
      </c>
      <c r="E1543" s="71" t="str">
        <f t="shared" si="916"/>
        <v>35.20944884978235</v>
      </c>
      <c r="F1543" s="71" t="str">
        <f t="shared" si="917"/>
        <v>1016.0</v>
      </c>
      <c r="G1543" s="71" t="str">
        <f t="shared" si="918"/>
        <v>Malawi</v>
      </c>
      <c r="H1543" s="71" t="str">
        <f t="shared" si="919"/>
        <v>Chiradzulu</v>
      </c>
      <c r="I1543" s="71" t="str">
        <f t="shared" si="920"/>
        <v>Mpama</v>
      </c>
      <c r="J1543" s="71" t="str">
        <f t="shared" si="921"/>
        <v>Mbalame</v>
      </c>
      <c r="K1543" s="71" t="str">
        <f t="shared" si="922"/>
        <v>Mkwera</v>
      </c>
      <c r="L1543" s="71">
        <f t="shared" si="923"/>
        <v>0</v>
      </c>
      <c r="M1543" s="71">
        <f t="shared" si="924"/>
        <v>0</v>
      </c>
      <c r="N1543" s="71">
        <f t="shared" si="943"/>
        <v>0</v>
      </c>
      <c r="O1543" s="71" t="str">
        <f t="shared" si="944"/>
        <v>No Improved System</v>
      </c>
      <c r="P1543" s="71" t="s">
        <v>96</v>
      </c>
      <c r="Q1543" s="71" t="str">
        <f t="shared" si="925"/>
        <v/>
      </c>
      <c r="R1543" s="71" t="str">
        <f t="shared" si="926"/>
        <v>Scoophole</v>
      </c>
      <c r="S1543" s="71" t="str">
        <f t="shared" si="945"/>
        <v>Scoophole</v>
      </c>
      <c r="T1543" s="71" t="str">
        <f t="shared" si="927"/>
        <v>N/A</v>
      </c>
      <c r="U1543" s="71">
        <f t="shared" si="928"/>
        <v>15</v>
      </c>
      <c r="V1543" s="71" t="str">
        <f t="shared" si="929"/>
        <v>N/A</v>
      </c>
      <c r="W1543" s="71" t="str">
        <f t="shared" si="930"/>
        <v/>
      </c>
      <c r="X1543" s="71" t="str">
        <f t="shared" si="931"/>
        <v/>
      </c>
      <c r="Y1543" s="71" t="str">
        <f t="shared" si="932"/>
        <v/>
      </c>
      <c r="Z1543" s="71" t="str">
        <f t="shared" si="946"/>
        <v>N/A</v>
      </c>
      <c r="AA1543" s="71" t="str">
        <f t="shared" si="933"/>
        <v>N/A</v>
      </c>
      <c r="AB1543" s="71" t="str">
        <f t="shared" si="934"/>
        <v/>
      </c>
      <c r="AC1543" s="71" t="str">
        <f t="shared" si="935"/>
        <v/>
      </c>
      <c r="AD1543" s="71" t="str">
        <f t="shared" si="947"/>
        <v/>
      </c>
      <c r="AE1543" s="71" t="str">
        <f t="shared" si="948"/>
        <v/>
      </c>
      <c r="AF1543" s="71" t="str">
        <f t="shared" si="936"/>
        <v>N/A</v>
      </c>
      <c r="AG1543" s="71" t="str">
        <f t="shared" si="937"/>
        <v/>
      </c>
      <c r="AH1543" s="71" t="str">
        <f t="shared" si="938"/>
        <v/>
      </c>
      <c r="AI1543" s="71" t="str">
        <f t="shared" si="939"/>
        <v/>
      </c>
      <c r="AJ1543" s="71" t="str">
        <f t="shared" si="940"/>
        <v/>
      </c>
      <c r="AK1543" s="71" t="str">
        <f t="shared" si="941"/>
        <v/>
      </c>
      <c r="AL1543" s="71" t="str">
        <f t="shared" si="949"/>
        <v>N/A</v>
      </c>
      <c r="AM1543" s="71" t="str">
        <f t="shared" si="942"/>
        <v>N/A</v>
      </c>
    </row>
    <row r="1544" spans="1:39" x14ac:dyDescent="0.45">
      <c r="A1544" s="71" t="str">
        <f t="shared" si="912"/>
        <v>2743120170</v>
      </c>
      <c r="B1544" s="71" t="str">
        <f t="shared" si="913"/>
        <v>13-09-2019 14:12:22 UTC</v>
      </c>
      <c r="C1544" s="71" t="str">
        <f t="shared" si="914"/>
        <v>qur1-yth4-6j32</v>
      </c>
      <c r="D1544" s="71" t="str">
        <f t="shared" si="915"/>
        <v>-15.709031797014177</v>
      </c>
      <c r="E1544" s="71" t="str">
        <f t="shared" si="916"/>
        <v>35.199381932616234</v>
      </c>
      <c r="F1544" s="71" t="str">
        <f t="shared" si="917"/>
        <v>992.0</v>
      </c>
      <c r="G1544" s="71" t="str">
        <f t="shared" si="918"/>
        <v>Malawi</v>
      </c>
      <c r="H1544" s="71" t="str">
        <f t="shared" si="919"/>
        <v>Chiradzulu</v>
      </c>
      <c r="I1544" s="71" t="str">
        <f t="shared" si="920"/>
        <v>Mpama</v>
      </c>
      <c r="J1544" s="71" t="str">
        <f t="shared" si="921"/>
        <v>Mbalame</v>
      </c>
      <c r="K1544" s="71" t="str">
        <f t="shared" si="922"/>
        <v>Mkwera</v>
      </c>
      <c r="L1544" s="71">
        <f t="shared" si="923"/>
        <v>0</v>
      </c>
      <c r="M1544" s="71">
        <f t="shared" si="924"/>
        <v>0</v>
      </c>
      <c r="N1544" s="71">
        <f t="shared" si="943"/>
        <v>5</v>
      </c>
      <c r="O1544" s="71" t="str">
        <f t="shared" si="944"/>
        <v>Basic Level of Service</v>
      </c>
      <c r="P1544" s="71">
        <v>1</v>
      </c>
      <c r="Q1544" s="71" t="str">
        <f t="shared" si="925"/>
        <v>Afridev Handpump</v>
      </c>
      <c r="R1544" s="71" t="str">
        <f t="shared" si="926"/>
        <v/>
      </c>
      <c r="S1544" s="71" t="str">
        <f t="shared" si="945"/>
        <v>Afridev Handpump</v>
      </c>
      <c r="T1544" s="71">
        <f t="shared" si="927"/>
        <v>1</v>
      </c>
      <c r="U1544" s="71">
        <f t="shared" si="928"/>
        <v>365</v>
      </c>
      <c r="V1544" s="71">
        <f t="shared" si="929"/>
        <v>0</v>
      </c>
      <c r="W1544" s="71">
        <f t="shared" si="930"/>
        <v>0</v>
      </c>
      <c r="X1544" s="71">
        <f t="shared" si="931"/>
        <v>1</v>
      </c>
      <c r="Y1544" s="71">
        <f t="shared" si="932"/>
        <v>0</v>
      </c>
      <c r="Z1544" s="71">
        <f t="shared" si="946"/>
        <v>0</v>
      </c>
      <c r="AA1544" s="71">
        <f t="shared" si="933"/>
        <v>1</v>
      </c>
      <c r="AB1544" s="71">
        <f t="shared" si="934"/>
        <v>77</v>
      </c>
      <c r="AC1544" s="71" t="str">
        <f t="shared" si="935"/>
        <v>Handpump</v>
      </c>
      <c r="AD1544" s="71">
        <f t="shared" si="947"/>
        <v>77</v>
      </c>
      <c r="AE1544" s="71" t="str">
        <f t="shared" si="948"/>
        <v/>
      </c>
      <c r="AF1544" s="71">
        <f t="shared" si="936"/>
        <v>1</v>
      </c>
      <c r="AG1544" s="71" t="str">
        <f t="shared" si="937"/>
        <v/>
      </c>
      <c r="AH1544" s="71" t="str">
        <f t="shared" si="938"/>
        <v/>
      </c>
      <c r="AI1544" s="71">
        <f t="shared" si="939"/>
        <v>1</v>
      </c>
      <c r="AJ1544" s="71" t="str">
        <f t="shared" si="940"/>
        <v>Turbidity</v>
      </c>
      <c r="AK1544" s="71">
        <f t="shared" si="941"/>
        <v>1</v>
      </c>
      <c r="AL1544" s="71">
        <f t="shared" si="949"/>
        <v>1</v>
      </c>
      <c r="AM1544" s="71">
        <f t="shared" si="942"/>
        <v>0</v>
      </c>
    </row>
    <row r="1545" spans="1:39" x14ac:dyDescent="0.45">
      <c r="A1545" s="71" t="str">
        <f t="shared" si="912"/>
        <v>2723590151</v>
      </c>
      <c r="B1545" s="71" t="str">
        <f t="shared" si="913"/>
        <v>13-09-2019 15:13:48 UTC</v>
      </c>
      <c r="C1545" s="71" t="str">
        <f t="shared" si="914"/>
        <v>3wbc-3trt-vpn7</v>
      </c>
      <c r="D1545" s="71" t="str">
        <f t="shared" si="915"/>
        <v>-15.844934382475913</v>
      </c>
      <c r="E1545" s="71" t="str">
        <f t="shared" si="916"/>
        <v>35.166426384821534</v>
      </c>
      <c r="F1545" s="71" t="str">
        <f t="shared" si="917"/>
        <v>902.0</v>
      </c>
      <c r="G1545" s="71" t="str">
        <f t="shared" si="918"/>
        <v>Malawi</v>
      </c>
      <c r="H1545" s="71" t="str">
        <f t="shared" si="919"/>
        <v>Chiradzulu</v>
      </c>
      <c r="I1545" s="71" t="str">
        <f t="shared" si="920"/>
        <v>Likoswe</v>
      </c>
      <c r="J1545" s="71" t="str">
        <f t="shared" si="921"/>
        <v>Mlanjira</v>
      </c>
      <c r="K1545" s="71" t="str">
        <f t="shared" si="922"/>
        <v>Makunami</v>
      </c>
      <c r="L1545" s="71">
        <f t="shared" si="923"/>
        <v>0</v>
      </c>
      <c r="M1545" s="71">
        <f t="shared" si="924"/>
        <v>0</v>
      </c>
      <c r="N1545" s="71">
        <f t="shared" si="943"/>
        <v>7</v>
      </c>
      <c r="O1545" s="71" t="str">
        <f t="shared" si="944"/>
        <v>Intermediate Level of Service</v>
      </c>
      <c r="P1545" s="71">
        <v>1</v>
      </c>
      <c r="Q1545" s="71" t="str">
        <f t="shared" si="925"/>
        <v>Afridev Handpump</v>
      </c>
      <c r="R1545" s="71" t="str">
        <f t="shared" si="926"/>
        <v/>
      </c>
      <c r="S1545" s="71" t="str">
        <f t="shared" si="945"/>
        <v>Afridev Handpump</v>
      </c>
      <c r="T1545" s="71">
        <f t="shared" si="927"/>
        <v>1</v>
      </c>
      <c r="U1545" s="71">
        <f t="shared" si="928"/>
        <v>800</v>
      </c>
      <c r="V1545" s="71">
        <f t="shared" si="929"/>
        <v>0</v>
      </c>
      <c r="W1545" s="71">
        <f t="shared" si="930"/>
        <v>1</v>
      </c>
      <c r="X1545" s="71" t="str">
        <f t="shared" si="931"/>
        <v/>
      </c>
      <c r="Y1545" s="71" t="str">
        <f t="shared" si="932"/>
        <v/>
      </c>
      <c r="Z1545" s="71">
        <f t="shared" si="946"/>
        <v>1</v>
      </c>
      <c r="AA1545" s="71">
        <f t="shared" si="933"/>
        <v>1</v>
      </c>
      <c r="AB1545" s="71">
        <f t="shared" si="934"/>
        <v>74</v>
      </c>
      <c r="AC1545" s="71" t="str">
        <f t="shared" si="935"/>
        <v>Handpump</v>
      </c>
      <c r="AD1545" s="71">
        <f t="shared" si="947"/>
        <v>74</v>
      </c>
      <c r="AE1545" s="71" t="str">
        <f t="shared" si="948"/>
        <v/>
      </c>
      <c r="AF1545" s="71">
        <f t="shared" si="936"/>
        <v>1</v>
      </c>
      <c r="AG1545" s="71" t="str">
        <f t="shared" si="937"/>
        <v/>
      </c>
      <c r="AH1545" s="71" t="str">
        <f t="shared" si="938"/>
        <v/>
      </c>
      <c r="AI1545" s="71">
        <f t="shared" si="939"/>
        <v>1</v>
      </c>
      <c r="AJ1545" s="71" t="str">
        <f t="shared" si="940"/>
        <v>Turbidity</v>
      </c>
      <c r="AK1545" s="71">
        <f t="shared" si="941"/>
        <v>1</v>
      </c>
      <c r="AL1545" s="71">
        <f t="shared" si="949"/>
        <v>1</v>
      </c>
      <c r="AM1545" s="71">
        <f t="shared" si="942"/>
        <v>1</v>
      </c>
    </row>
    <row r="1546" spans="1:39" x14ac:dyDescent="0.45">
      <c r="A1546" s="71" t="str">
        <f t="shared" si="912"/>
        <v>2723570161</v>
      </c>
      <c r="B1546" s="71" t="str">
        <f t="shared" si="913"/>
        <v>13-09-2019 19:04:35 UTC</v>
      </c>
      <c r="C1546" s="71" t="str">
        <f t="shared" si="914"/>
        <v>u8y8-cak5-2t90</v>
      </c>
      <c r="D1546" s="71" t="str">
        <f t="shared" si="915"/>
        <v>-15.703670396469533</v>
      </c>
      <c r="E1546" s="71" t="str">
        <f t="shared" si="916"/>
        <v>35.18164004199207</v>
      </c>
      <c r="F1546" s="71" t="str">
        <f t="shared" si="917"/>
        <v>1118.0</v>
      </c>
      <c r="G1546" s="71" t="str">
        <f t="shared" si="918"/>
        <v>Malawi</v>
      </c>
      <c r="H1546" s="71" t="str">
        <f t="shared" si="919"/>
        <v>Chiradzulu</v>
      </c>
      <c r="I1546" s="71" t="str">
        <f t="shared" si="920"/>
        <v>Mpama</v>
      </c>
      <c r="J1546" s="71" t="str">
        <f t="shared" si="921"/>
        <v>Mbalame</v>
      </c>
      <c r="K1546" s="71" t="str">
        <f t="shared" si="922"/>
        <v>Kapalanmula</v>
      </c>
      <c r="L1546" s="71">
        <f t="shared" si="923"/>
        <v>0</v>
      </c>
      <c r="M1546" s="71">
        <f t="shared" si="924"/>
        <v>0</v>
      </c>
      <c r="N1546" s="71">
        <f t="shared" si="943"/>
        <v>6</v>
      </c>
      <c r="O1546" s="71" t="str">
        <f t="shared" si="944"/>
        <v>Intermediate Level of Service</v>
      </c>
      <c r="P1546" s="71">
        <v>1</v>
      </c>
      <c r="Q1546" s="71" t="str">
        <f t="shared" si="925"/>
        <v>Afridev Handpump</v>
      </c>
      <c r="R1546" s="71" t="str">
        <f t="shared" si="926"/>
        <v/>
      </c>
      <c r="S1546" s="71" t="str">
        <f t="shared" si="945"/>
        <v>Afridev Handpump</v>
      </c>
      <c r="T1546" s="71">
        <f t="shared" si="927"/>
        <v>1</v>
      </c>
      <c r="U1546" s="71">
        <f t="shared" si="928"/>
        <v>600</v>
      </c>
      <c r="V1546" s="71">
        <f t="shared" si="929"/>
        <v>0</v>
      </c>
      <c r="W1546" s="71">
        <f t="shared" si="930"/>
        <v>0</v>
      </c>
      <c r="X1546" s="71">
        <f t="shared" si="931"/>
        <v>1</v>
      </c>
      <c r="Y1546" s="71">
        <f t="shared" si="932"/>
        <v>0</v>
      </c>
      <c r="Z1546" s="71">
        <f t="shared" si="946"/>
        <v>0</v>
      </c>
      <c r="AA1546" s="71">
        <f t="shared" si="933"/>
        <v>1</v>
      </c>
      <c r="AB1546" s="71">
        <f t="shared" si="934"/>
        <v>64</v>
      </c>
      <c r="AC1546" s="71" t="str">
        <f t="shared" si="935"/>
        <v>Handpump</v>
      </c>
      <c r="AD1546" s="71">
        <f t="shared" si="947"/>
        <v>64</v>
      </c>
      <c r="AE1546" s="71" t="str">
        <f t="shared" si="948"/>
        <v/>
      </c>
      <c r="AF1546" s="71">
        <f t="shared" si="936"/>
        <v>1</v>
      </c>
      <c r="AG1546" s="71" t="str">
        <f t="shared" si="937"/>
        <v/>
      </c>
      <c r="AH1546" s="71" t="str">
        <f t="shared" si="938"/>
        <v/>
      </c>
      <c r="AI1546" s="71">
        <f t="shared" si="939"/>
        <v>1</v>
      </c>
      <c r="AJ1546" s="71" t="str">
        <f t="shared" si="940"/>
        <v>Turbidity</v>
      </c>
      <c r="AK1546" s="71">
        <f t="shared" si="941"/>
        <v>1</v>
      </c>
      <c r="AL1546" s="71">
        <f t="shared" si="949"/>
        <v>1</v>
      </c>
      <c r="AM1546" s="71">
        <f t="shared" si="942"/>
        <v>1</v>
      </c>
    </row>
    <row r="1547" spans="1:39" x14ac:dyDescent="0.45">
      <c r="A1547" s="71" t="str">
        <f t="shared" si="912"/>
        <v>2733270182</v>
      </c>
      <c r="B1547" s="71" t="str">
        <f t="shared" si="913"/>
        <v>13-09-2019 19:05:52 UTC</v>
      </c>
      <c r="C1547" s="71" t="str">
        <f t="shared" si="914"/>
        <v>a2nm-tsks-b3re</v>
      </c>
      <c r="D1547" s="71" t="str">
        <f t="shared" si="915"/>
        <v>-15.75194772798568</v>
      </c>
      <c r="E1547" s="71" t="str">
        <f t="shared" si="916"/>
        <v>35.14559626579285</v>
      </c>
      <c r="F1547" s="71" t="str">
        <f t="shared" si="917"/>
        <v>1001.0</v>
      </c>
      <c r="G1547" s="71" t="str">
        <f t="shared" si="918"/>
        <v>Malawi</v>
      </c>
      <c r="H1547" s="71" t="str">
        <f t="shared" si="919"/>
        <v>Chiradzulu</v>
      </c>
      <c r="I1547" s="71" t="str">
        <f t="shared" si="920"/>
        <v>Mpama</v>
      </c>
      <c r="J1547" s="71" t="str">
        <f t="shared" si="921"/>
        <v>Nsaka</v>
      </c>
      <c r="K1547" s="71" t="str">
        <f t="shared" si="922"/>
        <v>Kanyenda</v>
      </c>
      <c r="L1547" s="71">
        <f t="shared" si="923"/>
        <v>0</v>
      </c>
      <c r="M1547" s="71">
        <f t="shared" si="924"/>
        <v>0</v>
      </c>
      <c r="N1547" s="71">
        <f t="shared" si="943"/>
        <v>7</v>
      </c>
      <c r="O1547" s="71" t="str">
        <f t="shared" si="944"/>
        <v>Intermediate Level of Service</v>
      </c>
      <c r="P1547" s="71">
        <v>1</v>
      </c>
      <c r="Q1547" s="71" t="str">
        <f t="shared" si="925"/>
        <v>Afridev Handpump</v>
      </c>
      <c r="R1547" s="71" t="str">
        <f t="shared" si="926"/>
        <v/>
      </c>
      <c r="S1547" s="71" t="str">
        <f t="shared" si="945"/>
        <v>Afridev Handpump</v>
      </c>
      <c r="T1547" s="71">
        <f t="shared" si="927"/>
        <v>1</v>
      </c>
      <c r="U1547" s="71">
        <f t="shared" si="928"/>
        <v>270</v>
      </c>
      <c r="V1547" s="71">
        <f t="shared" si="929"/>
        <v>0</v>
      </c>
      <c r="W1547" s="71">
        <f t="shared" si="930"/>
        <v>0</v>
      </c>
      <c r="X1547" s="71">
        <f t="shared" si="931"/>
        <v>1</v>
      </c>
      <c r="Y1547" s="71">
        <f t="shared" si="932"/>
        <v>1</v>
      </c>
      <c r="Z1547" s="71">
        <f t="shared" si="946"/>
        <v>1</v>
      </c>
      <c r="AA1547" s="71">
        <f t="shared" si="933"/>
        <v>1</v>
      </c>
      <c r="AB1547" s="71">
        <f t="shared" si="934"/>
        <v>55</v>
      </c>
      <c r="AC1547" s="71" t="str">
        <f t="shared" si="935"/>
        <v>Handpump</v>
      </c>
      <c r="AD1547" s="71">
        <f t="shared" si="947"/>
        <v>55</v>
      </c>
      <c r="AE1547" s="71" t="str">
        <f t="shared" si="948"/>
        <v/>
      </c>
      <c r="AF1547" s="71">
        <f t="shared" si="936"/>
        <v>1</v>
      </c>
      <c r="AG1547" s="71" t="str">
        <f t="shared" si="937"/>
        <v/>
      </c>
      <c r="AH1547" s="71" t="str">
        <f t="shared" si="938"/>
        <v/>
      </c>
      <c r="AI1547" s="71">
        <f t="shared" si="939"/>
        <v>1</v>
      </c>
      <c r="AJ1547" s="71" t="str">
        <f t="shared" si="940"/>
        <v>Turbidity</v>
      </c>
      <c r="AK1547" s="71">
        <f t="shared" si="941"/>
        <v>1</v>
      </c>
      <c r="AL1547" s="71">
        <f t="shared" si="949"/>
        <v>1</v>
      </c>
      <c r="AM1547" s="71">
        <f t="shared" si="942"/>
        <v>1</v>
      </c>
    </row>
    <row r="1548" spans="1:39" x14ac:dyDescent="0.45">
      <c r="A1548" s="71" t="str">
        <f t="shared" si="912"/>
        <v>2741340175</v>
      </c>
      <c r="B1548" s="71" t="str">
        <f t="shared" si="913"/>
        <v>13-09-2019 19:07:21 UTC</v>
      </c>
      <c r="C1548" s="71" t="str">
        <f t="shared" si="914"/>
        <v>hw00-detx-u6fm</v>
      </c>
      <c r="D1548" s="71" t="str">
        <f t="shared" si="915"/>
        <v>-15.74022454675287</v>
      </c>
      <c r="E1548" s="71" t="str">
        <f t="shared" si="916"/>
        <v>35.132886953651905</v>
      </c>
      <c r="F1548" s="71" t="str">
        <f t="shared" si="917"/>
        <v>1049.0</v>
      </c>
      <c r="G1548" s="71" t="str">
        <f t="shared" si="918"/>
        <v>Malawi</v>
      </c>
      <c r="H1548" s="71" t="str">
        <f t="shared" si="919"/>
        <v>Chiradzulu</v>
      </c>
      <c r="I1548" s="71" t="str">
        <f t="shared" si="920"/>
        <v>Mpama</v>
      </c>
      <c r="J1548" s="71" t="str">
        <f t="shared" si="921"/>
        <v>Nsaka</v>
      </c>
      <c r="K1548" s="71" t="str">
        <f t="shared" si="922"/>
        <v>Jekete</v>
      </c>
      <c r="L1548" s="71">
        <f t="shared" si="923"/>
        <v>0</v>
      </c>
      <c r="M1548" s="71">
        <f t="shared" si="924"/>
        <v>0</v>
      </c>
      <c r="N1548" s="71">
        <f t="shared" si="943"/>
        <v>5</v>
      </c>
      <c r="O1548" s="71" t="str">
        <f t="shared" si="944"/>
        <v>Basic Level of Service</v>
      </c>
      <c r="P1548" s="71">
        <v>1</v>
      </c>
      <c r="Q1548" s="71" t="str">
        <f t="shared" si="925"/>
        <v>Afridev Handpump</v>
      </c>
      <c r="R1548" s="71" t="str">
        <f t="shared" si="926"/>
        <v/>
      </c>
      <c r="S1548" s="71" t="str">
        <f t="shared" si="945"/>
        <v>Afridev Handpump</v>
      </c>
      <c r="T1548" s="71">
        <f t="shared" si="927"/>
        <v>1</v>
      </c>
      <c r="U1548" s="71">
        <f t="shared" si="928"/>
        <v>1500</v>
      </c>
      <c r="V1548" s="71">
        <f t="shared" si="929"/>
        <v>0</v>
      </c>
      <c r="W1548" s="71">
        <f t="shared" si="930"/>
        <v>0</v>
      </c>
      <c r="X1548" s="71">
        <f t="shared" si="931"/>
        <v>1</v>
      </c>
      <c r="Y1548" s="71">
        <f t="shared" si="932"/>
        <v>0</v>
      </c>
      <c r="Z1548" s="71">
        <f t="shared" si="946"/>
        <v>0</v>
      </c>
      <c r="AA1548" s="71">
        <f t="shared" si="933"/>
        <v>1</v>
      </c>
      <c r="AB1548" s="71">
        <f t="shared" si="934"/>
        <v>82</v>
      </c>
      <c r="AC1548" s="71" t="str">
        <f t="shared" si="935"/>
        <v>Handpump</v>
      </c>
      <c r="AD1548" s="71">
        <f t="shared" si="947"/>
        <v>82</v>
      </c>
      <c r="AE1548" s="71" t="str">
        <f t="shared" si="948"/>
        <v/>
      </c>
      <c r="AF1548" s="71">
        <f t="shared" si="936"/>
        <v>1</v>
      </c>
      <c r="AG1548" s="71" t="str">
        <f t="shared" si="937"/>
        <v/>
      </c>
      <c r="AH1548" s="71" t="str">
        <f t="shared" si="938"/>
        <v/>
      </c>
      <c r="AI1548" s="71">
        <f t="shared" si="939"/>
        <v>1</v>
      </c>
      <c r="AJ1548" s="71" t="str">
        <f t="shared" si="940"/>
        <v>Turbidity</v>
      </c>
      <c r="AK1548" s="71">
        <f t="shared" si="941"/>
        <v>1</v>
      </c>
      <c r="AL1548" s="71">
        <f t="shared" si="949"/>
        <v>1</v>
      </c>
      <c r="AM1548" s="71">
        <f t="shared" si="942"/>
        <v>0</v>
      </c>
    </row>
    <row r="1549" spans="1:39" x14ac:dyDescent="0.45">
      <c r="A1549" s="71" t="str">
        <f t="shared" si="912"/>
        <v>2748450208</v>
      </c>
      <c r="B1549" s="71" t="str">
        <f t="shared" si="913"/>
        <v>13-09-2019 19:08:37 UTC</v>
      </c>
      <c r="C1549" s="71" t="str">
        <f t="shared" si="914"/>
        <v>8k9f-3sdn-etne</v>
      </c>
      <c r="D1549" s="71" t="str">
        <f t="shared" si="915"/>
        <v>-15.741099826991558</v>
      </c>
      <c r="E1549" s="71" t="str">
        <f t="shared" si="916"/>
        <v>35.12831990607083</v>
      </c>
      <c r="F1549" s="71" t="str">
        <f t="shared" si="917"/>
        <v>1084.0</v>
      </c>
      <c r="G1549" s="71" t="str">
        <f t="shared" si="918"/>
        <v>Malawi</v>
      </c>
      <c r="H1549" s="71" t="str">
        <f t="shared" si="919"/>
        <v>Chiradzulu</v>
      </c>
      <c r="I1549" s="71" t="str">
        <f t="shared" si="920"/>
        <v>Mpama</v>
      </c>
      <c r="J1549" s="71" t="str">
        <f t="shared" si="921"/>
        <v>Nsaka</v>
      </c>
      <c r="K1549" s="71" t="str">
        <f t="shared" si="922"/>
        <v>Jekete</v>
      </c>
      <c r="L1549" s="71">
        <f t="shared" si="923"/>
        <v>0</v>
      </c>
      <c r="M1549" s="71">
        <f t="shared" si="924"/>
        <v>0</v>
      </c>
      <c r="N1549" s="71">
        <f t="shared" si="943"/>
        <v>5</v>
      </c>
      <c r="O1549" s="71" t="str">
        <f t="shared" si="944"/>
        <v>Basic Level of Service</v>
      </c>
      <c r="P1549" s="71">
        <v>1</v>
      </c>
      <c r="Q1549" s="71" t="str">
        <f t="shared" si="925"/>
        <v>Afridev Handpump</v>
      </c>
      <c r="R1549" s="71" t="str">
        <f t="shared" si="926"/>
        <v/>
      </c>
      <c r="S1549" s="71" t="str">
        <f t="shared" si="945"/>
        <v>Afridev Handpump</v>
      </c>
      <c r="T1549" s="71">
        <f t="shared" si="927"/>
        <v>1</v>
      </c>
      <c r="U1549" s="71">
        <f t="shared" si="928"/>
        <v>700</v>
      </c>
      <c r="V1549" s="71">
        <f t="shared" si="929"/>
        <v>0</v>
      </c>
      <c r="W1549" s="71">
        <f t="shared" si="930"/>
        <v>0</v>
      </c>
      <c r="X1549" s="71">
        <f t="shared" si="931"/>
        <v>1</v>
      </c>
      <c r="Y1549" s="71">
        <f t="shared" si="932"/>
        <v>0</v>
      </c>
      <c r="Z1549" s="71">
        <f t="shared" si="946"/>
        <v>0</v>
      </c>
      <c r="AA1549" s="71">
        <f t="shared" si="933"/>
        <v>1</v>
      </c>
      <c r="AB1549" s="71">
        <f t="shared" si="934"/>
        <v>80</v>
      </c>
      <c r="AC1549" s="71" t="str">
        <f t="shared" si="935"/>
        <v>Handpump</v>
      </c>
      <c r="AD1549" s="71">
        <f t="shared" si="947"/>
        <v>80</v>
      </c>
      <c r="AE1549" s="71" t="str">
        <f t="shared" si="948"/>
        <v/>
      </c>
      <c r="AF1549" s="71">
        <f t="shared" si="936"/>
        <v>1</v>
      </c>
      <c r="AG1549" s="71" t="str">
        <f t="shared" si="937"/>
        <v/>
      </c>
      <c r="AH1549" s="71" t="str">
        <f t="shared" si="938"/>
        <v/>
      </c>
      <c r="AI1549" s="71">
        <f t="shared" si="939"/>
        <v>1</v>
      </c>
      <c r="AJ1549" s="71" t="str">
        <f t="shared" si="940"/>
        <v>Turbidity</v>
      </c>
      <c r="AK1549" s="71">
        <f t="shared" si="941"/>
        <v>1</v>
      </c>
      <c r="AL1549" s="71">
        <f t="shared" si="949"/>
        <v>1</v>
      </c>
      <c r="AM1549" s="71">
        <f t="shared" si="942"/>
        <v>0</v>
      </c>
    </row>
    <row r="1550" spans="1:39" x14ac:dyDescent="0.45">
      <c r="A1550" s="71" t="str">
        <f t="shared" si="912"/>
        <v>2725670162</v>
      </c>
      <c r="B1550" s="71" t="str">
        <f t="shared" si="913"/>
        <v>13-09-2019 19:10:04 UTC</v>
      </c>
      <c r="C1550" s="71" t="str">
        <f t="shared" si="914"/>
        <v>hvv7-3jv7-wjga</v>
      </c>
      <c r="D1550" s="71" t="str">
        <f t="shared" si="915"/>
        <v>-15.740901636891067</v>
      </c>
      <c r="E1550" s="71" t="str">
        <f t="shared" si="916"/>
        <v>35.129477782174945</v>
      </c>
      <c r="F1550" s="71" t="str">
        <f t="shared" si="917"/>
        <v>1080.0</v>
      </c>
      <c r="G1550" s="71" t="str">
        <f t="shared" si="918"/>
        <v>Malawi</v>
      </c>
      <c r="H1550" s="71" t="str">
        <f t="shared" si="919"/>
        <v>Chiradzulu</v>
      </c>
      <c r="I1550" s="71" t="str">
        <f t="shared" si="920"/>
        <v>Mpama</v>
      </c>
      <c r="J1550" s="71" t="str">
        <f t="shared" si="921"/>
        <v>Nsaka</v>
      </c>
      <c r="K1550" s="71" t="str">
        <f t="shared" si="922"/>
        <v>Jekete</v>
      </c>
      <c r="L1550" s="71">
        <f t="shared" si="923"/>
        <v>0</v>
      </c>
      <c r="M1550" s="71">
        <f t="shared" si="924"/>
        <v>0</v>
      </c>
      <c r="N1550" s="71">
        <f t="shared" si="943"/>
        <v>7</v>
      </c>
      <c r="O1550" s="71" t="str">
        <f t="shared" si="944"/>
        <v>Intermediate Level of Service</v>
      </c>
      <c r="P1550" s="71">
        <v>1</v>
      </c>
      <c r="Q1550" s="71" t="str">
        <f t="shared" si="925"/>
        <v>Afridev Handpump</v>
      </c>
      <c r="R1550" s="71" t="str">
        <f t="shared" si="926"/>
        <v/>
      </c>
      <c r="S1550" s="71" t="str">
        <f t="shared" si="945"/>
        <v>Afridev Handpump</v>
      </c>
      <c r="T1550" s="71">
        <f t="shared" si="927"/>
        <v>1</v>
      </c>
      <c r="U1550" s="71">
        <f t="shared" si="928"/>
        <v>700</v>
      </c>
      <c r="V1550" s="71">
        <f t="shared" si="929"/>
        <v>0</v>
      </c>
      <c r="W1550" s="71">
        <f t="shared" si="930"/>
        <v>1</v>
      </c>
      <c r="X1550" s="71" t="str">
        <f t="shared" si="931"/>
        <v/>
      </c>
      <c r="Y1550" s="71" t="str">
        <f t="shared" si="932"/>
        <v/>
      </c>
      <c r="Z1550" s="71">
        <f t="shared" si="946"/>
        <v>1</v>
      </c>
      <c r="AA1550" s="71">
        <f t="shared" si="933"/>
        <v>1</v>
      </c>
      <c r="AB1550" s="71">
        <f t="shared" si="934"/>
        <v>60</v>
      </c>
      <c r="AC1550" s="71" t="str">
        <f t="shared" si="935"/>
        <v>Handpump</v>
      </c>
      <c r="AD1550" s="71">
        <f t="shared" si="947"/>
        <v>60</v>
      </c>
      <c r="AE1550" s="71" t="str">
        <f t="shared" si="948"/>
        <v/>
      </c>
      <c r="AF1550" s="71">
        <f t="shared" si="936"/>
        <v>1</v>
      </c>
      <c r="AG1550" s="71" t="str">
        <f t="shared" si="937"/>
        <v/>
      </c>
      <c r="AH1550" s="71" t="str">
        <f t="shared" si="938"/>
        <v/>
      </c>
      <c r="AI1550" s="71">
        <f t="shared" si="939"/>
        <v>1</v>
      </c>
      <c r="AJ1550" s="71" t="str">
        <f t="shared" si="940"/>
        <v>Turbidity</v>
      </c>
      <c r="AK1550" s="71">
        <f t="shared" si="941"/>
        <v>1</v>
      </c>
      <c r="AL1550" s="71">
        <f t="shared" si="949"/>
        <v>1</v>
      </c>
      <c r="AM1550" s="71">
        <f t="shared" si="942"/>
        <v>1</v>
      </c>
    </row>
    <row r="1551" spans="1:39" x14ac:dyDescent="0.45">
      <c r="A1551" s="71" t="str">
        <f t="shared" si="912"/>
        <v>2723560191</v>
      </c>
      <c r="B1551" s="71" t="str">
        <f t="shared" si="913"/>
        <v>13-09-2019 19:10:51 UTC</v>
      </c>
      <c r="C1551" s="71" t="str">
        <f t="shared" si="914"/>
        <v>7ee3-58f1-2887</v>
      </c>
      <c r="D1551" s="71" t="str">
        <f t="shared" si="915"/>
        <v>-15.756442942656577</v>
      </c>
      <c r="E1551" s="71" t="str">
        <f t="shared" si="916"/>
        <v>35.144118117168546</v>
      </c>
      <c r="F1551" s="71" t="str">
        <f t="shared" si="917"/>
        <v>1003.0</v>
      </c>
      <c r="G1551" s="71" t="str">
        <f t="shared" si="918"/>
        <v>Malawi</v>
      </c>
      <c r="H1551" s="71" t="str">
        <f t="shared" si="919"/>
        <v>Chiradzulu</v>
      </c>
      <c r="I1551" s="71" t="str">
        <f t="shared" si="920"/>
        <v>Mpama</v>
      </c>
      <c r="J1551" s="71" t="str">
        <f t="shared" si="921"/>
        <v>Nsaka</v>
      </c>
      <c r="K1551" s="71" t="str">
        <f t="shared" si="922"/>
        <v>Kanyenda</v>
      </c>
      <c r="L1551" s="71">
        <f t="shared" si="923"/>
        <v>0</v>
      </c>
      <c r="M1551" s="71">
        <f t="shared" si="924"/>
        <v>0</v>
      </c>
      <c r="N1551" s="71">
        <f t="shared" si="943"/>
        <v>6</v>
      </c>
      <c r="O1551" s="71" t="str">
        <f t="shared" si="944"/>
        <v>Intermediate Level of Service</v>
      </c>
      <c r="P1551" s="71">
        <v>1</v>
      </c>
      <c r="Q1551" s="71" t="str">
        <f t="shared" si="925"/>
        <v>Afridev Handpump</v>
      </c>
      <c r="R1551" s="71" t="str">
        <f t="shared" si="926"/>
        <v/>
      </c>
      <c r="S1551" s="71" t="str">
        <f t="shared" si="945"/>
        <v>Afridev Handpump</v>
      </c>
      <c r="T1551" s="71">
        <f t="shared" si="927"/>
        <v>1</v>
      </c>
      <c r="U1551" s="71">
        <f t="shared" si="928"/>
        <v>280</v>
      </c>
      <c r="V1551" s="71">
        <f t="shared" si="929"/>
        <v>0</v>
      </c>
      <c r="W1551" s="71">
        <f t="shared" si="930"/>
        <v>0</v>
      </c>
      <c r="X1551" s="71">
        <f t="shared" si="931"/>
        <v>1</v>
      </c>
      <c r="Y1551" s="71">
        <f t="shared" si="932"/>
        <v>0</v>
      </c>
      <c r="Z1551" s="71">
        <f t="shared" si="946"/>
        <v>0</v>
      </c>
      <c r="AA1551" s="71">
        <f t="shared" si="933"/>
        <v>1</v>
      </c>
      <c r="AB1551" s="71">
        <f t="shared" si="934"/>
        <v>59</v>
      </c>
      <c r="AC1551" s="71" t="str">
        <f t="shared" si="935"/>
        <v>Handpump</v>
      </c>
      <c r="AD1551" s="71">
        <f t="shared" si="947"/>
        <v>59</v>
      </c>
      <c r="AE1551" s="71" t="str">
        <f t="shared" si="948"/>
        <v/>
      </c>
      <c r="AF1551" s="71">
        <f t="shared" si="936"/>
        <v>1</v>
      </c>
      <c r="AG1551" s="71" t="str">
        <f t="shared" si="937"/>
        <v/>
      </c>
      <c r="AH1551" s="71" t="str">
        <f t="shared" si="938"/>
        <v/>
      </c>
      <c r="AI1551" s="71">
        <f t="shared" si="939"/>
        <v>1</v>
      </c>
      <c r="AJ1551" s="71" t="str">
        <f t="shared" si="940"/>
        <v>Turbidity</v>
      </c>
      <c r="AK1551" s="71">
        <f t="shared" si="941"/>
        <v>1</v>
      </c>
      <c r="AL1551" s="71">
        <f t="shared" si="949"/>
        <v>1</v>
      </c>
      <c r="AM1551" s="71">
        <f t="shared" si="942"/>
        <v>1</v>
      </c>
    </row>
    <row r="1552" spans="1:39" x14ac:dyDescent="0.45">
      <c r="A1552" s="71" t="str">
        <f t="shared" si="912"/>
        <v>2727650131</v>
      </c>
      <c r="B1552" s="71" t="str">
        <f t="shared" si="913"/>
        <v>13-09-2019 19:12:20 UTC</v>
      </c>
      <c r="C1552" s="71" t="str">
        <f t="shared" si="914"/>
        <v>46qn-wa21-b08w</v>
      </c>
      <c r="D1552" s="71" t="str">
        <f t="shared" si="915"/>
        <v>-15.709377340972424</v>
      </c>
      <c r="E1552" s="71" t="str">
        <f t="shared" si="916"/>
        <v>35.18522481434047</v>
      </c>
      <c r="F1552" s="71" t="str">
        <f t="shared" si="917"/>
        <v>938.0</v>
      </c>
      <c r="G1552" s="71" t="str">
        <f t="shared" si="918"/>
        <v>Malawi</v>
      </c>
      <c r="H1552" s="71" t="str">
        <f t="shared" si="919"/>
        <v>Chiradzulu</v>
      </c>
      <c r="I1552" s="71" t="str">
        <f t="shared" si="920"/>
        <v>Mpama</v>
      </c>
      <c r="J1552" s="71" t="str">
        <f t="shared" si="921"/>
        <v>Mbalame</v>
      </c>
      <c r="K1552" s="71" t="str">
        <f t="shared" si="922"/>
        <v>Chipole</v>
      </c>
      <c r="L1552" s="71">
        <f t="shared" si="923"/>
        <v>0</v>
      </c>
      <c r="M1552" s="71">
        <f t="shared" si="924"/>
        <v>0</v>
      </c>
      <c r="N1552" s="71">
        <f t="shared" si="943"/>
        <v>5</v>
      </c>
      <c r="O1552" s="71" t="str">
        <f t="shared" si="944"/>
        <v>Basic Level of Service</v>
      </c>
      <c r="P1552" s="71">
        <v>1</v>
      </c>
      <c r="Q1552" s="71" t="str">
        <f t="shared" si="925"/>
        <v>Afridev Handpump</v>
      </c>
      <c r="R1552" s="71" t="str">
        <f t="shared" si="926"/>
        <v/>
      </c>
      <c r="S1552" s="71" t="str">
        <f t="shared" si="945"/>
        <v>Afridev Handpump</v>
      </c>
      <c r="T1552" s="71">
        <f t="shared" si="927"/>
        <v>1</v>
      </c>
      <c r="U1552" s="71">
        <f t="shared" si="928"/>
        <v>700</v>
      </c>
      <c r="V1552" s="71">
        <f t="shared" si="929"/>
        <v>0</v>
      </c>
      <c r="W1552" s="71">
        <f t="shared" si="930"/>
        <v>0</v>
      </c>
      <c r="X1552" s="71">
        <f t="shared" si="931"/>
        <v>1</v>
      </c>
      <c r="Y1552" s="71">
        <f t="shared" si="932"/>
        <v>0</v>
      </c>
      <c r="Z1552" s="71">
        <f t="shared" si="946"/>
        <v>0</v>
      </c>
      <c r="AA1552" s="71">
        <f t="shared" si="933"/>
        <v>1</v>
      </c>
      <c r="AB1552" s="71">
        <f t="shared" si="934"/>
        <v>102</v>
      </c>
      <c r="AC1552" s="71" t="str">
        <f t="shared" si="935"/>
        <v>Handpump</v>
      </c>
      <c r="AD1552" s="71">
        <f t="shared" si="947"/>
        <v>102</v>
      </c>
      <c r="AE1552" s="71" t="str">
        <f t="shared" si="948"/>
        <v/>
      </c>
      <c r="AF1552" s="71">
        <f t="shared" si="936"/>
        <v>1</v>
      </c>
      <c r="AG1552" s="71" t="str">
        <f t="shared" si="937"/>
        <v/>
      </c>
      <c r="AH1552" s="71" t="str">
        <f t="shared" si="938"/>
        <v/>
      </c>
      <c r="AI1552" s="71">
        <f t="shared" si="939"/>
        <v>1</v>
      </c>
      <c r="AJ1552" s="71" t="str">
        <f t="shared" si="940"/>
        <v>Turbidity</v>
      </c>
      <c r="AK1552" s="71">
        <f t="shared" si="941"/>
        <v>1</v>
      </c>
      <c r="AL1552" s="71">
        <f t="shared" si="949"/>
        <v>1</v>
      </c>
      <c r="AM1552" s="71">
        <f t="shared" si="942"/>
        <v>0</v>
      </c>
    </row>
    <row r="1553" spans="1:39" x14ac:dyDescent="0.45">
      <c r="A1553" s="71" t="str">
        <f t="shared" si="912"/>
        <v>2733320212</v>
      </c>
      <c r="B1553" s="71" t="str">
        <f t="shared" si="913"/>
        <v>13-09-2019 19:14:49 UTC</v>
      </c>
      <c r="C1553" s="71" t="str">
        <f t="shared" si="914"/>
        <v>dq0y-bhdw-f0hg</v>
      </c>
      <c r="D1553" s="71" t="str">
        <f t="shared" si="915"/>
        <v>-15.703014135360718</v>
      </c>
      <c r="E1553" s="71" t="str">
        <f t="shared" si="916"/>
        <v>35.18379905261099</v>
      </c>
      <c r="F1553" s="71" t="str">
        <f t="shared" si="917"/>
        <v>1107.0</v>
      </c>
      <c r="G1553" s="71" t="str">
        <f t="shared" si="918"/>
        <v>Malawi</v>
      </c>
      <c r="H1553" s="71" t="str">
        <f t="shared" si="919"/>
        <v>Chiradzulu</v>
      </c>
      <c r="I1553" s="71" t="str">
        <f t="shared" si="920"/>
        <v>Mpama</v>
      </c>
      <c r="J1553" s="71" t="str">
        <f t="shared" si="921"/>
        <v>Mbalame</v>
      </c>
      <c r="K1553" s="71" t="str">
        <f t="shared" si="922"/>
        <v>Kapalanmula</v>
      </c>
      <c r="L1553" s="71">
        <f t="shared" si="923"/>
        <v>0</v>
      </c>
      <c r="M1553" s="71">
        <f t="shared" si="924"/>
        <v>0</v>
      </c>
      <c r="N1553" s="71">
        <f t="shared" si="943"/>
        <v>6</v>
      </c>
      <c r="O1553" s="71" t="str">
        <f t="shared" si="944"/>
        <v>Intermediate Level of Service</v>
      </c>
      <c r="P1553" s="71">
        <v>1</v>
      </c>
      <c r="Q1553" s="71" t="str">
        <f t="shared" si="925"/>
        <v>Afridev Handpump</v>
      </c>
      <c r="R1553" s="71" t="str">
        <f t="shared" si="926"/>
        <v/>
      </c>
      <c r="S1553" s="71" t="str">
        <f t="shared" si="945"/>
        <v>Afridev Handpump</v>
      </c>
      <c r="T1553" s="71">
        <f t="shared" si="927"/>
        <v>1</v>
      </c>
      <c r="U1553" s="71">
        <f t="shared" si="928"/>
        <v>2588</v>
      </c>
      <c r="V1553" s="71">
        <f t="shared" si="929"/>
        <v>0</v>
      </c>
      <c r="W1553" s="71">
        <f t="shared" si="930"/>
        <v>0</v>
      </c>
      <c r="X1553" s="71">
        <f t="shared" si="931"/>
        <v>1</v>
      </c>
      <c r="Y1553" s="71">
        <f t="shared" si="932"/>
        <v>0</v>
      </c>
      <c r="Z1553" s="71">
        <f t="shared" si="946"/>
        <v>0</v>
      </c>
      <c r="AA1553" s="71">
        <f t="shared" si="933"/>
        <v>1</v>
      </c>
      <c r="AB1553" s="71">
        <f t="shared" si="934"/>
        <v>59</v>
      </c>
      <c r="AC1553" s="71" t="str">
        <f t="shared" si="935"/>
        <v>Handpump</v>
      </c>
      <c r="AD1553" s="71">
        <f t="shared" si="947"/>
        <v>59</v>
      </c>
      <c r="AE1553" s="71" t="str">
        <f t="shared" si="948"/>
        <v/>
      </c>
      <c r="AF1553" s="71">
        <f t="shared" si="936"/>
        <v>1</v>
      </c>
      <c r="AG1553" s="71" t="str">
        <f t="shared" si="937"/>
        <v/>
      </c>
      <c r="AH1553" s="71" t="str">
        <f t="shared" si="938"/>
        <v/>
      </c>
      <c r="AI1553" s="71">
        <f t="shared" si="939"/>
        <v>1</v>
      </c>
      <c r="AJ1553" s="71" t="str">
        <f t="shared" si="940"/>
        <v>Turbidity</v>
      </c>
      <c r="AK1553" s="71">
        <f t="shared" si="941"/>
        <v>1</v>
      </c>
      <c r="AL1553" s="71">
        <f t="shared" si="949"/>
        <v>1</v>
      </c>
      <c r="AM1553" s="71">
        <f t="shared" si="942"/>
        <v>1</v>
      </c>
    </row>
    <row r="1554" spans="1:39" x14ac:dyDescent="0.45">
      <c r="A1554" s="71" t="str">
        <f t="shared" si="912"/>
        <v>2746620188</v>
      </c>
      <c r="B1554" s="71" t="str">
        <f t="shared" si="913"/>
        <v>13-09-2019 19:16:00 UTC</v>
      </c>
      <c r="C1554" s="71" t="str">
        <f t="shared" si="914"/>
        <v>kk7d-fx4w-ma0c</v>
      </c>
      <c r="D1554" s="71" t="str">
        <f t="shared" si="915"/>
        <v>-15.698071704246104</v>
      </c>
      <c r="E1554" s="71" t="str">
        <f t="shared" si="916"/>
        <v>35.18552429974079</v>
      </c>
      <c r="F1554" s="71" t="str">
        <f t="shared" si="917"/>
        <v>1102.0</v>
      </c>
      <c r="G1554" s="71" t="str">
        <f t="shared" si="918"/>
        <v>Malawi</v>
      </c>
      <c r="H1554" s="71" t="str">
        <f t="shared" si="919"/>
        <v>Chiradzulu</v>
      </c>
      <c r="I1554" s="71" t="str">
        <f t="shared" si="920"/>
        <v>Mpama</v>
      </c>
      <c r="J1554" s="71" t="str">
        <f t="shared" si="921"/>
        <v>Mbalame</v>
      </c>
      <c r="K1554" s="71" t="str">
        <f t="shared" si="922"/>
        <v>Kapalanmula</v>
      </c>
      <c r="L1554" s="71">
        <f t="shared" si="923"/>
        <v>0</v>
      </c>
      <c r="M1554" s="71">
        <f t="shared" si="924"/>
        <v>0</v>
      </c>
      <c r="N1554" s="71">
        <f t="shared" si="943"/>
        <v>8</v>
      </c>
      <c r="O1554" s="71" t="str">
        <f t="shared" si="944"/>
        <v>High Level of Service</v>
      </c>
      <c r="P1554" s="71">
        <v>1</v>
      </c>
      <c r="Q1554" s="71" t="str">
        <f t="shared" si="925"/>
        <v>Afridev Handpump</v>
      </c>
      <c r="R1554" s="71" t="str">
        <f t="shared" si="926"/>
        <v/>
      </c>
      <c r="S1554" s="71" t="str">
        <f t="shared" si="945"/>
        <v>Afridev Handpump</v>
      </c>
      <c r="T1554" s="71">
        <f t="shared" si="927"/>
        <v>1</v>
      </c>
      <c r="U1554" s="71">
        <f t="shared" si="928"/>
        <v>180</v>
      </c>
      <c r="V1554" s="71">
        <f t="shared" si="929"/>
        <v>1</v>
      </c>
      <c r="W1554" s="71">
        <f t="shared" si="930"/>
        <v>1</v>
      </c>
      <c r="X1554" s="71" t="str">
        <f t="shared" si="931"/>
        <v/>
      </c>
      <c r="Y1554" s="71" t="str">
        <f t="shared" si="932"/>
        <v/>
      </c>
      <c r="Z1554" s="71">
        <f t="shared" si="946"/>
        <v>1</v>
      </c>
      <c r="AA1554" s="71">
        <f t="shared" si="933"/>
        <v>1</v>
      </c>
      <c r="AB1554" s="71">
        <f t="shared" si="934"/>
        <v>20</v>
      </c>
      <c r="AC1554" s="71" t="str">
        <f t="shared" si="935"/>
        <v>Handpump</v>
      </c>
      <c r="AD1554" s="71">
        <f t="shared" si="947"/>
        <v>20</v>
      </c>
      <c r="AE1554" s="71" t="str">
        <f t="shared" si="948"/>
        <v/>
      </c>
      <c r="AF1554" s="71">
        <f t="shared" si="936"/>
        <v>1</v>
      </c>
      <c r="AG1554" s="71" t="str">
        <f t="shared" si="937"/>
        <v/>
      </c>
      <c r="AH1554" s="71" t="str">
        <f t="shared" si="938"/>
        <v/>
      </c>
      <c r="AI1554" s="71">
        <f t="shared" si="939"/>
        <v>1</v>
      </c>
      <c r="AJ1554" s="71" t="str">
        <f t="shared" si="940"/>
        <v>Turbidity</v>
      </c>
      <c r="AK1554" s="71">
        <f t="shared" si="941"/>
        <v>1</v>
      </c>
      <c r="AL1554" s="71">
        <f t="shared" si="949"/>
        <v>1</v>
      </c>
      <c r="AM1554" s="71">
        <f t="shared" si="942"/>
        <v>1</v>
      </c>
    </row>
    <row r="1555" spans="1:39" x14ac:dyDescent="0.45">
      <c r="A1555" s="71" t="str">
        <f t="shared" si="912"/>
        <v>2725740201</v>
      </c>
      <c r="B1555" s="71" t="str">
        <f t="shared" si="913"/>
        <v>13-09-2019 19:17:11 UTC</v>
      </c>
      <c r="C1555" s="71" t="str">
        <f t="shared" si="914"/>
        <v>h06e-qqgr-9169</v>
      </c>
      <c r="D1555" s="71" t="str">
        <f t="shared" si="915"/>
        <v>-15.699772099032998</v>
      </c>
      <c r="E1555" s="71" t="str">
        <f t="shared" si="916"/>
        <v>35.18437488935888</v>
      </c>
      <c r="F1555" s="71" t="str">
        <f t="shared" si="917"/>
        <v>1119.0</v>
      </c>
      <c r="G1555" s="71" t="str">
        <f t="shared" si="918"/>
        <v>Malawi</v>
      </c>
      <c r="H1555" s="71" t="str">
        <f t="shared" si="919"/>
        <v>Chiradzulu</v>
      </c>
      <c r="I1555" s="71" t="str">
        <f t="shared" si="920"/>
        <v>Mpama</v>
      </c>
      <c r="J1555" s="71" t="str">
        <f t="shared" si="921"/>
        <v>Mbalame</v>
      </c>
      <c r="K1555" s="71" t="str">
        <f t="shared" si="922"/>
        <v>Kapalanmula</v>
      </c>
      <c r="L1555" s="71">
        <f t="shared" si="923"/>
        <v>0</v>
      </c>
      <c r="M1555" s="71">
        <f t="shared" si="924"/>
        <v>0</v>
      </c>
      <c r="N1555" s="71">
        <f t="shared" si="943"/>
        <v>6</v>
      </c>
      <c r="O1555" s="71" t="str">
        <f t="shared" si="944"/>
        <v>Intermediate Level of Service</v>
      </c>
      <c r="P1555" s="71">
        <v>1</v>
      </c>
      <c r="Q1555" s="71" t="str">
        <f t="shared" si="925"/>
        <v>Afridev Handpump</v>
      </c>
      <c r="R1555" s="71" t="str">
        <f t="shared" si="926"/>
        <v/>
      </c>
      <c r="S1555" s="71" t="str">
        <f t="shared" si="945"/>
        <v>Afridev Handpump</v>
      </c>
      <c r="T1555" s="71">
        <f t="shared" si="927"/>
        <v>1</v>
      </c>
      <c r="U1555" s="71">
        <f t="shared" si="928"/>
        <v>1600</v>
      </c>
      <c r="V1555" s="71">
        <f t="shared" si="929"/>
        <v>0</v>
      </c>
      <c r="W1555" s="71">
        <f t="shared" si="930"/>
        <v>0</v>
      </c>
      <c r="X1555" s="71">
        <f t="shared" si="931"/>
        <v>1</v>
      </c>
      <c r="Y1555" s="71">
        <f t="shared" si="932"/>
        <v>0</v>
      </c>
      <c r="Z1555" s="71">
        <f t="shared" si="946"/>
        <v>0</v>
      </c>
      <c r="AA1555" s="71">
        <f t="shared" si="933"/>
        <v>1</v>
      </c>
      <c r="AB1555" s="71">
        <f t="shared" si="934"/>
        <v>59</v>
      </c>
      <c r="AC1555" s="71" t="str">
        <f t="shared" si="935"/>
        <v>Handpump</v>
      </c>
      <c r="AD1555" s="71">
        <f t="shared" si="947"/>
        <v>59</v>
      </c>
      <c r="AE1555" s="71" t="str">
        <f t="shared" si="948"/>
        <v/>
      </c>
      <c r="AF1555" s="71">
        <f t="shared" si="936"/>
        <v>1</v>
      </c>
      <c r="AG1555" s="71" t="str">
        <f t="shared" si="937"/>
        <v/>
      </c>
      <c r="AH1555" s="71" t="str">
        <f t="shared" si="938"/>
        <v/>
      </c>
      <c r="AI1555" s="71">
        <f t="shared" si="939"/>
        <v>1</v>
      </c>
      <c r="AJ1555" s="71" t="str">
        <f t="shared" si="940"/>
        <v>Turbidity</v>
      </c>
      <c r="AK1555" s="71">
        <f t="shared" si="941"/>
        <v>1</v>
      </c>
      <c r="AL1555" s="71">
        <f t="shared" si="949"/>
        <v>1</v>
      </c>
      <c r="AM1555" s="71">
        <f t="shared" si="942"/>
        <v>1</v>
      </c>
    </row>
    <row r="1556" spans="1:39" x14ac:dyDescent="0.45">
      <c r="A1556" s="71" t="str">
        <f t="shared" si="912"/>
        <v>2731520051</v>
      </c>
      <c r="B1556" s="71" t="str">
        <f t="shared" si="913"/>
        <v>14-09-2019 07:30:17 UTC</v>
      </c>
      <c r="C1556" s="71" t="str">
        <f t="shared" si="914"/>
        <v>bvac-rvqs-p0py</v>
      </c>
      <c r="D1556" s="71" t="str">
        <f t="shared" si="915"/>
        <v>-15.789440399967134</v>
      </c>
      <c r="E1556" s="71" t="str">
        <f t="shared" si="916"/>
        <v>35.14839665964246</v>
      </c>
      <c r="F1556" s="71" t="str">
        <f t="shared" si="917"/>
        <v>1016.0</v>
      </c>
      <c r="G1556" s="71" t="str">
        <f t="shared" si="918"/>
        <v>Malawi</v>
      </c>
      <c r="H1556" s="71" t="str">
        <f t="shared" si="919"/>
        <v>Chiradzulu</v>
      </c>
      <c r="I1556" s="71" t="str">
        <f t="shared" si="920"/>
        <v>Likoswe</v>
      </c>
      <c r="J1556" s="71" t="str">
        <f t="shared" si="921"/>
        <v>Nkonga</v>
      </c>
      <c r="K1556" s="71" t="str">
        <f t="shared" si="922"/>
        <v>Msulumba</v>
      </c>
      <c r="L1556" s="71">
        <f t="shared" si="923"/>
        <v>0</v>
      </c>
      <c r="M1556" s="71">
        <f t="shared" si="924"/>
        <v>0</v>
      </c>
      <c r="N1556" s="71">
        <f t="shared" si="943"/>
        <v>6</v>
      </c>
      <c r="O1556" s="71" t="str">
        <f t="shared" si="944"/>
        <v>Intermediate Level of Service</v>
      </c>
      <c r="P1556" s="71">
        <v>1</v>
      </c>
      <c r="Q1556" s="71" t="str">
        <f t="shared" si="925"/>
        <v>Afridev Handpump</v>
      </c>
      <c r="R1556" s="71" t="str">
        <f t="shared" si="926"/>
        <v/>
      </c>
      <c r="S1556" s="71" t="str">
        <f t="shared" si="945"/>
        <v>Afridev Handpump</v>
      </c>
      <c r="T1556" s="71">
        <f t="shared" si="927"/>
        <v>1</v>
      </c>
      <c r="U1556" s="71">
        <f t="shared" si="928"/>
        <v>400</v>
      </c>
      <c r="V1556" s="71">
        <f t="shared" si="929"/>
        <v>0</v>
      </c>
      <c r="W1556" s="71">
        <f t="shared" si="930"/>
        <v>1</v>
      </c>
      <c r="X1556" s="71" t="str">
        <f t="shared" si="931"/>
        <v/>
      </c>
      <c r="Y1556" s="71" t="str">
        <f t="shared" si="932"/>
        <v/>
      </c>
      <c r="Z1556" s="71">
        <f t="shared" si="946"/>
        <v>1</v>
      </c>
      <c r="AA1556" s="71">
        <f t="shared" si="933"/>
        <v>1</v>
      </c>
      <c r="AB1556" s="71">
        <f t="shared" si="934"/>
        <v>65</v>
      </c>
      <c r="AC1556" s="71" t="str">
        <f t="shared" si="935"/>
        <v>Handpump</v>
      </c>
      <c r="AD1556" s="71">
        <f t="shared" si="947"/>
        <v>65</v>
      </c>
      <c r="AE1556" s="71" t="str">
        <f t="shared" si="948"/>
        <v/>
      </c>
      <c r="AF1556" s="71">
        <f t="shared" si="936"/>
        <v>1</v>
      </c>
      <c r="AG1556" s="71" t="str">
        <f t="shared" si="937"/>
        <v/>
      </c>
      <c r="AH1556" s="71" t="str">
        <f t="shared" si="938"/>
        <v/>
      </c>
      <c r="AI1556" s="71">
        <f t="shared" si="939"/>
        <v>1</v>
      </c>
      <c r="AJ1556" s="71" t="str">
        <f t="shared" si="940"/>
        <v>Turbidity</v>
      </c>
      <c r="AK1556" s="71">
        <f t="shared" si="941"/>
        <v>1</v>
      </c>
      <c r="AL1556" s="71">
        <f t="shared" si="949"/>
        <v>1</v>
      </c>
      <c r="AM1556" s="71">
        <f t="shared" si="942"/>
        <v>0</v>
      </c>
    </row>
    <row r="1557" spans="1:39" x14ac:dyDescent="0.45">
      <c r="A1557" s="71" t="str">
        <f t="shared" si="912"/>
        <v>2731530071</v>
      </c>
      <c r="B1557" s="71" t="str">
        <f t="shared" si="913"/>
        <v>14-09-2019 07:52:09 UTC</v>
      </c>
      <c r="C1557" s="71" t="str">
        <f t="shared" si="914"/>
        <v>3b1y-92vq-by7a</v>
      </c>
      <c r="D1557" s="71" t="str">
        <f t="shared" si="915"/>
        <v>-15.750112887471914</v>
      </c>
      <c r="E1557" s="71" t="str">
        <f t="shared" si="916"/>
        <v>35.120187532156706</v>
      </c>
      <c r="F1557" s="71" t="str">
        <f t="shared" si="917"/>
        <v>1075.0</v>
      </c>
      <c r="G1557" s="71" t="str">
        <f t="shared" si="918"/>
        <v>Malawi</v>
      </c>
      <c r="H1557" s="71" t="str">
        <f t="shared" si="919"/>
        <v>Chiradzulu</v>
      </c>
      <c r="I1557" s="71" t="str">
        <f t="shared" si="920"/>
        <v>Mpama</v>
      </c>
      <c r="J1557" s="71" t="str">
        <f t="shared" si="921"/>
        <v>Nsaka</v>
      </c>
      <c r="K1557" s="71" t="str">
        <f t="shared" si="922"/>
        <v>Joliji</v>
      </c>
      <c r="L1557" s="71">
        <f t="shared" si="923"/>
        <v>0</v>
      </c>
      <c r="M1557" s="71">
        <f t="shared" si="924"/>
        <v>0</v>
      </c>
      <c r="N1557" s="71">
        <f t="shared" si="943"/>
        <v>7</v>
      </c>
      <c r="O1557" s="71" t="str">
        <f t="shared" si="944"/>
        <v>Intermediate Level of Service</v>
      </c>
      <c r="P1557" s="71">
        <v>1</v>
      </c>
      <c r="Q1557" s="71" t="str">
        <f t="shared" si="925"/>
        <v>Afridev Handpump</v>
      </c>
      <c r="R1557" s="71" t="str">
        <f t="shared" si="926"/>
        <v/>
      </c>
      <c r="S1557" s="71" t="str">
        <f t="shared" si="945"/>
        <v>Afridev Handpump</v>
      </c>
      <c r="T1557" s="71">
        <f t="shared" si="927"/>
        <v>1</v>
      </c>
      <c r="U1557" s="71">
        <f t="shared" si="928"/>
        <v>380</v>
      </c>
      <c r="V1557" s="71">
        <f t="shared" si="929"/>
        <v>0</v>
      </c>
      <c r="W1557" s="71">
        <f t="shared" si="930"/>
        <v>1</v>
      </c>
      <c r="X1557" s="71" t="str">
        <f t="shared" si="931"/>
        <v/>
      </c>
      <c r="Y1557" s="71" t="str">
        <f t="shared" si="932"/>
        <v/>
      </c>
      <c r="Z1557" s="71">
        <f t="shared" si="946"/>
        <v>1</v>
      </c>
      <c r="AA1557" s="71">
        <f t="shared" si="933"/>
        <v>1</v>
      </c>
      <c r="AB1557" s="71">
        <f t="shared" si="934"/>
        <v>59</v>
      </c>
      <c r="AC1557" s="71" t="str">
        <f t="shared" si="935"/>
        <v>Handpump</v>
      </c>
      <c r="AD1557" s="71">
        <f t="shared" si="947"/>
        <v>59</v>
      </c>
      <c r="AE1557" s="71" t="str">
        <f t="shared" si="948"/>
        <v/>
      </c>
      <c r="AF1557" s="71">
        <f t="shared" si="936"/>
        <v>1</v>
      </c>
      <c r="AG1557" s="71" t="str">
        <f t="shared" si="937"/>
        <v/>
      </c>
      <c r="AH1557" s="71" t="str">
        <f t="shared" si="938"/>
        <v/>
      </c>
      <c r="AI1557" s="71">
        <f t="shared" si="939"/>
        <v>1</v>
      </c>
      <c r="AJ1557" s="71" t="str">
        <f t="shared" si="940"/>
        <v>Turbidity</v>
      </c>
      <c r="AK1557" s="71">
        <f t="shared" si="941"/>
        <v>1</v>
      </c>
      <c r="AL1557" s="71">
        <f t="shared" si="949"/>
        <v>1</v>
      </c>
      <c r="AM1557" s="71">
        <f t="shared" si="942"/>
        <v>1</v>
      </c>
    </row>
    <row r="1558" spans="1:39" x14ac:dyDescent="0.45">
      <c r="A1558" s="71" t="str">
        <f t="shared" si="912"/>
        <v>2720100114</v>
      </c>
      <c r="B1558" s="71" t="str">
        <f t="shared" si="913"/>
        <v>14-09-2019 07:57:20 UTC</v>
      </c>
      <c r="C1558" s="71" t="str">
        <f t="shared" si="914"/>
        <v>18pp-vhe8-s23k</v>
      </c>
      <c r="D1558" s="71" t="str">
        <f t="shared" si="915"/>
        <v>-15.673977672122419</v>
      </c>
      <c r="E1558" s="71" t="str">
        <f t="shared" si="916"/>
        <v>35.15161380171776</v>
      </c>
      <c r="F1558" s="71" t="str">
        <f t="shared" si="917"/>
        <v>1078.0</v>
      </c>
      <c r="G1558" s="71" t="str">
        <f t="shared" si="918"/>
        <v>Malawi</v>
      </c>
      <c r="H1558" s="71" t="str">
        <f t="shared" si="919"/>
        <v>Chiradzulu</v>
      </c>
      <c r="I1558" s="71" t="str">
        <f t="shared" si="920"/>
        <v>Mpama</v>
      </c>
      <c r="J1558" s="71" t="str">
        <f t="shared" si="921"/>
        <v>Nsomera</v>
      </c>
      <c r="K1558" s="71" t="str">
        <f t="shared" si="922"/>
        <v>James Kanono</v>
      </c>
      <c r="L1558" s="71">
        <f t="shared" si="923"/>
        <v>0</v>
      </c>
      <c r="M1558" s="71">
        <f t="shared" si="924"/>
        <v>0</v>
      </c>
      <c r="N1558" s="71">
        <f t="shared" si="943"/>
        <v>7</v>
      </c>
      <c r="O1558" s="71" t="str">
        <f t="shared" si="944"/>
        <v>Intermediate Level of Service</v>
      </c>
      <c r="P1558" s="71">
        <v>1</v>
      </c>
      <c r="Q1558" s="71" t="str">
        <f t="shared" si="925"/>
        <v>Afridev Handpump</v>
      </c>
      <c r="R1558" s="71" t="str">
        <f t="shared" si="926"/>
        <v/>
      </c>
      <c r="S1558" s="71" t="str">
        <f t="shared" si="945"/>
        <v>Afridev Handpump</v>
      </c>
      <c r="T1558" s="71">
        <f t="shared" si="927"/>
        <v>1</v>
      </c>
      <c r="U1558" s="71">
        <f t="shared" si="928"/>
        <v>65</v>
      </c>
      <c r="V1558" s="71">
        <f t="shared" si="929"/>
        <v>1</v>
      </c>
      <c r="W1558" s="71">
        <f t="shared" si="930"/>
        <v>0</v>
      </c>
      <c r="X1558" s="71">
        <f t="shared" si="931"/>
        <v>1</v>
      </c>
      <c r="Y1558" s="71">
        <f t="shared" si="932"/>
        <v>0</v>
      </c>
      <c r="Z1558" s="71">
        <f t="shared" si="946"/>
        <v>0</v>
      </c>
      <c r="AA1558" s="71">
        <f t="shared" si="933"/>
        <v>1</v>
      </c>
      <c r="AB1558" s="71">
        <f t="shared" si="934"/>
        <v>62</v>
      </c>
      <c r="AC1558" s="71" t="str">
        <f t="shared" si="935"/>
        <v>Handpump</v>
      </c>
      <c r="AD1558" s="71">
        <f t="shared" si="947"/>
        <v>62</v>
      </c>
      <c r="AE1558" s="71" t="str">
        <f t="shared" si="948"/>
        <v/>
      </c>
      <c r="AF1558" s="71">
        <f t="shared" si="936"/>
        <v>1</v>
      </c>
      <c r="AG1558" s="71" t="str">
        <f t="shared" si="937"/>
        <v/>
      </c>
      <c r="AH1558" s="71" t="str">
        <f t="shared" si="938"/>
        <v/>
      </c>
      <c r="AI1558" s="71">
        <f t="shared" si="939"/>
        <v>1</v>
      </c>
      <c r="AJ1558" s="71" t="str">
        <f t="shared" si="940"/>
        <v>Turbidity</v>
      </c>
      <c r="AK1558" s="71">
        <f t="shared" si="941"/>
        <v>1</v>
      </c>
      <c r="AL1558" s="71">
        <f t="shared" si="949"/>
        <v>1</v>
      </c>
      <c r="AM1558" s="71">
        <f t="shared" si="942"/>
        <v>1</v>
      </c>
    </row>
    <row r="1559" spans="1:39" x14ac:dyDescent="0.45">
      <c r="A1559" s="71" t="str">
        <f t="shared" si="912"/>
        <v>2723620053</v>
      </c>
      <c r="B1559" s="71" t="str">
        <f t="shared" si="913"/>
        <v>14-09-2019 08:14:20 UTC</v>
      </c>
      <c r="C1559" s="71" t="str">
        <f t="shared" si="914"/>
        <v>j3na-4vp8-n2ps</v>
      </c>
      <c r="D1559" s="71" t="str">
        <f t="shared" si="915"/>
        <v>-15.79446698538959</v>
      </c>
      <c r="E1559" s="71" t="str">
        <f t="shared" si="916"/>
        <v>35.14453427866101</v>
      </c>
      <c r="F1559" s="71" t="str">
        <f t="shared" si="917"/>
        <v>972.0</v>
      </c>
      <c r="G1559" s="71" t="str">
        <f t="shared" si="918"/>
        <v>Malawi</v>
      </c>
      <c r="H1559" s="71" t="str">
        <f t="shared" si="919"/>
        <v>Chiradzulu</v>
      </c>
      <c r="I1559" s="71" t="str">
        <f t="shared" si="920"/>
        <v>Likoswe</v>
      </c>
      <c r="J1559" s="71" t="str">
        <f t="shared" si="921"/>
        <v>Nkonga</v>
      </c>
      <c r="K1559" s="71" t="str">
        <f t="shared" si="922"/>
        <v>Mkonga</v>
      </c>
      <c r="L1559" s="71">
        <f t="shared" si="923"/>
        <v>0</v>
      </c>
      <c r="M1559" s="71">
        <f t="shared" si="924"/>
        <v>0</v>
      </c>
      <c r="N1559" s="71">
        <f t="shared" si="943"/>
        <v>0</v>
      </c>
      <c r="O1559" s="71" t="str">
        <f t="shared" si="944"/>
        <v>No Improved System</v>
      </c>
      <c r="P1559" s="71" t="s">
        <v>96</v>
      </c>
      <c r="Q1559" s="71" t="str">
        <f t="shared" si="925"/>
        <v/>
      </c>
      <c r="R1559" s="71" t="str">
        <f t="shared" si="926"/>
        <v>Unprotected well</v>
      </c>
      <c r="S1559" s="71" t="str">
        <f t="shared" si="945"/>
        <v>Unprotected well</v>
      </c>
      <c r="T1559" s="71" t="str">
        <f t="shared" si="927"/>
        <v>N/A</v>
      </c>
      <c r="U1559" s="71">
        <f t="shared" si="928"/>
        <v>500</v>
      </c>
      <c r="V1559" s="71" t="str">
        <f t="shared" si="929"/>
        <v>N/A</v>
      </c>
      <c r="W1559" s="71" t="str">
        <f t="shared" si="930"/>
        <v/>
      </c>
      <c r="X1559" s="71" t="str">
        <f t="shared" si="931"/>
        <v/>
      </c>
      <c r="Y1559" s="71" t="str">
        <f t="shared" si="932"/>
        <v/>
      </c>
      <c r="Z1559" s="71" t="str">
        <f t="shared" si="946"/>
        <v>N/A</v>
      </c>
      <c r="AA1559" s="71" t="str">
        <f t="shared" si="933"/>
        <v>N/A</v>
      </c>
      <c r="AB1559" s="71" t="str">
        <f t="shared" si="934"/>
        <v/>
      </c>
      <c r="AC1559" s="71" t="str">
        <f t="shared" si="935"/>
        <v/>
      </c>
      <c r="AD1559" s="71" t="str">
        <f t="shared" si="947"/>
        <v/>
      </c>
      <c r="AE1559" s="71" t="str">
        <f t="shared" si="948"/>
        <v/>
      </c>
      <c r="AF1559" s="71" t="str">
        <f t="shared" si="936"/>
        <v>N/A</v>
      </c>
      <c r="AG1559" s="71" t="str">
        <f t="shared" si="937"/>
        <v/>
      </c>
      <c r="AH1559" s="71" t="str">
        <f t="shared" si="938"/>
        <v/>
      </c>
      <c r="AI1559" s="71" t="str">
        <f t="shared" si="939"/>
        <v/>
      </c>
      <c r="AJ1559" s="71" t="str">
        <f t="shared" si="940"/>
        <v/>
      </c>
      <c r="AK1559" s="71" t="str">
        <f t="shared" si="941"/>
        <v/>
      </c>
      <c r="AL1559" s="71" t="str">
        <f t="shared" si="949"/>
        <v>N/A</v>
      </c>
      <c r="AM1559" s="71" t="str">
        <f t="shared" si="942"/>
        <v>N/A</v>
      </c>
    </row>
    <row r="1560" spans="1:39" x14ac:dyDescent="0.45">
      <c r="A1560" s="71" t="str">
        <f t="shared" si="912"/>
        <v>2746660059</v>
      </c>
      <c r="B1560" s="71" t="str">
        <f t="shared" si="913"/>
        <v>14-09-2019 08:26:53 UTC</v>
      </c>
      <c r="C1560" s="71" t="str">
        <f t="shared" si="914"/>
        <v>j5n8-4c19-0evf</v>
      </c>
      <c r="D1560" s="71" t="str">
        <f t="shared" si="915"/>
        <v>-15.79808650072664</v>
      </c>
      <c r="E1560" s="71" t="str">
        <f t="shared" si="916"/>
        <v>35.148283168673515</v>
      </c>
      <c r="F1560" s="71" t="str">
        <f t="shared" si="917"/>
        <v>968.0</v>
      </c>
      <c r="G1560" s="71" t="str">
        <f t="shared" si="918"/>
        <v>Malawi</v>
      </c>
      <c r="H1560" s="71" t="str">
        <f t="shared" si="919"/>
        <v>Chiradzulu</v>
      </c>
      <c r="I1560" s="71" t="str">
        <f t="shared" si="920"/>
        <v>Likoswe</v>
      </c>
      <c r="J1560" s="71" t="str">
        <f t="shared" si="921"/>
        <v>Nkonga</v>
      </c>
      <c r="K1560" s="71" t="str">
        <f t="shared" si="922"/>
        <v>Mkonga</v>
      </c>
      <c r="L1560" s="71">
        <f t="shared" si="923"/>
        <v>0</v>
      </c>
      <c r="M1560" s="71">
        <f t="shared" si="924"/>
        <v>0</v>
      </c>
      <c r="N1560" s="71">
        <f t="shared" si="943"/>
        <v>3</v>
      </c>
      <c r="O1560" s="71" t="str">
        <f t="shared" si="944"/>
        <v>Basic Level of Service</v>
      </c>
      <c r="P1560" s="71">
        <v>1</v>
      </c>
      <c r="Q1560" s="71" t="str">
        <f t="shared" si="925"/>
        <v>Afridev Handpump</v>
      </c>
      <c r="R1560" s="71" t="str">
        <f t="shared" si="926"/>
        <v/>
      </c>
      <c r="S1560" s="71" t="str">
        <f t="shared" si="945"/>
        <v>Afridev Handpump</v>
      </c>
      <c r="T1560" s="71">
        <f t="shared" si="927"/>
        <v>1</v>
      </c>
      <c r="U1560" s="71">
        <f t="shared" si="928"/>
        <v>500</v>
      </c>
      <c r="V1560" s="71">
        <f t="shared" si="929"/>
        <v>0</v>
      </c>
      <c r="W1560" s="71">
        <f t="shared" si="930"/>
        <v>0</v>
      </c>
      <c r="X1560" s="71">
        <f t="shared" si="931"/>
        <v>1</v>
      </c>
      <c r="Y1560" s="71">
        <f t="shared" si="932"/>
        <v>0</v>
      </c>
      <c r="Z1560" s="71">
        <f t="shared" si="946"/>
        <v>0</v>
      </c>
      <c r="AA1560" s="71">
        <f t="shared" si="933"/>
        <v>0</v>
      </c>
      <c r="AB1560" s="71">
        <f t="shared" si="934"/>
        <v>0</v>
      </c>
      <c r="AC1560" s="71" t="str">
        <f t="shared" si="935"/>
        <v>Handpump</v>
      </c>
      <c r="AD1560" s="71">
        <f t="shared" si="947"/>
        <v>0</v>
      </c>
      <c r="AE1560" s="71" t="str">
        <f t="shared" si="948"/>
        <v/>
      </c>
      <c r="AF1560" s="71">
        <f t="shared" si="936"/>
        <v>1</v>
      </c>
      <c r="AG1560" s="71" t="str">
        <f t="shared" si="937"/>
        <v/>
      </c>
      <c r="AH1560" s="71" t="str">
        <f t="shared" si="938"/>
        <v/>
      </c>
      <c r="AI1560" s="71" t="str">
        <f t="shared" si="939"/>
        <v/>
      </c>
      <c r="AJ1560" s="71" t="str">
        <f t="shared" si="940"/>
        <v>Turbidity</v>
      </c>
      <c r="AK1560" s="71" t="str">
        <f t="shared" si="941"/>
        <v/>
      </c>
      <c r="AL1560" s="71" t="str">
        <f t="shared" si="949"/>
        <v>No Data</v>
      </c>
      <c r="AM1560" s="71">
        <f t="shared" si="942"/>
        <v>0</v>
      </c>
    </row>
    <row r="1561" spans="1:39" x14ac:dyDescent="0.45">
      <c r="A1561" s="71" t="str">
        <f t="shared" si="912"/>
        <v>2725750185</v>
      </c>
      <c r="B1561" s="71" t="str">
        <f t="shared" si="913"/>
        <v>14-09-2019 08:37:09 UTC</v>
      </c>
      <c r="C1561" s="71" t="str">
        <f t="shared" si="914"/>
        <v>uxab-cwvw-ffsu</v>
      </c>
      <c r="D1561" s="71" t="str">
        <f t="shared" si="915"/>
        <v>-15.797167802229524</v>
      </c>
      <c r="E1561" s="71" t="str">
        <f t="shared" si="916"/>
        <v>35.15187540091574</v>
      </c>
      <c r="F1561" s="71" t="str">
        <f t="shared" si="917"/>
        <v>981.0</v>
      </c>
      <c r="G1561" s="71" t="str">
        <f t="shared" si="918"/>
        <v>Malawi</v>
      </c>
      <c r="H1561" s="71" t="str">
        <f t="shared" si="919"/>
        <v>Chiradzulu</v>
      </c>
      <c r="I1561" s="71" t="str">
        <f t="shared" si="920"/>
        <v>Likoswe</v>
      </c>
      <c r="J1561" s="71" t="str">
        <f t="shared" si="921"/>
        <v>Nkonga</v>
      </c>
      <c r="K1561" s="71" t="str">
        <f t="shared" si="922"/>
        <v>Mkonga</v>
      </c>
      <c r="L1561" s="71">
        <f t="shared" si="923"/>
        <v>0</v>
      </c>
      <c r="M1561" s="71">
        <f t="shared" si="924"/>
        <v>0</v>
      </c>
      <c r="N1561" s="71">
        <f t="shared" si="943"/>
        <v>0</v>
      </c>
      <c r="O1561" s="71" t="str">
        <f t="shared" si="944"/>
        <v>No Improved System</v>
      </c>
      <c r="P1561" s="71" t="s">
        <v>96</v>
      </c>
      <c r="Q1561" s="71" t="str">
        <f t="shared" si="925"/>
        <v/>
      </c>
      <c r="R1561" s="71" t="str">
        <f t="shared" si="926"/>
        <v>Unprotected well</v>
      </c>
      <c r="S1561" s="71" t="str">
        <f t="shared" si="945"/>
        <v>Unprotected well</v>
      </c>
      <c r="T1561" s="71" t="str">
        <f t="shared" si="927"/>
        <v>N/A</v>
      </c>
      <c r="U1561" s="71">
        <f t="shared" si="928"/>
        <v>600</v>
      </c>
      <c r="V1561" s="71" t="str">
        <f t="shared" si="929"/>
        <v>N/A</v>
      </c>
      <c r="W1561" s="71" t="str">
        <f t="shared" si="930"/>
        <v/>
      </c>
      <c r="X1561" s="71" t="str">
        <f t="shared" si="931"/>
        <v/>
      </c>
      <c r="Y1561" s="71" t="str">
        <f t="shared" si="932"/>
        <v/>
      </c>
      <c r="Z1561" s="71" t="str">
        <f t="shared" si="946"/>
        <v>N/A</v>
      </c>
      <c r="AA1561" s="71" t="str">
        <f t="shared" si="933"/>
        <v>N/A</v>
      </c>
      <c r="AB1561" s="71" t="str">
        <f t="shared" si="934"/>
        <v/>
      </c>
      <c r="AC1561" s="71" t="str">
        <f t="shared" si="935"/>
        <v/>
      </c>
      <c r="AD1561" s="71" t="str">
        <f t="shared" si="947"/>
        <v/>
      </c>
      <c r="AE1561" s="71" t="str">
        <f t="shared" si="948"/>
        <v/>
      </c>
      <c r="AF1561" s="71" t="str">
        <f t="shared" si="936"/>
        <v>N/A</v>
      </c>
      <c r="AG1561" s="71" t="str">
        <f t="shared" si="937"/>
        <v/>
      </c>
      <c r="AH1561" s="71" t="str">
        <f t="shared" si="938"/>
        <v/>
      </c>
      <c r="AI1561" s="71" t="str">
        <f t="shared" si="939"/>
        <v/>
      </c>
      <c r="AJ1561" s="71" t="str">
        <f t="shared" si="940"/>
        <v/>
      </c>
      <c r="AK1561" s="71" t="str">
        <f t="shared" si="941"/>
        <v/>
      </c>
      <c r="AL1561" s="71" t="str">
        <f t="shared" si="949"/>
        <v>N/A</v>
      </c>
      <c r="AM1561" s="71" t="str">
        <f t="shared" si="942"/>
        <v>N/A</v>
      </c>
    </row>
    <row r="1562" spans="1:39" x14ac:dyDescent="0.45">
      <c r="A1562" s="71" t="str">
        <f t="shared" si="912"/>
        <v>2733340058</v>
      </c>
      <c r="B1562" s="71" t="str">
        <f t="shared" si="913"/>
        <v>14-09-2019 08:47:05 UTC</v>
      </c>
      <c r="C1562" s="71" t="str">
        <f t="shared" si="914"/>
        <v>afwg-dbjp-05sb</v>
      </c>
      <c r="D1562" s="71" t="str">
        <f t="shared" si="915"/>
        <v>-15.795016335323453</v>
      </c>
      <c r="E1562" s="71" t="str">
        <f t="shared" si="916"/>
        <v>35.151659147813916</v>
      </c>
      <c r="F1562" s="71" t="str">
        <f t="shared" si="917"/>
        <v>985.0</v>
      </c>
      <c r="G1562" s="71" t="str">
        <f t="shared" si="918"/>
        <v>Malawi</v>
      </c>
      <c r="H1562" s="71" t="str">
        <f t="shared" si="919"/>
        <v>Chiradzulu</v>
      </c>
      <c r="I1562" s="71" t="str">
        <f t="shared" si="920"/>
        <v>Likoswe</v>
      </c>
      <c r="J1562" s="71" t="str">
        <f t="shared" si="921"/>
        <v>Nkonga</v>
      </c>
      <c r="K1562" s="71" t="str">
        <f t="shared" si="922"/>
        <v>Mkonga</v>
      </c>
      <c r="L1562" s="71">
        <f t="shared" si="923"/>
        <v>0</v>
      </c>
      <c r="M1562" s="71">
        <f t="shared" si="924"/>
        <v>0</v>
      </c>
      <c r="N1562" s="71">
        <f t="shared" si="943"/>
        <v>0</v>
      </c>
      <c r="O1562" s="71" t="str">
        <f t="shared" si="944"/>
        <v>No Improved System</v>
      </c>
      <c r="P1562" s="71" t="s">
        <v>96</v>
      </c>
      <c r="Q1562" s="71" t="str">
        <f t="shared" si="925"/>
        <v/>
      </c>
      <c r="R1562" s="71" t="str">
        <f t="shared" si="926"/>
        <v>Unprotected well</v>
      </c>
      <c r="S1562" s="71" t="str">
        <f t="shared" si="945"/>
        <v>Unprotected well</v>
      </c>
      <c r="T1562" s="71" t="str">
        <f t="shared" si="927"/>
        <v>N/A</v>
      </c>
      <c r="U1562" s="71">
        <f t="shared" si="928"/>
        <v>500</v>
      </c>
      <c r="V1562" s="71" t="str">
        <f t="shared" si="929"/>
        <v>N/A</v>
      </c>
      <c r="W1562" s="71" t="str">
        <f t="shared" si="930"/>
        <v/>
      </c>
      <c r="X1562" s="71" t="str">
        <f t="shared" si="931"/>
        <v/>
      </c>
      <c r="Y1562" s="71" t="str">
        <f t="shared" si="932"/>
        <v/>
      </c>
      <c r="Z1562" s="71" t="str">
        <f t="shared" si="946"/>
        <v>N/A</v>
      </c>
      <c r="AA1562" s="71" t="str">
        <f t="shared" si="933"/>
        <v>N/A</v>
      </c>
      <c r="AB1562" s="71" t="str">
        <f t="shared" si="934"/>
        <v/>
      </c>
      <c r="AC1562" s="71" t="str">
        <f t="shared" si="935"/>
        <v/>
      </c>
      <c r="AD1562" s="71" t="str">
        <f t="shared" si="947"/>
        <v/>
      </c>
      <c r="AE1562" s="71" t="str">
        <f t="shared" si="948"/>
        <v/>
      </c>
      <c r="AF1562" s="71" t="str">
        <f t="shared" si="936"/>
        <v>N/A</v>
      </c>
      <c r="AG1562" s="71" t="str">
        <f t="shared" si="937"/>
        <v/>
      </c>
      <c r="AH1562" s="71" t="str">
        <f t="shared" si="938"/>
        <v/>
      </c>
      <c r="AI1562" s="71" t="str">
        <f t="shared" si="939"/>
        <v/>
      </c>
      <c r="AJ1562" s="71" t="str">
        <f t="shared" si="940"/>
        <v/>
      </c>
      <c r="AK1562" s="71" t="str">
        <f t="shared" si="941"/>
        <v/>
      </c>
      <c r="AL1562" s="71" t="str">
        <f t="shared" si="949"/>
        <v>N/A</v>
      </c>
      <c r="AM1562" s="71" t="str">
        <f t="shared" si="942"/>
        <v>N/A</v>
      </c>
    </row>
    <row r="1563" spans="1:39" x14ac:dyDescent="0.45">
      <c r="A1563" s="71" t="str">
        <f t="shared" si="912"/>
        <v>2723630069</v>
      </c>
      <c r="B1563" s="71" t="str">
        <f t="shared" si="913"/>
        <v>14-09-2019 09:04:17 UTC</v>
      </c>
      <c r="C1563" s="71" t="str">
        <f t="shared" si="914"/>
        <v>t4t6-76c3-5yyk</v>
      </c>
      <c r="D1563" s="71" t="str">
        <f t="shared" si="915"/>
        <v>-15.799488793127239</v>
      </c>
      <c r="E1563" s="71" t="str">
        <f t="shared" si="916"/>
        <v>35.155181642621756</v>
      </c>
      <c r="F1563" s="71" t="str">
        <f t="shared" si="917"/>
        <v>978.0</v>
      </c>
      <c r="G1563" s="71" t="str">
        <f t="shared" si="918"/>
        <v>Malawi</v>
      </c>
      <c r="H1563" s="71" t="str">
        <f t="shared" si="919"/>
        <v>Chiradzulu</v>
      </c>
      <c r="I1563" s="71" t="str">
        <f t="shared" si="920"/>
        <v>Likoswe</v>
      </c>
      <c r="J1563" s="71" t="str">
        <f t="shared" si="921"/>
        <v>Nkonga</v>
      </c>
      <c r="K1563" s="71" t="str">
        <f t="shared" si="922"/>
        <v>Mkonga</v>
      </c>
      <c r="L1563" s="71">
        <f t="shared" si="923"/>
        <v>0</v>
      </c>
      <c r="M1563" s="71">
        <f t="shared" si="924"/>
        <v>0</v>
      </c>
      <c r="N1563" s="71">
        <f t="shared" si="943"/>
        <v>3</v>
      </c>
      <c r="O1563" s="71" t="str">
        <f t="shared" si="944"/>
        <v>Basic Level of Service</v>
      </c>
      <c r="P1563" s="71">
        <v>1</v>
      </c>
      <c r="Q1563" s="71" t="str">
        <f t="shared" si="925"/>
        <v>Afridev Handpump</v>
      </c>
      <c r="R1563" s="71" t="str">
        <f t="shared" si="926"/>
        <v/>
      </c>
      <c r="S1563" s="71" t="str">
        <f t="shared" si="945"/>
        <v>Afridev Handpump</v>
      </c>
      <c r="T1563" s="71">
        <f t="shared" si="927"/>
        <v>1</v>
      </c>
      <c r="U1563" s="71">
        <f t="shared" si="928"/>
        <v>600</v>
      </c>
      <c r="V1563" s="71">
        <f t="shared" si="929"/>
        <v>0</v>
      </c>
      <c r="W1563" s="71">
        <f t="shared" si="930"/>
        <v>0</v>
      </c>
      <c r="X1563" s="71">
        <f t="shared" si="931"/>
        <v>1</v>
      </c>
      <c r="Y1563" s="71">
        <f t="shared" si="932"/>
        <v>0</v>
      </c>
      <c r="Z1563" s="71">
        <f t="shared" si="946"/>
        <v>0</v>
      </c>
      <c r="AA1563" s="71">
        <f t="shared" si="933"/>
        <v>0</v>
      </c>
      <c r="AB1563" s="71">
        <f t="shared" si="934"/>
        <v>0</v>
      </c>
      <c r="AC1563" s="71" t="str">
        <f t="shared" si="935"/>
        <v>Handpump</v>
      </c>
      <c r="AD1563" s="71">
        <f t="shared" si="947"/>
        <v>0</v>
      </c>
      <c r="AE1563" s="71" t="str">
        <f t="shared" si="948"/>
        <v/>
      </c>
      <c r="AF1563" s="71">
        <f t="shared" si="936"/>
        <v>1</v>
      </c>
      <c r="AG1563" s="71" t="str">
        <f t="shared" si="937"/>
        <v/>
      </c>
      <c r="AH1563" s="71" t="str">
        <f t="shared" si="938"/>
        <v/>
      </c>
      <c r="AI1563" s="71" t="str">
        <f t="shared" si="939"/>
        <v/>
      </c>
      <c r="AJ1563" s="71" t="str">
        <f t="shared" si="940"/>
        <v>Turbidity</v>
      </c>
      <c r="AK1563" s="71" t="str">
        <f t="shared" si="941"/>
        <v/>
      </c>
      <c r="AL1563" s="71" t="str">
        <f t="shared" si="949"/>
        <v>No Data</v>
      </c>
      <c r="AM1563" s="71">
        <f t="shared" si="942"/>
        <v>0</v>
      </c>
    </row>
    <row r="1564" spans="1:39" x14ac:dyDescent="0.45">
      <c r="A1564" s="71" t="str">
        <f t="shared" si="912"/>
        <v>2741380062</v>
      </c>
      <c r="B1564" s="71" t="str">
        <f t="shared" si="913"/>
        <v>14-09-2019 09:14:18 UTC</v>
      </c>
      <c r="C1564" s="71" t="str">
        <f t="shared" si="914"/>
        <v>ywwp-dqt2-571u</v>
      </c>
      <c r="D1564" s="71" t="str">
        <f t="shared" si="915"/>
        <v>-15.797397592104971</v>
      </c>
      <c r="E1564" s="71" t="str">
        <f t="shared" si="916"/>
        <v>35.15533519908786</v>
      </c>
      <c r="F1564" s="71" t="str">
        <f t="shared" si="917"/>
        <v>983.0</v>
      </c>
      <c r="G1564" s="71" t="str">
        <f t="shared" si="918"/>
        <v>Malawi</v>
      </c>
      <c r="H1564" s="71" t="str">
        <f t="shared" si="919"/>
        <v>Chiradzulu</v>
      </c>
      <c r="I1564" s="71" t="str">
        <f t="shared" si="920"/>
        <v>Likoswe</v>
      </c>
      <c r="J1564" s="71" t="str">
        <f t="shared" si="921"/>
        <v>Nkonga</v>
      </c>
      <c r="K1564" s="71" t="str">
        <f t="shared" si="922"/>
        <v>Mkonga</v>
      </c>
      <c r="L1564" s="71">
        <f t="shared" si="923"/>
        <v>0</v>
      </c>
      <c r="M1564" s="71">
        <f t="shared" si="924"/>
        <v>0</v>
      </c>
      <c r="N1564" s="71">
        <f t="shared" si="943"/>
        <v>0</v>
      </c>
      <c r="O1564" s="71" t="str">
        <f t="shared" si="944"/>
        <v>No Improved System</v>
      </c>
      <c r="P1564" s="71" t="s">
        <v>96</v>
      </c>
      <c r="Q1564" s="71" t="str">
        <f t="shared" si="925"/>
        <v/>
      </c>
      <c r="R1564" s="71" t="str">
        <f t="shared" si="926"/>
        <v>Unprotected well</v>
      </c>
      <c r="S1564" s="71" t="str">
        <f t="shared" si="945"/>
        <v>Unprotected well</v>
      </c>
      <c r="T1564" s="71" t="str">
        <f t="shared" si="927"/>
        <v>N/A</v>
      </c>
      <c r="U1564" s="71">
        <f t="shared" si="928"/>
        <v>250</v>
      </c>
      <c r="V1564" s="71" t="str">
        <f t="shared" si="929"/>
        <v>N/A</v>
      </c>
      <c r="W1564" s="71" t="str">
        <f t="shared" si="930"/>
        <v/>
      </c>
      <c r="X1564" s="71" t="str">
        <f t="shared" si="931"/>
        <v/>
      </c>
      <c r="Y1564" s="71" t="str">
        <f t="shared" si="932"/>
        <v/>
      </c>
      <c r="Z1564" s="71" t="str">
        <f t="shared" si="946"/>
        <v>N/A</v>
      </c>
      <c r="AA1564" s="71" t="str">
        <f t="shared" si="933"/>
        <v>N/A</v>
      </c>
      <c r="AB1564" s="71" t="str">
        <f t="shared" si="934"/>
        <v/>
      </c>
      <c r="AC1564" s="71" t="str">
        <f t="shared" si="935"/>
        <v/>
      </c>
      <c r="AD1564" s="71" t="str">
        <f t="shared" si="947"/>
        <v/>
      </c>
      <c r="AE1564" s="71" t="str">
        <f t="shared" si="948"/>
        <v/>
      </c>
      <c r="AF1564" s="71" t="str">
        <f t="shared" si="936"/>
        <v>N/A</v>
      </c>
      <c r="AG1564" s="71" t="str">
        <f t="shared" si="937"/>
        <v/>
      </c>
      <c r="AH1564" s="71" t="str">
        <f t="shared" si="938"/>
        <v/>
      </c>
      <c r="AI1564" s="71" t="str">
        <f t="shared" si="939"/>
        <v/>
      </c>
      <c r="AJ1564" s="71" t="str">
        <f t="shared" si="940"/>
        <v/>
      </c>
      <c r="AK1564" s="71" t="str">
        <f t="shared" si="941"/>
        <v/>
      </c>
      <c r="AL1564" s="71" t="str">
        <f t="shared" si="949"/>
        <v>N/A</v>
      </c>
      <c r="AM1564" s="71" t="str">
        <f t="shared" si="942"/>
        <v>N/A</v>
      </c>
    </row>
    <row r="1565" spans="1:39" x14ac:dyDescent="0.45">
      <c r="A1565" s="71" t="str">
        <f t="shared" si="912"/>
        <v>2746650091</v>
      </c>
      <c r="B1565" s="71" t="str">
        <f t="shared" si="913"/>
        <v>14-09-2019 09:30:50 UTC</v>
      </c>
      <c r="C1565" s="71" t="str">
        <f t="shared" si="914"/>
        <v>cax3-9pkj-js4g</v>
      </c>
      <c r="D1565" s="71" t="str">
        <f t="shared" si="915"/>
        <v>-15.681585632264614</v>
      </c>
      <c r="E1565" s="71" t="str">
        <f t="shared" si="916"/>
        <v>35.16045411117375</v>
      </c>
      <c r="F1565" s="71" t="str">
        <f t="shared" si="917"/>
        <v>1138.0</v>
      </c>
      <c r="G1565" s="71" t="str">
        <f t="shared" si="918"/>
        <v>Malawi</v>
      </c>
      <c r="H1565" s="71" t="str">
        <f t="shared" si="919"/>
        <v>Chiradzulu</v>
      </c>
      <c r="I1565" s="71" t="str">
        <f t="shared" si="920"/>
        <v>Mpama</v>
      </c>
      <c r="J1565" s="71" t="str">
        <f t="shared" si="921"/>
        <v>Nsomera</v>
      </c>
      <c r="K1565" s="71" t="str">
        <f t="shared" si="922"/>
        <v>Mpochera</v>
      </c>
      <c r="L1565" s="71">
        <f t="shared" si="923"/>
        <v>0</v>
      </c>
      <c r="M1565" s="71">
        <f t="shared" si="924"/>
        <v>0</v>
      </c>
      <c r="N1565" s="71">
        <f t="shared" si="943"/>
        <v>0</v>
      </c>
      <c r="O1565" s="71" t="str">
        <f t="shared" si="944"/>
        <v>No Improved System</v>
      </c>
      <c r="P1565" s="71" t="s">
        <v>96</v>
      </c>
      <c r="Q1565" s="71" t="str">
        <f t="shared" si="925"/>
        <v/>
      </c>
      <c r="R1565" s="71" t="str">
        <f t="shared" si="926"/>
        <v>Unprotected Spring</v>
      </c>
      <c r="S1565" s="71" t="str">
        <f t="shared" si="945"/>
        <v>Unprotected Spring</v>
      </c>
      <c r="T1565" s="71" t="str">
        <f t="shared" si="927"/>
        <v>N/A</v>
      </c>
      <c r="U1565" s="71">
        <f t="shared" si="928"/>
        <v>105</v>
      </c>
      <c r="V1565" s="71" t="str">
        <f t="shared" si="929"/>
        <v>N/A</v>
      </c>
      <c r="W1565" s="71" t="str">
        <f t="shared" si="930"/>
        <v/>
      </c>
      <c r="X1565" s="71" t="str">
        <f t="shared" si="931"/>
        <v/>
      </c>
      <c r="Y1565" s="71" t="str">
        <f t="shared" si="932"/>
        <v/>
      </c>
      <c r="Z1565" s="71" t="str">
        <f t="shared" si="946"/>
        <v>N/A</v>
      </c>
      <c r="AA1565" s="71" t="str">
        <f t="shared" si="933"/>
        <v>N/A</v>
      </c>
      <c r="AB1565" s="71" t="str">
        <f t="shared" si="934"/>
        <v/>
      </c>
      <c r="AC1565" s="71" t="str">
        <f t="shared" si="935"/>
        <v/>
      </c>
      <c r="AD1565" s="71" t="str">
        <f t="shared" si="947"/>
        <v/>
      </c>
      <c r="AE1565" s="71" t="str">
        <f t="shared" si="948"/>
        <v/>
      </c>
      <c r="AF1565" s="71" t="str">
        <f t="shared" si="936"/>
        <v>N/A</v>
      </c>
      <c r="AG1565" s="71" t="str">
        <f t="shared" si="937"/>
        <v/>
      </c>
      <c r="AH1565" s="71" t="str">
        <f t="shared" si="938"/>
        <v/>
      </c>
      <c r="AI1565" s="71" t="str">
        <f t="shared" si="939"/>
        <v/>
      </c>
      <c r="AJ1565" s="71" t="str">
        <f t="shared" si="940"/>
        <v/>
      </c>
      <c r="AK1565" s="71" t="str">
        <f t="shared" si="941"/>
        <v/>
      </c>
      <c r="AL1565" s="71" t="str">
        <f t="shared" si="949"/>
        <v>N/A</v>
      </c>
      <c r="AM1565" s="71" t="str">
        <f t="shared" si="942"/>
        <v>N/A</v>
      </c>
    </row>
    <row r="1566" spans="1:39" x14ac:dyDescent="0.45">
      <c r="A1566" s="71" t="str">
        <f t="shared" si="912"/>
        <v>2713870090</v>
      </c>
      <c r="B1566" s="71" t="str">
        <f t="shared" si="913"/>
        <v>14-09-2019 10:06:19 UTC</v>
      </c>
      <c r="C1566" s="71" t="str">
        <f t="shared" si="914"/>
        <v>tjru-1feg-wyf0</v>
      </c>
      <c r="D1566" s="71" t="str">
        <f t="shared" si="915"/>
        <v>-15.749152195639908</v>
      </c>
      <c r="E1566" s="71" t="str">
        <f t="shared" si="916"/>
        <v>35.125201838091016</v>
      </c>
      <c r="F1566" s="71" t="str">
        <f t="shared" si="917"/>
        <v>1090.0</v>
      </c>
      <c r="G1566" s="71" t="str">
        <f t="shared" si="918"/>
        <v>Malawi</v>
      </c>
      <c r="H1566" s="71" t="str">
        <f t="shared" si="919"/>
        <v>Chiradzulu</v>
      </c>
      <c r="I1566" s="71" t="str">
        <f t="shared" si="920"/>
        <v>Mpama</v>
      </c>
      <c r="J1566" s="71" t="str">
        <f t="shared" si="921"/>
        <v>Nsaka</v>
      </c>
      <c r="K1566" s="71" t="str">
        <f t="shared" si="922"/>
        <v>Joliji</v>
      </c>
      <c r="L1566" s="71">
        <f t="shared" si="923"/>
        <v>0</v>
      </c>
      <c r="M1566" s="71">
        <f t="shared" si="924"/>
        <v>0</v>
      </c>
      <c r="N1566" s="71">
        <f t="shared" si="943"/>
        <v>5</v>
      </c>
      <c r="O1566" s="71" t="str">
        <f t="shared" si="944"/>
        <v>Basic Level of Service</v>
      </c>
      <c r="P1566" s="71">
        <v>1</v>
      </c>
      <c r="Q1566" s="71" t="str">
        <f t="shared" si="925"/>
        <v>Afridev Handpump</v>
      </c>
      <c r="R1566" s="71" t="str">
        <f t="shared" si="926"/>
        <v/>
      </c>
      <c r="S1566" s="71" t="str">
        <f t="shared" si="945"/>
        <v>Afridev Handpump</v>
      </c>
      <c r="T1566" s="71">
        <f t="shared" si="927"/>
        <v>1</v>
      </c>
      <c r="U1566" s="71">
        <f t="shared" si="928"/>
        <v>700</v>
      </c>
      <c r="V1566" s="71">
        <f t="shared" si="929"/>
        <v>0</v>
      </c>
      <c r="W1566" s="71">
        <f t="shared" si="930"/>
        <v>0</v>
      </c>
      <c r="X1566" s="71">
        <f t="shared" si="931"/>
        <v>1</v>
      </c>
      <c r="Y1566" s="71">
        <f t="shared" si="932"/>
        <v>0</v>
      </c>
      <c r="Z1566" s="71">
        <f t="shared" si="946"/>
        <v>0</v>
      </c>
      <c r="AA1566" s="71">
        <f t="shared" si="933"/>
        <v>1</v>
      </c>
      <c r="AB1566" s="71">
        <f t="shared" si="934"/>
        <v>61</v>
      </c>
      <c r="AC1566" s="71" t="str">
        <f t="shared" si="935"/>
        <v>Handpump</v>
      </c>
      <c r="AD1566" s="71">
        <f t="shared" si="947"/>
        <v>61</v>
      </c>
      <c r="AE1566" s="71" t="str">
        <f t="shared" si="948"/>
        <v/>
      </c>
      <c r="AF1566" s="71">
        <f t="shared" si="936"/>
        <v>1</v>
      </c>
      <c r="AG1566" s="71" t="str">
        <f t="shared" si="937"/>
        <v/>
      </c>
      <c r="AH1566" s="71" t="str">
        <f t="shared" si="938"/>
        <v/>
      </c>
      <c r="AI1566" s="71">
        <f t="shared" si="939"/>
        <v>1</v>
      </c>
      <c r="AJ1566" s="71" t="str">
        <f t="shared" si="940"/>
        <v>Turbidity</v>
      </c>
      <c r="AK1566" s="71">
        <f t="shared" si="941"/>
        <v>1</v>
      </c>
      <c r="AL1566" s="71">
        <f t="shared" si="949"/>
        <v>1</v>
      </c>
      <c r="AM1566" s="71">
        <f t="shared" si="942"/>
        <v>0</v>
      </c>
    </row>
    <row r="1567" spans="1:39" x14ac:dyDescent="0.45">
      <c r="A1567" s="71" t="str">
        <f t="shared" si="912"/>
        <v>2729480076</v>
      </c>
      <c r="B1567" s="71" t="str">
        <f t="shared" si="913"/>
        <v>14-09-2019 10:33:21 UTC</v>
      </c>
      <c r="C1567" s="71" t="str">
        <f t="shared" si="914"/>
        <v>cxh9-ck95-2mr4</v>
      </c>
      <c r="D1567" s="71" t="str">
        <f t="shared" si="915"/>
        <v>-15.809459905140102</v>
      </c>
      <c r="E1567" s="71" t="str">
        <f t="shared" si="916"/>
        <v>35.16041739843786</v>
      </c>
      <c r="F1567" s="71" t="str">
        <f t="shared" si="917"/>
        <v>924.0</v>
      </c>
      <c r="G1567" s="71" t="str">
        <f t="shared" si="918"/>
        <v>Malawi</v>
      </c>
      <c r="H1567" s="71" t="str">
        <f t="shared" si="919"/>
        <v>Chiradzulu</v>
      </c>
      <c r="I1567" s="71" t="str">
        <f t="shared" si="920"/>
        <v>Likoswe</v>
      </c>
      <c r="J1567" s="71" t="str">
        <f t="shared" si="921"/>
        <v>Nkonga</v>
      </c>
      <c r="K1567" s="71" t="str">
        <f t="shared" si="922"/>
        <v>Mpira</v>
      </c>
      <c r="L1567" s="71">
        <f t="shared" si="923"/>
        <v>0</v>
      </c>
      <c r="M1567" s="71">
        <f t="shared" si="924"/>
        <v>0</v>
      </c>
      <c r="N1567" s="71">
        <f t="shared" si="943"/>
        <v>6</v>
      </c>
      <c r="O1567" s="71" t="str">
        <f t="shared" si="944"/>
        <v>Intermediate Level of Service</v>
      </c>
      <c r="P1567" s="71">
        <v>1</v>
      </c>
      <c r="Q1567" s="71" t="str">
        <f t="shared" si="925"/>
        <v>Afridev Handpump</v>
      </c>
      <c r="R1567" s="71" t="str">
        <f t="shared" si="926"/>
        <v/>
      </c>
      <c r="S1567" s="71" t="str">
        <f t="shared" si="945"/>
        <v>Afridev Handpump</v>
      </c>
      <c r="T1567" s="71">
        <f t="shared" si="927"/>
        <v>1</v>
      </c>
      <c r="U1567" s="71">
        <f t="shared" si="928"/>
        <v>300</v>
      </c>
      <c r="V1567" s="71">
        <f t="shared" si="929"/>
        <v>0</v>
      </c>
      <c r="W1567" s="71">
        <f t="shared" si="930"/>
        <v>0</v>
      </c>
      <c r="X1567" s="71">
        <f t="shared" si="931"/>
        <v>1</v>
      </c>
      <c r="Y1567" s="71">
        <f t="shared" si="932"/>
        <v>0</v>
      </c>
      <c r="Z1567" s="71">
        <f t="shared" si="946"/>
        <v>0</v>
      </c>
      <c r="AA1567" s="71">
        <f t="shared" si="933"/>
        <v>1</v>
      </c>
      <c r="AB1567" s="71">
        <f t="shared" si="934"/>
        <v>95</v>
      </c>
      <c r="AC1567" s="71" t="str">
        <f t="shared" si="935"/>
        <v>Handpump</v>
      </c>
      <c r="AD1567" s="71">
        <f t="shared" si="947"/>
        <v>95</v>
      </c>
      <c r="AE1567" s="71" t="str">
        <f t="shared" si="948"/>
        <v/>
      </c>
      <c r="AF1567" s="71">
        <f t="shared" si="936"/>
        <v>1</v>
      </c>
      <c r="AG1567" s="71" t="str">
        <f t="shared" si="937"/>
        <v/>
      </c>
      <c r="AH1567" s="71" t="str">
        <f t="shared" si="938"/>
        <v/>
      </c>
      <c r="AI1567" s="71">
        <f t="shared" si="939"/>
        <v>1</v>
      </c>
      <c r="AJ1567" s="71" t="str">
        <f t="shared" si="940"/>
        <v>Turbidity</v>
      </c>
      <c r="AK1567" s="71">
        <f t="shared" si="941"/>
        <v>1</v>
      </c>
      <c r="AL1567" s="71">
        <f t="shared" si="949"/>
        <v>1</v>
      </c>
      <c r="AM1567" s="71">
        <f t="shared" si="942"/>
        <v>1</v>
      </c>
    </row>
    <row r="1568" spans="1:39" x14ac:dyDescent="0.45">
      <c r="A1568" s="71" t="str">
        <f t="shared" si="912"/>
        <v>2720090084</v>
      </c>
      <c r="B1568" s="71" t="str">
        <f t="shared" si="913"/>
        <v>14-09-2019 10:34:36 UTC</v>
      </c>
      <c r="C1568" s="71" t="str">
        <f t="shared" si="914"/>
        <v>p1kg-fmyv-u3c3</v>
      </c>
      <c r="D1568" s="71" t="str">
        <f t="shared" si="915"/>
        <v>-15.802799477241933</v>
      </c>
      <c r="E1568" s="71" t="str">
        <f t="shared" si="916"/>
        <v>35.1632836740464</v>
      </c>
      <c r="F1568" s="71" t="str">
        <f t="shared" si="917"/>
        <v>929.0</v>
      </c>
      <c r="G1568" s="71" t="str">
        <f t="shared" si="918"/>
        <v>Malawi</v>
      </c>
      <c r="H1568" s="71" t="str">
        <f t="shared" si="919"/>
        <v>Chiradzulu</v>
      </c>
      <c r="I1568" s="71" t="str">
        <f t="shared" si="920"/>
        <v>Likoswe</v>
      </c>
      <c r="J1568" s="71" t="str">
        <f t="shared" si="921"/>
        <v>Nkonga</v>
      </c>
      <c r="K1568" s="71" t="str">
        <f t="shared" si="922"/>
        <v>Mpira</v>
      </c>
      <c r="L1568" s="71">
        <f t="shared" si="923"/>
        <v>0</v>
      </c>
      <c r="M1568" s="71">
        <f t="shared" si="924"/>
        <v>0</v>
      </c>
      <c r="N1568" s="71">
        <f t="shared" si="943"/>
        <v>5</v>
      </c>
      <c r="O1568" s="71" t="str">
        <f t="shared" si="944"/>
        <v>Basic Level of Service</v>
      </c>
      <c r="P1568" s="71">
        <v>1</v>
      </c>
      <c r="Q1568" s="71" t="str">
        <f t="shared" si="925"/>
        <v>Afridev Handpump</v>
      </c>
      <c r="R1568" s="71" t="str">
        <f t="shared" si="926"/>
        <v/>
      </c>
      <c r="S1568" s="71" t="str">
        <f t="shared" si="945"/>
        <v>Afridev Handpump</v>
      </c>
      <c r="T1568" s="71">
        <f t="shared" si="927"/>
        <v>1</v>
      </c>
      <c r="U1568" s="71">
        <f t="shared" si="928"/>
        <v>1300</v>
      </c>
      <c r="V1568" s="71">
        <f t="shared" si="929"/>
        <v>0</v>
      </c>
      <c r="W1568" s="71">
        <f t="shared" si="930"/>
        <v>0</v>
      </c>
      <c r="X1568" s="71">
        <f t="shared" si="931"/>
        <v>1</v>
      </c>
      <c r="Y1568" s="71">
        <f t="shared" si="932"/>
        <v>0</v>
      </c>
      <c r="Z1568" s="71">
        <f t="shared" si="946"/>
        <v>0</v>
      </c>
      <c r="AA1568" s="71">
        <f t="shared" si="933"/>
        <v>1</v>
      </c>
      <c r="AB1568" s="71">
        <f t="shared" si="934"/>
        <v>75</v>
      </c>
      <c r="AC1568" s="71" t="str">
        <f t="shared" si="935"/>
        <v>Handpump</v>
      </c>
      <c r="AD1568" s="71">
        <f t="shared" si="947"/>
        <v>75</v>
      </c>
      <c r="AE1568" s="71" t="str">
        <f t="shared" si="948"/>
        <v/>
      </c>
      <c r="AF1568" s="71">
        <f t="shared" si="936"/>
        <v>1</v>
      </c>
      <c r="AG1568" s="71" t="str">
        <f t="shared" si="937"/>
        <v/>
      </c>
      <c r="AH1568" s="71" t="str">
        <f t="shared" si="938"/>
        <v/>
      </c>
      <c r="AI1568" s="71">
        <f t="shared" si="939"/>
        <v>1</v>
      </c>
      <c r="AJ1568" s="71" t="str">
        <f t="shared" si="940"/>
        <v>Turbidity</v>
      </c>
      <c r="AK1568" s="71">
        <f t="shared" si="941"/>
        <v>1</v>
      </c>
      <c r="AL1568" s="71">
        <f t="shared" si="949"/>
        <v>1</v>
      </c>
      <c r="AM1568" s="71">
        <f t="shared" si="942"/>
        <v>0</v>
      </c>
    </row>
    <row r="1569" spans="1:39" x14ac:dyDescent="0.45">
      <c r="A1569" s="71" t="str">
        <f t="shared" si="912"/>
        <v>2746630076</v>
      </c>
      <c r="B1569" s="71" t="str">
        <f t="shared" si="913"/>
        <v>14-09-2019 11:01:32 UTC</v>
      </c>
      <c r="C1569" s="71" t="str">
        <f t="shared" si="914"/>
        <v>44wf-975t-3wfs</v>
      </c>
      <c r="D1569" s="71" t="str">
        <f t="shared" si="915"/>
        <v>-15.796970785595477</v>
      </c>
      <c r="E1569" s="71" t="str">
        <f t="shared" si="916"/>
        <v>35.17677971161902</v>
      </c>
      <c r="F1569" s="71" t="str">
        <f t="shared" si="917"/>
        <v>996.0</v>
      </c>
      <c r="G1569" s="71" t="str">
        <f t="shared" si="918"/>
        <v>Malawi</v>
      </c>
      <c r="H1569" s="71" t="str">
        <f t="shared" si="919"/>
        <v>Chiradzulu</v>
      </c>
      <c r="I1569" s="71" t="str">
        <f t="shared" si="920"/>
        <v>Likoswe</v>
      </c>
      <c r="J1569" s="71" t="str">
        <f t="shared" si="921"/>
        <v>Sumani</v>
      </c>
      <c r="K1569" s="71" t="str">
        <f t="shared" si="922"/>
        <v>Ntonya</v>
      </c>
      <c r="L1569" s="71">
        <f t="shared" si="923"/>
        <v>0</v>
      </c>
      <c r="M1569" s="71">
        <f t="shared" si="924"/>
        <v>0</v>
      </c>
      <c r="N1569" s="71">
        <f t="shared" si="943"/>
        <v>3</v>
      </c>
      <c r="O1569" s="71" t="str">
        <f t="shared" si="944"/>
        <v>Basic Level of Service</v>
      </c>
      <c r="P1569" s="71">
        <v>1</v>
      </c>
      <c r="Q1569" s="71" t="str">
        <f t="shared" si="925"/>
        <v>Afridev Handpump</v>
      </c>
      <c r="R1569" s="71" t="str">
        <f t="shared" si="926"/>
        <v/>
      </c>
      <c r="S1569" s="71" t="str">
        <f t="shared" si="945"/>
        <v>Afridev Handpump</v>
      </c>
      <c r="T1569" s="71">
        <f t="shared" si="927"/>
        <v>1</v>
      </c>
      <c r="U1569" s="71">
        <f t="shared" si="928"/>
        <v>400</v>
      </c>
      <c r="V1569" s="71">
        <f t="shared" si="929"/>
        <v>0</v>
      </c>
      <c r="W1569" s="71">
        <f t="shared" si="930"/>
        <v>0</v>
      </c>
      <c r="X1569" s="71">
        <f t="shared" si="931"/>
        <v>1</v>
      </c>
      <c r="Y1569" s="71">
        <f t="shared" si="932"/>
        <v>0</v>
      </c>
      <c r="Z1569" s="71">
        <f t="shared" si="946"/>
        <v>0</v>
      </c>
      <c r="AA1569" s="71">
        <f t="shared" si="933"/>
        <v>0</v>
      </c>
      <c r="AB1569" s="71">
        <f t="shared" si="934"/>
        <v>0</v>
      </c>
      <c r="AC1569" s="71" t="str">
        <f t="shared" si="935"/>
        <v>Handpump</v>
      </c>
      <c r="AD1569" s="71">
        <f t="shared" si="947"/>
        <v>0</v>
      </c>
      <c r="AE1569" s="71" t="str">
        <f t="shared" si="948"/>
        <v/>
      </c>
      <c r="AF1569" s="71">
        <f t="shared" si="936"/>
        <v>1</v>
      </c>
      <c r="AG1569" s="71" t="str">
        <f t="shared" si="937"/>
        <v/>
      </c>
      <c r="AH1569" s="71" t="str">
        <f t="shared" si="938"/>
        <v/>
      </c>
      <c r="AI1569" s="71" t="str">
        <f t="shared" si="939"/>
        <v/>
      </c>
      <c r="AJ1569" s="71" t="str">
        <f t="shared" si="940"/>
        <v>Turbidity</v>
      </c>
      <c r="AK1569" s="71" t="str">
        <f t="shared" si="941"/>
        <v/>
      </c>
      <c r="AL1569" s="71" t="str">
        <f t="shared" si="949"/>
        <v>No Data</v>
      </c>
      <c r="AM1569" s="71">
        <f t="shared" si="942"/>
        <v>0</v>
      </c>
    </row>
    <row r="1570" spans="1:39" x14ac:dyDescent="0.45">
      <c r="A1570" s="71" t="str">
        <f t="shared" si="912"/>
        <v>2731520107</v>
      </c>
      <c r="B1570" s="71" t="str">
        <f t="shared" si="913"/>
        <v>14-09-2019 13:04:52 UTC</v>
      </c>
      <c r="C1570" s="71" t="str">
        <f t="shared" si="914"/>
        <v>9c8t-vemt-34x5</v>
      </c>
      <c r="D1570" s="71" t="str">
        <f t="shared" si="915"/>
        <v>-15.63061582390219</v>
      </c>
      <c r="E1570" s="71" t="str">
        <f t="shared" si="916"/>
        <v>35.122898910194635</v>
      </c>
      <c r="F1570" s="71" t="str">
        <f t="shared" si="917"/>
        <v>956.0</v>
      </c>
      <c r="G1570" s="71" t="str">
        <f t="shared" si="918"/>
        <v>Malawi</v>
      </c>
      <c r="H1570" s="71" t="str">
        <f t="shared" si="919"/>
        <v>Chiradzulu</v>
      </c>
      <c r="I1570" s="71" t="str">
        <f t="shared" si="920"/>
        <v>Chitera</v>
      </c>
      <c r="J1570" s="71" t="str">
        <f t="shared" si="921"/>
        <v>Ntalika</v>
      </c>
      <c r="K1570" s="71" t="str">
        <f t="shared" si="922"/>
        <v>Ntalika</v>
      </c>
      <c r="L1570" s="71">
        <f t="shared" si="923"/>
        <v>0</v>
      </c>
      <c r="M1570" s="71">
        <f t="shared" si="924"/>
        <v>0</v>
      </c>
      <c r="N1570" s="71">
        <f t="shared" si="943"/>
        <v>0</v>
      </c>
      <c r="O1570" s="71" t="str">
        <f t="shared" si="944"/>
        <v>No Improved System</v>
      </c>
      <c r="P1570" s="71" t="s">
        <v>96</v>
      </c>
      <c r="Q1570" s="71" t="str">
        <f t="shared" si="925"/>
        <v/>
      </c>
      <c r="R1570" s="71" t="str">
        <f t="shared" si="926"/>
        <v>Unprotected well</v>
      </c>
      <c r="S1570" s="71" t="str">
        <f t="shared" si="945"/>
        <v>Unprotected well</v>
      </c>
      <c r="T1570" s="71" t="str">
        <f t="shared" si="927"/>
        <v>N/A</v>
      </c>
      <c r="U1570" s="71">
        <f t="shared" si="928"/>
        <v>20</v>
      </c>
      <c r="V1570" s="71" t="str">
        <f t="shared" si="929"/>
        <v>N/A</v>
      </c>
      <c r="W1570" s="71" t="str">
        <f t="shared" si="930"/>
        <v/>
      </c>
      <c r="X1570" s="71" t="str">
        <f t="shared" si="931"/>
        <v/>
      </c>
      <c r="Y1570" s="71" t="str">
        <f t="shared" si="932"/>
        <v/>
      </c>
      <c r="Z1570" s="71" t="str">
        <f t="shared" si="946"/>
        <v>N/A</v>
      </c>
      <c r="AA1570" s="71" t="str">
        <f t="shared" si="933"/>
        <v>N/A</v>
      </c>
      <c r="AB1570" s="71" t="str">
        <f t="shared" si="934"/>
        <v/>
      </c>
      <c r="AC1570" s="71" t="str">
        <f t="shared" si="935"/>
        <v/>
      </c>
      <c r="AD1570" s="71" t="str">
        <f t="shared" si="947"/>
        <v/>
      </c>
      <c r="AE1570" s="71" t="str">
        <f t="shared" si="948"/>
        <v/>
      </c>
      <c r="AF1570" s="71" t="str">
        <f t="shared" si="936"/>
        <v>N/A</v>
      </c>
      <c r="AG1570" s="71" t="str">
        <f t="shared" si="937"/>
        <v/>
      </c>
      <c r="AH1570" s="71" t="str">
        <f t="shared" si="938"/>
        <v/>
      </c>
      <c r="AI1570" s="71" t="str">
        <f t="shared" si="939"/>
        <v/>
      </c>
      <c r="AJ1570" s="71" t="str">
        <f t="shared" si="940"/>
        <v/>
      </c>
      <c r="AK1570" s="71" t="str">
        <f t="shared" si="941"/>
        <v/>
      </c>
      <c r="AL1570" s="71" t="str">
        <f t="shared" si="949"/>
        <v>N/A</v>
      </c>
      <c r="AM1570" s="71" t="str">
        <f t="shared" si="942"/>
        <v>N/A</v>
      </c>
    </row>
    <row r="1571" spans="1:39" x14ac:dyDescent="0.45">
      <c r="A1571" s="71" t="str">
        <f t="shared" si="912"/>
        <v>2725770155</v>
      </c>
      <c r="B1571" s="71" t="str">
        <f t="shared" si="913"/>
        <v>14-09-2019 16:23:51 UTC</v>
      </c>
      <c r="C1571" s="71" t="str">
        <f t="shared" si="914"/>
        <v>qkum-f1fv-7w22</v>
      </c>
      <c r="D1571" s="71" t="str">
        <f t="shared" si="915"/>
        <v>-15.63248268328607</v>
      </c>
      <c r="E1571" s="71" t="str">
        <f t="shared" si="916"/>
        <v>35.151690412312746</v>
      </c>
      <c r="F1571" s="71" t="str">
        <f t="shared" si="917"/>
        <v>1053.0</v>
      </c>
      <c r="G1571" s="71" t="str">
        <f t="shared" si="918"/>
        <v>Malawi</v>
      </c>
      <c r="H1571" s="71" t="str">
        <f t="shared" si="919"/>
        <v>Chiradzulu</v>
      </c>
      <c r="I1571" s="71" t="str">
        <f t="shared" si="920"/>
        <v>Mpama</v>
      </c>
      <c r="J1571" s="71" t="str">
        <f t="shared" si="921"/>
        <v>Kachingwe</v>
      </c>
      <c r="K1571" s="71" t="str">
        <f t="shared" si="922"/>
        <v>Mkwera</v>
      </c>
      <c r="L1571" s="71">
        <f t="shared" si="923"/>
        <v>0</v>
      </c>
      <c r="M1571" s="71">
        <f t="shared" si="924"/>
        <v>0</v>
      </c>
      <c r="N1571" s="71">
        <f t="shared" si="943"/>
        <v>0</v>
      </c>
      <c r="O1571" s="71" t="str">
        <f t="shared" si="944"/>
        <v>No Improved System</v>
      </c>
      <c r="P1571" s="71" t="s">
        <v>96</v>
      </c>
      <c r="Q1571" s="71" t="str">
        <f t="shared" si="925"/>
        <v/>
      </c>
      <c r="R1571" s="71" t="str">
        <f t="shared" si="926"/>
        <v>Unprotected well</v>
      </c>
      <c r="S1571" s="71" t="str">
        <f t="shared" si="945"/>
        <v>Unprotected well</v>
      </c>
      <c r="T1571" s="71" t="str">
        <f t="shared" si="927"/>
        <v>N/A</v>
      </c>
      <c r="U1571" s="71">
        <f t="shared" si="928"/>
        <v>63</v>
      </c>
      <c r="V1571" s="71" t="str">
        <f t="shared" si="929"/>
        <v>N/A</v>
      </c>
      <c r="W1571" s="71" t="str">
        <f t="shared" si="930"/>
        <v/>
      </c>
      <c r="X1571" s="71" t="str">
        <f t="shared" si="931"/>
        <v/>
      </c>
      <c r="Y1571" s="71" t="str">
        <f t="shared" si="932"/>
        <v/>
      </c>
      <c r="Z1571" s="71" t="str">
        <f t="shared" si="946"/>
        <v>N/A</v>
      </c>
      <c r="AA1571" s="71" t="str">
        <f t="shared" si="933"/>
        <v>N/A</v>
      </c>
      <c r="AB1571" s="71" t="str">
        <f t="shared" si="934"/>
        <v/>
      </c>
      <c r="AC1571" s="71" t="str">
        <f t="shared" si="935"/>
        <v/>
      </c>
      <c r="AD1571" s="71" t="str">
        <f t="shared" si="947"/>
        <v/>
      </c>
      <c r="AE1571" s="71" t="str">
        <f t="shared" si="948"/>
        <v/>
      </c>
      <c r="AF1571" s="71" t="str">
        <f t="shared" si="936"/>
        <v>N/A</v>
      </c>
      <c r="AG1571" s="71" t="str">
        <f t="shared" si="937"/>
        <v/>
      </c>
      <c r="AH1571" s="71" t="str">
        <f t="shared" si="938"/>
        <v/>
      </c>
      <c r="AI1571" s="71" t="str">
        <f t="shared" si="939"/>
        <v/>
      </c>
      <c r="AJ1571" s="71" t="str">
        <f t="shared" si="940"/>
        <v/>
      </c>
      <c r="AK1571" s="71" t="str">
        <f t="shared" si="941"/>
        <v/>
      </c>
      <c r="AL1571" s="71" t="str">
        <f t="shared" si="949"/>
        <v>N/A</v>
      </c>
      <c r="AM1571" s="71" t="str">
        <f t="shared" si="942"/>
        <v>N/A</v>
      </c>
    </row>
    <row r="1572" spans="1:39" x14ac:dyDescent="0.45">
      <c r="A1572" s="71" t="str">
        <f t="shared" si="912"/>
        <v>2725800058</v>
      </c>
      <c r="B1572" s="71" t="str">
        <f t="shared" si="913"/>
        <v>14-09-2019 16:24:44 UTC</v>
      </c>
      <c r="C1572" s="71" t="str">
        <f t="shared" si="914"/>
        <v>14tp-fvcm-pb</v>
      </c>
      <c r="D1572" s="71" t="str">
        <f t="shared" si="915"/>
        <v>-15.637638811022043</v>
      </c>
      <c r="E1572" s="71" t="str">
        <f t="shared" si="916"/>
        <v>35.153940953314304</v>
      </c>
      <c r="F1572" s="71" t="str">
        <f t="shared" si="917"/>
        <v>1077.0</v>
      </c>
      <c r="G1572" s="71" t="str">
        <f t="shared" si="918"/>
        <v>Malawi</v>
      </c>
      <c r="H1572" s="71" t="str">
        <f t="shared" si="919"/>
        <v>Chiradzulu</v>
      </c>
      <c r="I1572" s="71" t="str">
        <f t="shared" si="920"/>
        <v>Mpama</v>
      </c>
      <c r="J1572" s="71" t="str">
        <f t="shared" si="921"/>
        <v>Kachingwe</v>
      </c>
      <c r="K1572" s="71" t="str">
        <f t="shared" si="922"/>
        <v>Mkwera</v>
      </c>
      <c r="L1572" s="71">
        <f t="shared" si="923"/>
        <v>0</v>
      </c>
      <c r="M1572" s="71">
        <f t="shared" si="924"/>
        <v>0</v>
      </c>
      <c r="N1572" s="71">
        <f t="shared" si="943"/>
        <v>0</v>
      </c>
      <c r="O1572" s="71" t="str">
        <f t="shared" si="944"/>
        <v>No Improved System</v>
      </c>
      <c r="P1572" s="71" t="s">
        <v>96</v>
      </c>
      <c r="Q1572" s="71" t="str">
        <f t="shared" si="925"/>
        <v/>
      </c>
      <c r="R1572" s="71" t="str">
        <f t="shared" si="926"/>
        <v>Unprotected well</v>
      </c>
      <c r="S1572" s="71" t="str">
        <f t="shared" si="945"/>
        <v>Unprotected well</v>
      </c>
      <c r="T1572" s="71" t="str">
        <f t="shared" si="927"/>
        <v>N/A</v>
      </c>
      <c r="U1572" s="71">
        <f t="shared" si="928"/>
        <v>103</v>
      </c>
      <c r="V1572" s="71" t="str">
        <f t="shared" si="929"/>
        <v>N/A</v>
      </c>
      <c r="W1572" s="71" t="str">
        <f t="shared" si="930"/>
        <v/>
      </c>
      <c r="X1572" s="71" t="str">
        <f t="shared" si="931"/>
        <v/>
      </c>
      <c r="Y1572" s="71" t="str">
        <f t="shared" si="932"/>
        <v/>
      </c>
      <c r="Z1572" s="71" t="str">
        <f t="shared" si="946"/>
        <v>N/A</v>
      </c>
      <c r="AA1572" s="71" t="str">
        <f t="shared" si="933"/>
        <v>N/A</v>
      </c>
      <c r="AB1572" s="71" t="str">
        <f t="shared" si="934"/>
        <v/>
      </c>
      <c r="AC1572" s="71" t="str">
        <f t="shared" si="935"/>
        <v/>
      </c>
      <c r="AD1572" s="71" t="str">
        <f t="shared" si="947"/>
        <v/>
      </c>
      <c r="AE1572" s="71" t="str">
        <f t="shared" si="948"/>
        <v/>
      </c>
      <c r="AF1572" s="71" t="str">
        <f t="shared" si="936"/>
        <v>N/A</v>
      </c>
      <c r="AG1572" s="71" t="str">
        <f t="shared" si="937"/>
        <v/>
      </c>
      <c r="AH1572" s="71" t="str">
        <f t="shared" si="938"/>
        <v/>
      </c>
      <c r="AI1572" s="71" t="str">
        <f t="shared" si="939"/>
        <v/>
      </c>
      <c r="AJ1572" s="71" t="str">
        <f t="shared" si="940"/>
        <v/>
      </c>
      <c r="AK1572" s="71" t="str">
        <f t="shared" si="941"/>
        <v/>
      </c>
      <c r="AL1572" s="71" t="str">
        <f t="shared" si="949"/>
        <v>N/A</v>
      </c>
      <c r="AM1572" s="71" t="str">
        <f t="shared" si="942"/>
        <v>N/A</v>
      </c>
    </row>
    <row r="1573" spans="1:39" x14ac:dyDescent="0.45">
      <c r="A1573" s="71" t="str">
        <f t="shared" si="912"/>
        <v>2748470150</v>
      </c>
      <c r="B1573" s="71" t="str">
        <f t="shared" si="913"/>
        <v>14-09-2019 16:26:15 UTC</v>
      </c>
      <c r="C1573" s="71" t="str">
        <f t="shared" si="914"/>
        <v>gwgc-kccp-7svh</v>
      </c>
      <c r="D1573" s="71" t="str">
        <f t="shared" si="915"/>
        <v>-15.635071601718664</v>
      </c>
      <c r="E1573" s="71" t="str">
        <f t="shared" si="916"/>
        <v>35.15266698785126</v>
      </c>
      <c r="F1573" s="71" t="str">
        <f t="shared" si="917"/>
        <v>1066.0</v>
      </c>
      <c r="G1573" s="71" t="str">
        <f t="shared" si="918"/>
        <v>Malawi</v>
      </c>
      <c r="H1573" s="71" t="str">
        <f t="shared" si="919"/>
        <v>Chiradzulu</v>
      </c>
      <c r="I1573" s="71" t="str">
        <f t="shared" si="920"/>
        <v>Mpama</v>
      </c>
      <c r="J1573" s="71" t="str">
        <f t="shared" si="921"/>
        <v>Kachingwe</v>
      </c>
      <c r="K1573" s="71" t="str">
        <f t="shared" si="922"/>
        <v>Mkwera</v>
      </c>
      <c r="L1573" s="71">
        <f t="shared" si="923"/>
        <v>0</v>
      </c>
      <c r="M1573" s="71">
        <f t="shared" si="924"/>
        <v>0</v>
      </c>
      <c r="N1573" s="71">
        <f t="shared" si="943"/>
        <v>6</v>
      </c>
      <c r="O1573" s="71" t="str">
        <f t="shared" si="944"/>
        <v>Intermediate Level of Service</v>
      </c>
      <c r="P1573" s="71">
        <v>1</v>
      </c>
      <c r="Q1573" s="71" t="str">
        <f t="shared" si="925"/>
        <v>Afridev Handpump</v>
      </c>
      <c r="R1573" s="71" t="str">
        <f t="shared" si="926"/>
        <v/>
      </c>
      <c r="S1573" s="71" t="str">
        <f t="shared" si="945"/>
        <v>Afridev Handpump</v>
      </c>
      <c r="T1573" s="71">
        <f t="shared" si="927"/>
        <v>1</v>
      </c>
      <c r="U1573" s="71">
        <f t="shared" si="928"/>
        <v>734</v>
      </c>
      <c r="V1573" s="71">
        <f t="shared" si="929"/>
        <v>0</v>
      </c>
      <c r="W1573" s="71">
        <f t="shared" si="930"/>
        <v>0</v>
      </c>
      <c r="X1573" s="71">
        <f t="shared" si="931"/>
        <v>1</v>
      </c>
      <c r="Y1573" s="71">
        <f t="shared" si="932"/>
        <v>0</v>
      </c>
      <c r="Z1573" s="71">
        <f t="shared" si="946"/>
        <v>0</v>
      </c>
      <c r="AA1573" s="71">
        <f t="shared" si="933"/>
        <v>1</v>
      </c>
      <c r="AB1573" s="71">
        <f t="shared" si="934"/>
        <v>56</v>
      </c>
      <c r="AC1573" s="71" t="str">
        <f t="shared" si="935"/>
        <v>Handpump</v>
      </c>
      <c r="AD1573" s="71">
        <f t="shared" si="947"/>
        <v>56</v>
      </c>
      <c r="AE1573" s="71" t="str">
        <f t="shared" si="948"/>
        <v/>
      </c>
      <c r="AF1573" s="71">
        <f t="shared" si="936"/>
        <v>1</v>
      </c>
      <c r="AG1573" s="71" t="str">
        <f t="shared" si="937"/>
        <v/>
      </c>
      <c r="AH1573" s="71" t="str">
        <f t="shared" si="938"/>
        <v/>
      </c>
      <c r="AI1573" s="71">
        <f t="shared" si="939"/>
        <v>1</v>
      </c>
      <c r="AJ1573" s="71" t="str">
        <f t="shared" si="940"/>
        <v>Turbidity</v>
      </c>
      <c r="AK1573" s="71">
        <f t="shared" si="941"/>
        <v>1</v>
      </c>
      <c r="AL1573" s="71">
        <f t="shared" si="949"/>
        <v>1</v>
      </c>
      <c r="AM1573" s="71">
        <f t="shared" si="942"/>
        <v>1</v>
      </c>
    </row>
    <row r="1574" spans="1:39" x14ac:dyDescent="0.45">
      <c r="A1574" s="71" t="str">
        <f t="shared" si="912"/>
        <v>2713840145</v>
      </c>
      <c r="B1574" s="71" t="str">
        <f t="shared" si="913"/>
        <v>14-09-2019 16:28:19 UTC</v>
      </c>
      <c r="C1574" s="71" t="str">
        <f t="shared" si="914"/>
        <v>svey-1nss-qs9p</v>
      </c>
      <c r="D1574" s="71" t="str">
        <f t="shared" si="915"/>
        <v>-15.637376080267131</v>
      </c>
      <c r="E1574" s="71" t="str">
        <f t="shared" si="916"/>
        <v>35.151845226064324</v>
      </c>
      <c r="F1574" s="71" t="str">
        <f t="shared" si="917"/>
        <v>1069.0</v>
      </c>
      <c r="G1574" s="71" t="str">
        <f t="shared" si="918"/>
        <v>Malawi</v>
      </c>
      <c r="H1574" s="71" t="str">
        <f t="shared" si="919"/>
        <v>Chiradzulu</v>
      </c>
      <c r="I1574" s="71" t="str">
        <f t="shared" si="920"/>
        <v>Mpama</v>
      </c>
      <c r="J1574" s="71" t="str">
        <f t="shared" si="921"/>
        <v>Kachingwe</v>
      </c>
      <c r="K1574" s="71" t="str">
        <f t="shared" si="922"/>
        <v>Mkwera</v>
      </c>
      <c r="L1574" s="71">
        <f t="shared" si="923"/>
        <v>0</v>
      </c>
      <c r="M1574" s="71">
        <f t="shared" si="924"/>
        <v>0</v>
      </c>
      <c r="N1574" s="71">
        <f t="shared" si="943"/>
        <v>0</v>
      </c>
      <c r="O1574" s="71" t="str">
        <f t="shared" si="944"/>
        <v>No Improved System</v>
      </c>
      <c r="P1574" s="71" t="s">
        <v>96</v>
      </c>
      <c r="Q1574" s="71" t="str">
        <f t="shared" si="925"/>
        <v/>
      </c>
      <c r="R1574" s="71" t="str">
        <f t="shared" si="926"/>
        <v>Unprotected well</v>
      </c>
      <c r="S1574" s="71" t="str">
        <f t="shared" si="945"/>
        <v>Unprotected well</v>
      </c>
      <c r="T1574" s="71" t="str">
        <f t="shared" si="927"/>
        <v>N/A</v>
      </c>
      <c r="U1574" s="71">
        <f t="shared" si="928"/>
        <v>503</v>
      </c>
      <c r="V1574" s="71" t="str">
        <f t="shared" si="929"/>
        <v>N/A</v>
      </c>
      <c r="W1574" s="71" t="str">
        <f t="shared" si="930"/>
        <v/>
      </c>
      <c r="X1574" s="71" t="str">
        <f t="shared" si="931"/>
        <v/>
      </c>
      <c r="Y1574" s="71" t="str">
        <f t="shared" si="932"/>
        <v/>
      </c>
      <c r="Z1574" s="71" t="str">
        <f t="shared" si="946"/>
        <v>N/A</v>
      </c>
      <c r="AA1574" s="71" t="str">
        <f t="shared" si="933"/>
        <v>N/A</v>
      </c>
      <c r="AB1574" s="71" t="str">
        <f t="shared" si="934"/>
        <v/>
      </c>
      <c r="AC1574" s="71" t="str">
        <f t="shared" si="935"/>
        <v/>
      </c>
      <c r="AD1574" s="71" t="str">
        <f t="shared" si="947"/>
        <v/>
      </c>
      <c r="AE1574" s="71" t="str">
        <f t="shared" si="948"/>
        <v/>
      </c>
      <c r="AF1574" s="71" t="str">
        <f t="shared" si="936"/>
        <v>N/A</v>
      </c>
      <c r="AG1574" s="71" t="str">
        <f t="shared" si="937"/>
        <v/>
      </c>
      <c r="AH1574" s="71" t="str">
        <f t="shared" si="938"/>
        <v/>
      </c>
      <c r="AI1574" s="71" t="str">
        <f t="shared" si="939"/>
        <v/>
      </c>
      <c r="AJ1574" s="71" t="str">
        <f t="shared" si="940"/>
        <v/>
      </c>
      <c r="AK1574" s="71" t="str">
        <f t="shared" si="941"/>
        <v/>
      </c>
      <c r="AL1574" s="71" t="str">
        <f t="shared" si="949"/>
        <v>N/A</v>
      </c>
      <c r="AM1574" s="71" t="str">
        <f t="shared" si="942"/>
        <v>N/A</v>
      </c>
    </row>
    <row r="1575" spans="1:39" x14ac:dyDescent="0.45">
      <c r="A1575" s="71" t="str">
        <f t="shared" si="912"/>
        <v>2743120183</v>
      </c>
      <c r="B1575" s="71" t="str">
        <f t="shared" si="913"/>
        <v>14-09-2019 16:30:33 UTC</v>
      </c>
      <c r="C1575" s="71" t="str">
        <f t="shared" si="914"/>
        <v>ba58-fpnr-n27k</v>
      </c>
      <c r="D1575" s="71" t="str">
        <f t="shared" si="915"/>
        <v>-15.641694688238204</v>
      </c>
      <c r="E1575" s="71" t="str">
        <f t="shared" si="916"/>
        <v>35.15050093643367</v>
      </c>
      <c r="F1575" s="71" t="str">
        <f t="shared" si="917"/>
        <v>1103.0</v>
      </c>
      <c r="G1575" s="71" t="str">
        <f t="shared" si="918"/>
        <v>Malawi</v>
      </c>
      <c r="H1575" s="71" t="str">
        <f t="shared" si="919"/>
        <v>Chiradzulu</v>
      </c>
      <c r="I1575" s="71" t="str">
        <f t="shared" si="920"/>
        <v>Mpama</v>
      </c>
      <c r="J1575" s="71" t="str">
        <f t="shared" si="921"/>
        <v>Makalani</v>
      </c>
      <c r="K1575" s="71" t="str">
        <f t="shared" si="922"/>
        <v>Makalani</v>
      </c>
      <c r="L1575" s="71">
        <f t="shared" si="923"/>
        <v>0</v>
      </c>
      <c r="M1575" s="71">
        <f t="shared" si="924"/>
        <v>0</v>
      </c>
      <c r="N1575" s="71">
        <f t="shared" si="943"/>
        <v>8</v>
      </c>
      <c r="O1575" s="71" t="str">
        <f t="shared" si="944"/>
        <v>High Level of Service</v>
      </c>
      <c r="P1575" s="71">
        <v>1</v>
      </c>
      <c r="Q1575" s="71" t="str">
        <f t="shared" si="925"/>
        <v>Afridev Handpump</v>
      </c>
      <c r="R1575" s="71" t="str">
        <f t="shared" si="926"/>
        <v/>
      </c>
      <c r="S1575" s="71" t="str">
        <f t="shared" si="945"/>
        <v>Afridev Handpump</v>
      </c>
      <c r="T1575" s="71">
        <f t="shared" si="927"/>
        <v>1</v>
      </c>
      <c r="U1575" s="71">
        <f t="shared" si="928"/>
        <v>20</v>
      </c>
      <c r="V1575" s="71">
        <f t="shared" si="929"/>
        <v>1</v>
      </c>
      <c r="W1575" s="71">
        <f t="shared" si="930"/>
        <v>1</v>
      </c>
      <c r="X1575" s="71" t="str">
        <f t="shared" si="931"/>
        <v/>
      </c>
      <c r="Y1575" s="71" t="str">
        <f t="shared" si="932"/>
        <v/>
      </c>
      <c r="Z1575" s="71">
        <f t="shared" si="946"/>
        <v>1</v>
      </c>
      <c r="AA1575" s="71">
        <f t="shared" si="933"/>
        <v>1</v>
      </c>
      <c r="AB1575" s="71">
        <f t="shared" si="934"/>
        <v>53</v>
      </c>
      <c r="AC1575" s="71" t="str">
        <f t="shared" si="935"/>
        <v>Handpump</v>
      </c>
      <c r="AD1575" s="71">
        <f t="shared" si="947"/>
        <v>53</v>
      </c>
      <c r="AE1575" s="71" t="str">
        <f t="shared" si="948"/>
        <v/>
      </c>
      <c r="AF1575" s="71">
        <f t="shared" si="936"/>
        <v>1</v>
      </c>
      <c r="AG1575" s="71" t="str">
        <f t="shared" si="937"/>
        <v/>
      </c>
      <c r="AH1575" s="71" t="str">
        <f t="shared" si="938"/>
        <v/>
      </c>
      <c r="AI1575" s="71">
        <f t="shared" si="939"/>
        <v>1</v>
      </c>
      <c r="AJ1575" s="71" t="str">
        <f t="shared" si="940"/>
        <v>Turbidity</v>
      </c>
      <c r="AK1575" s="71">
        <f t="shared" si="941"/>
        <v>1</v>
      </c>
      <c r="AL1575" s="71">
        <f t="shared" si="949"/>
        <v>1</v>
      </c>
      <c r="AM1575" s="71">
        <f t="shared" si="942"/>
        <v>1</v>
      </c>
    </row>
    <row r="1576" spans="1:39" x14ac:dyDescent="0.45">
      <c r="A1576" s="71" t="str">
        <f t="shared" si="912"/>
        <v>2729480167</v>
      </c>
      <c r="B1576" s="71" t="str">
        <f t="shared" si="913"/>
        <v>14-09-2019 16:30:47 UTC</v>
      </c>
      <c r="C1576" s="71" t="str">
        <f t="shared" si="914"/>
        <v>97rt-8ev0-cu96</v>
      </c>
      <c r="D1576" s="71" t="str">
        <f t="shared" si="915"/>
        <v>-15.641788733191788</v>
      </c>
      <c r="E1576" s="71" t="str">
        <f t="shared" si="916"/>
        <v>35.1504840888083</v>
      </c>
      <c r="F1576" s="71" t="str">
        <f t="shared" si="917"/>
        <v>1079.0</v>
      </c>
      <c r="G1576" s="71" t="str">
        <f t="shared" si="918"/>
        <v>Malawi</v>
      </c>
      <c r="H1576" s="71" t="str">
        <f t="shared" si="919"/>
        <v>Chiradzulu</v>
      </c>
      <c r="I1576" s="71" t="str">
        <f t="shared" si="920"/>
        <v>Mpama</v>
      </c>
      <c r="J1576" s="71" t="str">
        <f t="shared" si="921"/>
        <v>Makalani</v>
      </c>
      <c r="K1576" s="71" t="str">
        <f t="shared" si="922"/>
        <v>Makalani</v>
      </c>
      <c r="L1576" s="71">
        <f t="shared" si="923"/>
        <v>0</v>
      </c>
      <c r="M1576" s="71">
        <f t="shared" si="924"/>
        <v>0</v>
      </c>
      <c r="N1576" s="71">
        <f t="shared" si="943"/>
        <v>8</v>
      </c>
      <c r="O1576" s="71" t="str">
        <f t="shared" si="944"/>
        <v>High Level of Service</v>
      </c>
      <c r="P1576" s="71">
        <v>1</v>
      </c>
      <c r="Q1576" s="71" t="str">
        <f t="shared" si="925"/>
        <v>Afridev Handpump</v>
      </c>
      <c r="R1576" s="71" t="str">
        <f t="shared" si="926"/>
        <v/>
      </c>
      <c r="S1576" s="71" t="str">
        <f t="shared" si="945"/>
        <v>Afridev Handpump</v>
      </c>
      <c r="T1576" s="71">
        <f t="shared" si="927"/>
        <v>1</v>
      </c>
      <c r="U1576" s="71">
        <f t="shared" si="928"/>
        <v>100</v>
      </c>
      <c r="V1576" s="71">
        <f t="shared" si="929"/>
        <v>1</v>
      </c>
      <c r="W1576" s="71">
        <f t="shared" si="930"/>
        <v>1</v>
      </c>
      <c r="X1576" s="71" t="str">
        <f t="shared" si="931"/>
        <v/>
      </c>
      <c r="Y1576" s="71" t="str">
        <f t="shared" si="932"/>
        <v/>
      </c>
      <c r="Z1576" s="71">
        <f t="shared" si="946"/>
        <v>1</v>
      </c>
      <c r="AA1576" s="71">
        <f t="shared" si="933"/>
        <v>1</v>
      </c>
      <c r="AB1576" s="71">
        <f t="shared" si="934"/>
        <v>43</v>
      </c>
      <c r="AC1576" s="71" t="str">
        <f t="shared" si="935"/>
        <v>Handpump</v>
      </c>
      <c r="AD1576" s="71">
        <f t="shared" si="947"/>
        <v>43</v>
      </c>
      <c r="AE1576" s="71" t="str">
        <f t="shared" si="948"/>
        <v/>
      </c>
      <c r="AF1576" s="71">
        <f t="shared" si="936"/>
        <v>1</v>
      </c>
      <c r="AG1576" s="71" t="str">
        <f t="shared" si="937"/>
        <v/>
      </c>
      <c r="AH1576" s="71" t="str">
        <f t="shared" si="938"/>
        <v/>
      </c>
      <c r="AI1576" s="71">
        <f t="shared" si="939"/>
        <v>1</v>
      </c>
      <c r="AJ1576" s="71" t="str">
        <f t="shared" si="940"/>
        <v>Turbidity</v>
      </c>
      <c r="AK1576" s="71">
        <f t="shared" si="941"/>
        <v>1</v>
      </c>
      <c r="AL1576" s="71">
        <f t="shared" si="949"/>
        <v>1</v>
      </c>
      <c r="AM1576" s="71">
        <f t="shared" si="942"/>
        <v>1</v>
      </c>
    </row>
    <row r="1577" spans="1:39" x14ac:dyDescent="0.45">
      <c r="A1577" s="71" t="str">
        <f t="shared" si="912"/>
        <v>2733360057</v>
      </c>
      <c r="B1577" s="71" t="str">
        <f t="shared" si="913"/>
        <v>14-09-2019 16:34:21 UTC</v>
      </c>
      <c r="C1577" s="71" t="str">
        <f t="shared" si="914"/>
        <v>7kvh-b386-g9b0</v>
      </c>
      <c r="D1577" s="71" t="str">
        <f t="shared" si="915"/>
        <v>-15.636493298225105</v>
      </c>
      <c r="E1577" s="71" t="str">
        <f t="shared" si="916"/>
        <v>35.15444998629391</v>
      </c>
      <c r="F1577" s="71" t="str">
        <f t="shared" si="917"/>
        <v>1051.0</v>
      </c>
      <c r="G1577" s="71" t="str">
        <f t="shared" si="918"/>
        <v>Malawi</v>
      </c>
      <c r="H1577" s="71" t="str">
        <f t="shared" si="919"/>
        <v>Chiradzulu</v>
      </c>
      <c r="I1577" s="71" t="str">
        <f t="shared" si="920"/>
        <v>Mpama</v>
      </c>
      <c r="J1577" s="71" t="str">
        <f t="shared" si="921"/>
        <v>Kachingwe</v>
      </c>
      <c r="K1577" s="71" t="str">
        <f t="shared" si="922"/>
        <v>Mkwera</v>
      </c>
      <c r="L1577" s="71">
        <f t="shared" si="923"/>
        <v>0</v>
      </c>
      <c r="M1577" s="71">
        <f t="shared" si="924"/>
        <v>0</v>
      </c>
      <c r="N1577" s="71">
        <f t="shared" si="943"/>
        <v>0</v>
      </c>
      <c r="O1577" s="71" t="str">
        <f t="shared" si="944"/>
        <v>No Improved System</v>
      </c>
      <c r="P1577" s="71" t="s">
        <v>96</v>
      </c>
      <c r="Q1577" s="71" t="str">
        <f t="shared" si="925"/>
        <v/>
      </c>
      <c r="R1577" s="71" t="str">
        <f t="shared" si="926"/>
        <v>Unprotected well</v>
      </c>
      <c r="S1577" s="71" t="str">
        <f t="shared" si="945"/>
        <v>Unprotected well</v>
      </c>
      <c r="T1577" s="71" t="str">
        <f t="shared" si="927"/>
        <v>N/A</v>
      </c>
      <c r="U1577" s="71">
        <f t="shared" si="928"/>
        <v>193</v>
      </c>
      <c r="V1577" s="71" t="str">
        <f t="shared" si="929"/>
        <v>N/A</v>
      </c>
      <c r="W1577" s="71" t="str">
        <f t="shared" si="930"/>
        <v/>
      </c>
      <c r="X1577" s="71" t="str">
        <f t="shared" si="931"/>
        <v/>
      </c>
      <c r="Y1577" s="71" t="str">
        <f t="shared" si="932"/>
        <v/>
      </c>
      <c r="Z1577" s="71" t="str">
        <f t="shared" si="946"/>
        <v>N/A</v>
      </c>
      <c r="AA1577" s="71" t="str">
        <f t="shared" si="933"/>
        <v>N/A</v>
      </c>
      <c r="AB1577" s="71" t="str">
        <f t="shared" si="934"/>
        <v/>
      </c>
      <c r="AC1577" s="71" t="str">
        <f t="shared" si="935"/>
        <v/>
      </c>
      <c r="AD1577" s="71" t="str">
        <f t="shared" si="947"/>
        <v/>
      </c>
      <c r="AE1577" s="71" t="str">
        <f t="shared" si="948"/>
        <v/>
      </c>
      <c r="AF1577" s="71" t="str">
        <f t="shared" si="936"/>
        <v>N/A</v>
      </c>
      <c r="AG1577" s="71" t="str">
        <f t="shared" si="937"/>
        <v/>
      </c>
      <c r="AH1577" s="71" t="str">
        <f t="shared" si="938"/>
        <v/>
      </c>
      <c r="AI1577" s="71" t="str">
        <f t="shared" si="939"/>
        <v/>
      </c>
      <c r="AJ1577" s="71" t="str">
        <f t="shared" si="940"/>
        <v/>
      </c>
      <c r="AK1577" s="71" t="str">
        <f t="shared" si="941"/>
        <v/>
      </c>
      <c r="AL1577" s="71" t="str">
        <f t="shared" si="949"/>
        <v>N/A</v>
      </c>
      <c r="AM1577" s="71" t="str">
        <f t="shared" si="942"/>
        <v>N/A</v>
      </c>
    </row>
    <row r="1578" spans="1:39" x14ac:dyDescent="0.45">
      <c r="A1578" s="71" t="str">
        <f t="shared" si="912"/>
        <v>2725760144</v>
      </c>
      <c r="B1578" s="71" t="str">
        <f t="shared" si="913"/>
        <v>14-09-2019 16:36:04 UTC</v>
      </c>
      <c r="C1578" s="71" t="str">
        <f t="shared" si="914"/>
        <v>g0v3-f3w6-td0d</v>
      </c>
      <c r="D1578" s="71" t="str">
        <f t="shared" si="915"/>
        <v>-15.640069227665663</v>
      </c>
      <c r="E1578" s="71" t="str">
        <f t="shared" si="916"/>
        <v>35.15158345922828</v>
      </c>
      <c r="F1578" s="71" t="str">
        <f t="shared" si="917"/>
        <v>1068.0</v>
      </c>
      <c r="G1578" s="71" t="str">
        <f t="shared" si="918"/>
        <v>Malawi</v>
      </c>
      <c r="H1578" s="71" t="str">
        <f t="shared" si="919"/>
        <v>Chiradzulu</v>
      </c>
      <c r="I1578" s="71" t="str">
        <f t="shared" si="920"/>
        <v>Mpama</v>
      </c>
      <c r="J1578" s="71" t="str">
        <f t="shared" si="921"/>
        <v>Kachingwe</v>
      </c>
      <c r="K1578" s="71" t="str">
        <f t="shared" si="922"/>
        <v>Mkwera</v>
      </c>
      <c r="L1578" s="71">
        <f t="shared" si="923"/>
        <v>0</v>
      </c>
      <c r="M1578" s="71">
        <f t="shared" si="924"/>
        <v>0</v>
      </c>
      <c r="N1578" s="71">
        <f t="shared" si="943"/>
        <v>7</v>
      </c>
      <c r="O1578" s="71" t="str">
        <f t="shared" si="944"/>
        <v>Intermediate Level of Service</v>
      </c>
      <c r="P1578" s="71">
        <v>1</v>
      </c>
      <c r="Q1578" s="71" t="str">
        <f t="shared" si="925"/>
        <v>Afridev Handpump</v>
      </c>
      <c r="R1578" s="71" t="str">
        <f t="shared" si="926"/>
        <v/>
      </c>
      <c r="S1578" s="71" t="str">
        <f t="shared" si="945"/>
        <v>Afridev Handpump</v>
      </c>
      <c r="T1578" s="71">
        <f t="shared" si="927"/>
        <v>1</v>
      </c>
      <c r="U1578" s="71">
        <f t="shared" si="928"/>
        <v>400</v>
      </c>
      <c r="V1578" s="71">
        <f t="shared" si="929"/>
        <v>0</v>
      </c>
      <c r="W1578" s="71">
        <f t="shared" si="930"/>
        <v>1</v>
      </c>
      <c r="X1578" s="71" t="str">
        <f t="shared" si="931"/>
        <v/>
      </c>
      <c r="Y1578" s="71" t="str">
        <f t="shared" si="932"/>
        <v/>
      </c>
      <c r="Z1578" s="71">
        <f t="shared" si="946"/>
        <v>1</v>
      </c>
      <c r="AA1578" s="71">
        <f t="shared" si="933"/>
        <v>1</v>
      </c>
      <c r="AB1578" s="71">
        <f t="shared" si="934"/>
        <v>47</v>
      </c>
      <c r="AC1578" s="71" t="str">
        <f t="shared" si="935"/>
        <v>Handpump</v>
      </c>
      <c r="AD1578" s="71">
        <f t="shared" si="947"/>
        <v>47</v>
      </c>
      <c r="AE1578" s="71" t="str">
        <f t="shared" si="948"/>
        <v/>
      </c>
      <c r="AF1578" s="71">
        <f t="shared" si="936"/>
        <v>1</v>
      </c>
      <c r="AG1578" s="71" t="str">
        <f t="shared" si="937"/>
        <v/>
      </c>
      <c r="AH1578" s="71" t="str">
        <f t="shared" si="938"/>
        <v/>
      </c>
      <c r="AI1578" s="71">
        <f t="shared" si="939"/>
        <v>1</v>
      </c>
      <c r="AJ1578" s="71" t="str">
        <f t="shared" si="940"/>
        <v>Turbidity</v>
      </c>
      <c r="AK1578" s="71">
        <f t="shared" si="941"/>
        <v>1</v>
      </c>
      <c r="AL1578" s="71">
        <f t="shared" si="949"/>
        <v>1</v>
      </c>
      <c r="AM1578" s="71">
        <f t="shared" si="942"/>
        <v>1</v>
      </c>
    </row>
    <row r="1579" spans="1:39" x14ac:dyDescent="0.45">
      <c r="A1579" s="71" t="str">
        <f t="shared" si="912"/>
        <v>2743150100</v>
      </c>
      <c r="B1579" s="71" t="str">
        <f t="shared" si="913"/>
        <v>14-09-2019 19:45:02 UTC</v>
      </c>
      <c r="C1579" s="71" t="str">
        <f t="shared" si="914"/>
        <v>9ba9-yrab-yd48</v>
      </c>
      <c r="D1579" s="71" t="str">
        <f t="shared" si="915"/>
        <v>-15.753517616540194</v>
      </c>
      <c r="E1579" s="71" t="str">
        <f t="shared" si="916"/>
        <v>35.12870312668383</v>
      </c>
      <c r="F1579" s="71" t="str">
        <f t="shared" si="917"/>
        <v>1038.0</v>
      </c>
      <c r="G1579" s="71" t="str">
        <f t="shared" si="918"/>
        <v>Malawi</v>
      </c>
      <c r="H1579" s="71" t="str">
        <f t="shared" si="919"/>
        <v>Chiradzulu</v>
      </c>
      <c r="I1579" s="71" t="str">
        <f t="shared" si="920"/>
        <v>Mpama</v>
      </c>
      <c r="J1579" s="71" t="str">
        <f t="shared" si="921"/>
        <v>Nsaka</v>
      </c>
      <c r="K1579" s="71" t="str">
        <f t="shared" si="922"/>
        <v>Joliji</v>
      </c>
      <c r="L1579" s="71">
        <f t="shared" si="923"/>
        <v>0</v>
      </c>
      <c r="M1579" s="71">
        <f t="shared" si="924"/>
        <v>0</v>
      </c>
      <c r="N1579" s="71">
        <f t="shared" si="943"/>
        <v>0</v>
      </c>
      <c r="O1579" s="71" t="str">
        <f t="shared" si="944"/>
        <v>No Improved System</v>
      </c>
      <c r="P1579" s="71" t="s">
        <v>96</v>
      </c>
      <c r="Q1579" s="71" t="str">
        <f t="shared" si="925"/>
        <v/>
      </c>
      <c r="R1579" s="71" t="str">
        <f t="shared" si="926"/>
        <v>Unprotected well</v>
      </c>
      <c r="S1579" s="71" t="str">
        <f t="shared" si="945"/>
        <v>Unprotected well</v>
      </c>
      <c r="T1579" s="71" t="str">
        <f t="shared" si="927"/>
        <v>N/A</v>
      </c>
      <c r="U1579" s="71">
        <f t="shared" si="928"/>
        <v>200</v>
      </c>
      <c r="V1579" s="71" t="str">
        <f t="shared" si="929"/>
        <v>N/A</v>
      </c>
      <c r="W1579" s="71" t="str">
        <f t="shared" si="930"/>
        <v/>
      </c>
      <c r="X1579" s="71" t="str">
        <f t="shared" si="931"/>
        <v/>
      </c>
      <c r="Y1579" s="71" t="str">
        <f t="shared" si="932"/>
        <v/>
      </c>
      <c r="Z1579" s="71" t="str">
        <f t="shared" si="946"/>
        <v>N/A</v>
      </c>
      <c r="AA1579" s="71" t="str">
        <f t="shared" si="933"/>
        <v>N/A</v>
      </c>
      <c r="AB1579" s="71" t="str">
        <f t="shared" si="934"/>
        <v/>
      </c>
      <c r="AC1579" s="71" t="str">
        <f t="shared" si="935"/>
        <v/>
      </c>
      <c r="AD1579" s="71" t="str">
        <f t="shared" si="947"/>
        <v/>
      </c>
      <c r="AE1579" s="71" t="str">
        <f t="shared" si="948"/>
        <v/>
      </c>
      <c r="AF1579" s="71" t="str">
        <f t="shared" si="936"/>
        <v>N/A</v>
      </c>
      <c r="AG1579" s="71" t="str">
        <f t="shared" si="937"/>
        <v/>
      </c>
      <c r="AH1579" s="71" t="str">
        <f t="shared" si="938"/>
        <v/>
      </c>
      <c r="AI1579" s="71" t="str">
        <f t="shared" si="939"/>
        <v/>
      </c>
      <c r="AJ1579" s="71" t="str">
        <f t="shared" si="940"/>
        <v/>
      </c>
      <c r="AK1579" s="71" t="str">
        <f t="shared" si="941"/>
        <v/>
      </c>
      <c r="AL1579" s="71" t="str">
        <f t="shared" si="949"/>
        <v>N/A</v>
      </c>
      <c r="AM1579" s="71" t="str">
        <f t="shared" si="942"/>
        <v>N/A</v>
      </c>
    </row>
    <row r="1580" spans="1:39" x14ac:dyDescent="0.45">
      <c r="A1580" s="71" t="str">
        <f t="shared" si="912"/>
        <v>2733850274</v>
      </c>
      <c r="B1580" s="71" t="str">
        <f t="shared" si="913"/>
        <v>15-09-2019 13:24:41 UTC</v>
      </c>
      <c r="C1580" s="71" t="str">
        <f t="shared" si="914"/>
        <v>vkrf-j7xq-kj50</v>
      </c>
      <c r="D1580" s="71" t="str">
        <f t="shared" si="915"/>
        <v>-15.658726170659065</v>
      </c>
      <c r="E1580" s="71" t="str">
        <f t="shared" si="916"/>
        <v>35.143513614311814</v>
      </c>
      <c r="F1580" s="71" t="str">
        <f t="shared" si="917"/>
        <v>1057.0</v>
      </c>
      <c r="G1580" s="71" t="str">
        <f t="shared" si="918"/>
        <v>Malawi</v>
      </c>
      <c r="H1580" s="71" t="str">
        <f t="shared" si="919"/>
        <v>Chiradzulu</v>
      </c>
      <c r="I1580" s="71" t="str">
        <f t="shared" si="920"/>
        <v>Mpama</v>
      </c>
      <c r="J1580" s="71" t="str">
        <f t="shared" si="921"/>
        <v>Ndembe</v>
      </c>
      <c r="K1580" s="71" t="str">
        <f t="shared" si="922"/>
        <v>Mofati</v>
      </c>
      <c r="L1580" s="71">
        <f t="shared" si="923"/>
        <v>0</v>
      </c>
      <c r="M1580" s="71">
        <f t="shared" si="924"/>
        <v>0</v>
      </c>
      <c r="N1580" s="71">
        <f t="shared" si="943"/>
        <v>5</v>
      </c>
      <c r="O1580" s="71" t="str">
        <f t="shared" si="944"/>
        <v>Basic Level of Service</v>
      </c>
      <c r="P1580" s="71">
        <v>1</v>
      </c>
      <c r="Q1580" s="71" t="str">
        <f t="shared" si="925"/>
        <v>Afridev Handpump</v>
      </c>
      <c r="R1580" s="71" t="str">
        <f t="shared" si="926"/>
        <v/>
      </c>
      <c r="S1580" s="71" t="str">
        <f t="shared" si="945"/>
        <v>Afridev Handpump</v>
      </c>
      <c r="T1580" s="71">
        <f t="shared" si="927"/>
        <v>1</v>
      </c>
      <c r="U1580" s="71">
        <f t="shared" si="928"/>
        <v>305</v>
      </c>
      <c r="V1580" s="71">
        <f t="shared" si="929"/>
        <v>0</v>
      </c>
      <c r="W1580" s="71">
        <f t="shared" si="930"/>
        <v>0</v>
      </c>
      <c r="X1580" s="71">
        <f t="shared" si="931"/>
        <v>1</v>
      </c>
      <c r="Y1580" s="71">
        <f t="shared" si="932"/>
        <v>0</v>
      </c>
      <c r="Z1580" s="71">
        <f t="shared" si="946"/>
        <v>0</v>
      </c>
      <c r="AA1580" s="71">
        <f t="shared" si="933"/>
        <v>1</v>
      </c>
      <c r="AB1580" s="71">
        <f t="shared" si="934"/>
        <v>77</v>
      </c>
      <c r="AC1580" s="71" t="str">
        <f t="shared" si="935"/>
        <v>Handpump</v>
      </c>
      <c r="AD1580" s="71">
        <f t="shared" si="947"/>
        <v>77</v>
      </c>
      <c r="AE1580" s="71" t="str">
        <f t="shared" si="948"/>
        <v/>
      </c>
      <c r="AF1580" s="71">
        <f t="shared" si="936"/>
        <v>1</v>
      </c>
      <c r="AG1580" s="71" t="str">
        <f t="shared" si="937"/>
        <v/>
      </c>
      <c r="AH1580" s="71" t="str">
        <f t="shared" si="938"/>
        <v/>
      </c>
      <c r="AI1580" s="71">
        <f t="shared" si="939"/>
        <v>0</v>
      </c>
      <c r="AJ1580" s="71" t="str">
        <f t="shared" si="940"/>
        <v>Turbidity</v>
      </c>
      <c r="AK1580" s="71">
        <f t="shared" si="941"/>
        <v>1</v>
      </c>
      <c r="AL1580" s="71">
        <f t="shared" si="949"/>
        <v>0</v>
      </c>
      <c r="AM1580" s="71">
        <f t="shared" si="942"/>
        <v>1</v>
      </c>
    </row>
    <row r="1581" spans="1:39" x14ac:dyDescent="0.45">
      <c r="A1581" s="71" t="str">
        <f t="shared" si="912"/>
        <v>2758370239</v>
      </c>
      <c r="B1581" s="71" t="str">
        <f t="shared" si="913"/>
        <v>15-09-2019 13:43:24 UTC</v>
      </c>
      <c r="C1581" s="71" t="str">
        <f t="shared" si="914"/>
        <v>43gv-tqng-jq8g</v>
      </c>
      <c r="D1581" s="71" t="str">
        <f t="shared" si="915"/>
        <v>-15.659633008763194</v>
      </c>
      <c r="E1581" s="71" t="str">
        <f t="shared" si="916"/>
        <v>35.14234567992389</v>
      </c>
      <c r="F1581" s="71" t="str">
        <f t="shared" si="917"/>
        <v>1048.0</v>
      </c>
      <c r="G1581" s="71" t="str">
        <f t="shared" si="918"/>
        <v>Malawi</v>
      </c>
      <c r="H1581" s="71" t="str">
        <f t="shared" si="919"/>
        <v>Chiradzulu</v>
      </c>
      <c r="I1581" s="71" t="str">
        <f t="shared" si="920"/>
        <v>Mpama</v>
      </c>
      <c r="J1581" s="71" t="str">
        <f t="shared" si="921"/>
        <v>Ndembe</v>
      </c>
      <c r="K1581" s="71" t="str">
        <f t="shared" si="922"/>
        <v>Mofati</v>
      </c>
      <c r="L1581" s="71">
        <f t="shared" si="923"/>
        <v>0</v>
      </c>
      <c r="M1581" s="71">
        <f t="shared" si="924"/>
        <v>0</v>
      </c>
      <c r="N1581" s="71">
        <f t="shared" si="943"/>
        <v>6</v>
      </c>
      <c r="O1581" s="71" t="str">
        <f t="shared" si="944"/>
        <v>Intermediate Level of Service</v>
      </c>
      <c r="P1581" s="71">
        <v>1</v>
      </c>
      <c r="Q1581" s="71" t="str">
        <f t="shared" si="925"/>
        <v>Afridev Handpump</v>
      </c>
      <c r="R1581" s="71" t="str">
        <f t="shared" si="926"/>
        <v/>
      </c>
      <c r="S1581" s="71" t="str">
        <f t="shared" si="945"/>
        <v>Afridev Handpump</v>
      </c>
      <c r="T1581" s="71">
        <f t="shared" si="927"/>
        <v>1</v>
      </c>
      <c r="U1581" s="71">
        <f t="shared" si="928"/>
        <v>300</v>
      </c>
      <c r="V1581" s="71">
        <f t="shared" si="929"/>
        <v>0</v>
      </c>
      <c r="W1581" s="71">
        <f t="shared" si="930"/>
        <v>0</v>
      </c>
      <c r="X1581" s="71">
        <f t="shared" si="931"/>
        <v>1</v>
      </c>
      <c r="Y1581" s="71">
        <f t="shared" si="932"/>
        <v>0</v>
      </c>
      <c r="Z1581" s="71">
        <f t="shared" si="946"/>
        <v>0</v>
      </c>
      <c r="AA1581" s="71">
        <f t="shared" si="933"/>
        <v>1</v>
      </c>
      <c r="AB1581" s="71">
        <f t="shared" si="934"/>
        <v>86</v>
      </c>
      <c r="AC1581" s="71" t="str">
        <f t="shared" si="935"/>
        <v>Handpump</v>
      </c>
      <c r="AD1581" s="71">
        <f t="shared" si="947"/>
        <v>86</v>
      </c>
      <c r="AE1581" s="71" t="str">
        <f t="shared" si="948"/>
        <v/>
      </c>
      <c r="AF1581" s="71">
        <f t="shared" si="936"/>
        <v>1</v>
      </c>
      <c r="AG1581" s="71" t="str">
        <f t="shared" si="937"/>
        <v/>
      </c>
      <c r="AH1581" s="71" t="str">
        <f t="shared" si="938"/>
        <v/>
      </c>
      <c r="AI1581" s="71">
        <f t="shared" si="939"/>
        <v>1</v>
      </c>
      <c r="AJ1581" s="71" t="str">
        <f t="shared" si="940"/>
        <v>Turbidity</v>
      </c>
      <c r="AK1581" s="71">
        <f t="shared" si="941"/>
        <v>1</v>
      </c>
      <c r="AL1581" s="71">
        <f t="shared" si="949"/>
        <v>1</v>
      </c>
      <c r="AM1581" s="71">
        <f t="shared" si="942"/>
        <v>1</v>
      </c>
    </row>
    <row r="1582" spans="1:39" x14ac:dyDescent="0.45">
      <c r="A1582" s="71" t="str">
        <f t="shared" si="912"/>
        <v>2764210261</v>
      </c>
      <c r="B1582" s="71" t="str">
        <f t="shared" si="913"/>
        <v>15-09-2019 15:20:26 UTC</v>
      </c>
      <c r="C1582" s="71" t="str">
        <f t="shared" si="914"/>
        <v>7903-nu7n-6gcj</v>
      </c>
      <c r="D1582" s="71" t="str">
        <f t="shared" si="915"/>
        <v>-15.660917912609875</v>
      </c>
      <c r="E1582" s="71" t="str">
        <f t="shared" si="916"/>
        <v>35.14856304042041</v>
      </c>
      <c r="F1582" s="71" t="str">
        <f t="shared" si="917"/>
        <v>1076.0</v>
      </c>
      <c r="G1582" s="71" t="str">
        <f t="shared" si="918"/>
        <v>Malawi</v>
      </c>
      <c r="H1582" s="71" t="str">
        <f t="shared" si="919"/>
        <v>Chiradzulu</v>
      </c>
      <c r="I1582" s="71" t="str">
        <f t="shared" si="920"/>
        <v>Mpama</v>
      </c>
      <c r="J1582" s="71" t="str">
        <f t="shared" si="921"/>
        <v>Ndembe</v>
      </c>
      <c r="K1582" s="71" t="str">
        <f t="shared" si="922"/>
        <v>Bokosi</v>
      </c>
      <c r="L1582" s="71">
        <f t="shared" si="923"/>
        <v>0</v>
      </c>
      <c r="M1582" s="71">
        <f t="shared" si="924"/>
        <v>0</v>
      </c>
      <c r="N1582" s="71">
        <f t="shared" si="943"/>
        <v>6</v>
      </c>
      <c r="O1582" s="71" t="str">
        <f t="shared" si="944"/>
        <v>Intermediate Level of Service</v>
      </c>
      <c r="P1582" s="71">
        <v>1</v>
      </c>
      <c r="Q1582" s="71" t="str">
        <f t="shared" si="925"/>
        <v>Afridev Handpump</v>
      </c>
      <c r="R1582" s="71" t="str">
        <f t="shared" si="926"/>
        <v/>
      </c>
      <c r="S1582" s="71" t="str">
        <f t="shared" si="945"/>
        <v>Afridev Handpump</v>
      </c>
      <c r="T1582" s="71">
        <f t="shared" si="927"/>
        <v>1</v>
      </c>
      <c r="U1582" s="71">
        <f t="shared" si="928"/>
        <v>250</v>
      </c>
      <c r="V1582" s="71">
        <f t="shared" si="929"/>
        <v>1</v>
      </c>
      <c r="W1582" s="71">
        <f t="shared" si="930"/>
        <v>0</v>
      </c>
      <c r="X1582" s="71">
        <f t="shared" si="931"/>
        <v>1</v>
      </c>
      <c r="Y1582" s="71">
        <f t="shared" si="932"/>
        <v>0</v>
      </c>
      <c r="Z1582" s="71">
        <f t="shared" si="946"/>
        <v>0</v>
      </c>
      <c r="AA1582" s="71">
        <f t="shared" si="933"/>
        <v>1</v>
      </c>
      <c r="AB1582" s="71">
        <f t="shared" si="934"/>
        <v>80</v>
      </c>
      <c r="AC1582" s="71" t="str">
        <f t="shared" si="935"/>
        <v>Handpump</v>
      </c>
      <c r="AD1582" s="71">
        <f t="shared" si="947"/>
        <v>80</v>
      </c>
      <c r="AE1582" s="71" t="str">
        <f t="shared" si="948"/>
        <v/>
      </c>
      <c r="AF1582" s="71">
        <f t="shared" si="936"/>
        <v>1</v>
      </c>
      <c r="AG1582" s="71" t="str">
        <f t="shared" si="937"/>
        <v/>
      </c>
      <c r="AH1582" s="71" t="str">
        <f t="shared" si="938"/>
        <v/>
      </c>
      <c r="AI1582" s="71">
        <f t="shared" si="939"/>
        <v>0</v>
      </c>
      <c r="AJ1582" s="71" t="str">
        <f t="shared" si="940"/>
        <v>Turbidity</v>
      </c>
      <c r="AK1582" s="71">
        <f t="shared" si="941"/>
        <v>1</v>
      </c>
      <c r="AL1582" s="71">
        <f t="shared" si="949"/>
        <v>0</v>
      </c>
      <c r="AM1582" s="71">
        <f t="shared" si="942"/>
        <v>1</v>
      </c>
    </row>
    <row r="1583" spans="1:39" x14ac:dyDescent="0.45">
      <c r="A1583" s="71" t="str">
        <f t="shared" si="912"/>
        <v>2723640094</v>
      </c>
      <c r="B1583" s="71" t="str">
        <f t="shared" si="913"/>
        <v>15-09-2019 19:39:26 UTC</v>
      </c>
      <c r="C1583" s="71" t="str">
        <f t="shared" si="914"/>
        <v>fqrf-gfs9-fh90</v>
      </c>
      <c r="D1583" s="71" t="str">
        <f t="shared" si="915"/>
        <v>-15.803809873759747</v>
      </c>
      <c r="E1583" s="71" t="str">
        <f t="shared" si="916"/>
        <v>35.226237466558814</v>
      </c>
      <c r="F1583" s="71" t="str">
        <f t="shared" si="917"/>
        <v>869.0</v>
      </c>
      <c r="G1583" s="71" t="str">
        <f t="shared" si="918"/>
        <v>Malawi</v>
      </c>
      <c r="H1583" s="71" t="str">
        <f t="shared" si="919"/>
        <v>Chiradzulu</v>
      </c>
      <c r="I1583" s="71" t="str">
        <f t="shared" si="920"/>
        <v>Mpunga</v>
      </c>
      <c r="J1583" s="71" t="str">
        <f t="shared" si="921"/>
        <v>Chiniko</v>
      </c>
      <c r="K1583" s="71" t="str">
        <f t="shared" si="922"/>
        <v>Chifuta</v>
      </c>
      <c r="L1583" s="71">
        <f t="shared" si="923"/>
        <v>0</v>
      </c>
      <c r="M1583" s="71">
        <f t="shared" si="924"/>
        <v>0</v>
      </c>
      <c r="N1583" s="71">
        <f t="shared" si="943"/>
        <v>4</v>
      </c>
      <c r="O1583" s="71" t="str">
        <f t="shared" si="944"/>
        <v>Basic Level of Service</v>
      </c>
      <c r="P1583" s="71">
        <v>1</v>
      </c>
      <c r="Q1583" s="71" t="str">
        <f t="shared" si="925"/>
        <v>Afridev Handpump</v>
      </c>
      <c r="R1583" s="71" t="str">
        <f t="shared" si="926"/>
        <v/>
      </c>
      <c r="S1583" s="71" t="str">
        <f t="shared" si="945"/>
        <v>Afridev Handpump</v>
      </c>
      <c r="T1583" s="71">
        <f t="shared" si="927"/>
        <v>1</v>
      </c>
      <c r="U1583" s="71">
        <f t="shared" si="928"/>
        <v>550</v>
      </c>
      <c r="V1583" s="71">
        <f t="shared" si="929"/>
        <v>0</v>
      </c>
      <c r="W1583" s="71">
        <f t="shared" si="930"/>
        <v>1</v>
      </c>
      <c r="X1583" s="71" t="str">
        <f t="shared" si="931"/>
        <v/>
      </c>
      <c r="Y1583" s="71" t="str">
        <f t="shared" si="932"/>
        <v/>
      </c>
      <c r="Z1583" s="71">
        <f t="shared" si="946"/>
        <v>1</v>
      </c>
      <c r="AA1583" s="71">
        <f t="shared" si="933"/>
        <v>0</v>
      </c>
      <c r="AB1583" s="71">
        <f t="shared" si="934"/>
        <v>0</v>
      </c>
      <c r="AC1583" s="71" t="str">
        <f t="shared" si="935"/>
        <v>Handpump</v>
      </c>
      <c r="AD1583" s="71">
        <f t="shared" si="947"/>
        <v>0</v>
      </c>
      <c r="AE1583" s="71" t="str">
        <f t="shared" si="948"/>
        <v/>
      </c>
      <c r="AF1583" s="71">
        <f t="shared" si="936"/>
        <v>1</v>
      </c>
      <c r="AG1583" s="71" t="str">
        <f t="shared" si="937"/>
        <v/>
      </c>
      <c r="AH1583" s="71" t="str">
        <f t="shared" si="938"/>
        <v/>
      </c>
      <c r="AI1583" s="71" t="str">
        <f t="shared" si="939"/>
        <v/>
      </c>
      <c r="AJ1583" s="71" t="str">
        <f t="shared" si="940"/>
        <v>Turbidity</v>
      </c>
      <c r="AK1583" s="71" t="str">
        <f t="shared" si="941"/>
        <v/>
      </c>
      <c r="AL1583" s="71" t="str">
        <f t="shared" si="949"/>
        <v>No Data</v>
      </c>
      <c r="AM1583" s="71">
        <f t="shared" si="942"/>
        <v>0</v>
      </c>
    </row>
    <row r="1584" spans="1:39" x14ac:dyDescent="0.45">
      <c r="A1584" s="71" t="str">
        <f t="shared" si="912"/>
        <v>2741410083</v>
      </c>
      <c r="B1584" s="71" t="str">
        <f t="shared" si="913"/>
        <v>15-09-2019 19:40:09 UTC</v>
      </c>
      <c r="C1584" s="71" t="str">
        <f t="shared" si="914"/>
        <v>qn6q-cjh0-b0yg</v>
      </c>
      <c r="D1584" s="71" t="str">
        <f t="shared" si="915"/>
        <v>-15.806908286176622</v>
      </c>
      <c r="E1584" s="71" t="str">
        <f t="shared" si="916"/>
        <v>35.2254577819258</v>
      </c>
      <c r="F1584" s="71" t="str">
        <f t="shared" si="917"/>
        <v>904.0</v>
      </c>
      <c r="G1584" s="71" t="str">
        <f t="shared" si="918"/>
        <v>Malawi</v>
      </c>
      <c r="H1584" s="71" t="str">
        <f t="shared" si="919"/>
        <v>Chiradzulu</v>
      </c>
      <c r="I1584" s="71" t="str">
        <f t="shared" si="920"/>
        <v>Mpunga</v>
      </c>
      <c r="J1584" s="71" t="str">
        <f t="shared" si="921"/>
        <v>Chiniko</v>
      </c>
      <c r="K1584" s="71" t="str">
        <f t="shared" si="922"/>
        <v>Marere</v>
      </c>
      <c r="L1584" s="71">
        <f t="shared" si="923"/>
        <v>0</v>
      </c>
      <c r="M1584" s="71">
        <f t="shared" si="924"/>
        <v>0</v>
      </c>
      <c r="N1584" s="71">
        <f t="shared" si="943"/>
        <v>0</v>
      </c>
      <c r="O1584" s="71" t="str">
        <f t="shared" si="944"/>
        <v>No Improved System</v>
      </c>
      <c r="P1584" s="71" t="s">
        <v>96</v>
      </c>
      <c r="Q1584" s="71" t="str">
        <f t="shared" si="925"/>
        <v/>
      </c>
      <c r="R1584" s="71" t="str">
        <f t="shared" si="926"/>
        <v/>
      </c>
      <c r="S1584" s="71" t="str">
        <f t="shared" si="945"/>
        <v/>
      </c>
      <c r="T1584" s="71" t="str">
        <f t="shared" si="927"/>
        <v>N/A</v>
      </c>
      <c r="U1584" s="71">
        <f t="shared" si="928"/>
        <v>250</v>
      </c>
      <c r="V1584" s="71" t="str">
        <f t="shared" si="929"/>
        <v>N/A</v>
      </c>
      <c r="W1584" s="71" t="str">
        <f t="shared" si="930"/>
        <v/>
      </c>
      <c r="X1584" s="71" t="str">
        <f t="shared" si="931"/>
        <v/>
      </c>
      <c r="Y1584" s="71" t="str">
        <f t="shared" si="932"/>
        <v/>
      </c>
      <c r="Z1584" s="71" t="str">
        <f t="shared" si="946"/>
        <v>N/A</v>
      </c>
      <c r="AA1584" s="71" t="str">
        <f t="shared" si="933"/>
        <v>N/A</v>
      </c>
      <c r="AB1584" s="71" t="str">
        <f t="shared" si="934"/>
        <v/>
      </c>
      <c r="AC1584" s="71" t="str">
        <f t="shared" si="935"/>
        <v/>
      </c>
      <c r="AD1584" s="71" t="str">
        <f t="shared" si="947"/>
        <v/>
      </c>
      <c r="AE1584" s="71" t="str">
        <f t="shared" si="948"/>
        <v/>
      </c>
      <c r="AF1584" s="71" t="str">
        <f t="shared" si="936"/>
        <v>N/A</v>
      </c>
      <c r="AG1584" s="71" t="str">
        <f t="shared" si="937"/>
        <v/>
      </c>
      <c r="AH1584" s="71" t="str">
        <f t="shared" si="938"/>
        <v/>
      </c>
      <c r="AI1584" s="71" t="str">
        <f t="shared" si="939"/>
        <v/>
      </c>
      <c r="AJ1584" s="71" t="str">
        <f t="shared" si="940"/>
        <v/>
      </c>
      <c r="AK1584" s="71" t="str">
        <f t="shared" si="941"/>
        <v/>
      </c>
      <c r="AL1584" s="71" t="str">
        <f t="shared" si="949"/>
        <v>N/A</v>
      </c>
      <c r="AM1584" s="71" t="str">
        <f t="shared" si="942"/>
        <v>N/A</v>
      </c>
    </row>
    <row r="1585" spans="1:39" x14ac:dyDescent="0.45">
      <c r="A1585" s="71" t="str">
        <f t="shared" si="912"/>
        <v>2725850096</v>
      </c>
      <c r="B1585" s="71" t="str">
        <f t="shared" si="913"/>
        <v>15-09-2019 19:41:13 UTC</v>
      </c>
      <c r="C1585" s="71" t="str">
        <f t="shared" si="914"/>
        <v>df9p-57ea-v700</v>
      </c>
      <c r="D1585" s="71" t="str">
        <f t="shared" si="915"/>
        <v>-15.803622915409505</v>
      </c>
      <c r="E1585" s="71" t="str">
        <f t="shared" si="916"/>
        <v>35.2245494350791</v>
      </c>
      <c r="F1585" s="71" t="str">
        <f t="shared" si="917"/>
        <v>928.0</v>
      </c>
      <c r="G1585" s="71" t="str">
        <f t="shared" si="918"/>
        <v>Malawi</v>
      </c>
      <c r="H1585" s="71" t="str">
        <f t="shared" si="919"/>
        <v>Chiradzulu</v>
      </c>
      <c r="I1585" s="71" t="str">
        <f t="shared" si="920"/>
        <v>Mpunga</v>
      </c>
      <c r="J1585" s="71" t="str">
        <f t="shared" si="921"/>
        <v>Chiniko</v>
      </c>
      <c r="K1585" s="71" t="str">
        <f t="shared" si="922"/>
        <v>Marere</v>
      </c>
      <c r="L1585" s="71">
        <f t="shared" si="923"/>
        <v>0</v>
      </c>
      <c r="M1585" s="71">
        <f t="shared" si="924"/>
        <v>0</v>
      </c>
      <c r="N1585" s="71">
        <f t="shared" si="943"/>
        <v>4</v>
      </c>
      <c r="O1585" s="71" t="str">
        <f t="shared" si="944"/>
        <v>Basic Level of Service</v>
      </c>
      <c r="P1585" s="71">
        <v>1</v>
      </c>
      <c r="Q1585" s="71" t="str">
        <f t="shared" si="925"/>
        <v>Afridev Handpump</v>
      </c>
      <c r="R1585" s="71" t="str">
        <f t="shared" si="926"/>
        <v/>
      </c>
      <c r="S1585" s="71" t="str">
        <f t="shared" si="945"/>
        <v>Afridev Handpump</v>
      </c>
      <c r="T1585" s="71">
        <f t="shared" si="927"/>
        <v>1</v>
      </c>
      <c r="U1585" s="71">
        <f t="shared" si="928"/>
        <v>300</v>
      </c>
      <c r="V1585" s="71">
        <f t="shared" si="929"/>
        <v>0</v>
      </c>
      <c r="W1585" s="71">
        <f t="shared" si="930"/>
        <v>1</v>
      </c>
      <c r="X1585" s="71" t="str">
        <f t="shared" si="931"/>
        <v/>
      </c>
      <c r="Y1585" s="71" t="str">
        <f t="shared" si="932"/>
        <v/>
      </c>
      <c r="Z1585" s="71">
        <f t="shared" si="946"/>
        <v>1</v>
      </c>
      <c r="AA1585" s="71">
        <f t="shared" si="933"/>
        <v>0</v>
      </c>
      <c r="AB1585" s="71">
        <f t="shared" si="934"/>
        <v>0</v>
      </c>
      <c r="AC1585" s="71" t="str">
        <f t="shared" si="935"/>
        <v>Handpump</v>
      </c>
      <c r="AD1585" s="71">
        <f t="shared" si="947"/>
        <v>0</v>
      </c>
      <c r="AE1585" s="71" t="str">
        <f t="shared" si="948"/>
        <v/>
      </c>
      <c r="AF1585" s="71">
        <f t="shared" si="936"/>
        <v>1</v>
      </c>
      <c r="AG1585" s="71" t="str">
        <f t="shared" si="937"/>
        <v/>
      </c>
      <c r="AH1585" s="71" t="str">
        <f t="shared" si="938"/>
        <v/>
      </c>
      <c r="AI1585" s="71" t="str">
        <f t="shared" si="939"/>
        <v/>
      </c>
      <c r="AJ1585" s="71" t="str">
        <f t="shared" si="940"/>
        <v>Turbidity</v>
      </c>
      <c r="AK1585" s="71" t="str">
        <f t="shared" si="941"/>
        <v/>
      </c>
      <c r="AL1585" s="71" t="str">
        <f t="shared" si="949"/>
        <v>No Data</v>
      </c>
      <c r="AM1585" s="71">
        <f t="shared" si="942"/>
        <v>0</v>
      </c>
    </row>
    <row r="1586" spans="1:39" x14ac:dyDescent="0.45">
      <c r="A1586" s="71" t="str">
        <f t="shared" si="912"/>
        <v>2741390089</v>
      </c>
      <c r="B1586" s="71" t="str">
        <f t="shared" si="913"/>
        <v>15-09-2019 19:44:59 UTC</v>
      </c>
      <c r="C1586" s="71" t="str">
        <f t="shared" si="914"/>
        <v>jkhb-q3a7-grmj</v>
      </c>
      <c r="D1586" s="71" t="str">
        <f t="shared" si="915"/>
        <v>-15.80115088261664</v>
      </c>
      <c r="E1586" s="71" t="str">
        <f t="shared" si="916"/>
        <v>35.227502631023526</v>
      </c>
      <c r="F1586" s="71" t="str">
        <f t="shared" si="917"/>
        <v>894.0</v>
      </c>
      <c r="G1586" s="71" t="str">
        <f t="shared" si="918"/>
        <v>Malawi</v>
      </c>
      <c r="H1586" s="71" t="str">
        <f t="shared" si="919"/>
        <v>Chiradzulu</v>
      </c>
      <c r="I1586" s="71" t="str">
        <f t="shared" si="920"/>
        <v>Mpunga</v>
      </c>
      <c r="J1586" s="71" t="str">
        <f t="shared" si="921"/>
        <v>Chiniko</v>
      </c>
      <c r="K1586" s="71" t="str">
        <f t="shared" si="922"/>
        <v>Chifuta</v>
      </c>
      <c r="L1586" s="71">
        <f t="shared" si="923"/>
        <v>0</v>
      </c>
      <c r="M1586" s="71">
        <f t="shared" si="924"/>
        <v>0</v>
      </c>
      <c r="N1586" s="71">
        <f t="shared" si="943"/>
        <v>4</v>
      </c>
      <c r="O1586" s="71" t="str">
        <f t="shared" si="944"/>
        <v>Basic Level of Service</v>
      </c>
      <c r="P1586" s="71">
        <v>1</v>
      </c>
      <c r="Q1586" s="71" t="str">
        <f t="shared" si="925"/>
        <v>Afridev Handpump</v>
      </c>
      <c r="R1586" s="71" t="str">
        <f t="shared" si="926"/>
        <v/>
      </c>
      <c r="S1586" s="71" t="str">
        <f t="shared" si="945"/>
        <v>Afridev Handpump</v>
      </c>
      <c r="T1586" s="71">
        <f t="shared" si="927"/>
        <v>1</v>
      </c>
      <c r="U1586" s="71">
        <f t="shared" si="928"/>
        <v>280</v>
      </c>
      <c r="V1586" s="71">
        <f t="shared" si="929"/>
        <v>0</v>
      </c>
      <c r="W1586" s="71">
        <f t="shared" si="930"/>
        <v>1</v>
      </c>
      <c r="X1586" s="71" t="str">
        <f t="shared" si="931"/>
        <v/>
      </c>
      <c r="Y1586" s="71" t="str">
        <f t="shared" si="932"/>
        <v/>
      </c>
      <c r="Z1586" s="71">
        <f t="shared" si="946"/>
        <v>1</v>
      </c>
      <c r="AA1586" s="71">
        <f t="shared" si="933"/>
        <v>0</v>
      </c>
      <c r="AB1586" s="71">
        <f t="shared" si="934"/>
        <v>0</v>
      </c>
      <c r="AC1586" s="71" t="str">
        <f t="shared" si="935"/>
        <v>Handpump</v>
      </c>
      <c r="AD1586" s="71">
        <f t="shared" si="947"/>
        <v>0</v>
      </c>
      <c r="AE1586" s="71" t="str">
        <f t="shared" si="948"/>
        <v/>
      </c>
      <c r="AF1586" s="71">
        <f t="shared" si="936"/>
        <v>1</v>
      </c>
      <c r="AG1586" s="71" t="str">
        <f t="shared" si="937"/>
        <v/>
      </c>
      <c r="AH1586" s="71" t="str">
        <f t="shared" si="938"/>
        <v/>
      </c>
      <c r="AI1586" s="71" t="str">
        <f t="shared" si="939"/>
        <v/>
      </c>
      <c r="AJ1586" s="71" t="str">
        <f t="shared" si="940"/>
        <v>Turbidity</v>
      </c>
      <c r="AK1586" s="71" t="str">
        <f t="shared" si="941"/>
        <v/>
      </c>
      <c r="AL1586" s="71" t="str">
        <f t="shared" si="949"/>
        <v>No Data</v>
      </c>
      <c r="AM1586" s="71">
        <f t="shared" si="942"/>
        <v>0</v>
      </c>
    </row>
    <row r="1587" spans="1:39" x14ac:dyDescent="0.45">
      <c r="A1587" s="71" t="str">
        <f t="shared" si="912"/>
        <v>2735520051</v>
      </c>
      <c r="B1587" s="71" t="str">
        <f t="shared" si="913"/>
        <v>16-09-2019 09:34:21 UTC</v>
      </c>
      <c r="C1587" s="71" t="str">
        <f t="shared" si="914"/>
        <v>d6ej-wkfh-a0cc</v>
      </c>
      <c r="D1587" s="71" t="str">
        <f t="shared" si="915"/>
        <v>-15.853293403051794</v>
      </c>
      <c r="E1587" s="71" t="str">
        <f t="shared" si="916"/>
        <v>35.158541863784194</v>
      </c>
      <c r="F1587" s="71" t="str">
        <f t="shared" si="917"/>
        <v>878.0</v>
      </c>
      <c r="G1587" s="71" t="str">
        <f t="shared" si="918"/>
        <v>Malawi</v>
      </c>
      <c r="H1587" s="71" t="str">
        <f t="shared" si="919"/>
        <v>Chiradzulu</v>
      </c>
      <c r="I1587" s="71" t="str">
        <f t="shared" si="920"/>
        <v>Likoswe</v>
      </c>
      <c r="J1587" s="71" t="str">
        <f t="shared" si="921"/>
        <v>Kanje</v>
      </c>
      <c r="K1587" s="71" t="str">
        <f t="shared" si="922"/>
        <v>Kanje</v>
      </c>
      <c r="L1587" s="71">
        <f t="shared" si="923"/>
        <v>0</v>
      </c>
      <c r="M1587" s="71">
        <f t="shared" si="924"/>
        <v>0</v>
      </c>
      <c r="N1587" s="71">
        <f t="shared" si="943"/>
        <v>6</v>
      </c>
      <c r="O1587" s="71" t="str">
        <f t="shared" si="944"/>
        <v>Intermediate Level of Service</v>
      </c>
      <c r="P1587" s="71">
        <v>1</v>
      </c>
      <c r="Q1587" s="71" t="str">
        <f t="shared" si="925"/>
        <v>Afridev Handpump</v>
      </c>
      <c r="R1587" s="71" t="str">
        <f t="shared" si="926"/>
        <v/>
      </c>
      <c r="S1587" s="71" t="str">
        <f t="shared" si="945"/>
        <v>Afridev Handpump</v>
      </c>
      <c r="T1587" s="71">
        <f t="shared" si="927"/>
        <v>1</v>
      </c>
      <c r="U1587" s="71">
        <f t="shared" si="928"/>
        <v>400</v>
      </c>
      <c r="V1587" s="71">
        <f t="shared" si="929"/>
        <v>0</v>
      </c>
      <c r="W1587" s="71">
        <f t="shared" si="930"/>
        <v>0</v>
      </c>
      <c r="X1587" s="71">
        <f t="shared" si="931"/>
        <v>1</v>
      </c>
      <c r="Y1587" s="71">
        <f t="shared" si="932"/>
        <v>0</v>
      </c>
      <c r="Z1587" s="71">
        <f t="shared" si="946"/>
        <v>0</v>
      </c>
      <c r="AA1587" s="71">
        <f t="shared" si="933"/>
        <v>1</v>
      </c>
      <c r="AB1587" s="71">
        <f t="shared" si="934"/>
        <v>76</v>
      </c>
      <c r="AC1587" s="71" t="str">
        <f t="shared" si="935"/>
        <v>Handpump</v>
      </c>
      <c r="AD1587" s="71">
        <f t="shared" si="947"/>
        <v>76</v>
      </c>
      <c r="AE1587" s="71" t="str">
        <f t="shared" si="948"/>
        <v/>
      </c>
      <c r="AF1587" s="71">
        <f t="shared" si="936"/>
        <v>1</v>
      </c>
      <c r="AG1587" s="71" t="str">
        <f t="shared" si="937"/>
        <v/>
      </c>
      <c r="AH1587" s="71" t="str">
        <f t="shared" si="938"/>
        <v/>
      </c>
      <c r="AI1587" s="71">
        <f t="shared" si="939"/>
        <v>1</v>
      </c>
      <c r="AJ1587" s="71" t="str">
        <f t="shared" si="940"/>
        <v>Turbidity</v>
      </c>
      <c r="AK1587" s="71">
        <f t="shared" si="941"/>
        <v>1</v>
      </c>
      <c r="AL1587" s="71">
        <f t="shared" si="949"/>
        <v>1</v>
      </c>
      <c r="AM1587" s="71">
        <f t="shared" si="942"/>
        <v>1</v>
      </c>
    </row>
    <row r="1588" spans="1:39" x14ac:dyDescent="0.45">
      <c r="A1588" s="71" t="str">
        <f t="shared" si="912"/>
        <v>2721900050</v>
      </c>
      <c r="B1588" s="71" t="str">
        <f t="shared" si="913"/>
        <v>16-09-2019 09:54:42 UTC</v>
      </c>
      <c r="C1588" s="71" t="str">
        <f t="shared" si="914"/>
        <v>tfkr-5kan-suks</v>
      </c>
      <c r="D1588" s="71" t="str">
        <f t="shared" si="915"/>
        <v>-15.85586903616786</v>
      </c>
      <c r="E1588" s="71" t="str">
        <f t="shared" si="916"/>
        <v>35.16399881802499</v>
      </c>
      <c r="F1588" s="71" t="str">
        <f t="shared" si="917"/>
        <v>865.0</v>
      </c>
      <c r="G1588" s="71" t="str">
        <f t="shared" si="918"/>
        <v>Malawi</v>
      </c>
      <c r="H1588" s="71" t="str">
        <f t="shared" si="919"/>
        <v>Chiradzulu</v>
      </c>
      <c r="I1588" s="71" t="str">
        <f t="shared" si="920"/>
        <v>Likoswe</v>
      </c>
      <c r="J1588" s="71" t="str">
        <f t="shared" si="921"/>
        <v>Kanje</v>
      </c>
      <c r="K1588" s="71" t="str">
        <f t="shared" si="922"/>
        <v>Kanje</v>
      </c>
      <c r="L1588" s="71">
        <f t="shared" si="923"/>
        <v>0</v>
      </c>
      <c r="M1588" s="71">
        <f t="shared" si="924"/>
        <v>0</v>
      </c>
      <c r="N1588" s="71">
        <f t="shared" si="943"/>
        <v>4</v>
      </c>
      <c r="O1588" s="71" t="str">
        <f t="shared" si="944"/>
        <v>Basic Level of Service</v>
      </c>
      <c r="P1588" s="71">
        <v>1</v>
      </c>
      <c r="Q1588" s="71" t="str">
        <f t="shared" si="925"/>
        <v>Afridev Handpump</v>
      </c>
      <c r="R1588" s="71" t="str">
        <f t="shared" si="926"/>
        <v/>
      </c>
      <c r="S1588" s="71" t="str">
        <f t="shared" si="945"/>
        <v>Afridev Handpump</v>
      </c>
      <c r="T1588" s="71">
        <f t="shared" si="927"/>
        <v>1</v>
      </c>
      <c r="U1588" s="71">
        <f t="shared" si="928"/>
        <v>300</v>
      </c>
      <c r="V1588" s="71">
        <f t="shared" si="929"/>
        <v>0</v>
      </c>
      <c r="W1588" s="71">
        <f t="shared" si="930"/>
        <v>0</v>
      </c>
      <c r="X1588" s="71">
        <f t="shared" si="931"/>
        <v>1</v>
      </c>
      <c r="Y1588" s="71">
        <f t="shared" si="932"/>
        <v>0</v>
      </c>
      <c r="Z1588" s="71">
        <f t="shared" si="946"/>
        <v>0</v>
      </c>
      <c r="AA1588" s="71">
        <f t="shared" si="933"/>
        <v>1</v>
      </c>
      <c r="AB1588" s="71">
        <f t="shared" si="934"/>
        <v>127</v>
      </c>
      <c r="AC1588" s="71" t="str">
        <f t="shared" si="935"/>
        <v>Handpump</v>
      </c>
      <c r="AD1588" s="71">
        <f t="shared" si="947"/>
        <v>127</v>
      </c>
      <c r="AE1588" s="71" t="str">
        <f t="shared" si="948"/>
        <v/>
      </c>
      <c r="AF1588" s="71">
        <f t="shared" si="936"/>
        <v>0</v>
      </c>
      <c r="AG1588" s="71" t="str">
        <f t="shared" si="937"/>
        <v/>
      </c>
      <c r="AH1588" s="71" t="str">
        <f t="shared" si="938"/>
        <v/>
      </c>
      <c r="AI1588" s="71">
        <f t="shared" si="939"/>
        <v>1</v>
      </c>
      <c r="AJ1588" s="71" t="str">
        <f t="shared" si="940"/>
        <v>Turbidity</v>
      </c>
      <c r="AK1588" s="71">
        <f t="shared" si="941"/>
        <v>1</v>
      </c>
      <c r="AL1588" s="71">
        <f t="shared" si="949"/>
        <v>1</v>
      </c>
      <c r="AM1588" s="71">
        <f t="shared" si="942"/>
        <v>0</v>
      </c>
    </row>
    <row r="1589" spans="1:39" x14ac:dyDescent="0.45">
      <c r="A1589" s="71" t="str">
        <f t="shared" si="912"/>
        <v>2727750073</v>
      </c>
      <c r="B1589" s="71" t="str">
        <f t="shared" si="913"/>
        <v>16-09-2019 10:28:35 UTC</v>
      </c>
      <c r="C1589" s="71" t="str">
        <f t="shared" si="914"/>
        <v>dsk0-76wj-0dn9</v>
      </c>
      <c r="D1589" s="71" t="str">
        <f t="shared" si="915"/>
        <v>-15.859692944213748</v>
      </c>
      <c r="E1589" s="71" t="str">
        <f t="shared" si="916"/>
        <v>35.15573099255562</v>
      </c>
      <c r="F1589" s="71" t="str">
        <f t="shared" si="917"/>
        <v>867.0</v>
      </c>
      <c r="G1589" s="71" t="str">
        <f t="shared" si="918"/>
        <v>Malawi</v>
      </c>
      <c r="H1589" s="71" t="str">
        <f t="shared" si="919"/>
        <v>Chiradzulu</v>
      </c>
      <c r="I1589" s="71" t="str">
        <f t="shared" si="920"/>
        <v>Likoswe</v>
      </c>
      <c r="J1589" s="71" t="str">
        <f t="shared" si="921"/>
        <v>Kanje</v>
      </c>
      <c r="K1589" s="71" t="str">
        <f t="shared" si="922"/>
        <v>Bonongwe</v>
      </c>
      <c r="L1589" s="71">
        <f t="shared" si="923"/>
        <v>0</v>
      </c>
      <c r="M1589" s="71">
        <f t="shared" si="924"/>
        <v>0</v>
      </c>
      <c r="N1589" s="71">
        <f t="shared" si="943"/>
        <v>0</v>
      </c>
      <c r="O1589" s="71" t="str">
        <f t="shared" si="944"/>
        <v>No Improved System</v>
      </c>
      <c r="P1589" s="71" t="s">
        <v>96</v>
      </c>
      <c r="Q1589" s="71" t="str">
        <f t="shared" si="925"/>
        <v/>
      </c>
      <c r="R1589" s="71" t="str">
        <f t="shared" si="926"/>
        <v>Scoophole</v>
      </c>
      <c r="S1589" s="71" t="str">
        <f t="shared" si="945"/>
        <v>Scoophole</v>
      </c>
      <c r="T1589" s="71" t="str">
        <f t="shared" si="927"/>
        <v>N/A</v>
      </c>
      <c r="U1589" s="71">
        <f t="shared" si="928"/>
        <v>300</v>
      </c>
      <c r="V1589" s="71" t="str">
        <f t="shared" si="929"/>
        <v>N/A</v>
      </c>
      <c r="W1589" s="71" t="str">
        <f t="shared" si="930"/>
        <v/>
      </c>
      <c r="X1589" s="71" t="str">
        <f t="shared" si="931"/>
        <v/>
      </c>
      <c r="Y1589" s="71" t="str">
        <f t="shared" si="932"/>
        <v/>
      </c>
      <c r="Z1589" s="71" t="str">
        <f t="shared" si="946"/>
        <v>N/A</v>
      </c>
      <c r="AA1589" s="71" t="str">
        <f t="shared" si="933"/>
        <v>N/A</v>
      </c>
      <c r="AB1589" s="71" t="str">
        <f t="shared" si="934"/>
        <v/>
      </c>
      <c r="AC1589" s="71" t="str">
        <f t="shared" si="935"/>
        <v/>
      </c>
      <c r="AD1589" s="71" t="str">
        <f t="shared" si="947"/>
        <v/>
      </c>
      <c r="AE1589" s="71" t="str">
        <f t="shared" si="948"/>
        <v/>
      </c>
      <c r="AF1589" s="71" t="str">
        <f t="shared" si="936"/>
        <v>N/A</v>
      </c>
      <c r="AG1589" s="71" t="str">
        <f t="shared" si="937"/>
        <v/>
      </c>
      <c r="AH1589" s="71" t="str">
        <f t="shared" si="938"/>
        <v/>
      </c>
      <c r="AI1589" s="71" t="str">
        <f t="shared" si="939"/>
        <v/>
      </c>
      <c r="AJ1589" s="71" t="str">
        <f t="shared" si="940"/>
        <v/>
      </c>
      <c r="AK1589" s="71" t="str">
        <f t="shared" si="941"/>
        <v/>
      </c>
      <c r="AL1589" s="71" t="str">
        <f t="shared" si="949"/>
        <v>N/A</v>
      </c>
      <c r="AM1589" s="71" t="str">
        <f t="shared" si="942"/>
        <v>N/A</v>
      </c>
    </row>
    <row r="1590" spans="1:39" x14ac:dyDescent="0.45">
      <c r="A1590" s="71" t="str">
        <f t="shared" si="912"/>
        <v>2720160055</v>
      </c>
      <c r="B1590" s="71" t="str">
        <f t="shared" si="913"/>
        <v>16-09-2019 11:03:26 UTC</v>
      </c>
      <c r="C1590" s="71" t="str">
        <f t="shared" si="914"/>
        <v>m1kh-6nnj-wt8h</v>
      </c>
      <c r="D1590" s="71" t="str">
        <f t="shared" si="915"/>
        <v>-15.851176301948726</v>
      </c>
      <c r="E1590" s="71" t="str">
        <f t="shared" si="916"/>
        <v>35.15330149792135</v>
      </c>
      <c r="F1590" s="71" t="str">
        <f t="shared" si="917"/>
        <v>880.0</v>
      </c>
      <c r="G1590" s="71" t="str">
        <f t="shared" si="918"/>
        <v>Malawi</v>
      </c>
      <c r="H1590" s="71" t="str">
        <f t="shared" si="919"/>
        <v>Chiradzulu</v>
      </c>
      <c r="I1590" s="71" t="str">
        <f t="shared" si="920"/>
        <v>Likoswe</v>
      </c>
      <c r="J1590" s="71" t="str">
        <f t="shared" si="921"/>
        <v>Kanje</v>
      </c>
      <c r="K1590" s="71" t="str">
        <f t="shared" si="922"/>
        <v>Kambalame</v>
      </c>
      <c r="L1590" s="71">
        <f t="shared" si="923"/>
        <v>0</v>
      </c>
      <c r="M1590" s="71">
        <f t="shared" si="924"/>
        <v>0</v>
      </c>
      <c r="N1590" s="71">
        <f t="shared" si="943"/>
        <v>5</v>
      </c>
      <c r="O1590" s="71" t="str">
        <f t="shared" si="944"/>
        <v>Basic Level of Service</v>
      </c>
      <c r="P1590" s="71">
        <v>1</v>
      </c>
      <c r="Q1590" s="71" t="str">
        <f t="shared" si="925"/>
        <v>Afridev Handpump</v>
      </c>
      <c r="R1590" s="71" t="str">
        <f t="shared" si="926"/>
        <v/>
      </c>
      <c r="S1590" s="71" t="str">
        <f t="shared" si="945"/>
        <v>Afridev Handpump</v>
      </c>
      <c r="T1590" s="71">
        <f t="shared" si="927"/>
        <v>1</v>
      </c>
      <c r="U1590" s="71">
        <f t="shared" si="928"/>
        <v>800</v>
      </c>
      <c r="V1590" s="71">
        <f t="shared" si="929"/>
        <v>0</v>
      </c>
      <c r="W1590" s="71">
        <f t="shared" si="930"/>
        <v>0</v>
      </c>
      <c r="X1590" s="71">
        <f t="shared" si="931"/>
        <v>1</v>
      </c>
      <c r="Y1590" s="71">
        <f t="shared" si="932"/>
        <v>0</v>
      </c>
      <c r="Z1590" s="71">
        <f t="shared" si="946"/>
        <v>0</v>
      </c>
      <c r="AA1590" s="71">
        <f t="shared" si="933"/>
        <v>1</v>
      </c>
      <c r="AB1590" s="71">
        <f t="shared" si="934"/>
        <v>68</v>
      </c>
      <c r="AC1590" s="71" t="str">
        <f t="shared" si="935"/>
        <v>Handpump</v>
      </c>
      <c r="AD1590" s="71">
        <f t="shared" si="947"/>
        <v>68</v>
      </c>
      <c r="AE1590" s="71" t="str">
        <f t="shared" si="948"/>
        <v/>
      </c>
      <c r="AF1590" s="71">
        <f t="shared" si="936"/>
        <v>1</v>
      </c>
      <c r="AG1590" s="71" t="str">
        <f t="shared" si="937"/>
        <v/>
      </c>
      <c r="AH1590" s="71" t="str">
        <f t="shared" si="938"/>
        <v/>
      </c>
      <c r="AI1590" s="71">
        <f t="shared" si="939"/>
        <v>1</v>
      </c>
      <c r="AJ1590" s="71" t="str">
        <f t="shared" si="940"/>
        <v>Turbidity</v>
      </c>
      <c r="AK1590" s="71">
        <f t="shared" si="941"/>
        <v>1</v>
      </c>
      <c r="AL1590" s="71">
        <f t="shared" si="949"/>
        <v>1</v>
      </c>
      <c r="AM1590" s="71">
        <f t="shared" si="942"/>
        <v>0</v>
      </c>
    </row>
    <row r="1591" spans="1:39" x14ac:dyDescent="0.45">
      <c r="A1591" s="71" t="str">
        <f t="shared" si="912"/>
        <v>2739420056</v>
      </c>
      <c r="B1591" s="71" t="str">
        <f t="shared" si="913"/>
        <v>16-09-2019 11:42:53 UTC</v>
      </c>
      <c r="C1591" s="71" t="str">
        <f t="shared" si="914"/>
        <v>synw-9u3b-1a22</v>
      </c>
      <c r="D1591" s="71" t="str">
        <f t="shared" si="915"/>
        <v>-15.859649148769677</v>
      </c>
      <c r="E1591" s="71" t="str">
        <f t="shared" si="916"/>
        <v>35.14844720251858</v>
      </c>
      <c r="F1591" s="71" t="str">
        <f t="shared" si="917"/>
        <v>903.0</v>
      </c>
      <c r="G1591" s="71" t="str">
        <f t="shared" si="918"/>
        <v>Malawi</v>
      </c>
      <c r="H1591" s="71" t="str">
        <f t="shared" si="919"/>
        <v>Chiradzulu</v>
      </c>
      <c r="I1591" s="71" t="str">
        <f t="shared" si="920"/>
        <v>Likoswe</v>
      </c>
      <c r="J1591" s="71" t="str">
        <f t="shared" si="921"/>
        <v>Kanje</v>
      </c>
      <c r="K1591" s="71" t="str">
        <f t="shared" si="922"/>
        <v>Kapichi</v>
      </c>
      <c r="L1591" s="71">
        <f t="shared" si="923"/>
        <v>0</v>
      </c>
      <c r="M1591" s="71">
        <f t="shared" si="924"/>
        <v>0</v>
      </c>
      <c r="N1591" s="71">
        <f t="shared" si="943"/>
        <v>4</v>
      </c>
      <c r="O1591" s="71" t="str">
        <f t="shared" si="944"/>
        <v>Basic Level of Service</v>
      </c>
      <c r="P1591" s="71">
        <v>1</v>
      </c>
      <c r="Q1591" s="71" t="str">
        <f t="shared" si="925"/>
        <v>Afridev Handpump</v>
      </c>
      <c r="R1591" s="71" t="str">
        <f t="shared" si="926"/>
        <v/>
      </c>
      <c r="S1591" s="71" t="str">
        <f t="shared" si="945"/>
        <v>Afridev Handpump</v>
      </c>
      <c r="T1591" s="71">
        <f t="shared" si="927"/>
        <v>1</v>
      </c>
      <c r="U1591" s="71">
        <f t="shared" si="928"/>
        <v>200</v>
      </c>
      <c r="V1591" s="71">
        <f t="shared" si="929"/>
        <v>1</v>
      </c>
      <c r="W1591" s="71">
        <f t="shared" si="930"/>
        <v>0</v>
      </c>
      <c r="X1591" s="71">
        <f t="shared" si="931"/>
        <v>1</v>
      </c>
      <c r="Y1591" s="71">
        <f t="shared" si="932"/>
        <v>0</v>
      </c>
      <c r="Z1591" s="71">
        <f t="shared" si="946"/>
        <v>0</v>
      </c>
      <c r="AA1591" s="71">
        <f t="shared" si="933"/>
        <v>0</v>
      </c>
      <c r="AB1591" s="71">
        <f t="shared" si="934"/>
        <v>0</v>
      </c>
      <c r="AC1591" s="71" t="str">
        <f t="shared" si="935"/>
        <v>Handpump</v>
      </c>
      <c r="AD1591" s="71">
        <f t="shared" si="947"/>
        <v>0</v>
      </c>
      <c r="AE1591" s="71" t="str">
        <f t="shared" si="948"/>
        <v/>
      </c>
      <c r="AF1591" s="71">
        <f t="shared" si="936"/>
        <v>1</v>
      </c>
      <c r="AG1591" s="71" t="str">
        <f t="shared" si="937"/>
        <v/>
      </c>
      <c r="AH1591" s="71" t="str">
        <f t="shared" si="938"/>
        <v/>
      </c>
      <c r="AI1591" s="71" t="str">
        <f t="shared" si="939"/>
        <v/>
      </c>
      <c r="AJ1591" s="71" t="str">
        <f t="shared" si="940"/>
        <v>Turbidity</v>
      </c>
      <c r="AK1591" s="71" t="str">
        <f t="shared" si="941"/>
        <v/>
      </c>
      <c r="AL1591" s="71" t="str">
        <f t="shared" si="949"/>
        <v>No Data</v>
      </c>
      <c r="AM1591" s="71">
        <f t="shared" si="942"/>
        <v>0</v>
      </c>
    </row>
    <row r="1592" spans="1:39" x14ac:dyDescent="0.45">
      <c r="A1592" s="71" t="str">
        <f t="shared" si="912"/>
        <v>2725870057</v>
      </c>
      <c r="B1592" s="71" t="str">
        <f t="shared" si="913"/>
        <v>16-09-2019 11:53:03 UTC</v>
      </c>
      <c r="C1592" s="71" t="str">
        <f t="shared" si="914"/>
        <v>986n-fkju-3mrj</v>
      </c>
      <c r="D1592" s="71" t="str">
        <f t="shared" si="915"/>
        <v>-15.859392578713596</v>
      </c>
      <c r="E1592" s="71" t="str">
        <f t="shared" si="916"/>
        <v>35.145764322951436</v>
      </c>
      <c r="F1592" s="71" t="str">
        <f t="shared" si="917"/>
        <v>888.0</v>
      </c>
      <c r="G1592" s="71" t="str">
        <f t="shared" si="918"/>
        <v>Malawi</v>
      </c>
      <c r="H1592" s="71" t="str">
        <f t="shared" si="919"/>
        <v>Chiradzulu</v>
      </c>
      <c r="I1592" s="71" t="str">
        <f t="shared" si="920"/>
        <v>Likoswe</v>
      </c>
      <c r="J1592" s="71" t="str">
        <f t="shared" si="921"/>
        <v>Kanje</v>
      </c>
      <c r="K1592" s="71" t="str">
        <f t="shared" si="922"/>
        <v>Kapichi</v>
      </c>
      <c r="L1592" s="71">
        <f t="shared" si="923"/>
        <v>0</v>
      </c>
      <c r="M1592" s="71">
        <f t="shared" si="924"/>
        <v>0</v>
      </c>
      <c r="N1592" s="71">
        <f t="shared" si="943"/>
        <v>0</v>
      </c>
      <c r="O1592" s="71" t="str">
        <f t="shared" si="944"/>
        <v>No Improved System</v>
      </c>
      <c r="P1592" s="71" t="s">
        <v>96</v>
      </c>
      <c r="Q1592" s="71" t="str">
        <f t="shared" si="925"/>
        <v/>
      </c>
      <c r="R1592" s="71" t="str">
        <f t="shared" si="926"/>
        <v>Unprotected well</v>
      </c>
      <c r="S1592" s="71" t="str">
        <f t="shared" si="945"/>
        <v>Unprotected well</v>
      </c>
      <c r="T1592" s="71" t="str">
        <f t="shared" si="927"/>
        <v>N/A</v>
      </c>
      <c r="U1592" s="71">
        <f t="shared" si="928"/>
        <v>400</v>
      </c>
      <c r="V1592" s="71" t="str">
        <f t="shared" si="929"/>
        <v>N/A</v>
      </c>
      <c r="W1592" s="71" t="str">
        <f t="shared" si="930"/>
        <v/>
      </c>
      <c r="X1592" s="71" t="str">
        <f t="shared" si="931"/>
        <v/>
      </c>
      <c r="Y1592" s="71" t="str">
        <f t="shared" si="932"/>
        <v/>
      </c>
      <c r="Z1592" s="71" t="str">
        <f t="shared" si="946"/>
        <v>N/A</v>
      </c>
      <c r="AA1592" s="71" t="str">
        <f t="shared" si="933"/>
        <v>N/A</v>
      </c>
      <c r="AB1592" s="71" t="str">
        <f t="shared" si="934"/>
        <v/>
      </c>
      <c r="AC1592" s="71" t="str">
        <f t="shared" si="935"/>
        <v/>
      </c>
      <c r="AD1592" s="71" t="str">
        <f t="shared" si="947"/>
        <v/>
      </c>
      <c r="AE1592" s="71" t="str">
        <f t="shared" si="948"/>
        <v/>
      </c>
      <c r="AF1592" s="71" t="str">
        <f t="shared" si="936"/>
        <v>N/A</v>
      </c>
      <c r="AG1592" s="71" t="str">
        <f t="shared" si="937"/>
        <v/>
      </c>
      <c r="AH1592" s="71" t="str">
        <f t="shared" si="938"/>
        <v/>
      </c>
      <c r="AI1592" s="71" t="str">
        <f t="shared" si="939"/>
        <v/>
      </c>
      <c r="AJ1592" s="71" t="str">
        <f t="shared" si="940"/>
        <v/>
      </c>
      <c r="AK1592" s="71" t="str">
        <f t="shared" si="941"/>
        <v/>
      </c>
      <c r="AL1592" s="71" t="str">
        <f t="shared" si="949"/>
        <v>N/A</v>
      </c>
      <c r="AM1592" s="71" t="str">
        <f t="shared" si="942"/>
        <v>N/A</v>
      </c>
    </row>
    <row r="1593" spans="1:39" x14ac:dyDescent="0.45">
      <c r="A1593" s="71" t="str">
        <f t="shared" si="912"/>
        <v>2731540070</v>
      </c>
      <c r="B1593" s="71" t="str">
        <f t="shared" si="913"/>
        <v>16-09-2019 12:02:59 UTC</v>
      </c>
      <c r="C1593" s="71" t="str">
        <f t="shared" si="914"/>
        <v>b3c3-h0y6-sb2j</v>
      </c>
      <c r="D1593" s="71" t="str">
        <f t="shared" si="915"/>
        <v>-15.858883000910282</v>
      </c>
      <c r="E1593" s="71" t="str">
        <f t="shared" si="916"/>
        <v>35.14556131325662</v>
      </c>
      <c r="F1593" s="71" t="str">
        <f t="shared" si="917"/>
        <v>896.0</v>
      </c>
      <c r="G1593" s="71" t="str">
        <f t="shared" si="918"/>
        <v>Malawi</v>
      </c>
      <c r="H1593" s="71" t="str">
        <f t="shared" si="919"/>
        <v>Chiradzulu</v>
      </c>
      <c r="I1593" s="71" t="str">
        <f t="shared" si="920"/>
        <v>Likoswe</v>
      </c>
      <c r="J1593" s="71" t="str">
        <f t="shared" si="921"/>
        <v>Kanje</v>
      </c>
      <c r="K1593" s="71" t="str">
        <f t="shared" si="922"/>
        <v>Kapichi</v>
      </c>
      <c r="L1593" s="71">
        <f t="shared" si="923"/>
        <v>0</v>
      </c>
      <c r="M1593" s="71">
        <f t="shared" si="924"/>
        <v>0</v>
      </c>
      <c r="N1593" s="71">
        <f t="shared" si="943"/>
        <v>3</v>
      </c>
      <c r="O1593" s="71" t="str">
        <f t="shared" si="944"/>
        <v>Basic Level of Service</v>
      </c>
      <c r="P1593" s="71">
        <v>1</v>
      </c>
      <c r="Q1593" s="71" t="str">
        <f t="shared" si="925"/>
        <v>Afridev Handpump</v>
      </c>
      <c r="R1593" s="71" t="str">
        <f t="shared" si="926"/>
        <v/>
      </c>
      <c r="S1593" s="71" t="str">
        <f t="shared" si="945"/>
        <v>Afridev Handpump</v>
      </c>
      <c r="T1593" s="71">
        <f t="shared" si="927"/>
        <v>1</v>
      </c>
      <c r="U1593" s="71">
        <f t="shared" si="928"/>
        <v>400</v>
      </c>
      <c r="V1593" s="71">
        <f t="shared" si="929"/>
        <v>0</v>
      </c>
      <c r="W1593" s="71">
        <f t="shared" si="930"/>
        <v>0</v>
      </c>
      <c r="X1593" s="71">
        <f t="shared" si="931"/>
        <v>1</v>
      </c>
      <c r="Y1593" s="71">
        <f t="shared" si="932"/>
        <v>0</v>
      </c>
      <c r="Z1593" s="71">
        <f t="shared" si="946"/>
        <v>0</v>
      </c>
      <c r="AA1593" s="71">
        <f t="shared" si="933"/>
        <v>0</v>
      </c>
      <c r="AB1593" s="71">
        <f t="shared" si="934"/>
        <v>0</v>
      </c>
      <c r="AC1593" s="71" t="str">
        <f t="shared" si="935"/>
        <v>Handpump</v>
      </c>
      <c r="AD1593" s="71">
        <f t="shared" si="947"/>
        <v>0</v>
      </c>
      <c r="AE1593" s="71" t="str">
        <f t="shared" si="948"/>
        <v/>
      </c>
      <c r="AF1593" s="71">
        <f t="shared" si="936"/>
        <v>1</v>
      </c>
      <c r="AG1593" s="71" t="str">
        <f t="shared" si="937"/>
        <v/>
      </c>
      <c r="AH1593" s="71" t="str">
        <f t="shared" si="938"/>
        <v/>
      </c>
      <c r="AI1593" s="71" t="str">
        <f t="shared" si="939"/>
        <v/>
      </c>
      <c r="AJ1593" s="71" t="str">
        <f t="shared" si="940"/>
        <v>Turbidity</v>
      </c>
      <c r="AK1593" s="71" t="str">
        <f t="shared" si="941"/>
        <v/>
      </c>
      <c r="AL1593" s="71" t="str">
        <f t="shared" si="949"/>
        <v>No Data</v>
      </c>
      <c r="AM1593" s="71">
        <f t="shared" si="942"/>
        <v>0</v>
      </c>
    </row>
    <row r="1594" spans="1:39" x14ac:dyDescent="0.45">
      <c r="A1594" s="71" t="str">
        <f t="shared" si="912"/>
        <v>2746730521</v>
      </c>
      <c r="B1594" s="71" t="str">
        <f t="shared" si="913"/>
        <v>17-09-2019 07:10:13 UTC</v>
      </c>
      <c r="C1594" s="71" t="str">
        <f t="shared" si="914"/>
        <v>cg8h-s452-ma50</v>
      </c>
      <c r="D1594" s="71" t="str">
        <f t="shared" si="915"/>
        <v>-15.847507794387639</v>
      </c>
      <c r="E1594" s="71" t="str">
        <f t="shared" si="916"/>
        <v>35.144419027492404</v>
      </c>
      <c r="F1594" s="71" t="str">
        <f t="shared" si="917"/>
        <v>953.0</v>
      </c>
      <c r="G1594" s="71" t="str">
        <f t="shared" si="918"/>
        <v>Malawi</v>
      </c>
      <c r="H1594" s="71" t="str">
        <f t="shared" si="919"/>
        <v>Chiradzulu</v>
      </c>
      <c r="I1594" s="71" t="str">
        <f t="shared" si="920"/>
        <v>Likoswe</v>
      </c>
      <c r="J1594" s="71" t="str">
        <f t="shared" si="921"/>
        <v>Msomera</v>
      </c>
      <c r="K1594" s="71" t="str">
        <f t="shared" si="922"/>
        <v>Nthupa</v>
      </c>
      <c r="L1594" s="71">
        <f t="shared" si="923"/>
        <v>0</v>
      </c>
      <c r="M1594" s="71">
        <f t="shared" si="924"/>
        <v>0</v>
      </c>
      <c r="N1594" s="71">
        <f t="shared" si="943"/>
        <v>5</v>
      </c>
      <c r="O1594" s="71" t="str">
        <f t="shared" si="944"/>
        <v>Basic Level of Service</v>
      </c>
      <c r="P1594" s="71">
        <v>1</v>
      </c>
      <c r="Q1594" s="71" t="str">
        <f t="shared" si="925"/>
        <v>Afridev Handpump</v>
      </c>
      <c r="R1594" s="71" t="str">
        <f t="shared" si="926"/>
        <v/>
      </c>
      <c r="S1594" s="71" t="str">
        <f t="shared" si="945"/>
        <v>Afridev Handpump</v>
      </c>
      <c r="T1594" s="71">
        <f t="shared" si="927"/>
        <v>1</v>
      </c>
      <c r="U1594" s="71">
        <f t="shared" si="928"/>
        <v>625</v>
      </c>
      <c r="V1594" s="71">
        <f t="shared" si="929"/>
        <v>0</v>
      </c>
      <c r="W1594" s="71">
        <f t="shared" si="930"/>
        <v>0</v>
      </c>
      <c r="X1594" s="71">
        <f t="shared" si="931"/>
        <v>1</v>
      </c>
      <c r="Y1594" s="71">
        <f t="shared" si="932"/>
        <v>0</v>
      </c>
      <c r="Z1594" s="71">
        <f t="shared" si="946"/>
        <v>0</v>
      </c>
      <c r="AA1594" s="71">
        <f t="shared" si="933"/>
        <v>1</v>
      </c>
      <c r="AB1594" s="71">
        <f t="shared" si="934"/>
        <v>85</v>
      </c>
      <c r="AC1594" s="71" t="str">
        <f t="shared" si="935"/>
        <v>Handpump</v>
      </c>
      <c r="AD1594" s="71">
        <f t="shared" si="947"/>
        <v>85</v>
      </c>
      <c r="AE1594" s="71" t="str">
        <f t="shared" si="948"/>
        <v/>
      </c>
      <c r="AF1594" s="71">
        <f t="shared" si="936"/>
        <v>1</v>
      </c>
      <c r="AG1594" s="71" t="str">
        <f t="shared" si="937"/>
        <v/>
      </c>
      <c r="AH1594" s="71" t="str">
        <f t="shared" si="938"/>
        <v/>
      </c>
      <c r="AI1594" s="71">
        <f t="shared" si="939"/>
        <v>0</v>
      </c>
      <c r="AJ1594" s="71" t="str">
        <f t="shared" si="940"/>
        <v>Turbidity</v>
      </c>
      <c r="AK1594" s="71">
        <f t="shared" si="941"/>
        <v>1</v>
      </c>
      <c r="AL1594" s="71">
        <f t="shared" si="949"/>
        <v>0</v>
      </c>
      <c r="AM1594" s="71">
        <f t="shared" si="942"/>
        <v>1</v>
      </c>
    </row>
    <row r="1595" spans="1:39" x14ac:dyDescent="0.45">
      <c r="A1595" s="71" t="str">
        <f t="shared" si="912"/>
        <v>2715830992</v>
      </c>
      <c r="B1595" s="71" t="str">
        <f t="shared" si="913"/>
        <v>17-09-2019 07:12:59 UTC</v>
      </c>
      <c r="C1595" s="71" t="str">
        <f t="shared" si="914"/>
        <v>78b1-bpvt-us33</v>
      </c>
      <c r="D1595" s="71" t="str">
        <f t="shared" si="915"/>
        <v>-15.84647074341774</v>
      </c>
      <c r="E1595" s="71" t="str">
        <f t="shared" si="916"/>
        <v>35.13991970568895</v>
      </c>
      <c r="F1595" s="71" t="str">
        <f t="shared" si="917"/>
        <v>996.0</v>
      </c>
      <c r="G1595" s="71" t="str">
        <f t="shared" si="918"/>
        <v>Malawi</v>
      </c>
      <c r="H1595" s="71" t="str">
        <f t="shared" si="919"/>
        <v>Chiradzulu</v>
      </c>
      <c r="I1595" s="71" t="str">
        <f t="shared" si="920"/>
        <v>Likoswe</v>
      </c>
      <c r="J1595" s="71" t="str">
        <f t="shared" si="921"/>
        <v>Msomera</v>
      </c>
      <c r="K1595" s="71" t="str">
        <f t="shared" si="922"/>
        <v>Howa</v>
      </c>
      <c r="L1595" s="71">
        <f t="shared" si="923"/>
        <v>0</v>
      </c>
      <c r="M1595" s="71">
        <f t="shared" si="924"/>
        <v>0</v>
      </c>
      <c r="N1595" s="71">
        <f t="shared" si="943"/>
        <v>0</v>
      </c>
      <c r="O1595" s="71" t="str">
        <f t="shared" si="944"/>
        <v>No Improved System</v>
      </c>
      <c r="P1595" s="71" t="s">
        <v>96</v>
      </c>
      <c r="Q1595" s="71" t="str">
        <f t="shared" si="925"/>
        <v/>
      </c>
      <c r="R1595" s="71" t="str">
        <f t="shared" si="926"/>
        <v>Unprotected well</v>
      </c>
      <c r="S1595" s="71" t="str">
        <f t="shared" si="945"/>
        <v>Unprotected well</v>
      </c>
      <c r="T1595" s="71" t="str">
        <f t="shared" si="927"/>
        <v>N/A</v>
      </c>
      <c r="U1595" s="71">
        <f t="shared" si="928"/>
        <v>300</v>
      </c>
      <c r="V1595" s="71" t="str">
        <f t="shared" si="929"/>
        <v>N/A</v>
      </c>
      <c r="W1595" s="71" t="str">
        <f t="shared" si="930"/>
        <v/>
      </c>
      <c r="X1595" s="71" t="str">
        <f t="shared" si="931"/>
        <v/>
      </c>
      <c r="Y1595" s="71" t="str">
        <f t="shared" si="932"/>
        <v/>
      </c>
      <c r="Z1595" s="71" t="str">
        <f t="shared" si="946"/>
        <v>N/A</v>
      </c>
      <c r="AA1595" s="71" t="str">
        <f t="shared" si="933"/>
        <v>N/A</v>
      </c>
      <c r="AB1595" s="71" t="str">
        <f t="shared" si="934"/>
        <v/>
      </c>
      <c r="AC1595" s="71" t="str">
        <f t="shared" si="935"/>
        <v/>
      </c>
      <c r="AD1595" s="71" t="str">
        <f t="shared" si="947"/>
        <v/>
      </c>
      <c r="AE1595" s="71" t="str">
        <f t="shared" si="948"/>
        <v/>
      </c>
      <c r="AF1595" s="71" t="str">
        <f t="shared" si="936"/>
        <v>N/A</v>
      </c>
      <c r="AG1595" s="71" t="str">
        <f t="shared" si="937"/>
        <v/>
      </c>
      <c r="AH1595" s="71" t="str">
        <f t="shared" si="938"/>
        <v/>
      </c>
      <c r="AI1595" s="71" t="str">
        <f t="shared" si="939"/>
        <v/>
      </c>
      <c r="AJ1595" s="71" t="str">
        <f t="shared" si="940"/>
        <v/>
      </c>
      <c r="AK1595" s="71" t="str">
        <f t="shared" si="941"/>
        <v/>
      </c>
      <c r="AL1595" s="71" t="str">
        <f t="shared" si="949"/>
        <v>N/A</v>
      </c>
      <c r="AM1595" s="71" t="str">
        <f t="shared" si="942"/>
        <v>N/A</v>
      </c>
    </row>
    <row r="1596" spans="1:39" x14ac:dyDescent="0.45">
      <c r="A1596" s="71" t="str">
        <f t="shared" si="912"/>
        <v>2729530928</v>
      </c>
      <c r="B1596" s="71" t="str">
        <f t="shared" si="913"/>
        <v>17-09-2019 07:33:52 UTC</v>
      </c>
      <c r="C1596" s="71" t="str">
        <f t="shared" si="914"/>
        <v>7kqx-kwe4-kavm</v>
      </c>
      <c r="D1596" s="71" t="str">
        <f t="shared" si="915"/>
        <v>-15.850306847132742</v>
      </c>
      <c r="E1596" s="71" t="str">
        <f t="shared" si="916"/>
        <v>35.14049260877073</v>
      </c>
      <c r="F1596" s="71" t="str">
        <f t="shared" si="917"/>
        <v>979.0</v>
      </c>
      <c r="G1596" s="71" t="str">
        <f t="shared" si="918"/>
        <v>Malawi</v>
      </c>
      <c r="H1596" s="71" t="str">
        <f t="shared" si="919"/>
        <v>Chiradzulu</v>
      </c>
      <c r="I1596" s="71" t="str">
        <f t="shared" si="920"/>
        <v>Likoswe</v>
      </c>
      <c r="J1596" s="71" t="str">
        <f t="shared" si="921"/>
        <v>Msomera</v>
      </c>
      <c r="K1596" s="71" t="str">
        <f t="shared" si="922"/>
        <v>Howa</v>
      </c>
      <c r="L1596" s="71">
        <f t="shared" si="923"/>
        <v>0</v>
      </c>
      <c r="M1596" s="71">
        <f t="shared" si="924"/>
        <v>0</v>
      </c>
      <c r="N1596" s="71">
        <f t="shared" si="943"/>
        <v>6</v>
      </c>
      <c r="O1596" s="71" t="str">
        <f t="shared" si="944"/>
        <v>Intermediate Level of Service</v>
      </c>
      <c r="P1596" s="71">
        <v>1</v>
      </c>
      <c r="Q1596" s="71" t="str">
        <f t="shared" si="925"/>
        <v>Afridev Handpump</v>
      </c>
      <c r="R1596" s="71" t="str">
        <f t="shared" si="926"/>
        <v/>
      </c>
      <c r="S1596" s="71" t="str">
        <f t="shared" si="945"/>
        <v>Afridev Handpump</v>
      </c>
      <c r="T1596" s="71">
        <f t="shared" si="927"/>
        <v>1</v>
      </c>
      <c r="U1596" s="71">
        <f t="shared" si="928"/>
        <v>400</v>
      </c>
      <c r="V1596" s="71">
        <f t="shared" si="929"/>
        <v>0</v>
      </c>
      <c r="W1596" s="71">
        <f t="shared" si="930"/>
        <v>0</v>
      </c>
      <c r="X1596" s="71">
        <f t="shared" si="931"/>
        <v>1</v>
      </c>
      <c r="Y1596" s="71">
        <f t="shared" si="932"/>
        <v>0</v>
      </c>
      <c r="Z1596" s="71">
        <f t="shared" si="946"/>
        <v>0</v>
      </c>
      <c r="AA1596" s="71">
        <f t="shared" si="933"/>
        <v>1</v>
      </c>
      <c r="AB1596" s="71">
        <f t="shared" si="934"/>
        <v>60</v>
      </c>
      <c r="AC1596" s="71" t="str">
        <f t="shared" si="935"/>
        <v>Handpump</v>
      </c>
      <c r="AD1596" s="71">
        <f t="shared" si="947"/>
        <v>60</v>
      </c>
      <c r="AE1596" s="71" t="str">
        <f t="shared" si="948"/>
        <v/>
      </c>
      <c r="AF1596" s="71">
        <f t="shared" si="936"/>
        <v>1</v>
      </c>
      <c r="AG1596" s="71" t="str">
        <f t="shared" si="937"/>
        <v/>
      </c>
      <c r="AH1596" s="71" t="str">
        <f t="shared" si="938"/>
        <v/>
      </c>
      <c r="AI1596" s="71">
        <f t="shared" si="939"/>
        <v>1</v>
      </c>
      <c r="AJ1596" s="71" t="str">
        <f t="shared" si="940"/>
        <v>Turbidity</v>
      </c>
      <c r="AK1596" s="71">
        <f t="shared" si="941"/>
        <v>1</v>
      </c>
      <c r="AL1596" s="71">
        <f t="shared" si="949"/>
        <v>1</v>
      </c>
      <c r="AM1596" s="71">
        <f t="shared" si="942"/>
        <v>1</v>
      </c>
    </row>
    <row r="1597" spans="1:39" x14ac:dyDescent="0.45">
      <c r="A1597" s="71" t="str">
        <f t="shared" si="912"/>
        <v>2723700548</v>
      </c>
      <c r="B1597" s="71" t="str">
        <f t="shared" si="913"/>
        <v>17-09-2019 07:41:13 UTC</v>
      </c>
      <c r="C1597" s="71" t="str">
        <f t="shared" si="914"/>
        <v>yk41-53a7-1p1y</v>
      </c>
      <c r="D1597" s="71" t="str">
        <f t="shared" si="915"/>
        <v>-15.849509099498391</v>
      </c>
      <c r="E1597" s="71" t="str">
        <f t="shared" si="916"/>
        <v>35.13596646487713</v>
      </c>
      <c r="F1597" s="71" t="str">
        <f t="shared" si="917"/>
        <v>976.0</v>
      </c>
      <c r="G1597" s="71" t="str">
        <f t="shared" si="918"/>
        <v>Malawi</v>
      </c>
      <c r="H1597" s="71" t="str">
        <f t="shared" si="919"/>
        <v>Chiradzulu</v>
      </c>
      <c r="I1597" s="71" t="str">
        <f t="shared" si="920"/>
        <v>Likoswe</v>
      </c>
      <c r="J1597" s="71" t="str">
        <f t="shared" si="921"/>
        <v>Msomera</v>
      </c>
      <c r="K1597" s="71" t="str">
        <f t="shared" si="922"/>
        <v>Namanya</v>
      </c>
      <c r="L1597" s="71">
        <f t="shared" si="923"/>
        <v>0</v>
      </c>
      <c r="M1597" s="71">
        <f t="shared" si="924"/>
        <v>0</v>
      </c>
      <c r="N1597" s="71">
        <f t="shared" si="943"/>
        <v>0</v>
      </c>
      <c r="O1597" s="71" t="str">
        <f t="shared" si="944"/>
        <v>No Improved System</v>
      </c>
      <c r="P1597" s="71" t="s">
        <v>96</v>
      </c>
      <c r="Q1597" s="71" t="str">
        <f t="shared" si="925"/>
        <v/>
      </c>
      <c r="R1597" s="71" t="str">
        <f t="shared" si="926"/>
        <v>Unprotected well</v>
      </c>
      <c r="S1597" s="71" t="str">
        <f t="shared" si="945"/>
        <v>Unprotected well</v>
      </c>
      <c r="T1597" s="71" t="str">
        <f t="shared" si="927"/>
        <v>N/A</v>
      </c>
      <c r="U1597" s="71">
        <f t="shared" si="928"/>
        <v>425</v>
      </c>
      <c r="V1597" s="71" t="str">
        <f t="shared" si="929"/>
        <v>N/A</v>
      </c>
      <c r="W1597" s="71" t="str">
        <f t="shared" si="930"/>
        <v/>
      </c>
      <c r="X1597" s="71" t="str">
        <f t="shared" si="931"/>
        <v/>
      </c>
      <c r="Y1597" s="71" t="str">
        <f t="shared" si="932"/>
        <v/>
      </c>
      <c r="Z1597" s="71" t="str">
        <f t="shared" si="946"/>
        <v>N/A</v>
      </c>
      <c r="AA1597" s="71" t="str">
        <f t="shared" si="933"/>
        <v>N/A</v>
      </c>
      <c r="AB1597" s="71" t="str">
        <f t="shared" si="934"/>
        <v/>
      </c>
      <c r="AC1597" s="71" t="str">
        <f t="shared" si="935"/>
        <v/>
      </c>
      <c r="AD1597" s="71" t="str">
        <f t="shared" si="947"/>
        <v/>
      </c>
      <c r="AE1597" s="71" t="str">
        <f t="shared" si="948"/>
        <v/>
      </c>
      <c r="AF1597" s="71" t="str">
        <f t="shared" si="936"/>
        <v>N/A</v>
      </c>
      <c r="AG1597" s="71" t="str">
        <f t="shared" si="937"/>
        <v/>
      </c>
      <c r="AH1597" s="71" t="str">
        <f t="shared" si="938"/>
        <v/>
      </c>
      <c r="AI1597" s="71" t="str">
        <f t="shared" si="939"/>
        <v/>
      </c>
      <c r="AJ1597" s="71" t="str">
        <f t="shared" si="940"/>
        <v/>
      </c>
      <c r="AK1597" s="71" t="str">
        <f t="shared" si="941"/>
        <v/>
      </c>
      <c r="AL1597" s="71" t="str">
        <f t="shared" si="949"/>
        <v>N/A</v>
      </c>
      <c r="AM1597" s="71" t="str">
        <f t="shared" si="942"/>
        <v>N/A</v>
      </c>
    </row>
    <row r="1598" spans="1:39" x14ac:dyDescent="0.45">
      <c r="A1598" s="71" t="str">
        <f t="shared" si="912"/>
        <v>2743190675</v>
      </c>
      <c r="B1598" s="71" t="str">
        <f t="shared" si="913"/>
        <v>17-09-2019 08:16:45 UTC</v>
      </c>
      <c r="C1598" s="71" t="str">
        <f t="shared" si="914"/>
        <v>dqsn-7s8g-c3vp</v>
      </c>
      <c r="D1598" s="71" t="str">
        <f t="shared" si="915"/>
        <v>-15.857013082131743</v>
      </c>
      <c r="E1598" s="71" t="str">
        <f t="shared" si="916"/>
        <v>35.12586107477546</v>
      </c>
      <c r="F1598" s="71" t="str">
        <f t="shared" si="917"/>
        <v>946.0</v>
      </c>
      <c r="G1598" s="71" t="str">
        <f t="shared" si="918"/>
        <v>Malawi</v>
      </c>
      <c r="H1598" s="71" t="str">
        <f t="shared" si="919"/>
        <v>Chiradzulu</v>
      </c>
      <c r="I1598" s="71" t="str">
        <f t="shared" si="920"/>
        <v>Likoswe</v>
      </c>
      <c r="J1598" s="71" t="str">
        <f t="shared" si="921"/>
        <v>Msomera</v>
      </c>
      <c r="K1598" s="71" t="str">
        <f t="shared" si="922"/>
        <v>Msomera</v>
      </c>
      <c r="L1598" s="71">
        <f t="shared" si="923"/>
        <v>0</v>
      </c>
      <c r="M1598" s="71">
        <f t="shared" si="924"/>
        <v>0</v>
      </c>
      <c r="N1598" s="71">
        <f t="shared" si="943"/>
        <v>7</v>
      </c>
      <c r="O1598" s="71" t="str">
        <f t="shared" si="944"/>
        <v>Intermediate Level of Service</v>
      </c>
      <c r="P1598" s="71">
        <v>1</v>
      </c>
      <c r="Q1598" s="71" t="str">
        <f t="shared" si="925"/>
        <v>Afridev Handpump</v>
      </c>
      <c r="R1598" s="71" t="str">
        <f t="shared" si="926"/>
        <v/>
      </c>
      <c r="S1598" s="71" t="str">
        <f t="shared" si="945"/>
        <v>Afridev Handpump</v>
      </c>
      <c r="T1598" s="71">
        <f t="shared" si="927"/>
        <v>1</v>
      </c>
      <c r="U1598" s="71">
        <f t="shared" si="928"/>
        <v>400</v>
      </c>
      <c r="V1598" s="71">
        <f t="shared" si="929"/>
        <v>0</v>
      </c>
      <c r="W1598" s="71">
        <f t="shared" si="930"/>
        <v>1</v>
      </c>
      <c r="X1598" s="71" t="str">
        <f t="shared" si="931"/>
        <v/>
      </c>
      <c r="Y1598" s="71" t="str">
        <f t="shared" si="932"/>
        <v/>
      </c>
      <c r="Z1598" s="71">
        <f t="shared" si="946"/>
        <v>1</v>
      </c>
      <c r="AA1598" s="71">
        <f t="shared" si="933"/>
        <v>1</v>
      </c>
      <c r="AB1598" s="71">
        <f t="shared" si="934"/>
        <v>65</v>
      </c>
      <c r="AC1598" s="71" t="str">
        <f t="shared" si="935"/>
        <v>Handpump</v>
      </c>
      <c r="AD1598" s="71">
        <f t="shared" si="947"/>
        <v>65</v>
      </c>
      <c r="AE1598" s="71" t="str">
        <f t="shared" si="948"/>
        <v/>
      </c>
      <c r="AF1598" s="71">
        <f t="shared" si="936"/>
        <v>1</v>
      </c>
      <c r="AG1598" s="71" t="str">
        <f t="shared" si="937"/>
        <v/>
      </c>
      <c r="AH1598" s="71" t="str">
        <f t="shared" si="938"/>
        <v/>
      </c>
      <c r="AI1598" s="71">
        <f t="shared" si="939"/>
        <v>1</v>
      </c>
      <c r="AJ1598" s="71" t="str">
        <f t="shared" si="940"/>
        <v>Turbidity</v>
      </c>
      <c r="AK1598" s="71">
        <f t="shared" si="941"/>
        <v>1</v>
      </c>
      <c r="AL1598" s="71">
        <f t="shared" si="949"/>
        <v>1</v>
      </c>
      <c r="AM1598" s="71">
        <f t="shared" si="942"/>
        <v>1</v>
      </c>
    </row>
    <row r="1599" spans="1:39" x14ac:dyDescent="0.45">
      <c r="A1599" s="71" t="str">
        <f t="shared" si="912"/>
        <v>2741420793</v>
      </c>
      <c r="B1599" s="71" t="str">
        <f t="shared" si="913"/>
        <v>17-09-2019 08:30:01 UTC</v>
      </c>
      <c r="C1599" s="71" t="str">
        <f t="shared" si="914"/>
        <v>eag7-yh1j-j55n</v>
      </c>
      <c r="D1599" s="71" t="str">
        <f t="shared" si="915"/>
        <v>-15.693850200623274</v>
      </c>
      <c r="E1599" s="71" t="str">
        <f t="shared" si="916"/>
        <v>35.12469205074012</v>
      </c>
      <c r="F1599" s="71" t="str">
        <f t="shared" si="917"/>
        <v>1141.0</v>
      </c>
      <c r="G1599" s="71" t="str">
        <f t="shared" si="918"/>
        <v>Malawi</v>
      </c>
      <c r="H1599" s="71" t="str">
        <f t="shared" si="919"/>
        <v>Chiradzulu</v>
      </c>
      <c r="I1599" s="71" t="str">
        <f t="shared" si="920"/>
        <v>Mpama</v>
      </c>
      <c r="J1599" s="71" t="str">
        <f t="shared" si="921"/>
        <v>Juwa</v>
      </c>
      <c r="K1599" s="71" t="str">
        <f t="shared" si="922"/>
        <v>Namakhuwa</v>
      </c>
      <c r="L1599" s="71">
        <f t="shared" si="923"/>
        <v>0</v>
      </c>
      <c r="M1599" s="71">
        <f t="shared" si="924"/>
        <v>0</v>
      </c>
      <c r="N1599" s="71">
        <f t="shared" si="943"/>
        <v>7</v>
      </c>
      <c r="O1599" s="71" t="str">
        <f t="shared" si="944"/>
        <v>Intermediate Level of Service</v>
      </c>
      <c r="P1599" s="71">
        <v>1</v>
      </c>
      <c r="Q1599" s="71" t="str">
        <f t="shared" si="925"/>
        <v>Afridev Handpump</v>
      </c>
      <c r="R1599" s="71" t="str">
        <f t="shared" si="926"/>
        <v/>
      </c>
      <c r="S1599" s="71" t="str">
        <f t="shared" si="945"/>
        <v>Afridev Handpump</v>
      </c>
      <c r="T1599" s="71">
        <f t="shared" si="927"/>
        <v>1</v>
      </c>
      <c r="U1599" s="71">
        <f t="shared" si="928"/>
        <v>300</v>
      </c>
      <c r="V1599" s="71">
        <f t="shared" si="929"/>
        <v>0</v>
      </c>
      <c r="W1599" s="71">
        <f t="shared" si="930"/>
        <v>1</v>
      </c>
      <c r="X1599" s="71" t="str">
        <f t="shared" si="931"/>
        <v/>
      </c>
      <c r="Y1599" s="71" t="str">
        <f t="shared" si="932"/>
        <v/>
      </c>
      <c r="Z1599" s="71">
        <f t="shared" si="946"/>
        <v>1</v>
      </c>
      <c r="AA1599" s="71">
        <f t="shared" si="933"/>
        <v>1</v>
      </c>
      <c r="AB1599" s="71">
        <f t="shared" si="934"/>
        <v>72</v>
      </c>
      <c r="AC1599" s="71" t="str">
        <f t="shared" si="935"/>
        <v>Handpump</v>
      </c>
      <c r="AD1599" s="71">
        <f t="shared" si="947"/>
        <v>72</v>
      </c>
      <c r="AE1599" s="71" t="str">
        <f t="shared" si="948"/>
        <v/>
      </c>
      <c r="AF1599" s="71">
        <f t="shared" si="936"/>
        <v>1</v>
      </c>
      <c r="AG1599" s="71" t="str">
        <f t="shared" si="937"/>
        <v/>
      </c>
      <c r="AH1599" s="71" t="str">
        <f t="shared" si="938"/>
        <v/>
      </c>
      <c r="AI1599" s="71">
        <f t="shared" si="939"/>
        <v>1</v>
      </c>
      <c r="AJ1599" s="71" t="str">
        <f t="shared" si="940"/>
        <v>Turbidity</v>
      </c>
      <c r="AK1599" s="71">
        <f t="shared" si="941"/>
        <v>1</v>
      </c>
      <c r="AL1599" s="71">
        <f t="shared" si="949"/>
        <v>1</v>
      </c>
      <c r="AM1599" s="71">
        <f t="shared" si="942"/>
        <v>1</v>
      </c>
    </row>
    <row r="1600" spans="1:39" x14ac:dyDescent="0.45">
      <c r="A1600" s="71" t="str">
        <f t="shared" si="912"/>
        <v>2746730531</v>
      </c>
      <c r="B1600" s="71" t="str">
        <f t="shared" si="913"/>
        <v>17-09-2019 08:32:39 UTC</v>
      </c>
      <c r="C1600" s="71" t="str">
        <f t="shared" si="914"/>
        <v>m3nb-c7f8-tsyt</v>
      </c>
      <c r="D1600" s="71" t="str">
        <f t="shared" si="915"/>
        <v>-15.857029971666634</v>
      </c>
      <c r="E1600" s="71" t="str">
        <f t="shared" si="916"/>
        <v>35.125957215204835</v>
      </c>
      <c r="F1600" s="71" t="str">
        <f t="shared" si="917"/>
        <v>947.0</v>
      </c>
      <c r="G1600" s="71" t="str">
        <f t="shared" si="918"/>
        <v>Malawi</v>
      </c>
      <c r="H1600" s="71" t="str">
        <f t="shared" si="919"/>
        <v>Chiradzulu</v>
      </c>
      <c r="I1600" s="71" t="str">
        <f t="shared" si="920"/>
        <v>Likoswe</v>
      </c>
      <c r="J1600" s="71" t="str">
        <f t="shared" si="921"/>
        <v>Msomera</v>
      </c>
      <c r="K1600" s="71" t="str">
        <f t="shared" si="922"/>
        <v>Msomera</v>
      </c>
      <c r="L1600" s="71">
        <f t="shared" si="923"/>
        <v>0</v>
      </c>
      <c r="M1600" s="71">
        <f t="shared" si="924"/>
        <v>0</v>
      </c>
      <c r="N1600" s="71">
        <f t="shared" si="943"/>
        <v>5</v>
      </c>
      <c r="O1600" s="71" t="str">
        <f t="shared" si="944"/>
        <v>Basic Level of Service</v>
      </c>
      <c r="P1600" s="71">
        <v>1</v>
      </c>
      <c r="Q1600" s="71" t="str">
        <f t="shared" si="925"/>
        <v>Afridev Handpump</v>
      </c>
      <c r="R1600" s="71" t="str">
        <f t="shared" si="926"/>
        <v/>
      </c>
      <c r="S1600" s="71" t="str">
        <f t="shared" si="945"/>
        <v>Afridev Handpump</v>
      </c>
      <c r="T1600" s="71">
        <f t="shared" si="927"/>
        <v>1</v>
      </c>
      <c r="U1600" s="71">
        <f t="shared" si="928"/>
        <v>0</v>
      </c>
      <c r="V1600" s="71">
        <f t="shared" si="929"/>
        <v>1</v>
      </c>
      <c r="W1600" s="71">
        <f t="shared" si="930"/>
        <v>1</v>
      </c>
      <c r="X1600" s="71" t="str">
        <f t="shared" si="931"/>
        <v/>
      </c>
      <c r="Y1600" s="71" t="str">
        <f t="shared" si="932"/>
        <v/>
      </c>
      <c r="Z1600" s="71">
        <f t="shared" si="946"/>
        <v>1</v>
      </c>
      <c r="AA1600" s="71">
        <f t="shared" si="933"/>
        <v>0</v>
      </c>
      <c r="AB1600" s="71">
        <f t="shared" si="934"/>
        <v>0</v>
      </c>
      <c r="AC1600" s="71" t="str">
        <f t="shared" si="935"/>
        <v>Handpump</v>
      </c>
      <c r="AD1600" s="71">
        <f t="shared" si="947"/>
        <v>0</v>
      </c>
      <c r="AE1600" s="71" t="str">
        <f t="shared" si="948"/>
        <v/>
      </c>
      <c r="AF1600" s="71">
        <f t="shared" si="936"/>
        <v>1</v>
      </c>
      <c r="AG1600" s="71" t="str">
        <f t="shared" si="937"/>
        <v/>
      </c>
      <c r="AH1600" s="71" t="str">
        <f t="shared" si="938"/>
        <v/>
      </c>
      <c r="AI1600" s="71" t="str">
        <f t="shared" si="939"/>
        <v/>
      </c>
      <c r="AJ1600" s="71" t="str">
        <f t="shared" si="940"/>
        <v>Turbidity</v>
      </c>
      <c r="AK1600" s="71" t="str">
        <f t="shared" si="941"/>
        <v/>
      </c>
      <c r="AL1600" s="71" t="str">
        <f t="shared" si="949"/>
        <v>No Data</v>
      </c>
      <c r="AM1600" s="71">
        <f t="shared" si="942"/>
        <v>0</v>
      </c>
    </row>
    <row r="1601" spans="1:39" x14ac:dyDescent="0.45">
      <c r="A1601" s="71" t="str">
        <f t="shared" si="912"/>
        <v>2729530929</v>
      </c>
      <c r="B1601" s="71" t="str">
        <f t="shared" si="913"/>
        <v>17-09-2019 08:58:56 UTC</v>
      </c>
      <c r="C1601" s="71" t="str">
        <f t="shared" si="914"/>
        <v>8rpd-dmrp-5ky7</v>
      </c>
      <c r="D1601" s="71" t="str">
        <f t="shared" si="915"/>
        <v>-15.851415856741369</v>
      </c>
      <c r="E1601" s="71" t="str">
        <f t="shared" si="916"/>
        <v>35.1222930662334</v>
      </c>
      <c r="F1601" s="71" t="str">
        <f t="shared" si="917"/>
        <v>1034.0</v>
      </c>
      <c r="G1601" s="71" t="str">
        <f t="shared" si="918"/>
        <v>Malawi</v>
      </c>
      <c r="H1601" s="71" t="str">
        <f t="shared" si="919"/>
        <v>Chiradzulu</v>
      </c>
      <c r="I1601" s="71" t="str">
        <f t="shared" si="920"/>
        <v>Likoswe</v>
      </c>
      <c r="J1601" s="71" t="str">
        <f t="shared" si="921"/>
        <v>Mchere</v>
      </c>
      <c r="K1601" s="71" t="str">
        <f t="shared" si="922"/>
        <v>Mchere</v>
      </c>
      <c r="L1601" s="71">
        <f t="shared" si="923"/>
        <v>0</v>
      </c>
      <c r="M1601" s="71">
        <f t="shared" si="924"/>
        <v>0</v>
      </c>
      <c r="N1601" s="71">
        <f t="shared" si="943"/>
        <v>6</v>
      </c>
      <c r="O1601" s="71" t="str">
        <f t="shared" si="944"/>
        <v>Intermediate Level of Service</v>
      </c>
      <c r="P1601" s="71">
        <v>1</v>
      </c>
      <c r="Q1601" s="71" t="str">
        <f t="shared" si="925"/>
        <v>Afridev Handpump</v>
      </c>
      <c r="R1601" s="71" t="str">
        <f t="shared" si="926"/>
        <v/>
      </c>
      <c r="S1601" s="71" t="str">
        <f t="shared" si="945"/>
        <v>Afridev Handpump</v>
      </c>
      <c r="T1601" s="71">
        <f t="shared" si="927"/>
        <v>1</v>
      </c>
      <c r="U1601" s="71">
        <f t="shared" si="928"/>
        <v>800</v>
      </c>
      <c r="V1601" s="71">
        <f t="shared" si="929"/>
        <v>0</v>
      </c>
      <c r="W1601" s="71">
        <f t="shared" si="930"/>
        <v>0</v>
      </c>
      <c r="X1601" s="71">
        <f t="shared" si="931"/>
        <v>1</v>
      </c>
      <c r="Y1601" s="71">
        <f t="shared" si="932"/>
        <v>0</v>
      </c>
      <c r="Z1601" s="71">
        <f t="shared" si="946"/>
        <v>0</v>
      </c>
      <c r="AA1601" s="71">
        <f t="shared" si="933"/>
        <v>1</v>
      </c>
      <c r="AB1601" s="71">
        <f t="shared" si="934"/>
        <v>72</v>
      </c>
      <c r="AC1601" s="71" t="str">
        <f t="shared" si="935"/>
        <v>Handpump</v>
      </c>
      <c r="AD1601" s="71">
        <f t="shared" si="947"/>
        <v>72</v>
      </c>
      <c r="AE1601" s="71" t="str">
        <f t="shared" si="948"/>
        <v/>
      </c>
      <c r="AF1601" s="71">
        <f t="shared" si="936"/>
        <v>1</v>
      </c>
      <c r="AG1601" s="71" t="str">
        <f t="shared" si="937"/>
        <v/>
      </c>
      <c r="AH1601" s="71" t="str">
        <f t="shared" si="938"/>
        <v/>
      </c>
      <c r="AI1601" s="71">
        <f t="shared" si="939"/>
        <v>1</v>
      </c>
      <c r="AJ1601" s="71" t="str">
        <f t="shared" si="940"/>
        <v>Turbidity</v>
      </c>
      <c r="AK1601" s="71">
        <f t="shared" si="941"/>
        <v>1</v>
      </c>
      <c r="AL1601" s="71">
        <f t="shared" si="949"/>
        <v>1</v>
      </c>
      <c r="AM1601" s="71">
        <f t="shared" si="942"/>
        <v>1</v>
      </c>
    </row>
    <row r="1602" spans="1:39" x14ac:dyDescent="0.45">
      <c r="A1602" s="71" t="str">
        <f t="shared" ref="A1602:A1665" si="950">IF(Instance_ID="","",Instance_ID)</f>
        <v>2746740989</v>
      </c>
      <c r="B1602" s="71" t="str">
        <f t="shared" ref="B1602:B1665" si="951">IF(Date="","",Date)</f>
        <v>17-09-2019 09:23:45 UTC</v>
      </c>
      <c r="C1602" s="71" t="str">
        <f t="shared" ref="C1602:C1665" si="952">IF(Unique_ID="","",Unique_ID)</f>
        <v>c7ca-svrm-gxgh</v>
      </c>
      <c r="D1602" s="71" t="str">
        <f t="shared" ref="D1602:D1665" si="953">IF(Latitude="","",Latitude)</f>
        <v>-15.8530391799286</v>
      </c>
      <c r="E1602" s="71" t="str">
        <f t="shared" ref="E1602:E1665" si="954">IF(Longitude="","",Longitude)</f>
        <v>35.125359585508704</v>
      </c>
      <c r="F1602" s="71" t="str">
        <f t="shared" ref="F1602:F1665" si="955">IF(Elevation="","",Elevation)</f>
        <v>998.0</v>
      </c>
      <c r="G1602" s="71" t="str">
        <f t="shared" ref="G1602:G1665" si="956">IF(Geo_Level_1="","",Geo_Level_1)</f>
        <v>Malawi</v>
      </c>
      <c r="H1602" s="71" t="str">
        <f t="shared" ref="H1602:H1665" si="957">IF(Geo_Level_2="","",Geo_Level_2)</f>
        <v>Chiradzulu</v>
      </c>
      <c r="I1602" s="71" t="str">
        <f t="shared" ref="I1602:I1665" si="958">IF(Geo_Level_1="","",Geo_Level_3)</f>
        <v>Likoswe</v>
      </c>
      <c r="J1602" s="71" t="str">
        <f t="shared" ref="J1602:J1665" si="959">IF(Geo_Level_1="","",Geo_Level_4)</f>
        <v>Mchere</v>
      </c>
      <c r="K1602" s="71" t="str">
        <f t="shared" ref="K1602:K1665" si="960">IF(Geo_Level_1="","",Geo_Level_5)</f>
        <v>Mchere</v>
      </c>
      <c r="L1602" s="71">
        <f t="shared" ref="L1602:L1665" si="961">IF(Geo_Level_1="","",Geo_Level_6)</f>
        <v>0</v>
      </c>
      <c r="M1602" s="71">
        <f t="shared" ref="M1602:M1665" si="962">IF(Geo_Level_1="","",Geo_Level_7)</f>
        <v>0</v>
      </c>
      <c r="N1602" s="71">
        <f t="shared" si="943"/>
        <v>0</v>
      </c>
      <c r="O1602" s="71" t="str">
        <f t="shared" si="944"/>
        <v>No Improved System</v>
      </c>
      <c r="P1602" s="71" t="s">
        <v>96</v>
      </c>
      <c r="Q1602" s="71" t="str">
        <f t="shared" ref="Q1602:Q1665" si="963">IF(Type_Improved_Water_Point="","",Type_Improved_Water_Point)</f>
        <v/>
      </c>
      <c r="R1602" s="71" t="str">
        <f t="shared" ref="R1602:R1665" si="964">IF(Type_Unimproved_Water="","",Type_Unimproved_Water)</f>
        <v>Unprotected well</v>
      </c>
      <c r="S1602" s="71" t="str">
        <f t="shared" si="945"/>
        <v>Unprotected well</v>
      </c>
      <c r="T1602" s="71" t="str">
        <f t="shared" ref="T1602:T1665" si="965">IF(P1602="N/A",P1602,IF(Waterpoint_Source_Protected="","No Data",IF(Waterpoint_Source_Protected="Yes",1,0)))</f>
        <v>N/A</v>
      </c>
      <c r="U1602" s="71">
        <f t="shared" ref="U1602:U1665" si="966">IF(Number_Users="","",Number_Users)</f>
        <v>150</v>
      </c>
      <c r="V1602" s="71" t="str">
        <f t="shared" ref="V1602:V1665" si="967">IFERROR(IF(P1602="N/A",P1602,IF(U1602="","No Data",IF(U1602&lt;=Gov_Standard_Number_Users,1,0))),1)</f>
        <v>N/A</v>
      </c>
      <c r="W1602" s="71" t="str">
        <f t="shared" ref="W1602:W1665" si="968">IF(Waterpoint_Out_Of_Service_Broken="","",IF(Waterpoint_Out_Of_Service_Broken="No",1,0))</f>
        <v/>
      </c>
      <c r="X1602" s="71" t="str">
        <f t="shared" ref="X1602:X1665" si="969">IF(Waterpoint_Number_Times_Broken="","",IF(Waterpoint_Number_Times_Broken&lt;=12,1,0))</f>
        <v/>
      </c>
      <c r="Y1602" s="71" t="str">
        <f t="shared" ref="Y1602:Y1665" si="970">IF(Waterpoint_Days_Broken="","",IF(Waterpoint_Days_Broken&gt;1,0,1))</f>
        <v/>
      </c>
      <c r="Z1602" s="71" t="str">
        <f t="shared" si="946"/>
        <v>N/A</v>
      </c>
      <c r="AA1602" s="71" t="str">
        <f t="shared" ref="AA1602:AA1665" si="971">IF(P1602="N/A",P1602,IF(Water_Available_Day_Of_Visit="","No Data",IF(Water_Available_Day_Of_Visit="Yes",1,0)))</f>
        <v>N/A</v>
      </c>
      <c r="AB1602" s="71" t="str">
        <f t="shared" ref="AB1602:AB1665" si="972">IF(Seconds_20L="","",Seconds_20L)</f>
        <v/>
      </c>
      <c r="AC1602" s="71" t="str">
        <f t="shared" ref="AC1602:AC1665" si="973">IF(Piped_Or_Handpump="","",Piped_Or_Handpump)</f>
        <v/>
      </c>
      <c r="AD1602" s="71" t="str">
        <f t="shared" si="947"/>
        <v/>
      </c>
      <c r="AE1602" s="71" t="str">
        <f t="shared" si="948"/>
        <v/>
      </c>
      <c r="AF1602" s="71" t="str">
        <f t="shared" ref="AF1602:AF1665" si="974">IF(P1602="N/A",P1602,IF(AND(AD1602="",AE1602=""),"No Data",IF(AC1602="Piped System",IF(AE1602&gt;=Gov_Standards_Quantity,1,0),IF(AC1602="Handpump",IF(AB1602&lt;=Standard_Time_To_Fill_Bucket,1,0)))))</f>
        <v>N/A</v>
      </c>
      <c r="AG1602" s="71" t="str">
        <f t="shared" ref="AG1602:AG1665" si="975">IF(Ecoli_Result="","",IF(Ecoli_Result=Standard_Ecoli,1,0))</f>
        <v/>
      </c>
      <c r="AH1602" s="71" t="str">
        <f t="shared" ref="AH1602:AH1665" si="976">IF(Residual_Chlorine_Result="","",IF(AND(Residual_Chlorine_Result&lt;=Standard_Residual_Chlorine_Max,Residual_Chlorine_Result&gt;=Standard_Residual_Chlorine_Min),1,0))</f>
        <v/>
      </c>
      <c r="AI1602" s="71" t="str">
        <f t="shared" ref="AI1602:AI1665" si="977">IF(Bacteria_Result="","",IF(Bacteria_Result=Standard_Bacteria,1,0))</f>
        <v/>
      </c>
      <c r="AJ1602" s="71" t="str">
        <f t="shared" ref="AJ1602:AJ1665" si="978">IF(Other_Contaminant="","",Other_Contaminant)</f>
        <v/>
      </c>
      <c r="AK1602" s="71" t="str">
        <f t="shared" ref="AK1602:AK1665" si="979">IF(Other_Contaminant_Result="","",IF(Other_Contaminant_Result&lt;=Standard_Other_Contaminant,1,0))</f>
        <v/>
      </c>
      <c r="AL1602" s="71" t="str">
        <f t="shared" si="949"/>
        <v>N/A</v>
      </c>
      <c r="AM1602" s="71" t="str">
        <f t="shared" ref="AM1602:AM1665" si="980">IF(P1602="N/A",P1602,IF(Water_Point_Condition_Overall="","No Data",IF(Water_Point_Condition_Overall="Normal",1,0)))</f>
        <v>N/A</v>
      </c>
    </row>
    <row r="1603" spans="1:39" x14ac:dyDescent="0.45">
      <c r="A1603" s="71" t="str">
        <f t="shared" si="950"/>
        <v>2720170586</v>
      </c>
      <c r="B1603" s="71" t="str">
        <f t="shared" si="951"/>
        <v>17-09-2019 09:24:22 UTC</v>
      </c>
      <c r="C1603" s="71" t="str">
        <f t="shared" si="952"/>
        <v>quk3-h8g6-6p8d</v>
      </c>
      <c r="D1603" s="71" t="str">
        <f t="shared" si="953"/>
        <v>-15.84318713285029</v>
      </c>
      <c r="E1603" s="71" t="str">
        <f t="shared" si="954"/>
        <v>35.121770119294524</v>
      </c>
      <c r="F1603" s="71" t="str">
        <f t="shared" si="955"/>
        <v>1104.0</v>
      </c>
      <c r="G1603" s="71" t="str">
        <f t="shared" si="956"/>
        <v>Malawi</v>
      </c>
      <c r="H1603" s="71" t="str">
        <f t="shared" si="957"/>
        <v>Chiradzulu</v>
      </c>
      <c r="I1603" s="71" t="str">
        <f t="shared" si="958"/>
        <v>Likoswe</v>
      </c>
      <c r="J1603" s="71" t="str">
        <f t="shared" si="959"/>
        <v>Mchere</v>
      </c>
      <c r="K1603" s="71" t="str">
        <f t="shared" si="960"/>
        <v>Mgogomwa</v>
      </c>
      <c r="L1603" s="71">
        <f t="shared" si="961"/>
        <v>0</v>
      </c>
      <c r="M1603" s="71">
        <f t="shared" si="962"/>
        <v>0</v>
      </c>
      <c r="N1603" s="71">
        <f t="shared" ref="N1603:N1666" si="981">SUM(P1603,T1603,V1603,Z1603,AA1603,AF1603,AL1603,AM1603)</f>
        <v>0</v>
      </c>
      <c r="O1603" s="71" t="str">
        <f t="shared" ref="O1603:O1666" si="982">IF(N1603=0,"No Improved System",IF(N1603=1,"Inadequate Level of Service",IF(N1603=2,"Inadequate Level of Service",IF(N1603=3,"Basic Level of Service",IF(N1603=4,"Basic Level of Service",IF(N1603=5,"Basic Level of Service",IF(N1603=6,"Intermediate Level of Service",IF(N1603=7,"Intermediate Level of Service",IF(N1603=8,"High Level of Service")))))))))</f>
        <v>No Improved System</v>
      </c>
      <c r="P1603" s="71" t="s">
        <v>96</v>
      </c>
      <c r="Q1603" s="71" t="str">
        <f t="shared" si="963"/>
        <v/>
      </c>
      <c r="R1603" s="71" t="str">
        <f t="shared" si="964"/>
        <v>Unprotected Spring</v>
      </c>
      <c r="S1603" s="71" t="str">
        <f t="shared" ref="S1603:S1666" si="983">CONCATENATE(Q1603,R1603)</f>
        <v>Unprotected Spring</v>
      </c>
      <c r="T1603" s="71" t="str">
        <f t="shared" si="965"/>
        <v>N/A</v>
      </c>
      <c r="U1603" s="71">
        <f t="shared" si="966"/>
        <v>1250</v>
      </c>
      <c r="V1603" s="71" t="str">
        <f t="shared" si="967"/>
        <v>N/A</v>
      </c>
      <c r="W1603" s="71" t="str">
        <f t="shared" si="968"/>
        <v/>
      </c>
      <c r="X1603" s="71" t="str">
        <f t="shared" si="969"/>
        <v/>
      </c>
      <c r="Y1603" s="71" t="str">
        <f t="shared" si="970"/>
        <v/>
      </c>
      <c r="Z1603" s="71" t="str">
        <f t="shared" ref="Z1603:Z1666" si="984">IF(P1603="N/A",P1603,IF(OR(W1603="",AND(W1603=0,X1603="",Y1603="")),"No Data",IF(W1603=1,1,IF(AND(X1603=1,Y1603=1),1,0))))</f>
        <v>N/A</v>
      </c>
      <c r="AA1603" s="71" t="str">
        <f t="shared" si="971"/>
        <v>N/A</v>
      </c>
      <c r="AB1603" s="71" t="str">
        <f t="shared" si="972"/>
        <v/>
      </c>
      <c r="AC1603" s="71" t="str">
        <f t="shared" si="973"/>
        <v/>
      </c>
      <c r="AD1603" s="71" t="str">
        <f t="shared" ref="AD1603:AD1666" si="985">IF(AC1603="Handpump",IF(AB1603="","",AB1603),"")</f>
        <v/>
      </c>
      <c r="AE1603" s="71" t="str">
        <f t="shared" ref="AE1603:AE1666" si="986">IF(AC1603="piped system",IFERROR(20/AB1603*86400/U1603,""),"")</f>
        <v/>
      </c>
      <c r="AF1603" s="71" t="str">
        <f t="shared" si="974"/>
        <v>N/A</v>
      </c>
      <c r="AG1603" s="71" t="str">
        <f t="shared" si="975"/>
        <v/>
      </c>
      <c r="AH1603" s="71" t="str">
        <f t="shared" si="976"/>
        <v/>
      </c>
      <c r="AI1603" s="71" t="str">
        <f t="shared" si="977"/>
        <v/>
      </c>
      <c r="AJ1603" s="71" t="str">
        <f t="shared" si="978"/>
        <v/>
      </c>
      <c r="AK1603" s="71" t="str">
        <f t="shared" si="979"/>
        <v/>
      </c>
      <c r="AL1603" s="71" t="str">
        <f t="shared" ref="AL1603:AL1666" si="987">IF(P1603="N/A",P1603,IF(AJ1603="",IF(OR(AG1603=0,AND(AI1603=0,AG1603="")),0,IF(OR(AG1603=1,AH1603=1,AI1603=1),1,"No Data")),IF(OR(AK1603=0,AG1603=0,AND(AI1603=0,AG1603="")),0,IF(AND(AK1603=1,OR(AG1603=1,AH1603=1,AI1603=1)),1,"No Data"))))</f>
        <v>N/A</v>
      </c>
      <c r="AM1603" s="71" t="str">
        <f t="shared" si="980"/>
        <v>N/A</v>
      </c>
    </row>
    <row r="1604" spans="1:39" x14ac:dyDescent="0.45">
      <c r="A1604" s="71" t="str">
        <f t="shared" si="950"/>
        <v>2715830993</v>
      </c>
      <c r="B1604" s="71" t="str">
        <f t="shared" si="951"/>
        <v>17-09-2019 09:53:00 UTC</v>
      </c>
      <c r="C1604" s="71" t="str">
        <f t="shared" si="952"/>
        <v>4xp7-2q61-mctc</v>
      </c>
      <c r="D1604" s="71" t="str">
        <f t="shared" si="953"/>
        <v>-15.846822573803365</v>
      </c>
      <c r="E1604" s="71" t="str">
        <f t="shared" si="954"/>
        <v>35.12057905085385</v>
      </c>
      <c r="F1604" s="71" t="str">
        <f t="shared" si="955"/>
        <v>1017.0</v>
      </c>
      <c r="G1604" s="71" t="str">
        <f t="shared" si="956"/>
        <v>Malawi</v>
      </c>
      <c r="H1604" s="71" t="str">
        <f t="shared" si="957"/>
        <v>Chiradzulu</v>
      </c>
      <c r="I1604" s="71" t="str">
        <f t="shared" si="958"/>
        <v>Likoswe</v>
      </c>
      <c r="J1604" s="71" t="str">
        <f t="shared" si="959"/>
        <v>Mchere</v>
      </c>
      <c r="K1604" s="71" t="str">
        <f t="shared" si="960"/>
        <v>Mchere</v>
      </c>
      <c r="L1604" s="71">
        <f t="shared" si="961"/>
        <v>0</v>
      </c>
      <c r="M1604" s="71">
        <f t="shared" si="962"/>
        <v>0</v>
      </c>
      <c r="N1604" s="71">
        <f t="shared" si="981"/>
        <v>0</v>
      </c>
      <c r="O1604" s="71" t="str">
        <f t="shared" si="982"/>
        <v>No Improved System</v>
      </c>
      <c r="P1604" s="71" t="s">
        <v>96</v>
      </c>
      <c r="Q1604" s="71" t="str">
        <f t="shared" si="963"/>
        <v/>
      </c>
      <c r="R1604" s="71" t="str">
        <f t="shared" si="964"/>
        <v>Unprotected well</v>
      </c>
      <c r="S1604" s="71" t="str">
        <f t="shared" si="983"/>
        <v>Unprotected well</v>
      </c>
      <c r="T1604" s="71" t="str">
        <f t="shared" si="965"/>
        <v>N/A</v>
      </c>
      <c r="U1604" s="71">
        <f t="shared" si="966"/>
        <v>200</v>
      </c>
      <c r="V1604" s="71" t="str">
        <f t="shared" si="967"/>
        <v>N/A</v>
      </c>
      <c r="W1604" s="71" t="str">
        <f t="shared" si="968"/>
        <v/>
      </c>
      <c r="X1604" s="71" t="str">
        <f t="shared" si="969"/>
        <v/>
      </c>
      <c r="Y1604" s="71" t="str">
        <f t="shared" si="970"/>
        <v/>
      </c>
      <c r="Z1604" s="71" t="str">
        <f t="shared" si="984"/>
        <v>N/A</v>
      </c>
      <c r="AA1604" s="71" t="str">
        <f t="shared" si="971"/>
        <v>N/A</v>
      </c>
      <c r="AB1604" s="71" t="str">
        <f t="shared" si="972"/>
        <v/>
      </c>
      <c r="AC1604" s="71" t="str">
        <f t="shared" si="973"/>
        <v/>
      </c>
      <c r="AD1604" s="71" t="str">
        <f t="shared" si="985"/>
        <v/>
      </c>
      <c r="AE1604" s="71" t="str">
        <f t="shared" si="986"/>
        <v/>
      </c>
      <c r="AF1604" s="71" t="str">
        <f t="shared" si="974"/>
        <v>N/A</v>
      </c>
      <c r="AG1604" s="71" t="str">
        <f t="shared" si="975"/>
        <v/>
      </c>
      <c r="AH1604" s="71" t="str">
        <f t="shared" si="976"/>
        <v/>
      </c>
      <c r="AI1604" s="71" t="str">
        <f t="shared" si="977"/>
        <v/>
      </c>
      <c r="AJ1604" s="71" t="str">
        <f t="shared" si="978"/>
        <v/>
      </c>
      <c r="AK1604" s="71" t="str">
        <f t="shared" si="979"/>
        <v/>
      </c>
      <c r="AL1604" s="71" t="str">
        <f t="shared" si="987"/>
        <v>N/A</v>
      </c>
      <c r="AM1604" s="71" t="str">
        <f t="shared" si="980"/>
        <v>N/A</v>
      </c>
    </row>
    <row r="1605" spans="1:39" x14ac:dyDescent="0.45">
      <c r="A1605" s="71" t="str">
        <f t="shared" si="950"/>
        <v>2727750598</v>
      </c>
      <c r="B1605" s="71" t="str">
        <f t="shared" si="951"/>
        <v>17-09-2019 10:00:27 UTC</v>
      </c>
      <c r="C1605" s="71" t="str">
        <f t="shared" si="952"/>
        <v>yc0d-4135-xw7t</v>
      </c>
      <c r="D1605" s="71" t="str">
        <f t="shared" si="953"/>
        <v>-15.842939112335443</v>
      </c>
      <c r="E1605" s="71" t="str">
        <f t="shared" si="954"/>
        <v>35.11564412154257</v>
      </c>
      <c r="F1605" s="71" t="str">
        <f t="shared" si="955"/>
        <v>1075.0</v>
      </c>
      <c r="G1605" s="71" t="str">
        <f t="shared" si="956"/>
        <v>Malawi</v>
      </c>
      <c r="H1605" s="71" t="str">
        <f t="shared" si="957"/>
        <v>Chiradzulu</v>
      </c>
      <c r="I1605" s="71" t="str">
        <f t="shared" si="958"/>
        <v>Likoswe</v>
      </c>
      <c r="J1605" s="71" t="str">
        <f t="shared" si="959"/>
        <v>Mchere</v>
      </c>
      <c r="K1605" s="71" t="str">
        <f t="shared" si="960"/>
        <v>Lunguja</v>
      </c>
      <c r="L1605" s="71">
        <f t="shared" si="961"/>
        <v>0</v>
      </c>
      <c r="M1605" s="71">
        <f t="shared" si="962"/>
        <v>0</v>
      </c>
      <c r="N1605" s="71">
        <f t="shared" si="981"/>
        <v>6</v>
      </c>
      <c r="O1605" s="71" t="str">
        <f t="shared" si="982"/>
        <v>Intermediate Level of Service</v>
      </c>
      <c r="P1605" s="71">
        <v>1</v>
      </c>
      <c r="Q1605" s="71" t="str">
        <f t="shared" si="963"/>
        <v>Afridev Handpump</v>
      </c>
      <c r="R1605" s="71" t="str">
        <f t="shared" si="964"/>
        <v/>
      </c>
      <c r="S1605" s="71" t="str">
        <f t="shared" si="983"/>
        <v>Afridev Handpump</v>
      </c>
      <c r="T1605" s="71">
        <f t="shared" si="965"/>
        <v>1</v>
      </c>
      <c r="U1605" s="71">
        <f t="shared" si="966"/>
        <v>230</v>
      </c>
      <c r="V1605" s="71">
        <f t="shared" si="967"/>
        <v>1</v>
      </c>
      <c r="W1605" s="71">
        <f t="shared" si="968"/>
        <v>0</v>
      </c>
      <c r="X1605" s="71">
        <f t="shared" si="969"/>
        <v>1</v>
      </c>
      <c r="Y1605" s="71">
        <f t="shared" si="970"/>
        <v>0</v>
      </c>
      <c r="Z1605" s="71">
        <f t="shared" si="984"/>
        <v>0</v>
      </c>
      <c r="AA1605" s="71">
        <f t="shared" si="971"/>
        <v>1</v>
      </c>
      <c r="AB1605" s="71">
        <f t="shared" si="972"/>
        <v>95</v>
      </c>
      <c r="AC1605" s="71" t="str">
        <f t="shared" si="973"/>
        <v>Handpump</v>
      </c>
      <c r="AD1605" s="71">
        <f t="shared" si="985"/>
        <v>95</v>
      </c>
      <c r="AE1605" s="71" t="str">
        <f t="shared" si="986"/>
        <v/>
      </c>
      <c r="AF1605" s="71">
        <f t="shared" si="974"/>
        <v>1</v>
      </c>
      <c r="AG1605" s="71" t="str">
        <f t="shared" si="975"/>
        <v/>
      </c>
      <c r="AH1605" s="71" t="str">
        <f t="shared" si="976"/>
        <v/>
      </c>
      <c r="AI1605" s="71">
        <f t="shared" si="977"/>
        <v>1</v>
      </c>
      <c r="AJ1605" s="71" t="str">
        <f t="shared" si="978"/>
        <v>Turbidity</v>
      </c>
      <c r="AK1605" s="71">
        <f t="shared" si="979"/>
        <v>1</v>
      </c>
      <c r="AL1605" s="71">
        <f t="shared" si="987"/>
        <v>1</v>
      </c>
      <c r="AM1605" s="71">
        <f t="shared" si="980"/>
        <v>0</v>
      </c>
    </row>
    <row r="1606" spans="1:39" x14ac:dyDescent="0.45">
      <c r="A1606" s="71" t="str">
        <f t="shared" si="950"/>
        <v>2715820657</v>
      </c>
      <c r="B1606" s="71" t="str">
        <f t="shared" si="951"/>
        <v>17-09-2019 10:28:39 UTC</v>
      </c>
      <c r="C1606" s="71" t="str">
        <f t="shared" si="952"/>
        <v>eq6v-43uk-xm1y</v>
      </c>
      <c r="D1606" s="71" t="str">
        <f t="shared" si="953"/>
        <v>-15.843458538874984</v>
      </c>
      <c r="E1606" s="71" t="str">
        <f t="shared" si="954"/>
        <v>35.11188483797014</v>
      </c>
      <c r="F1606" s="71" t="str">
        <f t="shared" si="955"/>
        <v>1055.0</v>
      </c>
      <c r="G1606" s="71" t="str">
        <f t="shared" si="956"/>
        <v>Malawi</v>
      </c>
      <c r="H1606" s="71" t="str">
        <f t="shared" si="957"/>
        <v>Chiradzulu</v>
      </c>
      <c r="I1606" s="71" t="str">
        <f t="shared" si="958"/>
        <v>Likoswe</v>
      </c>
      <c r="J1606" s="71" t="str">
        <f t="shared" si="959"/>
        <v>Mchere</v>
      </c>
      <c r="K1606" s="71" t="str">
        <f t="shared" si="960"/>
        <v>Lunguja</v>
      </c>
      <c r="L1606" s="71">
        <f t="shared" si="961"/>
        <v>0</v>
      </c>
      <c r="M1606" s="71">
        <f t="shared" si="962"/>
        <v>0</v>
      </c>
      <c r="N1606" s="71">
        <f t="shared" si="981"/>
        <v>6</v>
      </c>
      <c r="O1606" s="71" t="str">
        <f t="shared" si="982"/>
        <v>Intermediate Level of Service</v>
      </c>
      <c r="P1606" s="71">
        <v>1</v>
      </c>
      <c r="Q1606" s="71" t="str">
        <f t="shared" si="963"/>
        <v>Afridev Handpump</v>
      </c>
      <c r="R1606" s="71" t="str">
        <f t="shared" si="964"/>
        <v/>
      </c>
      <c r="S1606" s="71" t="str">
        <f t="shared" si="983"/>
        <v>Afridev Handpump</v>
      </c>
      <c r="T1606" s="71">
        <f t="shared" si="965"/>
        <v>1</v>
      </c>
      <c r="U1606" s="71">
        <f t="shared" si="966"/>
        <v>1100</v>
      </c>
      <c r="V1606" s="71">
        <f t="shared" si="967"/>
        <v>0</v>
      </c>
      <c r="W1606" s="71">
        <f t="shared" si="968"/>
        <v>0</v>
      </c>
      <c r="X1606" s="71">
        <f t="shared" si="969"/>
        <v>1</v>
      </c>
      <c r="Y1606" s="71">
        <f t="shared" si="970"/>
        <v>0</v>
      </c>
      <c r="Z1606" s="71">
        <f t="shared" si="984"/>
        <v>0</v>
      </c>
      <c r="AA1606" s="71">
        <f t="shared" si="971"/>
        <v>1</v>
      </c>
      <c r="AB1606" s="71">
        <f t="shared" si="972"/>
        <v>75</v>
      </c>
      <c r="AC1606" s="71" t="str">
        <f t="shared" si="973"/>
        <v>Handpump</v>
      </c>
      <c r="AD1606" s="71">
        <f t="shared" si="985"/>
        <v>75</v>
      </c>
      <c r="AE1606" s="71" t="str">
        <f t="shared" si="986"/>
        <v/>
      </c>
      <c r="AF1606" s="71">
        <f t="shared" si="974"/>
        <v>1</v>
      </c>
      <c r="AG1606" s="71" t="str">
        <f t="shared" si="975"/>
        <v/>
      </c>
      <c r="AH1606" s="71" t="str">
        <f t="shared" si="976"/>
        <v/>
      </c>
      <c r="AI1606" s="71">
        <f t="shared" si="977"/>
        <v>1</v>
      </c>
      <c r="AJ1606" s="71" t="str">
        <f t="shared" si="978"/>
        <v>Turbidity</v>
      </c>
      <c r="AK1606" s="71">
        <f t="shared" si="979"/>
        <v>1</v>
      </c>
      <c r="AL1606" s="71">
        <f t="shared" si="987"/>
        <v>1</v>
      </c>
      <c r="AM1606" s="71">
        <f t="shared" si="980"/>
        <v>1</v>
      </c>
    </row>
    <row r="1607" spans="1:39" x14ac:dyDescent="0.45">
      <c r="A1607" s="71" t="str">
        <f t="shared" si="950"/>
        <v>2741430924</v>
      </c>
      <c r="B1607" s="71" t="str">
        <f t="shared" si="951"/>
        <v>17-09-2019 11:26:24 UTC</v>
      </c>
      <c r="C1607" s="71" t="str">
        <f t="shared" si="952"/>
        <v>13e2-2phm-c2xj</v>
      </c>
      <c r="D1607" s="71" t="str">
        <f t="shared" si="953"/>
        <v>-15.838574445806444</v>
      </c>
      <c r="E1607" s="71" t="str">
        <f t="shared" si="954"/>
        <v>35.112094301730394</v>
      </c>
      <c r="F1607" s="71" t="str">
        <f t="shared" si="955"/>
        <v>1073.0</v>
      </c>
      <c r="G1607" s="71" t="str">
        <f t="shared" si="956"/>
        <v>Malawi</v>
      </c>
      <c r="H1607" s="71" t="str">
        <f t="shared" si="957"/>
        <v>Chiradzulu</v>
      </c>
      <c r="I1607" s="71" t="str">
        <f t="shared" si="958"/>
        <v>Likoswe</v>
      </c>
      <c r="J1607" s="71" t="str">
        <f t="shared" si="959"/>
        <v>Mchere</v>
      </c>
      <c r="K1607" s="71" t="str">
        <f t="shared" si="960"/>
        <v>Nyenga</v>
      </c>
      <c r="L1607" s="71">
        <f t="shared" si="961"/>
        <v>0</v>
      </c>
      <c r="M1607" s="71">
        <f t="shared" si="962"/>
        <v>0</v>
      </c>
      <c r="N1607" s="71">
        <f t="shared" si="981"/>
        <v>7</v>
      </c>
      <c r="O1607" s="71" t="str">
        <f t="shared" si="982"/>
        <v>Intermediate Level of Service</v>
      </c>
      <c r="P1607" s="71">
        <v>1</v>
      </c>
      <c r="Q1607" s="71" t="str">
        <f t="shared" si="963"/>
        <v>Afridev Handpump</v>
      </c>
      <c r="R1607" s="71" t="str">
        <f t="shared" si="964"/>
        <v/>
      </c>
      <c r="S1607" s="71" t="str">
        <f t="shared" si="983"/>
        <v>Afridev Handpump</v>
      </c>
      <c r="T1607" s="71">
        <f t="shared" si="965"/>
        <v>1</v>
      </c>
      <c r="U1607" s="71">
        <f t="shared" si="966"/>
        <v>500</v>
      </c>
      <c r="V1607" s="71">
        <f t="shared" si="967"/>
        <v>0</v>
      </c>
      <c r="W1607" s="71">
        <f t="shared" si="968"/>
        <v>1</v>
      </c>
      <c r="X1607" s="71" t="str">
        <f t="shared" si="969"/>
        <v/>
      </c>
      <c r="Y1607" s="71" t="str">
        <f t="shared" si="970"/>
        <v/>
      </c>
      <c r="Z1607" s="71">
        <f t="shared" si="984"/>
        <v>1</v>
      </c>
      <c r="AA1607" s="71">
        <f t="shared" si="971"/>
        <v>1</v>
      </c>
      <c r="AB1607" s="71">
        <f t="shared" si="972"/>
        <v>79</v>
      </c>
      <c r="AC1607" s="71" t="str">
        <f t="shared" si="973"/>
        <v>Handpump</v>
      </c>
      <c r="AD1607" s="71">
        <f t="shared" si="985"/>
        <v>79</v>
      </c>
      <c r="AE1607" s="71" t="str">
        <f t="shared" si="986"/>
        <v/>
      </c>
      <c r="AF1607" s="71">
        <f t="shared" si="974"/>
        <v>1</v>
      </c>
      <c r="AG1607" s="71" t="str">
        <f t="shared" si="975"/>
        <v/>
      </c>
      <c r="AH1607" s="71" t="str">
        <f t="shared" si="976"/>
        <v/>
      </c>
      <c r="AI1607" s="71">
        <f t="shared" si="977"/>
        <v>1</v>
      </c>
      <c r="AJ1607" s="71" t="str">
        <f t="shared" si="978"/>
        <v>Turbidity</v>
      </c>
      <c r="AK1607" s="71">
        <f t="shared" si="979"/>
        <v>1</v>
      </c>
      <c r="AL1607" s="71">
        <f t="shared" si="987"/>
        <v>1</v>
      </c>
      <c r="AM1607" s="71">
        <f t="shared" si="980"/>
        <v>1</v>
      </c>
    </row>
    <row r="1608" spans="1:39" x14ac:dyDescent="0.45">
      <c r="A1608" s="71" t="str">
        <f t="shared" si="950"/>
        <v>2720160615</v>
      </c>
      <c r="B1608" s="71" t="str">
        <f t="shared" si="951"/>
        <v>17-09-2019 12:08:47 UTC</v>
      </c>
      <c r="C1608" s="71" t="str">
        <f t="shared" si="952"/>
        <v>6ean-1hgx-qxwr</v>
      </c>
      <c r="D1608" s="71" t="str">
        <f t="shared" si="953"/>
        <v>-15.836731852032244</v>
      </c>
      <c r="E1608" s="71" t="str">
        <f t="shared" si="954"/>
        <v>35.11158686131239</v>
      </c>
      <c r="F1608" s="71" t="str">
        <f t="shared" si="955"/>
        <v>1053.0</v>
      </c>
      <c r="G1608" s="71" t="str">
        <f t="shared" si="956"/>
        <v>Malawi</v>
      </c>
      <c r="H1608" s="71" t="str">
        <f t="shared" si="957"/>
        <v>Chiradzulu</v>
      </c>
      <c r="I1608" s="71" t="str">
        <f t="shared" si="958"/>
        <v>Likoswe</v>
      </c>
      <c r="J1608" s="71" t="str">
        <f t="shared" si="959"/>
        <v>Mchere</v>
      </c>
      <c r="K1608" s="71" t="str">
        <f t="shared" si="960"/>
        <v>Nyenga</v>
      </c>
      <c r="L1608" s="71">
        <f t="shared" si="961"/>
        <v>0</v>
      </c>
      <c r="M1608" s="71">
        <f t="shared" si="962"/>
        <v>0</v>
      </c>
      <c r="N1608" s="71">
        <f t="shared" si="981"/>
        <v>5</v>
      </c>
      <c r="O1608" s="71" t="str">
        <f t="shared" si="982"/>
        <v>Basic Level of Service</v>
      </c>
      <c r="P1608" s="71">
        <v>1</v>
      </c>
      <c r="Q1608" s="71" t="str">
        <f t="shared" si="963"/>
        <v>Afridev Handpump</v>
      </c>
      <c r="R1608" s="71" t="str">
        <f t="shared" si="964"/>
        <v/>
      </c>
      <c r="S1608" s="71" t="str">
        <f t="shared" si="983"/>
        <v>Afridev Handpump</v>
      </c>
      <c r="T1608" s="71">
        <f t="shared" si="965"/>
        <v>1</v>
      </c>
      <c r="U1608" s="71">
        <f t="shared" si="966"/>
        <v>0</v>
      </c>
      <c r="V1608" s="71">
        <f t="shared" si="967"/>
        <v>1</v>
      </c>
      <c r="W1608" s="71">
        <f t="shared" si="968"/>
        <v>1</v>
      </c>
      <c r="X1608" s="71" t="str">
        <f t="shared" si="969"/>
        <v/>
      </c>
      <c r="Y1608" s="71" t="str">
        <f t="shared" si="970"/>
        <v/>
      </c>
      <c r="Z1608" s="71">
        <f t="shared" si="984"/>
        <v>1</v>
      </c>
      <c r="AA1608" s="71">
        <f t="shared" si="971"/>
        <v>0</v>
      </c>
      <c r="AB1608" s="71">
        <f t="shared" si="972"/>
        <v>0</v>
      </c>
      <c r="AC1608" s="71" t="str">
        <f t="shared" si="973"/>
        <v>Handpump</v>
      </c>
      <c r="AD1608" s="71">
        <f t="shared" si="985"/>
        <v>0</v>
      </c>
      <c r="AE1608" s="71" t="str">
        <f t="shared" si="986"/>
        <v/>
      </c>
      <c r="AF1608" s="71">
        <f t="shared" si="974"/>
        <v>1</v>
      </c>
      <c r="AG1608" s="71" t="str">
        <f t="shared" si="975"/>
        <v/>
      </c>
      <c r="AH1608" s="71" t="str">
        <f t="shared" si="976"/>
        <v/>
      </c>
      <c r="AI1608" s="71" t="str">
        <f t="shared" si="977"/>
        <v/>
      </c>
      <c r="AJ1608" s="71" t="str">
        <f t="shared" si="978"/>
        <v>Turbidity</v>
      </c>
      <c r="AK1608" s="71" t="str">
        <f t="shared" si="979"/>
        <v/>
      </c>
      <c r="AL1608" s="71" t="str">
        <f t="shared" si="987"/>
        <v>No Data</v>
      </c>
      <c r="AM1608" s="71">
        <f t="shared" si="980"/>
        <v>0</v>
      </c>
    </row>
    <row r="1609" spans="1:39" x14ac:dyDescent="0.45">
      <c r="A1609" s="71" t="str">
        <f t="shared" si="950"/>
        <v>2746770682</v>
      </c>
      <c r="B1609" s="71" t="str">
        <f t="shared" si="951"/>
        <v>17-09-2019 13:08:26 UTC</v>
      </c>
      <c r="C1609" s="71" t="str">
        <f t="shared" si="952"/>
        <v>v7pm-js4k-a65t</v>
      </c>
      <c r="D1609" s="71" t="str">
        <f t="shared" si="953"/>
        <v>-15.834833267144859</v>
      </c>
      <c r="E1609" s="71" t="str">
        <f t="shared" si="954"/>
        <v>35.11699226684868</v>
      </c>
      <c r="F1609" s="71" t="str">
        <f t="shared" si="955"/>
        <v>1033.0</v>
      </c>
      <c r="G1609" s="71" t="str">
        <f t="shared" si="956"/>
        <v>Malawi</v>
      </c>
      <c r="H1609" s="71" t="str">
        <f t="shared" si="957"/>
        <v>Chiradzulu</v>
      </c>
      <c r="I1609" s="71" t="str">
        <f t="shared" si="958"/>
        <v>Likoswe</v>
      </c>
      <c r="J1609" s="71" t="str">
        <f t="shared" si="959"/>
        <v>Mchere</v>
      </c>
      <c r="K1609" s="71" t="str">
        <f t="shared" si="960"/>
        <v>Pitala</v>
      </c>
      <c r="L1609" s="71">
        <f t="shared" si="961"/>
        <v>0</v>
      </c>
      <c r="M1609" s="71">
        <f t="shared" si="962"/>
        <v>0</v>
      </c>
      <c r="N1609" s="71">
        <f t="shared" si="981"/>
        <v>7</v>
      </c>
      <c r="O1609" s="71" t="str">
        <f t="shared" si="982"/>
        <v>Intermediate Level of Service</v>
      </c>
      <c r="P1609" s="71">
        <v>1</v>
      </c>
      <c r="Q1609" s="71" t="str">
        <f t="shared" si="963"/>
        <v>Afridev Handpump</v>
      </c>
      <c r="R1609" s="71" t="str">
        <f t="shared" si="964"/>
        <v/>
      </c>
      <c r="S1609" s="71" t="str">
        <f t="shared" si="983"/>
        <v>Afridev Handpump</v>
      </c>
      <c r="T1609" s="71">
        <f t="shared" si="965"/>
        <v>1</v>
      </c>
      <c r="U1609" s="71">
        <f t="shared" si="966"/>
        <v>500</v>
      </c>
      <c r="V1609" s="71">
        <f t="shared" si="967"/>
        <v>0</v>
      </c>
      <c r="W1609" s="71">
        <f t="shared" si="968"/>
        <v>1</v>
      </c>
      <c r="X1609" s="71" t="str">
        <f t="shared" si="969"/>
        <v/>
      </c>
      <c r="Y1609" s="71" t="str">
        <f t="shared" si="970"/>
        <v/>
      </c>
      <c r="Z1609" s="71">
        <f t="shared" si="984"/>
        <v>1</v>
      </c>
      <c r="AA1609" s="71">
        <f t="shared" si="971"/>
        <v>1</v>
      </c>
      <c r="AB1609" s="71">
        <f t="shared" si="972"/>
        <v>90</v>
      </c>
      <c r="AC1609" s="71" t="str">
        <f t="shared" si="973"/>
        <v>Handpump</v>
      </c>
      <c r="AD1609" s="71">
        <f t="shared" si="985"/>
        <v>90</v>
      </c>
      <c r="AE1609" s="71" t="str">
        <f t="shared" si="986"/>
        <v/>
      </c>
      <c r="AF1609" s="71">
        <f t="shared" si="974"/>
        <v>1</v>
      </c>
      <c r="AG1609" s="71" t="str">
        <f t="shared" si="975"/>
        <v/>
      </c>
      <c r="AH1609" s="71" t="str">
        <f t="shared" si="976"/>
        <v/>
      </c>
      <c r="AI1609" s="71">
        <f t="shared" si="977"/>
        <v>1</v>
      </c>
      <c r="AJ1609" s="71" t="str">
        <f t="shared" si="978"/>
        <v>Turbidity</v>
      </c>
      <c r="AK1609" s="71">
        <f t="shared" si="979"/>
        <v>1</v>
      </c>
      <c r="AL1609" s="71">
        <f t="shared" si="987"/>
        <v>1</v>
      </c>
      <c r="AM1609" s="71">
        <f t="shared" si="980"/>
        <v>1</v>
      </c>
    </row>
    <row r="1610" spans="1:39" x14ac:dyDescent="0.45">
      <c r="A1610" s="71" t="str">
        <f t="shared" si="950"/>
        <v>2733440058</v>
      </c>
      <c r="B1610" s="71" t="str">
        <f t="shared" si="951"/>
        <v>17-09-2019 14:32:40 UTC</v>
      </c>
      <c r="C1610" s="71" t="str">
        <f t="shared" si="952"/>
        <v>1b5t-21d7-55gt</v>
      </c>
      <c r="D1610" s="71" t="str">
        <f t="shared" si="953"/>
        <v>-15.685736141167581</v>
      </c>
      <c r="E1610" s="71" t="str">
        <f t="shared" si="954"/>
        <v>35.135162053629756</v>
      </c>
      <c r="F1610" s="71" t="str">
        <f t="shared" si="955"/>
        <v>1127.0</v>
      </c>
      <c r="G1610" s="71" t="str">
        <f t="shared" si="956"/>
        <v>Malawi</v>
      </c>
      <c r="H1610" s="71" t="str">
        <f t="shared" si="957"/>
        <v>Chiradzulu</v>
      </c>
      <c r="I1610" s="71" t="str">
        <f t="shared" si="958"/>
        <v>Mpama</v>
      </c>
      <c r="J1610" s="71" t="str">
        <f t="shared" si="959"/>
        <v>Juwa</v>
      </c>
      <c r="K1610" s="71" t="str">
        <f t="shared" si="960"/>
        <v>Nkotima</v>
      </c>
      <c r="L1610" s="71">
        <f t="shared" si="961"/>
        <v>0</v>
      </c>
      <c r="M1610" s="71">
        <f t="shared" si="962"/>
        <v>0</v>
      </c>
      <c r="N1610" s="71">
        <f t="shared" si="981"/>
        <v>7</v>
      </c>
      <c r="O1610" s="71" t="str">
        <f t="shared" si="982"/>
        <v>Intermediate Level of Service</v>
      </c>
      <c r="P1610" s="71">
        <v>1</v>
      </c>
      <c r="Q1610" s="71" t="str">
        <f t="shared" si="963"/>
        <v>Afridev Handpump</v>
      </c>
      <c r="R1610" s="71" t="str">
        <f t="shared" si="964"/>
        <v/>
      </c>
      <c r="S1610" s="71" t="str">
        <f t="shared" si="983"/>
        <v>Afridev Handpump</v>
      </c>
      <c r="T1610" s="71">
        <f t="shared" si="965"/>
        <v>1</v>
      </c>
      <c r="U1610" s="71">
        <f t="shared" si="966"/>
        <v>350</v>
      </c>
      <c r="V1610" s="71">
        <f t="shared" si="967"/>
        <v>0</v>
      </c>
      <c r="W1610" s="71">
        <f t="shared" si="968"/>
        <v>1</v>
      </c>
      <c r="X1610" s="71" t="str">
        <f t="shared" si="969"/>
        <v/>
      </c>
      <c r="Y1610" s="71" t="str">
        <f t="shared" si="970"/>
        <v/>
      </c>
      <c r="Z1610" s="71">
        <f t="shared" si="984"/>
        <v>1</v>
      </c>
      <c r="AA1610" s="71">
        <f t="shared" si="971"/>
        <v>1</v>
      </c>
      <c r="AB1610" s="71">
        <f t="shared" si="972"/>
        <v>43</v>
      </c>
      <c r="AC1610" s="71" t="str">
        <f t="shared" si="973"/>
        <v>Handpump</v>
      </c>
      <c r="AD1610" s="71">
        <f t="shared" si="985"/>
        <v>43</v>
      </c>
      <c r="AE1610" s="71" t="str">
        <f t="shared" si="986"/>
        <v/>
      </c>
      <c r="AF1610" s="71">
        <f t="shared" si="974"/>
        <v>1</v>
      </c>
      <c r="AG1610" s="71" t="str">
        <f t="shared" si="975"/>
        <v/>
      </c>
      <c r="AH1610" s="71" t="str">
        <f t="shared" si="976"/>
        <v/>
      </c>
      <c r="AI1610" s="71">
        <f t="shared" si="977"/>
        <v>1</v>
      </c>
      <c r="AJ1610" s="71" t="str">
        <f t="shared" si="978"/>
        <v>Turbidity</v>
      </c>
      <c r="AK1610" s="71">
        <f t="shared" si="979"/>
        <v>1</v>
      </c>
      <c r="AL1610" s="71">
        <f t="shared" si="987"/>
        <v>1</v>
      </c>
      <c r="AM1610" s="71">
        <f t="shared" si="980"/>
        <v>1</v>
      </c>
    </row>
    <row r="1611" spans="1:39" x14ac:dyDescent="0.45">
      <c r="A1611" s="71" t="str">
        <f t="shared" si="950"/>
        <v>2743200054</v>
      </c>
      <c r="B1611" s="71" t="str">
        <f t="shared" si="951"/>
        <v>17-09-2019 19:06:12 UTC</v>
      </c>
      <c r="C1611" s="71" t="str">
        <f t="shared" si="952"/>
        <v>1tbx-ejwq-fnkb</v>
      </c>
      <c r="D1611" s="71" t="str">
        <f t="shared" si="953"/>
        <v>-15.664573428221047</v>
      </c>
      <c r="E1611" s="71" t="str">
        <f t="shared" si="954"/>
        <v>35.1526269223541</v>
      </c>
      <c r="F1611" s="71" t="str">
        <f t="shared" si="955"/>
        <v>1048.0</v>
      </c>
      <c r="G1611" s="71" t="str">
        <f t="shared" si="956"/>
        <v>Malawi</v>
      </c>
      <c r="H1611" s="71" t="str">
        <f t="shared" si="957"/>
        <v>Chiradzulu</v>
      </c>
      <c r="I1611" s="71" t="str">
        <f t="shared" si="958"/>
        <v>Mpama</v>
      </c>
      <c r="J1611" s="71" t="str">
        <f t="shared" si="959"/>
        <v>Juwa</v>
      </c>
      <c r="K1611" s="71" t="str">
        <f t="shared" si="960"/>
        <v>Ndasauka</v>
      </c>
      <c r="L1611" s="71">
        <f t="shared" si="961"/>
        <v>0</v>
      </c>
      <c r="M1611" s="71">
        <f t="shared" si="962"/>
        <v>0</v>
      </c>
      <c r="N1611" s="71">
        <f t="shared" si="981"/>
        <v>7</v>
      </c>
      <c r="O1611" s="71" t="str">
        <f t="shared" si="982"/>
        <v>Intermediate Level of Service</v>
      </c>
      <c r="P1611" s="71">
        <v>1</v>
      </c>
      <c r="Q1611" s="71" t="str">
        <f t="shared" si="963"/>
        <v>Afridev Handpump</v>
      </c>
      <c r="R1611" s="71" t="str">
        <f t="shared" si="964"/>
        <v/>
      </c>
      <c r="S1611" s="71" t="str">
        <f t="shared" si="983"/>
        <v>Afridev Handpump</v>
      </c>
      <c r="T1611" s="71">
        <f t="shared" si="965"/>
        <v>1</v>
      </c>
      <c r="U1611" s="71">
        <f t="shared" si="966"/>
        <v>450</v>
      </c>
      <c r="V1611" s="71">
        <f t="shared" si="967"/>
        <v>0</v>
      </c>
      <c r="W1611" s="71">
        <f t="shared" si="968"/>
        <v>1</v>
      </c>
      <c r="X1611" s="71" t="str">
        <f t="shared" si="969"/>
        <v/>
      </c>
      <c r="Y1611" s="71" t="str">
        <f t="shared" si="970"/>
        <v/>
      </c>
      <c r="Z1611" s="71">
        <f t="shared" si="984"/>
        <v>1</v>
      </c>
      <c r="AA1611" s="71">
        <f t="shared" si="971"/>
        <v>1</v>
      </c>
      <c r="AB1611" s="71">
        <f t="shared" si="972"/>
        <v>69</v>
      </c>
      <c r="AC1611" s="71" t="str">
        <f t="shared" si="973"/>
        <v>Handpump</v>
      </c>
      <c r="AD1611" s="71">
        <f t="shared" si="985"/>
        <v>69</v>
      </c>
      <c r="AE1611" s="71" t="str">
        <f t="shared" si="986"/>
        <v/>
      </c>
      <c r="AF1611" s="71">
        <f t="shared" si="974"/>
        <v>1</v>
      </c>
      <c r="AG1611" s="71" t="str">
        <f t="shared" si="975"/>
        <v/>
      </c>
      <c r="AH1611" s="71" t="str">
        <f t="shared" si="976"/>
        <v/>
      </c>
      <c r="AI1611" s="71">
        <f t="shared" si="977"/>
        <v>1</v>
      </c>
      <c r="AJ1611" s="71" t="str">
        <f t="shared" si="978"/>
        <v>Turbidity</v>
      </c>
      <c r="AK1611" s="71">
        <f t="shared" si="979"/>
        <v>1</v>
      </c>
      <c r="AL1611" s="71">
        <f t="shared" si="987"/>
        <v>1</v>
      </c>
      <c r="AM1611" s="71">
        <f t="shared" si="980"/>
        <v>1</v>
      </c>
    </row>
    <row r="1612" spans="1:39" x14ac:dyDescent="0.45">
      <c r="A1612" s="71" t="str">
        <f t="shared" si="950"/>
        <v>2721920061</v>
      </c>
      <c r="B1612" s="71" t="str">
        <f t="shared" si="951"/>
        <v>17-09-2019 19:07:05 UTC</v>
      </c>
      <c r="C1612" s="71" t="str">
        <f t="shared" si="952"/>
        <v>fqdk-ar58-8mn3</v>
      </c>
      <c r="D1612" s="71" t="str">
        <f t="shared" si="953"/>
        <v>-15.666554658673704</v>
      </c>
      <c r="E1612" s="71" t="str">
        <f t="shared" si="954"/>
        <v>35.152160469442606</v>
      </c>
      <c r="F1612" s="71" t="str">
        <f t="shared" si="955"/>
        <v>1090.0</v>
      </c>
      <c r="G1612" s="71" t="str">
        <f t="shared" si="956"/>
        <v>Malawi</v>
      </c>
      <c r="H1612" s="71" t="str">
        <f t="shared" si="957"/>
        <v>Chiradzulu</v>
      </c>
      <c r="I1612" s="71" t="str">
        <f t="shared" si="958"/>
        <v>Mpama</v>
      </c>
      <c r="J1612" s="71" t="str">
        <f t="shared" si="959"/>
        <v>Juwa</v>
      </c>
      <c r="K1612" s="71" t="str">
        <f t="shared" si="960"/>
        <v>Umasi</v>
      </c>
      <c r="L1612" s="71">
        <f t="shared" si="961"/>
        <v>0</v>
      </c>
      <c r="M1612" s="71">
        <f t="shared" si="962"/>
        <v>0</v>
      </c>
      <c r="N1612" s="71">
        <f t="shared" si="981"/>
        <v>7</v>
      </c>
      <c r="O1612" s="71" t="str">
        <f t="shared" si="982"/>
        <v>Intermediate Level of Service</v>
      </c>
      <c r="P1612" s="71">
        <v>1</v>
      </c>
      <c r="Q1612" s="71" t="str">
        <f t="shared" si="963"/>
        <v>Afridev Handpump</v>
      </c>
      <c r="R1612" s="71" t="str">
        <f t="shared" si="964"/>
        <v/>
      </c>
      <c r="S1612" s="71" t="str">
        <f t="shared" si="983"/>
        <v>Afridev Handpump</v>
      </c>
      <c r="T1612" s="71">
        <f t="shared" si="965"/>
        <v>1</v>
      </c>
      <c r="U1612" s="71">
        <f t="shared" si="966"/>
        <v>450</v>
      </c>
      <c r="V1612" s="71">
        <f t="shared" si="967"/>
        <v>0</v>
      </c>
      <c r="W1612" s="71">
        <f t="shared" si="968"/>
        <v>1</v>
      </c>
      <c r="X1612" s="71" t="str">
        <f t="shared" si="969"/>
        <v/>
      </c>
      <c r="Y1612" s="71" t="str">
        <f t="shared" si="970"/>
        <v/>
      </c>
      <c r="Z1612" s="71">
        <f t="shared" si="984"/>
        <v>1</v>
      </c>
      <c r="AA1612" s="71">
        <f t="shared" si="971"/>
        <v>1</v>
      </c>
      <c r="AB1612" s="71">
        <f t="shared" si="972"/>
        <v>58</v>
      </c>
      <c r="AC1612" s="71" t="str">
        <f t="shared" si="973"/>
        <v>Handpump</v>
      </c>
      <c r="AD1612" s="71">
        <f t="shared" si="985"/>
        <v>58</v>
      </c>
      <c r="AE1612" s="71" t="str">
        <f t="shared" si="986"/>
        <v/>
      </c>
      <c r="AF1612" s="71">
        <f t="shared" si="974"/>
        <v>1</v>
      </c>
      <c r="AG1612" s="71" t="str">
        <f t="shared" si="975"/>
        <v/>
      </c>
      <c r="AH1612" s="71" t="str">
        <f t="shared" si="976"/>
        <v/>
      </c>
      <c r="AI1612" s="71">
        <f t="shared" si="977"/>
        <v>1</v>
      </c>
      <c r="AJ1612" s="71" t="str">
        <f t="shared" si="978"/>
        <v>Turbidity</v>
      </c>
      <c r="AK1612" s="71">
        <f t="shared" si="979"/>
        <v>1</v>
      </c>
      <c r="AL1612" s="71">
        <f t="shared" si="987"/>
        <v>1</v>
      </c>
      <c r="AM1612" s="71">
        <f t="shared" si="980"/>
        <v>1</v>
      </c>
    </row>
    <row r="1613" spans="1:39" x14ac:dyDescent="0.45">
      <c r="A1613" s="71" t="str">
        <f t="shared" si="950"/>
        <v>2733440066</v>
      </c>
      <c r="B1613" s="71" t="str">
        <f t="shared" si="951"/>
        <v>17-09-2019 19:08:34 UTC</v>
      </c>
      <c r="C1613" s="71" t="str">
        <f t="shared" si="952"/>
        <v>5raj-svh3-bre5</v>
      </c>
      <c r="D1613" s="71" t="str">
        <f t="shared" si="953"/>
        <v>-15.673739961348474</v>
      </c>
      <c r="E1613" s="71" t="str">
        <f t="shared" si="954"/>
        <v>35.13959842734039</v>
      </c>
      <c r="F1613" s="71" t="str">
        <f t="shared" si="955"/>
        <v>1091.0</v>
      </c>
      <c r="G1613" s="71" t="str">
        <f t="shared" si="956"/>
        <v>Malawi</v>
      </c>
      <c r="H1613" s="71" t="str">
        <f t="shared" si="957"/>
        <v>Chiradzulu</v>
      </c>
      <c r="I1613" s="71" t="str">
        <f t="shared" si="958"/>
        <v>Mpama</v>
      </c>
      <c r="J1613" s="71" t="str">
        <f t="shared" si="959"/>
        <v>Juwa</v>
      </c>
      <c r="K1613" s="71" t="str">
        <f t="shared" si="960"/>
        <v>Juwa</v>
      </c>
      <c r="L1613" s="71">
        <f t="shared" si="961"/>
        <v>0</v>
      </c>
      <c r="M1613" s="71">
        <f t="shared" si="962"/>
        <v>0</v>
      </c>
      <c r="N1613" s="71">
        <f t="shared" si="981"/>
        <v>6</v>
      </c>
      <c r="O1613" s="71" t="str">
        <f t="shared" si="982"/>
        <v>Intermediate Level of Service</v>
      </c>
      <c r="P1613" s="71">
        <v>1</v>
      </c>
      <c r="Q1613" s="71" t="str">
        <f t="shared" si="963"/>
        <v>Afridev Handpump</v>
      </c>
      <c r="R1613" s="71" t="str">
        <f t="shared" si="964"/>
        <v/>
      </c>
      <c r="S1613" s="71" t="str">
        <f t="shared" si="983"/>
        <v>Afridev Handpump</v>
      </c>
      <c r="T1613" s="71">
        <f t="shared" si="965"/>
        <v>1</v>
      </c>
      <c r="U1613" s="71">
        <f t="shared" si="966"/>
        <v>300</v>
      </c>
      <c r="V1613" s="71">
        <f t="shared" si="967"/>
        <v>0</v>
      </c>
      <c r="W1613" s="71">
        <f t="shared" si="968"/>
        <v>1</v>
      </c>
      <c r="X1613" s="71" t="str">
        <f t="shared" si="969"/>
        <v/>
      </c>
      <c r="Y1613" s="71" t="str">
        <f t="shared" si="970"/>
        <v/>
      </c>
      <c r="Z1613" s="71">
        <f t="shared" si="984"/>
        <v>1</v>
      </c>
      <c r="AA1613" s="71">
        <f t="shared" si="971"/>
        <v>1</v>
      </c>
      <c r="AB1613" s="71">
        <f t="shared" si="972"/>
        <v>63</v>
      </c>
      <c r="AC1613" s="71" t="str">
        <f t="shared" si="973"/>
        <v>Handpump</v>
      </c>
      <c r="AD1613" s="71">
        <f t="shared" si="985"/>
        <v>63</v>
      </c>
      <c r="AE1613" s="71" t="str">
        <f t="shared" si="986"/>
        <v/>
      </c>
      <c r="AF1613" s="71">
        <f t="shared" si="974"/>
        <v>1</v>
      </c>
      <c r="AG1613" s="71" t="str">
        <f t="shared" si="975"/>
        <v/>
      </c>
      <c r="AH1613" s="71" t="str">
        <f t="shared" si="976"/>
        <v/>
      </c>
      <c r="AI1613" s="71">
        <f t="shared" si="977"/>
        <v>1</v>
      </c>
      <c r="AJ1613" s="71" t="str">
        <f t="shared" si="978"/>
        <v>Turbidity</v>
      </c>
      <c r="AK1613" s="71">
        <f t="shared" si="979"/>
        <v>1</v>
      </c>
      <c r="AL1613" s="71">
        <f t="shared" si="987"/>
        <v>1</v>
      </c>
      <c r="AM1613" s="71">
        <f t="shared" si="980"/>
        <v>0</v>
      </c>
    </row>
    <row r="1614" spans="1:39" x14ac:dyDescent="0.45">
      <c r="A1614" s="71" t="str">
        <f t="shared" si="950"/>
        <v>2727790064</v>
      </c>
      <c r="B1614" s="71" t="str">
        <f t="shared" si="951"/>
        <v>17-09-2019 19:10:08 UTC</v>
      </c>
      <c r="C1614" s="71" t="str">
        <f t="shared" si="952"/>
        <v>p5qy-758v-s94x</v>
      </c>
      <c r="D1614" s="71" t="str">
        <f t="shared" si="953"/>
        <v>-15.679961973801255</v>
      </c>
      <c r="E1614" s="71" t="str">
        <f t="shared" si="954"/>
        <v>35.143412025645375</v>
      </c>
      <c r="F1614" s="71" t="str">
        <f t="shared" si="955"/>
        <v>1097.0</v>
      </c>
      <c r="G1614" s="71" t="str">
        <f t="shared" si="956"/>
        <v>Malawi</v>
      </c>
      <c r="H1614" s="71" t="str">
        <f t="shared" si="957"/>
        <v>Chiradzulu</v>
      </c>
      <c r="I1614" s="71" t="str">
        <f t="shared" si="958"/>
        <v>Mpama</v>
      </c>
      <c r="J1614" s="71" t="str">
        <f t="shared" si="959"/>
        <v>Juwa</v>
      </c>
      <c r="K1614" s="71" t="str">
        <f t="shared" si="960"/>
        <v>Juwa</v>
      </c>
      <c r="L1614" s="71">
        <f t="shared" si="961"/>
        <v>0</v>
      </c>
      <c r="M1614" s="71">
        <f t="shared" si="962"/>
        <v>0</v>
      </c>
      <c r="N1614" s="71">
        <f t="shared" si="981"/>
        <v>7</v>
      </c>
      <c r="O1614" s="71" t="str">
        <f t="shared" si="982"/>
        <v>Intermediate Level of Service</v>
      </c>
      <c r="P1614" s="71">
        <v>1</v>
      </c>
      <c r="Q1614" s="71" t="str">
        <f t="shared" si="963"/>
        <v>Afridev Handpump</v>
      </c>
      <c r="R1614" s="71" t="str">
        <f t="shared" si="964"/>
        <v/>
      </c>
      <c r="S1614" s="71" t="str">
        <f t="shared" si="983"/>
        <v>Afridev Handpump</v>
      </c>
      <c r="T1614" s="71">
        <f t="shared" si="965"/>
        <v>1</v>
      </c>
      <c r="U1614" s="71">
        <f t="shared" si="966"/>
        <v>70</v>
      </c>
      <c r="V1614" s="71">
        <f t="shared" si="967"/>
        <v>1</v>
      </c>
      <c r="W1614" s="71">
        <f t="shared" si="968"/>
        <v>0</v>
      </c>
      <c r="X1614" s="71">
        <f t="shared" si="969"/>
        <v>1</v>
      </c>
      <c r="Y1614" s="71">
        <f t="shared" si="970"/>
        <v>0</v>
      </c>
      <c r="Z1614" s="71">
        <f t="shared" si="984"/>
        <v>0</v>
      </c>
      <c r="AA1614" s="71">
        <f t="shared" si="971"/>
        <v>1</v>
      </c>
      <c r="AB1614" s="71">
        <f t="shared" si="972"/>
        <v>59</v>
      </c>
      <c r="AC1614" s="71" t="str">
        <f t="shared" si="973"/>
        <v>Handpump</v>
      </c>
      <c r="AD1614" s="71">
        <f t="shared" si="985"/>
        <v>59</v>
      </c>
      <c r="AE1614" s="71" t="str">
        <f t="shared" si="986"/>
        <v/>
      </c>
      <c r="AF1614" s="71">
        <f t="shared" si="974"/>
        <v>1</v>
      </c>
      <c r="AG1614" s="71" t="str">
        <f t="shared" si="975"/>
        <v/>
      </c>
      <c r="AH1614" s="71" t="str">
        <f t="shared" si="976"/>
        <v/>
      </c>
      <c r="AI1614" s="71">
        <f t="shared" si="977"/>
        <v>1</v>
      </c>
      <c r="AJ1614" s="71" t="str">
        <f t="shared" si="978"/>
        <v>Turbidity</v>
      </c>
      <c r="AK1614" s="71">
        <f t="shared" si="979"/>
        <v>1</v>
      </c>
      <c r="AL1614" s="71">
        <f t="shared" si="987"/>
        <v>1</v>
      </c>
      <c r="AM1614" s="71">
        <f t="shared" si="980"/>
        <v>1</v>
      </c>
    </row>
    <row r="1615" spans="1:39" x14ac:dyDescent="0.45">
      <c r="A1615" s="71" t="str">
        <f t="shared" si="950"/>
        <v>2737470066</v>
      </c>
      <c r="B1615" s="71" t="str">
        <f t="shared" si="951"/>
        <v>17-09-2019 19:11:35 UTC</v>
      </c>
      <c r="C1615" s="71" t="str">
        <f t="shared" si="952"/>
        <v>aqq9-mbv3-1699</v>
      </c>
      <c r="D1615" s="71" t="str">
        <f t="shared" si="953"/>
        <v>-15.681276214309037</v>
      </c>
      <c r="E1615" s="71" t="str">
        <f t="shared" si="954"/>
        <v>35.141386203467846</v>
      </c>
      <c r="F1615" s="71" t="str">
        <f t="shared" si="955"/>
        <v>1134.0</v>
      </c>
      <c r="G1615" s="71" t="str">
        <f t="shared" si="956"/>
        <v>Malawi</v>
      </c>
      <c r="H1615" s="71" t="str">
        <f t="shared" si="957"/>
        <v>Chiradzulu</v>
      </c>
      <c r="I1615" s="71" t="str">
        <f t="shared" si="958"/>
        <v>Mpama</v>
      </c>
      <c r="J1615" s="71" t="str">
        <f t="shared" si="959"/>
        <v>Juwa</v>
      </c>
      <c r="K1615" s="71" t="str">
        <f t="shared" si="960"/>
        <v>Juwa</v>
      </c>
      <c r="L1615" s="71">
        <f t="shared" si="961"/>
        <v>0</v>
      </c>
      <c r="M1615" s="71">
        <f t="shared" si="962"/>
        <v>0</v>
      </c>
      <c r="N1615" s="71">
        <f t="shared" si="981"/>
        <v>8</v>
      </c>
      <c r="O1615" s="71" t="str">
        <f t="shared" si="982"/>
        <v>High Level of Service</v>
      </c>
      <c r="P1615" s="71">
        <v>1</v>
      </c>
      <c r="Q1615" s="71" t="str">
        <f t="shared" si="963"/>
        <v>Afridev Handpump</v>
      </c>
      <c r="R1615" s="71" t="str">
        <f t="shared" si="964"/>
        <v/>
      </c>
      <c r="S1615" s="71" t="str">
        <f t="shared" si="983"/>
        <v>Afridev Handpump</v>
      </c>
      <c r="T1615" s="71">
        <f t="shared" si="965"/>
        <v>1</v>
      </c>
      <c r="U1615" s="71">
        <f t="shared" si="966"/>
        <v>200</v>
      </c>
      <c r="V1615" s="71">
        <f t="shared" si="967"/>
        <v>1</v>
      </c>
      <c r="W1615" s="71">
        <f t="shared" si="968"/>
        <v>1</v>
      </c>
      <c r="X1615" s="71" t="str">
        <f t="shared" si="969"/>
        <v/>
      </c>
      <c r="Y1615" s="71" t="str">
        <f t="shared" si="970"/>
        <v/>
      </c>
      <c r="Z1615" s="71">
        <f t="shared" si="984"/>
        <v>1</v>
      </c>
      <c r="AA1615" s="71">
        <f t="shared" si="971"/>
        <v>1</v>
      </c>
      <c r="AB1615" s="71">
        <f t="shared" si="972"/>
        <v>79</v>
      </c>
      <c r="AC1615" s="71" t="str">
        <f t="shared" si="973"/>
        <v>Handpump</v>
      </c>
      <c r="AD1615" s="71">
        <f t="shared" si="985"/>
        <v>79</v>
      </c>
      <c r="AE1615" s="71" t="str">
        <f t="shared" si="986"/>
        <v/>
      </c>
      <c r="AF1615" s="71">
        <f t="shared" si="974"/>
        <v>1</v>
      </c>
      <c r="AG1615" s="71" t="str">
        <f t="shared" si="975"/>
        <v/>
      </c>
      <c r="AH1615" s="71" t="str">
        <f t="shared" si="976"/>
        <v/>
      </c>
      <c r="AI1615" s="71">
        <f t="shared" si="977"/>
        <v>1</v>
      </c>
      <c r="AJ1615" s="71" t="str">
        <f t="shared" si="978"/>
        <v>Turbidity</v>
      </c>
      <c r="AK1615" s="71">
        <f t="shared" si="979"/>
        <v>1</v>
      </c>
      <c r="AL1615" s="71">
        <f t="shared" si="987"/>
        <v>1</v>
      </c>
      <c r="AM1615" s="71">
        <f t="shared" si="980"/>
        <v>1</v>
      </c>
    </row>
    <row r="1616" spans="1:39" x14ac:dyDescent="0.45">
      <c r="A1616" s="71" t="str">
        <f t="shared" si="950"/>
        <v>2752190096</v>
      </c>
      <c r="B1616" s="71" t="str">
        <f t="shared" si="951"/>
        <v>17-09-2019 19:13:20 UTC</v>
      </c>
      <c r="C1616" s="71" t="str">
        <f t="shared" si="952"/>
        <v>ah8v-2mer-vwug</v>
      </c>
      <c r="D1616" s="71" t="str">
        <f t="shared" si="953"/>
        <v>-15.670883869752288</v>
      </c>
      <c r="E1616" s="71" t="str">
        <f t="shared" si="954"/>
        <v>35.135507974773645</v>
      </c>
      <c r="F1616" s="71" t="str">
        <f t="shared" si="955"/>
        <v>1104.0</v>
      </c>
      <c r="G1616" s="71" t="str">
        <f t="shared" si="956"/>
        <v>Malawi</v>
      </c>
      <c r="H1616" s="71" t="str">
        <f t="shared" si="957"/>
        <v>Chiradzulu</v>
      </c>
      <c r="I1616" s="71" t="str">
        <f t="shared" si="958"/>
        <v>Mpama</v>
      </c>
      <c r="J1616" s="71" t="str">
        <f t="shared" si="959"/>
        <v>Juwa</v>
      </c>
      <c r="K1616" s="71" t="str">
        <f t="shared" si="960"/>
        <v>Mphata</v>
      </c>
      <c r="L1616" s="71">
        <f t="shared" si="961"/>
        <v>0</v>
      </c>
      <c r="M1616" s="71">
        <f t="shared" si="962"/>
        <v>0</v>
      </c>
      <c r="N1616" s="71">
        <f t="shared" si="981"/>
        <v>7</v>
      </c>
      <c r="O1616" s="71" t="str">
        <f t="shared" si="982"/>
        <v>Intermediate Level of Service</v>
      </c>
      <c r="P1616" s="71">
        <v>1</v>
      </c>
      <c r="Q1616" s="71" t="str">
        <f t="shared" si="963"/>
        <v>Afridev Handpump</v>
      </c>
      <c r="R1616" s="71" t="str">
        <f t="shared" si="964"/>
        <v/>
      </c>
      <c r="S1616" s="71" t="str">
        <f t="shared" si="983"/>
        <v>Afridev Handpump</v>
      </c>
      <c r="T1616" s="71">
        <f t="shared" si="965"/>
        <v>1</v>
      </c>
      <c r="U1616" s="71">
        <f t="shared" si="966"/>
        <v>550</v>
      </c>
      <c r="V1616" s="71">
        <f t="shared" si="967"/>
        <v>0</v>
      </c>
      <c r="W1616" s="71">
        <f t="shared" si="968"/>
        <v>1</v>
      </c>
      <c r="X1616" s="71" t="str">
        <f t="shared" si="969"/>
        <v/>
      </c>
      <c r="Y1616" s="71" t="str">
        <f t="shared" si="970"/>
        <v/>
      </c>
      <c r="Z1616" s="71">
        <f t="shared" si="984"/>
        <v>1</v>
      </c>
      <c r="AA1616" s="71">
        <f t="shared" si="971"/>
        <v>1</v>
      </c>
      <c r="AB1616" s="71">
        <f t="shared" si="972"/>
        <v>63</v>
      </c>
      <c r="AC1616" s="71" t="str">
        <f t="shared" si="973"/>
        <v>Handpump</v>
      </c>
      <c r="AD1616" s="71">
        <f t="shared" si="985"/>
        <v>63</v>
      </c>
      <c r="AE1616" s="71" t="str">
        <f t="shared" si="986"/>
        <v/>
      </c>
      <c r="AF1616" s="71">
        <f t="shared" si="974"/>
        <v>1</v>
      </c>
      <c r="AG1616" s="71" t="str">
        <f t="shared" si="975"/>
        <v/>
      </c>
      <c r="AH1616" s="71" t="str">
        <f t="shared" si="976"/>
        <v/>
      </c>
      <c r="AI1616" s="71">
        <f t="shared" si="977"/>
        <v>1</v>
      </c>
      <c r="AJ1616" s="71" t="str">
        <f t="shared" si="978"/>
        <v>Turbidity</v>
      </c>
      <c r="AK1616" s="71">
        <f t="shared" si="979"/>
        <v>1</v>
      </c>
      <c r="AL1616" s="71">
        <f t="shared" si="987"/>
        <v>1</v>
      </c>
      <c r="AM1616" s="71">
        <f t="shared" si="980"/>
        <v>1</v>
      </c>
    </row>
    <row r="1617" spans="1:39" x14ac:dyDescent="0.45">
      <c r="A1617" s="71" t="str">
        <f t="shared" si="950"/>
        <v>2712000082</v>
      </c>
      <c r="B1617" s="71" t="str">
        <f t="shared" si="951"/>
        <v>17-09-2019 19:15:05 UTC</v>
      </c>
      <c r="C1617" s="71" t="str">
        <f t="shared" si="952"/>
        <v>d02c-hypt-j9e0</v>
      </c>
      <c r="D1617" s="71" t="str">
        <f t="shared" si="953"/>
        <v>-15.676156799308956</v>
      </c>
      <c r="E1617" s="71" t="str">
        <f t="shared" si="954"/>
        <v>35.13863484375179</v>
      </c>
      <c r="F1617" s="71" t="str">
        <f t="shared" si="955"/>
        <v>1103.0</v>
      </c>
      <c r="G1617" s="71" t="str">
        <f t="shared" si="956"/>
        <v>Malawi</v>
      </c>
      <c r="H1617" s="71" t="str">
        <f t="shared" si="957"/>
        <v>Chiradzulu</v>
      </c>
      <c r="I1617" s="71" t="str">
        <f t="shared" si="958"/>
        <v>Mpama</v>
      </c>
      <c r="J1617" s="71" t="str">
        <f t="shared" si="959"/>
        <v>Juwa</v>
      </c>
      <c r="K1617" s="71" t="str">
        <f t="shared" si="960"/>
        <v>Juwa</v>
      </c>
      <c r="L1617" s="71">
        <f t="shared" si="961"/>
        <v>0</v>
      </c>
      <c r="M1617" s="71">
        <f t="shared" si="962"/>
        <v>0</v>
      </c>
      <c r="N1617" s="71">
        <f t="shared" si="981"/>
        <v>7</v>
      </c>
      <c r="O1617" s="71" t="str">
        <f t="shared" si="982"/>
        <v>Intermediate Level of Service</v>
      </c>
      <c r="P1617" s="71">
        <v>1</v>
      </c>
      <c r="Q1617" s="71" t="str">
        <f t="shared" si="963"/>
        <v>Afridev Handpump</v>
      </c>
      <c r="R1617" s="71" t="str">
        <f t="shared" si="964"/>
        <v/>
      </c>
      <c r="S1617" s="71" t="str">
        <f t="shared" si="983"/>
        <v>Afridev Handpump</v>
      </c>
      <c r="T1617" s="71">
        <f t="shared" si="965"/>
        <v>1</v>
      </c>
      <c r="U1617" s="71">
        <f t="shared" si="966"/>
        <v>300</v>
      </c>
      <c r="V1617" s="71">
        <f t="shared" si="967"/>
        <v>0</v>
      </c>
      <c r="W1617" s="71">
        <f t="shared" si="968"/>
        <v>1</v>
      </c>
      <c r="X1617" s="71" t="str">
        <f t="shared" si="969"/>
        <v/>
      </c>
      <c r="Y1617" s="71" t="str">
        <f t="shared" si="970"/>
        <v/>
      </c>
      <c r="Z1617" s="71">
        <f t="shared" si="984"/>
        <v>1</v>
      </c>
      <c r="AA1617" s="71">
        <f t="shared" si="971"/>
        <v>1</v>
      </c>
      <c r="AB1617" s="71">
        <f t="shared" si="972"/>
        <v>53</v>
      </c>
      <c r="AC1617" s="71" t="str">
        <f t="shared" si="973"/>
        <v>Handpump</v>
      </c>
      <c r="AD1617" s="71">
        <f t="shared" si="985"/>
        <v>53</v>
      </c>
      <c r="AE1617" s="71" t="str">
        <f t="shared" si="986"/>
        <v/>
      </c>
      <c r="AF1617" s="71">
        <f t="shared" si="974"/>
        <v>1</v>
      </c>
      <c r="AG1617" s="71" t="str">
        <f t="shared" si="975"/>
        <v/>
      </c>
      <c r="AH1617" s="71" t="str">
        <f t="shared" si="976"/>
        <v/>
      </c>
      <c r="AI1617" s="71">
        <f t="shared" si="977"/>
        <v>1</v>
      </c>
      <c r="AJ1617" s="71" t="str">
        <f t="shared" si="978"/>
        <v>Turbidity</v>
      </c>
      <c r="AK1617" s="71">
        <f t="shared" si="979"/>
        <v>1</v>
      </c>
      <c r="AL1617" s="71">
        <f t="shared" si="987"/>
        <v>1</v>
      </c>
      <c r="AM1617" s="71">
        <f t="shared" si="980"/>
        <v>1</v>
      </c>
    </row>
    <row r="1618" spans="1:39" x14ac:dyDescent="0.45">
      <c r="A1618" s="71" t="str">
        <f t="shared" si="950"/>
        <v>2748520097</v>
      </c>
      <c r="B1618" s="71" t="str">
        <f t="shared" si="951"/>
        <v>17-09-2019 19:16:01 UTC</v>
      </c>
      <c r="C1618" s="71" t="str">
        <f t="shared" si="952"/>
        <v>d2dw-0wae-j8vp</v>
      </c>
      <c r="D1618" s="71" t="str">
        <f t="shared" si="953"/>
        <v>-15.69140394218266</v>
      </c>
      <c r="E1618" s="71" t="str">
        <f t="shared" si="954"/>
        <v>35.13145859353244</v>
      </c>
      <c r="F1618" s="71" t="str">
        <f t="shared" si="955"/>
        <v>1205.0</v>
      </c>
      <c r="G1618" s="71" t="str">
        <f t="shared" si="956"/>
        <v>Malawi</v>
      </c>
      <c r="H1618" s="71" t="str">
        <f t="shared" si="957"/>
        <v>Chiradzulu</v>
      </c>
      <c r="I1618" s="71" t="str">
        <f t="shared" si="958"/>
        <v>Mpama</v>
      </c>
      <c r="J1618" s="71" t="str">
        <f t="shared" si="959"/>
        <v>Juwa</v>
      </c>
      <c r="K1618" s="71" t="str">
        <f t="shared" si="960"/>
        <v>Dokotala</v>
      </c>
      <c r="L1618" s="71">
        <f t="shared" si="961"/>
        <v>0</v>
      </c>
      <c r="M1618" s="71">
        <f t="shared" si="962"/>
        <v>0</v>
      </c>
      <c r="N1618" s="71">
        <f t="shared" si="981"/>
        <v>5</v>
      </c>
      <c r="O1618" s="71" t="str">
        <f t="shared" si="982"/>
        <v>Basic Level of Service</v>
      </c>
      <c r="P1618" s="71">
        <v>1</v>
      </c>
      <c r="Q1618" s="71" t="str">
        <f t="shared" si="963"/>
        <v>Afridev Handpump</v>
      </c>
      <c r="R1618" s="71" t="str">
        <f t="shared" si="964"/>
        <v/>
      </c>
      <c r="S1618" s="71" t="str">
        <f t="shared" si="983"/>
        <v>Afridev Handpump</v>
      </c>
      <c r="T1618" s="71">
        <f t="shared" si="965"/>
        <v>1</v>
      </c>
      <c r="U1618" s="71">
        <f t="shared" si="966"/>
        <v>80</v>
      </c>
      <c r="V1618" s="71">
        <f t="shared" si="967"/>
        <v>1</v>
      </c>
      <c r="W1618" s="71">
        <f t="shared" si="968"/>
        <v>0</v>
      </c>
      <c r="X1618" s="71">
        <f t="shared" si="969"/>
        <v>1</v>
      </c>
      <c r="Y1618" s="71">
        <f t="shared" si="970"/>
        <v>0</v>
      </c>
      <c r="Z1618" s="71">
        <f t="shared" si="984"/>
        <v>0</v>
      </c>
      <c r="AA1618" s="71">
        <f t="shared" si="971"/>
        <v>1</v>
      </c>
      <c r="AB1618" s="71">
        <f t="shared" si="972"/>
        <v>240</v>
      </c>
      <c r="AC1618" s="71" t="str">
        <f t="shared" si="973"/>
        <v>Handpump</v>
      </c>
      <c r="AD1618" s="71">
        <f t="shared" si="985"/>
        <v>240</v>
      </c>
      <c r="AE1618" s="71" t="str">
        <f t="shared" si="986"/>
        <v/>
      </c>
      <c r="AF1618" s="71">
        <f t="shared" si="974"/>
        <v>0</v>
      </c>
      <c r="AG1618" s="71" t="str">
        <f t="shared" si="975"/>
        <v/>
      </c>
      <c r="AH1618" s="71" t="str">
        <f t="shared" si="976"/>
        <v/>
      </c>
      <c r="AI1618" s="71">
        <f t="shared" si="977"/>
        <v>1</v>
      </c>
      <c r="AJ1618" s="71" t="str">
        <f t="shared" si="978"/>
        <v>Turbidity</v>
      </c>
      <c r="AK1618" s="71">
        <f t="shared" si="979"/>
        <v>1</v>
      </c>
      <c r="AL1618" s="71">
        <f t="shared" si="987"/>
        <v>1</v>
      </c>
      <c r="AM1618" s="71">
        <f t="shared" si="980"/>
        <v>0</v>
      </c>
    </row>
    <row r="1619" spans="1:39" x14ac:dyDescent="0.45">
      <c r="A1619" s="71" t="str">
        <f t="shared" si="950"/>
        <v>2746780100</v>
      </c>
      <c r="B1619" s="71" t="str">
        <f t="shared" si="951"/>
        <v>17-09-2019 19:17:21 UTC</v>
      </c>
      <c r="C1619" s="71" t="str">
        <f t="shared" si="952"/>
        <v>frgq-65vh-a5w3</v>
      </c>
      <c r="D1619" s="71" t="str">
        <f t="shared" si="953"/>
        <v>-15.692223482765257</v>
      </c>
      <c r="E1619" s="71" t="str">
        <f t="shared" si="954"/>
        <v>35.129919089376926</v>
      </c>
      <c r="F1619" s="71" t="str">
        <f t="shared" si="955"/>
        <v>1165.0</v>
      </c>
      <c r="G1619" s="71" t="str">
        <f t="shared" si="956"/>
        <v>Malawi</v>
      </c>
      <c r="H1619" s="71" t="str">
        <f t="shared" si="957"/>
        <v>Chiradzulu</v>
      </c>
      <c r="I1619" s="71" t="str">
        <f t="shared" si="958"/>
        <v>Mpama</v>
      </c>
      <c r="J1619" s="71" t="str">
        <f t="shared" si="959"/>
        <v>Juwa</v>
      </c>
      <c r="K1619" s="71" t="str">
        <f t="shared" si="960"/>
        <v>Dokotala</v>
      </c>
      <c r="L1619" s="71">
        <f t="shared" si="961"/>
        <v>0</v>
      </c>
      <c r="M1619" s="71">
        <f t="shared" si="962"/>
        <v>0</v>
      </c>
      <c r="N1619" s="71">
        <f t="shared" si="981"/>
        <v>6</v>
      </c>
      <c r="O1619" s="71" t="str">
        <f t="shared" si="982"/>
        <v>Intermediate Level of Service</v>
      </c>
      <c r="P1619" s="71">
        <v>1</v>
      </c>
      <c r="Q1619" s="71" t="str">
        <f t="shared" si="963"/>
        <v>Afridev Handpump</v>
      </c>
      <c r="R1619" s="71" t="str">
        <f t="shared" si="964"/>
        <v/>
      </c>
      <c r="S1619" s="71" t="str">
        <f t="shared" si="983"/>
        <v>Afridev Handpump</v>
      </c>
      <c r="T1619" s="71">
        <f t="shared" si="965"/>
        <v>1</v>
      </c>
      <c r="U1619" s="71">
        <f t="shared" si="966"/>
        <v>300</v>
      </c>
      <c r="V1619" s="71">
        <f t="shared" si="967"/>
        <v>0</v>
      </c>
      <c r="W1619" s="71">
        <f t="shared" si="968"/>
        <v>0</v>
      </c>
      <c r="X1619" s="71">
        <f t="shared" si="969"/>
        <v>1</v>
      </c>
      <c r="Y1619" s="71">
        <f t="shared" si="970"/>
        <v>0</v>
      </c>
      <c r="Z1619" s="71">
        <f t="shared" si="984"/>
        <v>0</v>
      </c>
      <c r="AA1619" s="71">
        <f t="shared" si="971"/>
        <v>1</v>
      </c>
      <c r="AB1619" s="71">
        <f t="shared" si="972"/>
        <v>65</v>
      </c>
      <c r="AC1619" s="71" t="str">
        <f t="shared" si="973"/>
        <v>Handpump</v>
      </c>
      <c r="AD1619" s="71">
        <f t="shared" si="985"/>
        <v>65</v>
      </c>
      <c r="AE1619" s="71" t="str">
        <f t="shared" si="986"/>
        <v/>
      </c>
      <c r="AF1619" s="71">
        <f t="shared" si="974"/>
        <v>1</v>
      </c>
      <c r="AG1619" s="71" t="str">
        <f t="shared" si="975"/>
        <v/>
      </c>
      <c r="AH1619" s="71" t="str">
        <f t="shared" si="976"/>
        <v/>
      </c>
      <c r="AI1619" s="71">
        <f t="shared" si="977"/>
        <v>1</v>
      </c>
      <c r="AJ1619" s="71" t="str">
        <f t="shared" si="978"/>
        <v>Turbidity</v>
      </c>
      <c r="AK1619" s="71">
        <f t="shared" si="979"/>
        <v>1</v>
      </c>
      <c r="AL1619" s="71">
        <f t="shared" si="987"/>
        <v>1</v>
      </c>
      <c r="AM1619" s="71">
        <f t="shared" si="980"/>
        <v>1</v>
      </c>
    </row>
    <row r="1620" spans="1:39" x14ac:dyDescent="0.45">
      <c r="A1620" s="71" t="str">
        <f t="shared" si="950"/>
        <v>2723720085</v>
      </c>
      <c r="B1620" s="71" t="str">
        <f t="shared" si="951"/>
        <v>17-09-2019 19:20:01 UTC</v>
      </c>
      <c r="C1620" s="71" t="str">
        <f t="shared" si="952"/>
        <v>5p85-ddvu-qn00</v>
      </c>
      <c r="D1620" s="71" t="str">
        <f t="shared" si="953"/>
        <v>-15.694623766466975</v>
      </c>
      <c r="E1620" s="71" t="str">
        <f t="shared" si="954"/>
        <v>35.12894972227514</v>
      </c>
      <c r="F1620" s="71" t="str">
        <f t="shared" si="955"/>
        <v>1137.0</v>
      </c>
      <c r="G1620" s="71" t="str">
        <f t="shared" si="956"/>
        <v>Malawi</v>
      </c>
      <c r="H1620" s="71" t="str">
        <f t="shared" si="957"/>
        <v>Chiradzulu</v>
      </c>
      <c r="I1620" s="71" t="str">
        <f t="shared" si="958"/>
        <v>Mpama</v>
      </c>
      <c r="J1620" s="71" t="str">
        <f t="shared" si="959"/>
        <v>Juwa</v>
      </c>
      <c r="K1620" s="71" t="str">
        <f t="shared" si="960"/>
        <v>Dokotala</v>
      </c>
      <c r="L1620" s="71">
        <f t="shared" si="961"/>
        <v>0</v>
      </c>
      <c r="M1620" s="71">
        <f t="shared" si="962"/>
        <v>0</v>
      </c>
      <c r="N1620" s="71">
        <f t="shared" si="981"/>
        <v>7</v>
      </c>
      <c r="O1620" s="71" t="str">
        <f t="shared" si="982"/>
        <v>Intermediate Level of Service</v>
      </c>
      <c r="P1620" s="71">
        <v>1</v>
      </c>
      <c r="Q1620" s="71" t="str">
        <f t="shared" si="963"/>
        <v>Mark II Handpump</v>
      </c>
      <c r="R1620" s="71" t="str">
        <f t="shared" si="964"/>
        <v/>
      </c>
      <c r="S1620" s="71" t="str">
        <f t="shared" si="983"/>
        <v>Mark II Handpump</v>
      </c>
      <c r="T1620" s="71">
        <f t="shared" si="965"/>
        <v>1</v>
      </c>
      <c r="U1620" s="71">
        <f t="shared" si="966"/>
        <v>450</v>
      </c>
      <c r="V1620" s="71">
        <f t="shared" si="967"/>
        <v>0</v>
      </c>
      <c r="W1620" s="71">
        <f t="shared" si="968"/>
        <v>1</v>
      </c>
      <c r="X1620" s="71" t="str">
        <f t="shared" si="969"/>
        <v/>
      </c>
      <c r="Y1620" s="71" t="str">
        <f t="shared" si="970"/>
        <v/>
      </c>
      <c r="Z1620" s="71">
        <f t="shared" si="984"/>
        <v>1</v>
      </c>
      <c r="AA1620" s="71">
        <f t="shared" si="971"/>
        <v>1</v>
      </c>
      <c r="AB1620" s="71">
        <f t="shared" si="972"/>
        <v>62</v>
      </c>
      <c r="AC1620" s="71" t="str">
        <f t="shared" si="973"/>
        <v>Handpump</v>
      </c>
      <c r="AD1620" s="71">
        <f t="shared" si="985"/>
        <v>62</v>
      </c>
      <c r="AE1620" s="71" t="str">
        <f t="shared" si="986"/>
        <v/>
      </c>
      <c r="AF1620" s="71">
        <f t="shared" si="974"/>
        <v>1</v>
      </c>
      <c r="AG1620" s="71" t="str">
        <f t="shared" si="975"/>
        <v/>
      </c>
      <c r="AH1620" s="71" t="str">
        <f t="shared" si="976"/>
        <v/>
      </c>
      <c r="AI1620" s="71">
        <f t="shared" si="977"/>
        <v>1</v>
      </c>
      <c r="AJ1620" s="71" t="str">
        <f t="shared" si="978"/>
        <v>Turbidity</v>
      </c>
      <c r="AK1620" s="71">
        <f t="shared" si="979"/>
        <v>1</v>
      </c>
      <c r="AL1620" s="71">
        <f t="shared" si="987"/>
        <v>1</v>
      </c>
      <c r="AM1620" s="71">
        <f t="shared" si="980"/>
        <v>1</v>
      </c>
    </row>
    <row r="1621" spans="1:39" x14ac:dyDescent="0.45">
      <c r="A1621" s="71" t="str">
        <f t="shared" si="950"/>
        <v>2737420077</v>
      </c>
      <c r="B1621" s="71" t="str">
        <f t="shared" si="951"/>
        <v>17-09-2019 19:20:41 UTC</v>
      </c>
      <c r="C1621" s="71" t="str">
        <f t="shared" si="952"/>
        <v>5r0v-m7tt-a577</v>
      </c>
      <c r="D1621" s="71" t="str">
        <f t="shared" si="953"/>
        <v>-15.693958662450314</v>
      </c>
      <c r="E1621" s="71" t="str">
        <f t="shared" si="954"/>
        <v>35.12873380444944</v>
      </c>
      <c r="F1621" s="71" t="str">
        <f t="shared" si="955"/>
        <v>1120.0</v>
      </c>
      <c r="G1621" s="71" t="str">
        <f t="shared" si="956"/>
        <v>Malawi</v>
      </c>
      <c r="H1621" s="71" t="str">
        <f t="shared" si="957"/>
        <v>Chiradzulu</v>
      </c>
      <c r="I1621" s="71" t="str">
        <f t="shared" si="958"/>
        <v>Mpama</v>
      </c>
      <c r="J1621" s="71" t="str">
        <f t="shared" si="959"/>
        <v>Juwa</v>
      </c>
      <c r="K1621" s="71" t="str">
        <f t="shared" si="960"/>
        <v>Dokotala</v>
      </c>
      <c r="L1621" s="71">
        <f t="shared" si="961"/>
        <v>0</v>
      </c>
      <c r="M1621" s="71">
        <f t="shared" si="962"/>
        <v>0</v>
      </c>
      <c r="N1621" s="71">
        <f t="shared" si="981"/>
        <v>8</v>
      </c>
      <c r="O1621" s="71" t="str">
        <f t="shared" si="982"/>
        <v>High Level of Service</v>
      </c>
      <c r="P1621" s="71">
        <v>1</v>
      </c>
      <c r="Q1621" s="71" t="str">
        <f t="shared" si="963"/>
        <v>Afridev Handpump</v>
      </c>
      <c r="R1621" s="71" t="str">
        <f t="shared" si="964"/>
        <v/>
      </c>
      <c r="S1621" s="71" t="str">
        <f t="shared" si="983"/>
        <v>Afridev Handpump</v>
      </c>
      <c r="T1621" s="71">
        <f t="shared" si="965"/>
        <v>1</v>
      </c>
      <c r="U1621" s="71">
        <f t="shared" si="966"/>
        <v>20</v>
      </c>
      <c r="V1621" s="71">
        <f t="shared" si="967"/>
        <v>1</v>
      </c>
      <c r="W1621" s="71">
        <f t="shared" si="968"/>
        <v>1</v>
      </c>
      <c r="X1621" s="71" t="str">
        <f t="shared" si="969"/>
        <v/>
      </c>
      <c r="Y1621" s="71" t="str">
        <f t="shared" si="970"/>
        <v/>
      </c>
      <c r="Z1621" s="71">
        <f t="shared" si="984"/>
        <v>1</v>
      </c>
      <c r="AA1621" s="71">
        <f t="shared" si="971"/>
        <v>1</v>
      </c>
      <c r="AB1621" s="71">
        <f t="shared" si="972"/>
        <v>55</v>
      </c>
      <c r="AC1621" s="71" t="str">
        <f t="shared" si="973"/>
        <v>Handpump</v>
      </c>
      <c r="AD1621" s="71">
        <f t="shared" si="985"/>
        <v>55</v>
      </c>
      <c r="AE1621" s="71" t="str">
        <f t="shared" si="986"/>
        <v/>
      </c>
      <c r="AF1621" s="71">
        <f t="shared" si="974"/>
        <v>1</v>
      </c>
      <c r="AG1621" s="71" t="str">
        <f t="shared" si="975"/>
        <v/>
      </c>
      <c r="AH1621" s="71" t="str">
        <f t="shared" si="976"/>
        <v/>
      </c>
      <c r="AI1621" s="71">
        <f t="shared" si="977"/>
        <v>1</v>
      </c>
      <c r="AJ1621" s="71" t="str">
        <f t="shared" si="978"/>
        <v>Turbidity</v>
      </c>
      <c r="AK1621" s="71">
        <f t="shared" si="979"/>
        <v>1</v>
      </c>
      <c r="AL1621" s="71">
        <f t="shared" si="987"/>
        <v>1</v>
      </c>
      <c r="AM1621" s="71">
        <f t="shared" si="980"/>
        <v>1</v>
      </c>
    </row>
    <row r="1622" spans="1:39" x14ac:dyDescent="0.45">
      <c r="A1622" s="71" t="str">
        <f t="shared" si="950"/>
        <v>2737440078</v>
      </c>
      <c r="B1622" s="71" t="str">
        <f t="shared" si="951"/>
        <v>17-09-2019 19:21:40 UTC</v>
      </c>
      <c r="C1622" s="71" t="str">
        <f t="shared" si="952"/>
        <v>xuun-jkbr-24x5</v>
      </c>
      <c r="D1622" s="71" t="str">
        <f t="shared" si="953"/>
        <v>-15.691984053701162</v>
      </c>
      <c r="E1622" s="71" t="str">
        <f t="shared" si="954"/>
        <v>35.12620179913938</v>
      </c>
      <c r="F1622" s="71" t="str">
        <f t="shared" si="955"/>
        <v>1124.0</v>
      </c>
      <c r="G1622" s="71" t="str">
        <f t="shared" si="956"/>
        <v>Malawi</v>
      </c>
      <c r="H1622" s="71" t="str">
        <f t="shared" si="957"/>
        <v>Chiradzulu</v>
      </c>
      <c r="I1622" s="71" t="str">
        <f t="shared" si="958"/>
        <v>Mpama</v>
      </c>
      <c r="J1622" s="71" t="str">
        <f t="shared" si="959"/>
        <v>Juwa</v>
      </c>
      <c r="K1622" s="71" t="str">
        <f t="shared" si="960"/>
        <v>Dokotala</v>
      </c>
      <c r="L1622" s="71">
        <f t="shared" si="961"/>
        <v>0</v>
      </c>
      <c r="M1622" s="71">
        <f t="shared" si="962"/>
        <v>0</v>
      </c>
      <c r="N1622" s="71">
        <f t="shared" si="981"/>
        <v>7</v>
      </c>
      <c r="O1622" s="71" t="str">
        <f t="shared" si="982"/>
        <v>Intermediate Level of Service</v>
      </c>
      <c r="P1622" s="71">
        <v>1</v>
      </c>
      <c r="Q1622" s="71" t="str">
        <f t="shared" si="963"/>
        <v>Afridev Handpump</v>
      </c>
      <c r="R1622" s="71" t="str">
        <f t="shared" si="964"/>
        <v/>
      </c>
      <c r="S1622" s="71" t="str">
        <f t="shared" si="983"/>
        <v>Afridev Handpump</v>
      </c>
      <c r="T1622" s="71">
        <f t="shared" si="965"/>
        <v>1</v>
      </c>
      <c r="U1622" s="71">
        <f t="shared" si="966"/>
        <v>600</v>
      </c>
      <c r="V1622" s="71">
        <f t="shared" si="967"/>
        <v>0</v>
      </c>
      <c r="W1622" s="71">
        <f t="shared" si="968"/>
        <v>1</v>
      </c>
      <c r="X1622" s="71" t="str">
        <f t="shared" si="969"/>
        <v/>
      </c>
      <c r="Y1622" s="71" t="str">
        <f t="shared" si="970"/>
        <v/>
      </c>
      <c r="Z1622" s="71">
        <f t="shared" si="984"/>
        <v>1</v>
      </c>
      <c r="AA1622" s="71">
        <f t="shared" si="971"/>
        <v>1</v>
      </c>
      <c r="AB1622" s="71">
        <f t="shared" si="972"/>
        <v>58</v>
      </c>
      <c r="AC1622" s="71" t="str">
        <f t="shared" si="973"/>
        <v>Handpump</v>
      </c>
      <c r="AD1622" s="71">
        <f t="shared" si="985"/>
        <v>58</v>
      </c>
      <c r="AE1622" s="71" t="str">
        <f t="shared" si="986"/>
        <v/>
      </c>
      <c r="AF1622" s="71">
        <f t="shared" si="974"/>
        <v>1</v>
      </c>
      <c r="AG1622" s="71" t="str">
        <f t="shared" si="975"/>
        <v/>
      </c>
      <c r="AH1622" s="71" t="str">
        <f t="shared" si="976"/>
        <v/>
      </c>
      <c r="AI1622" s="71">
        <f t="shared" si="977"/>
        <v>1</v>
      </c>
      <c r="AJ1622" s="71" t="str">
        <f t="shared" si="978"/>
        <v>Turbidity</v>
      </c>
      <c r="AK1622" s="71">
        <f t="shared" si="979"/>
        <v>1</v>
      </c>
      <c r="AL1622" s="71">
        <f t="shared" si="987"/>
        <v>1</v>
      </c>
      <c r="AM1622" s="71">
        <f t="shared" si="980"/>
        <v>1</v>
      </c>
    </row>
    <row r="1623" spans="1:39" x14ac:dyDescent="0.45">
      <c r="A1623" s="71" t="str">
        <f t="shared" si="950"/>
        <v>2737460091</v>
      </c>
      <c r="B1623" s="71" t="str">
        <f t="shared" si="951"/>
        <v>17-09-2019 19:22:49 UTC</v>
      </c>
      <c r="C1623" s="71" t="str">
        <f t="shared" si="952"/>
        <v>81cw-5yn5-yvp0</v>
      </c>
      <c r="D1623" s="71" t="str">
        <f t="shared" si="953"/>
        <v>-15.69104892667383</v>
      </c>
      <c r="E1623" s="71" t="str">
        <f t="shared" si="954"/>
        <v>35.12342990376055</v>
      </c>
      <c r="F1623" s="71" t="str">
        <f t="shared" si="955"/>
        <v>1107.0</v>
      </c>
      <c r="G1623" s="71" t="str">
        <f t="shared" si="956"/>
        <v>Malawi</v>
      </c>
      <c r="H1623" s="71" t="str">
        <f t="shared" si="957"/>
        <v>Chiradzulu</v>
      </c>
      <c r="I1623" s="71" t="str">
        <f t="shared" si="958"/>
        <v>Mpama</v>
      </c>
      <c r="J1623" s="71" t="str">
        <f t="shared" si="959"/>
        <v>Juwa</v>
      </c>
      <c r="K1623" s="71" t="str">
        <f t="shared" si="960"/>
        <v>Dokotala</v>
      </c>
      <c r="L1623" s="71">
        <f t="shared" si="961"/>
        <v>0</v>
      </c>
      <c r="M1623" s="71">
        <f t="shared" si="962"/>
        <v>0</v>
      </c>
      <c r="N1623" s="71">
        <f t="shared" si="981"/>
        <v>8</v>
      </c>
      <c r="O1623" s="71" t="str">
        <f t="shared" si="982"/>
        <v>High Level of Service</v>
      </c>
      <c r="P1623" s="71">
        <v>1</v>
      </c>
      <c r="Q1623" s="71" t="str">
        <f t="shared" si="963"/>
        <v>Afridev Handpump</v>
      </c>
      <c r="R1623" s="71" t="str">
        <f t="shared" si="964"/>
        <v/>
      </c>
      <c r="S1623" s="71" t="str">
        <f t="shared" si="983"/>
        <v>Afridev Handpump</v>
      </c>
      <c r="T1623" s="71">
        <f t="shared" si="965"/>
        <v>1</v>
      </c>
      <c r="U1623" s="71">
        <f t="shared" si="966"/>
        <v>105</v>
      </c>
      <c r="V1623" s="71">
        <f t="shared" si="967"/>
        <v>1</v>
      </c>
      <c r="W1623" s="71">
        <f t="shared" si="968"/>
        <v>1</v>
      </c>
      <c r="X1623" s="71" t="str">
        <f t="shared" si="969"/>
        <v/>
      </c>
      <c r="Y1623" s="71" t="str">
        <f t="shared" si="970"/>
        <v/>
      </c>
      <c r="Z1623" s="71">
        <f t="shared" si="984"/>
        <v>1</v>
      </c>
      <c r="AA1623" s="71">
        <f t="shared" si="971"/>
        <v>1</v>
      </c>
      <c r="AB1623" s="71">
        <f t="shared" si="972"/>
        <v>65</v>
      </c>
      <c r="AC1623" s="71" t="str">
        <f t="shared" si="973"/>
        <v>Handpump</v>
      </c>
      <c r="AD1623" s="71">
        <f t="shared" si="985"/>
        <v>65</v>
      </c>
      <c r="AE1623" s="71" t="str">
        <f t="shared" si="986"/>
        <v/>
      </c>
      <c r="AF1623" s="71">
        <f t="shared" si="974"/>
        <v>1</v>
      </c>
      <c r="AG1623" s="71" t="str">
        <f t="shared" si="975"/>
        <v/>
      </c>
      <c r="AH1623" s="71" t="str">
        <f t="shared" si="976"/>
        <v/>
      </c>
      <c r="AI1623" s="71">
        <f t="shared" si="977"/>
        <v>1</v>
      </c>
      <c r="AJ1623" s="71" t="str">
        <f t="shared" si="978"/>
        <v>Turbidity</v>
      </c>
      <c r="AK1623" s="71">
        <f t="shared" si="979"/>
        <v>1</v>
      </c>
      <c r="AL1623" s="71">
        <f t="shared" si="987"/>
        <v>1</v>
      </c>
      <c r="AM1623" s="71">
        <f t="shared" si="980"/>
        <v>1</v>
      </c>
    </row>
    <row r="1624" spans="1:39" x14ac:dyDescent="0.45">
      <c r="A1624" s="71" t="str">
        <f t="shared" si="950"/>
        <v>2752200071</v>
      </c>
      <c r="B1624" s="71" t="str">
        <f t="shared" si="951"/>
        <v>17-09-2019 19:24:01 UTC</v>
      </c>
      <c r="C1624" s="71" t="str">
        <f t="shared" si="952"/>
        <v>f694-9d60-tx9v</v>
      </c>
      <c r="D1624" s="71" t="str">
        <f t="shared" si="953"/>
        <v>-15.689749186858535</v>
      </c>
      <c r="E1624" s="71" t="str">
        <f t="shared" si="954"/>
        <v>35.12404697947204</v>
      </c>
      <c r="F1624" s="71" t="str">
        <f t="shared" si="955"/>
        <v>1111.0</v>
      </c>
      <c r="G1624" s="71" t="str">
        <f t="shared" si="956"/>
        <v>Malawi</v>
      </c>
      <c r="H1624" s="71" t="str">
        <f t="shared" si="957"/>
        <v>Chiradzulu</v>
      </c>
      <c r="I1624" s="71" t="str">
        <f t="shared" si="958"/>
        <v>Mpama</v>
      </c>
      <c r="J1624" s="71" t="str">
        <f t="shared" si="959"/>
        <v>Juwa</v>
      </c>
      <c r="K1624" s="71" t="str">
        <f t="shared" si="960"/>
        <v>Dokotala</v>
      </c>
      <c r="L1624" s="71">
        <f t="shared" si="961"/>
        <v>0</v>
      </c>
      <c r="M1624" s="71">
        <f t="shared" si="962"/>
        <v>0</v>
      </c>
      <c r="N1624" s="71">
        <f t="shared" si="981"/>
        <v>7</v>
      </c>
      <c r="O1624" s="71" t="str">
        <f t="shared" si="982"/>
        <v>Intermediate Level of Service</v>
      </c>
      <c r="P1624" s="71">
        <v>1</v>
      </c>
      <c r="Q1624" s="71" t="str">
        <f t="shared" si="963"/>
        <v>Afridev Handpump</v>
      </c>
      <c r="R1624" s="71" t="str">
        <f t="shared" si="964"/>
        <v/>
      </c>
      <c r="S1624" s="71" t="str">
        <f t="shared" si="983"/>
        <v>Afridev Handpump</v>
      </c>
      <c r="T1624" s="71">
        <f t="shared" si="965"/>
        <v>1</v>
      </c>
      <c r="U1624" s="71">
        <f t="shared" si="966"/>
        <v>100</v>
      </c>
      <c r="V1624" s="71">
        <f t="shared" si="967"/>
        <v>1</v>
      </c>
      <c r="W1624" s="71">
        <f t="shared" si="968"/>
        <v>1</v>
      </c>
      <c r="X1624" s="71" t="str">
        <f t="shared" si="969"/>
        <v/>
      </c>
      <c r="Y1624" s="71" t="str">
        <f t="shared" si="970"/>
        <v/>
      </c>
      <c r="Z1624" s="71">
        <f t="shared" si="984"/>
        <v>1</v>
      </c>
      <c r="AA1624" s="71">
        <f t="shared" si="971"/>
        <v>1</v>
      </c>
      <c r="AB1624" s="71">
        <f t="shared" si="972"/>
        <v>61</v>
      </c>
      <c r="AC1624" s="71" t="str">
        <f t="shared" si="973"/>
        <v>Handpump</v>
      </c>
      <c r="AD1624" s="71">
        <f t="shared" si="985"/>
        <v>61</v>
      </c>
      <c r="AE1624" s="71" t="str">
        <f t="shared" si="986"/>
        <v/>
      </c>
      <c r="AF1624" s="71">
        <f t="shared" si="974"/>
        <v>1</v>
      </c>
      <c r="AG1624" s="71" t="str">
        <f t="shared" si="975"/>
        <v/>
      </c>
      <c r="AH1624" s="71" t="str">
        <f t="shared" si="976"/>
        <v/>
      </c>
      <c r="AI1624" s="71">
        <f t="shared" si="977"/>
        <v>1</v>
      </c>
      <c r="AJ1624" s="71" t="str">
        <f t="shared" si="978"/>
        <v>Turbidity</v>
      </c>
      <c r="AK1624" s="71">
        <f t="shared" si="979"/>
        <v>0</v>
      </c>
      <c r="AL1624" s="71">
        <f t="shared" si="987"/>
        <v>0</v>
      </c>
      <c r="AM1624" s="71">
        <f t="shared" si="980"/>
        <v>1</v>
      </c>
    </row>
    <row r="1625" spans="1:39" x14ac:dyDescent="0.45">
      <c r="A1625" s="71" t="str">
        <f t="shared" si="950"/>
        <v>2752190124</v>
      </c>
      <c r="B1625" s="71" t="str">
        <f t="shared" si="951"/>
        <v>18-09-2019 07:20:23 UTC</v>
      </c>
      <c r="C1625" s="71" t="str">
        <f t="shared" si="952"/>
        <v>ca9p-n0ud-das5</v>
      </c>
      <c r="D1625" s="71" t="str">
        <f t="shared" si="953"/>
        <v>-15.575006422586739</v>
      </c>
      <c r="E1625" s="71" t="str">
        <f t="shared" si="954"/>
        <v>35.174274360761046</v>
      </c>
      <c r="F1625" s="71" t="str">
        <f t="shared" si="955"/>
        <v>997.0</v>
      </c>
      <c r="G1625" s="71" t="str">
        <f t="shared" si="956"/>
        <v>Malawi</v>
      </c>
      <c r="H1625" s="71" t="str">
        <f t="shared" si="957"/>
        <v>Chiradzulu</v>
      </c>
      <c r="I1625" s="71" t="str">
        <f t="shared" si="958"/>
        <v>Mpama</v>
      </c>
      <c r="J1625" s="71" t="str">
        <f t="shared" si="959"/>
        <v>Ulaya</v>
      </c>
      <c r="K1625" s="71" t="str">
        <f t="shared" si="960"/>
        <v>Pitala</v>
      </c>
      <c r="L1625" s="71">
        <f t="shared" si="961"/>
        <v>0</v>
      </c>
      <c r="M1625" s="71">
        <f t="shared" si="962"/>
        <v>0</v>
      </c>
      <c r="N1625" s="71">
        <f t="shared" si="981"/>
        <v>5</v>
      </c>
      <c r="O1625" s="71" t="str">
        <f t="shared" si="982"/>
        <v>Basic Level of Service</v>
      </c>
      <c r="P1625" s="71">
        <v>1</v>
      </c>
      <c r="Q1625" s="71" t="str">
        <f t="shared" si="963"/>
        <v>Afridev Handpump</v>
      </c>
      <c r="R1625" s="71" t="str">
        <f t="shared" si="964"/>
        <v/>
      </c>
      <c r="S1625" s="71" t="str">
        <f t="shared" si="983"/>
        <v>Afridev Handpump</v>
      </c>
      <c r="T1625" s="71">
        <f t="shared" si="965"/>
        <v>0</v>
      </c>
      <c r="U1625" s="71">
        <f t="shared" si="966"/>
        <v>675</v>
      </c>
      <c r="V1625" s="71">
        <f t="shared" si="967"/>
        <v>0</v>
      </c>
      <c r="W1625" s="71">
        <f t="shared" si="968"/>
        <v>0</v>
      </c>
      <c r="X1625" s="71">
        <f t="shared" si="969"/>
        <v>1</v>
      </c>
      <c r="Y1625" s="71">
        <f t="shared" si="970"/>
        <v>0</v>
      </c>
      <c r="Z1625" s="71">
        <f t="shared" si="984"/>
        <v>0</v>
      </c>
      <c r="AA1625" s="71">
        <f t="shared" si="971"/>
        <v>1</v>
      </c>
      <c r="AB1625" s="71">
        <f t="shared" si="972"/>
        <v>62</v>
      </c>
      <c r="AC1625" s="71" t="str">
        <f t="shared" si="973"/>
        <v>Handpump</v>
      </c>
      <c r="AD1625" s="71">
        <f t="shared" si="985"/>
        <v>62</v>
      </c>
      <c r="AE1625" s="71" t="str">
        <f t="shared" si="986"/>
        <v/>
      </c>
      <c r="AF1625" s="71">
        <f t="shared" si="974"/>
        <v>1</v>
      </c>
      <c r="AG1625" s="71" t="str">
        <f t="shared" si="975"/>
        <v/>
      </c>
      <c r="AH1625" s="71" t="str">
        <f t="shared" si="976"/>
        <v/>
      </c>
      <c r="AI1625" s="71">
        <f t="shared" si="977"/>
        <v>1</v>
      </c>
      <c r="AJ1625" s="71" t="str">
        <f t="shared" si="978"/>
        <v>Turbidity</v>
      </c>
      <c r="AK1625" s="71">
        <f t="shared" si="979"/>
        <v>1</v>
      </c>
      <c r="AL1625" s="71">
        <f t="shared" si="987"/>
        <v>1</v>
      </c>
      <c r="AM1625" s="71">
        <f t="shared" si="980"/>
        <v>1</v>
      </c>
    </row>
    <row r="1626" spans="1:39" x14ac:dyDescent="0.45">
      <c r="A1626" s="71" t="str">
        <f t="shared" si="950"/>
        <v>2741510063</v>
      </c>
      <c r="B1626" s="71" t="str">
        <f t="shared" si="951"/>
        <v>18-09-2019 07:46:10 UTC</v>
      </c>
      <c r="C1626" s="71" t="str">
        <f t="shared" si="952"/>
        <v>dyxd-pqgj-k033</v>
      </c>
      <c r="D1626" s="71" t="str">
        <f t="shared" si="953"/>
        <v>-15.573566076345742</v>
      </c>
      <c r="E1626" s="71" t="str">
        <f t="shared" si="954"/>
        <v>35.17538965679705</v>
      </c>
      <c r="F1626" s="71" t="str">
        <f t="shared" si="955"/>
        <v>971.0</v>
      </c>
      <c r="G1626" s="71" t="str">
        <f t="shared" si="956"/>
        <v>Malawi</v>
      </c>
      <c r="H1626" s="71" t="str">
        <f t="shared" si="957"/>
        <v>Chiradzulu</v>
      </c>
      <c r="I1626" s="71" t="str">
        <f t="shared" si="958"/>
        <v>Mpama</v>
      </c>
      <c r="J1626" s="71" t="str">
        <f t="shared" si="959"/>
        <v>Ulaya</v>
      </c>
      <c r="K1626" s="71" t="str">
        <f t="shared" si="960"/>
        <v>Pitala</v>
      </c>
      <c r="L1626" s="71">
        <f t="shared" si="961"/>
        <v>0</v>
      </c>
      <c r="M1626" s="71">
        <f t="shared" si="962"/>
        <v>0</v>
      </c>
      <c r="N1626" s="71">
        <f t="shared" si="981"/>
        <v>0</v>
      </c>
      <c r="O1626" s="71" t="str">
        <f t="shared" si="982"/>
        <v>No Improved System</v>
      </c>
      <c r="P1626" s="71" t="s">
        <v>96</v>
      </c>
      <c r="Q1626" s="71" t="str">
        <f t="shared" si="963"/>
        <v/>
      </c>
      <c r="R1626" s="71" t="str">
        <f t="shared" si="964"/>
        <v>Unprotected well</v>
      </c>
      <c r="S1626" s="71" t="str">
        <f t="shared" si="983"/>
        <v>Unprotected well</v>
      </c>
      <c r="T1626" s="71" t="str">
        <f t="shared" si="965"/>
        <v>N/A</v>
      </c>
      <c r="U1626" s="71">
        <f t="shared" si="966"/>
        <v>675</v>
      </c>
      <c r="V1626" s="71" t="str">
        <f t="shared" si="967"/>
        <v>N/A</v>
      </c>
      <c r="W1626" s="71" t="str">
        <f t="shared" si="968"/>
        <v/>
      </c>
      <c r="X1626" s="71" t="str">
        <f t="shared" si="969"/>
        <v/>
      </c>
      <c r="Y1626" s="71" t="str">
        <f t="shared" si="970"/>
        <v/>
      </c>
      <c r="Z1626" s="71" t="str">
        <f t="shared" si="984"/>
        <v>N/A</v>
      </c>
      <c r="AA1626" s="71" t="str">
        <f t="shared" si="971"/>
        <v>N/A</v>
      </c>
      <c r="AB1626" s="71" t="str">
        <f t="shared" si="972"/>
        <v/>
      </c>
      <c r="AC1626" s="71" t="str">
        <f t="shared" si="973"/>
        <v/>
      </c>
      <c r="AD1626" s="71" t="str">
        <f t="shared" si="985"/>
        <v/>
      </c>
      <c r="AE1626" s="71" t="str">
        <f t="shared" si="986"/>
        <v/>
      </c>
      <c r="AF1626" s="71" t="str">
        <f t="shared" si="974"/>
        <v>N/A</v>
      </c>
      <c r="AG1626" s="71" t="str">
        <f t="shared" si="975"/>
        <v/>
      </c>
      <c r="AH1626" s="71" t="str">
        <f t="shared" si="976"/>
        <v/>
      </c>
      <c r="AI1626" s="71" t="str">
        <f t="shared" si="977"/>
        <v/>
      </c>
      <c r="AJ1626" s="71" t="str">
        <f t="shared" si="978"/>
        <v/>
      </c>
      <c r="AK1626" s="71" t="str">
        <f t="shared" si="979"/>
        <v/>
      </c>
      <c r="AL1626" s="71" t="str">
        <f t="shared" si="987"/>
        <v>N/A</v>
      </c>
      <c r="AM1626" s="71" t="str">
        <f t="shared" si="980"/>
        <v>N/A</v>
      </c>
    </row>
    <row r="1627" spans="1:39" x14ac:dyDescent="0.45">
      <c r="A1627" s="71" t="str">
        <f t="shared" si="950"/>
        <v>2739680056</v>
      </c>
      <c r="B1627" s="71" t="str">
        <f t="shared" si="951"/>
        <v>19-09-2019 07:38:46 UTC</v>
      </c>
      <c r="C1627" s="71" t="str">
        <f t="shared" si="952"/>
        <v>k33f-e3je-8g2s</v>
      </c>
      <c r="D1627" s="71" t="str">
        <f t="shared" si="953"/>
        <v>-15.85183763410896</v>
      </c>
      <c r="E1627" s="71" t="str">
        <f t="shared" si="954"/>
        <v>35.11493358761072</v>
      </c>
      <c r="F1627" s="71" t="str">
        <f t="shared" si="955"/>
        <v>1005.0</v>
      </c>
      <c r="G1627" s="71" t="str">
        <f t="shared" si="956"/>
        <v>Malawi</v>
      </c>
      <c r="H1627" s="71" t="str">
        <f t="shared" si="957"/>
        <v>Chiradzulu</v>
      </c>
      <c r="I1627" s="71" t="str">
        <f t="shared" si="958"/>
        <v>Likoswe</v>
      </c>
      <c r="J1627" s="71" t="str">
        <f t="shared" si="959"/>
        <v>Mchere</v>
      </c>
      <c r="K1627" s="71" t="str">
        <f t="shared" si="960"/>
        <v>Lunda</v>
      </c>
      <c r="L1627" s="71">
        <f t="shared" si="961"/>
        <v>0</v>
      </c>
      <c r="M1627" s="71">
        <f t="shared" si="962"/>
        <v>0</v>
      </c>
      <c r="N1627" s="71">
        <f t="shared" si="981"/>
        <v>0</v>
      </c>
      <c r="O1627" s="71" t="str">
        <f t="shared" si="982"/>
        <v>No Improved System</v>
      </c>
      <c r="P1627" s="71" t="s">
        <v>96</v>
      </c>
      <c r="Q1627" s="71" t="str">
        <f t="shared" si="963"/>
        <v/>
      </c>
      <c r="R1627" s="71" t="str">
        <f t="shared" si="964"/>
        <v>Unprotected well</v>
      </c>
      <c r="S1627" s="71" t="str">
        <f t="shared" si="983"/>
        <v>Unprotected well</v>
      </c>
      <c r="T1627" s="71" t="str">
        <f t="shared" si="965"/>
        <v>N/A</v>
      </c>
      <c r="U1627" s="71">
        <f t="shared" si="966"/>
        <v>600</v>
      </c>
      <c r="V1627" s="71" t="str">
        <f t="shared" si="967"/>
        <v>N/A</v>
      </c>
      <c r="W1627" s="71" t="str">
        <f t="shared" si="968"/>
        <v/>
      </c>
      <c r="X1627" s="71" t="str">
        <f t="shared" si="969"/>
        <v/>
      </c>
      <c r="Y1627" s="71" t="str">
        <f t="shared" si="970"/>
        <v/>
      </c>
      <c r="Z1627" s="71" t="str">
        <f t="shared" si="984"/>
        <v>N/A</v>
      </c>
      <c r="AA1627" s="71" t="str">
        <f t="shared" si="971"/>
        <v>N/A</v>
      </c>
      <c r="AB1627" s="71" t="str">
        <f t="shared" si="972"/>
        <v/>
      </c>
      <c r="AC1627" s="71" t="str">
        <f t="shared" si="973"/>
        <v/>
      </c>
      <c r="AD1627" s="71" t="str">
        <f t="shared" si="985"/>
        <v/>
      </c>
      <c r="AE1627" s="71" t="str">
        <f t="shared" si="986"/>
        <v/>
      </c>
      <c r="AF1627" s="71" t="str">
        <f t="shared" si="974"/>
        <v>N/A</v>
      </c>
      <c r="AG1627" s="71" t="str">
        <f t="shared" si="975"/>
        <v/>
      </c>
      <c r="AH1627" s="71" t="str">
        <f t="shared" si="976"/>
        <v/>
      </c>
      <c r="AI1627" s="71" t="str">
        <f t="shared" si="977"/>
        <v/>
      </c>
      <c r="AJ1627" s="71" t="str">
        <f t="shared" si="978"/>
        <v/>
      </c>
      <c r="AK1627" s="71" t="str">
        <f t="shared" si="979"/>
        <v/>
      </c>
      <c r="AL1627" s="71" t="str">
        <f t="shared" si="987"/>
        <v>N/A</v>
      </c>
      <c r="AM1627" s="71" t="str">
        <f t="shared" si="980"/>
        <v>N/A</v>
      </c>
    </row>
    <row r="1628" spans="1:39" x14ac:dyDescent="0.45">
      <c r="A1628" s="71" t="str">
        <f t="shared" si="950"/>
        <v>2731850050</v>
      </c>
      <c r="B1628" s="71" t="str">
        <f t="shared" si="951"/>
        <v>19-09-2019 07:44:51 UTC</v>
      </c>
      <c r="C1628" s="71" t="str">
        <f t="shared" si="952"/>
        <v>qbef-tdqs-msgx</v>
      </c>
      <c r="D1628" s="71" t="str">
        <f t="shared" si="953"/>
        <v>-15.855452036485076</v>
      </c>
      <c r="E1628" s="71" t="str">
        <f t="shared" si="954"/>
        <v>35.116033125668764</v>
      </c>
      <c r="F1628" s="71" t="str">
        <f t="shared" si="955"/>
        <v>957.0</v>
      </c>
      <c r="G1628" s="71" t="str">
        <f t="shared" si="956"/>
        <v>Malawi</v>
      </c>
      <c r="H1628" s="71" t="str">
        <f t="shared" si="957"/>
        <v>Chiradzulu</v>
      </c>
      <c r="I1628" s="71" t="str">
        <f t="shared" si="958"/>
        <v>Likoswe</v>
      </c>
      <c r="J1628" s="71" t="str">
        <f t="shared" si="959"/>
        <v>Mchere</v>
      </c>
      <c r="K1628" s="71" t="str">
        <f t="shared" si="960"/>
        <v>Lunda</v>
      </c>
      <c r="L1628" s="71">
        <f t="shared" si="961"/>
        <v>0</v>
      </c>
      <c r="M1628" s="71">
        <f t="shared" si="962"/>
        <v>0</v>
      </c>
      <c r="N1628" s="71">
        <f t="shared" si="981"/>
        <v>0</v>
      </c>
      <c r="O1628" s="71" t="str">
        <f t="shared" si="982"/>
        <v>No Improved System</v>
      </c>
      <c r="P1628" s="71" t="s">
        <v>96</v>
      </c>
      <c r="Q1628" s="71" t="str">
        <f t="shared" si="963"/>
        <v/>
      </c>
      <c r="R1628" s="71" t="str">
        <f t="shared" si="964"/>
        <v>Unprotected well</v>
      </c>
      <c r="S1628" s="71" t="str">
        <f t="shared" si="983"/>
        <v>Unprotected well</v>
      </c>
      <c r="T1628" s="71" t="str">
        <f t="shared" si="965"/>
        <v>N/A</v>
      </c>
      <c r="U1628" s="71">
        <f t="shared" si="966"/>
        <v>300</v>
      </c>
      <c r="V1628" s="71" t="str">
        <f t="shared" si="967"/>
        <v>N/A</v>
      </c>
      <c r="W1628" s="71" t="str">
        <f t="shared" si="968"/>
        <v/>
      </c>
      <c r="X1628" s="71" t="str">
        <f t="shared" si="969"/>
        <v/>
      </c>
      <c r="Y1628" s="71" t="str">
        <f t="shared" si="970"/>
        <v/>
      </c>
      <c r="Z1628" s="71" t="str">
        <f t="shared" si="984"/>
        <v>N/A</v>
      </c>
      <c r="AA1628" s="71" t="str">
        <f t="shared" si="971"/>
        <v>N/A</v>
      </c>
      <c r="AB1628" s="71" t="str">
        <f t="shared" si="972"/>
        <v/>
      </c>
      <c r="AC1628" s="71" t="str">
        <f t="shared" si="973"/>
        <v/>
      </c>
      <c r="AD1628" s="71" t="str">
        <f t="shared" si="985"/>
        <v/>
      </c>
      <c r="AE1628" s="71" t="str">
        <f t="shared" si="986"/>
        <v/>
      </c>
      <c r="AF1628" s="71" t="str">
        <f t="shared" si="974"/>
        <v>N/A</v>
      </c>
      <c r="AG1628" s="71" t="str">
        <f t="shared" si="975"/>
        <v/>
      </c>
      <c r="AH1628" s="71" t="str">
        <f t="shared" si="976"/>
        <v/>
      </c>
      <c r="AI1628" s="71" t="str">
        <f t="shared" si="977"/>
        <v/>
      </c>
      <c r="AJ1628" s="71" t="str">
        <f t="shared" si="978"/>
        <v/>
      </c>
      <c r="AK1628" s="71" t="str">
        <f t="shared" si="979"/>
        <v/>
      </c>
      <c r="AL1628" s="71" t="str">
        <f t="shared" si="987"/>
        <v>N/A</v>
      </c>
      <c r="AM1628" s="71" t="str">
        <f t="shared" si="980"/>
        <v>N/A</v>
      </c>
    </row>
    <row r="1629" spans="1:39" x14ac:dyDescent="0.45">
      <c r="A1629" s="71" t="str">
        <f t="shared" si="950"/>
        <v>2743420063</v>
      </c>
      <c r="B1629" s="71" t="str">
        <f t="shared" si="951"/>
        <v>19-09-2019 08:26:40 UTC</v>
      </c>
      <c r="C1629" s="71" t="str">
        <f t="shared" si="952"/>
        <v>wprk-8dxm-gjkw</v>
      </c>
      <c r="D1629" s="71" t="str">
        <f t="shared" si="953"/>
        <v>-15.852809180505574</v>
      </c>
      <c r="E1629" s="71" t="str">
        <f t="shared" si="954"/>
        <v>35.1176059897989</v>
      </c>
      <c r="F1629" s="71" t="str">
        <f t="shared" si="955"/>
        <v>979.0</v>
      </c>
      <c r="G1629" s="71" t="str">
        <f t="shared" si="956"/>
        <v>Malawi</v>
      </c>
      <c r="H1629" s="71" t="str">
        <f t="shared" si="957"/>
        <v>Chiradzulu</v>
      </c>
      <c r="I1629" s="71" t="str">
        <f t="shared" si="958"/>
        <v>Likoswe</v>
      </c>
      <c r="J1629" s="71" t="str">
        <f t="shared" si="959"/>
        <v>Mchere</v>
      </c>
      <c r="K1629" s="71" t="str">
        <f t="shared" si="960"/>
        <v>Lunda</v>
      </c>
      <c r="L1629" s="71">
        <f t="shared" si="961"/>
        <v>0</v>
      </c>
      <c r="M1629" s="71">
        <f t="shared" si="962"/>
        <v>0</v>
      </c>
      <c r="N1629" s="71">
        <f t="shared" si="981"/>
        <v>0</v>
      </c>
      <c r="O1629" s="71" t="str">
        <f t="shared" si="982"/>
        <v>No Improved System</v>
      </c>
      <c r="P1629" s="71" t="s">
        <v>96</v>
      </c>
      <c r="Q1629" s="71" t="str">
        <f t="shared" si="963"/>
        <v/>
      </c>
      <c r="R1629" s="71" t="str">
        <f t="shared" si="964"/>
        <v>Unprotected Spring</v>
      </c>
      <c r="S1629" s="71" t="str">
        <f t="shared" si="983"/>
        <v>Unprotected Spring</v>
      </c>
      <c r="T1629" s="71" t="str">
        <f t="shared" si="965"/>
        <v>N/A</v>
      </c>
      <c r="U1629" s="71">
        <f t="shared" si="966"/>
        <v>200</v>
      </c>
      <c r="V1629" s="71" t="str">
        <f t="shared" si="967"/>
        <v>N/A</v>
      </c>
      <c r="W1629" s="71" t="str">
        <f t="shared" si="968"/>
        <v/>
      </c>
      <c r="X1629" s="71" t="str">
        <f t="shared" si="969"/>
        <v/>
      </c>
      <c r="Y1629" s="71" t="str">
        <f t="shared" si="970"/>
        <v/>
      </c>
      <c r="Z1629" s="71" t="str">
        <f t="shared" si="984"/>
        <v>N/A</v>
      </c>
      <c r="AA1629" s="71" t="str">
        <f t="shared" si="971"/>
        <v>N/A</v>
      </c>
      <c r="AB1629" s="71" t="str">
        <f t="shared" si="972"/>
        <v/>
      </c>
      <c r="AC1629" s="71" t="str">
        <f t="shared" si="973"/>
        <v/>
      </c>
      <c r="AD1629" s="71" t="str">
        <f t="shared" si="985"/>
        <v/>
      </c>
      <c r="AE1629" s="71" t="str">
        <f t="shared" si="986"/>
        <v/>
      </c>
      <c r="AF1629" s="71" t="str">
        <f t="shared" si="974"/>
        <v>N/A</v>
      </c>
      <c r="AG1629" s="71" t="str">
        <f t="shared" si="975"/>
        <v/>
      </c>
      <c r="AH1629" s="71" t="str">
        <f t="shared" si="976"/>
        <v/>
      </c>
      <c r="AI1629" s="71" t="str">
        <f t="shared" si="977"/>
        <v/>
      </c>
      <c r="AJ1629" s="71" t="str">
        <f t="shared" si="978"/>
        <v/>
      </c>
      <c r="AK1629" s="71" t="str">
        <f t="shared" si="979"/>
        <v/>
      </c>
      <c r="AL1629" s="71" t="str">
        <f t="shared" si="987"/>
        <v>N/A</v>
      </c>
      <c r="AM1629" s="71" t="str">
        <f t="shared" si="980"/>
        <v>N/A</v>
      </c>
    </row>
    <row r="1630" spans="1:39" x14ac:dyDescent="0.45">
      <c r="A1630" s="71" t="str">
        <f t="shared" si="950"/>
        <v>2747040066</v>
      </c>
      <c r="B1630" s="71" t="str">
        <f t="shared" si="951"/>
        <v>19-09-2019 08:42:41 UTC</v>
      </c>
      <c r="C1630" s="71" t="str">
        <f t="shared" si="952"/>
        <v>jh0p-hb9v-13x6</v>
      </c>
      <c r="D1630" s="71" t="str">
        <f t="shared" si="953"/>
        <v>-15.84839183371514</v>
      </c>
      <c r="E1630" s="71" t="str">
        <f t="shared" si="954"/>
        <v>35.1100268214941</v>
      </c>
      <c r="F1630" s="71" t="str">
        <f t="shared" si="955"/>
        <v>1028.0</v>
      </c>
      <c r="G1630" s="71" t="str">
        <f t="shared" si="956"/>
        <v>Malawi</v>
      </c>
      <c r="H1630" s="71" t="str">
        <f t="shared" si="957"/>
        <v>Chiradzulu</v>
      </c>
      <c r="I1630" s="71" t="str">
        <f t="shared" si="958"/>
        <v>Likoswe</v>
      </c>
      <c r="J1630" s="71" t="str">
        <f t="shared" si="959"/>
        <v>Mchere</v>
      </c>
      <c r="K1630" s="71" t="str">
        <f t="shared" si="960"/>
        <v>Lunda</v>
      </c>
      <c r="L1630" s="71">
        <f t="shared" si="961"/>
        <v>0</v>
      </c>
      <c r="M1630" s="71">
        <f t="shared" si="962"/>
        <v>0</v>
      </c>
      <c r="N1630" s="71">
        <f t="shared" si="981"/>
        <v>6</v>
      </c>
      <c r="O1630" s="71" t="str">
        <f t="shared" si="982"/>
        <v>Intermediate Level of Service</v>
      </c>
      <c r="P1630" s="71">
        <v>1</v>
      </c>
      <c r="Q1630" s="71" t="str">
        <f t="shared" si="963"/>
        <v>Afridev Handpump</v>
      </c>
      <c r="R1630" s="71" t="str">
        <f t="shared" si="964"/>
        <v/>
      </c>
      <c r="S1630" s="71" t="str">
        <f t="shared" si="983"/>
        <v>Afridev Handpump</v>
      </c>
      <c r="T1630" s="71">
        <f t="shared" si="965"/>
        <v>1</v>
      </c>
      <c r="U1630" s="71">
        <f t="shared" si="966"/>
        <v>1000</v>
      </c>
      <c r="V1630" s="71">
        <f t="shared" si="967"/>
        <v>0</v>
      </c>
      <c r="W1630" s="71">
        <f t="shared" si="968"/>
        <v>0</v>
      </c>
      <c r="X1630" s="71">
        <f t="shared" si="969"/>
        <v>1</v>
      </c>
      <c r="Y1630" s="71">
        <f t="shared" si="970"/>
        <v>0</v>
      </c>
      <c r="Z1630" s="71">
        <f t="shared" si="984"/>
        <v>0</v>
      </c>
      <c r="AA1630" s="71">
        <f t="shared" si="971"/>
        <v>1</v>
      </c>
      <c r="AB1630" s="71">
        <f t="shared" si="972"/>
        <v>65</v>
      </c>
      <c r="AC1630" s="71" t="str">
        <f t="shared" si="973"/>
        <v>Handpump</v>
      </c>
      <c r="AD1630" s="71">
        <f t="shared" si="985"/>
        <v>65</v>
      </c>
      <c r="AE1630" s="71" t="str">
        <f t="shared" si="986"/>
        <v/>
      </c>
      <c r="AF1630" s="71">
        <f t="shared" si="974"/>
        <v>1</v>
      </c>
      <c r="AG1630" s="71" t="str">
        <f t="shared" si="975"/>
        <v/>
      </c>
      <c r="AH1630" s="71" t="str">
        <f t="shared" si="976"/>
        <v/>
      </c>
      <c r="AI1630" s="71">
        <f t="shared" si="977"/>
        <v>1</v>
      </c>
      <c r="AJ1630" s="71" t="str">
        <f t="shared" si="978"/>
        <v>Turbidity</v>
      </c>
      <c r="AK1630" s="71">
        <f t="shared" si="979"/>
        <v>1</v>
      </c>
      <c r="AL1630" s="71">
        <f t="shared" si="987"/>
        <v>1</v>
      </c>
      <c r="AM1630" s="71">
        <f t="shared" si="980"/>
        <v>1</v>
      </c>
    </row>
    <row r="1631" spans="1:39" x14ac:dyDescent="0.45">
      <c r="A1631" s="71" t="str">
        <f t="shared" si="950"/>
        <v>2750510688</v>
      </c>
      <c r="B1631" s="71" t="str">
        <f t="shared" si="951"/>
        <v>19-09-2019 09:16:09 UTC</v>
      </c>
      <c r="C1631" s="71" t="str">
        <f t="shared" si="952"/>
        <v>61ye-epc2-v82j</v>
      </c>
      <c r="D1631" s="71" t="str">
        <f t="shared" si="953"/>
        <v>-15.836081793531775</v>
      </c>
      <c r="E1631" s="71" t="str">
        <f t="shared" si="954"/>
        <v>35.12227462604642</v>
      </c>
      <c r="F1631" s="71" t="str">
        <f t="shared" si="955"/>
        <v>1027.0</v>
      </c>
      <c r="G1631" s="71" t="str">
        <f t="shared" si="956"/>
        <v>Malawi</v>
      </c>
      <c r="H1631" s="71" t="str">
        <f t="shared" si="957"/>
        <v>Chiradzulu</v>
      </c>
      <c r="I1631" s="71" t="str">
        <f t="shared" si="958"/>
        <v>Likoswe</v>
      </c>
      <c r="J1631" s="71" t="str">
        <f t="shared" si="959"/>
        <v>Likoswe</v>
      </c>
      <c r="K1631" s="71" t="str">
        <f t="shared" si="960"/>
        <v>Likombo</v>
      </c>
      <c r="L1631" s="71">
        <f t="shared" si="961"/>
        <v>0</v>
      </c>
      <c r="M1631" s="71">
        <f t="shared" si="962"/>
        <v>0</v>
      </c>
      <c r="N1631" s="71">
        <f t="shared" si="981"/>
        <v>7</v>
      </c>
      <c r="O1631" s="71" t="str">
        <f t="shared" si="982"/>
        <v>Intermediate Level of Service</v>
      </c>
      <c r="P1631" s="71">
        <v>1</v>
      </c>
      <c r="Q1631" s="71" t="str">
        <f t="shared" si="963"/>
        <v>Afridev Handpump</v>
      </c>
      <c r="R1631" s="71" t="str">
        <f t="shared" si="964"/>
        <v/>
      </c>
      <c r="S1631" s="71" t="str">
        <f t="shared" si="983"/>
        <v>Afridev Handpump</v>
      </c>
      <c r="T1631" s="71">
        <f t="shared" si="965"/>
        <v>1</v>
      </c>
      <c r="U1631" s="71">
        <f t="shared" si="966"/>
        <v>500</v>
      </c>
      <c r="V1631" s="71">
        <f t="shared" si="967"/>
        <v>0</v>
      </c>
      <c r="W1631" s="71">
        <f t="shared" si="968"/>
        <v>1</v>
      </c>
      <c r="X1631" s="71" t="str">
        <f t="shared" si="969"/>
        <v/>
      </c>
      <c r="Y1631" s="71" t="str">
        <f t="shared" si="970"/>
        <v/>
      </c>
      <c r="Z1631" s="71">
        <f t="shared" si="984"/>
        <v>1</v>
      </c>
      <c r="AA1631" s="71">
        <f t="shared" si="971"/>
        <v>1</v>
      </c>
      <c r="AB1631" s="71">
        <f t="shared" si="972"/>
        <v>80</v>
      </c>
      <c r="AC1631" s="71" t="str">
        <f t="shared" si="973"/>
        <v>Handpump</v>
      </c>
      <c r="AD1631" s="71">
        <f t="shared" si="985"/>
        <v>80</v>
      </c>
      <c r="AE1631" s="71" t="str">
        <f t="shared" si="986"/>
        <v/>
      </c>
      <c r="AF1631" s="71">
        <f t="shared" si="974"/>
        <v>1</v>
      </c>
      <c r="AG1631" s="71" t="str">
        <f t="shared" si="975"/>
        <v/>
      </c>
      <c r="AH1631" s="71" t="str">
        <f t="shared" si="976"/>
        <v/>
      </c>
      <c r="AI1631" s="71">
        <f t="shared" si="977"/>
        <v>1</v>
      </c>
      <c r="AJ1631" s="71" t="str">
        <f t="shared" si="978"/>
        <v>Turbidity</v>
      </c>
      <c r="AK1631" s="71">
        <f t="shared" si="979"/>
        <v>1</v>
      </c>
      <c r="AL1631" s="71">
        <f t="shared" si="987"/>
        <v>1</v>
      </c>
      <c r="AM1631" s="71">
        <f t="shared" si="980"/>
        <v>1</v>
      </c>
    </row>
    <row r="1632" spans="1:39" x14ac:dyDescent="0.45">
      <c r="A1632" s="71" t="str">
        <f t="shared" si="950"/>
        <v>2733780063</v>
      </c>
      <c r="B1632" s="71" t="str">
        <f t="shared" si="951"/>
        <v>19-09-2019 09:36:20 UTC</v>
      </c>
      <c r="C1632" s="71" t="str">
        <f t="shared" si="952"/>
        <v>1gha-vfuf-6957</v>
      </c>
      <c r="D1632" s="71" t="str">
        <f t="shared" si="953"/>
        <v>-15.835434752516448</v>
      </c>
      <c r="E1632" s="71" t="str">
        <f t="shared" si="954"/>
        <v>35.126178581267595</v>
      </c>
      <c r="F1632" s="71" t="str">
        <f t="shared" si="955"/>
        <v>1071.0</v>
      </c>
      <c r="G1632" s="71" t="str">
        <f t="shared" si="956"/>
        <v>Malawi</v>
      </c>
      <c r="H1632" s="71" t="str">
        <f t="shared" si="957"/>
        <v>Chiradzulu</v>
      </c>
      <c r="I1632" s="71" t="str">
        <f t="shared" si="958"/>
        <v>Likoswe</v>
      </c>
      <c r="J1632" s="71" t="str">
        <f t="shared" si="959"/>
        <v>Likoswe</v>
      </c>
      <c r="K1632" s="71" t="str">
        <f t="shared" si="960"/>
        <v>Likombo</v>
      </c>
      <c r="L1632" s="71">
        <f t="shared" si="961"/>
        <v>0</v>
      </c>
      <c r="M1632" s="71">
        <f t="shared" si="962"/>
        <v>0</v>
      </c>
      <c r="N1632" s="71">
        <f t="shared" si="981"/>
        <v>0</v>
      </c>
      <c r="O1632" s="71" t="str">
        <f t="shared" si="982"/>
        <v>No Improved System</v>
      </c>
      <c r="P1632" s="71" t="s">
        <v>96</v>
      </c>
      <c r="Q1632" s="71" t="str">
        <f t="shared" si="963"/>
        <v/>
      </c>
      <c r="R1632" s="71" t="str">
        <f t="shared" si="964"/>
        <v>Unprotected Spring</v>
      </c>
      <c r="S1632" s="71" t="str">
        <f t="shared" si="983"/>
        <v>Unprotected Spring</v>
      </c>
      <c r="T1632" s="71" t="str">
        <f t="shared" si="965"/>
        <v>N/A</v>
      </c>
      <c r="U1632" s="71">
        <f t="shared" si="966"/>
        <v>400</v>
      </c>
      <c r="V1632" s="71" t="str">
        <f t="shared" si="967"/>
        <v>N/A</v>
      </c>
      <c r="W1632" s="71" t="str">
        <f t="shared" si="968"/>
        <v/>
      </c>
      <c r="X1632" s="71" t="str">
        <f t="shared" si="969"/>
        <v/>
      </c>
      <c r="Y1632" s="71" t="str">
        <f t="shared" si="970"/>
        <v/>
      </c>
      <c r="Z1632" s="71" t="str">
        <f t="shared" si="984"/>
        <v>N/A</v>
      </c>
      <c r="AA1632" s="71" t="str">
        <f t="shared" si="971"/>
        <v>N/A</v>
      </c>
      <c r="AB1632" s="71" t="str">
        <f t="shared" si="972"/>
        <v/>
      </c>
      <c r="AC1632" s="71" t="str">
        <f t="shared" si="973"/>
        <v/>
      </c>
      <c r="AD1632" s="71" t="str">
        <f t="shared" si="985"/>
        <v/>
      </c>
      <c r="AE1632" s="71" t="str">
        <f t="shared" si="986"/>
        <v/>
      </c>
      <c r="AF1632" s="71" t="str">
        <f t="shared" si="974"/>
        <v>N/A</v>
      </c>
      <c r="AG1632" s="71" t="str">
        <f t="shared" si="975"/>
        <v/>
      </c>
      <c r="AH1632" s="71" t="str">
        <f t="shared" si="976"/>
        <v/>
      </c>
      <c r="AI1632" s="71" t="str">
        <f t="shared" si="977"/>
        <v/>
      </c>
      <c r="AJ1632" s="71" t="str">
        <f t="shared" si="978"/>
        <v/>
      </c>
      <c r="AK1632" s="71" t="str">
        <f t="shared" si="979"/>
        <v/>
      </c>
      <c r="AL1632" s="71" t="str">
        <f t="shared" si="987"/>
        <v>N/A</v>
      </c>
      <c r="AM1632" s="71" t="str">
        <f t="shared" si="980"/>
        <v>N/A</v>
      </c>
    </row>
    <row r="1633" spans="1:39" x14ac:dyDescent="0.45">
      <c r="A1633" s="71" t="str">
        <f t="shared" si="950"/>
        <v>2735760088</v>
      </c>
      <c r="B1633" s="71" t="str">
        <f t="shared" si="951"/>
        <v>19-09-2019 10:10:05 UTC</v>
      </c>
      <c r="C1633" s="71" t="str">
        <f t="shared" si="952"/>
        <v>mhk3-09wq-9mvc</v>
      </c>
      <c r="D1633" s="71" t="str">
        <f t="shared" si="953"/>
        <v>-15.830753585323691</v>
      </c>
      <c r="E1633" s="71" t="str">
        <f t="shared" si="954"/>
        <v>35.123988054692745</v>
      </c>
      <c r="F1633" s="71" t="str">
        <f t="shared" si="955"/>
        <v>981.0</v>
      </c>
      <c r="G1633" s="71" t="str">
        <f t="shared" si="956"/>
        <v>Malawi</v>
      </c>
      <c r="H1633" s="71" t="str">
        <f t="shared" si="957"/>
        <v>Chiradzulu</v>
      </c>
      <c r="I1633" s="71" t="str">
        <f t="shared" si="958"/>
        <v>Likoswe</v>
      </c>
      <c r="J1633" s="71" t="str">
        <f t="shared" si="959"/>
        <v>Likoswe</v>
      </c>
      <c r="K1633" s="71" t="str">
        <f t="shared" si="960"/>
        <v>Makwinja</v>
      </c>
      <c r="L1633" s="71">
        <f t="shared" si="961"/>
        <v>0</v>
      </c>
      <c r="M1633" s="71">
        <f t="shared" si="962"/>
        <v>0</v>
      </c>
      <c r="N1633" s="71">
        <f t="shared" si="981"/>
        <v>3</v>
      </c>
      <c r="O1633" s="71" t="str">
        <f t="shared" si="982"/>
        <v>Basic Level of Service</v>
      </c>
      <c r="P1633" s="71">
        <v>1</v>
      </c>
      <c r="Q1633" s="71" t="str">
        <f t="shared" si="963"/>
        <v>Afridev Handpump</v>
      </c>
      <c r="R1633" s="71" t="str">
        <f t="shared" si="964"/>
        <v/>
      </c>
      <c r="S1633" s="71" t="str">
        <f t="shared" si="983"/>
        <v>Afridev Handpump</v>
      </c>
      <c r="T1633" s="71">
        <f t="shared" si="965"/>
        <v>1</v>
      </c>
      <c r="U1633" s="71">
        <f t="shared" si="966"/>
        <v>300</v>
      </c>
      <c r="V1633" s="71">
        <f t="shared" si="967"/>
        <v>0</v>
      </c>
      <c r="W1633" s="71">
        <f t="shared" si="968"/>
        <v>0</v>
      </c>
      <c r="X1633" s="71">
        <f t="shared" si="969"/>
        <v>1</v>
      </c>
      <c r="Y1633" s="71">
        <f t="shared" si="970"/>
        <v>0</v>
      </c>
      <c r="Z1633" s="71">
        <f t="shared" si="984"/>
        <v>0</v>
      </c>
      <c r="AA1633" s="71">
        <f t="shared" si="971"/>
        <v>0</v>
      </c>
      <c r="AB1633" s="71">
        <f t="shared" si="972"/>
        <v>0</v>
      </c>
      <c r="AC1633" s="71" t="str">
        <f t="shared" si="973"/>
        <v>Handpump</v>
      </c>
      <c r="AD1633" s="71">
        <f t="shared" si="985"/>
        <v>0</v>
      </c>
      <c r="AE1633" s="71" t="str">
        <f t="shared" si="986"/>
        <v/>
      </c>
      <c r="AF1633" s="71">
        <f t="shared" si="974"/>
        <v>1</v>
      </c>
      <c r="AG1633" s="71" t="str">
        <f t="shared" si="975"/>
        <v/>
      </c>
      <c r="AH1633" s="71" t="str">
        <f t="shared" si="976"/>
        <v/>
      </c>
      <c r="AI1633" s="71" t="str">
        <f t="shared" si="977"/>
        <v/>
      </c>
      <c r="AJ1633" s="71" t="str">
        <f t="shared" si="978"/>
        <v>Turbidity</v>
      </c>
      <c r="AK1633" s="71" t="str">
        <f t="shared" si="979"/>
        <v/>
      </c>
      <c r="AL1633" s="71" t="str">
        <f t="shared" si="987"/>
        <v>No Data</v>
      </c>
      <c r="AM1633" s="71">
        <f t="shared" si="980"/>
        <v>0</v>
      </c>
    </row>
    <row r="1634" spans="1:39" x14ac:dyDescent="0.45">
      <c r="A1634" s="71" t="str">
        <f t="shared" si="950"/>
        <v>2731830067</v>
      </c>
      <c r="B1634" s="71" t="str">
        <f t="shared" si="951"/>
        <v>19-09-2019 10:55:57 UTC</v>
      </c>
      <c r="C1634" s="71" t="str">
        <f t="shared" si="952"/>
        <v>f48r-g5fu-5r9g</v>
      </c>
      <c r="D1634" s="71" t="str">
        <f t="shared" si="953"/>
        <v>-15.830677561461926</v>
      </c>
      <c r="E1634" s="71" t="str">
        <f t="shared" si="954"/>
        <v>35.115281688049436</v>
      </c>
      <c r="F1634" s="71" t="str">
        <f t="shared" si="955"/>
        <v>1011.0</v>
      </c>
      <c r="G1634" s="71" t="str">
        <f t="shared" si="956"/>
        <v>Malawi</v>
      </c>
      <c r="H1634" s="71" t="str">
        <f t="shared" si="957"/>
        <v>Chiradzulu</v>
      </c>
      <c r="I1634" s="71" t="str">
        <f t="shared" si="958"/>
        <v>Likoswe</v>
      </c>
      <c r="J1634" s="71" t="str">
        <f t="shared" si="959"/>
        <v>Likoswe</v>
      </c>
      <c r="K1634" s="71" t="str">
        <f t="shared" si="960"/>
        <v>Monjereliwa</v>
      </c>
      <c r="L1634" s="71">
        <f t="shared" si="961"/>
        <v>0</v>
      </c>
      <c r="M1634" s="71">
        <f t="shared" si="962"/>
        <v>0</v>
      </c>
      <c r="N1634" s="71">
        <f t="shared" si="981"/>
        <v>0</v>
      </c>
      <c r="O1634" s="71" t="str">
        <f t="shared" si="982"/>
        <v>No Improved System</v>
      </c>
      <c r="P1634" s="71" t="s">
        <v>96</v>
      </c>
      <c r="Q1634" s="71" t="str">
        <f t="shared" si="963"/>
        <v/>
      </c>
      <c r="R1634" s="71" t="str">
        <f t="shared" si="964"/>
        <v>Unprotected well</v>
      </c>
      <c r="S1634" s="71" t="str">
        <f t="shared" si="983"/>
        <v>Unprotected well</v>
      </c>
      <c r="T1634" s="71" t="str">
        <f t="shared" si="965"/>
        <v>N/A</v>
      </c>
      <c r="U1634" s="71">
        <f t="shared" si="966"/>
        <v>200</v>
      </c>
      <c r="V1634" s="71" t="str">
        <f t="shared" si="967"/>
        <v>N/A</v>
      </c>
      <c r="W1634" s="71" t="str">
        <f t="shared" si="968"/>
        <v/>
      </c>
      <c r="X1634" s="71" t="str">
        <f t="shared" si="969"/>
        <v/>
      </c>
      <c r="Y1634" s="71" t="str">
        <f t="shared" si="970"/>
        <v/>
      </c>
      <c r="Z1634" s="71" t="str">
        <f t="shared" si="984"/>
        <v>N/A</v>
      </c>
      <c r="AA1634" s="71" t="str">
        <f t="shared" si="971"/>
        <v>N/A</v>
      </c>
      <c r="AB1634" s="71" t="str">
        <f t="shared" si="972"/>
        <v/>
      </c>
      <c r="AC1634" s="71" t="str">
        <f t="shared" si="973"/>
        <v/>
      </c>
      <c r="AD1634" s="71" t="str">
        <f t="shared" si="985"/>
        <v/>
      </c>
      <c r="AE1634" s="71" t="str">
        <f t="shared" si="986"/>
        <v/>
      </c>
      <c r="AF1634" s="71" t="str">
        <f t="shared" si="974"/>
        <v>N/A</v>
      </c>
      <c r="AG1634" s="71" t="str">
        <f t="shared" si="975"/>
        <v/>
      </c>
      <c r="AH1634" s="71" t="str">
        <f t="shared" si="976"/>
        <v/>
      </c>
      <c r="AI1634" s="71" t="str">
        <f t="shared" si="977"/>
        <v/>
      </c>
      <c r="AJ1634" s="71" t="str">
        <f t="shared" si="978"/>
        <v/>
      </c>
      <c r="AK1634" s="71" t="str">
        <f t="shared" si="979"/>
        <v/>
      </c>
      <c r="AL1634" s="71" t="str">
        <f t="shared" si="987"/>
        <v>N/A</v>
      </c>
      <c r="AM1634" s="71" t="str">
        <f t="shared" si="980"/>
        <v>N/A</v>
      </c>
    </row>
    <row r="1635" spans="1:39" x14ac:dyDescent="0.45">
      <c r="A1635" s="71" t="str">
        <f t="shared" si="950"/>
        <v>2737730074</v>
      </c>
      <c r="B1635" s="71" t="str">
        <f t="shared" si="951"/>
        <v>19-09-2019 10:56:52 UTC</v>
      </c>
      <c r="C1635" s="71" t="str">
        <f t="shared" si="952"/>
        <v>2nnr-6ur9-yqy6</v>
      </c>
      <c r="D1635" s="71" t="str">
        <f t="shared" si="953"/>
        <v>-15.832657283172011</v>
      </c>
      <c r="E1635" s="71" t="str">
        <f t="shared" si="954"/>
        <v>35.11870703659952</v>
      </c>
      <c r="F1635" s="71" t="str">
        <f t="shared" si="955"/>
        <v>1013.0</v>
      </c>
      <c r="G1635" s="71" t="str">
        <f t="shared" si="956"/>
        <v>Malawi</v>
      </c>
      <c r="H1635" s="71" t="str">
        <f t="shared" si="957"/>
        <v>Chiradzulu</v>
      </c>
      <c r="I1635" s="71" t="str">
        <f t="shared" si="958"/>
        <v>Likoswe</v>
      </c>
      <c r="J1635" s="71" t="str">
        <f t="shared" si="959"/>
        <v>Likoswe</v>
      </c>
      <c r="K1635" s="71" t="str">
        <f t="shared" si="960"/>
        <v>Monjereliwa</v>
      </c>
      <c r="L1635" s="71">
        <f t="shared" si="961"/>
        <v>0</v>
      </c>
      <c r="M1635" s="71">
        <f t="shared" si="962"/>
        <v>0</v>
      </c>
      <c r="N1635" s="71">
        <f t="shared" si="981"/>
        <v>6</v>
      </c>
      <c r="O1635" s="71" t="str">
        <f t="shared" si="982"/>
        <v>Intermediate Level of Service</v>
      </c>
      <c r="P1635" s="71">
        <v>1</v>
      </c>
      <c r="Q1635" s="71" t="str">
        <f t="shared" si="963"/>
        <v>Afridev Handpump</v>
      </c>
      <c r="R1635" s="71" t="str">
        <f t="shared" si="964"/>
        <v/>
      </c>
      <c r="S1635" s="71" t="str">
        <f t="shared" si="983"/>
        <v>Afridev Handpump</v>
      </c>
      <c r="T1635" s="71">
        <f t="shared" si="965"/>
        <v>1</v>
      </c>
      <c r="U1635" s="71">
        <f t="shared" si="966"/>
        <v>600</v>
      </c>
      <c r="V1635" s="71">
        <f t="shared" si="967"/>
        <v>0</v>
      </c>
      <c r="W1635" s="71">
        <f t="shared" si="968"/>
        <v>0</v>
      </c>
      <c r="X1635" s="71">
        <f t="shared" si="969"/>
        <v>1</v>
      </c>
      <c r="Y1635" s="71">
        <f t="shared" si="970"/>
        <v>1</v>
      </c>
      <c r="Z1635" s="71">
        <f t="shared" si="984"/>
        <v>1</v>
      </c>
      <c r="AA1635" s="71">
        <f t="shared" si="971"/>
        <v>1</v>
      </c>
      <c r="AB1635" s="71">
        <f t="shared" si="972"/>
        <v>120</v>
      </c>
      <c r="AC1635" s="71" t="str">
        <f t="shared" si="973"/>
        <v>Handpump</v>
      </c>
      <c r="AD1635" s="71">
        <f t="shared" si="985"/>
        <v>120</v>
      </c>
      <c r="AE1635" s="71" t="str">
        <f t="shared" si="986"/>
        <v/>
      </c>
      <c r="AF1635" s="71">
        <f t="shared" si="974"/>
        <v>1</v>
      </c>
      <c r="AG1635" s="71" t="str">
        <f t="shared" si="975"/>
        <v/>
      </c>
      <c r="AH1635" s="71" t="str">
        <f t="shared" si="976"/>
        <v/>
      </c>
      <c r="AI1635" s="71">
        <f t="shared" si="977"/>
        <v>1</v>
      </c>
      <c r="AJ1635" s="71" t="str">
        <f t="shared" si="978"/>
        <v>Turbidity</v>
      </c>
      <c r="AK1635" s="71">
        <f t="shared" si="979"/>
        <v>1</v>
      </c>
      <c r="AL1635" s="71">
        <f t="shared" si="987"/>
        <v>1</v>
      </c>
      <c r="AM1635" s="71">
        <f t="shared" si="980"/>
        <v>0</v>
      </c>
    </row>
    <row r="1636" spans="1:39" x14ac:dyDescent="0.45">
      <c r="A1636" s="71" t="str">
        <f t="shared" si="950"/>
        <v>2745020082</v>
      </c>
      <c r="B1636" s="71" t="str">
        <f t="shared" si="951"/>
        <v>19-09-2019 10:57:41 UTC</v>
      </c>
      <c r="C1636" s="71" t="str">
        <f t="shared" si="952"/>
        <v>s66r-g49b-uqrh</v>
      </c>
      <c r="D1636" s="71" t="str">
        <f t="shared" si="953"/>
        <v>-15.833231275901198</v>
      </c>
      <c r="E1636" s="71" t="str">
        <f t="shared" si="954"/>
        <v>35.11406807228923</v>
      </c>
      <c r="F1636" s="71" t="str">
        <f t="shared" si="955"/>
        <v>1045.0</v>
      </c>
      <c r="G1636" s="71" t="str">
        <f t="shared" si="956"/>
        <v>Malawi</v>
      </c>
      <c r="H1636" s="71" t="str">
        <f t="shared" si="957"/>
        <v>Chiradzulu</v>
      </c>
      <c r="I1636" s="71" t="str">
        <f t="shared" si="958"/>
        <v>Likoswe</v>
      </c>
      <c r="J1636" s="71" t="str">
        <f t="shared" si="959"/>
        <v>Likoswe</v>
      </c>
      <c r="K1636" s="71" t="str">
        <f t="shared" si="960"/>
        <v>Monjereliwa</v>
      </c>
      <c r="L1636" s="71">
        <f t="shared" si="961"/>
        <v>0</v>
      </c>
      <c r="M1636" s="71">
        <f t="shared" si="962"/>
        <v>0</v>
      </c>
      <c r="N1636" s="71">
        <f t="shared" si="981"/>
        <v>5</v>
      </c>
      <c r="O1636" s="71" t="str">
        <f t="shared" si="982"/>
        <v>Basic Level of Service</v>
      </c>
      <c r="P1636" s="71">
        <v>1</v>
      </c>
      <c r="Q1636" s="71" t="str">
        <f t="shared" si="963"/>
        <v>Afridev Handpump</v>
      </c>
      <c r="R1636" s="71" t="str">
        <f t="shared" si="964"/>
        <v/>
      </c>
      <c r="S1636" s="71" t="str">
        <f t="shared" si="983"/>
        <v>Afridev Handpump</v>
      </c>
      <c r="T1636" s="71">
        <f t="shared" si="965"/>
        <v>1</v>
      </c>
      <c r="U1636" s="71">
        <f t="shared" si="966"/>
        <v>180</v>
      </c>
      <c r="V1636" s="71">
        <f t="shared" si="967"/>
        <v>1</v>
      </c>
      <c r="W1636" s="71">
        <f t="shared" si="968"/>
        <v>0</v>
      </c>
      <c r="X1636" s="71">
        <f t="shared" si="969"/>
        <v>1</v>
      </c>
      <c r="Y1636" s="71">
        <f t="shared" si="970"/>
        <v>0</v>
      </c>
      <c r="Z1636" s="71">
        <f t="shared" si="984"/>
        <v>0</v>
      </c>
      <c r="AA1636" s="71">
        <f t="shared" si="971"/>
        <v>1</v>
      </c>
      <c r="AB1636" s="71">
        <f t="shared" si="972"/>
        <v>472</v>
      </c>
      <c r="AC1636" s="71" t="str">
        <f t="shared" si="973"/>
        <v>Handpump</v>
      </c>
      <c r="AD1636" s="71">
        <f t="shared" si="985"/>
        <v>472</v>
      </c>
      <c r="AE1636" s="71" t="str">
        <f t="shared" si="986"/>
        <v/>
      </c>
      <c r="AF1636" s="71">
        <f t="shared" si="974"/>
        <v>0</v>
      </c>
      <c r="AG1636" s="71" t="str">
        <f t="shared" si="975"/>
        <v/>
      </c>
      <c r="AH1636" s="71" t="str">
        <f t="shared" si="976"/>
        <v/>
      </c>
      <c r="AI1636" s="71">
        <f t="shared" si="977"/>
        <v>1</v>
      </c>
      <c r="AJ1636" s="71" t="str">
        <f t="shared" si="978"/>
        <v>Turbidity</v>
      </c>
      <c r="AK1636" s="71">
        <f t="shared" si="979"/>
        <v>1</v>
      </c>
      <c r="AL1636" s="71">
        <f t="shared" si="987"/>
        <v>1</v>
      </c>
      <c r="AM1636" s="71">
        <f t="shared" si="980"/>
        <v>0</v>
      </c>
    </row>
    <row r="1637" spans="1:39" x14ac:dyDescent="0.45">
      <c r="A1637" s="71" t="str">
        <f t="shared" si="950"/>
        <v>2747120732</v>
      </c>
      <c r="B1637" s="71" t="str">
        <f t="shared" si="951"/>
        <v>21-09-2019 07:56:53 UTC</v>
      </c>
      <c r="C1637" s="71" t="str">
        <f t="shared" si="952"/>
        <v>uc7c-xj05-hj8n</v>
      </c>
      <c r="D1637" s="71" t="str">
        <f t="shared" si="953"/>
        <v>-15.795194241218269</v>
      </c>
      <c r="E1637" s="71" t="str">
        <f t="shared" si="954"/>
        <v>35.163545943796635</v>
      </c>
      <c r="F1637" s="71" t="str">
        <f t="shared" si="955"/>
        <v>952.0</v>
      </c>
      <c r="G1637" s="71" t="str">
        <f t="shared" si="956"/>
        <v>Malawi</v>
      </c>
      <c r="H1637" s="71" t="str">
        <f t="shared" si="957"/>
        <v>Chiradzulu</v>
      </c>
      <c r="I1637" s="71" t="str">
        <f t="shared" si="958"/>
        <v>Likoswe</v>
      </c>
      <c r="J1637" s="71" t="str">
        <f t="shared" si="959"/>
        <v>Nkonga</v>
      </c>
      <c r="K1637" s="71" t="str">
        <f t="shared" si="960"/>
        <v>Mwenye</v>
      </c>
      <c r="L1637" s="71">
        <f t="shared" si="961"/>
        <v>0</v>
      </c>
      <c r="M1637" s="71">
        <f t="shared" si="962"/>
        <v>0</v>
      </c>
      <c r="N1637" s="71">
        <f t="shared" si="981"/>
        <v>5</v>
      </c>
      <c r="O1637" s="71" t="str">
        <f t="shared" si="982"/>
        <v>Basic Level of Service</v>
      </c>
      <c r="P1637" s="71">
        <v>1</v>
      </c>
      <c r="Q1637" s="71" t="str">
        <f t="shared" si="963"/>
        <v>Afridev Handpump</v>
      </c>
      <c r="R1637" s="71" t="str">
        <f t="shared" si="964"/>
        <v/>
      </c>
      <c r="S1637" s="71" t="str">
        <f t="shared" si="983"/>
        <v>Afridev Handpump</v>
      </c>
      <c r="T1637" s="71">
        <f t="shared" si="965"/>
        <v>1</v>
      </c>
      <c r="U1637" s="71">
        <f t="shared" si="966"/>
        <v>1000</v>
      </c>
      <c r="V1637" s="71">
        <f t="shared" si="967"/>
        <v>0</v>
      </c>
      <c r="W1637" s="71">
        <f t="shared" si="968"/>
        <v>0</v>
      </c>
      <c r="X1637" s="71">
        <f t="shared" si="969"/>
        <v>1</v>
      </c>
      <c r="Y1637" s="71">
        <f t="shared" si="970"/>
        <v>0</v>
      </c>
      <c r="Z1637" s="71">
        <f t="shared" si="984"/>
        <v>0</v>
      </c>
      <c r="AA1637" s="71">
        <f t="shared" si="971"/>
        <v>1</v>
      </c>
      <c r="AB1637" s="71">
        <f t="shared" si="972"/>
        <v>105</v>
      </c>
      <c r="AC1637" s="71" t="str">
        <f t="shared" si="973"/>
        <v>Handpump</v>
      </c>
      <c r="AD1637" s="71">
        <f t="shared" si="985"/>
        <v>105</v>
      </c>
      <c r="AE1637" s="71" t="str">
        <f t="shared" si="986"/>
        <v/>
      </c>
      <c r="AF1637" s="71">
        <f t="shared" si="974"/>
        <v>1</v>
      </c>
      <c r="AG1637" s="71" t="str">
        <f t="shared" si="975"/>
        <v/>
      </c>
      <c r="AH1637" s="71" t="str">
        <f t="shared" si="976"/>
        <v/>
      </c>
      <c r="AI1637" s="71">
        <f t="shared" si="977"/>
        <v>1</v>
      </c>
      <c r="AJ1637" s="71" t="str">
        <f t="shared" si="978"/>
        <v>Turbidity</v>
      </c>
      <c r="AK1637" s="71">
        <f t="shared" si="979"/>
        <v>1</v>
      </c>
      <c r="AL1637" s="71">
        <f t="shared" si="987"/>
        <v>1</v>
      </c>
      <c r="AM1637" s="71">
        <f t="shared" si="980"/>
        <v>0</v>
      </c>
    </row>
    <row r="1638" spans="1:39" x14ac:dyDescent="0.45">
      <c r="A1638" s="71" t="str">
        <f t="shared" si="950"/>
        <v>2748810374</v>
      </c>
      <c r="B1638" s="71" t="str">
        <f t="shared" si="951"/>
        <v>21-09-2019 09:30:39 UTC</v>
      </c>
      <c r="C1638" s="71" t="str">
        <f t="shared" si="952"/>
        <v>38x9-8xpf-0rwc</v>
      </c>
      <c r="D1638" s="71" t="str">
        <f t="shared" si="953"/>
        <v>-15.659555476158857</v>
      </c>
      <c r="E1638" s="71" t="str">
        <f t="shared" si="954"/>
        <v>35.146271511912346</v>
      </c>
      <c r="F1638" s="71" t="str">
        <f t="shared" si="955"/>
        <v>1076.0</v>
      </c>
      <c r="G1638" s="71" t="str">
        <f t="shared" si="956"/>
        <v>Malawi</v>
      </c>
      <c r="H1638" s="71" t="str">
        <f t="shared" si="957"/>
        <v>Chiradzulu</v>
      </c>
      <c r="I1638" s="71" t="str">
        <f t="shared" si="958"/>
        <v>Mpama</v>
      </c>
      <c r="J1638" s="71" t="str">
        <f t="shared" si="959"/>
        <v>Ndembe</v>
      </c>
      <c r="K1638" s="71" t="str">
        <f t="shared" si="960"/>
        <v>Bokosi</v>
      </c>
      <c r="L1638" s="71">
        <f t="shared" si="961"/>
        <v>0</v>
      </c>
      <c r="M1638" s="71">
        <f t="shared" si="962"/>
        <v>0</v>
      </c>
      <c r="N1638" s="71">
        <f t="shared" si="981"/>
        <v>7</v>
      </c>
      <c r="O1638" s="71" t="str">
        <f t="shared" si="982"/>
        <v>Intermediate Level of Service</v>
      </c>
      <c r="P1638" s="71">
        <v>1</v>
      </c>
      <c r="Q1638" s="71" t="str">
        <f t="shared" si="963"/>
        <v>Afridev Handpump</v>
      </c>
      <c r="R1638" s="71" t="str">
        <f t="shared" si="964"/>
        <v/>
      </c>
      <c r="S1638" s="71" t="str">
        <f t="shared" si="983"/>
        <v>Afridev Handpump</v>
      </c>
      <c r="T1638" s="71">
        <f t="shared" si="965"/>
        <v>1</v>
      </c>
      <c r="U1638" s="71">
        <f t="shared" si="966"/>
        <v>20</v>
      </c>
      <c r="V1638" s="71">
        <f t="shared" si="967"/>
        <v>1</v>
      </c>
      <c r="W1638" s="71">
        <f t="shared" si="968"/>
        <v>1</v>
      </c>
      <c r="X1638" s="71" t="str">
        <f t="shared" si="969"/>
        <v/>
      </c>
      <c r="Y1638" s="71" t="str">
        <f t="shared" si="970"/>
        <v/>
      </c>
      <c r="Z1638" s="71">
        <f t="shared" si="984"/>
        <v>1</v>
      </c>
      <c r="AA1638" s="71">
        <f t="shared" si="971"/>
        <v>1</v>
      </c>
      <c r="AB1638" s="71">
        <f t="shared" si="972"/>
        <v>65</v>
      </c>
      <c r="AC1638" s="71" t="str">
        <f t="shared" si="973"/>
        <v>Handpump</v>
      </c>
      <c r="AD1638" s="71">
        <f t="shared" si="985"/>
        <v>65</v>
      </c>
      <c r="AE1638" s="71" t="str">
        <f t="shared" si="986"/>
        <v/>
      </c>
      <c r="AF1638" s="71">
        <f t="shared" si="974"/>
        <v>1</v>
      </c>
      <c r="AG1638" s="71" t="str">
        <f t="shared" si="975"/>
        <v/>
      </c>
      <c r="AH1638" s="71" t="str">
        <f t="shared" si="976"/>
        <v/>
      </c>
      <c r="AI1638" s="71">
        <f t="shared" si="977"/>
        <v>0</v>
      </c>
      <c r="AJ1638" s="71" t="str">
        <f t="shared" si="978"/>
        <v>Turbidity</v>
      </c>
      <c r="AK1638" s="71">
        <f t="shared" si="979"/>
        <v>1</v>
      </c>
      <c r="AL1638" s="71">
        <f t="shared" si="987"/>
        <v>0</v>
      </c>
      <c r="AM1638" s="71">
        <f t="shared" si="980"/>
        <v>1</v>
      </c>
    </row>
    <row r="1639" spans="1:39" x14ac:dyDescent="0.45">
      <c r="A1639" s="71" t="str">
        <f t="shared" si="950"/>
        <v>2754360310</v>
      </c>
      <c r="B1639" s="71" t="str">
        <f t="shared" si="951"/>
        <v>21-09-2019 10:09:51 UTC</v>
      </c>
      <c r="C1639" s="71" t="str">
        <f t="shared" si="952"/>
        <v>easj-s9bp-mn9x</v>
      </c>
      <c r="D1639" s="71" t="str">
        <f t="shared" si="953"/>
        <v>-15.789878857322037</v>
      </c>
      <c r="E1639" s="71" t="str">
        <f t="shared" si="954"/>
        <v>35.165105145424604</v>
      </c>
      <c r="F1639" s="71" t="str">
        <f t="shared" si="955"/>
        <v>988.0</v>
      </c>
      <c r="G1639" s="71" t="str">
        <f t="shared" si="956"/>
        <v>Malawi</v>
      </c>
      <c r="H1639" s="71" t="str">
        <f t="shared" si="957"/>
        <v>Chiradzulu</v>
      </c>
      <c r="I1639" s="71" t="str">
        <f t="shared" si="958"/>
        <v>Likoswe</v>
      </c>
      <c r="J1639" s="71" t="str">
        <f t="shared" si="959"/>
        <v>Nkonga</v>
      </c>
      <c r="K1639" s="71" t="str">
        <f t="shared" si="960"/>
        <v>Mwenye</v>
      </c>
      <c r="L1639" s="71">
        <f t="shared" si="961"/>
        <v>0</v>
      </c>
      <c r="M1639" s="71">
        <f t="shared" si="962"/>
        <v>0</v>
      </c>
      <c r="N1639" s="71">
        <f t="shared" si="981"/>
        <v>0</v>
      </c>
      <c r="O1639" s="71" t="str">
        <f t="shared" si="982"/>
        <v>No Improved System</v>
      </c>
      <c r="P1639" s="71" t="s">
        <v>96</v>
      </c>
      <c r="Q1639" s="71" t="str">
        <f t="shared" si="963"/>
        <v/>
      </c>
      <c r="R1639" s="71" t="str">
        <f t="shared" si="964"/>
        <v>Unprotected Spring</v>
      </c>
      <c r="S1639" s="71" t="str">
        <f t="shared" si="983"/>
        <v>Unprotected Spring</v>
      </c>
      <c r="T1639" s="71" t="str">
        <f t="shared" si="965"/>
        <v>N/A</v>
      </c>
      <c r="U1639" s="71">
        <f t="shared" si="966"/>
        <v>300</v>
      </c>
      <c r="V1639" s="71" t="str">
        <f t="shared" si="967"/>
        <v>N/A</v>
      </c>
      <c r="W1639" s="71" t="str">
        <f t="shared" si="968"/>
        <v/>
      </c>
      <c r="X1639" s="71" t="str">
        <f t="shared" si="969"/>
        <v/>
      </c>
      <c r="Y1639" s="71" t="str">
        <f t="shared" si="970"/>
        <v/>
      </c>
      <c r="Z1639" s="71" t="str">
        <f t="shared" si="984"/>
        <v>N/A</v>
      </c>
      <c r="AA1639" s="71" t="str">
        <f t="shared" si="971"/>
        <v>N/A</v>
      </c>
      <c r="AB1639" s="71" t="str">
        <f t="shared" si="972"/>
        <v/>
      </c>
      <c r="AC1639" s="71" t="str">
        <f t="shared" si="973"/>
        <v/>
      </c>
      <c r="AD1639" s="71" t="str">
        <f t="shared" si="985"/>
        <v/>
      </c>
      <c r="AE1639" s="71" t="str">
        <f t="shared" si="986"/>
        <v/>
      </c>
      <c r="AF1639" s="71" t="str">
        <f t="shared" si="974"/>
        <v>N/A</v>
      </c>
      <c r="AG1639" s="71" t="str">
        <f t="shared" si="975"/>
        <v/>
      </c>
      <c r="AH1639" s="71" t="str">
        <f t="shared" si="976"/>
        <v/>
      </c>
      <c r="AI1639" s="71" t="str">
        <f t="shared" si="977"/>
        <v/>
      </c>
      <c r="AJ1639" s="71" t="str">
        <f t="shared" si="978"/>
        <v/>
      </c>
      <c r="AK1639" s="71" t="str">
        <f t="shared" si="979"/>
        <v/>
      </c>
      <c r="AL1639" s="71" t="str">
        <f t="shared" si="987"/>
        <v>N/A</v>
      </c>
      <c r="AM1639" s="71" t="str">
        <f t="shared" si="980"/>
        <v>N/A</v>
      </c>
    </row>
    <row r="1640" spans="1:39" x14ac:dyDescent="0.45">
      <c r="A1640" s="71" t="str">
        <f t="shared" si="950"/>
        <v>2735900252</v>
      </c>
      <c r="B1640" s="71" t="str">
        <f t="shared" si="951"/>
        <v>21-09-2019 10:16:25 UTC</v>
      </c>
      <c r="C1640" s="71" t="str">
        <f t="shared" si="952"/>
        <v>vqya-cf4p-nq20</v>
      </c>
      <c r="D1640" s="71" t="str">
        <f t="shared" si="953"/>
        <v>-15.648660049773753</v>
      </c>
      <c r="E1640" s="71" t="str">
        <f t="shared" si="954"/>
        <v>35.15134658664465</v>
      </c>
      <c r="F1640" s="71" t="str">
        <f t="shared" si="955"/>
        <v>1057.0</v>
      </c>
      <c r="G1640" s="71" t="str">
        <f t="shared" si="956"/>
        <v>Malawi</v>
      </c>
      <c r="H1640" s="71" t="str">
        <f t="shared" si="957"/>
        <v>Chiradzulu</v>
      </c>
      <c r="I1640" s="71" t="str">
        <f t="shared" si="958"/>
        <v>Mpama</v>
      </c>
      <c r="J1640" s="71" t="str">
        <f t="shared" si="959"/>
        <v>Ndembe</v>
      </c>
      <c r="K1640" s="71" t="str">
        <f t="shared" si="960"/>
        <v>Ndembe</v>
      </c>
      <c r="L1640" s="71">
        <f t="shared" si="961"/>
        <v>0</v>
      </c>
      <c r="M1640" s="71">
        <f t="shared" si="962"/>
        <v>0</v>
      </c>
      <c r="N1640" s="71">
        <f t="shared" si="981"/>
        <v>7</v>
      </c>
      <c r="O1640" s="71" t="str">
        <f t="shared" si="982"/>
        <v>Intermediate Level of Service</v>
      </c>
      <c r="P1640" s="71">
        <v>1</v>
      </c>
      <c r="Q1640" s="71" t="str">
        <f t="shared" si="963"/>
        <v>Afridev Handpump</v>
      </c>
      <c r="R1640" s="71" t="str">
        <f t="shared" si="964"/>
        <v/>
      </c>
      <c r="S1640" s="71" t="str">
        <f t="shared" si="983"/>
        <v>Afridev Handpump</v>
      </c>
      <c r="T1640" s="71">
        <f t="shared" si="965"/>
        <v>1</v>
      </c>
      <c r="U1640" s="71">
        <f t="shared" si="966"/>
        <v>250</v>
      </c>
      <c r="V1640" s="71">
        <f t="shared" si="967"/>
        <v>1</v>
      </c>
      <c r="W1640" s="71">
        <f t="shared" si="968"/>
        <v>1</v>
      </c>
      <c r="X1640" s="71" t="str">
        <f t="shared" si="969"/>
        <v/>
      </c>
      <c r="Y1640" s="71" t="str">
        <f t="shared" si="970"/>
        <v/>
      </c>
      <c r="Z1640" s="71">
        <f t="shared" si="984"/>
        <v>1</v>
      </c>
      <c r="AA1640" s="71">
        <f t="shared" si="971"/>
        <v>1</v>
      </c>
      <c r="AB1640" s="71">
        <f t="shared" si="972"/>
        <v>78</v>
      </c>
      <c r="AC1640" s="71" t="str">
        <f t="shared" si="973"/>
        <v>Handpump</v>
      </c>
      <c r="AD1640" s="71">
        <f t="shared" si="985"/>
        <v>78</v>
      </c>
      <c r="AE1640" s="71" t="str">
        <f t="shared" si="986"/>
        <v/>
      </c>
      <c r="AF1640" s="71">
        <f t="shared" si="974"/>
        <v>1</v>
      </c>
      <c r="AG1640" s="71" t="str">
        <f t="shared" si="975"/>
        <v/>
      </c>
      <c r="AH1640" s="71" t="str">
        <f t="shared" si="976"/>
        <v/>
      </c>
      <c r="AI1640" s="71">
        <f t="shared" si="977"/>
        <v>0</v>
      </c>
      <c r="AJ1640" s="71" t="str">
        <f t="shared" si="978"/>
        <v>Turbidity</v>
      </c>
      <c r="AK1640" s="71">
        <f t="shared" si="979"/>
        <v>0</v>
      </c>
      <c r="AL1640" s="71">
        <f t="shared" si="987"/>
        <v>0</v>
      </c>
      <c r="AM1640" s="71">
        <f t="shared" si="980"/>
        <v>1</v>
      </c>
    </row>
    <row r="1641" spans="1:39" x14ac:dyDescent="0.45">
      <c r="A1641" s="71" t="str">
        <f t="shared" si="950"/>
        <v>2760270338</v>
      </c>
      <c r="B1641" s="71" t="str">
        <f t="shared" si="951"/>
        <v>21-09-2019 10:46:56 UTC</v>
      </c>
      <c r="C1641" s="71" t="str">
        <f t="shared" si="952"/>
        <v>ex1n-27xh-1ktr</v>
      </c>
      <c r="D1641" s="71" t="str">
        <f t="shared" si="953"/>
        <v>-15.648559927940369</v>
      </c>
      <c r="E1641" s="71" t="str">
        <f t="shared" si="954"/>
        <v>35.15129193663597</v>
      </c>
      <c r="F1641" s="71" t="str">
        <f t="shared" si="955"/>
        <v>1074.0</v>
      </c>
      <c r="G1641" s="71" t="str">
        <f t="shared" si="956"/>
        <v>Malawi</v>
      </c>
      <c r="H1641" s="71" t="str">
        <f t="shared" si="957"/>
        <v>Chiradzulu</v>
      </c>
      <c r="I1641" s="71" t="str">
        <f t="shared" si="958"/>
        <v>Mpama</v>
      </c>
      <c r="J1641" s="71" t="str">
        <f t="shared" si="959"/>
        <v>Ndembe</v>
      </c>
      <c r="K1641" s="71" t="str">
        <f t="shared" si="960"/>
        <v>Mlandani</v>
      </c>
      <c r="L1641" s="71">
        <f t="shared" si="961"/>
        <v>0</v>
      </c>
      <c r="M1641" s="71">
        <f t="shared" si="962"/>
        <v>0</v>
      </c>
      <c r="N1641" s="71">
        <f t="shared" si="981"/>
        <v>5</v>
      </c>
      <c r="O1641" s="71" t="str">
        <f t="shared" si="982"/>
        <v>Basic Level of Service</v>
      </c>
      <c r="P1641" s="71">
        <v>1</v>
      </c>
      <c r="Q1641" s="71" t="str">
        <f t="shared" si="963"/>
        <v>Afridev Handpump</v>
      </c>
      <c r="R1641" s="71" t="str">
        <f t="shared" si="964"/>
        <v/>
      </c>
      <c r="S1641" s="71" t="str">
        <f t="shared" si="983"/>
        <v>Afridev Handpump</v>
      </c>
      <c r="T1641" s="71">
        <f t="shared" si="965"/>
        <v>1</v>
      </c>
      <c r="U1641" s="71">
        <f t="shared" si="966"/>
        <v>715</v>
      </c>
      <c r="V1641" s="71">
        <f t="shared" si="967"/>
        <v>0</v>
      </c>
      <c r="W1641" s="71">
        <f t="shared" si="968"/>
        <v>0</v>
      </c>
      <c r="X1641" s="71">
        <f t="shared" si="969"/>
        <v>1</v>
      </c>
      <c r="Y1641" s="71">
        <f t="shared" si="970"/>
        <v>0</v>
      </c>
      <c r="Z1641" s="71">
        <f t="shared" si="984"/>
        <v>0</v>
      </c>
      <c r="AA1641" s="71">
        <f t="shared" si="971"/>
        <v>1</v>
      </c>
      <c r="AB1641" s="71">
        <f t="shared" si="972"/>
        <v>96</v>
      </c>
      <c r="AC1641" s="71" t="str">
        <f t="shared" si="973"/>
        <v>Handpump</v>
      </c>
      <c r="AD1641" s="71">
        <f t="shared" si="985"/>
        <v>96</v>
      </c>
      <c r="AE1641" s="71" t="str">
        <f t="shared" si="986"/>
        <v/>
      </c>
      <c r="AF1641" s="71">
        <f t="shared" si="974"/>
        <v>1</v>
      </c>
      <c r="AG1641" s="71" t="str">
        <f t="shared" si="975"/>
        <v/>
      </c>
      <c r="AH1641" s="71" t="str">
        <f t="shared" si="976"/>
        <v/>
      </c>
      <c r="AI1641" s="71">
        <f t="shared" si="977"/>
        <v>1</v>
      </c>
      <c r="AJ1641" s="71" t="str">
        <f t="shared" si="978"/>
        <v>Turbidity</v>
      </c>
      <c r="AK1641" s="71">
        <f t="shared" si="979"/>
        <v>1</v>
      </c>
      <c r="AL1641" s="71">
        <f t="shared" si="987"/>
        <v>1</v>
      </c>
      <c r="AM1641" s="71">
        <f t="shared" si="980"/>
        <v>0</v>
      </c>
    </row>
    <row r="1642" spans="1:39" x14ac:dyDescent="0.45">
      <c r="A1642" s="71" t="str">
        <f t="shared" si="950"/>
        <v>2758340209</v>
      </c>
      <c r="B1642" s="71" t="str">
        <f t="shared" si="951"/>
        <v>21-09-2019 10:55:50 UTC</v>
      </c>
      <c r="C1642" s="71" t="str">
        <f t="shared" si="952"/>
        <v>4gvu-ca4h-bf28</v>
      </c>
      <c r="D1642" s="71" t="str">
        <f t="shared" si="953"/>
        <v>-15.799333727918565</v>
      </c>
      <c r="E1642" s="71" t="str">
        <f t="shared" si="954"/>
        <v>35.160287814214826</v>
      </c>
      <c r="F1642" s="71" t="str">
        <f t="shared" si="955"/>
        <v>926.0</v>
      </c>
      <c r="G1642" s="71" t="str">
        <f t="shared" si="956"/>
        <v>Malawi</v>
      </c>
      <c r="H1642" s="71" t="str">
        <f t="shared" si="957"/>
        <v>Chiradzulu</v>
      </c>
      <c r="I1642" s="71" t="str">
        <f t="shared" si="958"/>
        <v>Likoswe</v>
      </c>
      <c r="J1642" s="71" t="str">
        <f t="shared" si="959"/>
        <v>Nkonga</v>
      </c>
      <c r="K1642" s="71" t="str">
        <f t="shared" si="960"/>
        <v>Mwenye</v>
      </c>
      <c r="L1642" s="71">
        <f t="shared" si="961"/>
        <v>0</v>
      </c>
      <c r="M1642" s="71">
        <f t="shared" si="962"/>
        <v>0</v>
      </c>
      <c r="N1642" s="71">
        <f t="shared" si="981"/>
        <v>0</v>
      </c>
      <c r="O1642" s="71" t="str">
        <f t="shared" si="982"/>
        <v>No Improved System</v>
      </c>
      <c r="P1642" s="71" t="s">
        <v>96</v>
      </c>
      <c r="Q1642" s="71" t="str">
        <f t="shared" si="963"/>
        <v/>
      </c>
      <c r="R1642" s="71" t="str">
        <f t="shared" si="964"/>
        <v>Unprotected well</v>
      </c>
      <c r="S1642" s="71" t="str">
        <f t="shared" si="983"/>
        <v>Unprotected well</v>
      </c>
      <c r="T1642" s="71" t="str">
        <f t="shared" si="965"/>
        <v>N/A</v>
      </c>
      <c r="U1642" s="71">
        <f t="shared" si="966"/>
        <v>400</v>
      </c>
      <c r="V1642" s="71" t="str">
        <f t="shared" si="967"/>
        <v>N/A</v>
      </c>
      <c r="W1642" s="71" t="str">
        <f t="shared" si="968"/>
        <v/>
      </c>
      <c r="X1642" s="71" t="str">
        <f t="shared" si="969"/>
        <v/>
      </c>
      <c r="Y1642" s="71" t="str">
        <f t="shared" si="970"/>
        <v/>
      </c>
      <c r="Z1642" s="71" t="str">
        <f t="shared" si="984"/>
        <v>N/A</v>
      </c>
      <c r="AA1642" s="71" t="str">
        <f t="shared" si="971"/>
        <v>N/A</v>
      </c>
      <c r="AB1642" s="71" t="str">
        <f t="shared" si="972"/>
        <v/>
      </c>
      <c r="AC1642" s="71" t="str">
        <f t="shared" si="973"/>
        <v/>
      </c>
      <c r="AD1642" s="71" t="str">
        <f t="shared" si="985"/>
        <v/>
      </c>
      <c r="AE1642" s="71" t="str">
        <f t="shared" si="986"/>
        <v/>
      </c>
      <c r="AF1642" s="71" t="str">
        <f t="shared" si="974"/>
        <v>N/A</v>
      </c>
      <c r="AG1642" s="71" t="str">
        <f t="shared" si="975"/>
        <v/>
      </c>
      <c r="AH1642" s="71" t="str">
        <f t="shared" si="976"/>
        <v/>
      </c>
      <c r="AI1642" s="71" t="str">
        <f t="shared" si="977"/>
        <v/>
      </c>
      <c r="AJ1642" s="71" t="str">
        <f t="shared" si="978"/>
        <v/>
      </c>
      <c r="AK1642" s="71" t="str">
        <f t="shared" si="979"/>
        <v/>
      </c>
      <c r="AL1642" s="71" t="str">
        <f t="shared" si="987"/>
        <v>N/A</v>
      </c>
      <c r="AM1642" s="71" t="str">
        <f t="shared" si="980"/>
        <v>N/A</v>
      </c>
    </row>
    <row r="1643" spans="1:39" x14ac:dyDescent="0.45">
      <c r="A1643" s="71" t="str">
        <f t="shared" si="950"/>
        <v>2747150276</v>
      </c>
      <c r="B1643" s="71" t="str">
        <f t="shared" si="951"/>
        <v>21-09-2019 11:08:13 UTC</v>
      </c>
      <c r="C1643" s="71" t="str">
        <f t="shared" si="952"/>
        <v>80c8-sbge-3jsc</v>
      </c>
      <c r="D1643" s="71" t="str">
        <f t="shared" si="953"/>
        <v>-15.647160946391523</v>
      </c>
      <c r="E1643" s="71" t="str">
        <f t="shared" si="954"/>
        <v>35.15392695553601</v>
      </c>
      <c r="F1643" s="71" t="str">
        <f t="shared" si="955"/>
        <v>1058.0</v>
      </c>
      <c r="G1643" s="71" t="str">
        <f t="shared" si="956"/>
        <v>Malawi</v>
      </c>
      <c r="H1643" s="71" t="str">
        <f t="shared" si="957"/>
        <v>Chiradzulu</v>
      </c>
      <c r="I1643" s="71" t="str">
        <f t="shared" si="958"/>
        <v>Mpama</v>
      </c>
      <c r="J1643" s="71" t="str">
        <f t="shared" si="959"/>
        <v>Ndembe</v>
      </c>
      <c r="K1643" s="71" t="str">
        <f t="shared" si="960"/>
        <v>Mlandani</v>
      </c>
      <c r="L1643" s="71">
        <f t="shared" si="961"/>
        <v>0</v>
      </c>
      <c r="M1643" s="71">
        <f t="shared" si="962"/>
        <v>0</v>
      </c>
      <c r="N1643" s="71">
        <f t="shared" si="981"/>
        <v>0</v>
      </c>
      <c r="O1643" s="71" t="str">
        <f t="shared" si="982"/>
        <v>No Improved System</v>
      </c>
      <c r="P1643" s="71" t="s">
        <v>96</v>
      </c>
      <c r="Q1643" s="71" t="str">
        <f t="shared" si="963"/>
        <v/>
      </c>
      <c r="R1643" s="71" t="str">
        <f t="shared" si="964"/>
        <v>Unprotected Spring</v>
      </c>
      <c r="S1643" s="71" t="str">
        <f t="shared" si="983"/>
        <v>Unprotected Spring</v>
      </c>
      <c r="T1643" s="71" t="str">
        <f t="shared" si="965"/>
        <v>N/A</v>
      </c>
      <c r="U1643" s="71">
        <f t="shared" si="966"/>
        <v>135</v>
      </c>
      <c r="V1643" s="71" t="str">
        <f t="shared" si="967"/>
        <v>N/A</v>
      </c>
      <c r="W1643" s="71" t="str">
        <f t="shared" si="968"/>
        <v/>
      </c>
      <c r="X1643" s="71" t="str">
        <f t="shared" si="969"/>
        <v/>
      </c>
      <c r="Y1643" s="71" t="str">
        <f t="shared" si="970"/>
        <v/>
      </c>
      <c r="Z1643" s="71" t="str">
        <f t="shared" si="984"/>
        <v>N/A</v>
      </c>
      <c r="AA1643" s="71" t="str">
        <f t="shared" si="971"/>
        <v>N/A</v>
      </c>
      <c r="AB1643" s="71" t="str">
        <f t="shared" si="972"/>
        <v/>
      </c>
      <c r="AC1643" s="71" t="str">
        <f t="shared" si="973"/>
        <v/>
      </c>
      <c r="AD1643" s="71" t="str">
        <f t="shared" si="985"/>
        <v/>
      </c>
      <c r="AE1643" s="71" t="str">
        <f t="shared" si="986"/>
        <v/>
      </c>
      <c r="AF1643" s="71" t="str">
        <f t="shared" si="974"/>
        <v>N/A</v>
      </c>
      <c r="AG1643" s="71" t="str">
        <f t="shared" si="975"/>
        <v/>
      </c>
      <c r="AH1643" s="71" t="str">
        <f t="shared" si="976"/>
        <v/>
      </c>
      <c r="AI1643" s="71" t="str">
        <f t="shared" si="977"/>
        <v/>
      </c>
      <c r="AJ1643" s="71" t="str">
        <f t="shared" si="978"/>
        <v/>
      </c>
      <c r="AK1643" s="71" t="str">
        <f t="shared" si="979"/>
        <v/>
      </c>
      <c r="AL1643" s="71" t="str">
        <f t="shared" si="987"/>
        <v>N/A</v>
      </c>
      <c r="AM1643" s="71" t="str">
        <f t="shared" si="980"/>
        <v>N/A</v>
      </c>
    </row>
    <row r="1644" spans="1:39" x14ac:dyDescent="0.45">
      <c r="A1644" s="71" t="str">
        <f t="shared" si="950"/>
        <v>2741830275</v>
      </c>
      <c r="B1644" s="71" t="str">
        <f t="shared" si="951"/>
        <v>21-09-2019 12:47:22 UTC</v>
      </c>
      <c r="C1644" s="71" t="str">
        <f t="shared" si="952"/>
        <v>7s02-2fr6-ru2p</v>
      </c>
      <c r="D1644" s="71" t="str">
        <f t="shared" si="953"/>
        <v>-15.645053526386619</v>
      </c>
      <c r="E1644" s="71" t="str">
        <f t="shared" si="954"/>
        <v>35.14859111979604</v>
      </c>
      <c r="F1644" s="71" t="str">
        <f t="shared" si="955"/>
        <v>1076.0</v>
      </c>
      <c r="G1644" s="71" t="str">
        <f t="shared" si="956"/>
        <v>Malawi</v>
      </c>
      <c r="H1644" s="71" t="str">
        <f t="shared" si="957"/>
        <v>Chiradzulu</v>
      </c>
      <c r="I1644" s="71" t="str">
        <f t="shared" si="958"/>
        <v>Mpama</v>
      </c>
      <c r="J1644" s="71" t="str">
        <f t="shared" si="959"/>
        <v>Ndembe</v>
      </c>
      <c r="K1644" s="71" t="str">
        <f t="shared" si="960"/>
        <v>Mlandani</v>
      </c>
      <c r="L1644" s="71">
        <f t="shared" si="961"/>
        <v>0</v>
      </c>
      <c r="M1644" s="71">
        <f t="shared" si="962"/>
        <v>0</v>
      </c>
      <c r="N1644" s="71">
        <f t="shared" si="981"/>
        <v>7</v>
      </c>
      <c r="O1644" s="71" t="str">
        <f t="shared" si="982"/>
        <v>Intermediate Level of Service</v>
      </c>
      <c r="P1644" s="71">
        <v>1</v>
      </c>
      <c r="Q1644" s="71" t="str">
        <f t="shared" si="963"/>
        <v>Afridev Handpump</v>
      </c>
      <c r="R1644" s="71" t="str">
        <f t="shared" si="964"/>
        <v/>
      </c>
      <c r="S1644" s="71" t="str">
        <f t="shared" si="983"/>
        <v>Afridev Handpump</v>
      </c>
      <c r="T1644" s="71">
        <f t="shared" si="965"/>
        <v>1</v>
      </c>
      <c r="U1644" s="71">
        <f t="shared" si="966"/>
        <v>350</v>
      </c>
      <c r="V1644" s="71">
        <f t="shared" si="967"/>
        <v>0</v>
      </c>
      <c r="W1644" s="71">
        <f t="shared" si="968"/>
        <v>1</v>
      </c>
      <c r="X1644" s="71" t="str">
        <f t="shared" si="969"/>
        <v/>
      </c>
      <c r="Y1644" s="71" t="str">
        <f t="shared" si="970"/>
        <v/>
      </c>
      <c r="Z1644" s="71">
        <f t="shared" si="984"/>
        <v>1</v>
      </c>
      <c r="AA1644" s="71">
        <f t="shared" si="971"/>
        <v>1</v>
      </c>
      <c r="AB1644" s="71">
        <f t="shared" si="972"/>
        <v>70</v>
      </c>
      <c r="AC1644" s="71" t="str">
        <f t="shared" si="973"/>
        <v>Handpump</v>
      </c>
      <c r="AD1644" s="71">
        <f t="shared" si="985"/>
        <v>70</v>
      </c>
      <c r="AE1644" s="71" t="str">
        <f t="shared" si="986"/>
        <v/>
      </c>
      <c r="AF1644" s="71">
        <f t="shared" si="974"/>
        <v>1</v>
      </c>
      <c r="AG1644" s="71" t="str">
        <f t="shared" si="975"/>
        <v/>
      </c>
      <c r="AH1644" s="71" t="str">
        <f t="shared" si="976"/>
        <v/>
      </c>
      <c r="AI1644" s="71">
        <f t="shared" si="977"/>
        <v>1</v>
      </c>
      <c r="AJ1644" s="71" t="str">
        <f t="shared" si="978"/>
        <v>Turbidity</v>
      </c>
      <c r="AK1644" s="71">
        <f t="shared" si="979"/>
        <v>1</v>
      </c>
      <c r="AL1644" s="71">
        <f t="shared" si="987"/>
        <v>1</v>
      </c>
      <c r="AM1644" s="71">
        <f t="shared" si="980"/>
        <v>1</v>
      </c>
    </row>
    <row r="1645" spans="1:39" x14ac:dyDescent="0.45">
      <c r="A1645" s="71" t="str">
        <f t="shared" si="950"/>
        <v>2735890287</v>
      </c>
      <c r="B1645" s="71" t="str">
        <f t="shared" si="951"/>
        <v>21-09-2019 13:36:34 UTC</v>
      </c>
      <c r="C1645" s="71" t="str">
        <f t="shared" si="952"/>
        <v>f5tt-3ues-v3u3</v>
      </c>
      <c r="D1645" s="71" t="str">
        <f t="shared" si="953"/>
        <v>-15.647448278032243</v>
      </c>
      <c r="E1645" s="71" t="str">
        <f t="shared" si="954"/>
        <v>35.14699160121381</v>
      </c>
      <c r="F1645" s="71" t="str">
        <f t="shared" si="955"/>
        <v>1073.0</v>
      </c>
      <c r="G1645" s="71" t="str">
        <f t="shared" si="956"/>
        <v>Malawi</v>
      </c>
      <c r="H1645" s="71" t="str">
        <f t="shared" si="957"/>
        <v>Chiradzulu</v>
      </c>
      <c r="I1645" s="71" t="str">
        <f t="shared" si="958"/>
        <v>Mpama</v>
      </c>
      <c r="J1645" s="71" t="str">
        <f t="shared" si="959"/>
        <v>Ndembe</v>
      </c>
      <c r="K1645" s="71" t="str">
        <f t="shared" si="960"/>
        <v>Ntonda</v>
      </c>
      <c r="L1645" s="71">
        <f t="shared" si="961"/>
        <v>0</v>
      </c>
      <c r="M1645" s="71">
        <f t="shared" si="962"/>
        <v>0</v>
      </c>
      <c r="N1645" s="71">
        <f t="shared" si="981"/>
        <v>6</v>
      </c>
      <c r="O1645" s="71" t="str">
        <f t="shared" si="982"/>
        <v>Intermediate Level of Service</v>
      </c>
      <c r="P1645" s="71">
        <v>1</v>
      </c>
      <c r="Q1645" s="71" t="str">
        <f t="shared" si="963"/>
        <v>Afridev Handpump</v>
      </c>
      <c r="R1645" s="71" t="str">
        <f t="shared" si="964"/>
        <v/>
      </c>
      <c r="S1645" s="71" t="str">
        <f t="shared" si="983"/>
        <v>Afridev Handpump</v>
      </c>
      <c r="T1645" s="71">
        <f t="shared" si="965"/>
        <v>1</v>
      </c>
      <c r="U1645" s="71">
        <f t="shared" si="966"/>
        <v>300</v>
      </c>
      <c r="V1645" s="71">
        <f t="shared" si="967"/>
        <v>0</v>
      </c>
      <c r="W1645" s="71">
        <f t="shared" si="968"/>
        <v>0</v>
      </c>
      <c r="X1645" s="71">
        <f t="shared" si="969"/>
        <v>1</v>
      </c>
      <c r="Y1645" s="71">
        <f t="shared" si="970"/>
        <v>1</v>
      </c>
      <c r="Z1645" s="71">
        <f t="shared" si="984"/>
        <v>1</v>
      </c>
      <c r="AA1645" s="71">
        <f t="shared" si="971"/>
        <v>1</v>
      </c>
      <c r="AB1645" s="71">
        <f t="shared" si="972"/>
        <v>93</v>
      </c>
      <c r="AC1645" s="71" t="str">
        <f t="shared" si="973"/>
        <v>Handpump</v>
      </c>
      <c r="AD1645" s="71">
        <f t="shared" si="985"/>
        <v>93</v>
      </c>
      <c r="AE1645" s="71" t="str">
        <f t="shared" si="986"/>
        <v/>
      </c>
      <c r="AF1645" s="71">
        <f t="shared" si="974"/>
        <v>1</v>
      </c>
      <c r="AG1645" s="71" t="str">
        <f t="shared" si="975"/>
        <v/>
      </c>
      <c r="AH1645" s="71" t="str">
        <f t="shared" si="976"/>
        <v/>
      </c>
      <c r="AI1645" s="71">
        <f t="shared" si="977"/>
        <v>1</v>
      </c>
      <c r="AJ1645" s="71" t="str">
        <f t="shared" si="978"/>
        <v>Turbidity</v>
      </c>
      <c r="AK1645" s="71">
        <f t="shared" si="979"/>
        <v>1</v>
      </c>
      <c r="AL1645" s="71">
        <f t="shared" si="987"/>
        <v>1</v>
      </c>
      <c r="AM1645" s="71">
        <f t="shared" si="980"/>
        <v>0</v>
      </c>
    </row>
    <row r="1646" spans="1:39" x14ac:dyDescent="0.45">
      <c r="A1646" s="71" t="str">
        <f t="shared" si="950"/>
        <v>2752570273</v>
      </c>
      <c r="B1646" s="71" t="str">
        <f t="shared" si="951"/>
        <v>21-09-2019 14:20:21 UTC</v>
      </c>
      <c r="C1646" s="71" t="str">
        <f t="shared" si="952"/>
        <v>wh0c-ymt6-ep7g</v>
      </c>
      <c r="D1646" s="71" t="str">
        <f t="shared" si="953"/>
        <v>-15.640156609006226</v>
      </c>
      <c r="E1646" s="71" t="str">
        <f t="shared" si="954"/>
        <v>35.14711934141815</v>
      </c>
      <c r="F1646" s="71" t="str">
        <f t="shared" si="955"/>
        <v>1097.0</v>
      </c>
      <c r="G1646" s="71" t="str">
        <f t="shared" si="956"/>
        <v>Malawi</v>
      </c>
      <c r="H1646" s="71" t="str">
        <f t="shared" si="957"/>
        <v>Chiradzulu</v>
      </c>
      <c r="I1646" s="71" t="str">
        <f t="shared" si="958"/>
        <v>Mpama</v>
      </c>
      <c r="J1646" s="71" t="str">
        <f t="shared" si="959"/>
        <v>Ndembe</v>
      </c>
      <c r="K1646" s="71" t="str">
        <f t="shared" si="960"/>
        <v>Ntonda</v>
      </c>
      <c r="L1646" s="71">
        <f t="shared" si="961"/>
        <v>0</v>
      </c>
      <c r="M1646" s="71">
        <f t="shared" si="962"/>
        <v>0</v>
      </c>
      <c r="N1646" s="71">
        <f t="shared" si="981"/>
        <v>4</v>
      </c>
      <c r="O1646" s="71" t="str">
        <f t="shared" si="982"/>
        <v>Basic Level of Service</v>
      </c>
      <c r="P1646" s="71">
        <v>1</v>
      </c>
      <c r="Q1646" s="71" t="str">
        <f t="shared" si="963"/>
        <v>Afridev Handpump</v>
      </c>
      <c r="R1646" s="71" t="str">
        <f t="shared" si="964"/>
        <v/>
      </c>
      <c r="S1646" s="71" t="str">
        <f t="shared" si="983"/>
        <v>Afridev Handpump</v>
      </c>
      <c r="T1646" s="71">
        <f t="shared" si="965"/>
        <v>1</v>
      </c>
      <c r="U1646" s="71">
        <f t="shared" si="966"/>
        <v>65</v>
      </c>
      <c r="V1646" s="71">
        <f t="shared" si="967"/>
        <v>1</v>
      </c>
      <c r="W1646" s="71">
        <f t="shared" si="968"/>
        <v>0</v>
      </c>
      <c r="X1646" s="71">
        <f t="shared" si="969"/>
        <v>1</v>
      </c>
      <c r="Y1646" s="71">
        <f t="shared" si="970"/>
        <v>0</v>
      </c>
      <c r="Z1646" s="71">
        <f t="shared" si="984"/>
        <v>0</v>
      </c>
      <c r="AA1646" s="71">
        <f t="shared" si="971"/>
        <v>0</v>
      </c>
      <c r="AB1646" s="71">
        <f t="shared" si="972"/>
        <v>0</v>
      </c>
      <c r="AC1646" s="71" t="str">
        <f t="shared" si="973"/>
        <v>Handpump</v>
      </c>
      <c r="AD1646" s="71">
        <f t="shared" si="985"/>
        <v>0</v>
      </c>
      <c r="AE1646" s="71" t="str">
        <f t="shared" si="986"/>
        <v/>
      </c>
      <c r="AF1646" s="71">
        <f t="shared" si="974"/>
        <v>1</v>
      </c>
      <c r="AG1646" s="71" t="str">
        <f t="shared" si="975"/>
        <v/>
      </c>
      <c r="AH1646" s="71" t="str">
        <f t="shared" si="976"/>
        <v/>
      </c>
      <c r="AI1646" s="71" t="str">
        <f t="shared" si="977"/>
        <v/>
      </c>
      <c r="AJ1646" s="71" t="str">
        <f t="shared" si="978"/>
        <v>Turbidity</v>
      </c>
      <c r="AK1646" s="71" t="str">
        <f t="shared" si="979"/>
        <v/>
      </c>
      <c r="AL1646" s="71" t="str">
        <f t="shared" si="987"/>
        <v>No Data</v>
      </c>
      <c r="AM1646" s="71">
        <f t="shared" si="980"/>
        <v>0</v>
      </c>
    </row>
    <row r="1647" spans="1:39" x14ac:dyDescent="0.45">
      <c r="A1647" s="71" t="str">
        <f t="shared" si="950"/>
        <v>2743580348</v>
      </c>
      <c r="B1647" s="71" t="str">
        <f t="shared" si="951"/>
        <v>22-09-2019 06:50:05 UTC</v>
      </c>
      <c r="C1647" s="71" t="str">
        <f t="shared" si="952"/>
        <v>f2rf-vw6t-exte</v>
      </c>
      <c r="D1647" s="71" t="str">
        <f t="shared" si="953"/>
        <v>-15.65424298401922</v>
      </c>
      <c r="E1647" s="71" t="str">
        <f t="shared" si="954"/>
        <v>35.145239029079676</v>
      </c>
      <c r="F1647" s="71" t="str">
        <f t="shared" si="955"/>
        <v>1071.0</v>
      </c>
      <c r="G1647" s="71" t="str">
        <f t="shared" si="956"/>
        <v>Malawi</v>
      </c>
      <c r="H1647" s="71" t="str">
        <f t="shared" si="957"/>
        <v>Chiradzulu</v>
      </c>
      <c r="I1647" s="71" t="str">
        <f t="shared" si="958"/>
        <v>Mpama</v>
      </c>
      <c r="J1647" s="71" t="str">
        <f t="shared" si="959"/>
        <v>Ndembe</v>
      </c>
      <c r="K1647" s="71" t="str">
        <f t="shared" si="960"/>
        <v>Maere</v>
      </c>
      <c r="L1647" s="71">
        <f t="shared" si="961"/>
        <v>0</v>
      </c>
      <c r="M1647" s="71">
        <f t="shared" si="962"/>
        <v>0</v>
      </c>
      <c r="N1647" s="71">
        <f t="shared" si="981"/>
        <v>5</v>
      </c>
      <c r="O1647" s="71" t="str">
        <f t="shared" si="982"/>
        <v>Basic Level of Service</v>
      </c>
      <c r="P1647" s="71">
        <v>1</v>
      </c>
      <c r="Q1647" s="71" t="str">
        <f t="shared" si="963"/>
        <v>Afridev Handpump</v>
      </c>
      <c r="R1647" s="71" t="str">
        <f t="shared" si="964"/>
        <v/>
      </c>
      <c r="S1647" s="71" t="str">
        <f t="shared" si="983"/>
        <v>Afridev Handpump</v>
      </c>
      <c r="T1647" s="71">
        <f t="shared" si="965"/>
        <v>1</v>
      </c>
      <c r="U1647" s="71">
        <f t="shared" si="966"/>
        <v>510</v>
      </c>
      <c r="V1647" s="71">
        <f t="shared" si="967"/>
        <v>0</v>
      </c>
      <c r="W1647" s="71">
        <f t="shared" si="968"/>
        <v>0</v>
      </c>
      <c r="X1647" s="71">
        <f t="shared" si="969"/>
        <v>1</v>
      </c>
      <c r="Y1647" s="71">
        <f t="shared" si="970"/>
        <v>0</v>
      </c>
      <c r="Z1647" s="71">
        <f t="shared" si="984"/>
        <v>0</v>
      </c>
      <c r="AA1647" s="71">
        <f t="shared" si="971"/>
        <v>1</v>
      </c>
      <c r="AB1647" s="71">
        <f t="shared" si="972"/>
        <v>82</v>
      </c>
      <c r="AC1647" s="71" t="str">
        <f t="shared" si="973"/>
        <v>Handpump</v>
      </c>
      <c r="AD1647" s="71">
        <f t="shared" si="985"/>
        <v>82</v>
      </c>
      <c r="AE1647" s="71" t="str">
        <f t="shared" si="986"/>
        <v/>
      </c>
      <c r="AF1647" s="71">
        <f t="shared" si="974"/>
        <v>1</v>
      </c>
      <c r="AG1647" s="71" t="str">
        <f t="shared" si="975"/>
        <v/>
      </c>
      <c r="AH1647" s="71" t="str">
        <f t="shared" si="976"/>
        <v/>
      </c>
      <c r="AI1647" s="71">
        <f t="shared" si="977"/>
        <v>1</v>
      </c>
      <c r="AJ1647" s="71" t="str">
        <f t="shared" si="978"/>
        <v>Turbidity</v>
      </c>
      <c r="AK1647" s="71">
        <f t="shared" si="979"/>
        <v>1</v>
      </c>
      <c r="AL1647" s="71">
        <f t="shared" si="987"/>
        <v>1</v>
      </c>
      <c r="AM1647" s="71">
        <f t="shared" si="980"/>
        <v>0</v>
      </c>
    </row>
    <row r="1648" spans="1:39" x14ac:dyDescent="0.45">
      <c r="A1648" s="71" t="str">
        <f t="shared" si="950"/>
        <v>2756430166</v>
      </c>
      <c r="B1648" s="71" t="str">
        <f t="shared" si="951"/>
        <v>23-09-2019 10:57:33 UTC</v>
      </c>
      <c r="C1648" s="71" t="str">
        <f t="shared" si="952"/>
        <v>peyj-y254-g805</v>
      </c>
      <c r="D1648" s="71" t="str">
        <f t="shared" si="953"/>
        <v>-15.799155444838107</v>
      </c>
      <c r="E1648" s="71" t="str">
        <f t="shared" si="954"/>
        <v>35.16825523227453</v>
      </c>
      <c r="F1648" s="71" t="str">
        <f t="shared" si="955"/>
        <v>966.0</v>
      </c>
      <c r="G1648" s="71" t="str">
        <f t="shared" si="956"/>
        <v>Malawi</v>
      </c>
      <c r="H1648" s="71" t="str">
        <f t="shared" si="957"/>
        <v>Chiradzulu</v>
      </c>
      <c r="I1648" s="71" t="str">
        <f t="shared" si="958"/>
        <v>Likoswe</v>
      </c>
      <c r="J1648" s="71" t="str">
        <f t="shared" si="959"/>
        <v>Nkonga</v>
      </c>
      <c r="K1648" s="71" t="str">
        <f t="shared" si="960"/>
        <v>Mwenye</v>
      </c>
      <c r="L1648" s="71">
        <f t="shared" si="961"/>
        <v>0</v>
      </c>
      <c r="M1648" s="71">
        <f t="shared" si="962"/>
        <v>0</v>
      </c>
      <c r="N1648" s="71">
        <f t="shared" si="981"/>
        <v>4</v>
      </c>
      <c r="O1648" s="71" t="str">
        <f t="shared" si="982"/>
        <v>Basic Level of Service</v>
      </c>
      <c r="P1648" s="71">
        <v>1</v>
      </c>
      <c r="Q1648" s="71" t="str">
        <f t="shared" si="963"/>
        <v>Afridev Handpump</v>
      </c>
      <c r="R1648" s="71" t="str">
        <f t="shared" si="964"/>
        <v/>
      </c>
      <c r="S1648" s="71" t="str">
        <f t="shared" si="983"/>
        <v>Afridev Handpump</v>
      </c>
      <c r="T1648" s="71">
        <f t="shared" si="965"/>
        <v>1</v>
      </c>
      <c r="U1648" s="71">
        <f t="shared" si="966"/>
        <v>0</v>
      </c>
      <c r="V1648" s="71">
        <f t="shared" si="967"/>
        <v>1</v>
      </c>
      <c r="W1648" s="71">
        <f t="shared" si="968"/>
        <v>0</v>
      </c>
      <c r="X1648" s="71">
        <f t="shared" si="969"/>
        <v>1</v>
      </c>
      <c r="Y1648" s="71">
        <f t="shared" si="970"/>
        <v>0</v>
      </c>
      <c r="Z1648" s="71">
        <f t="shared" si="984"/>
        <v>0</v>
      </c>
      <c r="AA1648" s="71">
        <f t="shared" si="971"/>
        <v>0</v>
      </c>
      <c r="AB1648" s="71">
        <f t="shared" si="972"/>
        <v>0</v>
      </c>
      <c r="AC1648" s="71" t="str">
        <f t="shared" si="973"/>
        <v>Handpump</v>
      </c>
      <c r="AD1648" s="71">
        <f t="shared" si="985"/>
        <v>0</v>
      </c>
      <c r="AE1648" s="71" t="str">
        <f t="shared" si="986"/>
        <v/>
      </c>
      <c r="AF1648" s="71">
        <f t="shared" si="974"/>
        <v>1</v>
      </c>
      <c r="AG1648" s="71" t="str">
        <f t="shared" si="975"/>
        <v/>
      </c>
      <c r="AH1648" s="71" t="str">
        <f t="shared" si="976"/>
        <v/>
      </c>
      <c r="AI1648" s="71" t="str">
        <f t="shared" si="977"/>
        <v/>
      </c>
      <c r="AJ1648" s="71" t="str">
        <f t="shared" si="978"/>
        <v>Turbidity</v>
      </c>
      <c r="AK1648" s="71" t="str">
        <f t="shared" si="979"/>
        <v/>
      </c>
      <c r="AL1648" s="71" t="str">
        <f t="shared" si="987"/>
        <v>No Data</v>
      </c>
      <c r="AM1648" s="71">
        <f t="shared" si="980"/>
        <v>0</v>
      </c>
    </row>
    <row r="1649" spans="1:39" x14ac:dyDescent="0.45">
      <c r="A1649" s="71" t="str">
        <f t="shared" si="950"/>
        <v>2752600184</v>
      </c>
      <c r="B1649" s="71" t="str">
        <f t="shared" si="951"/>
        <v>23-09-2019 11:11:26 UTC</v>
      </c>
      <c r="C1649" s="71" t="str">
        <f t="shared" si="952"/>
        <v>jmqj-7a0e-bm10</v>
      </c>
      <c r="D1649" s="71" t="str">
        <f t="shared" si="953"/>
        <v>-15.79682586248964</v>
      </c>
      <c r="E1649" s="71" t="str">
        <f t="shared" si="954"/>
        <v>35.17053502611816</v>
      </c>
      <c r="F1649" s="71" t="str">
        <f t="shared" si="955"/>
        <v>965.0</v>
      </c>
      <c r="G1649" s="71" t="str">
        <f t="shared" si="956"/>
        <v>Malawi</v>
      </c>
      <c r="H1649" s="71" t="str">
        <f t="shared" si="957"/>
        <v>Chiradzulu</v>
      </c>
      <c r="I1649" s="71" t="str">
        <f t="shared" si="958"/>
        <v>Likoswe</v>
      </c>
      <c r="J1649" s="71" t="str">
        <f t="shared" si="959"/>
        <v>Sumani</v>
      </c>
      <c r="K1649" s="71" t="str">
        <f t="shared" si="960"/>
        <v>Ntonya</v>
      </c>
      <c r="L1649" s="71">
        <f t="shared" si="961"/>
        <v>0</v>
      </c>
      <c r="M1649" s="71">
        <f t="shared" si="962"/>
        <v>0</v>
      </c>
      <c r="N1649" s="71">
        <f t="shared" si="981"/>
        <v>4</v>
      </c>
      <c r="O1649" s="71" t="str">
        <f t="shared" si="982"/>
        <v>Basic Level of Service</v>
      </c>
      <c r="P1649" s="71">
        <v>1</v>
      </c>
      <c r="Q1649" s="71" t="str">
        <f t="shared" si="963"/>
        <v>Afridev Handpump</v>
      </c>
      <c r="R1649" s="71" t="str">
        <f t="shared" si="964"/>
        <v/>
      </c>
      <c r="S1649" s="71" t="str">
        <f t="shared" si="983"/>
        <v>Afridev Handpump</v>
      </c>
      <c r="T1649" s="71">
        <f t="shared" si="965"/>
        <v>1</v>
      </c>
      <c r="U1649" s="71">
        <f t="shared" si="966"/>
        <v>0</v>
      </c>
      <c r="V1649" s="71">
        <f t="shared" si="967"/>
        <v>1</v>
      </c>
      <c r="W1649" s="71">
        <f t="shared" si="968"/>
        <v>0</v>
      </c>
      <c r="X1649" s="71">
        <f t="shared" si="969"/>
        <v>1</v>
      </c>
      <c r="Y1649" s="71">
        <f t="shared" si="970"/>
        <v>0</v>
      </c>
      <c r="Z1649" s="71">
        <f t="shared" si="984"/>
        <v>0</v>
      </c>
      <c r="AA1649" s="71">
        <f t="shared" si="971"/>
        <v>0</v>
      </c>
      <c r="AB1649" s="71">
        <f t="shared" si="972"/>
        <v>0</v>
      </c>
      <c r="AC1649" s="71" t="str">
        <f t="shared" si="973"/>
        <v>Handpump</v>
      </c>
      <c r="AD1649" s="71">
        <f t="shared" si="985"/>
        <v>0</v>
      </c>
      <c r="AE1649" s="71" t="str">
        <f t="shared" si="986"/>
        <v/>
      </c>
      <c r="AF1649" s="71">
        <f t="shared" si="974"/>
        <v>1</v>
      </c>
      <c r="AG1649" s="71" t="str">
        <f t="shared" si="975"/>
        <v/>
      </c>
      <c r="AH1649" s="71" t="str">
        <f t="shared" si="976"/>
        <v/>
      </c>
      <c r="AI1649" s="71" t="str">
        <f t="shared" si="977"/>
        <v/>
      </c>
      <c r="AJ1649" s="71" t="str">
        <f t="shared" si="978"/>
        <v>Turbidity</v>
      </c>
      <c r="AK1649" s="71" t="str">
        <f t="shared" si="979"/>
        <v/>
      </c>
      <c r="AL1649" s="71" t="str">
        <f t="shared" si="987"/>
        <v>No Data</v>
      </c>
      <c r="AM1649" s="71">
        <f t="shared" si="980"/>
        <v>0</v>
      </c>
    </row>
    <row r="1650" spans="1:39" x14ac:dyDescent="0.45">
      <c r="A1650" s="71" t="str">
        <f t="shared" si="950"/>
        <v>2747220219</v>
      </c>
      <c r="B1650" s="71" t="str">
        <f t="shared" si="951"/>
        <v>23-09-2019 11:41:06 UTC</v>
      </c>
      <c r="C1650" s="71" t="str">
        <f t="shared" si="952"/>
        <v>7paw-ff4a-guqm</v>
      </c>
      <c r="D1650" s="71" t="str">
        <f t="shared" si="953"/>
        <v>-15.80143678933382</v>
      </c>
      <c r="E1650" s="71" t="str">
        <f t="shared" si="954"/>
        <v>35.16949634067714</v>
      </c>
      <c r="F1650" s="71" t="str">
        <f t="shared" si="955"/>
        <v>942.0</v>
      </c>
      <c r="G1650" s="71" t="str">
        <f t="shared" si="956"/>
        <v>Malawi</v>
      </c>
      <c r="H1650" s="71" t="str">
        <f t="shared" si="957"/>
        <v>Chiradzulu</v>
      </c>
      <c r="I1650" s="71" t="str">
        <f t="shared" si="958"/>
        <v>Likoswe</v>
      </c>
      <c r="J1650" s="71" t="str">
        <f t="shared" si="959"/>
        <v>Sumani</v>
      </c>
      <c r="K1650" s="71" t="str">
        <f t="shared" si="960"/>
        <v>Ntonya</v>
      </c>
      <c r="L1650" s="71">
        <f t="shared" si="961"/>
        <v>0</v>
      </c>
      <c r="M1650" s="71">
        <f t="shared" si="962"/>
        <v>0</v>
      </c>
      <c r="N1650" s="71">
        <f t="shared" si="981"/>
        <v>4</v>
      </c>
      <c r="O1650" s="71" t="str">
        <f t="shared" si="982"/>
        <v>Basic Level of Service</v>
      </c>
      <c r="P1650" s="71">
        <v>1</v>
      </c>
      <c r="Q1650" s="71" t="str">
        <f t="shared" si="963"/>
        <v>Afridev Handpump</v>
      </c>
      <c r="R1650" s="71" t="str">
        <f t="shared" si="964"/>
        <v/>
      </c>
      <c r="S1650" s="71" t="str">
        <f t="shared" si="983"/>
        <v>Afridev Handpump</v>
      </c>
      <c r="T1650" s="71">
        <f t="shared" si="965"/>
        <v>1</v>
      </c>
      <c r="U1650" s="71">
        <f t="shared" si="966"/>
        <v>0</v>
      </c>
      <c r="V1650" s="71">
        <f t="shared" si="967"/>
        <v>1</v>
      </c>
      <c r="W1650" s="71">
        <f t="shared" si="968"/>
        <v>0</v>
      </c>
      <c r="X1650" s="71">
        <f t="shared" si="969"/>
        <v>1</v>
      </c>
      <c r="Y1650" s="71">
        <f t="shared" si="970"/>
        <v>0</v>
      </c>
      <c r="Z1650" s="71">
        <f t="shared" si="984"/>
        <v>0</v>
      </c>
      <c r="AA1650" s="71">
        <f t="shared" si="971"/>
        <v>0</v>
      </c>
      <c r="AB1650" s="71">
        <f t="shared" si="972"/>
        <v>0</v>
      </c>
      <c r="AC1650" s="71" t="str">
        <f t="shared" si="973"/>
        <v>Handpump</v>
      </c>
      <c r="AD1650" s="71">
        <f t="shared" si="985"/>
        <v>0</v>
      </c>
      <c r="AE1650" s="71" t="str">
        <f t="shared" si="986"/>
        <v/>
      </c>
      <c r="AF1650" s="71">
        <f t="shared" si="974"/>
        <v>1</v>
      </c>
      <c r="AG1650" s="71" t="str">
        <f t="shared" si="975"/>
        <v/>
      </c>
      <c r="AH1650" s="71" t="str">
        <f t="shared" si="976"/>
        <v/>
      </c>
      <c r="AI1650" s="71" t="str">
        <f t="shared" si="977"/>
        <v/>
      </c>
      <c r="AJ1650" s="71" t="str">
        <f t="shared" si="978"/>
        <v>Turbidity</v>
      </c>
      <c r="AK1650" s="71" t="str">
        <f t="shared" si="979"/>
        <v/>
      </c>
      <c r="AL1650" s="71" t="str">
        <f t="shared" si="987"/>
        <v>No Data</v>
      </c>
      <c r="AM1650" s="71">
        <f t="shared" si="980"/>
        <v>0</v>
      </c>
    </row>
    <row r="1651" spans="1:39" x14ac:dyDescent="0.45">
      <c r="A1651" s="71" t="str">
        <f t="shared" si="950"/>
        <v>2739950054</v>
      </c>
      <c r="B1651" s="71" t="str">
        <f t="shared" si="951"/>
        <v>24-09-2019 09:07:11 UTC</v>
      </c>
      <c r="C1651" s="71" t="str">
        <f t="shared" si="952"/>
        <v>v002-jybk-93ms</v>
      </c>
      <c r="D1651" s="71" t="str">
        <f t="shared" si="953"/>
        <v>-15.8709255</v>
      </c>
      <c r="E1651" s="71" t="str">
        <f t="shared" si="954"/>
        <v>35.3194999</v>
      </c>
      <c r="F1651" s="71" t="str">
        <f t="shared" si="955"/>
        <v>721.0</v>
      </c>
      <c r="G1651" s="71" t="str">
        <f t="shared" si="956"/>
        <v>Malawi</v>
      </c>
      <c r="H1651" s="71" t="str">
        <f t="shared" si="957"/>
        <v>Chiradzulu</v>
      </c>
      <c r="I1651" s="71" t="str">
        <f t="shared" si="958"/>
        <v>Nkalo</v>
      </c>
      <c r="J1651" s="71" t="str">
        <f t="shared" si="959"/>
        <v>Barason</v>
      </c>
      <c r="K1651" s="71" t="str">
        <f t="shared" si="960"/>
        <v>Mitanga</v>
      </c>
      <c r="L1651" s="71">
        <f t="shared" si="961"/>
        <v>0</v>
      </c>
      <c r="M1651" s="71">
        <f t="shared" si="962"/>
        <v>0</v>
      </c>
      <c r="N1651" s="71">
        <f t="shared" si="981"/>
        <v>3</v>
      </c>
      <c r="O1651" s="71" t="str">
        <f t="shared" si="982"/>
        <v>Basic Level of Service</v>
      </c>
      <c r="P1651" s="71">
        <v>1</v>
      </c>
      <c r="Q1651" s="71" t="str">
        <f t="shared" si="963"/>
        <v>Afridev Handpump</v>
      </c>
      <c r="R1651" s="71" t="str">
        <f t="shared" si="964"/>
        <v/>
      </c>
      <c r="S1651" s="71" t="str">
        <f t="shared" si="983"/>
        <v>Afridev Handpump</v>
      </c>
      <c r="T1651" s="71">
        <f t="shared" si="965"/>
        <v>0</v>
      </c>
      <c r="U1651" s="71">
        <f t="shared" si="966"/>
        <v>0</v>
      </c>
      <c r="V1651" s="71">
        <f t="shared" si="967"/>
        <v>1</v>
      </c>
      <c r="W1651" s="71">
        <f t="shared" si="968"/>
        <v>0</v>
      </c>
      <c r="X1651" s="71">
        <f t="shared" si="969"/>
        <v>1</v>
      </c>
      <c r="Y1651" s="71">
        <f t="shared" si="970"/>
        <v>0</v>
      </c>
      <c r="Z1651" s="71">
        <f t="shared" si="984"/>
        <v>0</v>
      </c>
      <c r="AA1651" s="71">
        <f t="shared" si="971"/>
        <v>0</v>
      </c>
      <c r="AB1651" s="71">
        <f t="shared" si="972"/>
        <v>0</v>
      </c>
      <c r="AC1651" s="71" t="str">
        <f t="shared" si="973"/>
        <v>Handpump</v>
      </c>
      <c r="AD1651" s="71">
        <f t="shared" si="985"/>
        <v>0</v>
      </c>
      <c r="AE1651" s="71" t="str">
        <f t="shared" si="986"/>
        <v/>
      </c>
      <c r="AF1651" s="71">
        <f t="shared" si="974"/>
        <v>1</v>
      </c>
      <c r="AG1651" s="71" t="str">
        <f t="shared" si="975"/>
        <v/>
      </c>
      <c r="AH1651" s="71" t="str">
        <f t="shared" si="976"/>
        <v/>
      </c>
      <c r="AI1651" s="71" t="str">
        <f t="shared" si="977"/>
        <v/>
      </c>
      <c r="AJ1651" s="71" t="str">
        <f t="shared" si="978"/>
        <v>Turbidity</v>
      </c>
      <c r="AK1651" s="71" t="str">
        <f t="shared" si="979"/>
        <v/>
      </c>
      <c r="AL1651" s="71" t="str">
        <f t="shared" si="987"/>
        <v>No Data</v>
      </c>
      <c r="AM1651" s="71">
        <f t="shared" si="980"/>
        <v>0</v>
      </c>
    </row>
    <row r="1652" spans="1:39" x14ac:dyDescent="0.45">
      <c r="A1652" s="71" t="str">
        <f t="shared" si="950"/>
        <v>2737900054</v>
      </c>
      <c r="B1652" s="71" t="str">
        <f t="shared" si="951"/>
        <v>24-09-2019 09:11:53 UTC</v>
      </c>
      <c r="C1652" s="71" t="str">
        <f t="shared" si="952"/>
        <v>5ryg-x09j-n3w2</v>
      </c>
      <c r="D1652" s="71" t="str">
        <f t="shared" si="953"/>
        <v>-15.8828959</v>
      </c>
      <c r="E1652" s="71" t="str">
        <f t="shared" si="954"/>
        <v>35.2739117</v>
      </c>
      <c r="F1652" s="71" t="str">
        <f t="shared" si="955"/>
        <v>788.0</v>
      </c>
      <c r="G1652" s="71" t="str">
        <f t="shared" si="956"/>
        <v>Malawi</v>
      </c>
      <c r="H1652" s="71" t="str">
        <f t="shared" si="957"/>
        <v>Chiradzulu</v>
      </c>
      <c r="I1652" s="71" t="str">
        <f t="shared" si="958"/>
        <v>Maone</v>
      </c>
      <c r="J1652" s="71" t="str">
        <f t="shared" si="959"/>
        <v>Sakwata</v>
      </c>
      <c r="K1652" s="71" t="str">
        <f t="shared" si="960"/>
        <v>Sakwata</v>
      </c>
      <c r="L1652" s="71">
        <f t="shared" si="961"/>
        <v>0</v>
      </c>
      <c r="M1652" s="71">
        <f t="shared" si="962"/>
        <v>0</v>
      </c>
      <c r="N1652" s="71">
        <f t="shared" si="981"/>
        <v>5</v>
      </c>
      <c r="O1652" s="71" t="str">
        <f t="shared" si="982"/>
        <v>Basic Level of Service</v>
      </c>
      <c r="P1652" s="71">
        <v>1</v>
      </c>
      <c r="Q1652" s="71" t="str">
        <f t="shared" si="963"/>
        <v>Afridev Handpump</v>
      </c>
      <c r="R1652" s="71" t="str">
        <f t="shared" si="964"/>
        <v/>
      </c>
      <c r="S1652" s="71" t="str">
        <f t="shared" si="983"/>
        <v>Afridev Handpump</v>
      </c>
      <c r="T1652" s="71">
        <f t="shared" si="965"/>
        <v>1</v>
      </c>
      <c r="U1652" s="71">
        <f t="shared" si="966"/>
        <v>200</v>
      </c>
      <c r="V1652" s="71">
        <f t="shared" si="967"/>
        <v>1</v>
      </c>
      <c r="W1652" s="71">
        <f t="shared" si="968"/>
        <v>1</v>
      </c>
      <c r="X1652" s="71" t="str">
        <f t="shared" si="969"/>
        <v/>
      </c>
      <c r="Y1652" s="71" t="str">
        <f t="shared" si="970"/>
        <v/>
      </c>
      <c r="Z1652" s="71">
        <f t="shared" si="984"/>
        <v>1</v>
      </c>
      <c r="AA1652" s="71">
        <f t="shared" si="971"/>
        <v>0</v>
      </c>
      <c r="AB1652" s="71">
        <f t="shared" si="972"/>
        <v>0</v>
      </c>
      <c r="AC1652" s="71" t="str">
        <f t="shared" si="973"/>
        <v>Handpump</v>
      </c>
      <c r="AD1652" s="71">
        <f t="shared" si="985"/>
        <v>0</v>
      </c>
      <c r="AE1652" s="71" t="str">
        <f t="shared" si="986"/>
        <v/>
      </c>
      <c r="AF1652" s="71">
        <f t="shared" si="974"/>
        <v>1</v>
      </c>
      <c r="AG1652" s="71" t="str">
        <f t="shared" si="975"/>
        <v/>
      </c>
      <c r="AH1652" s="71" t="str">
        <f t="shared" si="976"/>
        <v/>
      </c>
      <c r="AI1652" s="71" t="str">
        <f t="shared" si="977"/>
        <v/>
      </c>
      <c r="AJ1652" s="71" t="str">
        <f t="shared" si="978"/>
        <v>Turbidity</v>
      </c>
      <c r="AK1652" s="71" t="str">
        <f t="shared" si="979"/>
        <v/>
      </c>
      <c r="AL1652" s="71" t="str">
        <f t="shared" si="987"/>
        <v>No Data</v>
      </c>
      <c r="AM1652" s="71">
        <f t="shared" si="980"/>
        <v>0</v>
      </c>
    </row>
    <row r="1653" spans="1:39" x14ac:dyDescent="0.45">
      <c r="A1653" s="71" t="str">
        <f t="shared" si="950"/>
        <v>2764530141</v>
      </c>
      <c r="B1653" s="71" t="str">
        <f t="shared" si="951"/>
        <v>28-09-2019 11:58:29 UTC</v>
      </c>
      <c r="C1653" s="71" t="str">
        <f t="shared" si="952"/>
        <v>qegr-hhp5-w5nv</v>
      </c>
      <c r="D1653" s="71" t="str">
        <f t="shared" si="953"/>
        <v>-15.657364991493523</v>
      </c>
      <c r="E1653" s="71" t="str">
        <f t="shared" si="954"/>
        <v>35.161859169602394</v>
      </c>
      <c r="F1653" s="71" t="str">
        <f t="shared" si="955"/>
        <v>1017.0</v>
      </c>
      <c r="G1653" s="71" t="str">
        <f t="shared" si="956"/>
        <v>Malawi</v>
      </c>
      <c r="H1653" s="71" t="str">
        <f t="shared" si="957"/>
        <v>Chiradzulu</v>
      </c>
      <c r="I1653" s="71" t="str">
        <f t="shared" si="958"/>
        <v>Mpama</v>
      </c>
      <c r="J1653" s="71" t="str">
        <f t="shared" si="959"/>
        <v>Ndembe</v>
      </c>
      <c r="K1653" s="71" t="str">
        <f t="shared" si="960"/>
        <v>Likagwa</v>
      </c>
      <c r="L1653" s="71">
        <f t="shared" si="961"/>
        <v>0</v>
      </c>
      <c r="M1653" s="71">
        <f t="shared" si="962"/>
        <v>0</v>
      </c>
      <c r="N1653" s="71">
        <f t="shared" si="981"/>
        <v>6</v>
      </c>
      <c r="O1653" s="71" t="str">
        <f t="shared" si="982"/>
        <v>Intermediate Level of Service</v>
      </c>
      <c r="P1653" s="71">
        <v>1</v>
      </c>
      <c r="Q1653" s="71" t="str">
        <f t="shared" si="963"/>
        <v>Afridev Handpump</v>
      </c>
      <c r="R1653" s="71" t="str">
        <f t="shared" si="964"/>
        <v/>
      </c>
      <c r="S1653" s="71" t="str">
        <f t="shared" si="983"/>
        <v>Afridev Handpump</v>
      </c>
      <c r="T1653" s="71">
        <f t="shared" si="965"/>
        <v>1</v>
      </c>
      <c r="U1653" s="71">
        <f t="shared" si="966"/>
        <v>325</v>
      </c>
      <c r="V1653" s="71">
        <f t="shared" si="967"/>
        <v>0</v>
      </c>
      <c r="W1653" s="71">
        <f t="shared" si="968"/>
        <v>1</v>
      </c>
      <c r="X1653" s="71" t="str">
        <f t="shared" si="969"/>
        <v/>
      </c>
      <c r="Y1653" s="71" t="str">
        <f t="shared" si="970"/>
        <v/>
      </c>
      <c r="Z1653" s="71">
        <f t="shared" si="984"/>
        <v>1</v>
      </c>
      <c r="AA1653" s="71">
        <f t="shared" si="971"/>
        <v>1</v>
      </c>
      <c r="AB1653" s="71">
        <f t="shared" si="972"/>
        <v>60</v>
      </c>
      <c r="AC1653" s="71" t="str">
        <f t="shared" si="973"/>
        <v>Handpump</v>
      </c>
      <c r="AD1653" s="71">
        <f t="shared" si="985"/>
        <v>60</v>
      </c>
      <c r="AE1653" s="71" t="str">
        <f t="shared" si="986"/>
        <v/>
      </c>
      <c r="AF1653" s="71">
        <f t="shared" si="974"/>
        <v>1</v>
      </c>
      <c r="AG1653" s="71" t="str">
        <f t="shared" si="975"/>
        <v/>
      </c>
      <c r="AH1653" s="71" t="str">
        <f t="shared" si="976"/>
        <v/>
      </c>
      <c r="AI1653" s="71">
        <f t="shared" si="977"/>
        <v>0</v>
      </c>
      <c r="AJ1653" s="71" t="str">
        <f t="shared" si="978"/>
        <v>Turbidity</v>
      </c>
      <c r="AK1653" s="71">
        <f t="shared" si="979"/>
        <v>1</v>
      </c>
      <c r="AL1653" s="71">
        <f t="shared" si="987"/>
        <v>0</v>
      </c>
      <c r="AM1653" s="71">
        <f t="shared" si="980"/>
        <v>1</v>
      </c>
    </row>
    <row r="1654" spans="1:39" x14ac:dyDescent="0.45">
      <c r="A1654" s="71" t="str">
        <f t="shared" si="950"/>
        <v>2758820147</v>
      </c>
      <c r="B1654" s="71" t="str">
        <f t="shared" si="951"/>
        <v>28-09-2019 12:17:34 UTC</v>
      </c>
      <c r="C1654" s="71" t="str">
        <f t="shared" si="952"/>
        <v>nc4w-62rp-07b9</v>
      </c>
      <c r="D1654" s="71" t="str">
        <f t="shared" si="953"/>
        <v>-15.657337456941605</v>
      </c>
      <c r="E1654" s="71" t="str">
        <f t="shared" si="954"/>
        <v>35.1618018373847</v>
      </c>
      <c r="F1654" s="71" t="str">
        <f t="shared" si="955"/>
        <v>1005.0</v>
      </c>
      <c r="G1654" s="71" t="str">
        <f t="shared" si="956"/>
        <v>Malawi</v>
      </c>
      <c r="H1654" s="71" t="str">
        <f t="shared" si="957"/>
        <v>Chiradzulu</v>
      </c>
      <c r="I1654" s="71" t="str">
        <f t="shared" si="958"/>
        <v>Mpama</v>
      </c>
      <c r="J1654" s="71" t="str">
        <f t="shared" si="959"/>
        <v>Ndembe</v>
      </c>
      <c r="K1654" s="71" t="str">
        <f t="shared" si="960"/>
        <v>Likagwa</v>
      </c>
      <c r="L1654" s="71">
        <f t="shared" si="961"/>
        <v>0</v>
      </c>
      <c r="M1654" s="71">
        <f t="shared" si="962"/>
        <v>0</v>
      </c>
      <c r="N1654" s="71">
        <f t="shared" si="981"/>
        <v>0</v>
      </c>
      <c r="O1654" s="71" t="str">
        <f t="shared" si="982"/>
        <v>No Improved System</v>
      </c>
      <c r="P1654" s="71" t="s">
        <v>96</v>
      </c>
      <c r="Q1654" s="71" t="str">
        <f t="shared" si="963"/>
        <v/>
      </c>
      <c r="R1654" s="71" t="str">
        <f t="shared" si="964"/>
        <v>Unprotected well</v>
      </c>
      <c r="S1654" s="71" t="str">
        <f t="shared" si="983"/>
        <v>Unprotected well</v>
      </c>
      <c r="T1654" s="71" t="str">
        <f t="shared" si="965"/>
        <v>N/A</v>
      </c>
      <c r="U1654" s="71">
        <f t="shared" si="966"/>
        <v>0</v>
      </c>
      <c r="V1654" s="71" t="str">
        <f t="shared" si="967"/>
        <v>N/A</v>
      </c>
      <c r="W1654" s="71" t="str">
        <f t="shared" si="968"/>
        <v/>
      </c>
      <c r="X1654" s="71" t="str">
        <f t="shared" si="969"/>
        <v/>
      </c>
      <c r="Y1654" s="71" t="str">
        <f t="shared" si="970"/>
        <v/>
      </c>
      <c r="Z1654" s="71" t="str">
        <f t="shared" si="984"/>
        <v>N/A</v>
      </c>
      <c r="AA1654" s="71" t="str">
        <f t="shared" si="971"/>
        <v>N/A</v>
      </c>
      <c r="AB1654" s="71" t="str">
        <f t="shared" si="972"/>
        <v/>
      </c>
      <c r="AC1654" s="71" t="str">
        <f t="shared" si="973"/>
        <v/>
      </c>
      <c r="AD1654" s="71" t="str">
        <f t="shared" si="985"/>
        <v/>
      </c>
      <c r="AE1654" s="71" t="str">
        <f t="shared" si="986"/>
        <v/>
      </c>
      <c r="AF1654" s="71" t="str">
        <f t="shared" si="974"/>
        <v>N/A</v>
      </c>
      <c r="AG1654" s="71" t="str">
        <f t="shared" si="975"/>
        <v/>
      </c>
      <c r="AH1654" s="71" t="str">
        <f t="shared" si="976"/>
        <v/>
      </c>
      <c r="AI1654" s="71" t="str">
        <f t="shared" si="977"/>
        <v/>
      </c>
      <c r="AJ1654" s="71" t="str">
        <f t="shared" si="978"/>
        <v/>
      </c>
      <c r="AK1654" s="71" t="str">
        <f t="shared" si="979"/>
        <v/>
      </c>
      <c r="AL1654" s="71" t="str">
        <f t="shared" si="987"/>
        <v>N/A</v>
      </c>
      <c r="AM1654" s="71" t="str">
        <f t="shared" si="980"/>
        <v>N/A</v>
      </c>
    </row>
    <row r="1655" spans="1:39" x14ac:dyDescent="0.45">
      <c r="A1655" s="71" t="str">
        <f t="shared" si="950"/>
        <v>2776230155</v>
      </c>
      <c r="B1655" s="71" t="str">
        <f t="shared" si="951"/>
        <v>28-09-2019 12:29:41 UTC</v>
      </c>
      <c r="C1655" s="71" t="str">
        <f t="shared" si="952"/>
        <v>8gjj-u729-n4qr</v>
      </c>
      <c r="D1655" s="71" t="str">
        <f t="shared" si="953"/>
        <v>-15.657189474441111</v>
      </c>
      <c r="E1655" s="71" t="str">
        <f t="shared" si="954"/>
        <v>35.161535209044814</v>
      </c>
      <c r="F1655" s="71" t="str">
        <f t="shared" si="955"/>
        <v>1042.0</v>
      </c>
      <c r="G1655" s="71" t="str">
        <f t="shared" si="956"/>
        <v>Malawi</v>
      </c>
      <c r="H1655" s="71" t="str">
        <f t="shared" si="957"/>
        <v>Chiradzulu</v>
      </c>
      <c r="I1655" s="71" t="str">
        <f t="shared" si="958"/>
        <v>Mpama</v>
      </c>
      <c r="J1655" s="71" t="str">
        <f t="shared" si="959"/>
        <v>Ndembe</v>
      </c>
      <c r="K1655" s="71" t="str">
        <f t="shared" si="960"/>
        <v>Likagwa</v>
      </c>
      <c r="L1655" s="71">
        <f t="shared" si="961"/>
        <v>0</v>
      </c>
      <c r="M1655" s="71">
        <f t="shared" si="962"/>
        <v>0</v>
      </c>
      <c r="N1655" s="71">
        <f t="shared" si="981"/>
        <v>4</v>
      </c>
      <c r="O1655" s="71" t="str">
        <f t="shared" si="982"/>
        <v>Basic Level of Service</v>
      </c>
      <c r="P1655" s="71">
        <v>1</v>
      </c>
      <c r="Q1655" s="71" t="str">
        <f t="shared" si="963"/>
        <v>Afridev Handpump</v>
      </c>
      <c r="R1655" s="71" t="str">
        <f t="shared" si="964"/>
        <v/>
      </c>
      <c r="S1655" s="71" t="str">
        <f t="shared" si="983"/>
        <v>Afridev Handpump</v>
      </c>
      <c r="T1655" s="71">
        <f t="shared" si="965"/>
        <v>1</v>
      </c>
      <c r="U1655" s="71">
        <f t="shared" si="966"/>
        <v>0</v>
      </c>
      <c r="V1655" s="71">
        <f t="shared" si="967"/>
        <v>1</v>
      </c>
      <c r="W1655" s="71">
        <f t="shared" si="968"/>
        <v>0</v>
      </c>
      <c r="X1655" s="71">
        <f t="shared" si="969"/>
        <v>1</v>
      </c>
      <c r="Y1655" s="71">
        <f t="shared" si="970"/>
        <v>0</v>
      </c>
      <c r="Z1655" s="71">
        <f t="shared" si="984"/>
        <v>0</v>
      </c>
      <c r="AA1655" s="71">
        <f t="shared" si="971"/>
        <v>0</v>
      </c>
      <c r="AB1655" s="71">
        <f t="shared" si="972"/>
        <v>0</v>
      </c>
      <c r="AC1655" s="71" t="str">
        <f t="shared" si="973"/>
        <v>Handpump</v>
      </c>
      <c r="AD1655" s="71">
        <f t="shared" si="985"/>
        <v>0</v>
      </c>
      <c r="AE1655" s="71" t="str">
        <f t="shared" si="986"/>
        <v/>
      </c>
      <c r="AF1655" s="71">
        <f t="shared" si="974"/>
        <v>1</v>
      </c>
      <c r="AG1655" s="71" t="str">
        <f t="shared" si="975"/>
        <v/>
      </c>
      <c r="AH1655" s="71" t="str">
        <f t="shared" si="976"/>
        <v/>
      </c>
      <c r="AI1655" s="71" t="str">
        <f t="shared" si="977"/>
        <v/>
      </c>
      <c r="AJ1655" s="71" t="str">
        <f t="shared" si="978"/>
        <v>Turbidity</v>
      </c>
      <c r="AK1655" s="71" t="str">
        <f t="shared" si="979"/>
        <v/>
      </c>
      <c r="AL1655" s="71" t="str">
        <f t="shared" si="987"/>
        <v>No Data</v>
      </c>
      <c r="AM1655" s="71">
        <f t="shared" si="980"/>
        <v>0</v>
      </c>
    </row>
    <row r="1656" spans="1:39" x14ac:dyDescent="0.45">
      <c r="A1656" s="71" t="str">
        <f t="shared" si="950"/>
        <v>2766490050</v>
      </c>
      <c r="B1656" s="71" t="str">
        <f t="shared" si="951"/>
        <v>28-09-2019 14:13:54 UTC</v>
      </c>
      <c r="C1656" s="71" t="str">
        <f t="shared" si="952"/>
        <v>72cy-vrfq-1abx</v>
      </c>
      <c r="D1656" s="71" t="str">
        <f t="shared" si="953"/>
        <v>-15.644366419874132</v>
      </c>
      <c r="E1656" s="71" t="str">
        <f t="shared" si="954"/>
        <v>35.16696140170097</v>
      </c>
      <c r="F1656" s="71" t="str">
        <f t="shared" si="955"/>
        <v>1038.0</v>
      </c>
      <c r="G1656" s="71" t="str">
        <f t="shared" si="956"/>
        <v>Malawi</v>
      </c>
      <c r="H1656" s="71" t="str">
        <f t="shared" si="957"/>
        <v>Chiradzulu</v>
      </c>
      <c r="I1656" s="71" t="str">
        <f t="shared" si="958"/>
        <v>Mpama</v>
      </c>
      <c r="J1656" s="71" t="str">
        <f t="shared" si="959"/>
        <v>Ndembe</v>
      </c>
      <c r="K1656" s="71" t="str">
        <f t="shared" si="960"/>
        <v>Mwalabu</v>
      </c>
      <c r="L1656" s="71">
        <f t="shared" si="961"/>
        <v>0</v>
      </c>
      <c r="M1656" s="71">
        <f t="shared" si="962"/>
        <v>0</v>
      </c>
      <c r="N1656" s="71">
        <f t="shared" si="981"/>
        <v>5</v>
      </c>
      <c r="O1656" s="71" t="str">
        <f t="shared" si="982"/>
        <v>Basic Level of Service</v>
      </c>
      <c r="P1656" s="71">
        <v>1</v>
      </c>
      <c r="Q1656" s="71" t="str">
        <f t="shared" si="963"/>
        <v>Afridev Handpump</v>
      </c>
      <c r="R1656" s="71" t="str">
        <f t="shared" si="964"/>
        <v/>
      </c>
      <c r="S1656" s="71" t="str">
        <f t="shared" si="983"/>
        <v>Afridev Handpump</v>
      </c>
      <c r="T1656" s="71">
        <f t="shared" si="965"/>
        <v>1</v>
      </c>
      <c r="U1656" s="71">
        <f t="shared" si="966"/>
        <v>420</v>
      </c>
      <c r="V1656" s="71">
        <f t="shared" si="967"/>
        <v>0</v>
      </c>
      <c r="W1656" s="71">
        <f t="shared" si="968"/>
        <v>0</v>
      </c>
      <c r="X1656" s="71">
        <f t="shared" si="969"/>
        <v>1</v>
      </c>
      <c r="Y1656" s="71">
        <f t="shared" si="970"/>
        <v>0</v>
      </c>
      <c r="Z1656" s="71">
        <f t="shared" si="984"/>
        <v>0</v>
      </c>
      <c r="AA1656" s="71">
        <f t="shared" si="971"/>
        <v>1</v>
      </c>
      <c r="AB1656" s="71">
        <f t="shared" si="972"/>
        <v>51</v>
      </c>
      <c r="AC1656" s="71" t="str">
        <f t="shared" si="973"/>
        <v>Handpump</v>
      </c>
      <c r="AD1656" s="71">
        <f t="shared" si="985"/>
        <v>51</v>
      </c>
      <c r="AE1656" s="71" t="str">
        <f t="shared" si="986"/>
        <v/>
      </c>
      <c r="AF1656" s="71">
        <f t="shared" si="974"/>
        <v>1</v>
      </c>
      <c r="AG1656" s="71" t="str">
        <f t="shared" si="975"/>
        <v/>
      </c>
      <c r="AH1656" s="71" t="str">
        <f t="shared" si="976"/>
        <v/>
      </c>
      <c r="AI1656" s="71">
        <f t="shared" si="977"/>
        <v>1</v>
      </c>
      <c r="AJ1656" s="71" t="str">
        <f t="shared" si="978"/>
        <v>Turbidity</v>
      </c>
      <c r="AK1656" s="71">
        <f t="shared" si="979"/>
        <v>1</v>
      </c>
      <c r="AL1656" s="71">
        <f t="shared" si="987"/>
        <v>1</v>
      </c>
      <c r="AM1656" s="71">
        <f t="shared" si="980"/>
        <v>0</v>
      </c>
    </row>
    <row r="1657" spans="1:39" x14ac:dyDescent="0.45">
      <c r="A1657" s="71" t="str">
        <f t="shared" si="950"/>
        <v>2768380076</v>
      </c>
      <c r="B1657" s="71" t="str">
        <f t="shared" si="951"/>
        <v>02-10-2019 11:46:37 UTC</v>
      </c>
      <c r="C1657" s="71" t="str">
        <f t="shared" si="952"/>
        <v>q50f-2036-hm3d</v>
      </c>
      <c r="D1657" s="71" t="str">
        <f t="shared" si="953"/>
        <v>-15.602153311483562</v>
      </c>
      <c r="E1657" s="71" t="str">
        <f t="shared" si="954"/>
        <v>35.209482880309224</v>
      </c>
      <c r="F1657" s="71" t="str">
        <f t="shared" si="955"/>
        <v>926.0</v>
      </c>
      <c r="G1657" s="71" t="str">
        <f t="shared" si="956"/>
        <v>Malawi</v>
      </c>
      <c r="H1657" s="71" t="str">
        <f t="shared" si="957"/>
        <v>Chiradzulu</v>
      </c>
      <c r="I1657" s="71" t="str">
        <f t="shared" si="958"/>
        <v>Ntchema</v>
      </c>
      <c r="J1657" s="71" t="str">
        <f t="shared" si="959"/>
        <v>Ntchema</v>
      </c>
      <c r="K1657" s="71" t="str">
        <f t="shared" si="960"/>
        <v>Mdeza</v>
      </c>
      <c r="L1657" s="71">
        <f t="shared" si="961"/>
        <v>0</v>
      </c>
      <c r="M1657" s="71">
        <f t="shared" si="962"/>
        <v>0</v>
      </c>
      <c r="N1657" s="71">
        <f t="shared" si="981"/>
        <v>0</v>
      </c>
      <c r="O1657" s="71" t="str">
        <f t="shared" si="982"/>
        <v>No Improved System</v>
      </c>
      <c r="P1657" s="71" t="s">
        <v>96</v>
      </c>
      <c r="Q1657" s="71" t="str">
        <f t="shared" si="963"/>
        <v/>
      </c>
      <c r="R1657" s="71" t="str">
        <f t="shared" si="964"/>
        <v>Unprotected well</v>
      </c>
      <c r="S1657" s="71" t="str">
        <f t="shared" si="983"/>
        <v>Unprotected well</v>
      </c>
      <c r="T1657" s="71" t="str">
        <f t="shared" si="965"/>
        <v>N/A</v>
      </c>
      <c r="U1657" s="71">
        <f t="shared" si="966"/>
        <v>200</v>
      </c>
      <c r="V1657" s="71" t="str">
        <f t="shared" si="967"/>
        <v>N/A</v>
      </c>
      <c r="W1657" s="71" t="str">
        <f t="shared" si="968"/>
        <v/>
      </c>
      <c r="X1657" s="71" t="str">
        <f t="shared" si="969"/>
        <v/>
      </c>
      <c r="Y1657" s="71" t="str">
        <f t="shared" si="970"/>
        <v/>
      </c>
      <c r="Z1657" s="71" t="str">
        <f t="shared" si="984"/>
        <v>N/A</v>
      </c>
      <c r="AA1657" s="71" t="str">
        <f t="shared" si="971"/>
        <v>N/A</v>
      </c>
      <c r="AB1657" s="71" t="str">
        <f t="shared" si="972"/>
        <v/>
      </c>
      <c r="AC1657" s="71" t="str">
        <f t="shared" si="973"/>
        <v/>
      </c>
      <c r="AD1657" s="71" t="str">
        <f t="shared" si="985"/>
        <v/>
      </c>
      <c r="AE1657" s="71" t="str">
        <f t="shared" si="986"/>
        <v/>
      </c>
      <c r="AF1657" s="71" t="str">
        <f t="shared" si="974"/>
        <v>N/A</v>
      </c>
      <c r="AG1657" s="71" t="str">
        <f t="shared" si="975"/>
        <v/>
      </c>
      <c r="AH1657" s="71" t="str">
        <f t="shared" si="976"/>
        <v/>
      </c>
      <c r="AI1657" s="71" t="str">
        <f t="shared" si="977"/>
        <v/>
      </c>
      <c r="AJ1657" s="71" t="str">
        <f t="shared" si="978"/>
        <v/>
      </c>
      <c r="AK1657" s="71" t="str">
        <f t="shared" si="979"/>
        <v/>
      </c>
      <c r="AL1657" s="71" t="str">
        <f t="shared" si="987"/>
        <v>N/A</v>
      </c>
      <c r="AM1657" s="71" t="str">
        <f t="shared" si="980"/>
        <v>N/A</v>
      </c>
    </row>
    <row r="1658" spans="1:39" x14ac:dyDescent="0.45">
      <c r="A1658" s="71" t="str">
        <f t="shared" si="950"/>
        <v>2772600049</v>
      </c>
      <c r="B1658" s="71" t="str">
        <f t="shared" si="951"/>
        <v>08-10-2019 10:03:33 UTC</v>
      </c>
      <c r="C1658" s="71" t="str">
        <f t="shared" si="952"/>
        <v>u66x-u7h7-kqdq</v>
      </c>
      <c r="D1658" s="71" t="str">
        <f t="shared" si="953"/>
        <v>-15.578579921275377</v>
      </c>
      <c r="E1658" s="71" t="str">
        <f t="shared" si="954"/>
        <v>35.14021022245288</v>
      </c>
      <c r="F1658" s="71" t="str">
        <f t="shared" si="955"/>
        <v>995.0</v>
      </c>
      <c r="G1658" s="71" t="str">
        <f t="shared" si="956"/>
        <v>Malawi</v>
      </c>
      <c r="H1658" s="71" t="str">
        <f t="shared" si="957"/>
        <v>Chiradzulu</v>
      </c>
      <c r="I1658" s="71" t="str">
        <f t="shared" si="958"/>
        <v>Mpama</v>
      </c>
      <c r="J1658" s="71" t="str">
        <f t="shared" si="959"/>
        <v>Ulaya</v>
      </c>
      <c r="K1658" s="71" t="str">
        <f t="shared" si="960"/>
        <v>Ulaya</v>
      </c>
      <c r="L1658" s="71">
        <f t="shared" si="961"/>
        <v>0</v>
      </c>
      <c r="M1658" s="71">
        <f t="shared" si="962"/>
        <v>0</v>
      </c>
      <c r="N1658" s="71">
        <f t="shared" si="981"/>
        <v>7</v>
      </c>
      <c r="O1658" s="71" t="str">
        <f t="shared" si="982"/>
        <v>Intermediate Level of Service</v>
      </c>
      <c r="P1658" s="71">
        <v>1</v>
      </c>
      <c r="Q1658" s="71" t="str">
        <f t="shared" si="963"/>
        <v>Public Tap</v>
      </c>
      <c r="R1658" s="71" t="str">
        <f t="shared" si="964"/>
        <v/>
      </c>
      <c r="S1658" s="71" t="str">
        <f t="shared" si="983"/>
        <v>Public Tap</v>
      </c>
      <c r="T1658" s="71">
        <f t="shared" si="965"/>
        <v>1</v>
      </c>
      <c r="U1658" s="71">
        <f t="shared" si="966"/>
        <v>100</v>
      </c>
      <c r="V1658" s="71">
        <f t="shared" si="967"/>
        <v>1</v>
      </c>
      <c r="W1658" s="71">
        <f t="shared" si="968"/>
        <v>1</v>
      </c>
      <c r="X1658" s="71" t="str">
        <f t="shared" si="969"/>
        <v/>
      </c>
      <c r="Y1658" s="71" t="str">
        <f t="shared" si="970"/>
        <v/>
      </c>
      <c r="Z1658" s="71">
        <f t="shared" si="984"/>
        <v>1</v>
      </c>
      <c r="AA1658" s="71">
        <f t="shared" si="971"/>
        <v>1</v>
      </c>
      <c r="AB1658" s="71">
        <f t="shared" si="972"/>
        <v>10</v>
      </c>
      <c r="AC1658" s="71" t="str">
        <f t="shared" si="973"/>
        <v>Piped System</v>
      </c>
      <c r="AD1658" s="71" t="str">
        <f t="shared" si="985"/>
        <v/>
      </c>
      <c r="AE1658" s="71">
        <f t="shared" si="986"/>
        <v>1728</v>
      </c>
      <c r="AF1658" s="71">
        <f t="shared" si="974"/>
        <v>1</v>
      </c>
      <c r="AG1658" s="71" t="str">
        <f t="shared" si="975"/>
        <v/>
      </c>
      <c r="AH1658" s="71" t="str">
        <f t="shared" si="976"/>
        <v/>
      </c>
      <c r="AI1658" s="71">
        <f t="shared" si="977"/>
        <v>1</v>
      </c>
      <c r="AJ1658" s="71" t="str">
        <f t="shared" si="978"/>
        <v>Turbidity</v>
      </c>
      <c r="AK1658" s="71">
        <f t="shared" si="979"/>
        <v>1</v>
      </c>
      <c r="AL1658" s="71">
        <f t="shared" si="987"/>
        <v>1</v>
      </c>
      <c r="AM1658" s="71">
        <f t="shared" si="980"/>
        <v>0</v>
      </c>
    </row>
    <row r="1659" spans="1:39" x14ac:dyDescent="0.45">
      <c r="A1659" s="71" t="str">
        <f t="shared" si="950"/>
        <v>2782240053</v>
      </c>
      <c r="B1659" s="71" t="str">
        <f t="shared" si="951"/>
        <v>08-10-2019 10:35:49 UTC</v>
      </c>
      <c r="C1659" s="71" t="str">
        <f t="shared" si="952"/>
        <v>eyhr-uxx6-8gdp</v>
      </c>
      <c r="D1659" s="71" t="str">
        <f t="shared" si="953"/>
        <v>-15.579227800481021</v>
      </c>
      <c r="E1659" s="71" t="str">
        <f t="shared" si="954"/>
        <v>35.1442395709455</v>
      </c>
      <c r="F1659" s="71" t="str">
        <f t="shared" si="955"/>
        <v>1018.0</v>
      </c>
      <c r="G1659" s="71" t="str">
        <f t="shared" si="956"/>
        <v>Malawi</v>
      </c>
      <c r="H1659" s="71" t="str">
        <f t="shared" si="957"/>
        <v>Chiradzulu</v>
      </c>
      <c r="I1659" s="71" t="str">
        <f t="shared" si="958"/>
        <v>Mpama</v>
      </c>
      <c r="J1659" s="71" t="str">
        <f t="shared" si="959"/>
        <v>Ulaya</v>
      </c>
      <c r="K1659" s="71" t="str">
        <f t="shared" si="960"/>
        <v>Ulaya</v>
      </c>
      <c r="L1659" s="71">
        <f t="shared" si="961"/>
        <v>0</v>
      </c>
      <c r="M1659" s="71">
        <f t="shared" si="962"/>
        <v>0</v>
      </c>
      <c r="N1659" s="71">
        <f t="shared" si="981"/>
        <v>7</v>
      </c>
      <c r="O1659" s="71" t="str">
        <f t="shared" si="982"/>
        <v>Intermediate Level of Service</v>
      </c>
      <c r="P1659" s="71">
        <v>1</v>
      </c>
      <c r="Q1659" s="71" t="str">
        <f t="shared" si="963"/>
        <v>Public Tap</v>
      </c>
      <c r="R1659" s="71" t="str">
        <f t="shared" si="964"/>
        <v/>
      </c>
      <c r="S1659" s="71" t="str">
        <f t="shared" si="983"/>
        <v>Public Tap</v>
      </c>
      <c r="T1659" s="71">
        <f t="shared" si="965"/>
        <v>1</v>
      </c>
      <c r="U1659" s="71">
        <f t="shared" si="966"/>
        <v>100</v>
      </c>
      <c r="V1659" s="71">
        <f t="shared" si="967"/>
        <v>1</v>
      </c>
      <c r="W1659" s="71">
        <f t="shared" si="968"/>
        <v>1</v>
      </c>
      <c r="X1659" s="71" t="str">
        <f t="shared" si="969"/>
        <v/>
      </c>
      <c r="Y1659" s="71" t="str">
        <f t="shared" si="970"/>
        <v/>
      </c>
      <c r="Z1659" s="71">
        <f t="shared" si="984"/>
        <v>1</v>
      </c>
      <c r="AA1659" s="71">
        <f t="shared" si="971"/>
        <v>1</v>
      </c>
      <c r="AB1659" s="71">
        <f t="shared" si="972"/>
        <v>10</v>
      </c>
      <c r="AC1659" s="71" t="str">
        <f t="shared" si="973"/>
        <v>Piped System</v>
      </c>
      <c r="AD1659" s="71" t="str">
        <f t="shared" si="985"/>
        <v/>
      </c>
      <c r="AE1659" s="71">
        <f t="shared" si="986"/>
        <v>1728</v>
      </c>
      <c r="AF1659" s="71">
        <f t="shared" si="974"/>
        <v>1</v>
      </c>
      <c r="AG1659" s="71" t="str">
        <f t="shared" si="975"/>
        <v/>
      </c>
      <c r="AH1659" s="71" t="str">
        <f t="shared" si="976"/>
        <v/>
      </c>
      <c r="AI1659" s="71">
        <f t="shared" si="977"/>
        <v>1</v>
      </c>
      <c r="AJ1659" s="71" t="str">
        <f t="shared" si="978"/>
        <v>Turbidity</v>
      </c>
      <c r="AK1659" s="71">
        <f t="shared" si="979"/>
        <v>1</v>
      </c>
      <c r="AL1659" s="71">
        <f t="shared" si="987"/>
        <v>1</v>
      </c>
      <c r="AM1659" s="71">
        <f t="shared" si="980"/>
        <v>0</v>
      </c>
    </row>
    <row r="1660" spans="1:39" x14ac:dyDescent="0.45">
      <c r="A1660" s="71" t="str">
        <f t="shared" si="950"/>
        <v>2782210049</v>
      </c>
      <c r="B1660" s="71" t="str">
        <f t="shared" si="951"/>
        <v>08-10-2019 11:10:38 UTC</v>
      </c>
      <c r="C1660" s="71" t="str">
        <f t="shared" si="952"/>
        <v>3tnd-y8x4-xe2s</v>
      </c>
      <c r="D1660" s="71" t="str">
        <f t="shared" si="953"/>
        <v>-15.58192937169224</v>
      </c>
      <c r="E1660" s="71" t="str">
        <f t="shared" si="954"/>
        <v>35.143311778083444</v>
      </c>
      <c r="F1660" s="71" t="str">
        <f t="shared" si="955"/>
        <v>1014.0</v>
      </c>
      <c r="G1660" s="71" t="str">
        <f t="shared" si="956"/>
        <v>Malawi</v>
      </c>
      <c r="H1660" s="71" t="str">
        <f t="shared" si="957"/>
        <v>Chiradzulu</v>
      </c>
      <c r="I1660" s="71" t="str">
        <f t="shared" si="958"/>
        <v>Mpama</v>
      </c>
      <c r="J1660" s="71" t="str">
        <f t="shared" si="959"/>
        <v>Ulaya</v>
      </c>
      <c r="K1660" s="71" t="str">
        <f t="shared" si="960"/>
        <v>Sadi</v>
      </c>
      <c r="L1660" s="71">
        <f t="shared" si="961"/>
        <v>0</v>
      </c>
      <c r="M1660" s="71">
        <f t="shared" si="962"/>
        <v>0</v>
      </c>
      <c r="N1660" s="71">
        <f t="shared" si="981"/>
        <v>7</v>
      </c>
      <c r="O1660" s="71" t="str">
        <f t="shared" si="982"/>
        <v>Intermediate Level of Service</v>
      </c>
      <c r="P1660" s="71">
        <v>1</v>
      </c>
      <c r="Q1660" s="71" t="str">
        <f t="shared" si="963"/>
        <v>Public Tap</v>
      </c>
      <c r="R1660" s="71" t="str">
        <f t="shared" si="964"/>
        <v/>
      </c>
      <c r="S1660" s="71" t="str">
        <f t="shared" si="983"/>
        <v>Public Tap</v>
      </c>
      <c r="T1660" s="71">
        <f t="shared" si="965"/>
        <v>1</v>
      </c>
      <c r="U1660" s="71">
        <f t="shared" si="966"/>
        <v>200</v>
      </c>
      <c r="V1660" s="71">
        <f t="shared" si="967"/>
        <v>1</v>
      </c>
      <c r="W1660" s="71">
        <f t="shared" si="968"/>
        <v>1</v>
      </c>
      <c r="X1660" s="71" t="str">
        <f t="shared" si="969"/>
        <v/>
      </c>
      <c r="Y1660" s="71" t="str">
        <f t="shared" si="970"/>
        <v/>
      </c>
      <c r="Z1660" s="71">
        <f t="shared" si="984"/>
        <v>1</v>
      </c>
      <c r="AA1660" s="71">
        <f t="shared" si="971"/>
        <v>1</v>
      </c>
      <c r="AB1660" s="71">
        <f t="shared" si="972"/>
        <v>20</v>
      </c>
      <c r="AC1660" s="71" t="str">
        <f t="shared" si="973"/>
        <v>Piped System</v>
      </c>
      <c r="AD1660" s="71" t="str">
        <f t="shared" si="985"/>
        <v/>
      </c>
      <c r="AE1660" s="71">
        <f t="shared" si="986"/>
        <v>432</v>
      </c>
      <c r="AF1660" s="71">
        <f t="shared" si="974"/>
        <v>1</v>
      </c>
      <c r="AG1660" s="71" t="str">
        <f t="shared" si="975"/>
        <v/>
      </c>
      <c r="AH1660" s="71" t="str">
        <f t="shared" si="976"/>
        <v/>
      </c>
      <c r="AI1660" s="71">
        <f t="shared" si="977"/>
        <v>1</v>
      </c>
      <c r="AJ1660" s="71" t="str">
        <f t="shared" si="978"/>
        <v>Turbidity</v>
      </c>
      <c r="AK1660" s="71">
        <f t="shared" si="979"/>
        <v>1</v>
      </c>
      <c r="AL1660" s="71">
        <f t="shared" si="987"/>
        <v>1</v>
      </c>
      <c r="AM1660" s="71">
        <f t="shared" si="980"/>
        <v>0</v>
      </c>
    </row>
    <row r="1661" spans="1:39" x14ac:dyDescent="0.45">
      <c r="A1661" s="71" t="str">
        <f t="shared" si="950"/>
        <v>2782220055</v>
      </c>
      <c r="B1661" s="71" t="str">
        <f t="shared" si="951"/>
        <v>08-10-2019 11:54:12 UTC</v>
      </c>
      <c r="C1661" s="71" t="str">
        <f t="shared" si="952"/>
        <v>1mp3-22ap-15s7</v>
      </c>
      <c r="D1661" s="71" t="str">
        <f t="shared" si="953"/>
        <v>-15.577735067345202</v>
      </c>
      <c r="E1661" s="71" t="str">
        <f t="shared" si="954"/>
        <v>35.14643671922386</v>
      </c>
      <c r="F1661" s="71" t="str">
        <f t="shared" si="955"/>
        <v>1036.0</v>
      </c>
      <c r="G1661" s="71" t="str">
        <f t="shared" si="956"/>
        <v>Malawi</v>
      </c>
      <c r="H1661" s="71" t="str">
        <f t="shared" si="957"/>
        <v>Chiradzulu</v>
      </c>
      <c r="I1661" s="71" t="str">
        <f t="shared" si="958"/>
        <v>Mpama</v>
      </c>
      <c r="J1661" s="71" t="str">
        <f t="shared" si="959"/>
        <v>Ulaya</v>
      </c>
      <c r="K1661" s="71" t="str">
        <f t="shared" si="960"/>
        <v>Ulaya</v>
      </c>
      <c r="L1661" s="71">
        <f t="shared" si="961"/>
        <v>0</v>
      </c>
      <c r="M1661" s="71">
        <f t="shared" si="962"/>
        <v>0</v>
      </c>
      <c r="N1661" s="71">
        <f t="shared" si="981"/>
        <v>6</v>
      </c>
      <c r="O1661" s="71" t="str">
        <f t="shared" si="982"/>
        <v>Intermediate Level of Service</v>
      </c>
      <c r="P1661" s="71">
        <v>1</v>
      </c>
      <c r="Q1661" s="71" t="str">
        <f t="shared" si="963"/>
        <v>Public Tap</v>
      </c>
      <c r="R1661" s="71" t="str">
        <f t="shared" si="964"/>
        <v/>
      </c>
      <c r="S1661" s="71" t="str">
        <f t="shared" si="983"/>
        <v>Public Tap</v>
      </c>
      <c r="T1661" s="71">
        <f t="shared" si="965"/>
        <v>1</v>
      </c>
      <c r="U1661" s="71">
        <f t="shared" si="966"/>
        <v>270</v>
      </c>
      <c r="V1661" s="71">
        <f t="shared" si="967"/>
        <v>0</v>
      </c>
      <c r="W1661" s="71">
        <f t="shared" si="968"/>
        <v>1</v>
      </c>
      <c r="X1661" s="71" t="str">
        <f t="shared" si="969"/>
        <v/>
      </c>
      <c r="Y1661" s="71" t="str">
        <f t="shared" si="970"/>
        <v/>
      </c>
      <c r="Z1661" s="71">
        <f t="shared" si="984"/>
        <v>1</v>
      </c>
      <c r="AA1661" s="71">
        <f t="shared" si="971"/>
        <v>1</v>
      </c>
      <c r="AB1661" s="71">
        <f t="shared" si="972"/>
        <v>21</v>
      </c>
      <c r="AC1661" s="71" t="str">
        <f t="shared" si="973"/>
        <v>Piped System</v>
      </c>
      <c r="AD1661" s="71" t="str">
        <f t="shared" si="985"/>
        <v/>
      </c>
      <c r="AE1661" s="71">
        <f t="shared" si="986"/>
        <v>304.7619047619047</v>
      </c>
      <c r="AF1661" s="71">
        <f t="shared" si="974"/>
        <v>1</v>
      </c>
      <c r="AG1661" s="71" t="str">
        <f t="shared" si="975"/>
        <v/>
      </c>
      <c r="AH1661" s="71" t="str">
        <f t="shared" si="976"/>
        <v/>
      </c>
      <c r="AI1661" s="71">
        <f t="shared" si="977"/>
        <v>1</v>
      </c>
      <c r="AJ1661" s="71" t="str">
        <f t="shared" si="978"/>
        <v>Turbidity</v>
      </c>
      <c r="AK1661" s="71">
        <f t="shared" si="979"/>
        <v>1</v>
      </c>
      <c r="AL1661" s="71">
        <f t="shared" si="987"/>
        <v>1</v>
      </c>
      <c r="AM1661" s="71">
        <f t="shared" si="980"/>
        <v>0</v>
      </c>
    </row>
    <row r="1662" spans="1:39" x14ac:dyDescent="0.45">
      <c r="A1662" s="71" t="str">
        <f t="shared" si="950"/>
        <v>2776490059</v>
      </c>
      <c r="B1662" s="71" t="str">
        <f t="shared" si="951"/>
        <v>08-10-2019 13:28:22 UTC</v>
      </c>
      <c r="C1662" s="71" t="str">
        <f t="shared" si="952"/>
        <v>seka-6vu6-m726</v>
      </c>
      <c r="D1662" s="71" t="str">
        <f t="shared" si="953"/>
        <v>-15.549480845220387</v>
      </c>
      <c r="E1662" s="71" t="str">
        <f t="shared" si="954"/>
        <v>35.18254855647683</v>
      </c>
      <c r="F1662" s="71" t="str">
        <f t="shared" si="955"/>
        <v>980.0</v>
      </c>
      <c r="G1662" s="71" t="str">
        <f t="shared" si="956"/>
        <v>Malawi</v>
      </c>
      <c r="H1662" s="71" t="str">
        <f t="shared" si="957"/>
        <v>Chiradzulu</v>
      </c>
      <c r="I1662" s="71" t="str">
        <f t="shared" si="958"/>
        <v>Chitera</v>
      </c>
      <c r="J1662" s="71" t="str">
        <f t="shared" si="959"/>
        <v>Luna</v>
      </c>
      <c r="K1662" s="71" t="str">
        <f t="shared" si="960"/>
        <v>Luna</v>
      </c>
      <c r="L1662" s="71">
        <f t="shared" si="961"/>
        <v>0</v>
      </c>
      <c r="M1662" s="71">
        <f t="shared" si="962"/>
        <v>0</v>
      </c>
      <c r="N1662" s="71">
        <f t="shared" si="981"/>
        <v>7</v>
      </c>
      <c r="O1662" s="71" t="str">
        <f t="shared" si="982"/>
        <v>Intermediate Level of Service</v>
      </c>
      <c r="P1662" s="71">
        <v>1</v>
      </c>
      <c r="Q1662" s="71" t="str">
        <f t="shared" si="963"/>
        <v>Public Tap</v>
      </c>
      <c r="R1662" s="71" t="str">
        <f t="shared" si="964"/>
        <v/>
      </c>
      <c r="S1662" s="71" t="str">
        <f t="shared" si="983"/>
        <v>Public Tap</v>
      </c>
      <c r="T1662" s="71">
        <f t="shared" si="965"/>
        <v>1</v>
      </c>
      <c r="U1662" s="71">
        <f t="shared" si="966"/>
        <v>100</v>
      </c>
      <c r="V1662" s="71">
        <f t="shared" si="967"/>
        <v>1</v>
      </c>
      <c r="W1662" s="71">
        <f t="shared" si="968"/>
        <v>0</v>
      </c>
      <c r="X1662" s="71">
        <f t="shared" si="969"/>
        <v>1</v>
      </c>
      <c r="Y1662" s="71">
        <f t="shared" si="970"/>
        <v>0</v>
      </c>
      <c r="Z1662" s="71">
        <f t="shared" si="984"/>
        <v>0</v>
      </c>
      <c r="AA1662" s="71">
        <f t="shared" si="971"/>
        <v>1</v>
      </c>
      <c r="AB1662" s="71">
        <f t="shared" si="972"/>
        <v>80</v>
      </c>
      <c r="AC1662" s="71" t="str">
        <f t="shared" si="973"/>
        <v>Piped System</v>
      </c>
      <c r="AD1662" s="71" t="str">
        <f t="shared" si="985"/>
        <v/>
      </c>
      <c r="AE1662" s="71">
        <f t="shared" si="986"/>
        <v>216</v>
      </c>
      <c r="AF1662" s="71">
        <f t="shared" si="974"/>
        <v>1</v>
      </c>
      <c r="AG1662" s="71" t="str">
        <f t="shared" si="975"/>
        <v/>
      </c>
      <c r="AH1662" s="71" t="str">
        <f t="shared" si="976"/>
        <v/>
      </c>
      <c r="AI1662" s="71">
        <f t="shared" si="977"/>
        <v>1</v>
      </c>
      <c r="AJ1662" s="71" t="str">
        <f t="shared" si="978"/>
        <v>Turbidity</v>
      </c>
      <c r="AK1662" s="71">
        <f t="shared" si="979"/>
        <v>1</v>
      </c>
      <c r="AL1662" s="71">
        <f t="shared" si="987"/>
        <v>1</v>
      </c>
      <c r="AM1662" s="71">
        <f t="shared" si="980"/>
        <v>1</v>
      </c>
    </row>
    <row r="1663" spans="1:39" x14ac:dyDescent="0.45">
      <c r="A1663" s="71" t="str">
        <f t="shared" si="950"/>
        <v>2764960064</v>
      </c>
      <c r="B1663" s="71" t="str">
        <f t="shared" si="951"/>
        <v>08-10-2019 13:41:33 UTC</v>
      </c>
      <c r="C1663" s="71" t="str">
        <f t="shared" si="952"/>
        <v>9gek-mjp8-tm2q</v>
      </c>
      <c r="D1663" s="71" t="str">
        <f t="shared" si="953"/>
        <v>-15.545776505023241</v>
      </c>
      <c r="E1663" s="71" t="str">
        <f t="shared" si="954"/>
        <v>35.18393651582301</v>
      </c>
      <c r="F1663" s="71" t="str">
        <f t="shared" si="955"/>
        <v>995.0</v>
      </c>
      <c r="G1663" s="71" t="str">
        <f t="shared" si="956"/>
        <v>Malawi</v>
      </c>
      <c r="H1663" s="71" t="str">
        <f t="shared" si="957"/>
        <v>Chiradzulu</v>
      </c>
      <c r="I1663" s="71" t="str">
        <f t="shared" si="958"/>
        <v>Chitera</v>
      </c>
      <c r="J1663" s="71" t="str">
        <f t="shared" si="959"/>
        <v>Luna</v>
      </c>
      <c r="K1663" s="71" t="str">
        <f t="shared" si="960"/>
        <v>Luna</v>
      </c>
      <c r="L1663" s="71">
        <f t="shared" si="961"/>
        <v>0</v>
      </c>
      <c r="M1663" s="71">
        <f t="shared" si="962"/>
        <v>0</v>
      </c>
      <c r="N1663" s="71">
        <f t="shared" si="981"/>
        <v>7</v>
      </c>
      <c r="O1663" s="71" t="str">
        <f t="shared" si="982"/>
        <v>Intermediate Level of Service</v>
      </c>
      <c r="P1663" s="71">
        <v>1</v>
      </c>
      <c r="Q1663" s="71" t="str">
        <f t="shared" si="963"/>
        <v>Public Tap</v>
      </c>
      <c r="R1663" s="71" t="str">
        <f t="shared" si="964"/>
        <v/>
      </c>
      <c r="S1663" s="71" t="str">
        <f t="shared" si="983"/>
        <v>Public Tap</v>
      </c>
      <c r="T1663" s="71">
        <f t="shared" si="965"/>
        <v>1</v>
      </c>
      <c r="U1663" s="71">
        <f t="shared" si="966"/>
        <v>185</v>
      </c>
      <c r="V1663" s="71">
        <f t="shared" si="967"/>
        <v>1</v>
      </c>
      <c r="W1663" s="71">
        <f t="shared" si="968"/>
        <v>1</v>
      </c>
      <c r="X1663" s="71" t="str">
        <f t="shared" si="969"/>
        <v/>
      </c>
      <c r="Y1663" s="71" t="str">
        <f t="shared" si="970"/>
        <v/>
      </c>
      <c r="Z1663" s="71">
        <f t="shared" si="984"/>
        <v>1</v>
      </c>
      <c r="AA1663" s="71">
        <f t="shared" si="971"/>
        <v>1</v>
      </c>
      <c r="AB1663" s="71">
        <f t="shared" si="972"/>
        <v>115</v>
      </c>
      <c r="AC1663" s="71" t="str">
        <f t="shared" si="973"/>
        <v>Piped System</v>
      </c>
      <c r="AD1663" s="71" t="str">
        <f t="shared" si="985"/>
        <v/>
      </c>
      <c r="AE1663" s="71">
        <f t="shared" si="986"/>
        <v>81.222091656874255</v>
      </c>
      <c r="AF1663" s="71">
        <f t="shared" si="974"/>
        <v>1</v>
      </c>
      <c r="AG1663" s="71" t="str">
        <f t="shared" si="975"/>
        <v/>
      </c>
      <c r="AH1663" s="71" t="str">
        <f t="shared" si="976"/>
        <v/>
      </c>
      <c r="AI1663" s="71">
        <f t="shared" si="977"/>
        <v>1</v>
      </c>
      <c r="AJ1663" s="71" t="str">
        <f t="shared" si="978"/>
        <v>Turbidity</v>
      </c>
      <c r="AK1663" s="71">
        <f t="shared" si="979"/>
        <v>1</v>
      </c>
      <c r="AL1663" s="71">
        <f t="shared" si="987"/>
        <v>1</v>
      </c>
      <c r="AM1663" s="71">
        <f t="shared" si="980"/>
        <v>0</v>
      </c>
    </row>
    <row r="1664" spans="1:39" x14ac:dyDescent="0.45">
      <c r="A1664" s="71" t="str">
        <f t="shared" si="950"/>
        <v>2782230062</v>
      </c>
      <c r="B1664" s="71" t="str">
        <f t="shared" si="951"/>
        <v>08-10-2019 14:02:45 UTC</v>
      </c>
      <c r="C1664" s="71" t="str">
        <f t="shared" si="952"/>
        <v>bkwg-6brk-crm</v>
      </c>
      <c r="D1664" s="71" t="str">
        <f t="shared" si="953"/>
        <v>-15.547885349951684</v>
      </c>
      <c r="E1664" s="71" t="str">
        <f t="shared" si="954"/>
        <v>35.18218436278403</v>
      </c>
      <c r="F1664" s="71" t="str">
        <f t="shared" si="955"/>
        <v>1056.0</v>
      </c>
      <c r="G1664" s="71" t="str">
        <f t="shared" si="956"/>
        <v>Malawi</v>
      </c>
      <c r="H1664" s="71" t="str">
        <f t="shared" si="957"/>
        <v>Chiradzulu</v>
      </c>
      <c r="I1664" s="71" t="str">
        <f t="shared" si="958"/>
        <v>Chitera</v>
      </c>
      <c r="J1664" s="71" t="str">
        <f t="shared" si="959"/>
        <v>Luna</v>
      </c>
      <c r="K1664" s="71" t="str">
        <f t="shared" si="960"/>
        <v>Luna</v>
      </c>
      <c r="L1664" s="71">
        <f t="shared" si="961"/>
        <v>0</v>
      </c>
      <c r="M1664" s="71">
        <f t="shared" si="962"/>
        <v>0</v>
      </c>
      <c r="N1664" s="71">
        <f t="shared" si="981"/>
        <v>4</v>
      </c>
      <c r="O1664" s="71" t="str">
        <f t="shared" si="982"/>
        <v>Basic Level of Service</v>
      </c>
      <c r="P1664" s="71">
        <v>1</v>
      </c>
      <c r="Q1664" s="71" t="str">
        <f t="shared" si="963"/>
        <v>Public Tap</v>
      </c>
      <c r="R1664" s="71" t="str">
        <f t="shared" si="964"/>
        <v/>
      </c>
      <c r="S1664" s="71" t="str">
        <f t="shared" si="983"/>
        <v>Public Tap</v>
      </c>
      <c r="T1664" s="71">
        <f t="shared" si="965"/>
        <v>1</v>
      </c>
      <c r="U1664" s="71">
        <f t="shared" si="966"/>
        <v>0</v>
      </c>
      <c r="V1664" s="71">
        <f t="shared" si="967"/>
        <v>1</v>
      </c>
      <c r="W1664" s="71">
        <f t="shared" si="968"/>
        <v>1</v>
      </c>
      <c r="X1664" s="71" t="str">
        <f t="shared" si="969"/>
        <v/>
      </c>
      <c r="Y1664" s="71" t="str">
        <f t="shared" si="970"/>
        <v/>
      </c>
      <c r="Z1664" s="71">
        <f t="shared" si="984"/>
        <v>1</v>
      </c>
      <c r="AA1664" s="71">
        <f t="shared" si="971"/>
        <v>0</v>
      </c>
      <c r="AB1664" s="71">
        <f t="shared" si="972"/>
        <v>0</v>
      </c>
      <c r="AC1664" s="71" t="str">
        <f t="shared" si="973"/>
        <v>Piped System</v>
      </c>
      <c r="AD1664" s="71" t="str">
        <f t="shared" si="985"/>
        <v/>
      </c>
      <c r="AE1664" s="71" t="str">
        <f t="shared" si="986"/>
        <v/>
      </c>
      <c r="AF1664" s="71" t="str">
        <f t="shared" si="974"/>
        <v>No Data</v>
      </c>
      <c r="AG1664" s="71" t="str">
        <f t="shared" si="975"/>
        <v/>
      </c>
      <c r="AH1664" s="71" t="str">
        <f t="shared" si="976"/>
        <v/>
      </c>
      <c r="AI1664" s="71" t="str">
        <f t="shared" si="977"/>
        <v/>
      </c>
      <c r="AJ1664" s="71" t="str">
        <f t="shared" si="978"/>
        <v>Turbidity</v>
      </c>
      <c r="AK1664" s="71" t="str">
        <f t="shared" si="979"/>
        <v/>
      </c>
      <c r="AL1664" s="71" t="str">
        <f t="shared" si="987"/>
        <v>No Data</v>
      </c>
      <c r="AM1664" s="71">
        <f t="shared" si="980"/>
        <v>0</v>
      </c>
    </row>
    <row r="1665" spans="1:39" x14ac:dyDescent="0.45">
      <c r="A1665" s="71" t="str">
        <f t="shared" si="950"/>
        <v>2768430071</v>
      </c>
      <c r="B1665" s="71" t="str">
        <f t="shared" si="951"/>
        <v>08-10-2019 14:29:03 UTC</v>
      </c>
      <c r="C1665" s="71" t="str">
        <f t="shared" si="952"/>
        <v>7n8t-wh6c-7huv</v>
      </c>
      <c r="D1665" s="71" t="str">
        <f t="shared" si="953"/>
        <v>-15.547852576710284</v>
      </c>
      <c r="E1665" s="71" t="str">
        <f t="shared" si="954"/>
        <v>35.18537283875048</v>
      </c>
      <c r="F1665" s="71" t="str">
        <f t="shared" si="955"/>
        <v>990.0</v>
      </c>
      <c r="G1665" s="71" t="str">
        <f t="shared" si="956"/>
        <v>Malawi</v>
      </c>
      <c r="H1665" s="71" t="str">
        <f t="shared" si="957"/>
        <v>Chiradzulu</v>
      </c>
      <c r="I1665" s="71" t="str">
        <f t="shared" si="958"/>
        <v>Chitera</v>
      </c>
      <c r="J1665" s="71" t="str">
        <f t="shared" si="959"/>
        <v>Luna</v>
      </c>
      <c r="K1665" s="71" t="str">
        <f t="shared" si="960"/>
        <v>Luna</v>
      </c>
      <c r="L1665" s="71">
        <f t="shared" si="961"/>
        <v>0</v>
      </c>
      <c r="M1665" s="71">
        <f t="shared" si="962"/>
        <v>0</v>
      </c>
      <c r="N1665" s="71">
        <f t="shared" si="981"/>
        <v>7</v>
      </c>
      <c r="O1665" s="71" t="str">
        <f t="shared" si="982"/>
        <v>Intermediate Level of Service</v>
      </c>
      <c r="P1665" s="71">
        <v>1</v>
      </c>
      <c r="Q1665" s="71" t="str">
        <f t="shared" si="963"/>
        <v>Public Tap</v>
      </c>
      <c r="R1665" s="71" t="str">
        <f t="shared" si="964"/>
        <v/>
      </c>
      <c r="S1665" s="71" t="str">
        <f t="shared" si="983"/>
        <v>Public Tap</v>
      </c>
      <c r="T1665" s="71">
        <f t="shared" si="965"/>
        <v>1</v>
      </c>
      <c r="U1665" s="71">
        <f t="shared" si="966"/>
        <v>185</v>
      </c>
      <c r="V1665" s="71">
        <f t="shared" si="967"/>
        <v>1</v>
      </c>
      <c r="W1665" s="71">
        <f t="shared" si="968"/>
        <v>1</v>
      </c>
      <c r="X1665" s="71" t="str">
        <f t="shared" si="969"/>
        <v/>
      </c>
      <c r="Y1665" s="71" t="str">
        <f t="shared" si="970"/>
        <v/>
      </c>
      <c r="Z1665" s="71">
        <f t="shared" si="984"/>
        <v>1</v>
      </c>
      <c r="AA1665" s="71">
        <f t="shared" si="971"/>
        <v>1</v>
      </c>
      <c r="AB1665" s="71">
        <f t="shared" si="972"/>
        <v>90</v>
      </c>
      <c r="AC1665" s="71" t="str">
        <f t="shared" si="973"/>
        <v>Piped System</v>
      </c>
      <c r="AD1665" s="71" t="str">
        <f t="shared" si="985"/>
        <v/>
      </c>
      <c r="AE1665" s="71">
        <f t="shared" si="986"/>
        <v>103.78378378378379</v>
      </c>
      <c r="AF1665" s="71">
        <f t="shared" si="974"/>
        <v>1</v>
      </c>
      <c r="AG1665" s="71" t="str">
        <f t="shared" si="975"/>
        <v/>
      </c>
      <c r="AH1665" s="71" t="str">
        <f t="shared" si="976"/>
        <v/>
      </c>
      <c r="AI1665" s="71">
        <f t="shared" si="977"/>
        <v>1</v>
      </c>
      <c r="AJ1665" s="71" t="str">
        <f t="shared" si="978"/>
        <v>Turbidity</v>
      </c>
      <c r="AK1665" s="71">
        <f t="shared" si="979"/>
        <v>1</v>
      </c>
      <c r="AL1665" s="71">
        <f t="shared" si="987"/>
        <v>1</v>
      </c>
      <c r="AM1665" s="71">
        <f t="shared" si="980"/>
        <v>0</v>
      </c>
    </row>
    <row r="1666" spans="1:39" x14ac:dyDescent="0.45">
      <c r="A1666" s="71" t="str">
        <f t="shared" ref="A1666:A1729" si="988">IF(Instance_ID="","",Instance_ID)</f>
        <v>2751330071</v>
      </c>
      <c r="B1666" s="71" t="str">
        <f t="shared" ref="B1666:B1729" si="989">IF(Date="","",Date)</f>
        <v>09-10-2019 07:25:03 UTC</v>
      </c>
      <c r="C1666" s="71" t="str">
        <f t="shared" ref="C1666:C1729" si="990">IF(Unique_ID="","",Unique_ID)</f>
        <v>8mt1-eabm-yu5d</v>
      </c>
      <c r="D1666" s="71" t="str">
        <f t="shared" ref="D1666:D1729" si="991">IF(Latitude="","",Latitude)</f>
        <v>-15.636769733391702</v>
      </c>
      <c r="E1666" s="71" t="str">
        <f t="shared" ref="E1666:E1729" si="992">IF(Longitude="","",Longitude)</f>
        <v>35.15638100914657</v>
      </c>
      <c r="F1666" s="71" t="str">
        <f t="shared" ref="F1666:F1729" si="993">IF(Elevation="","",Elevation)</f>
        <v>1082.0</v>
      </c>
      <c r="G1666" s="71" t="str">
        <f t="shared" ref="G1666:G1729" si="994">IF(Geo_Level_1="","",Geo_Level_1)</f>
        <v>Malawi</v>
      </c>
      <c r="H1666" s="71" t="str">
        <f t="shared" ref="H1666:H1729" si="995">IF(Geo_Level_2="","",Geo_Level_2)</f>
        <v>Chiradzulu</v>
      </c>
      <c r="I1666" s="71" t="str">
        <f t="shared" ref="I1666:I1729" si="996">IF(Geo_Level_1="","",Geo_Level_3)</f>
        <v>Mpama</v>
      </c>
      <c r="J1666" s="71" t="str">
        <f t="shared" ref="J1666:J1729" si="997">IF(Geo_Level_1="","",Geo_Level_4)</f>
        <v>Kachingwe</v>
      </c>
      <c r="K1666" s="71" t="str">
        <f t="shared" ref="K1666:K1729" si="998">IF(Geo_Level_1="","",Geo_Level_5)</f>
        <v>Chilimani II</v>
      </c>
      <c r="L1666" s="71">
        <f t="shared" ref="L1666:L1729" si="999">IF(Geo_Level_1="","",Geo_Level_6)</f>
        <v>0</v>
      </c>
      <c r="M1666" s="71">
        <f t="shared" ref="M1666:M1729" si="1000">IF(Geo_Level_1="","",Geo_Level_7)</f>
        <v>0</v>
      </c>
      <c r="N1666" s="71">
        <f t="shared" si="981"/>
        <v>8</v>
      </c>
      <c r="O1666" s="71" t="str">
        <f t="shared" si="982"/>
        <v>High Level of Service</v>
      </c>
      <c r="P1666" s="71">
        <v>1</v>
      </c>
      <c r="Q1666" s="71" t="str">
        <f t="shared" ref="Q1666:Q1729" si="1001">IF(Type_Improved_Water_Point="","",Type_Improved_Water_Point)</f>
        <v>Afridev Handpump</v>
      </c>
      <c r="R1666" s="71" t="str">
        <f t="shared" ref="R1666:R1729" si="1002">IF(Type_Unimproved_Water="","",Type_Unimproved_Water)</f>
        <v/>
      </c>
      <c r="S1666" s="71" t="str">
        <f t="shared" si="983"/>
        <v>Afridev Handpump</v>
      </c>
      <c r="T1666" s="71">
        <f t="shared" ref="T1666:T1729" si="1003">IF(P1666="N/A",P1666,IF(Waterpoint_Source_Protected="","No Data",IF(Waterpoint_Source_Protected="Yes",1,0)))</f>
        <v>1</v>
      </c>
      <c r="U1666" s="71">
        <f t="shared" ref="U1666:U1729" si="1004">IF(Number_Users="","",Number_Users)</f>
        <v>20</v>
      </c>
      <c r="V1666" s="71">
        <f t="shared" ref="V1666:V1729" si="1005">IFERROR(IF(P1666="N/A",P1666,IF(U1666="","No Data",IF(U1666&lt;=Gov_Standard_Number_Users,1,0))),1)</f>
        <v>1</v>
      </c>
      <c r="W1666" s="71">
        <f t="shared" ref="W1666:W1729" si="1006">IF(Waterpoint_Out_Of_Service_Broken="","",IF(Waterpoint_Out_Of_Service_Broken="No",1,0))</f>
        <v>1</v>
      </c>
      <c r="X1666" s="71" t="str">
        <f t="shared" ref="X1666:X1729" si="1007">IF(Waterpoint_Number_Times_Broken="","",IF(Waterpoint_Number_Times_Broken&lt;=12,1,0))</f>
        <v/>
      </c>
      <c r="Y1666" s="71" t="str">
        <f t="shared" ref="Y1666:Y1729" si="1008">IF(Waterpoint_Days_Broken="","",IF(Waterpoint_Days_Broken&gt;1,0,1))</f>
        <v/>
      </c>
      <c r="Z1666" s="71">
        <f t="shared" si="984"/>
        <v>1</v>
      </c>
      <c r="AA1666" s="71">
        <f t="shared" ref="AA1666:AA1729" si="1009">IF(P1666="N/A",P1666,IF(Water_Available_Day_Of_Visit="","No Data",IF(Water_Available_Day_Of_Visit="Yes",1,0)))</f>
        <v>1</v>
      </c>
      <c r="AB1666" s="71">
        <f t="shared" ref="AB1666:AB1729" si="1010">IF(Seconds_20L="","",Seconds_20L)</f>
        <v>47</v>
      </c>
      <c r="AC1666" s="71" t="str">
        <f t="shared" ref="AC1666:AC1729" si="1011">IF(Piped_Or_Handpump="","",Piped_Or_Handpump)</f>
        <v>Handpump</v>
      </c>
      <c r="AD1666" s="71">
        <f t="shared" si="985"/>
        <v>47</v>
      </c>
      <c r="AE1666" s="71" t="str">
        <f t="shared" si="986"/>
        <v/>
      </c>
      <c r="AF1666" s="71">
        <f t="shared" ref="AF1666:AF1729" si="1012">IF(P1666="N/A",P1666,IF(AND(AD1666="",AE1666=""),"No Data",IF(AC1666="Piped System",IF(AE1666&gt;=Gov_Standards_Quantity,1,0),IF(AC1666="Handpump",IF(AB1666&lt;=Standard_Time_To_Fill_Bucket,1,0)))))</f>
        <v>1</v>
      </c>
      <c r="AG1666" s="71" t="str">
        <f t="shared" ref="AG1666:AG1729" si="1013">IF(Ecoli_Result="","",IF(Ecoli_Result=Standard_Ecoli,1,0))</f>
        <v/>
      </c>
      <c r="AH1666" s="71" t="str">
        <f t="shared" ref="AH1666:AH1729" si="1014">IF(Residual_Chlorine_Result="","",IF(AND(Residual_Chlorine_Result&lt;=Standard_Residual_Chlorine_Max,Residual_Chlorine_Result&gt;=Standard_Residual_Chlorine_Min),1,0))</f>
        <v/>
      </c>
      <c r="AI1666" s="71">
        <f t="shared" ref="AI1666:AI1729" si="1015">IF(Bacteria_Result="","",IF(Bacteria_Result=Standard_Bacteria,1,0))</f>
        <v>1</v>
      </c>
      <c r="AJ1666" s="71" t="str">
        <f t="shared" ref="AJ1666:AJ1729" si="1016">IF(Other_Contaminant="","",Other_Contaminant)</f>
        <v>Turbidity</v>
      </c>
      <c r="AK1666" s="71">
        <f t="shared" ref="AK1666:AK1729" si="1017">IF(Other_Contaminant_Result="","",IF(Other_Contaminant_Result&lt;=Standard_Other_Contaminant,1,0))</f>
        <v>1</v>
      </c>
      <c r="AL1666" s="71">
        <f t="shared" si="987"/>
        <v>1</v>
      </c>
      <c r="AM1666" s="71">
        <f t="shared" ref="AM1666:AM1729" si="1018">IF(P1666="N/A",P1666,IF(Water_Point_Condition_Overall="","No Data",IF(Water_Point_Condition_Overall="Normal",1,0)))</f>
        <v>1</v>
      </c>
    </row>
    <row r="1667" spans="1:39" x14ac:dyDescent="0.45">
      <c r="A1667" s="71" t="str">
        <f t="shared" si="988"/>
        <v>2770530088</v>
      </c>
      <c r="B1667" s="71" t="str">
        <f t="shared" si="989"/>
        <v>09-10-2019 08:04:14 UTC</v>
      </c>
      <c r="C1667" s="71" t="str">
        <f t="shared" si="990"/>
        <v>d1cc-kuqt-5aku</v>
      </c>
      <c r="D1667" s="71" t="str">
        <f t="shared" si="991"/>
        <v>-15.63718761317432</v>
      </c>
      <c r="E1667" s="71" t="str">
        <f t="shared" si="992"/>
        <v>35.15501584857702</v>
      </c>
      <c r="F1667" s="71" t="str">
        <f t="shared" si="993"/>
        <v>1072.0</v>
      </c>
      <c r="G1667" s="71" t="str">
        <f t="shared" si="994"/>
        <v>Malawi</v>
      </c>
      <c r="H1667" s="71" t="str">
        <f t="shared" si="995"/>
        <v>Chiradzulu</v>
      </c>
      <c r="I1667" s="71" t="str">
        <f t="shared" si="996"/>
        <v>Mpama</v>
      </c>
      <c r="J1667" s="71" t="str">
        <f t="shared" si="997"/>
        <v>Kachingwe</v>
      </c>
      <c r="K1667" s="71" t="str">
        <f t="shared" si="998"/>
        <v>Chilimani II</v>
      </c>
      <c r="L1667" s="71">
        <f t="shared" si="999"/>
        <v>0</v>
      </c>
      <c r="M1667" s="71">
        <f t="shared" si="1000"/>
        <v>0</v>
      </c>
      <c r="N1667" s="71">
        <f t="shared" ref="N1667:N1730" si="1019">SUM(P1667,T1667,V1667,Z1667,AA1667,AF1667,AL1667,AM1667)</f>
        <v>8</v>
      </c>
      <c r="O1667" s="71" t="str">
        <f t="shared" ref="O1667:O1730" si="1020">IF(N1667=0,"No Improved System",IF(N1667=1,"Inadequate Level of Service",IF(N1667=2,"Inadequate Level of Service",IF(N1667=3,"Basic Level of Service",IF(N1667=4,"Basic Level of Service",IF(N1667=5,"Basic Level of Service",IF(N1667=6,"Intermediate Level of Service",IF(N1667=7,"Intermediate Level of Service",IF(N1667=8,"High Level of Service")))))))))</f>
        <v>High Level of Service</v>
      </c>
      <c r="P1667" s="71">
        <v>1</v>
      </c>
      <c r="Q1667" s="71" t="str">
        <f t="shared" si="1001"/>
        <v>Afridev Handpump</v>
      </c>
      <c r="R1667" s="71" t="str">
        <f t="shared" si="1002"/>
        <v/>
      </c>
      <c r="S1667" s="71" t="str">
        <f t="shared" ref="S1667:S1730" si="1021">CONCATENATE(Q1667,R1667)</f>
        <v>Afridev Handpump</v>
      </c>
      <c r="T1667" s="71">
        <f t="shared" si="1003"/>
        <v>1</v>
      </c>
      <c r="U1667" s="71">
        <f t="shared" si="1004"/>
        <v>15</v>
      </c>
      <c r="V1667" s="71">
        <f t="shared" si="1005"/>
        <v>1</v>
      </c>
      <c r="W1667" s="71">
        <f t="shared" si="1006"/>
        <v>1</v>
      </c>
      <c r="X1667" s="71" t="str">
        <f t="shared" si="1007"/>
        <v/>
      </c>
      <c r="Y1667" s="71" t="str">
        <f t="shared" si="1008"/>
        <v/>
      </c>
      <c r="Z1667" s="71">
        <f t="shared" ref="Z1667:Z1730" si="1022">IF(P1667="N/A",P1667,IF(OR(W1667="",AND(W1667=0,X1667="",Y1667="")),"No Data",IF(W1667=1,1,IF(AND(X1667=1,Y1667=1),1,0))))</f>
        <v>1</v>
      </c>
      <c r="AA1667" s="71">
        <f t="shared" si="1009"/>
        <v>1</v>
      </c>
      <c r="AB1667" s="71">
        <f t="shared" si="1010"/>
        <v>51</v>
      </c>
      <c r="AC1667" s="71" t="str">
        <f t="shared" si="1011"/>
        <v>Handpump</v>
      </c>
      <c r="AD1667" s="71">
        <f t="shared" ref="AD1667:AD1730" si="1023">IF(AC1667="Handpump",IF(AB1667="","",AB1667),"")</f>
        <v>51</v>
      </c>
      <c r="AE1667" s="71" t="str">
        <f t="shared" ref="AE1667:AE1730" si="1024">IF(AC1667="piped system",IFERROR(20/AB1667*86400/U1667,""),"")</f>
        <v/>
      </c>
      <c r="AF1667" s="71">
        <f t="shared" si="1012"/>
        <v>1</v>
      </c>
      <c r="AG1667" s="71" t="str">
        <f t="shared" si="1013"/>
        <v/>
      </c>
      <c r="AH1667" s="71" t="str">
        <f t="shared" si="1014"/>
        <v/>
      </c>
      <c r="AI1667" s="71">
        <f t="shared" si="1015"/>
        <v>1</v>
      </c>
      <c r="AJ1667" s="71" t="str">
        <f t="shared" si="1016"/>
        <v>Turbidity</v>
      </c>
      <c r="AK1667" s="71">
        <f t="shared" si="1017"/>
        <v>1</v>
      </c>
      <c r="AL1667" s="71">
        <f t="shared" ref="AL1667:AL1730" si="1025">IF(P1667="N/A",P1667,IF(AJ1667="",IF(OR(AG1667=0,AND(AI1667=0,AG1667="")),0,IF(OR(AG1667=1,AH1667=1,AI1667=1),1,"No Data")),IF(OR(AK1667=0,AG1667=0,AND(AI1667=0,AG1667="")),0,IF(AND(AK1667=1,OR(AG1667=1,AH1667=1,AI1667=1)),1,"No Data"))))</f>
        <v>1</v>
      </c>
      <c r="AM1667" s="71">
        <f t="shared" si="1018"/>
        <v>1</v>
      </c>
    </row>
    <row r="1668" spans="1:39" x14ac:dyDescent="0.45">
      <c r="A1668" s="71" t="str">
        <f t="shared" si="988"/>
        <v>2763520054</v>
      </c>
      <c r="B1668" s="71" t="str">
        <f t="shared" si="989"/>
        <v>09-10-2019 08:40:23 UTC</v>
      </c>
      <c r="C1668" s="71" t="str">
        <f t="shared" si="990"/>
        <v>sxm5-t2m3-4wsw</v>
      </c>
      <c r="D1668" s="71" t="str">
        <f t="shared" si="991"/>
        <v>-15.55832760874182</v>
      </c>
      <c r="E1668" s="71" t="str">
        <f t="shared" si="992"/>
        <v>35.18174464814365</v>
      </c>
      <c r="F1668" s="71" t="str">
        <f t="shared" si="993"/>
        <v>967.0</v>
      </c>
      <c r="G1668" s="71" t="str">
        <f t="shared" si="994"/>
        <v>Malawi</v>
      </c>
      <c r="H1668" s="71" t="str">
        <f t="shared" si="995"/>
        <v>Chiradzulu</v>
      </c>
      <c r="I1668" s="71" t="str">
        <f t="shared" si="996"/>
        <v>Chitera</v>
      </c>
      <c r="J1668" s="71" t="str">
        <f t="shared" si="997"/>
        <v>Chelewani</v>
      </c>
      <c r="K1668" s="71" t="str">
        <f t="shared" si="998"/>
        <v>Makalani</v>
      </c>
      <c r="L1668" s="71">
        <f t="shared" si="999"/>
        <v>0</v>
      </c>
      <c r="M1668" s="71">
        <f t="shared" si="1000"/>
        <v>0</v>
      </c>
      <c r="N1668" s="71">
        <f t="shared" si="1019"/>
        <v>0</v>
      </c>
      <c r="O1668" s="71" t="str">
        <f t="shared" si="1020"/>
        <v>No Improved System</v>
      </c>
      <c r="P1668" s="71" t="s">
        <v>96</v>
      </c>
      <c r="Q1668" s="71" t="str">
        <f t="shared" si="1001"/>
        <v/>
      </c>
      <c r="R1668" s="71" t="str">
        <f t="shared" si="1002"/>
        <v>Scoophole</v>
      </c>
      <c r="S1668" s="71" t="str">
        <f t="shared" si="1021"/>
        <v>Scoophole</v>
      </c>
      <c r="T1668" s="71" t="str">
        <f t="shared" si="1003"/>
        <v>N/A</v>
      </c>
      <c r="U1668" s="71">
        <f t="shared" si="1004"/>
        <v>450</v>
      </c>
      <c r="V1668" s="71" t="str">
        <f t="shared" si="1005"/>
        <v>N/A</v>
      </c>
      <c r="W1668" s="71" t="str">
        <f t="shared" si="1006"/>
        <v/>
      </c>
      <c r="X1668" s="71" t="str">
        <f t="shared" si="1007"/>
        <v/>
      </c>
      <c r="Y1668" s="71" t="str">
        <f t="shared" si="1008"/>
        <v/>
      </c>
      <c r="Z1668" s="71" t="str">
        <f t="shared" si="1022"/>
        <v>N/A</v>
      </c>
      <c r="AA1668" s="71" t="str">
        <f t="shared" si="1009"/>
        <v>N/A</v>
      </c>
      <c r="AB1668" s="71" t="str">
        <f t="shared" si="1010"/>
        <v/>
      </c>
      <c r="AC1668" s="71" t="str">
        <f t="shared" si="1011"/>
        <v/>
      </c>
      <c r="AD1668" s="71" t="str">
        <f t="shared" si="1023"/>
        <v/>
      </c>
      <c r="AE1668" s="71" t="str">
        <f t="shared" si="1024"/>
        <v/>
      </c>
      <c r="AF1668" s="71" t="str">
        <f t="shared" si="1012"/>
        <v>N/A</v>
      </c>
      <c r="AG1668" s="71" t="str">
        <f t="shared" si="1013"/>
        <v/>
      </c>
      <c r="AH1668" s="71" t="str">
        <f t="shared" si="1014"/>
        <v/>
      </c>
      <c r="AI1668" s="71" t="str">
        <f t="shared" si="1015"/>
        <v/>
      </c>
      <c r="AJ1668" s="71" t="str">
        <f t="shared" si="1016"/>
        <v/>
      </c>
      <c r="AK1668" s="71" t="str">
        <f t="shared" si="1017"/>
        <v/>
      </c>
      <c r="AL1668" s="71" t="str">
        <f t="shared" si="1025"/>
        <v>N/A</v>
      </c>
      <c r="AM1668" s="71" t="str">
        <f t="shared" si="1018"/>
        <v>N/A</v>
      </c>
    </row>
    <row r="1669" spans="1:39" x14ac:dyDescent="0.45">
      <c r="A1669" s="71" t="str">
        <f t="shared" si="988"/>
        <v>2763310474</v>
      </c>
      <c r="B1669" s="71" t="str">
        <f t="shared" si="989"/>
        <v>09-10-2019 08:58:47 UTC</v>
      </c>
      <c r="C1669" s="71" t="str">
        <f t="shared" si="990"/>
        <v>dtvw-37xk-asm9</v>
      </c>
      <c r="D1669" s="71" t="str">
        <f t="shared" si="991"/>
        <v>-15.554609480313957</v>
      </c>
      <c r="E1669" s="71" t="str">
        <f t="shared" si="992"/>
        <v>35.18234529532492</v>
      </c>
      <c r="F1669" s="71" t="str">
        <f t="shared" si="993"/>
        <v>998.0</v>
      </c>
      <c r="G1669" s="71" t="str">
        <f t="shared" si="994"/>
        <v>Malawi</v>
      </c>
      <c r="H1669" s="71" t="str">
        <f t="shared" si="995"/>
        <v>Chiradzulu</v>
      </c>
      <c r="I1669" s="71" t="str">
        <f t="shared" si="996"/>
        <v>Chitera</v>
      </c>
      <c r="J1669" s="71" t="str">
        <f t="shared" si="997"/>
        <v>Chelewani</v>
      </c>
      <c r="K1669" s="71" t="str">
        <f t="shared" si="998"/>
        <v>Makalani</v>
      </c>
      <c r="L1669" s="71">
        <f t="shared" si="999"/>
        <v>0</v>
      </c>
      <c r="M1669" s="71">
        <f t="shared" si="1000"/>
        <v>0</v>
      </c>
      <c r="N1669" s="71">
        <f t="shared" si="1019"/>
        <v>2</v>
      </c>
      <c r="O1669" s="71" t="str">
        <f t="shared" si="1020"/>
        <v>Inadequate Level of Service</v>
      </c>
      <c r="P1669" s="71">
        <v>1</v>
      </c>
      <c r="Q1669" s="71" t="str">
        <f t="shared" si="1001"/>
        <v>Public Tap</v>
      </c>
      <c r="R1669" s="71" t="str">
        <f t="shared" si="1002"/>
        <v/>
      </c>
      <c r="S1669" s="71" t="str">
        <f t="shared" si="1021"/>
        <v>Public Tap</v>
      </c>
      <c r="T1669" s="71">
        <f t="shared" si="1003"/>
        <v>1</v>
      </c>
      <c r="U1669" s="71">
        <f t="shared" si="1004"/>
        <v>450</v>
      </c>
      <c r="V1669" s="71">
        <f t="shared" si="1005"/>
        <v>0</v>
      </c>
      <c r="W1669" s="71">
        <f t="shared" si="1006"/>
        <v>0</v>
      </c>
      <c r="X1669" s="71">
        <f t="shared" si="1007"/>
        <v>1</v>
      </c>
      <c r="Y1669" s="71">
        <f t="shared" si="1008"/>
        <v>0</v>
      </c>
      <c r="Z1669" s="71">
        <f t="shared" si="1022"/>
        <v>0</v>
      </c>
      <c r="AA1669" s="71">
        <f t="shared" si="1009"/>
        <v>0</v>
      </c>
      <c r="AB1669" s="71">
        <f t="shared" si="1010"/>
        <v>0</v>
      </c>
      <c r="AC1669" s="71" t="str">
        <f t="shared" si="1011"/>
        <v>Piped System</v>
      </c>
      <c r="AD1669" s="71" t="str">
        <f t="shared" si="1023"/>
        <v/>
      </c>
      <c r="AE1669" s="71" t="str">
        <f t="shared" si="1024"/>
        <v/>
      </c>
      <c r="AF1669" s="71" t="str">
        <f t="shared" si="1012"/>
        <v>No Data</v>
      </c>
      <c r="AG1669" s="71" t="str">
        <f t="shared" si="1013"/>
        <v/>
      </c>
      <c r="AH1669" s="71" t="str">
        <f t="shared" si="1014"/>
        <v/>
      </c>
      <c r="AI1669" s="71" t="str">
        <f t="shared" si="1015"/>
        <v/>
      </c>
      <c r="AJ1669" s="71" t="str">
        <f t="shared" si="1016"/>
        <v>Turbidity</v>
      </c>
      <c r="AK1669" s="71" t="str">
        <f t="shared" si="1017"/>
        <v/>
      </c>
      <c r="AL1669" s="71" t="str">
        <f t="shared" si="1025"/>
        <v>No Data</v>
      </c>
      <c r="AM1669" s="71">
        <f t="shared" si="1018"/>
        <v>0</v>
      </c>
    </row>
    <row r="1670" spans="1:39" x14ac:dyDescent="0.45">
      <c r="A1670" s="71" t="str">
        <f t="shared" si="988"/>
        <v>2776600070</v>
      </c>
      <c r="B1670" s="71" t="str">
        <f t="shared" si="989"/>
        <v>09-10-2019 09:17:02 UTC</v>
      </c>
      <c r="C1670" s="71" t="str">
        <f t="shared" si="990"/>
        <v>vtj9-xuwk-vpes</v>
      </c>
      <c r="D1670" s="71" t="str">
        <f t="shared" si="991"/>
        <v>-15.638832855038345</v>
      </c>
      <c r="E1670" s="71" t="str">
        <f t="shared" si="992"/>
        <v>35.15386358834803</v>
      </c>
      <c r="F1670" s="71" t="str">
        <f t="shared" si="993"/>
        <v>1068.0</v>
      </c>
      <c r="G1670" s="71" t="str">
        <f t="shared" si="994"/>
        <v>Malawi</v>
      </c>
      <c r="H1670" s="71" t="str">
        <f t="shared" si="995"/>
        <v>Chiradzulu</v>
      </c>
      <c r="I1670" s="71" t="str">
        <f t="shared" si="996"/>
        <v>Mpama</v>
      </c>
      <c r="J1670" s="71" t="str">
        <f t="shared" si="997"/>
        <v>Kachingwe</v>
      </c>
      <c r="K1670" s="71" t="str">
        <f t="shared" si="998"/>
        <v>Mkwera</v>
      </c>
      <c r="L1670" s="71">
        <f t="shared" si="999"/>
        <v>0</v>
      </c>
      <c r="M1670" s="71">
        <f t="shared" si="1000"/>
        <v>0</v>
      </c>
      <c r="N1670" s="71">
        <f t="shared" si="1019"/>
        <v>7</v>
      </c>
      <c r="O1670" s="71" t="str">
        <f t="shared" si="1020"/>
        <v>Intermediate Level of Service</v>
      </c>
      <c r="P1670" s="71">
        <v>1</v>
      </c>
      <c r="Q1670" s="71" t="str">
        <f t="shared" si="1001"/>
        <v>Afridev Handpump</v>
      </c>
      <c r="R1670" s="71" t="str">
        <f t="shared" si="1002"/>
        <v/>
      </c>
      <c r="S1670" s="71" t="str">
        <f t="shared" si="1021"/>
        <v>Afridev Handpump</v>
      </c>
      <c r="T1670" s="71">
        <f t="shared" si="1003"/>
        <v>1</v>
      </c>
      <c r="U1670" s="71">
        <f t="shared" si="1004"/>
        <v>900</v>
      </c>
      <c r="V1670" s="71">
        <f t="shared" si="1005"/>
        <v>0</v>
      </c>
      <c r="W1670" s="71">
        <f t="shared" si="1006"/>
        <v>1</v>
      </c>
      <c r="X1670" s="71" t="str">
        <f t="shared" si="1007"/>
        <v/>
      </c>
      <c r="Y1670" s="71" t="str">
        <f t="shared" si="1008"/>
        <v/>
      </c>
      <c r="Z1670" s="71">
        <f t="shared" si="1022"/>
        <v>1</v>
      </c>
      <c r="AA1670" s="71">
        <f t="shared" si="1009"/>
        <v>1</v>
      </c>
      <c r="AB1670" s="71">
        <f t="shared" si="1010"/>
        <v>44</v>
      </c>
      <c r="AC1670" s="71" t="str">
        <f t="shared" si="1011"/>
        <v>Handpump</v>
      </c>
      <c r="AD1670" s="71">
        <f t="shared" si="1023"/>
        <v>44</v>
      </c>
      <c r="AE1670" s="71" t="str">
        <f t="shared" si="1024"/>
        <v/>
      </c>
      <c r="AF1670" s="71">
        <f t="shared" si="1012"/>
        <v>1</v>
      </c>
      <c r="AG1670" s="71" t="str">
        <f t="shared" si="1013"/>
        <v/>
      </c>
      <c r="AH1670" s="71" t="str">
        <f t="shared" si="1014"/>
        <v/>
      </c>
      <c r="AI1670" s="71">
        <f t="shared" si="1015"/>
        <v>1</v>
      </c>
      <c r="AJ1670" s="71" t="str">
        <f t="shared" si="1016"/>
        <v>Turbidity</v>
      </c>
      <c r="AK1670" s="71">
        <f t="shared" si="1017"/>
        <v>1</v>
      </c>
      <c r="AL1670" s="71">
        <f t="shared" si="1025"/>
        <v>1</v>
      </c>
      <c r="AM1670" s="71">
        <f t="shared" si="1018"/>
        <v>1</v>
      </c>
    </row>
    <row r="1671" spans="1:39" x14ac:dyDescent="0.45">
      <c r="A1671" s="71" t="str">
        <f t="shared" si="988"/>
        <v>2774520063</v>
      </c>
      <c r="B1671" s="71" t="str">
        <f t="shared" si="989"/>
        <v>09-10-2019 09:19:15 UTC</v>
      </c>
      <c r="C1671" s="71" t="str">
        <f t="shared" si="990"/>
        <v>shms-vujw-2hbv</v>
      </c>
      <c r="D1671" s="71" t="str">
        <f t="shared" si="991"/>
        <v>-15.638721291907132</v>
      </c>
      <c r="E1671" s="71" t="str">
        <f t="shared" si="992"/>
        <v>35.17234308645129</v>
      </c>
      <c r="F1671" s="71" t="str">
        <f t="shared" si="993"/>
        <v>1047.0</v>
      </c>
      <c r="G1671" s="71" t="str">
        <f t="shared" si="994"/>
        <v>Malawi</v>
      </c>
      <c r="H1671" s="71" t="str">
        <f t="shared" si="995"/>
        <v>Chiradzulu</v>
      </c>
      <c r="I1671" s="71" t="str">
        <f t="shared" si="996"/>
        <v>Mpama</v>
      </c>
      <c r="J1671" s="71" t="str">
        <f t="shared" si="997"/>
        <v>Makalani</v>
      </c>
      <c r="K1671" s="71" t="str">
        <f t="shared" si="998"/>
        <v>Nakoli</v>
      </c>
      <c r="L1671" s="71">
        <f t="shared" si="999"/>
        <v>0</v>
      </c>
      <c r="M1671" s="71">
        <f t="shared" si="1000"/>
        <v>0</v>
      </c>
      <c r="N1671" s="71">
        <f t="shared" si="1019"/>
        <v>0</v>
      </c>
      <c r="O1671" s="71" t="str">
        <f t="shared" si="1020"/>
        <v>No Improved System</v>
      </c>
      <c r="P1671" s="71" t="s">
        <v>96</v>
      </c>
      <c r="Q1671" s="71" t="str">
        <f t="shared" si="1001"/>
        <v/>
      </c>
      <c r="R1671" s="71" t="str">
        <f t="shared" si="1002"/>
        <v>Unprotected well</v>
      </c>
      <c r="S1671" s="71" t="str">
        <f t="shared" si="1021"/>
        <v>Unprotected well</v>
      </c>
      <c r="T1671" s="71" t="str">
        <f t="shared" si="1003"/>
        <v>N/A</v>
      </c>
      <c r="U1671" s="71">
        <f t="shared" si="1004"/>
        <v>125</v>
      </c>
      <c r="V1671" s="71" t="str">
        <f t="shared" si="1005"/>
        <v>N/A</v>
      </c>
      <c r="W1671" s="71" t="str">
        <f t="shared" si="1006"/>
        <v/>
      </c>
      <c r="X1671" s="71" t="str">
        <f t="shared" si="1007"/>
        <v/>
      </c>
      <c r="Y1671" s="71" t="str">
        <f t="shared" si="1008"/>
        <v/>
      </c>
      <c r="Z1671" s="71" t="str">
        <f t="shared" si="1022"/>
        <v>N/A</v>
      </c>
      <c r="AA1671" s="71" t="str">
        <f t="shared" si="1009"/>
        <v>N/A</v>
      </c>
      <c r="AB1671" s="71" t="str">
        <f t="shared" si="1010"/>
        <v/>
      </c>
      <c r="AC1671" s="71" t="str">
        <f t="shared" si="1011"/>
        <v/>
      </c>
      <c r="AD1671" s="71" t="str">
        <f t="shared" si="1023"/>
        <v/>
      </c>
      <c r="AE1671" s="71" t="str">
        <f t="shared" si="1024"/>
        <v/>
      </c>
      <c r="AF1671" s="71" t="str">
        <f t="shared" si="1012"/>
        <v>N/A</v>
      </c>
      <c r="AG1671" s="71" t="str">
        <f t="shared" si="1013"/>
        <v/>
      </c>
      <c r="AH1671" s="71" t="str">
        <f t="shared" si="1014"/>
        <v/>
      </c>
      <c r="AI1671" s="71" t="str">
        <f t="shared" si="1015"/>
        <v/>
      </c>
      <c r="AJ1671" s="71" t="str">
        <f t="shared" si="1016"/>
        <v/>
      </c>
      <c r="AK1671" s="71" t="str">
        <f t="shared" si="1017"/>
        <v/>
      </c>
      <c r="AL1671" s="71" t="str">
        <f t="shared" si="1025"/>
        <v>N/A</v>
      </c>
      <c r="AM1671" s="71" t="str">
        <f t="shared" si="1018"/>
        <v>N/A</v>
      </c>
    </row>
    <row r="1672" spans="1:39" x14ac:dyDescent="0.45">
      <c r="A1672" s="71" t="str">
        <f t="shared" si="988"/>
        <v>2774500054</v>
      </c>
      <c r="B1672" s="71" t="str">
        <f t="shared" si="989"/>
        <v>09-10-2019 09:59:05 UTC</v>
      </c>
      <c r="C1672" s="71" t="str">
        <f t="shared" si="990"/>
        <v>dks8-feww-b3xe</v>
      </c>
      <c r="D1672" s="71" t="str">
        <f t="shared" si="991"/>
        <v>-15.825393442064524</v>
      </c>
      <c r="E1672" s="71" t="str">
        <f t="shared" si="992"/>
        <v>35.17333198338747</v>
      </c>
      <c r="F1672" s="71" t="str">
        <f t="shared" si="993"/>
        <v>891.0</v>
      </c>
      <c r="G1672" s="71" t="str">
        <f t="shared" si="994"/>
        <v>Malawi</v>
      </c>
      <c r="H1672" s="71" t="str">
        <f t="shared" si="995"/>
        <v>Chiradzulu</v>
      </c>
      <c r="I1672" s="71" t="str">
        <f t="shared" si="996"/>
        <v>Likoswe</v>
      </c>
      <c r="J1672" s="71" t="str">
        <f t="shared" si="997"/>
        <v>Masikini</v>
      </c>
      <c r="K1672" s="71" t="str">
        <f t="shared" si="998"/>
        <v>Nyama</v>
      </c>
      <c r="L1672" s="71">
        <f t="shared" si="999"/>
        <v>0</v>
      </c>
      <c r="M1672" s="71">
        <f t="shared" si="1000"/>
        <v>0</v>
      </c>
      <c r="N1672" s="71">
        <f t="shared" si="1019"/>
        <v>5</v>
      </c>
      <c r="O1672" s="71" t="str">
        <f t="shared" si="1020"/>
        <v>Basic Level of Service</v>
      </c>
      <c r="P1672" s="71">
        <v>1</v>
      </c>
      <c r="Q1672" s="71" t="str">
        <f t="shared" si="1001"/>
        <v>Afridev Handpump</v>
      </c>
      <c r="R1672" s="71" t="str">
        <f t="shared" si="1002"/>
        <v/>
      </c>
      <c r="S1672" s="71" t="str">
        <f t="shared" si="1021"/>
        <v>Afridev Handpump</v>
      </c>
      <c r="T1672" s="71">
        <f t="shared" si="1003"/>
        <v>1</v>
      </c>
      <c r="U1672" s="71">
        <f t="shared" si="1004"/>
        <v>172</v>
      </c>
      <c r="V1672" s="71">
        <f t="shared" si="1005"/>
        <v>1</v>
      </c>
      <c r="W1672" s="71">
        <f t="shared" si="1006"/>
        <v>1</v>
      </c>
      <c r="X1672" s="71" t="str">
        <f t="shared" si="1007"/>
        <v/>
      </c>
      <c r="Y1672" s="71" t="str">
        <f t="shared" si="1008"/>
        <v/>
      </c>
      <c r="Z1672" s="71">
        <f t="shared" si="1022"/>
        <v>1</v>
      </c>
      <c r="AA1672" s="71">
        <f t="shared" si="1009"/>
        <v>0</v>
      </c>
      <c r="AB1672" s="71">
        <f t="shared" si="1010"/>
        <v>0</v>
      </c>
      <c r="AC1672" s="71" t="str">
        <f t="shared" si="1011"/>
        <v>Handpump</v>
      </c>
      <c r="AD1672" s="71">
        <f t="shared" si="1023"/>
        <v>0</v>
      </c>
      <c r="AE1672" s="71" t="str">
        <f t="shared" si="1024"/>
        <v/>
      </c>
      <c r="AF1672" s="71">
        <f t="shared" si="1012"/>
        <v>1</v>
      </c>
      <c r="AG1672" s="71" t="str">
        <f t="shared" si="1013"/>
        <v/>
      </c>
      <c r="AH1672" s="71" t="str">
        <f t="shared" si="1014"/>
        <v/>
      </c>
      <c r="AI1672" s="71" t="str">
        <f t="shared" si="1015"/>
        <v/>
      </c>
      <c r="AJ1672" s="71" t="str">
        <f t="shared" si="1016"/>
        <v>Turbidity</v>
      </c>
      <c r="AK1672" s="71" t="str">
        <f t="shared" si="1017"/>
        <v/>
      </c>
      <c r="AL1672" s="71" t="str">
        <f t="shared" si="1025"/>
        <v>No Data</v>
      </c>
      <c r="AM1672" s="71">
        <f t="shared" si="1018"/>
        <v>0</v>
      </c>
    </row>
    <row r="1673" spans="1:39" x14ac:dyDescent="0.45">
      <c r="A1673" s="71" t="str">
        <f t="shared" si="988"/>
        <v>2772710058</v>
      </c>
      <c r="B1673" s="71" t="str">
        <f t="shared" si="989"/>
        <v>09-10-2019 10:18:14 UTC</v>
      </c>
      <c r="C1673" s="71" t="str">
        <f t="shared" si="990"/>
        <v>9vhp-9k46-w48e</v>
      </c>
      <c r="D1673" s="71" t="str">
        <f t="shared" si="991"/>
        <v>-15.825673439539969</v>
      </c>
      <c r="E1673" s="71" t="str">
        <f t="shared" si="992"/>
        <v>35.175223695114255</v>
      </c>
      <c r="F1673" s="71" t="str">
        <f t="shared" si="993"/>
        <v>915.0</v>
      </c>
      <c r="G1673" s="71" t="str">
        <f t="shared" si="994"/>
        <v>Malawi</v>
      </c>
      <c r="H1673" s="71" t="str">
        <f t="shared" si="995"/>
        <v>Chiradzulu</v>
      </c>
      <c r="I1673" s="71" t="str">
        <f t="shared" si="996"/>
        <v>Likoswe</v>
      </c>
      <c r="J1673" s="71" t="str">
        <f t="shared" si="997"/>
        <v>Masikini</v>
      </c>
      <c r="K1673" s="71" t="str">
        <f t="shared" si="998"/>
        <v>Nyama</v>
      </c>
      <c r="L1673" s="71">
        <f t="shared" si="999"/>
        <v>0</v>
      </c>
      <c r="M1673" s="71">
        <f t="shared" si="1000"/>
        <v>0</v>
      </c>
      <c r="N1673" s="71">
        <f t="shared" si="1019"/>
        <v>5</v>
      </c>
      <c r="O1673" s="71" t="str">
        <f t="shared" si="1020"/>
        <v>Basic Level of Service</v>
      </c>
      <c r="P1673" s="71">
        <v>1</v>
      </c>
      <c r="Q1673" s="71" t="str">
        <f t="shared" si="1001"/>
        <v>Afridev Handpump</v>
      </c>
      <c r="R1673" s="71" t="str">
        <f t="shared" si="1002"/>
        <v/>
      </c>
      <c r="S1673" s="71" t="str">
        <f t="shared" si="1021"/>
        <v>Afridev Handpump</v>
      </c>
      <c r="T1673" s="71">
        <f t="shared" si="1003"/>
        <v>1</v>
      </c>
      <c r="U1673" s="71">
        <f t="shared" si="1004"/>
        <v>172</v>
      </c>
      <c r="V1673" s="71">
        <f t="shared" si="1005"/>
        <v>1</v>
      </c>
      <c r="W1673" s="71">
        <f t="shared" si="1006"/>
        <v>1</v>
      </c>
      <c r="X1673" s="71" t="str">
        <f t="shared" si="1007"/>
        <v/>
      </c>
      <c r="Y1673" s="71" t="str">
        <f t="shared" si="1008"/>
        <v/>
      </c>
      <c r="Z1673" s="71">
        <f t="shared" si="1022"/>
        <v>1</v>
      </c>
      <c r="AA1673" s="71">
        <f t="shared" si="1009"/>
        <v>0</v>
      </c>
      <c r="AB1673" s="71">
        <f t="shared" si="1010"/>
        <v>0</v>
      </c>
      <c r="AC1673" s="71" t="str">
        <f t="shared" si="1011"/>
        <v>Handpump</v>
      </c>
      <c r="AD1673" s="71">
        <f t="shared" si="1023"/>
        <v>0</v>
      </c>
      <c r="AE1673" s="71" t="str">
        <f t="shared" si="1024"/>
        <v/>
      </c>
      <c r="AF1673" s="71">
        <f t="shared" si="1012"/>
        <v>1</v>
      </c>
      <c r="AG1673" s="71" t="str">
        <f t="shared" si="1013"/>
        <v/>
      </c>
      <c r="AH1673" s="71" t="str">
        <f t="shared" si="1014"/>
        <v/>
      </c>
      <c r="AI1673" s="71" t="str">
        <f t="shared" si="1015"/>
        <v/>
      </c>
      <c r="AJ1673" s="71" t="str">
        <f t="shared" si="1016"/>
        <v>Turbidity</v>
      </c>
      <c r="AK1673" s="71" t="str">
        <f t="shared" si="1017"/>
        <v/>
      </c>
      <c r="AL1673" s="71" t="str">
        <f t="shared" si="1025"/>
        <v>No Data</v>
      </c>
      <c r="AM1673" s="71">
        <f t="shared" si="1018"/>
        <v>0</v>
      </c>
    </row>
    <row r="1674" spans="1:39" x14ac:dyDescent="0.45">
      <c r="A1674" s="71" t="str">
        <f t="shared" si="988"/>
        <v>2765951286</v>
      </c>
      <c r="B1674" s="71" t="str">
        <f t="shared" si="989"/>
        <v>14-10-2019 08:42:18 UTC</v>
      </c>
      <c r="C1674" s="71" t="str">
        <f t="shared" si="990"/>
        <v>vtcr-pdtm-w23b</v>
      </c>
      <c r="D1674" s="71" t="str">
        <f t="shared" si="991"/>
        <v>-15.696203587576747</v>
      </c>
      <c r="E1674" s="71" t="str">
        <f t="shared" si="992"/>
        <v>35.30135113745928</v>
      </c>
      <c r="F1674" s="71" t="str">
        <f t="shared" si="993"/>
        <v>791.0</v>
      </c>
      <c r="G1674" s="71" t="str">
        <f t="shared" si="994"/>
        <v>Malawi</v>
      </c>
      <c r="H1674" s="71" t="str">
        <f t="shared" si="995"/>
        <v>Chiradzulu</v>
      </c>
      <c r="I1674" s="71" t="str">
        <f t="shared" si="996"/>
        <v>Sandrack</v>
      </c>
      <c r="J1674" s="71" t="str">
        <f t="shared" si="997"/>
        <v>Munlo</v>
      </c>
      <c r="K1674" s="71" t="str">
        <f t="shared" si="998"/>
        <v>Munlo</v>
      </c>
      <c r="L1674" s="71">
        <f t="shared" si="999"/>
        <v>0</v>
      </c>
      <c r="M1674" s="71">
        <f t="shared" si="1000"/>
        <v>0</v>
      </c>
      <c r="N1674" s="71">
        <f t="shared" si="1019"/>
        <v>0</v>
      </c>
      <c r="O1674" s="71" t="str">
        <f t="shared" si="1020"/>
        <v>No Improved System</v>
      </c>
      <c r="P1674" s="71" t="s">
        <v>96</v>
      </c>
      <c r="Q1674" s="71" t="str">
        <f t="shared" si="1001"/>
        <v/>
      </c>
      <c r="R1674" s="71" t="str">
        <f t="shared" si="1002"/>
        <v>Unprotected well</v>
      </c>
      <c r="S1674" s="71" t="str">
        <f t="shared" si="1021"/>
        <v>Unprotected well</v>
      </c>
      <c r="T1674" s="71" t="str">
        <f t="shared" si="1003"/>
        <v>N/A</v>
      </c>
      <c r="U1674" s="71">
        <f t="shared" si="1004"/>
        <v>30</v>
      </c>
      <c r="V1674" s="71" t="str">
        <f t="shared" si="1005"/>
        <v>N/A</v>
      </c>
      <c r="W1674" s="71" t="str">
        <f t="shared" si="1006"/>
        <v/>
      </c>
      <c r="X1674" s="71" t="str">
        <f t="shared" si="1007"/>
        <v/>
      </c>
      <c r="Y1674" s="71" t="str">
        <f t="shared" si="1008"/>
        <v/>
      </c>
      <c r="Z1674" s="71" t="str">
        <f t="shared" si="1022"/>
        <v>N/A</v>
      </c>
      <c r="AA1674" s="71" t="str">
        <f t="shared" si="1009"/>
        <v>N/A</v>
      </c>
      <c r="AB1674" s="71" t="str">
        <f t="shared" si="1010"/>
        <v/>
      </c>
      <c r="AC1674" s="71" t="str">
        <f t="shared" si="1011"/>
        <v/>
      </c>
      <c r="AD1674" s="71" t="str">
        <f t="shared" si="1023"/>
        <v/>
      </c>
      <c r="AE1674" s="71" t="str">
        <f t="shared" si="1024"/>
        <v/>
      </c>
      <c r="AF1674" s="71" t="str">
        <f t="shared" si="1012"/>
        <v>N/A</v>
      </c>
      <c r="AG1674" s="71" t="str">
        <f t="shared" si="1013"/>
        <v/>
      </c>
      <c r="AH1674" s="71" t="str">
        <f t="shared" si="1014"/>
        <v/>
      </c>
      <c r="AI1674" s="71" t="str">
        <f t="shared" si="1015"/>
        <v/>
      </c>
      <c r="AJ1674" s="71" t="str">
        <f t="shared" si="1016"/>
        <v/>
      </c>
      <c r="AK1674" s="71" t="str">
        <f t="shared" si="1017"/>
        <v/>
      </c>
      <c r="AL1674" s="71" t="str">
        <f t="shared" si="1025"/>
        <v>N/A</v>
      </c>
      <c r="AM1674" s="71" t="str">
        <f t="shared" si="1018"/>
        <v>N/A</v>
      </c>
    </row>
    <row r="1675" spans="1:39" x14ac:dyDescent="0.45">
      <c r="A1675" s="71" t="str">
        <f t="shared" si="988"/>
        <v>2769392036</v>
      </c>
      <c r="B1675" s="71" t="str">
        <f t="shared" si="989"/>
        <v>14-10-2019 08:47:58 UTC</v>
      </c>
      <c r="C1675" s="71" t="str">
        <f t="shared" si="990"/>
        <v>ahqs-w560-x93s</v>
      </c>
      <c r="D1675" s="71" t="str">
        <f t="shared" si="991"/>
        <v>-15.65825950819999</v>
      </c>
      <c r="E1675" s="71" t="str">
        <f t="shared" si="992"/>
        <v>35.17312344163656</v>
      </c>
      <c r="F1675" s="71" t="str">
        <f t="shared" si="993"/>
        <v>988.0</v>
      </c>
      <c r="G1675" s="71" t="str">
        <f t="shared" si="994"/>
        <v>Malawi</v>
      </c>
      <c r="H1675" s="71" t="str">
        <f t="shared" si="995"/>
        <v>Chiradzulu</v>
      </c>
      <c r="I1675" s="71" t="str">
        <f t="shared" si="996"/>
        <v>Mpama</v>
      </c>
      <c r="J1675" s="71" t="str">
        <f t="shared" si="997"/>
        <v>Mpama</v>
      </c>
      <c r="K1675" s="71" t="str">
        <f t="shared" si="998"/>
        <v>Mchochera</v>
      </c>
      <c r="L1675" s="71">
        <f t="shared" si="999"/>
        <v>0</v>
      </c>
      <c r="M1675" s="71">
        <f t="shared" si="1000"/>
        <v>0</v>
      </c>
      <c r="N1675" s="71">
        <f t="shared" si="1019"/>
        <v>5</v>
      </c>
      <c r="O1675" s="71" t="str">
        <f t="shared" si="1020"/>
        <v>Basic Level of Service</v>
      </c>
      <c r="P1675" s="71">
        <v>1</v>
      </c>
      <c r="Q1675" s="71" t="str">
        <f t="shared" si="1001"/>
        <v>Afridev Handpump</v>
      </c>
      <c r="R1675" s="71" t="str">
        <f t="shared" si="1002"/>
        <v/>
      </c>
      <c r="S1675" s="71" t="str">
        <f t="shared" si="1021"/>
        <v>Afridev Handpump</v>
      </c>
      <c r="T1675" s="71">
        <f t="shared" si="1003"/>
        <v>1</v>
      </c>
      <c r="U1675" s="71">
        <f t="shared" si="1004"/>
        <v>350</v>
      </c>
      <c r="V1675" s="71">
        <f t="shared" si="1005"/>
        <v>0</v>
      </c>
      <c r="W1675" s="71">
        <f t="shared" si="1006"/>
        <v>0</v>
      </c>
      <c r="X1675" s="71">
        <f t="shared" si="1007"/>
        <v>1</v>
      </c>
      <c r="Y1675" s="71">
        <f t="shared" si="1008"/>
        <v>0</v>
      </c>
      <c r="Z1675" s="71">
        <f t="shared" si="1022"/>
        <v>0</v>
      </c>
      <c r="AA1675" s="71">
        <f t="shared" si="1009"/>
        <v>1</v>
      </c>
      <c r="AB1675" s="71">
        <f t="shared" si="1010"/>
        <v>72</v>
      </c>
      <c r="AC1675" s="71" t="str">
        <f t="shared" si="1011"/>
        <v>Handpump</v>
      </c>
      <c r="AD1675" s="71">
        <f t="shared" si="1023"/>
        <v>72</v>
      </c>
      <c r="AE1675" s="71" t="str">
        <f t="shared" si="1024"/>
        <v/>
      </c>
      <c r="AF1675" s="71">
        <f t="shared" si="1012"/>
        <v>1</v>
      </c>
      <c r="AG1675" s="71" t="str">
        <f t="shared" si="1013"/>
        <v/>
      </c>
      <c r="AH1675" s="71" t="str">
        <f t="shared" si="1014"/>
        <v/>
      </c>
      <c r="AI1675" s="71">
        <f t="shared" si="1015"/>
        <v>1</v>
      </c>
      <c r="AJ1675" s="71" t="str">
        <f t="shared" si="1016"/>
        <v>Turbidity</v>
      </c>
      <c r="AK1675" s="71">
        <f t="shared" si="1017"/>
        <v>1</v>
      </c>
      <c r="AL1675" s="71">
        <f t="shared" si="1025"/>
        <v>1</v>
      </c>
      <c r="AM1675" s="71">
        <f t="shared" si="1018"/>
        <v>0</v>
      </c>
    </row>
    <row r="1676" spans="1:39" x14ac:dyDescent="0.45">
      <c r="A1676" s="71" t="str">
        <f t="shared" si="988"/>
        <v>2786441145</v>
      </c>
      <c r="B1676" s="71" t="str">
        <f t="shared" si="989"/>
        <v>14-10-2019 08:49:53 UTC</v>
      </c>
      <c r="C1676" s="71" t="str">
        <f t="shared" si="990"/>
        <v>j8pv-euby-j422</v>
      </c>
      <c r="D1676" s="71" t="str">
        <f t="shared" si="991"/>
        <v>-15.666827992536128</v>
      </c>
      <c r="E1676" s="71" t="str">
        <f t="shared" si="992"/>
        <v>35.16775315627456</v>
      </c>
      <c r="F1676" s="71" t="str">
        <f t="shared" si="993"/>
        <v>1030.0</v>
      </c>
      <c r="G1676" s="71" t="str">
        <f t="shared" si="994"/>
        <v>Malawi</v>
      </c>
      <c r="H1676" s="71" t="str">
        <f t="shared" si="995"/>
        <v>Chiradzulu</v>
      </c>
      <c r="I1676" s="71" t="str">
        <f t="shared" si="996"/>
        <v>Mpama</v>
      </c>
      <c r="J1676" s="71" t="str">
        <f t="shared" si="997"/>
        <v>Mpama</v>
      </c>
      <c r="K1676" s="71" t="str">
        <f t="shared" si="998"/>
        <v>Mnunkha</v>
      </c>
      <c r="L1676" s="71">
        <f t="shared" si="999"/>
        <v>0</v>
      </c>
      <c r="M1676" s="71">
        <f t="shared" si="1000"/>
        <v>0</v>
      </c>
      <c r="N1676" s="71">
        <f t="shared" si="1019"/>
        <v>8</v>
      </c>
      <c r="O1676" s="71" t="str">
        <f t="shared" si="1020"/>
        <v>High Level of Service</v>
      </c>
      <c r="P1676" s="71">
        <v>1</v>
      </c>
      <c r="Q1676" s="71" t="str">
        <f t="shared" si="1001"/>
        <v>Afridev Handpump</v>
      </c>
      <c r="R1676" s="71" t="str">
        <f t="shared" si="1002"/>
        <v/>
      </c>
      <c r="S1676" s="71" t="str">
        <f t="shared" si="1021"/>
        <v>Afridev Handpump</v>
      </c>
      <c r="T1676" s="71">
        <f t="shared" si="1003"/>
        <v>1</v>
      </c>
      <c r="U1676" s="71">
        <f t="shared" si="1004"/>
        <v>150</v>
      </c>
      <c r="V1676" s="71">
        <f t="shared" si="1005"/>
        <v>1</v>
      </c>
      <c r="W1676" s="71">
        <f t="shared" si="1006"/>
        <v>1</v>
      </c>
      <c r="X1676" s="71" t="str">
        <f t="shared" si="1007"/>
        <v/>
      </c>
      <c r="Y1676" s="71" t="str">
        <f t="shared" si="1008"/>
        <v/>
      </c>
      <c r="Z1676" s="71">
        <f t="shared" si="1022"/>
        <v>1</v>
      </c>
      <c r="AA1676" s="71">
        <f t="shared" si="1009"/>
        <v>1</v>
      </c>
      <c r="AB1676" s="71">
        <f t="shared" si="1010"/>
        <v>66</v>
      </c>
      <c r="AC1676" s="71" t="str">
        <f t="shared" si="1011"/>
        <v>Handpump</v>
      </c>
      <c r="AD1676" s="71">
        <f t="shared" si="1023"/>
        <v>66</v>
      </c>
      <c r="AE1676" s="71" t="str">
        <f t="shared" si="1024"/>
        <v/>
      </c>
      <c r="AF1676" s="71">
        <f t="shared" si="1012"/>
        <v>1</v>
      </c>
      <c r="AG1676" s="71" t="str">
        <f t="shared" si="1013"/>
        <v/>
      </c>
      <c r="AH1676" s="71" t="str">
        <f t="shared" si="1014"/>
        <v/>
      </c>
      <c r="AI1676" s="71">
        <f t="shared" si="1015"/>
        <v>1</v>
      </c>
      <c r="AJ1676" s="71" t="str">
        <f t="shared" si="1016"/>
        <v>Turbidity</v>
      </c>
      <c r="AK1676" s="71">
        <f t="shared" si="1017"/>
        <v>1</v>
      </c>
      <c r="AL1676" s="71">
        <f t="shared" si="1025"/>
        <v>1</v>
      </c>
      <c r="AM1676" s="71">
        <f t="shared" si="1018"/>
        <v>1</v>
      </c>
    </row>
    <row r="1677" spans="1:39" x14ac:dyDescent="0.45">
      <c r="A1677" s="71" t="str">
        <f t="shared" si="988"/>
        <v>2769401603</v>
      </c>
      <c r="B1677" s="71" t="str">
        <f t="shared" si="989"/>
        <v>14-10-2019 08:53:56 UTC</v>
      </c>
      <c r="C1677" s="71" t="str">
        <f t="shared" si="990"/>
        <v>ehwg-mhp1-es9u</v>
      </c>
      <c r="D1677" s="71" t="str">
        <f t="shared" si="991"/>
        <v>-15.70177118293941</v>
      </c>
      <c r="E1677" s="71" t="str">
        <f t="shared" si="992"/>
        <v>35.29162745922804</v>
      </c>
      <c r="F1677" s="71" t="str">
        <f t="shared" si="993"/>
        <v>803.0</v>
      </c>
      <c r="G1677" s="71" t="str">
        <f t="shared" si="994"/>
        <v>Malawi</v>
      </c>
      <c r="H1677" s="71" t="str">
        <f t="shared" si="995"/>
        <v>Chiradzulu</v>
      </c>
      <c r="I1677" s="71" t="str">
        <f t="shared" si="996"/>
        <v>Sandrack</v>
      </c>
      <c r="J1677" s="71" t="str">
        <f t="shared" si="997"/>
        <v>Munlo</v>
      </c>
      <c r="K1677" s="71" t="str">
        <f t="shared" si="998"/>
        <v>Munlo</v>
      </c>
      <c r="L1677" s="71">
        <f t="shared" si="999"/>
        <v>0</v>
      </c>
      <c r="M1677" s="71">
        <f t="shared" si="1000"/>
        <v>0</v>
      </c>
      <c r="N1677" s="71">
        <f t="shared" si="1019"/>
        <v>4</v>
      </c>
      <c r="O1677" s="71" t="str">
        <f t="shared" si="1020"/>
        <v>Basic Level of Service</v>
      </c>
      <c r="P1677" s="71">
        <v>1</v>
      </c>
      <c r="Q1677" s="71" t="str">
        <f t="shared" si="1001"/>
        <v>Afridev Handpump</v>
      </c>
      <c r="R1677" s="71" t="str">
        <f t="shared" si="1002"/>
        <v/>
      </c>
      <c r="S1677" s="71" t="str">
        <f t="shared" si="1021"/>
        <v>Afridev Handpump</v>
      </c>
      <c r="T1677" s="71">
        <f t="shared" si="1003"/>
        <v>1</v>
      </c>
      <c r="U1677" s="71">
        <f t="shared" si="1004"/>
        <v>640</v>
      </c>
      <c r="V1677" s="71">
        <f t="shared" si="1005"/>
        <v>0</v>
      </c>
      <c r="W1677" s="71">
        <f t="shared" si="1006"/>
        <v>0</v>
      </c>
      <c r="X1677" s="71">
        <f t="shared" si="1007"/>
        <v>1</v>
      </c>
      <c r="Y1677" s="71">
        <f t="shared" si="1008"/>
        <v>0</v>
      </c>
      <c r="Z1677" s="71">
        <f t="shared" si="1022"/>
        <v>0</v>
      </c>
      <c r="AA1677" s="71">
        <f t="shared" si="1009"/>
        <v>1</v>
      </c>
      <c r="AB1677" s="71">
        <f t="shared" si="1010"/>
        <v>150</v>
      </c>
      <c r="AC1677" s="71" t="str">
        <f t="shared" si="1011"/>
        <v>Handpump</v>
      </c>
      <c r="AD1677" s="71">
        <f t="shared" si="1023"/>
        <v>150</v>
      </c>
      <c r="AE1677" s="71" t="str">
        <f t="shared" si="1024"/>
        <v/>
      </c>
      <c r="AF1677" s="71">
        <f t="shared" si="1012"/>
        <v>0</v>
      </c>
      <c r="AG1677" s="71" t="str">
        <f t="shared" si="1013"/>
        <v/>
      </c>
      <c r="AH1677" s="71" t="str">
        <f t="shared" si="1014"/>
        <v/>
      </c>
      <c r="AI1677" s="71">
        <f t="shared" si="1015"/>
        <v>1</v>
      </c>
      <c r="AJ1677" s="71" t="str">
        <f t="shared" si="1016"/>
        <v>Turbidity</v>
      </c>
      <c r="AK1677" s="71">
        <f t="shared" si="1017"/>
        <v>1</v>
      </c>
      <c r="AL1677" s="71">
        <f t="shared" si="1025"/>
        <v>1</v>
      </c>
      <c r="AM1677" s="71">
        <f t="shared" si="1018"/>
        <v>0</v>
      </c>
    </row>
    <row r="1678" spans="1:39" x14ac:dyDescent="0.45">
      <c r="A1678" s="71" t="str">
        <f t="shared" si="988"/>
        <v>2761621345</v>
      </c>
      <c r="B1678" s="71" t="str">
        <f t="shared" si="989"/>
        <v>14-10-2019 08:57:22 UTC</v>
      </c>
      <c r="C1678" s="71" t="str">
        <f t="shared" si="990"/>
        <v>x33g-pms0-qer9</v>
      </c>
      <c r="D1678" s="71" t="str">
        <f t="shared" si="991"/>
        <v>-15.669598546810448</v>
      </c>
      <c r="E1678" s="71" t="str">
        <f t="shared" si="992"/>
        <v>35.171724669635296</v>
      </c>
      <c r="F1678" s="71" t="str">
        <f t="shared" si="993"/>
        <v>1049.0</v>
      </c>
      <c r="G1678" s="71" t="str">
        <f t="shared" si="994"/>
        <v>Malawi</v>
      </c>
      <c r="H1678" s="71" t="str">
        <f t="shared" si="995"/>
        <v>Chiradzulu</v>
      </c>
      <c r="I1678" s="71" t="str">
        <f t="shared" si="996"/>
        <v>Mpama</v>
      </c>
      <c r="J1678" s="71" t="str">
        <f t="shared" si="997"/>
        <v>Mpama</v>
      </c>
      <c r="K1678" s="71" t="str">
        <f t="shared" si="998"/>
        <v>Kajawo</v>
      </c>
      <c r="L1678" s="71">
        <f t="shared" si="999"/>
        <v>0</v>
      </c>
      <c r="M1678" s="71">
        <f t="shared" si="1000"/>
        <v>0</v>
      </c>
      <c r="N1678" s="71">
        <f t="shared" si="1019"/>
        <v>7</v>
      </c>
      <c r="O1678" s="71" t="str">
        <f t="shared" si="1020"/>
        <v>Intermediate Level of Service</v>
      </c>
      <c r="P1678" s="71">
        <v>1</v>
      </c>
      <c r="Q1678" s="71" t="str">
        <f t="shared" si="1001"/>
        <v>Afridev Handpump</v>
      </c>
      <c r="R1678" s="71" t="str">
        <f t="shared" si="1002"/>
        <v/>
      </c>
      <c r="S1678" s="71" t="str">
        <f t="shared" si="1021"/>
        <v>Afridev Handpump</v>
      </c>
      <c r="T1678" s="71">
        <f t="shared" si="1003"/>
        <v>1</v>
      </c>
      <c r="U1678" s="71">
        <f t="shared" si="1004"/>
        <v>750</v>
      </c>
      <c r="V1678" s="71">
        <f t="shared" si="1005"/>
        <v>0</v>
      </c>
      <c r="W1678" s="71">
        <f t="shared" si="1006"/>
        <v>1</v>
      </c>
      <c r="X1678" s="71" t="str">
        <f t="shared" si="1007"/>
        <v/>
      </c>
      <c r="Y1678" s="71" t="str">
        <f t="shared" si="1008"/>
        <v/>
      </c>
      <c r="Z1678" s="71">
        <f t="shared" si="1022"/>
        <v>1</v>
      </c>
      <c r="AA1678" s="71">
        <f t="shared" si="1009"/>
        <v>1</v>
      </c>
      <c r="AB1678" s="71">
        <f t="shared" si="1010"/>
        <v>68</v>
      </c>
      <c r="AC1678" s="71" t="str">
        <f t="shared" si="1011"/>
        <v>Handpump</v>
      </c>
      <c r="AD1678" s="71">
        <f t="shared" si="1023"/>
        <v>68</v>
      </c>
      <c r="AE1678" s="71" t="str">
        <f t="shared" si="1024"/>
        <v/>
      </c>
      <c r="AF1678" s="71">
        <f t="shared" si="1012"/>
        <v>1</v>
      </c>
      <c r="AG1678" s="71" t="str">
        <f t="shared" si="1013"/>
        <v/>
      </c>
      <c r="AH1678" s="71" t="str">
        <f t="shared" si="1014"/>
        <v/>
      </c>
      <c r="AI1678" s="71">
        <f t="shared" si="1015"/>
        <v>1</v>
      </c>
      <c r="AJ1678" s="71" t="str">
        <f t="shared" si="1016"/>
        <v>Turbidity</v>
      </c>
      <c r="AK1678" s="71">
        <f t="shared" si="1017"/>
        <v>1</v>
      </c>
      <c r="AL1678" s="71">
        <f t="shared" si="1025"/>
        <v>1</v>
      </c>
      <c r="AM1678" s="71">
        <f t="shared" si="1018"/>
        <v>1</v>
      </c>
    </row>
    <row r="1679" spans="1:39" x14ac:dyDescent="0.45">
      <c r="A1679" s="71" t="str">
        <f t="shared" si="988"/>
        <v>2750111602</v>
      </c>
      <c r="B1679" s="71" t="str">
        <f t="shared" si="989"/>
        <v>14-10-2019 08:59:50 UTC</v>
      </c>
      <c r="C1679" s="71" t="str">
        <f t="shared" si="990"/>
        <v>kkp8-uk1f-8eg9</v>
      </c>
      <c r="D1679" s="71" t="str">
        <f t="shared" si="991"/>
        <v>-15.68074522074312</v>
      </c>
      <c r="E1679" s="71" t="str">
        <f t="shared" si="992"/>
        <v>35.26082907803357</v>
      </c>
      <c r="F1679" s="71" t="str">
        <f t="shared" si="993"/>
        <v>804.0</v>
      </c>
      <c r="G1679" s="71" t="str">
        <f t="shared" si="994"/>
        <v>Malawi</v>
      </c>
      <c r="H1679" s="71" t="str">
        <f t="shared" si="995"/>
        <v>Chiradzulu</v>
      </c>
      <c r="I1679" s="71" t="str">
        <f t="shared" si="996"/>
        <v>Sandrack</v>
      </c>
      <c r="J1679" s="71" t="str">
        <f t="shared" si="997"/>
        <v>Dyanyama</v>
      </c>
      <c r="K1679" s="71" t="str">
        <f t="shared" si="998"/>
        <v>Munyapa</v>
      </c>
      <c r="L1679" s="71">
        <f t="shared" si="999"/>
        <v>0</v>
      </c>
      <c r="M1679" s="71">
        <f t="shared" si="1000"/>
        <v>0</v>
      </c>
      <c r="N1679" s="71">
        <f t="shared" si="1019"/>
        <v>5</v>
      </c>
      <c r="O1679" s="71" t="str">
        <f t="shared" si="1020"/>
        <v>Basic Level of Service</v>
      </c>
      <c r="P1679" s="71">
        <v>1</v>
      </c>
      <c r="Q1679" s="71" t="str">
        <f t="shared" si="1001"/>
        <v>Afridev Handpump</v>
      </c>
      <c r="R1679" s="71" t="str">
        <f t="shared" si="1002"/>
        <v/>
      </c>
      <c r="S1679" s="71" t="str">
        <f t="shared" si="1021"/>
        <v>Afridev Handpump</v>
      </c>
      <c r="T1679" s="71">
        <f t="shared" si="1003"/>
        <v>1</v>
      </c>
      <c r="U1679" s="71">
        <f t="shared" si="1004"/>
        <v>275</v>
      </c>
      <c r="V1679" s="71">
        <f t="shared" si="1005"/>
        <v>0</v>
      </c>
      <c r="W1679" s="71">
        <f t="shared" si="1006"/>
        <v>0</v>
      </c>
      <c r="X1679" s="71">
        <f t="shared" si="1007"/>
        <v>1</v>
      </c>
      <c r="Y1679" s="71">
        <f t="shared" si="1008"/>
        <v>0</v>
      </c>
      <c r="Z1679" s="71">
        <f t="shared" si="1022"/>
        <v>0</v>
      </c>
      <c r="AA1679" s="71">
        <f t="shared" si="1009"/>
        <v>1</v>
      </c>
      <c r="AB1679" s="71">
        <f t="shared" si="1010"/>
        <v>63</v>
      </c>
      <c r="AC1679" s="71" t="str">
        <f t="shared" si="1011"/>
        <v>Handpump</v>
      </c>
      <c r="AD1679" s="71">
        <f t="shared" si="1023"/>
        <v>63</v>
      </c>
      <c r="AE1679" s="71" t="str">
        <f t="shared" si="1024"/>
        <v/>
      </c>
      <c r="AF1679" s="71">
        <f t="shared" si="1012"/>
        <v>1</v>
      </c>
      <c r="AG1679" s="71" t="str">
        <f t="shared" si="1013"/>
        <v/>
      </c>
      <c r="AH1679" s="71" t="str">
        <f t="shared" si="1014"/>
        <v/>
      </c>
      <c r="AI1679" s="71">
        <f t="shared" si="1015"/>
        <v>1</v>
      </c>
      <c r="AJ1679" s="71" t="str">
        <f t="shared" si="1016"/>
        <v>Turbidity</v>
      </c>
      <c r="AK1679" s="71">
        <f t="shared" si="1017"/>
        <v>1</v>
      </c>
      <c r="AL1679" s="71">
        <f t="shared" si="1025"/>
        <v>1</v>
      </c>
      <c r="AM1679" s="71">
        <f t="shared" si="1018"/>
        <v>0</v>
      </c>
    </row>
    <row r="1680" spans="1:39" x14ac:dyDescent="0.45">
      <c r="A1680" s="71" t="str">
        <f t="shared" si="988"/>
        <v>2779291690</v>
      </c>
      <c r="B1680" s="71" t="str">
        <f t="shared" si="989"/>
        <v>14-10-2019 09:05:48 UTC</v>
      </c>
      <c r="C1680" s="71" t="str">
        <f t="shared" si="990"/>
        <v>5aqc-n0k2-5281</v>
      </c>
      <c r="D1680" s="71" t="str">
        <f t="shared" si="991"/>
        <v>-15.660666497424245</v>
      </c>
      <c r="E1680" s="71" t="str">
        <f t="shared" si="992"/>
        <v>35.17687534913421</v>
      </c>
      <c r="F1680" s="71" t="str">
        <f t="shared" si="993"/>
        <v>987.0</v>
      </c>
      <c r="G1680" s="71" t="str">
        <f t="shared" si="994"/>
        <v>Malawi</v>
      </c>
      <c r="H1680" s="71" t="str">
        <f t="shared" si="995"/>
        <v>Chiradzulu</v>
      </c>
      <c r="I1680" s="71" t="str">
        <f t="shared" si="996"/>
        <v>Mpama</v>
      </c>
      <c r="J1680" s="71" t="str">
        <f t="shared" si="997"/>
        <v>Mpama</v>
      </c>
      <c r="K1680" s="71" t="str">
        <f t="shared" si="998"/>
        <v>Buleya</v>
      </c>
      <c r="L1680" s="71">
        <f t="shared" si="999"/>
        <v>0</v>
      </c>
      <c r="M1680" s="71">
        <f t="shared" si="1000"/>
        <v>0</v>
      </c>
      <c r="N1680" s="71">
        <f t="shared" si="1019"/>
        <v>8</v>
      </c>
      <c r="O1680" s="71" t="str">
        <f t="shared" si="1020"/>
        <v>High Level of Service</v>
      </c>
      <c r="P1680" s="71">
        <v>1</v>
      </c>
      <c r="Q1680" s="71" t="str">
        <f t="shared" si="1001"/>
        <v>Afridev Handpump</v>
      </c>
      <c r="R1680" s="71" t="str">
        <f t="shared" si="1002"/>
        <v/>
      </c>
      <c r="S1680" s="71" t="str">
        <f t="shared" si="1021"/>
        <v>Afridev Handpump</v>
      </c>
      <c r="T1680" s="71">
        <f t="shared" si="1003"/>
        <v>1</v>
      </c>
      <c r="U1680" s="71">
        <f t="shared" si="1004"/>
        <v>215</v>
      </c>
      <c r="V1680" s="71">
        <f t="shared" si="1005"/>
        <v>1</v>
      </c>
      <c r="W1680" s="71">
        <f t="shared" si="1006"/>
        <v>1</v>
      </c>
      <c r="X1680" s="71" t="str">
        <f t="shared" si="1007"/>
        <v/>
      </c>
      <c r="Y1680" s="71" t="str">
        <f t="shared" si="1008"/>
        <v/>
      </c>
      <c r="Z1680" s="71">
        <f t="shared" si="1022"/>
        <v>1</v>
      </c>
      <c r="AA1680" s="71">
        <f t="shared" si="1009"/>
        <v>1</v>
      </c>
      <c r="AB1680" s="71">
        <f t="shared" si="1010"/>
        <v>69</v>
      </c>
      <c r="AC1680" s="71" t="str">
        <f t="shared" si="1011"/>
        <v>Handpump</v>
      </c>
      <c r="AD1680" s="71">
        <f t="shared" si="1023"/>
        <v>69</v>
      </c>
      <c r="AE1680" s="71" t="str">
        <f t="shared" si="1024"/>
        <v/>
      </c>
      <c r="AF1680" s="71">
        <f t="shared" si="1012"/>
        <v>1</v>
      </c>
      <c r="AG1680" s="71" t="str">
        <f t="shared" si="1013"/>
        <v/>
      </c>
      <c r="AH1680" s="71" t="str">
        <f t="shared" si="1014"/>
        <v/>
      </c>
      <c r="AI1680" s="71">
        <f t="shared" si="1015"/>
        <v>1</v>
      </c>
      <c r="AJ1680" s="71" t="str">
        <f t="shared" si="1016"/>
        <v>Turbidity</v>
      </c>
      <c r="AK1680" s="71">
        <f t="shared" si="1017"/>
        <v>1</v>
      </c>
      <c r="AL1680" s="71">
        <f t="shared" si="1025"/>
        <v>1</v>
      </c>
      <c r="AM1680" s="71">
        <f t="shared" si="1018"/>
        <v>1</v>
      </c>
    </row>
    <row r="1681" spans="1:39" x14ac:dyDescent="0.45">
      <c r="A1681" s="71" t="str">
        <f t="shared" si="988"/>
        <v>2775430668</v>
      </c>
      <c r="B1681" s="71" t="str">
        <f t="shared" si="989"/>
        <v>14-10-2019 09:07:26 UTC</v>
      </c>
      <c r="C1681" s="71" t="str">
        <f t="shared" si="990"/>
        <v>trrj-fgje-k2yy</v>
      </c>
      <c r="D1681" s="71" t="str">
        <f t="shared" si="991"/>
        <v>-15.684861447662115</v>
      </c>
      <c r="E1681" s="71" t="str">
        <f t="shared" si="992"/>
        <v>35.26210983283818</v>
      </c>
      <c r="F1681" s="71" t="str">
        <f t="shared" si="993"/>
        <v>832.0</v>
      </c>
      <c r="G1681" s="71" t="str">
        <f t="shared" si="994"/>
        <v>Malawi</v>
      </c>
      <c r="H1681" s="71" t="str">
        <f t="shared" si="995"/>
        <v>Chiradzulu</v>
      </c>
      <c r="I1681" s="71" t="str">
        <f t="shared" si="996"/>
        <v>Sandrack</v>
      </c>
      <c r="J1681" s="71" t="str">
        <f t="shared" si="997"/>
        <v>Dyanyama</v>
      </c>
      <c r="K1681" s="71" t="str">
        <f t="shared" si="998"/>
        <v>Munyapa</v>
      </c>
      <c r="L1681" s="71">
        <f t="shared" si="999"/>
        <v>0</v>
      </c>
      <c r="M1681" s="71">
        <f t="shared" si="1000"/>
        <v>0</v>
      </c>
      <c r="N1681" s="71">
        <f t="shared" si="1019"/>
        <v>7</v>
      </c>
      <c r="O1681" s="71" t="str">
        <f t="shared" si="1020"/>
        <v>Intermediate Level of Service</v>
      </c>
      <c r="P1681" s="71">
        <v>1</v>
      </c>
      <c r="Q1681" s="71" t="str">
        <f t="shared" si="1001"/>
        <v>Afridev Handpump</v>
      </c>
      <c r="R1681" s="71" t="str">
        <f t="shared" si="1002"/>
        <v/>
      </c>
      <c r="S1681" s="71" t="str">
        <f t="shared" si="1021"/>
        <v>Afridev Handpump</v>
      </c>
      <c r="T1681" s="71">
        <f t="shared" si="1003"/>
        <v>1</v>
      </c>
      <c r="U1681" s="71">
        <f t="shared" si="1004"/>
        <v>170</v>
      </c>
      <c r="V1681" s="71">
        <f t="shared" si="1005"/>
        <v>1</v>
      </c>
      <c r="W1681" s="71">
        <f t="shared" si="1006"/>
        <v>0</v>
      </c>
      <c r="X1681" s="71">
        <f t="shared" si="1007"/>
        <v>1</v>
      </c>
      <c r="Y1681" s="71">
        <f t="shared" si="1008"/>
        <v>0</v>
      </c>
      <c r="Z1681" s="71">
        <f t="shared" si="1022"/>
        <v>0</v>
      </c>
      <c r="AA1681" s="71">
        <f t="shared" si="1009"/>
        <v>1</v>
      </c>
      <c r="AB1681" s="71">
        <f t="shared" si="1010"/>
        <v>82</v>
      </c>
      <c r="AC1681" s="71" t="str">
        <f t="shared" si="1011"/>
        <v>Handpump</v>
      </c>
      <c r="AD1681" s="71">
        <f t="shared" si="1023"/>
        <v>82</v>
      </c>
      <c r="AE1681" s="71" t="str">
        <f t="shared" si="1024"/>
        <v/>
      </c>
      <c r="AF1681" s="71">
        <f t="shared" si="1012"/>
        <v>1</v>
      </c>
      <c r="AG1681" s="71" t="str">
        <f t="shared" si="1013"/>
        <v/>
      </c>
      <c r="AH1681" s="71" t="str">
        <f t="shared" si="1014"/>
        <v/>
      </c>
      <c r="AI1681" s="71">
        <f t="shared" si="1015"/>
        <v>1</v>
      </c>
      <c r="AJ1681" s="71" t="str">
        <f t="shared" si="1016"/>
        <v>Turbidity</v>
      </c>
      <c r="AK1681" s="71">
        <f t="shared" si="1017"/>
        <v>1</v>
      </c>
      <c r="AL1681" s="71">
        <f t="shared" si="1025"/>
        <v>1</v>
      </c>
      <c r="AM1681" s="71">
        <f t="shared" si="1018"/>
        <v>1</v>
      </c>
    </row>
    <row r="1682" spans="1:39" x14ac:dyDescent="0.45">
      <c r="A1682" s="71" t="str">
        <f t="shared" si="988"/>
        <v>2779301674</v>
      </c>
      <c r="B1682" s="71" t="str">
        <f t="shared" si="989"/>
        <v>14-10-2019 09:09:28 UTC</v>
      </c>
      <c r="C1682" s="71" t="str">
        <f t="shared" si="990"/>
        <v>evqg-kwsc-3e79</v>
      </c>
      <c r="D1682" s="71" t="str">
        <f t="shared" si="991"/>
        <v>-15.703906849958003</v>
      </c>
      <c r="E1682" s="71" t="str">
        <f t="shared" si="992"/>
        <v>35.29325019568205</v>
      </c>
      <c r="F1682" s="71" t="str">
        <f t="shared" si="993"/>
        <v>802.0</v>
      </c>
      <c r="G1682" s="71" t="str">
        <f t="shared" si="994"/>
        <v>Malawi</v>
      </c>
      <c r="H1682" s="71" t="str">
        <f t="shared" si="995"/>
        <v>Chiradzulu</v>
      </c>
      <c r="I1682" s="71" t="str">
        <f t="shared" si="996"/>
        <v>Sandrack</v>
      </c>
      <c r="J1682" s="71" t="str">
        <f t="shared" si="997"/>
        <v>Munlo</v>
      </c>
      <c r="K1682" s="71" t="str">
        <f t="shared" si="998"/>
        <v>Munlo</v>
      </c>
      <c r="L1682" s="71">
        <f t="shared" si="999"/>
        <v>0</v>
      </c>
      <c r="M1682" s="71">
        <f t="shared" si="1000"/>
        <v>0</v>
      </c>
      <c r="N1682" s="71">
        <f t="shared" si="1019"/>
        <v>4</v>
      </c>
      <c r="O1682" s="71" t="str">
        <f t="shared" si="1020"/>
        <v>Basic Level of Service</v>
      </c>
      <c r="P1682" s="71">
        <v>1</v>
      </c>
      <c r="Q1682" s="71" t="str">
        <f t="shared" si="1001"/>
        <v>Afridev Handpump</v>
      </c>
      <c r="R1682" s="71" t="str">
        <f t="shared" si="1002"/>
        <v/>
      </c>
      <c r="S1682" s="71" t="str">
        <f t="shared" si="1021"/>
        <v>Afridev Handpump</v>
      </c>
      <c r="T1682" s="71">
        <f t="shared" si="1003"/>
        <v>1</v>
      </c>
      <c r="U1682" s="71">
        <f t="shared" si="1004"/>
        <v>0</v>
      </c>
      <c r="V1682" s="71">
        <f t="shared" si="1005"/>
        <v>1</v>
      </c>
      <c r="W1682" s="71">
        <f t="shared" si="1006"/>
        <v>0</v>
      </c>
      <c r="X1682" s="71">
        <f t="shared" si="1007"/>
        <v>1</v>
      </c>
      <c r="Y1682" s="71">
        <f t="shared" si="1008"/>
        <v>0</v>
      </c>
      <c r="Z1682" s="71">
        <f t="shared" si="1022"/>
        <v>0</v>
      </c>
      <c r="AA1682" s="71">
        <f t="shared" si="1009"/>
        <v>0</v>
      </c>
      <c r="AB1682" s="71">
        <f t="shared" si="1010"/>
        <v>0</v>
      </c>
      <c r="AC1682" s="71" t="str">
        <f t="shared" si="1011"/>
        <v>Handpump</v>
      </c>
      <c r="AD1682" s="71">
        <f t="shared" si="1023"/>
        <v>0</v>
      </c>
      <c r="AE1682" s="71" t="str">
        <f t="shared" si="1024"/>
        <v/>
      </c>
      <c r="AF1682" s="71">
        <f t="shared" si="1012"/>
        <v>1</v>
      </c>
      <c r="AG1682" s="71" t="str">
        <f t="shared" si="1013"/>
        <v/>
      </c>
      <c r="AH1682" s="71" t="str">
        <f t="shared" si="1014"/>
        <v/>
      </c>
      <c r="AI1682" s="71" t="str">
        <f t="shared" si="1015"/>
        <v/>
      </c>
      <c r="AJ1682" s="71" t="str">
        <f t="shared" si="1016"/>
        <v>Turbidity</v>
      </c>
      <c r="AK1682" s="71" t="str">
        <f t="shared" si="1017"/>
        <v/>
      </c>
      <c r="AL1682" s="71" t="str">
        <f t="shared" si="1025"/>
        <v>No Data</v>
      </c>
      <c r="AM1682" s="71">
        <f t="shared" si="1018"/>
        <v>0</v>
      </c>
    </row>
    <row r="1683" spans="1:39" x14ac:dyDescent="0.45">
      <c r="A1683" s="71" t="str">
        <f t="shared" si="988"/>
        <v>2750130085</v>
      </c>
      <c r="B1683" s="71" t="str">
        <f t="shared" si="989"/>
        <v>14-10-2019 09:12:43 UTC</v>
      </c>
      <c r="C1683" s="71" t="str">
        <f t="shared" si="990"/>
        <v>t01a-r1s4-0t0</v>
      </c>
      <c r="D1683" s="71" t="str">
        <f t="shared" si="991"/>
        <v>-15.665966123342514</v>
      </c>
      <c r="E1683" s="71" t="str">
        <f t="shared" si="992"/>
        <v>35.164748411625624</v>
      </c>
      <c r="F1683" s="71" t="str">
        <f t="shared" si="993"/>
        <v>1021.0</v>
      </c>
      <c r="G1683" s="71" t="str">
        <f t="shared" si="994"/>
        <v>Malawi</v>
      </c>
      <c r="H1683" s="71" t="str">
        <f t="shared" si="995"/>
        <v>Chiradzulu</v>
      </c>
      <c r="I1683" s="71" t="str">
        <f t="shared" si="996"/>
        <v>Mpama</v>
      </c>
      <c r="J1683" s="71" t="str">
        <f t="shared" si="997"/>
        <v>Mpama</v>
      </c>
      <c r="K1683" s="71" t="str">
        <f t="shared" si="998"/>
        <v>Kazembe</v>
      </c>
      <c r="L1683" s="71">
        <f t="shared" si="999"/>
        <v>0</v>
      </c>
      <c r="M1683" s="71">
        <f t="shared" si="1000"/>
        <v>0</v>
      </c>
      <c r="N1683" s="71">
        <f t="shared" si="1019"/>
        <v>7</v>
      </c>
      <c r="O1683" s="71" t="str">
        <f t="shared" si="1020"/>
        <v>Intermediate Level of Service</v>
      </c>
      <c r="P1683" s="71">
        <v>1</v>
      </c>
      <c r="Q1683" s="71" t="str">
        <f t="shared" si="1001"/>
        <v>Afridev Handpump</v>
      </c>
      <c r="R1683" s="71" t="str">
        <f t="shared" si="1002"/>
        <v/>
      </c>
      <c r="S1683" s="71" t="str">
        <f t="shared" si="1021"/>
        <v>Afridev Handpump</v>
      </c>
      <c r="T1683" s="71">
        <f t="shared" si="1003"/>
        <v>1</v>
      </c>
      <c r="U1683" s="71">
        <f t="shared" si="1004"/>
        <v>375</v>
      </c>
      <c r="V1683" s="71">
        <f t="shared" si="1005"/>
        <v>0</v>
      </c>
      <c r="W1683" s="71">
        <f t="shared" si="1006"/>
        <v>1</v>
      </c>
      <c r="X1683" s="71" t="str">
        <f t="shared" si="1007"/>
        <v/>
      </c>
      <c r="Y1683" s="71" t="str">
        <f t="shared" si="1008"/>
        <v/>
      </c>
      <c r="Z1683" s="71">
        <f t="shared" si="1022"/>
        <v>1</v>
      </c>
      <c r="AA1683" s="71">
        <f t="shared" si="1009"/>
        <v>1</v>
      </c>
      <c r="AB1683" s="71">
        <f t="shared" si="1010"/>
        <v>53</v>
      </c>
      <c r="AC1683" s="71" t="str">
        <f t="shared" si="1011"/>
        <v>Handpump</v>
      </c>
      <c r="AD1683" s="71">
        <f t="shared" si="1023"/>
        <v>53</v>
      </c>
      <c r="AE1683" s="71" t="str">
        <f t="shared" si="1024"/>
        <v/>
      </c>
      <c r="AF1683" s="71">
        <f t="shared" si="1012"/>
        <v>1</v>
      </c>
      <c r="AG1683" s="71" t="str">
        <f t="shared" si="1013"/>
        <v/>
      </c>
      <c r="AH1683" s="71" t="str">
        <f t="shared" si="1014"/>
        <v/>
      </c>
      <c r="AI1683" s="71">
        <f t="shared" si="1015"/>
        <v>1</v>
      </c>
      <c r="AJ1683" s="71" t="str">
        <f t="shared" si="1016"/>
        <v>Turbidity</v>
      </c>
      <c r="AK1683" s="71">
        <f t="shared" si="1017"/>
        <v>1</v>
      </c>
      <c r="AL1683" s="71">
        <f t="shared" si="1025"/>
        <v>1</v>
      </c>
      <c r="AM1683" s="71">
        <f t="shared" si="1018"/>
        <v>1</v>
      </c>
    </row>
    <row r="1684" spans="1:39" x14ac:dyDescent="0.45">
      <c r="A1684" s="71" t="str">
        <f t="shared" si="988"/>
        <v>2771261777</v>
      </c>
      <c r="B1684" s="71" t="str">
        <f t="shared" si="989"/>
        <v>14-10-2019 09:14:49 UTC</v>
      </c>
      <c r="C1684" s="71" t="str">
        <f t="shared" si="990"/>
        <v>p662-7uab-611a</v>
      </c>
      <c r="D1684" s="71" t="str">
        <f t="shared" si="991"/>
        <v>-15.67356700077653</v>
      </c>
      <c r="E1684" s="71" t="str">
        <f t="shared" si="992"/>
        <v>35.167969493195415</v>
      </c>
      <c r="F1684" s="71" t="str">
        <f t="shared" si="993"/>
        <v>1091.0</v>
      </c>
      <c r="G1684" s="71" t="str">
        <f t="shared" si="994"/>
        <v>Malawi</v>
      </c>
      <c r="H1684" s="71" t="str">
        <f t="shared" si="995"/>
        <v>Chiradzulu</v>
      </c>
      <c r="I1684" s="71" t="str">
        <f t="shared" si="996"/>
        <v>Mpama</v>
      </c>
      <c r="J1684" s="71" t="str">
        <f t="shared" si="997"/>
        <v>Mpama</v>
      </c>
      <c r="K1684" s="71" t="str">
        <f t="shared" si="998"/>
        <v>Kasambwe</v>
      </c>
      <c r="L1684" s="71">
        <f t="shared" si="999"/>
        <v>0</v>
      </c>
      <c r="M1684" s="71">
        <f t="shared" si="1000"/>
        <v>0</v>
      </c>
      <c r="N1684" s="71">
        <f t="shared" si="1019"/>
        <v>7</v>
      </c>
      <c r="O1684" s="71" t="str">
        <f t="shared" si="1020"/>
        <v>Intermediate Level of Service</v>
      </c>
      <c r="P1684" s="71">
        <v>1</v>
      </c>
      <c r="Q1684" s="71" t="str">
        <f t="shared" si="1001"/>
        <v>Afridev Handpump</v>
      </c>
      <c r="R1684" s="71" t="str">
        <f t="shared" si="1002"/>
        <v/>
      </c>
      <c r="S1684" s="71" t="str">
        <f t="shared" si="1021"/>
        <v>Afridev Handpump</v>
      </c>
      <c r="T1684" s="71">
        <f t="shared" si="1003"/>
        <v>1</v>
      </c>
      <c r="U1684" s="71">
        <f t="shared" si="1004"/>
        <v>750</v>
      </c>
      <c r="V1684" s="71">
        <f t="shared" si="1005"/>
        <v>0</v>
      </c>
      <c r="W1684" s="71">
        <f t="shared" si="1006"/>
        <v>1</v>
      </c>
      <c r="X1684" s="71" t="str">
        <f t="shared" si="1007"/>
        <v/>
      </c>
      <c r="Y1684" s="71" t="str">
        <f t="shared" si="1008"/>
        <v/>
      </c>
      <c r="Z1684" s="71">
        <f t="shared" si="1022"/>
        <v>1</v>
      </c>
      <c r="AA1684" s="71">
        <f t="shared" si="1009"/>
        <v>1</v>
      </c>
      <c r="AB1684" s="71">
        <f t="shared" si="1010"/>
        <v>61</v>
      </c>
      <c r="AC1684" s="71" t="str">
        <f t="shared" si="1011"/>
        <v>Handpump</v>
      </c>
      <c r="AD1684" s="71">
        <f t="shared" si="1023"/>
        <v>61</v>
      </c>
      <c r="AE1684" s="71" t="str">
        <f t="shared" si="1024"/>
        <v/>
      </c>
      <c r="AF1684" s="71">
        <f t="shared" si="1012"/>
        <v>1</v>
      </c>
      <c r="AG1684" s="71" t="str">
        <f t="shared" si="1013"/>
        <v/>
      </c>
      <c r="AH1684" s="71" t="str">
        <f t="shared" si="1014"/>
        <v/>
      </c>
      <c r="AI1684" s="71">
        <f t="shared" si="1015"/>
        <v>1</v>
      </c>
      <c r="AJ1684" s="71" t="str">
        <f t="shared" si="1016"/>
        <v>Turbidity</v>
      </c>
      <c r="AK1684" s="71">
        <f t="shared" si="1017"/>
        <v>1</v>
      </c>
      <c r="AL1684" s="71">
        <f t="shared" si="1025"/>
        <v>1</v>
      </c>
      <c r="AM1684" s="71">
        <f t="shared" si="1018"/>
        <v>1</v>
      </c>
    </row>
    <row r="1685" spans="1:39" x14ac:dyDescent="0.45">
      <c r="A1685" s="71" t="str">
        <f t="shared" si="988"/>
        <v>2753760160</v>
      </c>
      <c r="B1685" s="71" t="str">
        <f t="shared" si="989"/>
        <v>15-10-2019 07:38:54 UTC</v>
      </c>
      <c r="C1685" s="71" t="str">
        <f t="shared" si="990"/>
        <v>3bdk-1ngw-qqqn</v>
      </c>
      <c r="D1685" s="71" t="str">
        <f t="shared" si="991"/>
        <v>-15.850837253965437</v>
      </c>
      <c r="E1685" s="71" t="str">
        <f t="shared" si="992"/>
        <v>35.281833205372095</v>
      </c>
      <c r="F1685" s="71" t="str">
        <f t="shared" si="993"/>
        <v>782.0</v>
      </c>
      <c r="G1685" s="71" t="str">
        <f t="shared" si="994"/>
        <v>Malawi</v>
      </c>
      <c r="H1685" s="71" t="str">
        <f t="shared" si="995"/>
        <v>Chiradzulu</v>
      </c>
      <c r="I1685" s="71" t="str">
        <f t="shared" si="996"/>
        <v>Nkalo</v>
      </c>
      <c r="J1685" s="71" t="str">
        <f t="shared" si="997"/>
        <v>Mpulula</v>
      </c>
      <c r="K1685" s="71" t="str">
        <f t="shared" si="998"/>
        <v>Nkhuku</v>
      </c>
      <c r="L1685" s="71">
        <f t="shared" si="999"/>
        <v>0</v>
      </c>
      <c r="M1685" s="71">
        <f t="shared" si="1000"/>
        <v>0</v>
      </c>
      <c r="N1685" s="71">
        <f t="shared" si="1019"/>
        <v>3</v>
      </c>
      <c r="O1685" s="71" t="str">
        <f t="shared" si="1020"/>
        <v>Basic Level of Service</v>
      </c>
      <c r="P1685" s="71">
        <v>1</v>
      </c>
      <c r="Q1685" s="71" t="str">
        <f t="shared" si="1001"/>
        <v>Public Tap</v>
      </c>
      <c r="R1685" s="71" t="str">
        <f t="shared" si="1002"/>
        <v/>
      </c>
      <c r="S1685" s="71" t="str">
        <f t="shared" si="1021"/>
        <v>Public Tap</v>
      </c>
      <c r="T1685" s="71">
        <f t="shared" si="1003"/>
        <v>1</v>
      </c>
      <c r="U1685" s="71">
        <f t="shared" si="1004"/>
        <v>0</v>
      </c>
      <c r="V1685" s="71">
        <f t="shared" si="1005"/>
        <v>1</v>
      </c>
      <c r="W1685" s="71">
        <f t="shared" si="1006"/>
        <v>0</v>
      </c>
      <c r="X1685" s="71">
        <f t="shared" si="1007"/>
        <v>1</v>
      </c>
      <c r="Y1685" s="71">
        <f t="shared" si="1008"/>
        <v>0</v>
      </c>
      <c r="Z1685" s="71">
        <f t="shared" si="1022"/>
        <v>0</v>
      </c>
      <c r="AA1685" s="71">
        <f t="shared" si="1009"/>
        <v>0</v>
      </c>
      <c r="AB1685" s="71">
        <f t="shared" si="1010"/>
        <v>0</v>
      </c>
      <c r="AC1685" s="71" t="str">
        <f t="shared" si="1011"/>
        <v>Piped System</v>
      </c>
      <c r="AD1685" s="71" t="str">
        <f t="shared" si="1023"/>
        <v/>
      </c>
      <c r="AE1685" s="71" t="str">
        <f t="shared" si="1024"/>
        <v/>
      </c>
      <c r="AF1685" s="71" t="str">
        <f t="shared" si="1012"/>
        <v>No Data</v>
      </c>
      <c r="AG1685" s="71" t="str">
        <f t="shared" si="1013"/>
        <v/>
      </c>
      <c r="AH1685" s="71" t="str">
        <f t="shared" si="1014"/>
        <v/>
      </c>
      <c r="AI1685" s="71" t="str">
        <f t="shared" si="1015"/>
        <v/>
      </c>
      <c r="AJ1685" s="71" t="str">
        <f t="shared" si="1016"/>
        <v>Turbidity</v>
      </c>
      <c r="AK1685" s="71" t="str">
        <f t="shared" si="1017"/>
        <v/>
      </c>
      <c r="AL1685" s="71" t="str">
        <f t="shared" si="1025"/>
        <v>No Data</v>
      </c>
      <c r="AM1685" s="71">
        <f t="shared" si="1018"/>
        <v>0</v>
      </c>
    </row>
    <row r="1686" spans="1:39" x14ac:dyDescent="0.45">
      <c r="A1686" s="71" t="str">
        <f t="shared" si="988"/>
        <v>2759730051</v>
      </c>
      <c r="B1686" s="71" t="str">
        <f t="shared" si="989"/>
        <v>15-10-2019 08:01:48 UTC</v>
      </c>
      <c r="C1686" s="71" t="str">
        <f t="shared" si="990"/>
        <v>wn22-ur0p-wq5v</v>
      </c>
      <c r="D1686" s="71" t="str">
        <f t="shared" si="991"/>
        <v>-15.852020946331322</v>
      </c>
      <c r="E1686" s="71" t="str">
        <f t="shared" si="992"/>
        <v>35.28693585656583</v>
      </c>
      <c r="F1686" s="71" t="str">
        <f t="shared" si="993"/>
        <v>790.0</v>
      </c>
      <c r="G1686" s="71" t="str">
        <f t="shared" si="994"/>
        <v>Malawi</v>
      </c>
      <c r="H1686" s="71" t="str">
        <f t="shared" si="995"/>
        <v>Chiradzulu</v>
      </c>
      <c r="I1686" s="71" t="str">
        <f t="shared" si="996"/>
        <v>Nkalo</v>
      </c>
      <c r="J1686" s="71" t="str">
        <f t="shared" si="997"/>
        <v>Mpulula</v>
      </c>
      <c r="K1686" s="71" t="str">
        <f t="shared" si="998"/>
        <v>Nkhuku</v>
      </c>
      <c r="L1686" s="71">
        <f t="shared" si="999"/>
        <v>0</v>
      </c>
      <c r="M1686" s="71">
        <f t="shared" si="1000"/>
        <v>0</v>
      </c>
      <c r="N1686" s="71">
        <f t="shared" si="1019"/>
        <v>3</v>
      </c>
      <c r="O1686" s="71" t="str">
        <f t="shared" si="1020"/>
        <v>Basic Level of Service</v>
      </c>
      <c r="P1686" s="71">
        <v>1</v>
      </c>
      <c r="Q1686" s="71" t="str">
        <f t="shared" si="1001"/>
        <v>Public Tap</v>
      </c>
      <c r="R1686" s="71" t="str">
        <f t="shared" si="1002"/>
        <v/>
      </c>
      <c r="S1686" s="71" t="str">
        <f t="shared" si="1021"/>
        <v>Public Tap</v>
      </c>
      <c r="T1686" s="71">
        <f t="shared" si="1003"/>
        <v>1</v>
      </c>
      <c r="U1686" s="71">
        <f t="shared" si="1004"/>
        <v>0</v>
      </c>
      <c r="V1686" s="71">
        <f t="shared" si="1005"/>
        <v>1</v>
      </c>
      <c r="W1686" s="71">
        <f t="shared" si="1006"/>
        <v>0</v>
      </c>
      <c r="X1686" s="71">
        <f t="shared" si="1007"/>
        <v>1</v>
      </c>
      <c r="Y1686" s="71">
        <f t="shared" si="1008"/>
        <v>0</v>
      </c>
      <c r="Z1686" s="71">
        <f t="shared" si="1022"/>
        <v>0</v>
      </c>
      <c r="AA1686" s="71">
        <f t="shared" si="1009"/>
        <v>0</v>
      </c>
      <c r="AB1686" s="71">
        <f t="shared" si="1010"/>
        <v>0</v>
      </c>
      <c r="AC1686" s="71" t="str">
        <f t="shared" si="1011"/>
        <v>Piped System</v>
      </c>
      <c r="AD1686" s="71" t="str">
        <f t="shared" si="1023"/>
        <v/>
      </c>
      <c r="AE1686" s="71" t="str">
        <f t="shared" si="1024"/>
        <v/>
      </c>
      <c r="AF1686" s="71" t="str">
        <f t="shared" si="1012"/>
        <v>No Data</v>
      </c>
      <c r="AG1686" s="71" t="str">
        <f t="shared" si="1013"/>
        <v/>
      </c>
      <c r="AH1686" s="71" t="str">
        <f t="shared" si="1014"/>
        <v/>
      </c>
      <c r="AI1686" s="71" t="str">
        <f t="shared" si="1015"/>
        <v/>
      </c>
      <c r="AJ1686" s="71" t="str">
        <f t="shared" si="1016"/>
        <v>Turbidity</v>
      </c>
      <c r="AK1686" s="71" t="str">
        <f t="shared" si="1017"/>
        <v/>
      </c>
      <c r="AL1686" s="71" t="str">
        <f t="shared" si="1025"/>
        <v>No Data</v>
      </c>
      <c r="AM1686" s="71">
        <f t="shared" si="1018"/>
        <v>0</v>
      </c>
    </row>
    <row r="1687" spans="1:39" x14ac:dyDescent="0.45">
      <c r="A1687" s="71" t="str">
        <f t="shared" si="988"/>
        <v>2779292139</v>
      </c>
      <c r="B1687" s="71" t="str">
        <f t="shared" si="989"/>
        <v>15-10-2019 08:32:32 UTC</v>
      </c>
      <c r="C1687" s="71" t="str">
        <f t="shared" si="990"/>
        <v>srkt-fg36-xghf</v>
      </c>
      <c r="D1687" s="71" t="str">
        <f t="shared" si="991"/>
        <v>-15.879015494138002</v>
      </c>
      <c r="E1687" s="71" t="str">
        <f t="shared" si="992"/>
        <v>35.300183622166514</v>
      </c>
      <c r="F1687" s="71" t="str">
        <f t="shared" si="993"/>
        <v>808.0</v>
      </c>
      <c r="G1687" s="71" t="str">
        <f t="shared" si="994"/>
        <v>Malawi</v>
      </c>
      <c r="H1687" s="71" t="str">
        <f t="shared" si="995"/>
        <v>Chiradzulu</v>
      </c>
      <c r="I1687" s="71" t="str">
        <f t="shared" si="996"/>
        <v>Nkalo</v>
      </c>
      <c r="J1687" s="71" t="str">
        <f t="shared" si="997"/>
        <v>Namondwe</v>
      </c>
      <c r="K1687" s="71" t="str">
        <f t="shared" si="998"/>
        <v>Namonde</v>
      </c>
      <c r="L1687" s="71">
        <f t="shared" si="999"/>
        <v>0</v>
      </c>
      <c r="M1687" s="71">
        <f t="shared" si="1000"/>
        <v>0</v>
      </c>
      <c r="N1687" s="71">
        <f t="shared" si="1019"/>
        <v>4</v>
      </c>
      <c r="O1687" s="71" t="str">
        <f t="shared" si="1020"/>
        <v>Basic Level of Service</v>
      </c>
      <c r="P1687" s="71">
        <v>1</v>
      </c>
      <c r="Q1687" s="71" t="str">
        <f t="shared" si="1001"/>
        <v>Public Tap</v>
      </c>
      <c r="R1687" s="71" t="str">
        <f t="shared" si="1002"/>
        <v/>
      </c>
      <c r="S1687" s="71" t="str">
        <f t="shared" si="1021"/>
        <v>Public Tap</v>
      </c>
      <c r="T1687" s="71">
        <f t="shared" si="1003"/>
        <v>1</v>
      </c>
      <c r="U1687" s="71">
        <f t="shared" si="1004"/>
        <v>0</v>
      </c>
      <c r="V1687" s="71">
        <f t="shared" si="1005"/>
        <v>1</v>
      </c>
      <c r="W1687" s="71">
        <f t="shared" si="1006"/>
        <v>1</v>
      </c>
      <c r="X1687" s="71" t="str">
        <f t="shared" si="1007"/>
        <v/>
      </c>
      <c r="Y1687" s="71" t="str">
        <f t="shared" si="1008"/>
        <v/>
      </c>
      <c r="Z1687" s="71">
        <f t="shared" si="1022"/>
        <v>1</v>
      </c>
      <c r="AA1687" s="71">
        <f t="shared" si="1009"/>
        <v>0</v>
      </c>
      <c r="AB1687" s="71">
        <f t="shared" si="1010"/>
        <v>0</v>
      </c>
      <c r="AC1687" s="71" t="str">
        <f t="shared" si="1011"/>
        <v>Piped System</v>
      </c>
      <c r="AD1687" s="71" t="str">
        <f t="shared" si="1023"/>
        <v/>
      </c>
      <c r="AE1687" s="71" t="str">
        <f t="shared" si="1024"/>
        <v/>
      </c>
      <c r="AF1687" s="71" t="str">
        <f t="shared" si="1012"/>
        <v>No Data</v>
      </c>
      <c r="AG1687" s="71" t="str">
        <f t="shared" si="1013"/>
        <v/>
      </c>
      <c r="AH1687" s="71" t="str">
        <f t="shared" si="1014"/>
        <v/>
      </c>
      <c r="AI1687" s="71" t="str">
        <f t="shared" si="1015"/>
        <v/>
      </c>
      <c r="AJ1687" s="71" t="str">
        <f t="shared" si="1016"/>
        <v>Turbidity</v>
      </c>
      <c r="AK1687" s="71" t="str">
        <f t="shared" si="1017"/>
        <v/>
      </c>
      <c r="AL1687" s="71" t="str">
        <f t="shared" si="1025"/>
        <v>No Data</v>
      </c>
      <c r="AM1687" s="71">
        <f t="shared" si="1018"/>
        <v>0</v>
      </c>
    </row>
    <row r="1688" spans="1:39" x14ac:dyDescent="0.45">
      <c r="A1688" s="71" t="str">
        <f t="shared" si="988"/>
        <v>2763190168</v>
      </c>
      <c r="B1688" s="71" t="str">
        <f t="shared" si="989"/>
        <v>15-10-2019 08:36:24 UTC</v>
      </c>
      <c r="C1688" s="71" t="str">
        <f t="shared" si="990"/>
        <v>30q1-0jgb-xkec</v>
      </c>
      <c r="D1688" s="71" t="str">
        <f t="shared" si="991"/>
        <v>-15.854896819218993</v>
      </c>
      <c r="E1688" s="71" t="str">
        <f t="shared" si="992"/>
        <v>35.28748403303325</v>
      </c>
      <c r="F1688" s="71" t="str">
        <f t="shared" si="993"/>
        <v>862.0</v>
      </c>
      <c r="G1688" s="71" t="str">
        <f t="shared" si="994"/>
        <v>Malawi</v>
      </c>
      <c r="H1688" s="71" t="str">
        <f t="shared" si="995"/>
        <v>Chiradzulu</v>
      </c>
      <c r="I1688" s="71" t="str">
        <f t="shared" si="996"/>
        <v>Nkalo</v>
      </c>
      <c r="J1688" s="71" t="str">
        <f t="shared" si="997"/>
        <v>Mpulula</v>
      </c>
      <c r="K1688" s="71" t="str">
        <f t="shared" si="998"/>
        <v>Mpatuka</v>
      </c>
      <c r="L1688" s="71">
        <f t="shared" si="999"/>
        <v>0</v>
      </c>
      <c r="M1688" s="71">
        <f t="shared" si="1000"/>
        <v>0</v>
      </c>
      <c r="N1688" s="71">
        <f t="shared" si="1019"/>
        <v>3</v>
      </c>
      <c r="O1688" s="71" t="str">
        <f t="shared" si="1020"/>
        <v>Basic Level of Service</v>
      </c>
      <c r="P1688" s="71">
        <v>1</v>
      </c>
      <c r="Q1688" s="71" t="str">
        <f t="shared" si="1001"/>
        <v>Public Tap</v>
      </c>
      <c r="R1688" s="71" t="str">
        <f t="shared" si="1002"/>
        <v/>
      </c>
      <c r="S1688" s="71" t="str">
        <f t="shared" si="1021"/>
        <v>Public Tap</v>
      </c>
      <c r="T1688" s="71">
        <f t="shared" si="1003"/>
        <v>1</v>
      </c>
      <c r="U1688" s="71">
        <f t="shared" si="1004"/>
        <v>0</v>
      </c>
      <c r="V1688" s="71">
        <f t="shared" si="1005"/>
        <v>1</v>
      </c>
      <c r="W1688" s="71">
        <f t="shared" si="1006"/>
        <v>0</v>
      </c>
      <c r="X1688" s="71">
        <f t="shared" si="1007"/>
        <v>1</v>
      </c>
      <c r="Y1688" s="71">
        <f t="shared" si="1008"/>
        <v>0</v>
      </c>
      <c r="Z1688" s="71">
        <f t="shared" si="1022"/>
        <v>0</v>
      </c>
      <c r="AA1688" s="71">
        <f t="shared" si="1009"/>
        <v>0</v>
      </c>
      <c r="AB1688" s="71">
        <f t="shared" si="1010"/>
        <v>0</v>
      </c>
      <c r="AC1688" s="71" t="str">
        <f t="shared" si="1011"/>
        <v>Piped System</v>
      </c>
      <c r="AD1688" s="71" t="str">
        <f t="shared" si="1023"/>
        <v/>
      </c>
      <c r="AE1688" s="71" t="str">
        <f t="shared" si="1024"/>
        <v/>
      </c>
      <c r="AF1688" s="71" t="str">
        <f t="shared" si="1012"/>
        <v>No Data</v>
      </c>
      <c r="AG1688" s="71" t="str">
        <f t="shared" si="1013"/>
        <v/>
      </c>
      <c r="AH1688" s="71" t="str">
        <f t="shared" si="1014"/>
        <v/>
      </c>
      <c r="AI1688" s="71" t="str">
        <f t="shared" si="1015"/>
        <v/>
      </c>
      <c r="AJ1688" s="71" t="str">
        <f t="shared" si="1016"/>
        <v>Turbidity</v>
      </c>
      <c r="AK1688" s="71" t="str">
        <f t="shared" si="1017"/>
        <v/>
      </c>
      <c r="AL1688" s="71" t="str">
        <f t="shared" si="1025"/>
        <v>No Data</v>
      </c>
      <c r="AM1688" s="71">
        <f t="shared" si="1018"/>
        <v>0</v>
      </c>
    </row>
    <row r="1689" spans="1:39" x14ac:dyDescent="0.45">
      <c r="A1689" s="71" t="str">
        <f t="shared" si="988"/>
        <v>2767280188</v>
      </c>
      <c r="B1689" s="71" t="str">
        <f t="shared" si="989"/>
        <v>15-10-2019 08:42:53 UTC</v>
      </c>
      <c r="C1689" s="71" t="str">
        <f t="shared" si="990"/>
        <v>r6qn-2gbw-2r0g</v>
      </c>
      <c r="D1689" s="71" t="str">
        <f t="shared" si="991"/>
        <v>-15.853657596744597</v>
      </c>
      <c r="E1689" s="71" t="str">
        <f t="shared" si="992"/>
        <v>35.28599054552615</v>
      </c>
      <c r="F1689" s="71" t="str">
        <f t="shared" si="993"/>
        <v>911.0</v>
      </c>
      <c r="G1689" s="71" t="str">
        <f t="shared" si="994"/>
        <v>Malawi</v>
      </c>
      <c r="H1689" s="71" t="str">
        <f t="shared" si="995"/>
        <v>Chiradzulu</v>
      </c>
      <c r="I1689" s="71" t="str">
        <f t="shared" si="996"/>
        <v>Nkalo</v>
      </c>
      <c r="J1689" s="71" t="str">
        <f t="shared" si="997"/>
        <v>Mpulula</v>
      </c>
      <c r="K1689" s="71" t="str">
        <f t="shared" si="998"/>
        <v>Mpatuka</v>
      </c>
      <c r="L1689" s="71">
        <f t="shared" si="999"/>
        <v>0</v>
      </c>
      <c r="M1689" s="71">
        <f t="shared" si="1000"/>
        <v>0</v>
      </c>
      <c r="N1689" s="71">
        <f t="shared" si="1019"/>
        <v>3</v>
      </c>
      <c r="O1689" s="71" t="str">
        <f t="shared" si="1020"/>
        <v>Basic Level of Service</v>
      </c>
      <c r="P1689" s="71">
        <v>1</v>
      </c>
      <c r="Q1689" s="71" t="str">
        <f t="shared" si="1001"/>
        <v>Public Tap</v>
      </c>
      <c r="R1689" s="71" t="str">
        <f t="shared" si="1002"/>
        <v/>
      </c>
      <c r="S1689" s="71" t="str">
        <f t="shared" si="1021"/>
        <v>Public Tap</v>
      </c>
      <c r="T1689" s="71">
        <f t="shared" si="1003"/>
        <v>1</v>
      </c>
      <c r="U1689" s="71">
        <f t="shared" si="1004"/>
        <v>0</v>
      </c>
      <c r="V1689" s="71">
        <f t="shared" si="1005"/>
        <v>1</v>
      </c>
      <c r="W1689" s="71">
        <f t="shared" si="1006"/>
        <v>0</v>
      </c>
      <c r="X1689" s="71">
        <f t="shared" si="1007"/>
        <v>1</v>
      </c>
      <c r="Y1689" s="71">
        <f t="shared" si="1008"/>
        <v>0</v>
      </c>
      <c r="Z1689" s="71">
        <f t="shared" si="1022"/>
        <v>0</v>
      </c>
      <c r="AA1689" s="71">
        <f t="shared" si="1009"/>
        <v>0</v>
      </c>
      <c r="AB1689" s="71">
        <f t="shared" si="1010"/>
        <v>0</v>
      </c>
      <c r="AC1689" s="71" t="str">
        <f t="shared" si="1011"/>
        <v>Piped System</v>
      </c>
      <c r="AD1689" s="71" t="str">
        <f t="shared" si="1023"/>
        <v/>
      </c>
      <c r="AE1689" s="71" t="str">
        <f t="shared" si="1024"/>
        <v/>
      </c>
      <c r="AF1689" s="71" t="str">
        <f t="shared" si="1012"/>
        <v>No Data</v>
      </c>
      <c r="AG1689" s="71" t="str">
        <f t="shared" si="1013"/>
        <v/>
      </c>
      <c r="AH1689" s="71" t="str">
        <f t="shared" si="1014"/>
        <v/>
      </c>
      <c r="AI1689" s="71" t="str">
        <f t="shared" si="1015"/>
        <v/>
      </c>
      <c r="AJ1689" s="71" t="str">
        <f t="shared" si="1016"/>
        <v>Turbidity</v>
      </c>
      <c r="AK1689" s="71" t="str">
        <f t="shared" si="1017"/>
        <v/>
      </c>
      <c r="AL1689" s="71" t="str">
        <f t="shared" si="1025"/>
        <v>No Data</v>
      </c>
      <c r="AM1689" s="71">
        <f t="shared" si="1018"/>
        <v>0</v>
      </c>
    </row>
    <row r="1690" spans="1:39" x14ac:dyDescent="0.45">
      <c r="A1690" s="71" t="str">
        <f t="shared" si="988"/>
        <v>2784472084</v>
      </c>
      <c r="B1690" s="71" t="str">
        <f t="shared" si="989"/>
        <v>15-10-2019 08:46:06 UTC</v>
      </c>
      <c r="C1690" s="71" t="str">
        <f t="shared" si="990"/>
        <v>4x2e-b5ub-eams</v>
      </c>
      <c r="D1690" s="71" t="str">
        <f t="shared" si="991"/>
        <v>-15.873459759168327</v>
      </c>
      <c r="E1690" s="71" t="str">
        <f t="shared" si="992"/>
        <v>35.29653581790626</v>
      </c>
      <c r="F1690" s="71" t="str">
        <f t="shared" si="993"/>
        <v>766.0</v>
      </c>
      <c r="G1690" s="71" t="str">
        <f t="shared" si="994"/>
        <v>Malawi</v>
      </c>
      <c r="H1690" s="71" t="str">
        <f t="shared" si="995"/>
        <v>Chiradzulu</v>
      </c>
      <c r="I1690" s="71" t="str">
        <f t="shared" si="996"/>
        <v>Nkalo</v>
      </c>
      <c r="J1690" s="71" t="str">
        <f t="shared" si="997"/>
        <v>Namondwe</v>
      </c>
      <c r="K1690" s="71" t="str">
        <f t="shared" si="998"/>
        <v>Namonde</v>
      </c>
      <c r="L1690" s="71">
        <f t="shared" si="999"/>
        <v>0</v>
      </c>
      <c r="M1690" s="71">
        <f t="shared" si="1000"/>
        <v>0</v>
      </c>
      <c r="N1690" s="71">
        <f t="shared" si="1019"/>
        <v>4</v>
      </c>
      <c r="O1690" s="71" t="str">
        <f t="shared" si="1020"/>
        <v>Basic Level of Service</v>
      </c>
      <c r="P1690" s="71">
        <v>1</v>
      </c>
      <c r="Q1690" s="71" t="str">
        <f t="shared" si="1001"/>
        <v>Public Tap</v>
      </c>
      <c r="R1690" s="71" t="str">
        <f t="shared" si="1002"/>
        <v/>
      </c>
      <c r="S1690" s="71" t="str">
        <f t="shared" si="1021"/>
        <v>Public Tap</v>
      </c>
      <c r="T1690" s="71">
        <f t="shared" si="1003"/>
        <v>1</v>
      </c>
      <c r="U1690" s="71">
        <f t="shared" si="1004"/>
        <v>50</v>
      </c>
      <c r="V1690" s="71">
        <f t="shared" si="1005"/>
        <v>1</v>
      </c>
      <c r="W1690" s="71">
        <f t="shared" si="1006"/>
        <v>1</v>
      </c>
      <c r="X1690" s="71" t="str">
        <f t="shared" si="1007"/>
        <v/>
      </c>
      <c r="Y1690" s="71" t="str">
        <f t="shared" si="1008"/>
        <v/>
      </c>
      <c r="Z1690" s="71">
        <f t="shared" si="1022"/>
        <v>1</v>
      </c>
      <c r="AA1690" s="71">
        <f t="shared" si="1009"/>
        <v>0</v>
      </c>
      <c r="AB1690" s="71">
        <f t="shared" si="1010"/>
        <v>0</v>
      </c>
      <c r="AC1690" s="71" t="str">
        <f t="shared" si="1011"/>
        <v>Piped System</v>
      </c>
      <c r="AD1690" s="71" t="str">
        <f t="shared" si="1023"/>
        <v/>
      </c>
      <c r="AE1690" s="71" t="str">
        <f t="shared" si="1024"/>
        <v/>
      </c>
      <c r="AF1690" s="71" t="str">
        <f t="shared" si="1012"/>
        <v>No Data</v>
      </c>
      <c r="AG1690" s="71" t="str">
        <f t="shared" si="1013"/>
        <v/>
      </c>
      <c r="AH1690" s="71" t="str">
        <f t="shared" si="1014"/>
        <v/>
      </c>
      <c r="AI1690" s="71" t="str">
        <f t="shared" si="1015"/>
        <v/>
      </c>
      <c r="AJ1690" s="71" t="str">
        <f t="shared" si="1016"/>
        <v>Turbidity</v>
      </c>
      <c r="AK1690" s="71" t="str">
        <f t="shared" si="1017"/>
        <v/>
      </c>
      <c r="AL1690" s="71" t="str">
        <f t="shared" si="1025"/>
        <v>No Data</v>
      </c>
      <c r="AM1690" s="71">
        <f t="shared" si="1018"/>
        <v>0</v>
      </c>
    </row>
    <row r="1691" spans="1:39" x14ac:dyDescent="0.45">
      <c r="A1691" s="71" t="str">
        <f t="shared" si="988"/>
        <v>2783131964</v>
      </c>
      <c r="B1691" s="71" t="str">
        <f t="shared" si="989"/>
        <v>15-10-2019 09:02:14 UTC</v>
      </c>
      <c r="C1691" s="71" t="str">
        <f t="shared" si="990"/>
        <v>7bxj-5afu-deht</v>
      </c>
      <c r="D1691" s="71" t="str">
        <f t="shared" si="991"/>
        <v>-15.879055853001773</v>
      </c>
      <c r="E1691" s="71" t="str">
        <f t="shared" si="992"/>
        <v>35.27874631807208</v>
      </c>
      <c r="F1691" s="71" t="str">
        <f t="shared" si="993"/>
        <v>814.0</v>
      </c>
      <c r="G1691" s="71" t="str">
        <f t="shared" si="994"/>
        <v>Malawi</v>
      </c>
      <c r="H1691" s="71" t="str">
        <f t="shared" si="995"/>
        <v>Chiradzulu</v>
      </c>
      <c r="I1691" s="71" t="str">
        <f t="shared" si="996"/>
        <v>Nkalo</v>
      </c>
      <c r="J1691" s="71" t="str">
        <f t="shared" si="997"/>
        <v>Namondwe</v>
      </c>
      <c r="K1691" s="71" t="str">
        <f t="shared" si="998"/>
        <v>Namonde</v>
      </c>
      <c r="L1691" s="71">
        <f t="shared" si="999"/>
        <v>0</v>
      </c>
      <c r="M1691" s="71">
        <f t="shared" si="1000"/>
        <v>0</v>
      </c>
      <c r="N1691" s="71">
        <f t="shared" si="1019"/>
        <v>4</v>
      </c>
      <c r="O1691" s="71" t="str">
        <f t="shared" si="1020"/>
        <v>Basic Level of Service</v>
      </c>
      <c r="P1691" s="71">
        <v>1</v>
      </c>
      <c r="Q1691" s="71" t="str">
        <f t="shared" si="1001"/>
        <v>Public Tap</v>
      </c>
      <c r="R1691" s="71" t="str">
        <f t="shared" si="1002"/>
        <v/>
      </c>
      <c r="S1691" s="71" t="str">
        <f t="shared" si="1021"/>
        <v>Public Tap</v>
      </c>
      <c r="T1691" s="71">
        <f t="shared" si="1003"/>
        <v>1</v>
      </c>
      <c r="U1691" s="71">
        <f t="shared" si="1004"/>
        <v>0</v>
      </c>
      <c r="V1691" s="71">
        <f t="shared" si="1005"/>
        <v>1</v>
      </c>
      <c r="W1691" s="71">
        <f t="shared" si="1006"/>
        <v>1</v>
      </c>
      <c r="X1691" s="71" t="str">
        <f t="shared" si="1007"/>
        <v/>
      </c>
      <c r="Y1691" s="71" t="str">
        <f t="shared" si="1008"/>
        <v/>
      </c>
      <c r="Z1691" s="71">
        <f t="shared" si="1022"/>
        <v>1</v>
      </c>
      <c r="AA1691" s="71">
        <f t="shared" si="1009"/>
        <v>0</v>
      </c>
      <c r="AB1691" s="71">
        <f t="shared" si="1010"/>
        <v>0</v>
      </c>
      <c r="AC1691" s="71" t="str">
        <f t="shared" si="1011"/>
        <v>Piped System</v>
      </c>
      <c r="AD1691" s="71" t="str">
        <f t="shared" si="1023"/>
        <v/>
      </c>
      <c r="AE1691" s="71" t="str">
        <f t="shared" si="1024"/>
        <v/>
      </c>
      <c r="AF1691" s="71" t="str">
        <f t="shared" si="1012"/>
        <v>No Data</v>
      </c>
      <c r="AG1691" s="71" t="str">
        <f t="shared" si="1013"/>
        <v/>
      </c>
      <c r="AH1691" s="71" t="str">
        <f t="shared" si="1014"/>
        <v/>
      </c>
      <c r="AI1691" s="71" t="str">
        <f t="shared" si="1015"/>
        <v/>
      </c>
      <c r="AJ1691" s="71" t="str">
        <f t="shared" si="1016"/>
        <v>Turbidity</v>
      </c>
      <c r="AK1691" s="71" t="str">
        <f t="shared" si="1017"/>
        <v/>
      </c>
      <c r="AL1691" s="71" t="str">
        <f t="shared" si="1025"/>
        <v>No Data</v>
      </c>
      <c r="AM1691" s="71">
        <f t="shared" si="1018"/>
        <v>0</v>
      </c>
    </row>
    <row r="1692" spans="1:39" x14ac:dyDescent="0.45">
      <c r="A1692" s="71" t="str">
        <f t="shared" si="988"/>
        <v>2745970160</v>
      </c>
      <c r="B1692" s="71" t="str">
        <f t="shared" si="989"/>
        <v>15-10-2019 09:22:43 UTC</v>
      </c>
      <c r="C1692" s="71" t="str">
        <f t="shared" si="990"/>
        <v>5f0w-t000-byfa</v>
      </c>
      <c r="D1692" s="71" t="str">
        <f t="shared" si="991"/>
        <v>-15.859173685312271</v>
      </c>
      <c r="E1692" s="71" t="str">
        <f t="shared" si="992"/>
        <v>35.29131330549717</v>
      </c>
      <c r="F1692" s="71" t="str">
        <f t="shared" si="993"/>
        <v>752.0</v>
      </c>
      <c r="G1692" s="71" t="str">
        <f t="shared" si="994"/>
        <v>Malawi</v>
      </c>
      <c r="H1692" s="71" t="str">
        <f t="shared" si="995"/>
        <v>Chiradzulu</v>
      </c>
      <c r="I1692" s="71" t="str">
        <f t="shared" si="996"/>
        <v>Nkalo</v>
      </c>
      <c r="J1692" s="71" t="str">
        <f t="shared" si="997"/>
        <v>Mpulula</v>
      </c>
      <c r="K1692" s="71" t="str">
        <f t="shared" si="998"/>
        <v>Koneliwa</v>
      </c>
      <c r="L1692" s="71">
        <f t="shared" si="999"/>
        <v>0</v>
      </c>
      <c r="M1692" s="71">
        <f t="shared" si="1000"/>
        <v>0</v>
      </c>
      <c r="N1692" s="71">
        <f t="shared" si="1019"/>
        <v>4</v>
      </c>
      <c r="O1692" s="71" t="str">
        <f t="shared" si="1020"/>
        <v>Basic Level of Service</v>
      </c>
      <c r="P1692" s="71">
        <v>1</v>
      </c>
      <c r="Q1692" s="71" t="str">
        <f t="shared" si="1001"/>
        <v>Public Tap</v>
      </c>
      <c r="R1692" s="71" t="str">
        <f t="shared" si="1002"/>
        <v/>
      </c>
      <c r="S1692" s="71" t="str">
        <f t="shared" si="1021"/>
        <v>Public Tap</v>
      </c>
      <c r="T1692" s="71">
        <f t="shared" si="1003"/>
        <v>1</v>
      </c>
      <c r="U1692" s="71">
        <f t="shared" si="1004"/>
        <v>0</v>
      </c>
      <c r="V1692" s="71">
        <f t="shared" si="1005"/>
        <v>1</v>
      </c>
      <c r="W1692" s="71">
        <f t="shared" si="1006"/>
        <v>1</v>
      </c>
      <c r="X1692" s="71" t="str">
        <f t="shared" si="1007"/>
        <v/>
      </c>
      <c r="Y1692" s="71" t="str">
        <f t="shared" si="1008"/>
        <v/>
      </c>
      <c r="Z1692" s="71">
        <f t="shared" si="1022"/>
        <v>1</v>
      </c>
      <c r="AA1692" s="71">
        <f t="shared" si="1009"/>
        <v>0</v>
      </c>
      <c r="AB1692" s="71">
        <f t="shared" si="1010"/>
        <v>0</v>
      </c>
      <c r="AC1692" s="71" t="str">
        <f t="shared" si="1011"/>
        <v>Piped System</v>
      </c>
      <c r="AD1692" s="71" t="str">
        <f t="shared" si="1023"/>
        <v/>
      </c>
      <c r="AE1692" s="71" t="str">
        <f t="shared" si="1024"/>
        <v/>
      </c>
      <c r="AF1692" s="71" t="str">
        <f t="shared" si="1012"/>
        <v>No Data</v>
      </c>
      <c r="AG1692" s="71" t="str">
        <f t="shared" si="1013"/>
        <v/>
      </c>
      <c r="AH1692" s="71" t="str">
        <f t="shared" si="1014"/>
        <v/>
      </c>
      <c r="AI1692" s="71" t="str">
        <f t="shared" si="1015"/>
        <v/>
      </c>
      <c r="AJ1692" s="71" t="str">
        <f t="shared" si="1016"/>
        <v>Turbidity</v>
      </c>
      <c r="AK1692" s="71" t="str">
        <f t="shared" si="1017"/>
        <v/>
      </c>
      <c r="AL1692" s="71" t="str">
        <f t="shared" si="1025"/>
        <v>No Data</v>
      </c>
      <c r="AM1692" s="71">
        <f t="shared" si="1018"/>
        <v>0</v>
      </c>
    </row>
    <row r="1693" spans="1:39" x14ac:dyDescent="0.45">
      <c r="A1693" s="71" t="str">
        <f t="shared" si="988"/>
        <v>2750130493</v>
      </c>
      <c r="B1693" s="71" t="str">
        <f t="shared" si="989"/>
        <v>15-10-2019 09:27:32 UTC</v>
      </c>
      <c r="C1693" s="71" t="str">
        <f t="shared" si="990"/>
        <v>s60h-n2ns-9drc</v>
      </c>
      <c r="D1693" s="71" t="str">
        <f t="shared" si="991"/>
        <v>-15.886908983811736</v>
      </c>
      <c r="E1693" s="71" t="str">
        <f t="shared" si="992"/>
        <v>35.310739539563656</v>
      </c>
      <c r="F1693" s="71" t="str">
        <f t="shared" si="993"/>
        <v>750.0</v>
      </c>
      <c r="G1693" s="71" t="str">
        <f t="shared" si="994"/>
        <v>Malawi</v>
      </c>
      <c r="H1693" s="71" t="str">
        <f t="shared" si="995"/>
        <v>Chiradzulu</v>
      </c>
      <c r="I1693" s="71" t="str">
        <f t="shared" si="996"/>
        <v>Nkalo</v>
      </c>
      <c r="J1693" s="71" t="str">
        <f t="shared" si="997"/>
        <v>Namondwe</v>
      </c>
      <c r="K1693" s="71" t="str">
        <f t="shared" si="998"/>
        <v>Namonde</v>
      </c>
      <c r="L1693" s="71">
        <f t="shared" si="999"/>
        <v>0</v>
      </c>
      <c r="M1693" s="71">
        <f t="shared" si="1000"/>
        <v>0</v>
      </c>
      <c r="N1693" s="71">
        <f t="shared" si="1019"/>
        <v>4</v>
      </c>
      <c r="O1693" s="71" t="str">
        <f t="shared" si="1020"/>
        <v>Basic Level of Service</v>
      </c>
      <c r="P1693" s="71">
        <v>1</v>
      </c>
      <c r="Q1693" s="71" t="str">
        <f t="shared" si="1001"/>
        <v>Public Tap</v>
      </c>
      <c r="R1693" s="71" t="str">
        <f t="shared" si="1002"/>
        <v/>
      </c>
      <c r="S1693" s="71" t="str">
        <f t="shared" si="1021"/>
        <v>Public Tap</v>
      </c>
      <c r="T1693" s="71">
        <f t="shared" si="1003"/>
        <v>1</v>
      </c>
      <c r="U1693" s="71">
        <f t="shared" si="1004"/>
        <v>232</v>
      </c>
      <c r="V1693" s="71">
        <f t="shared" si="1005"/>
        <v>1</v>
      </c>
      <c r="W1693" s="71">
        <f t="shared" si="1006"/>
        <v>1</v>
      </c>
      <c r="X1693" s="71" t="str">
        <f t="shared" si="1007"/>
        <v/>
      </c>
      <c r="Y1693" s="71" t="str">
        <f t="shared" si="1008"/>
        <v/>
      </c>
      <c r="Z1693" s="71">
        <f t="shared" si="1022"/>
        <v>1</v>
      </c>
      <c r="AA1693" s="71">
        <f t="shared" si="1009"/>
        <v>0</v>
      </c>
      <c r="AB1693" s="71">
        <f t="shared" si="1010"/>
        <v>0</v>
      </c>
      <c r="AC1693" s="71" t="str">
        <f t="shared" si="1011"/>
        <v>Piped System</v>
      </c>
      <c r="AD1693" s="71" t="str">
        <f t="shared" si="1023"/>
        <v/>
      </c>
      <c r="AE1693" s="71" t="str">
        <f t="shared" si="1024"/>
        <v/>
      </c>
      <c r="AF1693" s="71" t="str">
        <f t="shared" si="1012"/>
        <v>No Data</v>
      </c>
      <c r="AG1693" s="71" t="str">
        <f t="shared" si="1013"/>
        <v/>
      </c>
      <c r="AH1693" s="71" t="str">
        <f t="shared" si="1014"/>
        <v/>
      </c>
      <c r="AI1693" s="71" t="str">
        <f t="shared" si="1015"/>
        <v/>
      </c>
      <c r="AJ1693" s="71" t="str">
        <f t="shared" si="1016"/>
        <v>Turbidity</v>
      </c>
      <c r="AK1693" s="71" t="str">
        <f t="shared" si="1017"/>
        <v/>
      </c>
      <c r="AL1693" s="71" t="str">
        <f t="shared" si="1025"/>
        <v>No Data</v>
      </c>
      <c r="AM1693" s="71">
        <f t="shared" si="1018"/>
        <v>0</v>
      </c>
    </row>
    <row r="1694" spans="1:39" x14ac:dyDescent="0.45">
      <c r="A1694" s="71" t="str">
        <f t="shared" si="988"/>
        <v>2748070150</v>
      </c>
      <c r="B1694" s="71" t="str">
        <f t="shared" si="989"/>
        <v>15-10-2019 09:28:44 UTC</v>
      </c>
      <c r="C1694" s="71" t="str">
        <f t="shared" si="990"/>
        <v>43pt-s38w-18xr</v>
      </c>
      <c r="D1694" s="71" t="str">
        <f t="shared" si="991"/>
        <v>-15.857357159256935</v>
      </c>
      <c r="E1694" s="71" t="str">
        <f t="shared" si="992"/>
        <v>35.29156794771552</v>
      </c>
      <c r="F1694" s="71" t="str">
        <f t="shared" si="993"/>
        <v>768.0</v>
      </c>
      <c r="G1694" s="71" t="str">
        <f t="shared" si="994"/>
        <v>Malawi</v>
      </c>
      <c r="H1694" s="71" t="str">
        <f t="shared" si="995"/>
        <v>Chiradzulu</v>
      </c>
      <c r="I1694" s="71" t="str">
        <f t="shared" si="996"/>
        <v>Nkalo</v>
      </c>
      <c r="J1694" s="71" t="str">
        <f t="shared" si="997"/>
        <v>Mpulula</v>
      </c>
      <c r="K1694" s="71" t="str">
        <f t="shared" si="998"/>
        <v>Koneliwa</v>
      </c>
      <c r="L1694" s="71">
        <f t="shared" si="999"/>
        <v>0</v>
      </c>
      <c r="M1694" s="71">
        <f t="shared" si="1000"/>
        <v>0</v>
      </c>
      <c r="N1694" s="71">
        <f t="shared" si="1019"/>
        <v>3</v>
      </c>
      <c r="O1694" s="71" t="str">
        <f t="shared" si="1020"/>
        <v>Basic Level of Service</v>
      </c>
      <c r="P1694" s="71">
        <v>1</v>
      </c>
      <c r="Q1694" s="71" t="str">
        <f t="shared" si="1001"/>
        <v>Public Tap</v>
      </c>
      <c r="R1694" s="71" t="str">
        <f t="shared" si="1002"/>
        <v/>
      </c>
      <c r="S1694" s="71" t="str">
        <f t="shared" si="1021"/>
        <v>Public Tap</v>
      </c>
      <c r="T1694" s="71">
        <f t="shared" si="1003"/>
        <v>1</v>
      </c>
      <c r="U1694" s="71">
        <f t="shared" si="1004"/>
        <v>0</v>
      </c>
      <c r="V1694" s="71">
        <f t="shared" si="1005"/>
        <v>1</v>
      </c>
      <c r="W1694" s="71">
        <f t="shared" si="1006"/>
        <v>0</v>
      </c>
      <c r="X1694" s="71">
        <f t="shared" si="1007"/>
        <v>1</v>
      </c>
      <c r="Y1694" s="71">
        <f t="shared" si="1008"/>
        <v>0</v>
      </c>
      <c r="Z1694" s="71">
        <f t="shared" si="1022"/>
        <v>0</v>
      </c>
      <c r="AA1694" s="71">
        <f t="shared" si="1009"/>
        <v>0</v>
      </c>
      <c r="AB1694" s="71">
        <f t="shared" si="1010"/>
        <v>0</v>
      </c>
      <c r="AC1694" s="71" t="str">
        <f t="shared" si="1011"/>
        <v>Piped System</v>
      </c>
      <c r="AD1694" s="71" t="str">
        <f t="shared" si="1023"/>
        <v/>
      </c>
      <c r="AE1694" s="71" t="str">
        <f t="shared" si="1024"/>
        <v/>
      </c>
      <c r="AF1694" s="71" t="str">
        <f t="shared" si="1012"/>
        <v>No Data</v>
      </c>
      <c r="AG1694" s="71" t="str">
        <f t="shared" si="1013"/>
        <v/>
      </c>
      <c r="AH1694" s="71" t="str">
        <f t="shared" si="1014"/>
        <v/>
      </c>
      <c r="AI1694" s="71" t="str">
        <f t="shared" si="1015"/>
        <v/>
      </c>
      <c r="AJ1694" s="71" t="str">
        <f t="shared" si="1016"/>
        <v>Turbidity</v>
      </c>
      <c r="AK1694" s="71" t="str">
        <f t="shared" si="1017"/>
        <v/>
      </c>
      <c r="AL1694" s="71" t="str">
        <f t="shared" si="1025"/>
        <v>No Data</v>
      </c>
      <c r="AM1694" s="71">
        <f t="shared" si="1018"/>
        <v>0</v>
      </c>
    </row>
    <row r="1695" spans="1:39" x14ac:dyDescent="0.45">
      <c r="A1695" s="71" t="str">
        <f t="shared" si="988"/>
        <v>2769392457</v>
      </c>
      <c r="B1695" s="71" t="str">
        <f t="shared" si="989"/>
        <v>15-10-2019 09:38:39 UTC</v>
      </c>
      <c r="C1695" s="71" t="str">
        <f t="shared" si="990"/>
        <v>c2gv-tfbj-9nje</v>
      </c>
      <c r="D1695" s="71" t="str">
        <f t="shared" si="991"/>
        <v>-15.89058440644294</v>
      </c>
      <c r="E1695" s="71" t="str">
        <f t="shared" si="992"/>
        <v>35.312496637925506</v>
      </c>
      <c r="F1695" s="71" t="str">
        <f t="shared" si="993"/>
        <v>740.0</v>
      </c>
      <c r="G1695" s="71" t="str">
        <f t="shared" si="994"/>
        <v>Malawi</v>
      </c>
      <c r="H1695" s="71" t="str">
        <f t="shared" si="995"/>
        <v>Chiradzulu</v>
      </c>
      <c r="I1695" s="71" t="str">
        <f t="shared" si="996"/>
        <v>Nkalo</v>
      </c>
      <c r="J1695" s="71" t="str">
        <f t="shared" si="997"/>
        <v>Namondwe</v>
      </c>
      <c r="K1695" s="71" t="str">
        <f t="shared" si="998"/>
        <v>Mpezeni</v>
      </c>
      <c r="L1695" s="71">
        <f t="shared" si="999"/>
        <v>0</v>
      </c>
      <c r="M1695" s="71">
        <f t="shared" si="1000"/>
        <v>0</v>
      </c>
      <c r="N1695" s="71">
        <f t="shared" si="1019"/>
        <v>3</v>
      </c>
      <c r="O1695" s="71" t="str">
        <f t="shared" si="1020"/>
        <v>Basic Level of Service</v>
      </c>
      <c r="P1695" s="71">
        <v>1</v>
      </c>
      <c r="Q1695" s="71" t="str">
        <f t="shared" si="1001"/>
        <v>Public Tap</v>
      </c>
      <c r="R1695" s="71" t="str">
        <f t="shared" si="1002"/>
        <v/>
      </c>
      <c r="S1695" s="71" t="str">
        <f t="shared" si="1021"/>
        <v>Public Tap</v>
      </c>
      <c r="T1695" s="71">
        <f t="shared" si="1003"/>
        <v>1</v>
      </c>
      <c r="U1695" s="71">
        <f t="shared" si="1004"/>
        <v>418</v>
      </c>
      <c r="V1695" s="71">
        <f t="shared" si="1005"/>
        <v>0</v>
      </c>
      <c r="W1695" s="71">
        <f t="shared" si="1006"/>
        <v>1</v>
      </c>
      <c r="X1695" s="71" t="str">
        <f t="shared" si="1007"/>
        <v/>
      </c>
      <c r="Y1695" s="71" t="str">
        <f t="shared" si="1008"/>
        <v/>
      </c>
      <c r="Z1695" s="71">
        <f t="shared" si="1022"/>
        <v>1</v>
      </c>
      <c r="AA1695" s="71">
        <f t="shared" si="1009"/>
        <v>0</v>
      </c>
      <c r="AB1695" s="71">
        <f t="shared" si="1010"/>
        <v>0</v>
      </c>
      <c r="AC1695" s="71" t="str">
        <f t="shared" si="1011"/>
        <v>Piped System</v>
      </c>
      <c r="AD1695" s="71" t="str">
        <f t="shared" si="1023"/>
        <v/>
      </c>
      <c r="AE1695" s="71" t="str">
        <f t="shared" si="1024"/>
        <v/>
      </c>
      <c r="AF1695" s="71" t="str">
        <f t="shared" si="1012"/>
        <v>No Data</v>
      </c>
      <c r="AG1695" s="71" t="str">
        <f t="shared" si="1013"/>
        <v/>
      </c>
      <c r="AH1695" s="71" t="str">
        <f t="shared" si="1014"/>
        <v/>
      </c>
      <c r="AI1695" s="71" t="str">
        <f t="shared" si="1015"/>
        <v/>
      </c>
      <c r="AJ1695" s="71" t="str">
        <f t="shared" si="1016"/>
        <v>Turbidity</v>
      </c>
      <c r="AK1695" s="71" t="str">
        <f t="shared" si="1017"/>
        <v/>
      </c>
      <c r="AL1695" s="71" t="str">
        <f t="shared" si="1025"/>
        <v>No Data</v>
      </c>
      <c r="AM1695" s="71">
        <f t="shared" si="1018"/>
        <v>0</v>
      </c>
    </row>
    <row r="1696" spans="1:39" x14ac:dyDescent="0.45">
      <c r="A1696" s="71" t="str">
        <f t="shared" si="988"/>
        <v>2783122466</v>
      </c>
      <c r="B1696" s="71" t="str">
        <f t="shared" si="989"/>
        <v>15-10-2019 09:46:03 UTC</v>
      </c>
      <c r="C1696" s="71" t="str">
        <f t="shared" si="990"/>
        <v>gd5f-6ggn-r645</v>
      </c>
      <c r="D1696" s="71" t="str">
        <f t="shared" si="991"/>
        <v>-15.891610435210168</v>
      </c>
      <c r="E1696" s="71" t="str">
        <f t="shared" si="992"/>
        <v>35.312141161412</v>
      </c>
      <c r="F1696" s="71" t="str">
        <f t="shared" si="993"/>
        <v>741.0</v>
      </c>
      <c r="G1696" s="71" t="str">
        <f t="shared" si="994"/>
        <v>Malawi</v>
      </c>
      <c r="H1696" s="71" t="str">
        <f t="shared" si="995"/>
        <v>Chiradzulu</v>
      </c>
      <c r="I1696" s="71" t="str">
        <f t="shared" si="996"/>
        <v>Nkalo</v>
      </c>
      <c r="J1696" s="71" t="str">
        <f t="shared" si="997"/>
        <v>Namondwe</v>
      </c>
      <c r="K1696" s="71" t="str">
        <f t="shared" si="998"/>
        <v>Mpezeni</v>
      </c>
      <c r="L1696" s="71">
        <f t="shared" si="999"/>
        <v>0</v>
      </c>
      <c r="M1696" s="71">
        <f t="shared" si="1000"/>
        <v>0</v>
      </c>
      <c r="N1696" s="71">
        <f t="shared" si="1019"/>
        <v>4</v>
      </c>
      <c r="O1696" s="71" t="str">
        <f t="shared" si="1020"/>
        <v>Basic Level of Service</v>
      </c>
      <c r="P1696" s="71">
        <v>1</v>
      </c>
      <c r="Q1696" s="71" t="str">
        <f t="shared" si="1001"/>
        <v>Public Tap</v>
      </c>
      <c r="R1696" s="71" t="str">
        <f t="shared" si="1002"/>
        <v/>
      </c>
      <c r="S1696" s="71" t="str">
        <f t="shared" si="1021"/>
        <v>Public Tap</v>
      </c>
      <c r="T1696" s="71">
        <f t="shared" si="1003"/>
        <v>1</v>
      </c>
      <c r="U1696" s="71">
        <f t="shared" si="1004"/>
        <v>0</v>
      </c>
      <c r="V1696" s="71">
        <f t="shared" si="1005"/>
        <v>1</v>
      </c>
      <c r="W1696" s="71">
        <f t="shared" si="1006"/>
        <v>1</v>
      </c>
      <c r="X1696" s="71" t="str">
        <f t="shared" si="1007"/>
        <v/>
      </c>
      <c r="Y1696" s="71" t="str">
        <f t="shared" si="1008"/>
        <v/>
      </c>
      <c r="Z1696" s="71">
        <f t="shared" si="1022"/>
        <v>1</v>
      </c>
      <c r="AA1696" s="71">
        <f t="shared" si="1009"/>
        <v>0</v>
      </c>
      <c r="AB1696" s="71">
        <f t="shared" si="1010"/>
        <v>0</v>
      </c>
      <c r="AC1696" s="71" t="str">
        <f t="shared" si="1011"/>
        <v>Piped System</v>
      </c>
      <c r="AD1696" s="71" t="str">
        <f t="shared" si="1023"/>
        <v/>
      </c>
      <c r="AE1696" s="71" t="str">
        <f t="shared" si="1024"/>
        <v/>
      </c>
      <c r="AF1696" s="71" t="str">
        <f t="shared" si="1012"/>
        <v>No Data</v>
      </c>
      <c r="AG1696" s="71" t="str">
        <f t="shared" si="1013"/>
        <v/>
      </c>
      <c r="AH1696" s="71" t="str">
        <f t="shared" si="1014"/>
        <v/>
      </c>
      <c r="AI1696" s="71" t="str">
        <f t="shared" si="1015"/>
        <v/>
      </c>
      <c r="AJ1696" s="71" t="str">
        <f t="shared" si="1016"/>
        <v>Turbidity</v>
      </c>
      <c r="AK1696" s="71" t="str">
        <f t="shared" si="1017"/>
        <v/>
      </c>
      <c r="AL1696" s="71" t="str">
        <f t="shared" si="1025"/>
        <v>No Data</v>
      </c>
      <c r="AM1696" s="71">
        <f t="shared" si="1018"/>
        <v>0</v>
      </c>
    </row>
    <row r="1697" spans="1:39" x14ac:dyDescent="0.45">
      <c r="A1697" s="71" t="str">
        <f t="shared" si="988"/>
        <v>2757280194</v>
      </c>
      <c r="B1697" s="71" t="str">
        <f t="shared" si="989"/>
        <v>15-10-2019 10:08:12 UTC</v>
      </c>
      <c r="C1697" s="71" t="str">
        <f t="shared" si="990"/>
        <v>1vry-2ck5-0rv5</v>
      </c>
      <c r="D1697" s="71" t="str">
        <f t="shared" si="991"/>
        <v>-15.86115156300366</v>
      </c>
      <c r="E1697" s="71" t="str">
        <f t="shared" si="992"/>
        <v>35.29490780085325</v>
      </c>
      <c r="F1697" s="71" t="str">
        <f t="shared" si="993"/>
        <v>682.0</v>
      </c>
      <c r="G1697" s="71" t="str">
        <f t="shared" si="994"/>
        <v>Malawi</v>
      </c>
      <c r="H1697" s="71" t="str">
        <f t="shared" si="995"/>
        <v>Chiradzulu</v>
      </c>
      <c r="I1697" s="71" t="str">
        <f t="shared" si="996"/>
        <v>Nkalo</v>
      </c>
      <c r="J1697" s="71" t="str">
        <f t="shared" si="997"/>
        <v>Mpulula</v>
      </c>
      <c r="K1697" s="71" t="str">
        <f t="shared" si="998"/>
        <v>Phwanda I</v>
      </c>
      <c r="L1697" s="71">
        <f t="shared" si="999"/>
        <v>0</v>
      </c>
      <c r="M1697" s="71">
        <f t="shared" si="1000"/>
        <v>0</v>
      </c>
      <c r="N1697" s="71">
        <f t="shared" si="1019"/>
        <v>3</v>
      </c>
      <c r="O1697" s="71" t="str">
        <f t="shared" si="1020"/>
        <v>Basic Level of Service</v>
      </c>
      <c r="P1697" s="71">
        <v>1</v>
      </c>
      <c r="Q1697" s="71" t="str">
        <f t="shared" si="1001"/>
        <v>Public Tap</v>
      </c>
      <c r="R1697" s="71" t="str">
        <f t="shared" si="1002"/>
        <v/>
      </c>
      <c r="S1697" s="71" t="str">
        <f t="shared" si="1021"/>
        <v>Public Tap</v>
      </c>
      <c r="T1697" s="71">
        <f t="shared" si="1003"/>
        <v>1</v>
      </c>
      <c r="U1697" s="71">
        <f t="shared" si="1004"/>
        <v>0</v>
      </c>
      <c r="V1697" s="71">
        <f t="shared" si="1005"/>
        <v>1</v>
      </c>
      <c r="W1697" s="71">
        <f t="shared" si="1006"/>
        <v>0</v>
      </c>
      <c r="X1697" s="71">
        <f t="shared" si="1007"/>
        <v>1</v>
      </c>
      <c r="Y1697" s="71">
        <f t="shared" si="1008"/>
        <v>0</v>
      </c>
      <c r="Z1697" s="71">
        <f t="shared" si="1022"/>
        <v>0</v>
      </c>
      <c r="AA1697" s="71">
        <f t="shared" si="1009"/>
        <v>0</v>
      </c>
      <c r="AB1697" s="71">
        <f t="shared" si="1010"/>
        <v>0</v>
      </c>
      <c r="AC1697" s="71" t="str">
        <f t="shared" si="1011"/>
        <v>Piped System</v>
      </c>
      <c r="AD1697" s="71" t="str">
        <f t="shared" si="1023"/>
        <v/>
      </c>
      <c r="AE1697" s="71" t="str">
        <f t="shared" si="1024"/>
        <v/>
      </c>
      <c r="AF1697" s="71" t="str">
        <f t="shared" si="1012"/>
        <v>No Data</v>
      </c>
      <c r="AG1697" s="71" t="str">
        <f t="shared" si="1013"/>
        <v/>
      </c>
      <c r="AH1697" s="71" t="str">
        <f t="shared" si="1014"/>
        <v/>
      </c>
      <c r="AI1697" s="71" t="str">
        <f t="shared" si="1015"/>
        <v/>
      </c>
      <c r="AJ1697" s="71" t="str">
        <f t="shared" si="1016"/>
        <v>Turbidity</v>
      </c>
      <c r="AK1697" s="71" t="str">
        <f t="shared" si="1017"/>
        <v/>
      </c>
      <c r="AL1697" s="71" t="str">
        <f t="shared" si="1025"/>
        <v>No Data</v>
      </c>
      <c r="AM1697" s="71">
        <f t="shared" si="1018"/>
        <v>0</v>
      </c>
    </row>
    <row r="1698" spans="1:39" x14ac:dyDescent="0.45">
      <c r="A1698" s="71" t="str">
        <f t="shared" si="988"/>
        <v>2746000165</v>
      </c>
      <c r="B1698" s="71" t="str">
        <f t="shared" si="989"/>
        <v>15-10-2019 10:15:49 UTC</v>
      </c>
      <c r="C1698" s="71" t="str">
        <f t="shared" si="990"/>
        <v>4cm7-ktmp-0bge</v>
      </c>
      <c r="D1698" s="71" t="str">
        <f t="shared" si="991"/>
        <v>-15.861644796095788</v>
      </c>
      <c r="E1698" s="71" t="str">
        <f t="shared" si="992"/>
        <v>35.29672633856535</v>
      </c>
      <c r="F1698" s="71" t="str">
        <f t="shared" si="993"/>
        <v>762.0</v>
      </c>
      <c r="G1698" s="71" t="str">
        <f t="shared" si="994"/>
        <v>Malawi</v>
      </c>
      <c r="H1698" s="71" t="str">
        <f t="shared" si="995"/>
        <v>Chiradzulu</v>
      </c>
      <c r="I1698" s="71" t="str">
        <f t="shared" si="996"/>
        <v>Nkalo</v>
      </c>
      <c r="J1698" s="71" t="str">
        <f t="shared" si="997"/>
        <v>Mpulula</v>
      </c>
      <c r="K1698" s="71" t="str">
        <f t="shared" si="998"/>
        <v>Phwanda I</v>
      </c>
      <c r="L1698" s="71">
        <f t="shared" si="999"/>
        <v>0</v>
      </c>
      <c r="M1698" s="71">
        <f t="shared" si="1000"/>
        <v>0</v>
      </c>
      <c r="N1698" s="71">
        <f t="shared" si="1019"/>
        <v>3</v>
      </c>
      <c r="O1698" s="71" t="str">
        <f t="shared" si="1020"/>
        <v>Basic Level of Service</v>
      </c>
      <c r="P1698" s="71">
        <v>1</v>
      </c>
      <c r="Q1698" s="71" t="str">
        <f t="shared" si="1001"/>
        <v>Public Tap</v>
      </c>
      <c r="R1698" s="71" t="str">
        <f t="shared" si="1002"/>
        <v/>
      </c>
      <c r="S1698" s="71" t="str">
        <f t="shared" si="1021"/>
        <v>Public Tap</v>
      </c>
      <c r="T1698" s="71">
        <f t="shared" si="1003"/>
        <v>1</v>
      </c>
      <c r="U1698" s="71">
        <f t="shared" si="1004"/>
        <v>0</v>
      </c>
      <c r="V1698" s="71">
        <f t="shared" si="1005"/>
        <v>1</v>
      </c>
      <c r="W1698" s="71">
        <f t="shared" si="1006"/>
        <v>0</v>
      </c>
      <c r="X1698" s="71">
        <f t="shared" si="1007"/>
        <v>1</v>
      </c>
      <c r="Y1698" s="71">
        <f t="shared" si="1008"/>
        <v>0</v>
      </c>
      <c r="Z1698" s="71">
        <f t="shared" si="1022"/>
        <v>0</v>
      </c>
      <c r="AA1698" s="71">
        <f t="shared" si="1009"/>
        <v>0</v>
      </c>
      <c r="AB1698" s="71">
        <f t="shared" si="1010"/>
        <v>0</v>
      </c>
      <c r="AC1698" s="71" t="str">
        <f t="shared" si="1011"/>
        <v>Piped System</v>
      </c>
      <c r="AD1698" s="71" t="str">
        <f t="shared" si="1023"/>
        <v/>
      </c>
      <c r="AE1698" s="71" t="str">
        <f t="shared" si="1024"/>
        <v/>
      </c>
      <c r="AF1698" s="71" t="str">
        <f t="shared" si="1012"/>
        <v>No Data</v>
      </c>
      <c r="AG1698" s="71" t="str">
        <f t="shared" si="1013"/>
        <v/>
      </c>
      <c r="AH1698" s="71" t="str">
        <f t="shared" si="1014"/>
        <v/>
      </c>
      <c r="AI1698" s="71" t="str">
        <f t="shared" si="1015"/>
        <v/>
      </c>
      <c r="AJ1698" s="71" t="str">
        <f t="shared" si="1016"/>
        <v>Turbidity</v>
      </c>
      <c r="AK1698" s="71" t="str">
        <f t="shared" si="1017"/>
        <v/>
      </c>
      <c r="AL1698" s="71" t="str">
        <f t="shared" si="1025"/>
        <v>No Data</v>
      </c>
      <c r="AM1698" s="71">
        <f t="shared" si="1018"/>
        <v>0</v>
      </c>
    </row>
    <row r="1699" spans="1:39" x14ac:dyDescent="0.45">
      <c r="A1699" s="71" t="str">
        <f t="shared" si="988"/>
        <v>2752051933</v>
      </c>
      <c r="B1699" s="71" t="str">
        <f t="shared" si="989"/>
        <v>15-10-2019 10:22:01 UTC</v>
      </c>
      <c r="C1699" s="71" t="str">
        <f t="shared" si="990"/>
        <v>74h0-065c-a14e</v>
      </c>
      <c r="D1699" s="71" t="str">
        <f t="shared" si="991"/>
        <v>-15.898201921954751</v>
      </c>
      <c r="E1699" s="71" t="str">
        <f t="shared" si="992"/>
        <v>35.31193974427879</v>
      </c>
      <c r="F1699" s="71" t="str">
        <f t="shared" si="993"/>
        <v>719.0</v>
      </c>
      <c r="G1699" s="71" t="str">
        <f t="shared" si="994"/>
        <v>Malawi</v>
      </c>
      <c r="H1699" s="71" t="str">
        <f t="shared" si="995"/>
        <v>Chiradzulu</v>
      </c>
      <c r="I1699" s="71" t="str">
        <f t="shared" si="996"/>
        <v>Nkalo</v>
      </c>
      <c r="J1699" s="71" t="str">
        <f t="shared" si="997"/>
        <v>Namondwe</v>
      </c>
      <c r="K1699" s="71" t="str">
        <f t="shared" si="998"/>
        <v>Namonde</v>
      </c>
      <c r="L1699" s="71">
        <f t="shared" si="999"/>
        <v>0</v>
      </c>
      <c r="M1699" s="71">
        <f t="shared" si="1000"/>
        <v>0</v>
      </c>
      <c r="N1699" s="71">
        <f t="shared" si="1019"/>
        <v>4</v>
      </c>
      <c r="O1699" s="71" t="str">
        <f t="shared" si="1020"/>
        <v>Basic Level of Service</v>
      </c>
      <c r="P1699" s="71">
        <v>1</v>
      </c>
      <c r="Q1699" s="71" t="str">
        <f t="shared" si="1001"/>
        <v>Public Tap</v>
      </c>
      <c r="R1699" s="71" t="str">
        <f t="shared" si="1002"/>
        <v/>
      </c>
      <c r="S1699" s="71" t="str">
        <f t="shared" si="1021"/>
        <v>Public Tap</v>
      </c>
      <c r="T1699" s="71">
        <f t="shared" si="1003"/>
        <v>1</v>
      </c>
      <c r="U1699" s="71">
        <f t="shared" si="1004"/>
        <v>0</v>
      </c>
      <c r="V1699" s="71">
        <f t="shared" si="1005"/>
        <v>1</v>
      </c>
      <c r="W1699" s="71">
        <f t="shared" si="1006"/>
        <v>1</v>
      </c>
      <c r="X1699" s="71" t="str">
        <f t="shared" si="1007"/>
        <v/>
      </c>
      <c r="Y1699" s="71" t="str">
        <f t="shared" si="1008"/>
        <v/>
      </c>
      <c r="Z1699" s="71">
        <f t="shared" si="1022"/>
        <v>1</v>
      </c>
      <c r="AA1699" s="71">
        <f t="shared" si="1009"/>
        <v>0</v>
      </c>
      <c r="AB1699" s="71">
        <f t="shared" si="1010"/>
        <v>0</v>
      </c>
      <c r="AC1699" s="71" t="str">
        <f t="shared" si="1011"/>
        <v>Piped System</v>
      </c>
      <c r="AD1699" s="71" t="str">
        <f t="shared" si="1023"/>
        <v/>
      </c>
      <c r="AE1699" s="71" t="str">
        <f t="shared" si="1024"/>
        <v/>
      </c>
      <c r="AF1699" s="71" t="str">
        <f t="shared" si="1012"/>
        <v>No Data</v>
      </c>
      <c r="AG1699" s="71" t="str">
        <f t="shared" si="1013"/>
        <v/>
      </c>
      <c r="AH1699" s="71" t="str">
        <f t="shared" si="1014"/>
        <v/>
      </c>
      <c r="AI1699" s="71" t="str">
        <f t="shared" si="1015"/>
        <v/>
      </c>
      <c r="AJ1699" s="71" t="str">
        <f t="shared" si="1016"/>
        <v>Turbidity</v>
      </c>
      <c r="AK1699" s="71" t="str">
        <f t="shared" si="1017"/>
        <v/>
      </c>
      <c r="AL1699" s="71" t="str">
        <f t="shared" si="1025"/>
        <v>No Data</v>
      </c>
      <c r="AM1699" s="71">
        <f t="shared" si="1018"/>
        <v>0</v>
      </c>
    </row>
    <row r="1700" spans="1:39" x14ac:dyDescent="0.45">
      <c r="A1700" s="71" t="str">
        <f t="shared" si="988"/>
        <v>2779232086</v>
      </c>
      <c r="B1700" s="71" t="str">
        <f t="shared" si="989"/>
        <v>15-10-2019 10:30:56 UTC</v>
      </c>
      <c r="C1700" s="71" t="str">
        <f t="shared" si="990"/>
        <v>dukv-mrj0-7r70</v>
      </c>
      <c r="D1700" s="71" t="str">
        <f t="shared" si="991"/>
        <v>-15.90187860187143</v>
      </c>
      <c r="E1700" s="71" t="str">
        <f t="shared" si="992"/>
        <v>35.31157630495727</v>
      </c>
      <c r="F1700" s="71" t="str">
        <f t="shared" si="993"/>
        <v>731.0</v>
      </c>
      <c r="G1700" s="71" t="str">
        <f t="shared" si="994"/>
        <v>Malawi</v>
      </c>
      <c r="H1700" s="71" t="str">
        <f t="shared" si="995"/>
        <v>Chiradzulu</v>
      </c>
      <c r="I1700" s="71" t="str">
        <f t="shared" si="996"/>
        <v>Nkalo</v>
      </c>
      <c r="J1700" s="71" t="str">
        <f t="shared" si="997"/>
        <v>Namondwe</v>
      </c>
      <c r="K1700" s="71" t="str">
        <f t="shared" si="998"/>
        <v>Namonde</v>
      </c>
      <c r="L1700" s="71">
        <f t="shared" si="999"/>
        <v>0</v>
      </c>
      <c r="M1700" s="71">
        <f t="shared" si="1000"/>
        <v>0</v>
      </c>
      <c r="N1700" s="71">
        <f t="shared" si="1019"/>
        <v>4</v>
      </c>
      <c r="O1700" s="71" t="str">
        <f t="shared" si="1020"/>
        <v>Basic Level of Service</v>
      </c>
      <c r="P1700" s="71">
        <v>1</v>
      </c>
      <c r="Q1700" s="71" t="str">
        <f t="shared" si="1001"/>
        <v>Public Tap</v>
      </c>
      <c r="R1700" s="71" t="str">
        <f t="shared" si="1002"/>
        <v/>
      </c>
      <c r="S1700" s="71" t="str">
        <f t="shared" si="1021"/>
        <v>Public Tap</v>
      </c>
      <c r="T1700" s="71">
        <f t="shared" si="1003"/>
        <v>1</v>
      </c>
      <c r="U1700" s="71">
        <f t="shared" si="1004"/>
        <v>0</v>
      </c>
      <c r="V1700" s="71">
        <f t="shared" si="1005"/>
        <v>1</v>
      </c>
      <c r="W1700" s="71">
        <f t="shared" si="1006"/>
        <v>1</v>
      </c>
      <c r="X1700" s="71" t="str">
        <f t="shared" si="1007"/>
        <v/>
      </c>
      <c r="Y1700" s="71" t="str">
        <f t="shared" si="1008"/>
        <v/>
      </c>
      <c r="Z1700" s="71">
        <f t="shared" si="1022"/>
        <v>1</v>
      </c>
      <c r="AA1700" s="71">
        <f t="shared" si="1009"/>
        <v>0</v>
      </c>
      <c r="AB1700" s="71">
        <f t="shared" si="1010"/>
        <v>0</v>
      </c>
      <c r="AC1700" s="71" t="str">
        <f t="shared" si="1011"/>
        <v>Piped System</v>
      </c>
      <c r="AD1700" s="71" t="str">
        <f t="shared" si="1023"/>
        <v/>
      </c>
      <c r="AE1700" s="71" t="str">
        <f t="shared" si="1024"/>
        <v/>
      </c>
      <c r="AF1700" s="71" t="str">
        <f t="shared" si="1012"/>
        <v>No Data</v>
      </c>
      <c r="AG1700" s="71" t="str">
        <f t="shared" si="1013"/>
        <v/>
      </c>
      <c r="AH1700" s="71" t="str">
        <f t="shared" si="1014"/>
        <v/>
      </c>
      <c r="AI1700" s="71" t="str">
        <f t="shared" si="1015"/>
        <v/>
      </c>
      <c r="AJ1700" s="71" t="str">
        <f t="shared" si="1016"/>
        <v>Turbidity</v>
      </c>
      <c r="AK1700" s="71" t="str">
        <f t="shared" si="1017"/>
        <v/>
      </c>
      <c r="AL1700" s="71" t="str">
        <f t="shared" si="1025"/>
        <v>No Data</v>
      </c>
      <c r="AM1700" s="71">
        <f t="shared" si="1018"/>
        <v>0</v>
      </c>
    </row>
    <row r="1701" spans="1:39" x14ac:dyDescent="0.45">
      <c r="A1701" s="71" t="str">
        <f t="shared" si="988"/>
        <v>2780900503</v>
      </c>
      <c r="B1701" s="71" t="str">
        <f t="shared" si="989"/>
        <v>15-10-2019 10:53:35 UTC</v>
      </c>
      <c r="C1701" s="71" t="str">
        <f t="shared" si="990"/>
        <v>725g-a403-2yub</v>
      </c>
      <c r="D1701" s="71" t="str">
        <f t="shared" si="991"/>
        <v>-15.868467162363231</v>
      </c>
      <c r="E1701" s="71" t="str">
        <f t="shared" si="992"/>
        <v>35.27376310899854</v>
      </c>
      <c r="F1701" s="71" t="str">
        <f t="shared" si="993"/>
        <v>774.0</v>
      </c>
      <c r="G1701" s="71" t="str">
        <f t="shared" si="994"/>
        <v>Malawi</v>
      </c>
      <c r="H1701" s="71" t="str">
        <f t="shared" si="995"/>
        <v>Chiradzulu</v>
      </c>
      <c r="I1701" s="71" t="str">
        <f t="shared" si="996"/>
        <v>Nkalo</v>
      </c>
      <c r="J1701" s="71" t="str">
        <f t="shared" si="997"/>
        <v>Mpulula</v>
      </c>
      <c r="K1701" s="71" t="str">
        <f t="shared" si="998"/>
        <v>Jali</v>
      </c>
      <c r="L1701" s="71">
        <f t="shared" si="999"/>
        <v>0</v>
      </c>
      <c r="M1701" s="71">
        <f t="shared" si="1000"/>
        <v>0</v>
      </c>
      <c r="N1701" s="71">
        <f t="shared" si="1019"/>
        <v>3</v>
      </c>
      <c r="O1701" s="71" t="str">
        <f t="shared" si="1020"/>
        <v>Basic Level of Service</v>
      </c>
      <c r="P1701" s="71">
        <v>1</v>
      </c>
      <c r="Q1701" s="71" t="str">
        <f t="shared" si="1001"/>
        <v>Public Tap</v>
      </c>
      <c r="R1701" s="71" t="str">
        <f t="shared" si="1002"/>
        <v/>
      </c>
      <c r="S1701" s="71" t="str">
        <f t="shared" si="1021"/>
        <v>Public Tap</v>
      </c>
      <c r="T1701" s="71">
        <f t="shared" si="1003"/>
        <v>1</v>
      </c>
      <c r="U1701" s="71">
        <f t="shared" si="1004"/>
        <v>0</v>
      </c>
      <c r="V1701" s="71">
        <f t="shared" si="1005"/>
        <v>1</v>
      </c>
      <c r="W1701" s="71">
        <f t="shared" si="1006"/>
        <v>0</v>
      </c>
      <c r="X1701" s="71">
        <f t="shared" si="1007"/>
        <v>1</v>
      </c>
      <c r="Y1701" s="71">
        <f t="shared" si="1008"/>
        <v>0</v>
      </c>
      <c r="Z1701" s="71">
        <f t="shared" si="1022"/>
        <v>0</v>
      </c>
      <c r="AA1701" s="71">
        <f t="shared" si="1009"/>
        <v>0</v>
      </c>
      <c r="AB1701" s="71">
        <f t="shared" si="1010"/>
        <v>0</v>
      </c>
      <c r="AC1701" s="71" t="str">
        <f t="shared" si="1011"/>
        <v>Piped System</v>
      </c>
      <c r="AD1701" s="71" t="str">
        <f t="shared" si="1023"/>
        <v/>
      </c>
      <c r="AE1701" s="71" t="str">
        <f t="shared" si="1024"/>
        <v/>
      </c>
      <c r="AF1701" s="71" t="str">
        <f t="shared" si="1012"/>
        <v>No Data</v>
      </c>
      <c r="AG1701" s="71" t="str">
        <f t="shared" si="1013"/>
        <v/>
      </c>
      <c r="AH1701" s="71" t="str">
        <f t="shared" si="1014"/>
        <v/>
      </c>
      <c r="AI1701" s="71" t="str">
        <f t="shared" si="1015"/>
        <v/>
      </c>
      <c r="AJ1701" s="71" t="str">
        <f t="shared" si="1016"/>
        <v>Turbidity</v>
      </c>
      <c r="AK1701" s="71" t="str">
        <f t="shared" si="1017"/>
        <v/>
      </c>
      <c r="AL1701" s="71" t="str">
        <f t="shared" si="1025"/>
        <v>No Data</v>
      </c>
      <c r="AM1701" s="71">
        <f t="shared" si="1018"/>
        <v>0</v>
      </c>
    </row>
    <row r="1702" spans="1:39" x14ac:dyDescent="0.45">
      <c r="A1702" s="71" t="str">
        <f t="shared" si="988"/>
        <v>2775431130</v>
      </c>
      <c r="B1702" s="71" t="str">
        <f t="shared" si="989"/>
        <v>15-10-2019 11:08:31 UTC</v>
      </c>
      <c r="C1702" s="71" t="str">
        <f t="shared" si="990"/>
        <v>672p-030p-nf2s</v>
      </c>
      <c r="D1702" s="71" t="str">
        <f t="shared" si="991"/>
        <v>-15.909743886440992</v>
      </c>
      <c r="E1702" s="71" t="str">
        <f t="shared" si="992"/>
        <v>35.30851858668029</v>
      </c>
      <c r="F1702" s="71" t="str">
        <f t="shared" si="993"/>
        <v>695.0</v>
      </c>
      <c r="G1702" s="71" t="str">
        <f t="shared" si="994"/>
        <v>Malawi</v>
      </c>
      <c r="H1702" s="71" t="str">
        <f t="shared" si="995"/>
        <v>Chiradzulu</v>
      </c>
      <c r="I1702" s="71" t="str">
        <f t="shared" si="996"/>
        <v>Nkalo</v>
      </c>
      <c r="J1702" s="71" t="str">
        <f t="shared" si="997"/>
        <v>Namondwe</v>
      </c>
      <c r="K1702" s="71" t="str">
        <f t="shared" si="998"/>
        <v>Namonde</v>
      </c>
      <c r="L1702" s="71">
        <f t="shared" si="999"/>
        <v>0</v>
      </c>
      <c r="M1702" s="71">
        <f t="shared" si="1000"/>
        <v>0</v>
      </c>
      <c r="N1702" s="71">
        <f t="shared" si="1019"/>
        <v>2</v>
      </c>
      <c r="O1702" s="71" t="str">
        <f t="shared" si="1020"/>
        <v>Inadequate Level of Service</v>
      </c>
      <c r="P1702" s="71">
        <v>1</v>
      </c>
      <c r="Q1702" s="71" t="str">
        <f t="shared" si="1001"/>
        <v>Public Tap</v>
      </c>
      <c r="R1702" s="71" t="str">
        <f t="shared" si="1002"/>
        <v/>
      </c>
      <c r="S1702" s="71" t="str">
        <f t="shared" si="1021"/>
        <v>Public Tap</v>
      </c>
      <c r="T1702" s="71">
        <f t="shared" si="1003"/>
        <v>0</v>
      </c>
      <c r="U1702" s="71">
        <f t="shared" si="1004"/>
        <v>1150</v>
      </c>
      <c r="V1702" s="71">
        <f t="shared" si="1005"/>
        <v>0</v>
      </c>
      <c r="W1702" s="71">
        <f t="shared" si="1006"/>
        <v>1</v>
      </c>
      <c r="X1702" s="71" t="str">
        <f t="shared" si="1007"/>
        <v/>
      </c>
      <c r="Y1702" s="71" t="str">
        <f t="shared" si="1008"/>
        <v/>
      </c>
      <c r="Z1702" s="71">
        <f t="shared" si="1022"/>
        <v>1</v>
      </c>
      <c r="AA1702" s="71">
        <f t="shared" si="1009"/>
        <v>0</v>
      </c>
      <c r="AB1702" s="71">
        <f t="shared" si="1010"/>
        <v>0</v>
      </c>
      <c r="AC1702" s="71" t="str">
        <f t="shared" si="1011"/>
        <v>Piped System</v>
      </c>
      <c r="AD1702" s="71" t="str">
        <f t="shared" si="1023"/>
        <v/>
      </c>
      <c r="AE1702" s="71" t="str">
        <f t="shared" si="1024"/>
        <v/>
      </c>
      <c r="AF1702" s="71" t="str">
        <f t="shared" si="1012"/>
        <v>No Data</v>
      </c>
      <c r="AG1702" s="71" t="str">
        <f t="shared" si="1013"/>
        <v/>
      </c>
      <c r="AH1702" s="71" t="str">
        <f t="shared" si="1014"/>
        <v/>
      </c>
      <c r="AI1702" s="71" t="str">
        <f t="shared" si="1015"/>
        <v/>
      </c>
      <c r="AJ1702" s="71" t="str">
        <f t="shared" si="1016"/>
        <v>Turbidity</v>
      </c>
      <c r="AK1702" s="71" t="str">
        <f t="shared" si="1017"/>
        <v/>
      </c>
      <c r="AL1702" s="71" t="str">
        <f t="shared" si="1025"/>
        <v>No Data</v>
      </c>
      <c r="AM1702" s="71">
        <f t="shared" si="1018"/>
        <v>0</v>
      </c>
    </row>
    <row r="1703" spans="1:39" x14ac:dyDescent="0.45">
      <c r="A1703" s="71" t="str">
        <f t="shared" si="988"/>
        <v>2775372804</v>
      </c>
      <c r="B1703" s="71" t="str">
        <f t="shared" si="989"/>
        <v>15-10-2019 11:31:55 UTC</v>
      </c>
      <c r="C1703" s="71" t="str">
        <f t="shared" si="990"/>
        <v>g7gg-8ge9-ksah</v>
      </c>
      <c r="D1703" s="71" t="str">
        <f t="shared" si="991"/>
        <v>-15.911664515733719</v>
      </c>
      <c r="E1703" s="71" t="str">
        <f t="shared" si="992"/>
        <v>35.319089675322175</v>
      </c>
      <c r="F1703" s="71" t="str">
        <f t="shared" si="993"/>
        <v>708.0</v>
      </c>
      <c r="G1703" s="71" t="str">
        <f t="shared" si="994"/>
        <v>Malawi</v>
      </c>
      <c r="H1703" s="71" t="str">
        <f t="shared" si="995"/>
        <v>Chiradzulu</v>
      </c>
      <c r="I1703" s="71" t="str">
        <f t="shared" si="996"/>
        <v>Nkalo</v>
      </c>
      <c r="J1703" s="71" t="str">
        <f t="shared" si="997"/>
        <v>Namondwe</v>
      </c>
      <c r="K1703" s="71" t="str">
        <f t="shared" si="998"/>
        <v>Namonde</v>
      </c>
      <c r="L1703" s="71">
        <f t="shared" si="999"/>
        <v>0</v>
      </c>
      <c r="M1703" s="71">
        <f t="shared" si="1000"/>
        <v>0</v>
      </c>
      <c r="N1703" s="71">
        <f t="shared" si="1019"/>
        <v>4</v>
      </c>
      <c r="O1703" s="71" t="str">
        <f t="shared" si="1020"/>
        <v>Basic Level of Service</v>
      </c>
      <c r="P1703" s="71">
        <v>1</v>
      </c>
      <c r="Q1703" s="71" t="str">
        <f t="shared" si="1001"/>
        <v>Public Tap</v>
      </c>
      <c r="R1703" s="71" t="str">
        <f t="shared" si="1002"/>
        <v/>
      </c>
      <c r="S1703" s="71" t="str">
        <f t="shared" si="1021"/>
        <v>Public Tap</v>
      </c>
      <c r="T1703" s="71">
        <f t="shared" si="1003"/>
        <v>1</v>
      </c>
      <c r="U1703" s="71">
        <f t="shared" si="1004"/>
        <v>0</v>
      </c>
      <c r="V1703" s="71">
        <f t="shared" si="1005"/>
        <v>1</v>
      </c>
      <c r="W1703" s="71">
        <f t="shared" si="1006"/>
        <v>1</v>
      </c>
      <c r="X1703" s="71" t="str">
        <f t="shared" si="1007"/>
        <v/>
      </c>
      <c r="Y1703" s="71" t="str">
        <f t="shared" si="1008"/>
        <v/>
      </c>
      <c r="Z1703" s="71">
        <f t="shared" si="1022"/>
        <v>1</v>
      </c>
      <c r="AA1703" s="71">
        <f t="shared" si="1009"/>
        <v>0</v>
      </c>
      <c r="AB1703" s="71">
        <f t="shared" si="1010"/>
        <v>0</v>
      </c>
      <c r="AC1703" s="71" t="str">
        <f t="shared" si="1011"/>
        <v>Piped System</v>
      </c>
      <c r="AD1703" s="71" t="str">
        <f t="shared" si="1023"/>
        <v/>
      </c>
      <c r="AE1703" s="71" t="str">
        <f t="shared" si="1024"/>
        <v/>
      </c>
      <c r="AF1703" s="71" t="str">
        <f t="shared" si="1012"/>
        <v>No Data</v>
      </c>
      <c r="AG1703" s="71" t="str">
        <f t="shared" si="1013"/>
        <v/>
      </c>
      <c r="AH1703" s="71" t="str">
        <f t="shared" si="1014"/>
        <v/>
      </c>
      <c r="AI1703" s="71" t="str">
        <f t="shared" si="1015"/>
        <v/>
      </c>
      <c r="AJ1703" s="71" t="str">
        <f t="shared" si="1016"/>
        <v>Turbidity</v>
      </c>
      <c r="AK1703" s="71" t="str">
        <f t="shared" si="1017"/>
        <v/>
      </c>
      <c r="AL1703" s="71" t="str">
        <f t="shared" si="1025"/>
        <v>No Data</v>
      </c>
      <c r="AM1703" s="71">
        <f t="shared" si="1018"/>
        <v>0</v>
      </c>
    </row>
    <row r="1704" spans="1:39" x14ac:dyDescent="0.45">
      <c r="A1704" s="71" t="str">
        <f t="shared" si="988"/>
        <v>2759670167</v>
      </c>
      <c r="B1704" s="71" t="str">
        <f t="shared" si="989"/>
        <v>15-10-2019 11:42:43 UTC</v>
      </c>
      <c r="C1704" s="71" t="str">
        <f t="shared" si="990"/>
        <v>b3f8-j84g-yn73</v>
      </c>
      <c r="D1704" s="71" t="str">
        <f t="shared" si="991"/>
        <v>-15.932008735835552</v>
      </c>
      <c r="E1704" s="71" t="str">
        <f t="shared" si="992"/>
        <v>35.29727811925113</v>
      </c>
      <c r="F1704" s="71" t="str">
        <f t="shared" si="993"/>
        <v>719.0</v>
      </c>
      <c r="G1704" s="71" t="str">
        <f t="shared" si="994"/>
        <v>Malawi</v>
      </c>
      <c r="H1704" s="71" t="str">
        <f t="shared" si="995"/>
        <v>Chiradzulu</v>
      </c>
      <c r="I1704" s="71" t="str">
        <f t="shared" si="996"/>
        <v>Nkalo</v>
      </c>
      <c r="J1704" s="71" t="str">
        <f t="shared" si="997"/>
        <v>Maoni</v>
      </c>
      <c r="K1704" s="71" t="str">
        <f t="shared" si="998"/>
        <v>Chaphweteka</v>
      </c>
      <c r="L1704" s="71">
        <f t="shared" si="999"/>
        <v>0</v>
      </c>
      <c r="M1704" s="71">
        <f t="shared" si="1000"/>
        <v>0</v>
      </c>
      <c r="N1704" s="71">
        <f t="shared" si="1019"/>
        <v>3</v>
      </c>
      <c r="O1704" s="71" t="str">
        <f t="shared" si="1020"/>
        <v>Basic Level of Service</v>
      </c>
      <c r="P1704" s="71">
        <v>1</v>
      </c>
      <c r="Q1704" s="71" t="str">
        <f t="shared" si="1001"/>
        <v>Public Tap</v>
      </c>
      <c r="R1704" s="71" t="str">
        <f t="shared" si="1002"/>
        <v/>
      </c>
      <c r="S1704" s="71" t="str">
        <f t="shared" si="1021"/>
        <v>Public Tap</v>
      </c>
      <c r="T1704" s="71">
        <f t="shared" si="1003"/>
        <v>1</v>
      </c>
      <c r="U1704" s="71">
        <f t="shared" si="1004"/>
        <v>0</v>
      </c>
      <c r="V1704" s="71">
        <f t="shared" si="1005"/>
        <v>1</v>
      </c>
      <c r="W1704" s="71">
        <f t="shared" si="1006"/>
        <v>0</v>
      </c>
      <c r="X1704" s="71">
        <f t="shared" si="1007"/>
        <v>1</v>
      </c>
      <c r="Y1704" s="71">
        <f t="shared" si="1008"/>
        <v>0</v>
      </c>
      <c r="Z1704" s="71">
        <f t="shared" si="1022"/>
        <v>0</v>
      </c>
      <c r="AA1704" s="71">
        <f t="shared" si="1009"/>
        <v>0</v>
      </c>
      <c r="AB1704" s="71">
        <f t="shared" si="1010"/>
        <v>0</v>
      </c>
      <c r="AC1704" s="71" t="str">
        <f t="shared" si="1011"/>
        <v>Piped System</v>
      </c>
      <c r="AD1704" s="71" t="str">
        <f t="shared" si="1023"/>
        <v/>
      </c>
      <c r="AE1704" s="71" t="str">
        <f t="shared" si="1024"/>
        <v/>
      </c>
      <c r="AF1704" s="71" t="str">
        <f t="shared" si="1012"/>
        <v>No Data</v>
      </c>
      <c r="AG1704" s="71" t="str">
        <f t="shared" si="1013"/>
        <v/>
      </c>
      <c r="AH1704" s="71" t="str">
        <f t="shared" si="1014"/>
        <v/>
      </c>
      <c r="AI1704" s="71" t="str">
        <f t="shared" si="1015"/>
        <v/>
      </c>
      <c r="AJ1704" s="71" t="str">
        <f t="shared" si="1016"/>
        <v>Turbidity</v>
      </c>
      <c r="AK1704" s="71" t="str">
        <f t="shared" si="1017"/>
        <v/>
      </c>
      <c r="AL1704" s="71" t="str">
        <f t="shared" si="1025"/>
        <v>No Data</v>
      </c>
      <c r="AM1704" s="71">
        <f t="shared" si="1018"/>
        <v>0</v>
      </c>
    </row>
    <row r="1705" spans="1:39" x14ac:dyDescent="0.45">
      <c r="A1705" s="71" t="str">
        <f t="shared" si="988"/>
        <v>2753770239</v>
      </c>
      <c r="B1705" s="71" t="str">
        <f t="shared" si="989"/>
        <v>15-10-2019 11:48:38 UTC</v>
      </c>
      <c r="C1705" s="71" t="str">
        <f t="shared" si="990"/>
        <v>a208-5ryh-0efy</v>
      </c>
      <c r="D1705" s="71" t="str">
        <f t="shared" si="991"/>
        <v>-15.934508386999369</v>
      </c>
      <c r="E1705" s="71" t="str">
        <f t="shared" si="992"/>
        <v>35.29703504405916</v>
      </c>
      <c r="F1705" s="71" t="str">
        <f t="shared" si="993"/>
        <v>705.0</v>
      </c>
      <c r="G1705" s="71" t="str">
        <f t="shared" si="994"/>
        <v>Malawi</v>
      </c>
      <c r="H1705" s="71" t="str">
        <f t="shared" si="995"/>
        <v>Chiradzulu</v>
      </c>
      <c r="I1705" s="71" t="str">
        <f t="shared" si="996"/>
        <v>Nkalo</v>
      </c>
      <c r="J1705" s="71" t="str">
        <f t="shared" si="997"/>
        <v>Maoni</v>
      </c>
      <c r="K1705" s="71" t="str">
        <f t="shared" si="998"/>
        <v>Chaphweteka</v>
      </c>
      <c r="L1705" s="71">
        <f t="shared" si="999"/>
        <v>0</v>
      </c>
      <c r="M1705" s="71">
        <f t="shared" si="1000"/>
        <v>0</v>
      </c>
      <c r="N1705" s="71">
        <f t="shared" si="1019"/>
        <v>3</v>
      </c>
      <c r="O1705" s="71" t="str">
        <f t="shared" si="1020"/>
        <v>Basic Level of Service</v>
      </c>
      <c r="P1705" s="71">
        <v>1</v>
      </c>
      <c r="Q1705" s="71" t="str">
        <f t="shared" si="1001"/>
        <v>Public Tap</v>
      </c>
      <c r="R1705" s="71" t="str">
        <f t="shared" si="1002"/>
        <v/>
      </c>
      <c r="S1705" s="71" t="str">
        <f t="shared" si="1021"/>
        <v>Public Tap</v>
      </c>
      <c r="T1705" s="71">
        <f t="shared" si="1003"/>
        <v>1</v>
      </c>
      <c r="U1705" s="71">
        <f t="shared" si="1004"/>
        <v>0</v>
      </c>
      <c r="V1705" s="71">
        <f t="shared" si="1005"/>
        <v>1</v>
      </c>
      <c r="W1705" s="71">
        <f t="shared" si="1006"/>
        <v>0</v>
      </c>
      <c r="X1705" s="71">
        <f t="shared" si="1007"/>
        <v>1</v>
      </c>
      <c r="Y1705" s="71">
        <f t="shared" si="1008"/>
        <v>0</v>
      </c>
      <c r="Z1705" s="71">
        <f t="shared" si="1022"/>
        <v>0</v>
      </c>
      <c r="AA1705" s="71">
        <f t="shared" si="1009"/>
        <v>0</v>
      </c>
      <c r="AB1705" s="71">
        <f t="shared" si="1010"/>
        <v>0</v>
      </c>
      <c r="AC1705" s="71" t="str">
        <f t="shared" si="1011"/>
        <v>Piped System</v>
      </c>
      <c r="AD1705" s="71" t="str">
        <f t="shared" si="1023"/>
        <v/>
      </c>
      <c r="AE1705" s="71" t="str">
        <f t="shared" si="1024"/>
        <v/>
      </c>
      <c r="AF1705" s="71" t="str">
        <f t="shared" si="1012"/>
        <v>No Data</v>
      </c>
      <c r="AG1705" s="71" t="str">
        <f t="shared" si="1013"/>
        <v/>
      </c>
      <c r="AH1705" s="71" t="str">
        <f t="shared" si="1014"/>
        <v/>
      </c>
      <c r="AI1705" s="71" t="str">
        <f t="shared" si="1015"/>
        <v/>
      </c>
      <c r="AJ1705" s="71" t="str">
        <f t="shared" si="1016"/>
        <v>Turbidity</v>
      </c>
      <c r="AK1705" s="71" t="str">
        <f t="shared" si="1017"/>
        <v/>
      </c>
      <c r="AL1705" s="71" t="str">
        <f t="shared" si="1025"/>
        <v>No Data</v>
      </c>
      <c r="AM1705" s="71">
        <f t="shared" si="1018"/>
        <v>0</v>
      </c>
    </row>
    <row r="1706" spans="1:39" x14ac:dyDescent="0.45">
      <c r="A1706" s="71" t="str">
        <f t="shared" si="988"/>
        <v>2761621666</v>
      </c>
      <c r="B1706" s="71" t="str">
        <f t="shared" si="989"/>
        <v>15-10-2019 11:54:27 UTC</v>
      </c>
      <c r="C1706" s="71" t="str">
        <f t="shared" si="990"/>
        <v>w71m-3vdu-f6qv</v>
      </c>
      <c r="D1706" s="71" t="str">
        <f t="shared" si="991"/>
        <v>-15.950012477114797</v>
      </c>
      <c r="E1706" s="71" t="str">
        <f t="shared" si="992"/>
        <v>35.311971763148904</v>
      </c>
      <c r="F1706" s="71" t="str">
        <f t="shared" si="993"/>
        <v>695.0</v>
      </c>
      <c r="G1706" s="71" t="str">
        <f t="shared" si="994"/>
        <v>Malawi</v>
      </c>
      <c r="H1706" s="71" t="str">
        <f t="shared" si="995"/>
        <v>Chiradzulu</v>
      </c>
      <c r="I1706" s="71" t="str">
        <f t="shared" si="996"/>
        <v>Nkalo</v>
      </c>
      <c r="J1706" s="71" t="str">
        <f t="shared" si="997"/>
        <v>Mtamba</v>
      </c>
      <c r="K1706" s="71" t="str">
        <f t="shared" si="998"/>
        <v>Mtambo</v>
      </c>
      <c r="L1706" s="71">
        <f t="shared" si="999"/>
        <v>0</v>
      </c>
      <c r="M1706" s="71">
        <f t="shared" si="1000"/>
        <v>0</v>
      </c>
      <c r="N1706" s="71">
        <f t="shared" si="1019"/>
        <v>4</v>
      </c>
      <c r="O1706" s="71" t="str">
        <f t="shared" si="1020"/>
        <v>Basic Level of Service</v>
      </c>
      <c r="P1706" s="71">
        <v>1</v>
      </c>
      <c r="Q1706" s="71" t="str">
        <f t="shared" si="1001"/>
        <v>Public Tap</v>
      </c>
      <c r="R1706" s="71" t="str">
        <f t="shared" si="1002"/>
        <v/>
      </c>
      <c r="S1706" s="71" t="str">
        <f t="shared" si="1021"/>
        <v>Public Tap</v>
      </c>
      <c r="T1706" s="71">
        <f t="shared" si="1003"/>
        <v>1</v>
      </c>
      <c r="U1706" s="71">
        <f t="shared" si="1004"/>
        <v>0</v>
      </c>
      <c r="V1706" s="71">
        <f t="shared" si="1005"/>
        <v>1</v>
      </c>
      <c r="W1706" s="71">
        <f t="shared" si="1006"/>
        <v>1</v>
      </c>
      <c r="X1706" s="71" t="str">
        <f t="shared" si="1007"/>
        <v/>
      </c>
      <c r="Y1706" s="71" t="str">
        <f t="shared" si="1008"/>
        <v/>
      </c>
      <c r="Z1706" s="71">
        <f t="shared" si="1022"/>
        <v>1</v>
      </c>
      <c r="AA1706" s="71">
        <f t="shared" si="1009"/>
        <v>0</v>
      </c>
      <c r="AB1706" s="71">
        <f t="shared" si="1010"/>
        <v>0</v>
      </c>
      <c r="AC1706" s="71" t="str">
        <f t="shared" si="1011"/>
        <v>Piped System</v>
      </c>
      <c r="AD1706" s="71" t="str">
        <f t="shared" si="1023"/>
        <v/>
      </c>
      <c r="AE1706" s="71" t="str">
        <f t="shared" si="1024"/>
        <v/>
      </c>
      <c r="AF1706" s="71" t="str">
        <f t="shared" si="1012"/>
        <v>No Data</v>
      </c>
      <c r="AG1706" s="71" t="str">
        <f t="shared" si="1013"/>
        <v/>
      </c>
      <c r="AH1706" s="71" t="str">
        <f t="shared" si="1014"/>
        <v/>
      </c>
      <c r="AI1706" s="71" t="str">
        <f t="shared" si="1015"/>
        <v/>
      </c>
      <c r="AJ1706" s="71" t="str">
        <f t="shared" si="1016"/>
        <v>Turbidity</v>
      </c>
      <c r="AK1706" s="71" t="str">
        <f t="shared" si="1017"/>
        <v/>
      </c>
      <c r="AL1706" s="71" t="str">
        <f t="shared" si="1025"/>
        <v>No Data</v>
      </c>
      <c r="AM1706" s="71">
        <f t="shared" si="1018"/>
        <v>0</v>
      </c>
    </row>
    <row r="1707" spans="1:39" x14ac:dyDescent="0.45">
      <c r="A1707" s="71" t="str">
        <f t="shared" si="988"/>
        <v>2773482067</v>
      </c>
      <c r="B1707" s="71" t="str">
        <f t="shared" si="989"/>
        <v>15-10-2019 12:06:41 UTC</v>
      </c>
      <c r="C1707" s="71" t="str">
        <f t="shared" si="990"/>
        <v>das3-nmf4-tmnb</v>
      </c>
      <c r="D1707" s="71" t="str">
        <f t="shared" si="991"/>
        <v>-15.948369791731238</v>
      </c>
      <c r="E1707" s="71" t="str">
        <f t="shared" si="992"/>
        <v>35.31099091283977</v>
      </c>
      <c r="F1707" s="71" t="str">
        <f t="shared" si="993"/>
        <v>666.0</v>
      </c>
      <c r="G1707" s="71" t="str">
        <f t="shared" si="994"/>
        <v>Malawi</v>
      </c>
      <c r="H1707" s="71" t="str">
        <f t="shared" si="995"/>
        <v>Chiradzulu</v>
      </c>
      <c r="I1707" s="71" t="str">
        <f t="shared" si="996"/>
        <v>Nkalo</v>
      </c>
      <c r="J1707" s="71" t="str">
        <f t="shared" si="997"/>
        <v>Mtamba</v>
      </c>
      <c r="K1707" s="71" t="str">
        <f t="shared" si="998"/>
        <v>Mtambo</v>
      </c>
      <c r="L1707" s="71">
        <f t="shared" si="999"/>
        <v>0</v>
      </c>
      <c r="M1707" s="71">
        <f t="shared" si="1000"/>
        <v>0</v>
      </c>
      <c r="N1707" s="71">
        <f t="shared" si="1019"/>
        <v>4</v>
      </c>
      <c r="O1707" s="71" t="str">
        <f t="shared" si="1020"/>
        <v>Basic Level of Service</v>
      </c>
      <c r="P1707" s="71">
        <v>1</v>
      </c>
      <c r="Q1707" s="71" t="str">
        <f t="shared" si="1001"/>
        <v>Public Tap</v>
      </c>
      <c r="R1707" s="71" t="str">
        <f t="shared" si="1002"/>
        <v/>
      </c>
      <c r="S1707" s="71" t="str">
        <f t="shared" si="1021"/>
        <v>Public Tap</v>
      </c>
      <c r="T1707" s="71">
        <f t="shared" si="1003"/>
        <v>1</v>
      </c>
      <c r="U1707" s="71">
        <f t="shared" si="1004"/>
        <v>0</v>
      </c>
      <c r="V1707" s="71">
        <f t="shared" si="1005"/>
        <v>1</v>
      </c>
      <c r="W1707" s="71">
        <f t="shared" si="1006"/>
        <v>0</v>
      </c>
      <c r="X1707" s="71">
        <f t="shared" si="1007"/>
        <v>1</v>
      </c>
      <c r="Y1707" s="71">
        <f t="shared" si="1008"/>
        <v>0</v>
      </c>
      <c r="Z1707" s="71">
        <f t="shared" si="1022"/>
        <v>0</v>
      </c>
      <c r="AA1707" s="71">
        <f t="shared" si="1009"/>
        <v>1</v>
      </c>
      <c r="AB1707" s="71">
        <f t="shared" si="1010"/>
        <v>0</v>
      </c>
      <c r="AC1707" s="71" t="str">
        <f t="shared" si="1011"/>
        <v>Piped System</v>
      </c>
      <c r="AD1707" s="71" t="str">
        <f t="shared" si="1023"/>
        <v/>
      </c>
      <c r="AE1707" s="71" t="str">
        <f t="shared" si="1024"/>
        <v/>
      </c>
      <c r="AF1707" s="71" t="str">
        <f t="shared" si="1012"/>
        <v>No Data</v>
      </c>
      <c r="AG1707" s="71" t="str">
        <f t="shared" si="1013"/>
        <v/>
      </c>
      <c r="AH1707" s="71" t="str">
        <f t="shared" si="1014"/>
        <v/>
      </c>
      <c r="AI1707" s="71" t="str">
        <f t="shared" si="1015"/>
        <v/>
      </c>
      <c r="AJ1707" s="71" t="str">
        <f t="shared" si="1016"/>
        <v>Turbidity</v>
      </c>
      <c r="AK1707" s="71" t="str">
        <f t="shared" si="1017"/>
        <v/>
      </c>
      <c r="AL1707" s="71" t="str">
        <f t="shared" si="1025"/>
        <v>No Data</v>
      </c>
      <c r="AM1707" s="71">
        <f t="shared" si="1018"/>
        <v>0</v>
      </c>
    </row>
    <row r="1708" spans="1:39" x14ac:dyDescent="0.45">
      <c r="A1708" s="71" t="str">
        <f t="shared" si="988"/>
        <v>2777050148</v>
      </c>
      <c r="B1708" s="71" t="str">
        <f t="shared" si="989"/>
        <v>15-10-2019 12:10:14 UTC</v>
      </c>
      <c r="C1708" s="71" t="str">
        <f t="shared" si="990"/>
        <v>vk36-a49w-k19s</v>
      </c>
      <c r="D1708" s="71" t="str">
        <f t="shared" si="991"/>
        <v>-15.934100858867168</v>
      </c>
      <c r="E1708" s="71" t="str">
        <f t="shared" si="992"/>
        <v>35.293035535141826</v>
      </c>
      <c r="F1708" s="71" t="str">
        <f t="shared" si="993"/>
        <v>716.0</v>
      </c>
      <c r="G1708" s="71" t="str">
        <f t="shared" si="994"/>
        <v>Malawi</v>
      </c>
      <c r="H1708" s="71" t="str">
        <f t="shared" si="995"/>
        <v>Chiradzulu</v>
      </c>
      <c r="I1708" s="71" t="str">
        <f t="shared" si="996"/>
        <v>Nkalo</v>
      </c>
      <c r="J1708" s="71" t="str">
        <f t="shared" si="997"/>
        <v>Maoni</v>
      </c>
      <c r="K1708" s="71" t="str">
        <f t="shared" si="998"/>
        <v>Thomas</v>
      </c>
      <c r="L1708" s="71">
        <f t="shared" si="999"/>
        <v>0</v>
      </c>
      <c r="M1708" s="71">
        <f t="shared" si="1000"/>
        <v>0</v>
      </c>
      <c r="N1708" s="71">
        <f t="shared" si="1019"/>
        <v>3</v>
      </c>
      <c r="O1708" s="71" t="str">
        <f t="shared" si="1020"/>
        <v>Basic Level of Service</v>
      </c>
      <c r="P1708" s="71">
        <v>1</v>
      </c>
      <c r="Q1708" s="71" t="str">
        <f t="shared" si="1001"/>
        <v>Public Tap</v>
      </c>
      <c r="R1708" s="71" t="str">
        <f t="shared" si="1002"/>
        <v/>
      </c>
      <c r="S1708" s="71" t="str">
        <f t="shared" si="1021"/>
        <v>Public Tap</v>
      </c>
      <c r="T1708" s="71">
        <f t="shared" si="1003"/>
        <v>1</v>
      </c>
      <c r="U1708" s="71">
        <f t="shared" si="1004"/>
        <v>0</v>
      </c>
      <c r="V1708" s="71">
        <f t="shared" si="1005"/>
        <v>1</v>
      </c>
      <c r="W1708" s="71">
        <f t="shared" si="1006"/>
        <v>0</v>
      </c>
      <c r="X1708" s="71">
        <f t="shared" si="1007"/>
        <v>1</v>
      </c>
      <c r="Y1708" s="71">
        <f t="shared" si="1008"/>
        <v>0</v>
      </c>
      <c r="Z1708" s="71">
        <f t="shared" si="1022"/>
        <v>0</v>
      </c>
      <c r="AA1708" s="71">
        <f t="shared" si="1009"/>
        <v>0</v>
      </c>
      <c r="AB1708" s="71">
        <f t="shared" si="1010"/>
        <v>0</v>
      </c>
      <c r="AC1708" s="71" t="str">
        <f t="shared" si="1011"/>
        <v>Piped System</v>
      </c>
      <c r="AD1708" s="71" t="str">
        <f t="shared" si="1023"/>
        <v/>
      </c>
      <c r="AE1708" s="71" t="str">
        <f t="shared" si="1024"/>
        <v/>
      </c>
      <c r="AF1708" s="71" t="str">
        <f t="shared" si="1012"/>
        <v>No Data</v>
      </c>
      <c r="AG1708" s="71" t="str">
        <f t="shared" si="1013"/>
        <v/>
      </c>
      <c r="AH1708" s="71" t="str">
        <f t="shared" si="1014"/>
        <v/>
      </c>
      <c r="AI1708" s="71" t="str">
        <f t="shared" si="1015"/>
        <v/>
      </c>
      <c r="AJ1708" s="71" t="str">
        <f t="shared" si="1016"/>
        <v>Turbidity</v>
      </c>
      <c r="AK1708" s="71" t="str">
        <f t="shared" si="1017"/>
        <v/>
      </c>
      <c r="AL1708" s="71" t="str">
        <f t="shared" si="1025"/>
        <v>No Data</v>
      </c>
      <c r="AM1708" s="71">
        <f t="shared" si="1018"/>
        <v>0</v>
      </c>
    </row>
    <row r="1709" spans="1:39" x14ac:dyDescent="0.45">
      <c r="A1709" s="71" t="str">
        <f t="shared" si="988"/>
        <v>2784472123</v>
      </c>
      <c r="B1709" s="71" t="str">
        <f t="shared" si="989"/>
        <v>15-10-2019 12:13:13 UTC</v>
      </c>
      <c r="C1709" s="71" t="str">
        <f t="shared" si="990"/>
        <v>m3t9-c2sa-c3ua</v>
      </c>
      <c r="D1709" s="71" t="str">
        <f t="shared" si="991"/>
        <v>-15.947888041846454</v>
      </c>
      <c r="E1709" s="71" t="str">
        <f t="shared" si="992"/>
        <v>35.31405181623995</v>
      </c>
      <c r="F1709" s="71" t="str">
        <f t="shared" si="993"/>
        <v>688.0</v>
      </c>
      <c r="G1709" s="71" t="str">
        <f t="shared" si="994"/>
        <v>Malawi</v>
      </c>
      <c r="H1709" s="71" t="str">
        <f t="shared" si="995"/>
        <v>Chiradzulu</v>
      </c>
      <c r="I1709" s="71" t="str">
        <f t="shared" si="996"/>
        <v>Nkalo</v>
      </c>
      <c r="J1709" s="71" t="str">
        <f t="shared" si="997"/>
        <v>Mtamba</v>
      </c>
      <c r="K1709" s="71" t="str">
        <f t="shared" si="998"/>
        <v>Mtambo</v>
      </c>
      <c r="L1709" s="71">
        <f t="shared" si="999"/>
        <v>0</v>
      </c>
      <c r="M1709" s="71">
        <f t="shared" si="1000"/>
        <v>0</v>
      </c>
      <c r="N1709" s="71">
        <f t="shared" si="1019"/>
        <v>4</v>
      </c>
      <c r="O1709" s="71" t="str">
        <f t="shared" si="1020"/>
        <v>Basic Level of Service</v>
      </c>
      <c r="P1709" s="71">
        <v>1</v>
      </c>
      <c r="Q1709" s="71" t="str">
        <f t="shared" si="1001"/>
        <v>Public Tap</v>
      </c>
      <c r="R1709" s="71" t="str">
        <f t="shared" si="1002"/>
        <v/>
      </c>
      <c r="S1709" s="71" t="str">
        <f t="shared" si="1021"/>
        <v>Public Tap</v>
      </c>
      <c r="T1709" s="71">
        <f t="shared" si="1003"/>
        <v>1</v>
      </c>
      <c r="U1709" s="71">
        <f t="shared" si="1004"/>
        <v>0</v>
      </c>
      <c r="V1709" s="71">
        <f t="shared" si="1005"/>
        <v>1</v>
      </c>
      <c r="W1709" s="71">
        <f t="shared" si="1006"/>
        <v>1</v>
      </c>
      <c r="X1709" s="71" t="str">
        <f t="shared" si="1007"/>
        <v/>
      </c>
      <c r="Y1709" s="71" t="str">
        <f t="shared" si="1008"/>
        <v/>
      </c>
      <c r="Z1709" s="71">
        <f t="shared" si="1022"/>
        <v>1</v>
      </c>
      <c r="AA1709" s="71">
        <f t="shared" si="1009"/>
        <v>0</v>
      </c>
      <c r="AB1709" s="71">
        <f t="shared" si="1010"/>
        <v>0</v>
      </c>
      <c r="AC1709" s="71" t="str">
        <f t="shared" si="1011"/>
        <v>Piped System</v>
      </c>
      <c r="AD1709" s="71" t="str">
        <f t="shared" si="1023"/>
        <v/>
      </c>
      <c r="AE1709" s="71" t="str">
        <f t="shared" si="1024"/>
        <v/>
      </c>
      <c r="AF1709" s="71" t="str">
        <f t="shared" si="1012"/>
        <v>No Data</v>
      </c>
      <c r="AG1709" s="71" t="str">
        <f t="shared" si="1013"/>
        <v/>
      </c>
      <c r="AH1709" s="71" t="str">
        <f t="shared" si="1014"/>
        <v/>
      </c>
      <c r="AI1709" s="71" t="str">
        <f t="shared" si="1015"/>
        <v/>
      </c>
      <c r="AJ1709" s="71" t="str">
        <f t="shared" si="1016"/>
        <v>Turbidity</v>
      </c>
      <c r="AK1709" s="71" t="str">
        <f t="shared" si="1017"/>
        <v/>
      </c>
      <c r="AL1709" s="71" t="str">
        <f t="shared" si="1025"/>
        <v>No Data</v>
      </c>
      <c r="AM1709" s="71">
        <f t="shared" si="1018"/>
        <v>0</v>
      </c>
    </row>
    <row r="1710" spans="1:39" x14ac:dyDescent="0.45">
      <c r="A1710" s="71" t="str">
        <f t="shared" si="988"/>
        <v>2780980137</v>
      </c>
      <c r="B1710" s="71" t="str">
        <f t="shared" si="989"/>
        <v>15-10-2019 12:20:20 UTC</v>
      </c>
      <c r="C1710" s="71" t="str">
        <f t="shared" si="990"/>
        <v>pd3y-9ya9-ujne</v>
      </c>
      <c r="D1710" s="71" t="str">
        <f t="shared" si="991"/>
        <v>-15.92815037816763</v>
      </c>
      <c r="E1710" s="71" t="str">
        <f t="shared" si="992"/>
        <v>35.291982013732195</v>
      </c>
      <c r="F1710" s="71" t="str">
        <f t="shared" si="993"/>
        <v>710.0</v>
      </c>
      <c r="G1710" s="71" t="str">
        <f t="shared" si="994"/>
        <v>Malawi</v>
      </c>
      <c r="H1710" s="71" t="str">
        <f t="shared" si="995"/>
        <v>Chiradzulu</v>
      </c>
      <c r="I1710" s="71" t="str">
        <f t="shared" si="996"/>
        <v>Nkalo</v>
      </c>
      <c r="J1710" s="71" t="str">
        <f t="shared" si="997"/>
        <v>Maoni</v>
      </c>
      <c r="K1710" s="71" t="str">
        <f t="shared" si="998"/>
        <v>Thomas</v>
      </c>
      <c r="L1710" s="71">
        <f t="shared" si="999"/>
        <v>0</v>
      </c>
      <c r="M1710" s="71">
        <f t="shared" si="1000"/>
        <v>0</v>
      </c>
      <c r="N1710" s="71">
        <f t="shared" si="1019"/>
        <v>3</v>
      </c>
      <c r="O1710" s="71" t="str">
        <f t="shared" si="1020"/>
        <v>Basic Level of Service</v>
      </c>
      <c r="P1710" s="71">
        <v>1</v>
      </c>
      <c r="Q1710" s="71" t="str">
        <f t="shared" si="1001"/>
        <v>Public Tap</v>
      </c>
      <c r="R1710" s="71" t="str">
        <f t="shared" si="1002"/>
        <v/>
      </c>
      <c r="S1710" s="71" t="str">
        <f t="shared" si="1021"/>
        <v>Public Tap</v>
      </c>
      <c r="T1710" s="71">
        <f t="shared" si="1003"/>
        <v>1</v>
      </c>
      <c r="U1710" s="71">
        <f t="shared" si="1004"/>
        <v>0</v>
      </c>
      <c r="V1710" s="71">
        <f t="shared" si="1005"/>
        <v>1</v>
      </c>
      <c r="W1710" s="71">
        <f t="shared" si="1006"/>
        <v>0</v>
      </c>
      <c r="X1710" s="71">
        <f t="shared" si="1007"/>
        <v>1</v>
      </c>
      <c r="Y1710" s="71">
        <f t="shared" si="1008"/>
        <v>0</v>
      </c>
      <c r="Z1710" s="71">
        <f t="shared" si="1022"/>
        <v>0</v>
      </c>
      <c r="AA1710" s="71">
        <f t="shared" si="1009"/>
        <v>0</v>
      </c>
      <c r="AB1710" s="71">
        <f t="shared" si="1010"/>
        <v>0</v>
      </c>
      <c r="AC1710" s="71" t="str">
        <f t="shared" si="1011"/>
        <v>Piped System</v>
      </c>
      <c r="AD1710" s="71" t="str">
        <f t="shared" si="1023"/>
        <v/>
      </c>
      <c r="AE1710" s="71" t="str">
        <f t="shared" si="1024"/>
        <v/>
      </c>
      <c r="AF1710" s="71" t="str">
        <f t="shared" si="1012"/>
        <v>No Data</v>
      </c>
      <c r="AG1710" s="71" t="str">
        <f t="shared" si="1013"/>
        <v/>
      </c>
      <c r="AH1710" s="71" t="str">
        <f t="shared" si="1014"/>
        <v/>
      </c>
      <c r="AI1710" s="71" t="str">
        <f t="shared" si="1015"/>
        <v/>
      </c>
      <c r="AJ1710" s="71" t="str">
        <f t="shared" si="1016"/>
        <v>Turbidity</v>
      </c>
      <c r="AK1710" s="71" t="str">
        <f t="shared" si="1017"/>
        <v/>
      </c>
      <c r="AL1710" s="71" t="str">
        <f t="shared" si="1025"/>
        <v>No Data</v>
      </c>
      <c r="AM1710" s="71">
        <f t="shared" si="1018"/>
        <v>0</v>
      </c>
    </row>
    <row r="1711" spans="1:39" x14ac:dyDescent="0.45">
      <c r="A1711" s="71" t="str">
        <f t="shared" si="988"/>
        <v>2765971162</v>
      </c>
      <c r="B1711" s="71" t="str">
        <f t="shared" si="989"/>
        <v>15-10-2019 12:20:57 UTC</v>
      </c>
      <c r="C1711" s="71" t="str">
        <f t="shared" si="990"/>
        <v>f7wb-7bcc-d0d9</v>
      </c>
      <c r="D1711" s="71" t="str">
        <f t="shared" si="991"/>
        <v>-15.947569697163999</v>
      </c>
      <c r="E1711" s="71" t="str">
        <f t="shared" si="992"/>
        <v>35.31278128735721</v>
      </c>
      <c r="F1711" s="71" t="str">
        <f t="shared" si="993"/>
        <v>700.0</v>
      </c>
      <c r="G1711" s="71" t="str">
        <f t="shared" si="994"/>
        <v>Malawi</v>
      </c>
      <c r="H1711" s="71" t="str">
        <f t="shared" si="995"/>
        <v>Chiradzulu</v>
      </c>
      <c r="I1711" s="71" t="str">
        <f t="shared" si="996"/>
        <v>Nkalo</v>
      </c>
      <c r="J1711" s="71" t="str">
        <f t="shared" si="997"/>
        <v>Mtamba</v>
      </c>
      <c r="K1711" s="71" t="str">
        <f t="shared" si="998"/>
        <v>Mtambo</v>
      </c>
      <c r="L1711" s="71">
        <f t="shared" si="999"/>
        <v>0</v>
      </c>
      <c r="M1711" s="71">
        <f t="shared" si="1000"/>
        <v>0</v>
      </c>
      <c r="N1711" s="71">
        <f t="shared" si="1019"/>
        <v>4</v>
      </c>
      <c r="O1711" s="71" t="str">
        <f t="shared" si="1020"/>
        <v>Basic Level of Service</v>
      </c>
      <c r="P1711" s="71">
        <v>1</v>
      </c>
      <c r="Q1711" s="71" t="str">
        <f t="shared" si="1001"/>
        <v>Public Tap</v>
      </c>
      <c r="R1711" s="71" t="str">
        <f t="shared" si="1002"/>
        <v/>
      </c>
      <c r="S1711" s="71" t="str">
        <f t="shared" si="1021"/>
        <v>Public Tap</v>
      </c>
      <c r="T1711" s="71">
        <f t="shared" si="1003"/>
        <v>1</v>
      </c>
      <c r="U1711" s="71">
        <f t="shared" si="1004"/>
        <v>0</v>
      </c>
      <c r="V1711" s="71">
        <f t="shared" si="1005"/>
        <v>1</v>
      </c>
      <c r="W1711" s="71">
        <f t="shared" si="1006"/>
        <v>1</v>
      </c>
      <c r="X1711" s="71" t="str">
        <f t="shared" si="1007"/>
        <v/>
      </c>
      <c r="Y1711" s="71" t="str">
        <f t="shared" si="1008"/>
        <v/>
      </c>
      <c r="Z1711" s="71">
        <f t="shared" si="1022"/>
        <v>1</v>
      </c>
      <c r="AA1711" s="71">
        <f t="shared" si="1009"/>
        <v>0</v>
      </c>
      <c r="AB1711" s="71">
        <f t="shared" si="1010"/>
        <v>0</v>
      </c>
      <c r="AC1711" s="71" t="str">
        <f t="shared" si="1011"/>
        <v>Piped System</v>
      </c>
      <c r="AD1711" s="71" t="str">
        <f t="shared" si="1023"/>
        <v/>
      </c>
      <c r="AE1711" s="71" t="str">
        <f t="shared" si="1024"/>
        <v/>
      </c>
      <c r="AF1711" s="71" t="str">
        <f t="shared" si="1012"/>
        <v>No Data</v>
      </c>
      <c r="AG1711" s="71" t="str">
        <f t="shared" si="1013"/>
        <v/>
      </c>
      <c r="AH1711" s="71" t="str">
        <f t="shared" si="1014"/>
        <v/>
      </c>
      <c r="AI1711" s="71" t="str">
        <f t="shared" si="1015"/>
        <v/>
      </c>
      <c r="AJ1711" s="71" t="str">
        <f t="shared" si="1016"/>
        <v>Turbidity</v>
      </c>
      <c r="AK1711" s="71" t="str">
        <f t="shared" si="1017"/>
        <v/>
      </c>
      <c r="AL1711" s="71" t="str">
        <f t="shared" si="1025"/>
        <v>No Data</v>
      </c>
      <c r="AM1711" s="71">
        <f t="shared" si="1018"/>
        <v>0</v>
      </c>
    </row>
    <row r="1712" spans="1:39" x14ac:dyDescent="0.45">
      <c r="A1712" s="71" t="str">
        <f t="shared" si="988"/>
        <v>2757712395</v>
      </c>
      <c r="B1712" s="71" t="str">
        <f t="shared" si="989"/>
        <v>15-10-2019 12:25:58 UTC</v>
      </c>
      <c r="C1712" s="71" t="str">
        <f t="shared" si="990"/>
        <v>kt78-xe41-hh7s</v>
      </c>
      <c r="D1712" s="71" t="str">
        <f t="shared" si="991"/>
        <v>-15.947428378276527</v>
      </c>
      <c r="E1712" s="71" t="str">
        <f t="shared" si="992"/>
        <v>35.31176774762571</v>
      </c>
      <c r="F1712" s="71" t="str">
        <f t="shared" si="993"/>
        <v>702.0</v>
      </c>
      <c r="G1712" s="71" t="str">
        <f t="shared" si="994"/>
        <v>Malawi</v>
      </c>
      <c r="H1712" s="71" t="str">
        <f t="shared" si="995"/>
        <v>Chiradzulu</v>
      </c>
      <c r="I1712" s="71" t="str">
        <f t="shared" si="996"/>
        <v>Nkalo</v>
      </c>
      <c r="J1712" s="71" t="str">
        <f t="shared" si="997"/>
        <v>Mtamba</v>
      </c>
      <c r="K1712" s="71" t="str">
        <f t="shared" si="998"/>
        <v>Mtambo</v>
      </c>
      <c r="L1712" s="71">
        <f t="shared" si="999"/>
        <v>0</v>
      </c>
      <c r="M1712" s="71">
        <f t="shared" si="1000"/>
        <v>0</v>
      </c>
      <c r="N1712" s="71">
        <f t="shared" si="1019"/>
        <v>4</v>
      </c>
      <c r="O1712" s="71" t="str">
        <f t="shared" si="1020"/>
        <v>Basic Level of Service</v>
      </c>
      <c r="P1712" s="71">
        <v>1</v>
      </c>
      <c r="Q1712" s="71" t="str">
        <f t="shared" si="1001"/>
        <v>Public Tap</v>
      </c>
      <c r="R1712" s="71" t="str">
        <f t="shared" si="1002"/>
        <v/>
      </c>
      <c r="S1712" s="71" t="str">
        <f t="shared" si="1021"/>
        <v>Public Tap</v>
      </c>
      <c r="T1712" s="71">
        <f t="shared" si="1003"/>
        <v>1</v>
      </c>
      <c r="U1712" s="71">
        <f t="shared" si="1004"/>
        <v>0</v>
      </c>
      <c r="V1712" s="71">
        <f t="shared" si="1005"/>
        <v>1</v>
      </c>
      <c r="W1712" s="71">
        <f t="shared" si="1006"/>
        <v>1</v>
      </c>
      <c r="X1712" s="71" t="str">
        <f t="shared" si="1007"/>
        <v/>
      </c>
      <c r="Y1712" s="71" t="str">
        <f t="shared" si="1008"/>
        <v/>
      </c>
      <c r="Z1712" s="71">
        <f t="shared" si="1022"/>
        <v>1</v>
      </c>
      <c r="AA1712" s="71">
        <f t="shared" si="1009"/>
        <v>0</v>
      </c>
      <c r="AB1712" s="71">
        <f t="shared" si="1010"/>
        <v>0</v>
      </c>
      <c r="AC1712" s="71" t="str">
        <f t="shared" si="1011"/>
        <v>Piped System</v>
      </c>
      <c r="AD1712" s="71" t="str">
        <f t="shared" si="1023"/>
        <v/>
      </c>
      <c r="AE1712" s="71" t="str">
        <f t="shared" si="1024"/>
        <v/>
      </c>
      <c r="AF1712" s="71" t="str">
        <f t="shared" si="1012"/>
        <v>No Data</v>
      </c>
      <c r="AG1712" s="71" t="str">
        <f t="shared" si="1013"/>
        <v/>
      </c>
      <c r="AH1712" s="71" t="str">
        <f t="shared" si="1014"/>
        <v/>
      </c>
      <c r="AI1712" s="71" t="str">
        <f t="shared" si="1015"/>
        <v/>
      </c>
      <c r="AJ1712" s="71" t="str">
        <f t="shared" si="1016"/>
        <v>Turbidity</v>
      </c>
      <c r="AK1712" s="71" t="str">
        <f t="shared" si="1017"/>
        <v/>
      </c>
      <c r="AL1712" s="71" t="str">
        <f t="shared" si="1025"/>
        <v>No Data</v>
      </c>
      <c r="AM1712" s="71">
        <f t="shared" si="1018"/>
        <v>0</v>
      </c>
    </row>
    <row r="1713" spans="1:39" x14ac:dyDescent="0.45">
      <c r="A1713" s="71" t="str">
        <f t="shared" si="988"/>
        <v>2749780077</v>
      </c>
      <c r="B1713" s="71" t="str">
        <f t="shared" si="989"/>
        <v>15-10-2019 12:53:44 UTC</v>
      </c>
      <c r="C1713" s="71" t="str">
        <f t="shared" si="990"/>
        <v>d0wu-cghs-atyw</v>
      </c>
      <c r="D1713" s="71" t="str">
        <f t="shared" si="991"/>
        <v>-15.935734827071428</v>
      </c>
      <c r="E1713" s="71" t="str">
        <f t="shared" si="992"/>
        <v>35.30244413763285</v>
      </c>
      <c r="F1713" s="71" t="str">
        <f t="shared" si="993"/>
        <v>725.0</v>
      </c>
      <c r="G1713" s="71" t="str">
        <f t="shared" si="994"/>
        <v>Malawi</v>
      </c>
      <c r="H1713" s="71" t="str">
        <f t="shared" si="995"/>
        <v>Chiradzulu</v>
      </c>
      <c r="I1713" s="71" t="str">
        <f t="shared" si="996"/>
        <v>Nkalo</v>
      </c>
      <c r="J1713" s="71" t="str">
        <f t="shared" si="997"/>
        <v>Maoni</v>
      </c>
      <c r="K1713" s="71" t="str">
        <f t="shared" si="998"/>
        <v>Nantapha</v>
      </c>
      <c r="L1713" s="71">
        <f t="shared" si="999"/>
        <v>0</v>
      </c>
      <c r="M1713" s="71">
        <f t="shared" si="1000"/>
        <v>0</v>
      </c>
      <c r="N1713" s="71">
        <f t="shared" si="1019"/>
        <v>3</v>
      </c>
      <c r="O1713" s="71" t="str">
        <f t="shared" si="1020"/>
        <v>Basic Level of Service</v>
      </c>
      <c r="P1713" s="71">
        <v>1</v>
      </c>
      <c r="Q1713" s="71" t="str">
        <f t="shared" si="1001"/>
        <v>Public Tap</v>
      </c>
      <c r="R1713" s="71" t="str">
        <f t="shared" si="1002"/>
        <v/>
      </c>
      <c r="S1713" s="71" t="str">
        <f t="shared" si="1021"/>
        <v>Public Tap</v>
      </c>
      <c r="T1713" s="71">
        <f t="shared" si="1003"/>
        <v>1</v>
      </c>
      <c r="U1713" s="71">
        <f t="shared" si="1004"/>
        <v>0</v>
      </c>
      <c r="V1713" s="71">
        <f t="shared" si="1005"/>
        <v>1</v>
      </c>
      <c r="W1713" s="71">
        <f t="shared" si="1006"/>
        <v>0</v>
      </c>
      <c r="X1713" s="71">
        <f t="shared" si="1007"/>
        <v>1</v>
      </c>
      <c r="Y1713" s="71">
        <f t="shared" si="1008"/>
        <v>0</v>
      </c>
      <c r="Z1713" s="71">
        <f t="shared" si="1022"/>
        <v>0</v>
      </c>
      <c r="AA1713" s="71">
        <f t="shared" si="1009"/>
        <v>0</v>
      </c>
      <c r="AB1713" s="71">
        <f t="shared" si="1010"/>
        <v>0</v>
      </c>
      <c r="AC1713" s="71" t="str">
        <f t="shared" si="1011"/>
        <v>Piped System</v>
      </c>
      <c r="AD1713" s="71" t="str">
        <f t="shared" si="1023"/>
        <v/>
      </c>
      <c r="AE1713" s="71" t="str">
        <f t="shared" si="1024"/>
        <v/>
      </c>
      <c r="AF1713" s="71" t="str">
        <f t="shared" si="1012"/>
        <v>No Data</v>
      </c>
      <c r="AG1713" s="71" t="str">
        <f t="shared" si="1013"/>
        <v/>
      </c>
      <c r="AH1713" s="71" t="str">
        <f t="shared" si="1014"/>
        <v/>
      </c>
      <c r="AI1713" s="71" t="str">
        <f t="shared" si="1015"/>
        <v/>
      </c>
      <c r="AJ1713" s="71" t="str">
        <f t="shared" si="1016"/>
        <v>Turbidity</v>
      </c>
      <c r="AK1713" s="71" t="str">
        <f t="shared" si="1017"/>
        <v/>
      </c>
      <c r="AL1713" s="71" t="str">
        <f t="shared" si="1025"/>
        <v>No Data</v>
      </c>
      <c r="AM1713" s="71">
        <f t="shared" si="1018"/>
        <v>0</v>
      </c>
    </row>
    <row r="1714" spans="1:39" x14ac:dyDescent="0.45">
      <c r="A1714" s="71" t="str">
        <f t="shared" si="988"/>
        <v>2782680205</v>
      </c>
      <c r="B1714" s="71" t="str">
        <f t="shared" si="989"/>
        <v>15-10-2019 12:59:37 UTC</v>
      </c>
      <c r="C1714" s="71" t="str">
        <f t="shared" si="990"/>
        <v>ccrt-sv7d-caf4</v>
      </c>
      <c r="D1714" s="71" t="str">
        <f t="shared" si="991"/>
        <v>-15.936864749528468</v>
      </c>
      <c r="E1714" s="71" t="str">
        <f t="shared" si="992"/>
        <v>35.30176662839949</v>
      </c>
      <c r="F1714" s="71" t="str">
        <f t="shared" si="993"/>
        <v>706.0</v>
      </c>
      <c r="G1714" s="71" t="str">
        <f t="shared" si="994"/>
        <v>Malawi</v>
      </c>
      <c r="H1714" s="71" t="str">
        <f t="shared" si="995"/>
        <v>Chiradzulu</v>
      </c>
      <c r="I1714" s="71" t="str">
        <f t="shared" si="996"/>
        <v>Nkalo</v>
      </c>
      <c r="J1714" s="71" t="str">
        <f t="shared" si="997"/>
        <v>Maoni</v>
      </c>
      <c r="K1714" s="71" t="str">
        <f t="shared" si="998"/>
        <v>Nantapha</v>
      </c>
      <c r="L1714" s="71">
        <f t="shared" si="999"/>
        <v>0</v>
      </c>
      <c r="M1714" s="71">
        <f t="shared" si="1000"/>
        <v>0</v>
      </c>
      <c r="N1714" s="71">
        <f t="shared" si="1019"/>
        <v>3</v>
      </c>
      <c r="O1714" s="71" t="str">
        <f t="shared" si="1020"/>
        <v>Basic Level of Service</v>
      </c>
      <c r="P1714" s="71">
        <v>1</v>
      </c>
      <c r="Q1714" s="71" t="str">
        <f t="shared" si="1001"/>
        <v>Public Tap</v>
      </c>
      <c r="R1714" s="71" t="str">
        <f t="shared" si="1002"/>
        <v/>
      </c>
      <c r="S1714" s="71" t="str">
        <f t="shared" si="1021"/>
        <v>Public Tap</v>
      </c>
      <c r="T1714" s="71">
        <f t="shared" si="1003"/>
        <v>1</v>
      </c>
      <c r="U1714" s="71">
        <f t="shared" si="1004"/>
        <v>0</v>
      </c>
      <c r="V1714" s="71">
        <f t="shared" si="1005"/>
        <v>1</v>
      </c>
      <c r="W1714" s="71">
        <f t="shared" si="1006"/>
        <v>0</v>
      </c>
      <c r="X1714" s="71">
        <f t="shared" si="1007"/>
        <v>1</v>
      </c>
      <c r="Y1714" s="71">
        <f t="shared" si="1008"/>
        <v>0</v>
      </c>
      <c r="Z1714" s="71">
        <f t="shared" si="1022"/>
        <v>0</v>
      </c>
      <c r="AA1714" s="71">
        <f t="shared" si="1009"/>
        <v>0</v>
      </c>
      <c r="AB1714" s="71">
        <f t="shared" si="1010"/>
        <v>0</v>
      </c>
      <c r="AC1714" s="71" t="str">
        <f t="shared" si="1011"/>
        <v>Piped System</v>
      </c>
      <c r="AD1714" s="71" t="str">
        <f t="shared" si="1023"/>
        <v/>
      </c>
      <c r="AE1714" s="71" t="str">
        <f t="shared" si="1024"/>
        <v/>
      </c>
      <c r="AF1714" s="71" t="str">
        <f t="shared" si="1012"/>
        <v>No Data</v>
      </c>
      <c r="AG1714" s="71" t="str">
        <f t="shared" si="1013"/>
        <v/>
      </c>
      <c r="AH1714" s="71" t="str">
        <f t="shared" si="1014"/>
        <v/>
      </c>
      <c r="AI1714" s="71" t="str">
        <f t="shared" si="1015"/>
        <v/>
      </c>
      <c r="AJ1714" s="71" t="str">
        <f t="shared" si="1016"/>
        <v>Turbidity</v>
      </c>
      <c r="AK1714" s="71" t="str">
        <f t="shared" si="1017"/>
        <v/>
      </c>
      <c r="AL1714" s="71" t="str">
        <f t="shared" si="1025"/>
        <v>No Data</v>
      </c>
      <c r="AM1714" s="71">
        <f t="shared" si="1018"/>
        <v>0</v>
      </c>
    </row>
    <row r="1715" spans="1:39" x14ac:dyDescent="0.45">
      <c r="A1715" s="71" t="str">
        <f t="shared" si="988"/>
        <v>2751660216</v>
      </c>
      <c r="B1715" s="71" t="str">
        <f t="shared" si="989"/>
        <v>15-10-2019 13:07:18 UTC</v>
      </c>
      <c r="C1715" s="71" t="str">
        <f t="shared" si="990"/>
        <v>7eh7-ssr0-us7d</v>
      </c>
      <c r="D1715" s="71" t="str">
        <f t="shared" si="991"/>
        <v>-15.936482115648687</v>
      </c>
      <c r="E1715" s="71" t="str">
        <f t="shared" si="992"/>
        <v>35.303879706189036</v>
      </c>
      <c r="F1715" s="71" t="str">
        <f t="shared" si="993"/>
        <v>711.0</v>
      </c>
      <c r="G1715" s="71" t="str">
        <f t="shared" si="994"/>
        <v>Malawi</v>
      </c>
      <c r="H1715" s="71" t="str">
        <f t="shared" si="995"/>
        <v>Chiradzulu</v>
      </c>
      <c r="I1715" s="71" t="str">
        <f t="shared" si="996"/>
        <v>Nkalo</v>
      </c>
      <c r="J1715" s="71" t="str">
        <f t="shared" si="997"/>
        <v>Maoni</v>
      </c>
      <c r="K1715" s="71" t="str">
        <f t="shared" si="998"/>
        <v>Nantapha</v>
      </c>
      <c r="L1715" s="71">
        <f t="shared" si="999"/>
        <v>0</v>
      </c>
      <c r="M1715" s="71">
        <f t="shared" si="1000"/>
        <v>0</v>
      </c>
      <c r="N1715" s="71">
        <f t="shared" si="1019"/>
        <v>3</v>
      </c>
      <c r="O1715" s="71" t="str">
        <f t="shared" si="1020"/>
        <v>Basic Level of Service</v>
      </c>
      <c r="P1715" s="71">
        <v>1</v>
      </c>
      <c r="Q1715" s="71" t="str">
        <f t="shared" si="1001"/>
        <v>Public Tap</v>
      </c>
      <c r="R1715" s="71" t="str">
        <f t="shared" si="1002"/>
        <v/>
      </c>
      <c r="S1715" s="71" t="str">
        <f t="shared" si="1021"/>
        <v>Public Tap</v>
      </c>
      <c r="T1715" s="71">
        <f t="shared" si="1003"/>
        <v>1</v>
      </c>
      <c r="U1715" s="71">
        <f t="shared" si="1004"/>
        <v>0</v>
      </c>
      <c r="V1715" s="71">
        <f t="shared" si="1005"/>
        <v>1</v>
      </c>
      <c r="W1715" s="71">
        <f t="shared" si="1006"/>
        <v>0</v>
      </c>
      <c r="X1715" s="71">
        <f t="shared" si="1007"/>
        <v>1</v>
      </c>
      <c r="Y1715" s="71">
        <f t="shared" si="1008"/>
        <v>0</v>
      </c>
      <c r="Z1715" s="71">
        <f t="shared" si="1022"/>
        <v>0</v>
      </c>
      <c r="AA1715" s="71">
        <f t="shared" si="1009"/>
        <v>0</v>
      </c>
      <c r="AB1715" s="71">
        <f t="shared" si="1010"/>
        <v>0</v>
      </c>
      <c r="AC1715" s="71" t="str">
        <f t="shared" si="1011"/>
        <v>Piped System</v>
      </c>
      <c r="AD1715" s="71" t="str">
        <f t="shared" si="1023"/>
        <v/>
      </c>
      <c r="AE1715" s="71" t="str">
        <f t="shared" si="1024"/>
        <v/>
      </c>
      <c r="AF1715" s="71" t="str">
        <f t="shared" si="1012"/>
        <v>No Data</v>
      </c>
      <c r="AG1715" s="71" t="str">
        <f t="shared" si="1013"/>
        <v/>
      </c>
      <c r="AH1715" s="71" t="str">
        <f t="shared" si="1014"/>
        <v/>
      </c>
      <c r="AI1715" s="71" t="str">
        <f t="shared" si="1015"/>
        <v/>
      </c>
      <c r="AJ1715" s="71" t="str">
        <f t="shared" si="1016"/>
        <v>Turbidity</v>
      </c>
      <c r="AK1715" s="71" t="str">
        <f t="shared" si="1017"/>
        <v/>
      </c>
      <c r="AL1715" s="71" t="str">
        <f t="shared" si="1025"/>
        <v>No Data</v>
      </c>
      <c r="AM1715" s="71">
        <f t="shared" si="1018"/>
        <v>0</v>
      </c>
    </row>
    <row r="1716" spans="1:39" x14ac:dyDescent="0.45">
      <c r="A1716" s="71" t="str">
        <f t="shared" si="988"/>
        <v>2746010209</v>
      </c>
      <c r="B1716" s="71" t="str">
        <f t="shared" si="989"/>
        <v>15-10-2019 13:15:55 UTC</v>
      </c>
      <c r="C1716" s="71" t="str">
        <f t="shared" si="990"/>
        <v>5pyr-uwfb-mff3</v>
      </c>
      <c r="D1716" s="71" t="str">
        <f t="shared" si="991"/>
        <v>-15.930084292776883</v>
      </c>
      <c r="E1716" s="71" t="str">
        <f t="shared" si="992"/>
        <v>35.30160930007696</v>
      </c>
      <c r="F1716" s="71" t="str">
        <f t="shared" si="993"/>
        <v>634.0</v>
      </c>
      <c r="G1716" s="71" t="str">
        <f t="shared" si="994"/>
        <v>Malawi</v>
      </c>
      <c r="H1716" s="71" t="str">
        <f t="shared" si="995"/>
        <v>Chiradzulu</v>
      </c>
      <c r="I1716" s="71" t="str">
        <f t="shared" si="996"/>
        <v>Nkalo</v>
      </c>
      <c r="J1716" s="71" t="str">
        <f t="shared" si="997"/>
        <v>Maoni</v>
      </c>
      <c r="K1716" s="71" t="str">
        <f t="shared" si="998"/>
        <v>Nantapha</v>
      </c>
      <c r="L1716" s="71">
        <f t="shared" si="999"/>
        <v>0</v>
      </c>
      <c r="M1716" s="71">
        <f t="shared" si="1000"/>
        <v>0</v>
      </c>
      <c r="N1716" s="71">
        <f t="shared" si="1019"/>
        <v>3</v>
      </c>
      <c r="O1716" s="71" t="str">
        <f t="shared" si="1020"/>
        <v>Basic Level of Service</v>
      </c>
      <c r="P1716" s="71">
        <v>1</v>
      </c>
      <c r="Q1716" s="71" t="str">
        <f t="shared" si="1001"/>
        <v>Public Tap</v>
      </c>
      <c r="R1716" s="71" t="str">
        <f t="shared" si="1002"/>
        <v/>
      </c>
      <c r="S1716" s="71" t="str">
        <f t="shared" si="1021"/>
        <v>Public Tap</v>
      </c>
      <c r="T1716" s="71">
        <f t="shared" si="1003"/>
        <v>1</v>
      </c>
      <c r="U1716" s="71">
        <f t="shared" si="1004"/>
        <v>0</v>
      </c>
      <c r="V1716" s="71">
        <f t="shared" si="1005"/>
        <v>1</v>
      </c>
      <c r="W1716" s="71">
        <f t="shared" si="1006"/>
        <v>0</v>
      </c>
      <c r="X1716" s="71">
        <f t="shared" si="1007"/>
        <v>1</v>
      </c>
      <c r="Y1716" s="71">
        <f t="shared" si="1008"/>
        <v>0</v>
      </c>
      <c r="Z1716" s="71">
        <f t="shared" si="1022"/>
        <v>0</v>
      </c>
      <c r="AA1716" s="71">
        <f t="shared" si="1009"/>
        <v>0</v>
      </c>
      <c r="AB1716" s="71">
        <f t="shared" si="1010"/>
        <v>0</v>
      </c>
      <c r="AC1716" s="71" t="str">
        <f t="shared" si="1011"/>
        <v>Piped System</v>
      </c>
      <c r="AD1716" s="71" t="str">
        <f t="shared" si="1023"/>
        <v/>
      </c>
      <c r="AE1716" s="71" t="str">
        <f t="shared" si="1024"/>
        <v/>
      </c>
      <c r="AF1716" s="71" t="str">
        <f t="shared" si="1012"/>
        <v>No Data</v>
      </c>
      <c r="AG1716" s="71" t="str">
        <f t="shared" si="1013"/>
        <v/>
      </c>
      <c r="AH1716" s="71" t="str">
        <f t="shared" si="1014"/>
        <v/>
      </c>
      <c r="AI1716" s="71" t="str">
        <f t="shared" si="1015"/>
        <v/>
      </c>
      <c r="AJ1716" s="71" t="str">
        <f t="shared" si="1016"/>
        <v>Turbidity</v>
      </c>
      <c r="AK1716" s="71" t="str">
        <f t="shared" si="1017"/>
        <v/>
      </c>
      <c r="AL1716" s="71" t="str">
        <f t="shared" si="1025"/>
        <v>No Data</v>
      </c>
      <c r="AM1716" s="71">
        <f t="shared" si="1018"/>
        <v>0</v>
      </c>
    </row>
    <row r="1717" spans="1:39" x14ac:dyDescent="0.45">
      <c r="A1717" s="71" t="str">
        <f t="shared" si="988"/>
        <v>2786230208</v>
      </c>
      <c r="B1717" s="71" t="str">
        <f t="shared" si="989"/>
        <v>15-10-2019 13:30:00 UTC</v>
      </c>
      <c r="C1717" s="71" t="str">
        <f t="shared" si="990"/>
        <v>w0mm-w1pf-747d</v>
      </c>
      <c r="D1717" s="71" t="str">
        <f t="shared" si="991"/>
        <v>-15.86998307146132</v>
      </c>
      <c r="E1717" s="71" t="str">
        <f t="shared" si="992"/>
        <v>35.2784138917923</v>
      </c>
      <c r="F1717" s="71" t="str">
        <f t="shared" si="993"/>
        <v>753.0</v>
      </c>
      <c r="G1717" s="71" t="str">
        <f t="shared" si="994"/>
        <v>Malawi</v>
      </c>
      <c r="H1717" s="71" t="str">
        <f t="shared" si="995"/>
        <v>Chiradzulu</v>
      </c>
      <c r="I1717" s="71" t="str">
        <f t="shared" si="996"/>
        <v>Nkalo</v>
      </c>
      <c r="J1717" s="71" t="str">
        <f t="shared" si="997"/>
        <v>Sekeya</v>
      </c>
      <c r="K1717" s="71" t="str">
        <f t="shared" si="998"/>
        <v>Perenje</v>
      </c>
      <c r="L1717" s="71">
        <f t="shared" si="999"/>
        <v>0</v>
      </c>
      <c r="M1717" s="71">
        <f t="shared" si="1000"/>
        <v>0</v>
      </c>
      <c r="N1717" s="71">
        <f t="shared" si="1019"/>
        <v>0</v>
      </c>
      <c r="O1717" s="71" t="str">
        <f t="shared" si="1020"/>
        <v>No Improved System</v>
      </c>
      <c r="P1717" s="71" t="s">
        <v>96</v>
      </c>
      <c r="Q1717" s="71" t="str">
        <f t="shared" si="1001"/>
        <v/>
      </c>
      <c r="R1717" s="71" t="str">
        <f t="shared" si="1002"/>
        <v>Scoophole</v>
      </c>
      <c r="S1717" s="71" t="str">
        <f t="shared" si="1021"/>
        <v>Scoophole</v>
      </c>
      <c r="T1717" s="71" t="str">
        <f t="shared" si="1003"/>
        <v>N/A</v>
      </c>
      <c r="U1717" s="71">
        <f t="shared" si="1004"/>
        <v>105</v>
      </c>
      <c r="V1717" s="71" t="str">
        <f t="shared" si="1005"/>
        <v>N/A</v>
      </c>
      <c r="W1717" s="71" t="str">
        <f t="shared" si="1006"/>
        <v/>
      </c>
      <c r="X1717" s="71" t="str">
        <f t="shared" si="1007"/>
        <v/>
      </c>
      <c r="Y1717" s="71" t="str">
        <f t="shared" si="1008"/>
        <v/>
      </c>
      <c r="Z1717" s="71" t="str">
        <f t="shared" si="1022"/>
        <v>N/A</v>
      </c>
      <c r="AA1717" s="71" t="str">
        <f t="shared" si="1009"/>
        <v>N/A</v>
      </c>
      <c r="AB1717" s="71" t="str">
        <f t="shared" si="1010"/>
        <v/>
      </c>
      <c r="AC1717" s="71" t="str">
        <f t="shared" si="1011"/>
        <v/>
      </c>
      <c r="AD1717" s="71" t="str">
        <f t="shared" si="1023"/>
        <v/>
      </c>
      <c r="AE1717" s="71" t="str">
        <f t="shared" si="1024"/>
        <v/>
      </c>
      <c r="AF1717" s="71" t="str">
        <f t="shared" si="1012"/>
        <v>N/A</v>
      </c>
      <c r="AG1717" s="71" t="str">
        <f t="shared" si="1013"/>
        <v/>
      </c>
      <c r="AH1717" s="71" t="str">
        <f t="shared" si="1014"/>
        <v/>
      </c>
      <c r="AI1717" s="71" t="str">
        <f t="shared" si="1015"/>
        <v/>
      </c>
      <c r="AJ1717" s="71" t="str">
        <f t="shared" si="1016"/>
        <v/>
      </c>
      <c r="AK1717" s="71" t="str">
        <f t="shared" si="1017"/>
        <v/>
      </c>
      <c r="AL1717" s="71" t="str">
        <f t="shared" si="1025"/>
        <v>N/A</v>
      </c>
      <c r="AM1717" s="71" t="str">
        <f t="shared" si="1018"/>
        <v>N/A</v>
      </c>
    </row>
    <row r="1718" spans="1:39" x14ac:dyDescent="0.45">
      <c r="A1718" s="71" t="str">
        <f t="shared" si="988"/>
        <v>2759990217</v>
      </c>
      <c r="B1718" s="71" t="str">
        <f t="shared" si="989"/>
        <v>15-10-2019 17:05:43 UTC</v>
      </c>
      <c r="C1718" s="71" t="str">
        <f t="shared" si="990"/>
        <v>2s5t-3bup-t253</v>
      </c>
      <c r="D1718" s="71" t="str">
        <f t="shared" si="991"/>
        <v>-15.867792293429375</v>
      </c>
      <c r="E1718" s="71" t="str">
        <f t="shared" si="992"/>
        <v>35.27807920239866</v>
      </c>
      <c r="F1718" s="71" t="str">
        <f t="shared" si="993"/>
        <v>761.0</v>
      </c>
      <c r="G1718" s="71" t="str">
        <f t="shared" si="994"/>
        <v>Malawi</v>
      </c>
      <c r="H1718" s="71" t="str">
        <f t="shared" si="995"/>
        <v>Chiradzulu</v>
      </c>
      <c r="I1718" s="71" t="str">
        <f t="shared" si="996"/>
        <v>Nkalo</v>
      </c>
      <c r="J1718" s="71" t="str">
        <f t="shared" si="997"/>
        <v>Sekeya</v>
      </c>
      <c r="K1718" s="71" t="str">
        <f t="shared" si="998"/>
        <v>Perenje</v>
      </c>
      <c r="L1718" s="71">
        <f t="shared" si="999"/>
        <v>0</v>
      </c>
      <c r="M1718" s="71">
        <f t="shared" si="1000"/>
        <v>0</v>
      </c>
      <c r="N1718" s="71">
        <f t="shared" si="1019"/>
        <v>3</v>
      </c>
      <c r="O1718" s="71" t="str">
        <f t="shared" si="1020"/>
        <v>Basic Level of Service</v>
      </c>
      <c r="P1718" s="71">
        <v>1</v>
      </c>
      <c r="Q1718" s="71" t="str">
        <f t="shared" si="1001"/>
        <v>Public Tap</v>
      </c>
      <c r="R1718" s="71" t="str">
        <f t="shared" si="1002"/>
        <v/>
      </c>
      <c r="S1718" s="71" t="str">
        <f t="shared" si="1021"/>
        <v>Public Tap</v>
      </c>
      <c r="T1718" s="71">
        <f t="shared" si="1003"/>
        <v>1</v>
      </c>
      <c r="U1718" s="71">
        <f t="shared" si="1004"/>
        <v>320</v>
      </c>
      <c r="V1718" s="71">
        <f t="shared" si="1005"/>
        <v>0</v>
      </c>
      <c r="W1718" s="71">
        <f t="shared" si="1006"/>
        <v>1</v>
      </c>
      <c r="X1718" s="71" t="str">
        <f t="shared" si="1007"/>
        <v/>
      </c>
      <c r="Y1718" s="71" t="str">
        <f t="shared" si="1008"/>
        <v/>
      </c>
      <c r="Z1718" s="71">
        <f t="shared" si="1022"/>
        <v>1</v>
      </c>
      <c r="AA1718" s="71">
        <f t="shared" si="1009"/>
        <v>0</v>
      </c>
      <c r="AB1718" s="71">
        <f t="shared" si="1010"/>
        <v>0</v>
      </c>
      <c r="AC1718" s="71" t="str">
        <f t="shared" si="1011"/>
        <v>Piped System</v>
      </c>
      <c r="AD1718" s="71" t="str">
        <f t="shared" si="1023"/>
        <v/>
      </c>
      <c r="AE1718" s="71" t="str">
        <f t="shared" si="1024"/>
        <v/>
      </c>
      <c r="AF1718" s="71" t="str">
        <f t="shared" si="1012"/>
        <v>No Data</v>
      </c>
      <c r="AG1718" s="71" t="str">
        <f t="shared" si="1013"/>
        <v/>
      </c>
      <c r="AH1718" s="71" t="str">
        <f t="shared" si="1014"/>
        <v/>
      </c>
      <c r="AI1718" s="71" t="str">
        <f t="shared" si="1015"/>
        <v/>
      </c>
      <c r="AJ1718" s="71" t="str">
        <f t="shared" si="1016"/>
        <v>Turbidity</v>
      </c>
      <c r="AK1718" s="71" t="str">
        <f t="shared" si="1017"/>
        <v/>
      </c>
      <c r="AL1718" s="71" t="str">
        <f t="shared" si="1025"/>
        <v>No Data</v>
      </c>
      <c r="AM1718" s="71">
        <f t="shared" si="1018"/>
        <v>0</v>
      </c>
    </row>
    <row r="1719" spans="1:39" x14ac:dyDescent="0.45">
      <c r="A1719" s="71" t="str">
        <f t="shared" si="988"/>
        <v>2775290207</v>
      </c>
      <c r="B1719" s="71" t="str">
        <f t="shared" si="989"/>
        <v>15-10-2019 17:10:24 UTC</v>
      </c>
      <c r="C1719" s="71" t="str">
        <f t="shared" si="990"/>
        <v>aeyh-rt0n-5qre</v>
      </c>
      <c r="D1719" s="71" t="str">
        <f t="shared" si="991"/>
        <v>-15.872900267131627</v>
      </c>
      <c r="E1719" s="71" t="str">
        <f t="shared" si="992"/>
        <v>35.27998155914247</v>
      </c>
      <c r="F1719" s="71" t="str">
        <f t="shared" si="993"/>
        <v>766.0</v>
      </c>
      <c r="G1719" s="71" t="str">
        <f t="shared" si="994"/>
        <v>Malawi</v>
      </c>
      <c r="H1719" s="71" t="str">
        <f t="shared" si="995"/>
        <v>Chiradzulu</v>
      </c>
      <c r="I1719" s="71" t="str">
        <f t="shared" si="996"/>
        <v>Nkalo</v>
      </c>
      <c r="J1719" s="71" t="str">
        <f t="shared" si="997"/>
        <v>Sekeya</v>
      </c>
      <c r="K1719" s="71" t="str">
        <f t="shared" si="998"/>
        <v>Perenje</v>
      </c>
      <c r="L1719" s="71">
        <f t="shared" si="999"/>
        <v>0</v>
      </c>
      <c r="M1719" s="71">
        <f t="shared" si="1000"/>
        <v>0</v>
      </c>
      <c r="N1719" s="71">
        <f t="shared" si="1019"/>
        <v>6</v>
      </c>
      <c r="O1719" s="71" t="str">
        <f t="shared" si="1020"/>
        <v>Intermediate Level of Service</v>
      </c>
      <c r="P1719" s="71">
        <v>1</v>
      </c>
      <c r="Q1719" s="71" t="str">
        <f t="shared" si="1001"/>
        <v>Public Tap</v>
      </c>
      <c r="R1719" s="71" t="str">
        <f t="shared" si="1002"/>
        <v/>
      </c>
      <c r="S1719" s="71" t="str">
        <f t="shared" si="1021"/>
        <v>Public Tap</v>
      </c>
      <c r="T1719" s="71">
        <f t="shared" si="1003"/>
        <v>1</v>
      </c>
      <c r="U1719" s="71">
        <f t="shared" si="1004"/>
        <v>150</v>
      </c>
      <c r="V1719" s="71">
        <f t="shared" si="1005"/>
        <v>1</v>
      </c>
      <c r="W1719" s="71">
        <f t="shared" si="1006"/>
        <v>1</v>
      </c>
      <c r="X1719" s="71" t="str">
        <f t="shared" si="1007"/>
        <v/>
      </c>
      <c r="Y1719" s="71" t="str">
        <f t="shared" si="1008"/>
        <v/>
      </c>
      <c r="Z1719" s="71">
        <f t="shared" si="1022"/>
        <v>1</v>
      </c>
      <c r="AA1719" s="71">
        <f t="shared" si="1009"/>
        <v>0</v>
      </c>
      <c r="AB1719" s="71">
        <f t="shared" si="1010"/>
        <v>3</v>
      </c>
      <c r="AC1719" s="71" t="str">
        <f t="shared" si="1011"/>
        <v>Piped System</v>
      </c>
      <c r="AD1719" s="71" t="str">
        <f t="shared" si="1023"/>
        <v/>
      </c>
      <c r="AE1719" s="71">
        <f t="shared" si="1024"/>
        <v>3840</v>
      </c>
      <c r="AF1719" s="71">
        <f t="shared" si="1012"/>
        <v>1</v>
      </c>
      <c r="AG1719" s="71" t="str">
        <f t="shared" si="1013"/>
        <v/>
      </c>
      <c r="AH1719" s="71" t="str">
        <f t="shared" si="1014"/>
        <v/>
      </c>
      <c r="AI1719" s="71" t="str">
        <f t="shared" si="1015"/>
        <v/>
      </c>
      <c r="AJ1719" s="71" t="str">
        <f t="shared" si="1016"/>
        <v>Turbidity</v>
      </c>
      <c r="AK1719" s="71" t="str">
        <f t="shared" si="1017"/>
        <v/>
      </c>
      <c r="AL1719" s="71" t="str">
        <f t="shared" si="1025"/>
        <v>No Data</v>
      </c>
      <c r="AM1719" s="71">
        <f t="shared" si="1018"/>
        <v>1</v>
      </c>
    </row>
    <row r="1720" spans="1:39" x14ac:dyDescent="0.45">
      <c r="A1720" s="71" t="str">
        <f t="shared" si="988"/>
        <v>2777400188</v>
      </c>
      <c r="B1720" s="71" t="str">
        <f t="shared" si="989"/>
        <v>15-10-2019 17:12:44 UTC</v>
      </c>
      <c r="C1720" s="71" t="str">
        <f t="shared" si="990"/>
        <v>k51f-kc8x-qfvd</v>
      </c>
      <c r="D1720" s="71" t="str">
        <f t="shared" si="991"/>
        <v>-15.874236677773297</v>
      </c>
      <c r="E1720" s="71" t="str">
        <f t="shared" si="992"/>
        <v>35.279969740659</v>
      </c>
      <c r="F1720" s="71" t="str">
        <f t="shared" si="993"/>
        <v>761.0</v>
      </c>
      <c r="G1720" s="71" t="str">
        <f t="shared" si="994"/>
        <v>Malawi</v>
      </c>
      <c r="H1720" s="71" t="str">
        <f t="shared" si="995"/>
        <v>Chiradzulu</v>
      </c>
      <c r="I1720" s="71" t="str">
        <f t="shared" si="996"/>
        <v>Nkalo</v>
      </c>
      <c r="J1720" s="71" t="str">
        <f t="shared" si="997"/>
        <v>Sekeya</v>
      </c>
      <c r="K1720" s="71" t="str">
        <f t="shared" si="998"/>
        <v>Perenje</v>
      </c>
      <c r="L1720" s="71">
        <f t="shared" si="999"/>
        <v>0</v>
      </c>
      <c r="M1720" s="71">
        <f t="shared" si="1000"/>
        <v>0</v>
      </c>
      <c r="N1720" s="71">
        <f t="shared" si="1019"/>
        <v>6</v>
      </c>
      <c r="O1720" s="71" t="str">
        <f t="shared" si="1020"/>
        <v>Intermediate Level of Service</v>
      </c>
      <c r="P1720" s="71">
        <v>1</v>
      </c>
      <c r="Q1720" s="71" t="str">
        <f t="shared" si="1001"/>
        <v>Public Tap</v>
      </c>
      <c r="R1720" s="71" t="str">
        <f t="shared" si="1002"/>
        <v/>
      </c>
      <c r="S1720" s="71" t="str">
        <f t="shared" si="1021"/>
        <v>Public Tap</v>
      </c>
      <c r="T1720" s="71">
        <f t="shared" si="1003"/>
        <v>1</v>
      </c>
      <c r="U1720" s="71">
        <f t="shared" si="1004"/>
        <v>90</v>
      </c>
      <c r="V1720" s="71">
        <f t="shared" si="1005"/>
        <v>1</v>
      </c>
      <c r="W1720" s="71">
        <f t="shared" si="1006"/>
        <v>1</v>
      </c>
      <c r="X1720" s="71" t="str">
        <f t="shared" si="1007"/>
        <v/>
      </c>
      <c r="Y1720" s="71" t="str">
        <f t="shared" si="1008"/>
        <v/>
      </c>
      <c r="Z1720" s="71">
        <f t="shared" si="1022"/>
        <v>1</v>
      </c>
      <c r="AA1720" s="71">
        <f t="shared" si="1009"/>
        <v>0</v>
      </c>
      <c r="AB1720" s="71">
        <f t="shared" si="1010"/>
        <v>3</v>
      </c>
      <c r="AC1720" s="71" t="str">
        <f t="shared" si="1011"/>
        <v>Piped System</v>
      </c>
      <c r="AD1720" s="71" t="str">
        <f t="shared" si="1023"/>
        <v/>
      </c>
      <c r="AE1720" s="71">
        <f t="shared" si="1024"/>
        <v>6400</v>
      </c>
      <c r="AF1720" s="71">
        <f t="shared" si="1012"/>
        <v>1</v>
      </c>
      <c r="AG1720" s="71" t="str">
        <f t="shared" si="1013"/>
        <v/>
      </c>
      <c r="AH1720" s="71" t="str">
        <f t="shared" si="1014"/>
        <v/>
      </c>
      <c r="AI1720" s="71" t="str">
        <f t="shared" si="1015"/>
        <v/>
      </c>
      <c r="AJ1720" s="71" t="str">
        <f t="shared" si="1016"/>
        <v>Turbidity</v>
      </c>
      <c r="AK1720" s="71" t="str">
        <f t="shared" si="1017"/>
        <v/>
      </c>
      <c r="AL1720" s="71" t="str">
        <f t="shared" si="1025"/>
        <v>No Data</v>
      </c>
      <c r="AM1720" s="71">
        <f t="shared" si="1018"/>
        <v>1</v>
      </c>
    </row>
    <row r="1721" spans="1:39" x14ac:dyDescent="0.45">
      <c r="A1721" s="71" t="str">
        <f t="shared" si="988"/>
        <v>2779150201</v>
      </c>
      <c r="B1721" s="71" t="str">
        <f t="shared" si="989"/>
        <v>15-10-2019 17:13:18 UTC</v>
      </c>
      <c r="C1721" s="71" t="str">
        <f t="shared" si="990"/>
        <v>x9xf-kwh2-nwh</v>
      </c>
      <c r="D1721" s="71" t="str">
        <f t="shared" si="991"/>
        <v>-15.875182240270078</v>
      </c>
      <c r="E1721" s="71" t="str">
        <f t="shared" si="992"/>
        <v>35.27770536951721</v>
      </c>
      <c r="F1721" s="71" t="str">
        <f t="shared" si="993"/>
        <v>776.0</v>
      </c>
      <c r="G1721" s="71" t="str">
        <f t="shared" si="994"/>
        <v>Malawi</v>
      </c>
      <c r="H1721" s="71" t="str">
        <f t="shared" si="995"/>
        <v>Chiradzulu</v>
      </c>
      <c r="I1721" s="71" t="str">
        <f t="shared" si="996"/>
        <v>Nkalo</v>
      </c>
      <c r="J1721" s="71" t="str">
        <f t="shared" si="997"/>
        <v>Sekeya</v>
      </c>
      <c r="K1721" s="71" t="str">
        <f t="shared" si="998"/>
        <v>Perenje</v>
      </c>
      <c r="L1721" s="71">
        <f t="shared" si="999"/>
        <v>0</v>
      </c>
      <c r="M1721" s="71">
        <f t="shared" si="1000"/>
        <v>0</v>
      </c>
      <c r="N1721" s="71">
        <f t="shared" si="1019"/>
        <v>4</v>
      </c>
      <c r="O1721" s="71" t="str">
        <f t="shared" si="1020"/>
        <v>Basic Level of Service</v>
      </c>
      <c r="P1721" s="71">
        <v>1</v>
      </c>
      <c r="Q1721" s="71" t="str">
        <f t="shared" si="1001"/>
        <v>Public Tap</v>
      </c>
      <c r="R1721" s="71" t="str">
        <f t="shared" si="1002"/>
        <v/>
      </c>
      <c r="S1721" s="71" t="str">
        <f t="shared" si="1021"/>
        <v>Public Tap</v>
      </c>
      <c r="T1721" s="71">
        <f t="shared" si="1003"/>
        <v>1</v>
      </c>
      <c r="U1721" s="71">
        <f t="shared" si="1004"/>
        <v>180</v>
      </c>
      <c r="V1721" s="71">
        <f t="shared" si="1005"/>
        <v>1</v>
      </c>
      <c r="W1721" s="71">
        <f t="shared" si="1006"/>
        <v>1</v>
      </c>
      <c r="X1721" s="71" t="str">
        <f t="shared" si="1007"/>
        <v/>
      </c>
      <c r="Y1721" s="71" t="str">
        <f t="shared" si="1008"/>
        <v/>
      </c>
      <c r="Z1721" s="71">
        <f t="shared" si="1022"/>
        <v>1</v>
      </c>
      <c r="AA1721" s="71">
        <f t="shared" si="1009"/>
        <v>0</v>
      </c>
      <c r="AB1721" s="71">
        <f t="shared" si="1010"/>
        <v>0</v>
      </c>
      <c r="AC1721" s="71" t="str">
        <f t="shared" si="1011"/>
        <v>Piped System</v>
      </c>
      <c r="AD1721" s="71" t="str">
        <f t="shared" si="1023"/>
        <v/>
      </c>
      <c r="AE1721" s="71" t="str">
        <f t="shared" si="1024"/>
        <v/>
      </c>
      <c r="AF1721" s="71" t="str">
        <f t="shared" si="1012"/>
        <v>No Data</v>
      </c>
      <c r="AG1721" s="71" t="str">
        <f t="shared" si="1013"/>
        <v/>
      </c>
      <c r="AH1721" s="71" t="str">
        <f t="shared" si="1014"/>
        <v/>
      </c>
      <c r="AI1721" s="71" t="str">
        <f t="shared" si="1015"/>
        <v/>
      </c>
      <c r="AJ1721" s="71" t="str">
        <f t="shared" si="1016"/>
        <v>Turbidity</v>
      </c>
      <c r="AK1721" s="71" t="str">
        <f t="shared" si="1017"/>
        <v/>
      </c>
      <c r="AL1721" s="71" t="str">
        <f t="shared" si="1025"/>
        <v>No Data</v>
      </c>
      <c r="AM1721" s="71">
        <f t="shared" si="1018"/>
        <v>0</v>
      </c>
    </row>
    <row r="1722" spans="1:39" x14ac:dyDescent="0.45">
      <c r="A1722" s="71" t="str">
        <f t="shared" si="988"/>
        <v>2763500217</v>
      </c>
      <c r="B1722" s="71" t="str">
        <f t="shared" si="989"/>
        <v>15-10-2019 17:13:49 UTC</v>
      </c>
      <c r="C1722" s="71" t="str">
        <f t="shared" si="990"/>
        <v>2fxc-fr9v-4qcf</v>
      </c>
      <c r="D1722" s="71" t="str">
        <f t="shared" si="991"/>
        <v>-15.877424608916044</v>
      </c>
      <c r="E1722" s="71" t="str">
        <f t="shared" si="992"/>
        <v>35.276254964992404</v>
      </c>
      <c r="F1722" s="71" t="str">
        <f t="shared" si="993"/>
        <v>778.0</v>
      </c>
      <c r="G1722" s="71" t="str">
        <f t="shared" si="994"/>
        <v>Malawi</v>
      </c>
      <c r="H1722" s="71" t="str">
        <f t="shared" si="995"/>
        <v>Chiradzulu</v>
      </c>
      <c r="I1722" s="71" t="str">
        <f t="shared" si="996"/>
        <v>Nkalo</v>
      </c>
      <c r="J1722" s="71" t="str">
        <f t="shared" si="997"/>
        <v>Sekeya</v>
      </c>
      <c r="K1722" s="71" t="str">
        <f t="shared" si="998"/>
        <v>Perenje</v>
      </c>
      <c r="L1722" s="71">
        <f t="shared" si="999"/>
        <v>0</v>
      </c>
      <c r="M1722" s="71">
        <f t="shared" si="1000"/>
        <v>0</v>
      </c>
      <c r="N1722" s="71">
        <f t="shared" si="1019"/>
        <v>4</v>
      </c>
      <c r="O1722" s="71" t="str">
        <f t="shared" si="1020"/>
        <v>Basic Level of Service</v>
      </c>
      <c r="P1722" s="71">
        <v>1</v>
      </c>
      <c r="Q1722" s="71" t="str">
        <f t="shared" si="1001"/>
        <v>Public Tap</v>
      </c>
      <c r="R1722" s="71" t="str">
        <f t="shared" si="1002"/>
        <v/>
      </c>
      <c r="S1722" s="71" t="str">
        <f t="shared" si="1021"/>
        <v>Public Tap</v>
      </c>
      <c r="T1722" s="71">
        <f t="shared" si="1003"/>
        <v>1</v>
      </c>
      <c r="U1722" s="71">
        <f t="shared" si="1004"/>
        <v>300</v>
      </c>
      <c r="V1722" s="71">
        <f t="shared" si="1005"/>
        <v>0</v>
      </c>
      <c r="W1722" s="71">
        <f t="shared" si="1006"/>
        <v>1</v>
      </c>
      <c r="X1722" s="71" t="str">
        <f t="shared" si="1007"/>
        <v/>
      </c>
      <c r="Y1722" s="71" t="str">
        <f t="shared" si="1008"/>
        <v/>
      </c>
      <c r="Z1722" s="71">
        <f t="shared" si="1022"/>
        <v>1</v>
      </c>
      <c r="AA1722" s="71">
        <f t="shared" si="1009"/>
        <v>0</v>
      </c>
      <c r="AB1722" s="71">
        <f t="shared" si="1010"/>
        <v>0</v>
      </c>
      <c r="AC1722" s="71" t="str">
        <f t="shared" si="1011"/>
        <v>Piped System</v>
      </c>
      <c r="AD1722" s="71" t="str">
        <f t="shared" si="1023"/>
        <v/>
      </c>
      <c r="AE1722" s="71" t="str">
        <f t="shared" si="1024"/>
        <v/>
      </c>
      <c r="AF1722" s="71" t="str">
        <f t="shared" si="1012"/>
        <v>No Data</v>
      </c>
      <c r="AG1722" s="71" t="str">
        <f t="shared" si="1013"/>
        <v/>
      </c>
      <c r="AH1722" s="71" t="str">
        <f t="shared" si="1014"/>
        <v/>
      </c>
      <c r="AI1722" s="71" t="str">
        <f t="shared" si="1015"/>
        <v/>
      </c>
      <c r="AJ1722" s="71" t="str">
        <f t="shared" si="1016"/>
        <v>Turbidity</v>
      </c>
      <c r="AK1722" s="71" t="str">
        <f t="shared" si="1017"/>
        <v/>
      </c>
      <c r="AL1722" s="71" t="str">
        <f t="shared" si="1025"/>
        <v>No Data</v>
      </c>
      <c r="AM1722" s="71">
        <f t="shared" si="1018"/>
        <v>1</v>
      </c>
    </row>
    <row r="1723" spans="1:39" x14ac:dyDescent="0.45">
      <c r="A1723" s="71" t="str">
        <f t="shared" si="988"/>
        <v>2760020224</v>
      </c>
      <c r="B1723" s="71" t="str">
        <f t="shared" si="989"/>
        <v>15-10-2019 17:18:35 UTC</v>
      </c>
      <c r="C1723" s="71" t="str">
        <f t="shared" si="990"/>
        <v>fyyh-4teh-2rux</v>
      </c>
      <c r="D1723" s="71" t="str">
        <f t="shared" si="991"/>
        <v>-15.879062348976731</v>
      </c>
      <c r="E1723" s="71" t="str">
        <f t="shared" si="992"/>
        <v>35.27865453623235</v>
      </c>
      <c r="F1723" s="71" t="str">
        <f t="shared" si="993"/>
        <v>766.0</v>
      </c>
      <c r="G1723" s="71" t="str">
        <f t="shared" si="994"/>
        <v>Malawi</v>
      </c>
      <c r="H1723" s="71" t="str">
        <f t="shared" si="995"/>
        <v>Chiradzulu</v>
      </c>
      <c r="I1723" s="71" t="str">
        <f t="shared" si="996"/>
        <v>Nkalo</v>
      </c>
      <c r="J1723" s="71" t="str">
        <f t="shared" si="997"/>
        <v>Sekeya</v>
      </c>
      <c r="K1723" s="71" t="str">
        <f t="shared" si="998"/>
        <v>Perenje</v>
      </c>
      <c r="L1723" s="71">
        <f t="shared" si="999"/>
        <v>0</v>
      </c>
      <c r="M1723" s="71">
        <f t="shared" si="1000"/>
        <v>0</v>
      </c>
      <c r="N1723" s="71">
        <f t="shared" si="1019"/>
        <v>4</v>
      </c>
      <c r="O1723" s="71" t="str">
        <f t="shared" si="1020"/>
        <v>Basic Level of Service</v>
      </c>
      <c r="P1723" s="71">
        <v>1</v>
      </c>
      <c r="Q1723" s="71" t="str">
        <f t="shared" si="1001"/>
        <v>Private Tap on a piped system</v>
      </c>
      <c r="R1723" s="71" t="str">
        <f t="shared" si="1002"/>
        <v/>
      </c>
      <c r="S1723" s="71" t="str">
        <f t="shared" si="1021"/>
        <v>Private Tap on a piped system</v>
      </c>
      <c r="T1723" s="71">
        <f t="shared" si="1003"/>
        <v>1</v>
      </c>
      <c r="U1723" s="71">
        <f t="shared" si="1004"/>
        <v>29</v>
      </c>
      <c r="V1723" s="71">
        <f t="shared" si="1005"/>
        <v>1</v>
      </c>
      <c r="W1723" s="71">
        <f t="shared" si="1006"/>
        <v>1</v>
      </c>
      <c r="X1723" s="71" t="str">
        <f t="shared" si="1007"/>
        <v/>
      </c>
      <c r="Y1723" s="71" t="str">
        <f t="shared" si="1008"/>
        <v/>
      </c>
      <c r="Z1723" s="71">
        <f t="shared" si="1022"/>
        <v>1</v>
      </c>
      <c r="AA1723" s="71">
        <f t="shared" si="1009"/>
        <v>0</v>
      </c>
      <c r="AB1723" s="71">
        <f t="shared" si="1010"/>
        <v>0</v>
      </c>
      <c r="AC1723" s="71" t="str">
        <f t="shared" si="1011"/>
        <v>Piped System</v>
      </c>
      <c r="AD1723" s="71" t="str">
        <f t="shared" si="1023"/>
        <v/>
      </c>
      <c r="AE1723" s="71" t="str">
        <f t="shared" si="1024"/>
        <v/>
      </c>
      <c r="AF1723" s="71" t="str">
        <f t="shared" si="1012"/>
        <v>No Data</v>
      </c>
      <c r="AG1723" s="71" t="str">
        <f t="shared" si="1013"/>
        <v/>
      </c>
      <c r="AH1723" s="71" t="str">
        <f t="shared" si="1014"/>
        <v/>
      </c>
      <c r="AI1723" s="71" t="str">
        <f t="shared" si="1015"/>
        <v/>
      </c>
      <c r="AJ1723" s="71" t="str">
        <f t="shared" si="1016"/>
        <v>Turbidity</v>
      </c>
      <c r="AK1723" s="71" t="str">
        <f t="shared" si="1017"/>
        <v/>
      </c>
      <c r="AL1723" s="71" t="str">
        <f t="shared" si="1025"/>
        <v>No Data</v>
      </c>
      <c r="AM1723" s="71">
        <f t="shared" si="1018"/>
        <v>0</v>
      </c>
    </row>
    <row r="1724" spans="1:39" x14ac:dyDescent="0.45">
      <c r="A1724" s="71" t="str">
        <f t="shared" si="988"/>
        <v>2765840242</v>
      </c>
      <c r="B1724" s="71" t="str">
        <f t="shared" si="989"/>
        <v>15-10-2019 17:29:21 UTC</v>
      </c>
      <c r="C1724" s="71" t="str">
        <f t="shared" si="990"/>
        <v>9qbd-5atv-tqbb</v>
      </c>
      <c r="D1724" s="71" t="str">
        <f t="shared" si="991"/>
        <v>-15.868154014460742</v>
      </c>
      <c r="E1724" s="71" t="str">
        <f t="shared" si="992"/>
        <v>35.28980833478272</v>
      </c>
      <c r="F1724" s="71" t="str">
        <f t="shared" si="993"/>
        <v>753.0</v>
      </c>
      <c r="G1724" s="71" t="str">
        <f t="shared" si="994"/>
        <v>Malawi</v>
      </c>
      <c r="H1724" s="71" t="str">
        <f t="shared" si="995"/>
        <v>Chiradzulu</v>
      </c>
      <c r="I1724" s="71" t="str">
        <f t="shared" si="996"/>
        <v>Nkalo</v>
      </c>
      <c r="J1724" s="71" t="str">
        <f t="shared" si="997"/>
        <v>Sekeya</v>
      </c>
      <c r="K1724" s="71" t="str">
        <f t="shared" si="998"/>
        <v>Sekeya</v>
      </c>
      <c r="L1724" s="71">
        <f t="shared" si="999"/>
        <v>0</v>
      </c>
      <c r="M1724" s="71">
        <f t="shared" si="1000"/>
        <v>0</v>
      </c>
      <c r="N1724" s="71">
        <f t="shared" si="1019"/>
        <v>7</v>
      </c>
      <c r="O1724" s="71" t="str">
        <f t="shared" si="1020"/>
        <v>Intermediate Level of Service</v>
      </c>
      <c r="P1724" s="71">
        <v>1</v>
      </c>
      <c r="Q1724" s="71" t="str">
        <f t="shared" si="1001"/>
        <v>Private Tap on a piped system</v>
      </c>
      <c r="R1724" s="71" t="str">
        <f t="shared" si="1002"/>
        <v/>
      </c>
      <c r="S1724" s="71" t="str">
        <f t="shared" si="1021"/>
        <v>Private Tap on a piped system</v>
      </c>
      <c r="T1724" s="71">
        <f t="shared" si="1003"/>
        <v>1</v>
      </c>
      <c r="U1724" s="71">
        <f t="shared" si="1004"/>
        <v>15</v>
      </c>
      <c r="V1724" s="71">
        <f t="shared" si="1005"/>
        <v>1</v>
      </c>
      <c r="W1724" s="71">
        <f t="shared" si="1006"/>
        <v>1</v>
      </c>
      <c r="X1724" s="71" t="str">
        <f t="shared" si="1007"/>
        <v/>
      </c>
      <c r="Y1724" s="71" t="str">
        <f t="shared" si="1008"/>
        <v/>
      </c>
      <c r="Z1724" s="71">
        <f t="shared" si="1022"/>
        <v>1</v>
      </c>
      <c r="AA1724" s="71">
        <f t="shared" si="1009"/>
        <v>1</v>
      </c>
      <c r="AB1724" s="71">
        <f t="shared" si="1010"/>
        <v>3</v>
      </c>
      <c r="AC1724" s="71" t="str">
        <f t="shared" si="1011"/>
        <v>Piped System</v>
      </c>
      <c r="AD1724" s="71" t="str">
        <f t="shared" si="1023"/>
        <v/>
      </c>
      <c r="AE1724" s="71">
        <f t="shared" si="1024"/>
        <v>38400</v>
      </c>
      <c r="AF1724" s="71">
        <f t="shared" si="1012"/>
        <v>1</v>
      </c>
      <c r="AG1724" s="71" t="str">
        <f t="shared" si="1013"/>
        <v/>
      </c>
      <c r="AH1724" s="71" t="str">
        <f t="shared" si="1014"/>
        <v/>
      </c>
      <c r="AI1724" s="71">
        <f t="shared" si="1015"/>
        <v>1</v>
      </c>
      <c r="AJ1724" s="71" t="str">
        <f t="shared" si="1016"/>
        <v>Turbidity</v>
      </c>
      <c r="AK1724" s="71" t="str">
        <f t="shared" si="1017"/>
        <v/>
      </c>
      <c r="AL1724" s="71" t="str">
        <f t="shared" si="1025"/>
        <v>No Data</v>
      </c>
      <c r="AM1724" s="71">
        <f t="shared" si="1018"/>
        <v>1</v>
      </c>
    </row>
    <row r="1725" spans="1:39" x14ac:dyDescent="0.45">
      <c r="A1725" s="71" t="str">
        <f t="shared" si="988"/>
        <v>2781100049</v>
      </c>
      <c r="B1725" s="71" t="str">
        <f t="shared" si="989"/>
        <v>16-10-2019 09:31:23 UTC</v>
      </c>
      <c r="C1725" s="71" t="str">
        <f t="shared" si="990"/>
        <v>bjvb-0k20-9p0s</v>
      </c>
      <c r="D1725" s="71" t="str">
        <f t="shared" si="991"/>
        <v>-15.636573764495552</v>
      </c>
      <c r="E1725" s="71" t="str">
        <f t="shared" si="992"/>
        <v>35.16348618082702</v>
      </c>
      <c r="F1725" s="71" t="str">
        <f t="shared" si="993"/>
        <v>1081.0</v>
      </c>
      <c r="G1725" s="71" t="str">
        <f t="shared" si="994"/>
        <v>Malawi</v>
      </c>
      <c r="H1725" s="71" t="str">
        <f t="shared" si="995"/>
        <v>Chiradzulu</v>
      </c>
      <c r="I1725" s="71" t="str">
        <f t="shared" si="996"/>
        <v>Mpama</v>
      </c>
      <c r="J1725" s="71" t="str">
        <f t="shared" si="997"/>
        <v>Makalani</v>
      </c>
      <c r="K1725" s="71" t="str">
        <f t="shared" si="998"/>
        <v>Tonde</v>
      </c>
      <c r="L1725" s="71">
        <f t="shared" si="999"/>
        <v>0</v>
      </c>
      <c r="M1725" s="71">
        <f t="shared" si="1000"/>
        <v>0</v>
      </c>
      <c r="N1725" s="71">
        <f t="shared" si="1019"/>
        <v>7</v>
      </c>
      <c r="O1725" s="71" t="str">
        <f t="shared" si="1020"/>
        <v>Intermediate Level of Service</v>
      </c>
      <c r="P1725" s="71">
        <v>1</v>
      </c>
      <c r="Q1725" s="71" t="str">
        <f t="shared" si="1001"/>
        <v>Afridev Handpump</v>
      </c>
      <c r="R1725" s="71" t="str">
        <f t="shared" si="1002"/>
        <v/>
      </c>
      <c r="S1725" s="71" t="str">
        <f t="shared" si="1021"/>
        <v>Afridev Handpump</v>
      </c>
      <c r="T1725" s="71">
        <f t="shared" si="1003"/>
        <v>1</v>
      </c>
      <c r="U1725" s="71">
        <f t="shared" si="1004"/>
        <v>125</v>
      </c>
      <c r="V1725" s="71">
        <f t="shared" si="1005"/>
        <v>1</v>
      </c>
      <c r="W1725" s="71">
        <f t="shared" si="1006"/>
        <v>0</v>
      </c>
      <c r="X1725" s="71">
        <f t="shared" si="1007"/>
        <v>1</v>
      </c>
      <c r="Y1725" s="71">
        <f t="shared" si="1008"/>
        <v>0</v>
      </c>
      <c r="Z1725" s="71">
        <f t="shared" si="1022"/>
        <v>0</v>
      </c>
      <c r="AA1725" s="71">
        <f t="shared" si="1009"/>
        <v>1</v>
      </c>
      <c r="AB1725" s="71">
        <f t="shared" si="1010"/>
        <v>48</v>
      </c>
      <c r="AC1725" s="71" t="str">
        <f t="shared" si="1011"/>
        <v>Handpump</v>
      </c>
      <c r="AD1725" s="71">
        <f t="shared" si="1023"/>
        <v>48</v>
      </c>
      <c r="AE1725" s="71" t="str">
        <f t="shared" si="1024"/>
        <v/>
      </c>
      <c r="AF1725" s="71">
        <f t="shared" si="1012"/>
        <v>1</v>
      </c>
      <c r="AG1725" s="71" t="str">
        <f t="shared" si="1013"/>
        <v/>
      </c>
      <c r="AH1725" s="71" t="str">
        <f t="shared" si="1014"/>
        <v/>
      </c>
      <c r="AI1725" s="71">
        <f t="shared" si="1015"/>
        <v>1</v>
      </c>
      <c r="AJ1725" s="71" t="str">
        <f t="shared" si="1016"/>
        <v>Turbidity</v>
      </c>
      <c r="AK1725" s="71">
        <f t="shared" si="1017"/>
        <v>1</v>
      </c>
      <c r="AL1725" s="71">
        <f t="shared" si="1025"/>
        <v>1</v>
      </c>
      <c r="AM1725" s="71">
        <f t="shared" si="1018"/>
        <v>1</v>
      </c>
    </row>
    <row r="1726" spans="1:39" x14ac:dyDescent="0.45">
      <c r="A1726" s="71" t="str">
        <f t="shared" si="988"/>
        <v>2769080050</v>
      </c>
      <c r="B1726" s="71" t="str">
        <f t="shared" si="989"/>
        <v>16-10-2019 09:34:00 UTC</v>
      </c>
      <c r="C1726" s="71" t="str">
        <f t="shared" si="990"/>
        <v>jmum-3px8-8eud</v>
      </c>
      <c r="D1726" s="71" t="str">
        <f t="shared" si="991"/>
        <v>-15.638048057444394</v>
      </c>
      <c r="E1726" s="71" t="str">
        <f t="shared" si="992"/>
        <v>35.13031764887273</v>
      </c>
      <c r="F1726" s="71" t="str">
        <f t="shared" si="993"/>
        <v>1234.0</v>
      </c>
      <c r="G1726" s="71" t="str">
        <f t="shared" si="994"/>
        <v>Malawi</v>
      </c>
      <c r="H1726" s="71" t="str">
        <f t="shared" si="995"/>
        <v>Chiradzulu</v>
      </c>
      <c r="I1726" s="71" t="str">
        <f t="shared" si="996"/>
        <v>Mpama</v>
      </c>
      <c r="J1726" s="71" t="str">
        <f t="shared" si="997"/>
        <v>Mangani</v>
      </c>
      <c r="K1726" s="71" t="str">
        <f t="shared" si="998"/>
        <v>Chitambo</v>
      </c>
      <c r="L1726" s="71">
        <f t="shared" si="999"/>
        <v>0</v>
      </c>
      <c r="M1726" s="71">
        <f t="shared" si="1000"/>
        <v>0</v>
      </c>
      <c r="N1726" s="71">
        <f t="shared" si="1019"/>
        <v>8</v>
      </c>
      <c r="O1726" s="71" t="str">
        <f t="shared" si="1020"/>
        <v>High Level of Service</v>
      </c>
      <c r="P1726" s="71">
        <v>1</v>
      </c>
      <c r="Q1726" s="71" t="str">
        <f t="shared" si="1001"/>
        <v>Afridev Handpump</v>
      </c>
      <c r="R1726" s="71" t="str">
        <f t="shared" si="1002"/>
        <v/>
      </c>
      <c r="S1726" s="71" t="str">
        <f t="shared" si="1021"/>
        <v>Afridev Handpump</v>
      </c>
      <c r="T1726" s="71">
        <f t="shared" si="1003"/>
        <v>1</v>
      </c>
      <c r="U1726" s="71">
        <f t="shared" si="1004"/>
        <v>150</v>
      </c>
      <c r="V1726" s="71">
        <f t="shared" si="1005"/>
        <v>1</v>
      </c>
      <c r="W1726" s="71">
        <f t="shared" si="1006"/>
        <v>1</v>
      </c>
      <c r="X1726" s="71" t="str">
        <f t="shared" si="1007"/>
        <v/>
      </c>
      <c r="Y1726" s="71" t="str">
        <f t="shared" si="1008"/>
        <v/>
      </c>
      <c r="Z1726" s="71">
        <f t="shared" si="1022"/>
        <v>1</v>
      </c>
      <c r="AA1726" s="71">
        <f t="shared" si="1009"/>
        <v>1</v>
      </c>
      <c r="AB1726" s="71">
        <f t="shared" si="1010"/>
        <v>46</v>
      </c>
      <c r="AC1726" s="71" t="str">
        <f t="shared" si="1011"/>
        <v>Handpump</v>
      </c>
      <c r="AD1726" s="71">
        <f t="shared" si="1023"/>
        <v>46</v>
      </c>
      <c r="AE1726" s="71" t="str">
        <f t="shared" si="1024"/>
        <v/>
      </c>
      <c r="AF1726" s="71">
        <f t="shared" si="1012"/>
        <v>1</v>
      </c>
      <c r="AG1726" s="71" t="str">
        <f t="shared" si="1013"/>
        <v/>
      </c>
      <c r="AH1726" s="71" t="str">
        <f t="shared" si="1014"/>
        <v/>
      </c>
      <c r="AI1726" s="71">
        <f t="shared" si="1015"/>
        <v>1</v>
      </c>
      <c r="AJ1726" s="71" t="str">
        <f t="shared" si="1016"/>
        <v>Turbidity</v>
      </c>
      <c r="AK1726" s="71">
        <f t="shared" si="1017"/>
        <v>1</v>
      </c>
      <c r="AL1726" s="71">
        <f t="shared" si="1025"/>
        <v>1</v>
      </c>
      <c r="AM1726" s="71">
        <f t="shared" si="1018"/>
        <v>1</v>
      </c>
    </row>
    <row r="1727" spans="1:39" x14ac:dyDescent="0.45">
      <c r="A1727" s="71" t="str">
        <f t="shared" si="988"/>
        <v>2761520051</v>
      </c>
      <c r="B1727" s="71" t="str">
        <f t="shared" si="989"/>
        <v>17-10-2019 06:47:48 UTC</v>
      </c>
      <c r="C1727" s="71" t="str">
        <f t="shared" si="990"/>
        <v>77c9-7na1-r44v</v>
      </c>
      <c r="D1727" s="71" t="str">
        <f t="shared" si="991"/>
        <v>-15.943681206554174</v>
      </c>
      <c r="E1727" s="71" t="str">
        <f t="shared" si="992"/>
        <v>35.29761272482574</v>
      </c>
      <c r="F1727" s="71" t="str">
        <f t="shared" si="993"/>
        <v>701.0</v>
      </c>
      <c r="G1727" s="71" t="str">
        <f t="shared" si="994"/>
        <v>Malawi</v>
      </c>
      <c r="H1727" s="71" t="str">
        <f t="shared" si="995"/>
        <v>Chiradzulu</v>
      </c>
      <c r="I1727" s="71" t="str">
        <f t="shared" si="996"/>
        <v>Nkalo</v>
      </c>
      <c r="J1727" s="71" t="str">
        <f t="shared" si="997"/>
        <v>Maoni</v>
      </c>
      <c r="K1727" s="71" t="str">
        <f t="shared" si="998"/>
        <v>Maoni</v>
      </c>
      <c r="L1727" s="71">
        <f t="shared" si="999"/>
        <v>0</v>
      </c>
      <c r="M1727" s="71">
        <f t="shared" si="1000"/>
        <v>0</v>
      </c>
      <c r="N1727" s="71">
        <f t="shared" si="1019"/>
        <v>3</v>
      </c>
      <c r="O1727" s="71" t="str">
        <f t="shared" si="1020"/>
        <v>Basic Level of Service</v>
      </c>
      <c r="P1727" s="71">
        <v>1</v>
      </c>
      <c r="Q1727" s="71" t="str">
        <f t="shared" si="1001"/>
        <v>Public Tap</v>
      </c>
      <c r="R1727" s="71" t="str">
        <f t="shared" si="1002"/>
        <v/>
      </c>
      <c r="S1727" s="71" t="str">
        <f t="shared" si="1021"/>
        <v>Public Tap</v>
      </c>
      <c r="T1727" s="71">
        <f t="shared" si="1003"/>
        <v>1</v>
      </c>
      <c r="U1727" s="71">
        <f t="shared" si="1004"/>
        <v>0</v>
      </c>
      <c r="V1727" s="71">
        <f t="shared" si="1005"/>
        <v>1</v>
      </c>
      <c r="W1727" s="71">
        <f t="shared" si="1006"/>
        <v>0</v>
      </c>
      <c r="X1727" s="71">
        <f t="shared" si="1007"/>
        <v>1</v>
      </c>
      <c r="Y1727" s="71">
        <f t="shared" si="1008"/>
        <v>0</v>
      </c>
      <c r="Z1727" s="71">
        <f t="shared" si="1022"/>
        <v>0</v>
      </c>
      <c r="AA1727" s="71">
        <f t="shared" si="1009"/>
        <v>0</v>
      </c>
      <c r="AB1727" s="71">
        <f t="shared" si="1010"/>
        <v>0</v>
      </c>
      <c r="AC1727" s="71" t="str">
        <f t="shared" si="1011"/>
        <v>Piped System</v>
      </c>
      <c r="AD1727" s="71" t="str">
        <f t="shared" si="1023"/>
        <v/>
      </c>
      <c r="AE1727" s="71" t="str">
        <f t="shared" si="1024"/>
        <v/>
      </c>
      <c r="AF1727" s="71" t="str">
        <f t="shared" si="1012"/>
        <v>No Data</v>
      </c>
      <c r="AG1727" s="71" t="str">
        <f t="shared" si="1013"/>
        <v/>
      </c>
      <c r="AH1727" s="71" t="str">
        <f t="shared" si="1014"/>
        <v/>
      </c>
      <c r="AI1727" s="71" t="str">
        <f t="shared" si="1015"/>
        <v/>
      </c>
      <c r="AJ1727" s="71" t="str">
        <f t="shared" si="1016"/>
        <v>Turbidity</v>
      </c>
      <c r="AK1727" s="71" t="str">
        <f t="shared" si="1017"/>
        <v/>
      </c>
      <c r="AL1727" s="71" t="str">
        <f t="shared" si="1025"/>
        <v>No Data</v>
      </c>
      <c r="AM1727" s="71">
        <f t="shared" si="1018"/>
        <v>0</v>
      </c>
    </row>
    <row r="1728" spans="1:39" x14ac:dyDescent="0.45">
      <c r="A1728" s="71" t="str">
        <f t="shared" si="988"/>
        <v>2786340051</v>
      </c>
      <c r="B1728" s="71" t="str">
        <f t="shared" si="989"/>
        <v>17-10-2019 07:01:10 UTC</v>
      </c>
      <c r="C1728" s="71" t="str">
        <f t="shared" si="990"/>
        <v>kutq-275b-mmm</v>
      </c>
      <c r="D1728" s="71" t="str">
        <f t="shared" si="991"/>
        <v>-15.93858266249299</v>
      </c>
      <c r="E1728" s="71" t="str">
        <f t="shared" si="992"/>
        <v>35.296950889751315</v>
      </c>
      <c r="F1728" s="71" t="str">
        <f t="shared" si="993"/>
        <v>706.0</v>
      </c>
      <c r="G1728" s="71" t="str">
        <f t="shared" si="994"/>
        <v>Malawi</v>
      </c>
      <c r="H1728" s="71" t="str">
        <f t="shared" si="995"/>
        <v>Chiradzulu</v>
      </c>
      <c r="I1728" s="71" t="str">
        <f t="shared" si="996"/>
        <v>Nkalo</v>
      </c>
      <c r="J1728" s="71" t="str">
        <f t="shared" si="997"/>
        <v>Maoni</v>
      </c>
      <c r="K1728" s="71" t="str">
        <f t="shared" si="998"/>
        <v>Maoni</v>
      </c>
      <c r="L1728" s="71">
        <f t="shared" si="999"/>
        <v>0</v>
      </c>
      <c r="M1728" s="71">
        <f t="shared" si="1000"/>
        <v>0</v>
      </c>
      <c r="N1728" s="71">
        <f t="shared" si="1019"/>
        <v>3</v>
      </c>
      <c r="O1728" s="71" t="str">
        <f t="shared" si="1020"/>
        <v>Basic Level of Service</v>
      </c>
      <c r="P1728" s="71">
        <v>1</v>
      </c>
      <c r="Q1728" s="71" t="str">
        <f t="shared" si="1001"/>
        <v>Public Tap</v>
      </c>
      <c r="R1728" s="71" t="str">
        <f t="shared" si="1002"/>
        <v/>
      </c>
      <c r="S1728" s="71" t="str">
        <f t="shared" si="1021"/>
        <v>Public Tap</v>
      </c>
      <c r="T1728" s="71">
        <f t="shared" si="1003"/>
        <v>1</v>
      </c>
      <c r="U1728" s="71">
        <f t="shared" si="1004"/>
        <v>0</v>
      </c>
      <c r="V1728" s="71">
        <f t="shared" si="1005"/>
        <v>1</v>
      </c>
      <c r="W1728" s="71">
        <f t="shared" si="1006"/>
        <v>0</v>
      </c>
      <c r="X1728" s="71">
        <f t="shared" si="1007"/>
        <v>1</v>
      </c>
      <c r="Y1728" s="71">
        <f t="shared" si="1008"/>
        <v>0</v>
      </c>
      <c r="Z1728" s="71">
        <f t="shared" si="1022"/>
        <v>0</v>
      </c>
      <c r="AA1728" s="71">
        <f t="shared" si="1009"/>
        <v>0</v>
      </c>
      <c r="AB1728" s="71">
        <f t="shared" si="1010"/>
        <v>0</v>
      </c>
      <c r="AC1728" s="71" t="str">
        <f t="shared" si="1011"/>
        <v>Piped System</v>
      </c>
      <c r="AD1728" s="71" t="str">
        <f t="shared" si="1023"/>
        <v/>
      </c>
      <c r="AE1728" s="71" t="str">
        <f t="shared" si="1024"/>
        <v/>
      </c>
      <c r="AF1728" s="71" t="str">
        <f t="shared" si="1012"/>
        <v>No Data</v>
      </c>
      <c r="AG1728" s="71" t="str">
        <f t="shared" si="1013"/>
        <v/>
      </c>
      <c r="AH1728" s="71" t="str">
        <f t="shared" si="1014"/>
        <v/>
      </c>
      <c r="AI1728" s="71" t="str">
        <f t="shared" si="1015"/>
        <v/>
      </c>
      <c r="AJ1728" s="71" t="str">
        <f t="shared" si="1016"/>
        <v>Turbidity</v>
      </c>
      <c r="AK1728" s="71" t="str">
        <f t="shared" si="1017"/>
        <v/>
      </c>
      <c r="AL1728" s="71" t="str">
        <f t="shared" si="1025"/>
        <v>No Data</v>
      </c>
      <c r="AM1728" s="71">
        <f t="shared" si="1018"/>
        <v>0</v>
      </c>
    </row>
    <row r="1729" spans="1:39" x14ac:dyDescent="0.45">
      <c r="A1729" s="71" t="str">
        <f t="shared" si="988"/>
        <v>2763550049</v>
      </c>
      <c r="B1729" s="71" t="str">
        <f t="shared" si="989"/>
        <v>17-10-2019 07:13:07 UTC</v>
      </c>
      <c r="C1729" s="71" t="str">
        <f t="shared" si="990"/>
        <v>swkm-ypjs-8fnu</v>
      </c>
      <c r="D1729" s="71" t="str">
        <f t="shared" si="991"/>
        <v>-15.820896299555898</v>
      </c>
      <c r="E1729" s="71" t="str">
        <f t="shared" si="992"/>
        <v>35.301503436639905</v>
      </c>
      <c r="F1729" s="71" t="str">
        <f t="shared" si="993"/>
        <v>772.0</v>
      </c>
      <c r="G1729" s="71" t="str">
        <f t="shared" si="994"/>
        <v>Malawi</v>
      </c>
      <c r="H1729" s="71" t="str">
        <f t="shared" si="995"/>
        <v>Chiradzulu</v>
      </c>
      <c r="I1729" s="71" t="str">
        <f t="shared" si="996"/>
        <v>Mpunga</v>
      </c>
      <c r="J1729" s="71" t="str">
        <f t="shared" si="997"/>
        <v>Majikita</v>
      </c>
      <c r="K1729" s="71" t="str">
        <f t="shared" si="998"/>
        <v>Nkhota</v>
      </c>
      <c r="L1729" s="71">
        <f t="shared" si="999"/>
        <v>0</v>
      </c>
      <c r="M1729" s="71">
        <f t="shared" si="1000"/>
        <v>0</v>
      </c>
      <c r="N1729" s="71">
        <f t="shared" si="1019"/>
        <v>3</v>
      </c>
      <c r="O1729" s="71" t="str">
        <f t="shared" si="1020"/>
        <v>Basic Level of Service</v>
      </c>
      <c r="P1729" s="71">
        <v>1</v>
      </c>
      <c r="Q1729" s="71" t="str">
        <f t="shared" si="1001"/>
        <v>Public Tap</v>
      </c>
      <c r="R1729" s="71" t="str">
        <f t="shared" si="1002"/>
        <v/>
      </c>
      <c r="S1729" s="71" t="str">
        <f t="shared" si="1021"/>
        <v>Public Tap</v>
      </c>
      <c r="T1729" s="71">
        <f t="shared" si="1003"/>
        <v>1</v>
      </c>
      <c r="U1729" s="71">
        <f t="shared" si="1004"/>
        <v>110</v>
      </c>
      <c r="V1729" s="71">
        <f t="shared" si="1005"/>
        <v>1</v>
      </c>
      <c r="W1729" s="71">
        <f t="shared" si="1006"/>
        <v>0</v>
      </c>
      <c r="X1729" s="71">
        <f t="shared" si="1007"/>
        <v>1</v>
      </c>
      <c r="Y1729" s="71">
        <f t="shared" si="1008"/>
        <v>0</v>
      </c>
      <c r="Z1729" s="71">
        <f t="shared" si="1022"/>
        <v>0</v>
      </c>
      <c r="AA1729" s="71">
        <f t="shared" si="1009"/>
        <v>0</v>
      </c>
      <c r="AB1729" s="71">
        <f t="shared" si="1010"/>
        <v>0</v>
      </c>
      <c r="AC1729" s="71" t="str">
        <f t="shared" si="1011"/>
        <v>Piped System</v>
      </c>
      <c r="AD1729" s="71" t="str">
        <f t="shared" si="1023"/>
        <v/>
      </c>
      <c r="AE1729" s="71" t="str">
        <f t="shared" si="1024"/>
        <v/>
      </c>
      <c r="AF1729" s="71" t="str">
        <f t="shared" si="1012"/>
        <v>No Data</v>
      </c>
      <c r="AG1729" s="71" t="str">
        <f t="shared" si="1013"/>
        <v/>
      </c>
      <c r="AH1729" s="71" t="str">
        <f t="shared" si="1014"/>
        <v/>
      </c>
      <c r="AI1729" s="71" t="str">
        <f t="shared" si="1015"/>
        <v/>
      </c>
      <c r="AJ1729" s="71" t="str">
        <f t="shared" si="1016"/>
        <v>Turbidity</v>
      </c>
      <c r="AK1729" s="71" t="str">
        <f t="shared" si="1017"/>
        <v/>
      </c>
      <c r="AL1729" s="71" t="str">
        <f t="shared" si="1025"/>
        <v>No Data</v>
      </c>
      <c r="AM1729" s="71">
        <f t="shared" si="1018"/>
        <v>0</v>
      </c>
    </row>
    <row r="1730" spans="1:39" x14ac:dyDescent="0.45">
      <c r="A1730" s="71" t="str">
        <f t="shared" ref="A1730:A1793" si="1026">IF(Instance_ID="","",Instance_ID)</f>
        <v>2779180233</v>
      </c>
      <c r="B1730" s="71" t="str">
        <f t="shared" ref="B1730:B1793" si="1027">IF(Date="","",Date)</f>
        <v>17-10-2019 07:31:42 UTC</v>
      </c>
      <c r="C1730" s="71" t="str">
        <f t="shared" ref="C1730:C1793" si="1028">IF(Unique_ID="","",Unique_ID)</f>
        <v>21f0-2su0-9unc</v>
      </c>
      <c r="D1730" s="71" t="str">
        <f t="shared" ref="D1730:D1793" si="1029">IF(Latitude="","",Latitude)</f>
        <v>-15.817479500547051</v>
      </c>
      <c r="E1730" s="71" t="str">
        <f t="shared" ref="E1730:E1793" si="1030">IF(Longitude="","",Longitude)</f>
        <v>35.304511953145266</v>
      </c>
      <c r="F1730" s="71" t="str">
        <f t="shared" ref="F1730:F1793" si="1031">IF(Elevation="","",Elevation)</f>
        <v>772.0</v>
      </c>
      <c r="G1730" s="71" t="str">
        <f t="shared" ref="G1730:G1793" si="1032">IF(Geo_Level_1="","",Geo_Level_1)</f>
        <v>Malawi</v>
      </c>
      <c r="H1730" s="71" t="str">
        <f t="shared" ref="H1730:H1793" si="1033">IF(Geo_Level_2="","",Geo_Level_2)</f>
        <v>Chiradzulu</v>
      </c>
      <c r="I1730" s="71" t="str">
        <f t="shared" ref="I1730:I1793" si="1034">IF(Geo_Level_1="","",Geo_Level_3)</f>
        <v>Mpunga</v>
      </c>
      <c r="J1730" s="71" t="str">
        <f t="shared" ref="J1730:J1793" si="1035">IF(Geo_Level_1="","",Geo_Level_4)</f>
        <v>Majikita</v>
      </c>
      <c r="K1730" s="71" t="str">
        <f t="shared" ref="K1730:K1793" si="1036">IF(Geo_Level_1="","",Geo_Level_5)</f>
        <v>Nkhota</v>
      </c>
      <c r="L1730" s="71">
        <f t="shared" ref="L1730:L1793" si="1037">IF(Geo_Level_1="","",Geo_Level_6)</f>
        <v>0</v>
      </c>
      <c r="M1730" s="71">
        <f t="shared" ref="M1730:M1793" si="1038">IF(Geo_Level_1="","",Geo_Level_7)</f>
        <v>0</v>
      </c>
      <c r="N1730" s="71">
        <f t="shared" si="1019"/>
        <v>2</v>
      </c>
      <c r="O1730" s="71" t="str">
        <f t="shared" si="1020"/>
        <v>Inadequate Level of Service</v>
      </c>
      <c r="P1730" s="71">
        <v>1</v>
      </c>
      <c r="Q1730" s="71" t="str">
        <f t="shared" ref="Q1730:Q1793" si="1039">IF(Type_Improved_Water_Point="","",Type_Improved_Water_Point)</f>
        <v>Public Tap</v>
      </c>
      <c r="R1730" s="71" t="str">
        <f t="shared" ref="R1730:R1793" si="1040">IF(Type_Unimproved_Water="","",Type_Unimproved_Water)</f>
        <v/>
      </c>
      <c r="S1730" s="71" t="str">
        <f t="shared" si="1021"/>
        <v>Public Tap</v>
      </c>
      <c r="T1730" s="71">
        <f t="shared" ref="T1730:T1793" si="1041">IF(P1730="N/A",P1730,IF(Waterpoint_Source_Protected="","No Data",IF(Waterpoint_Source_Protected="Yes",1,0)))</f>
        <v>1</v>
      </c>
      <c r="U1730" s="71">
        <f t="shared" ref="U1730:U1793" si="1042">IF(Number_Users="","",Number_Users)</f>
        <v>500</v>
      </c>
      <c r="V1730" s="71">
        <f t="shared" ref="V1730:V1793" si="1043">IFERROR(IF(P1730="N/A",P1730,IF(U1730="","No Data",IF(U1730&lt;=Gov_Standard_Number_Users,1,0))),1)</f>
        <v>0</v>
      </c>
      <c r="W1730" s="71">
        <f t="shared" ref="W1730:W1793" si="1044">IF(Waterpoint_Out_Of_Service_Broken="","",IF(Waterpoint_Out_Of_Service_Broken="No",1,0))</f>
        <v>0</v>
      </c>
      <c r="X1730" s="71">
        <f t="shared" ref="X1730:X1793" si="1045">IF(Waterpoint_Number_Times_Broken="","",IF(Waterpoint_Number_Times_Broken&lt;=12,1,0))</f>
        <v>1</v>
      </c>
      <c r="Y1730" s="71">
        <f t="shared" ref="Y1730:Y1793" si="1046">IF(Waterpoint_Days_Broken="","",IF(Waterpoint_Days_Broken&gt;1,0,1))</f>
        <v>0</v>
      </c>
      <c r="Z1730" s="71">
        <f t="shared" si="1022"/>
        <v>0</v>
      </c>
      <c r="AA1730" s="71">
        <f t="shared" ref="AA1730:AA1793" si="1047">IF(P1730="N/A",P1730,IF(Water_Available_Day_Of_Visit="","No Data",IF(Water_Available_Day_Of_Visit="Yes",1,0)))</f>
        <v>0</v>
      </c>
      <c r="AB1730" s="71">
        <f t="shared" ref="AB1730:AB1793" si="1048">IF(Seconds_20L="","",Seconds_20L)</f>
        <v>0</v>
      </c>
      <c r="AC1730" s="71" t="str">
        <f t="shared" ref="AC1730:AC1793" si="1049">IF(Piped_Or_Handpump="","",Piped_Or_Handpump)</f>
        <v>Piped System</v>
      </c>
      <c r="AD1730" s="71" t="str">
        <f t="shared" si="1023"/>
        <v/>
      </c>
      <c r="AE1730" s="71" t="str">
        <f t="shared" si="1024"/>
        <v/>
      </c>
      <c r="AF1730" s="71" t="str">
        <f t="shared" ref="AF1730:AF1793" si="1050">IF(P1730="N/A",P1730,IF(AND(AD1730="",AE1730=""),"No Data",IF(AC1730="Piped System",IF(AE1730&gt;=Gov_Standards_Quantity,1,0),IF(AC1730="Handpump",IF(AB1730&lt;=Standard_Time_To_Fill_Bucket,1,0)))))</f>
        <v>No Data</v>
      </c>
      <c r="AG1730" s="71" t="str">
        <f t="shared" ref="AG1730:AG1793" si="1051">IF(Ecoli_Result="","",IF(Ecoli_Result=Standard_Ecoli,1,0))</f>
        <v/>
      </c>
      <c r="AH1730" s="71" t="str">
        <f t="shared" ref="AH1730:AH1793" si="1052">IF(Residual_Chlorine_Result="","",IF(AND(Residual_Chlorine_Result&lt;=Standard_Residual_Chlorine_Max,Residual_Chlorine_Result&gt;=Standard_Residual_Chlorine_Min),1,0))</f>
        <v/>
      </c>
      <c r="AI1730" s="71" t="str">
        <f t="shared" ref="AI1730:AI1793" si="1053">IF(Bacteria_Result="","",IF(Bacteria_Result=Standard_Bacteria,1,0))</f>
        <v/>
      </c>
      <c r="AJ1730" s="71" t="str">
        <f t="shared" ref="AJ1730:AJ1793" si="1054">IF(Other_Contaminant="","",Other_Contaminant)</f>
        <v>Turbidity</v>
      </c>
      <c r="AK1730" s="71" t="str">
        <f t="shared" ref="AK1730:AK1793" si="1055">IF(Other_Contaminant_Result="","",IF(Other_Contaminant_Result&lt;=Standard_Other_Contaminant,1,0))</f>
        <v/>
      </c>
      <c r="AL1730" s="71" t="str">
        <f t="shared" si="1025"/>
        <v>No Data</v>
      </c>
      <c r="AM1730" s="71">
        <f t="shared" ref="AM1730:AM1793" si="1056">IF(P1730="N/A",P1730,IF(Water_Point_Condition_Overall="","No Data",IF(Water_Point_Condition_Overall="Normal",1,0)))</f>
        <v>0</v>
      </c>
    </row>
    <row r="1731" spans="1:39" x14ac:dyDescent="0.45">
      <c r="A1731" s="71" t="str">
        <f t="shared" si="1026"/>
        <v>2779190054</v>
      </c>
      <c r="B1731" s="71" t="str">
        <f t="shared" si="1027"/>
        <v>17-10-2019 07:48:01 UTC</v>
      </c>
      <c r="C1731" s="71" t="str">
        <f t="shared" si="1028"/>
        <v>st2t-4r51-xbtq</v>
      </c>
      <c r="D1731" s="71" t="str">
        <f t="shared" si="1029"/>
        <v>-15.813449146226048</v>
      </c>
      <c r="E1731" s="71" t="str">
        <f t="shared" si="1030"/>
        <v>35.300335669890046</v>
      </c>
      <c r="F1731" s="71" t="str">
        <f t="shared" si="1031"/>
        <v>785.0</v>
      </c>
      <c r="G1731" s="71" t="str">
        <f t="shared" si="1032"/>
        <v>Malawi</v>
      </c>
      <c r="H1731" s="71" t="str">
        <f t="shared" si="1033"/>
        <v>Chiradzulu</v>
      </c>
      <c r="I1731" s="71" t="str">
        <f t="shared" si="1034"/>
        <v>Mpunga</v>
      </c>
      <c r="J1731" s="71" t="str">
        <f t="shared" si="1035"/>
        <v>Majikita</v>
      </c>
      <c r="K1731" s="71" t="str">
        <f t="shared" si="1036"/>
        <v>Limabani</v>
      </c>
      <c r="L1731" s="71">
        <f t="shared" si="1037"/>
        <v>0</v>
      </c>
      <c r="M1731" s="71">
        <f t="shared" si="1038"/>
        <v>0</v>
      </c>
      <c r="N1731" s="71">
        <f t="shared" ref="N1731:N1794" si="1057">SUM(P1731,T1731,V1731,Z1731,AA1731,AF1731,AL1731,AM1731)</f>
        <v>2</v>
      </c>
      <c r="O1731" s="71" t="str">
        <f t="shared" ref="O1731:O1794" si="1058">IF(N1731=0,"No Improved System",IF(N1731=1,"Inadequate Level of Service",IF(N1731=2,"Inadequate Level of Service",IF(N1731=3,"Basic Level of Service",IF(N1731=4,"Basic Level of Service",IF(N1731=5,"Basic Level of Service",IF(N1731=6,"Intermediate Level of Service",IF(N1731=7,"Intermediate Level of Service",IF(N1731=8,"High Level of Service")))))))))</f>
        <v>Inadequate Level of Service</v>
      </c>
      <c r="P1731" s="71">
        <v>1</v>
      </c>
      <c r="Q1731" s="71" t="str">
        <f t="shared" si="1039"/>
        <v>Public Tap</v>
      </c>
      <c r="R1731" s="71" t="str">
        <f t="shared" si="1040"/>
        <v/>
      </c>
      <c r="S1731" s="71" t="str">
        <f t="shared" ref="S1731:S1794" si="1059">CONCATENATE(Q1731,R1731)</f>
        <v>Public Tap</v>
      </c>
      <c r="T1731" s="71">
        <f t="shared" si="1041"/>
        <v>1</v>
      </c>
      <c r="U1731" s="71">
        <f t="shared" si="1042"/>
        <v>400</v>
      </c>
      <c r="V1731" s="71">
        <f t="shared" si="1043"/>
        <v>0</v>
      </c>
      <c r="W1731" s="71">
        <f t="shared" si="1044"/>
        <v>0</v>
      </c>
      <c r="X1731" s="71">
        <f t="shared" si="1045"/>
        <v>1</v>
      </c>
      <c r="Y1731" s="71">
        <f t="shared" si="1046"/>
        <v>0</v>
      </c>
      <c r="Z1731" s="71">
        <f t="shared" ref="Z1731:Z1794" si="1060">IF(P1731="N/A",P1731,IF(OR(W1731="",AND(W1731=0,X1731="",Y1731="")),"No Data",IF(W1731=1,1,IF(AND(X1731=1,Y1731=1),1,0))))</f>
        <v>0</v>
      </c>
      <c r="AA1731" s="71">
        <f t="shared" si="1047"/>
        <v>0</v>
      </c>
      <c r="AB1731" s="71">
        <f t="shared" si="1048"/>
        <v>0</v>
      </c>
      <c r="AC1731" s="71" t="str">
        <f t="shared" si="1049"/>
        <v>Piped System</v>
      </c>
      <c r="AD1731" s="71" t="str">
        <f t="shared" ref="AD1731:AD1794" si="1061">IF(AC1731="Handpump",IF(AB1731="","",AB1731),"")</f>
        <v/>
      </c>
      <c r="AE1731" s="71" t="str">
        <f t="shared" ref="AE1731:AE1794" si="1062">IF(AC1731="piped system",IFERROR(20/AB1731*86400/U1731,""),"")</f>
        <v/>
      </c>
      <c r="AF1731" s="71" t="str">
        <f t="shared" si="1050"/>
        <v>No Data</v>
      </c>
      <c r="AG1731" s="71" t="str">
        <f t="shared" si="1051"/>
        <v/>
      </c>
      <c r="AH1731" s="71" t="str">
        <f t="shared" si="1052"/>
        <v/>
      </c>
      <c r="AI1731" s="71" t="str">
        <f t="shared" si="1053"/>
        <v/>
      </c>
      <c r="AJ1731" s="71" t="str">
        <f t="shared" si="1054"/>
        <v>Turbidity</v>
      </c>
      <c r="AK1731" s="71" t="str">
        <f t="shared" si="1055"/>
        <v/>
      </c>
      <c r="AL1731" s="71" t="str">
        <f t="shared" ref="AL1731:AL1794" si="1063">IF(P1731="N/A",P1731,IF(AJ1731="",IF(OR(AG1731=0,AND(AI1731=0,AG1731="")),0,IF(OR(AG1731=1,AH1731=1,AI1731=1),1,"No Data")),IF(OR(AK1731=0,AG1731=0,AND(AI1731=0,AG1731="")),0,IF(AND(AK1731=1,OR(AG1731=1,AH1731=1,AI1731=1)),1,"No Data"))))</f>
        <v>No Data</v>
      </c>
      <c r="AM1731" s="71">
        <f t="shared" si="1056"/>
        <v>0</v>
      </c>
    </row>
    <row r="1732" spans="1:39" x14ac:dyDescent="0.45">
      <c r="A1732" s="71" t="str">
        <f t="shared" si="1026"/>
        <v>2754070052</v>
      </c>
      <c r="B1732" s="71" t="str">
        <f t="shared" si="1027"/>
        <v>17-10-2019 08:30:21 UTC</v>
      </c>
      <c r="C1732" s="71" t="str">
        <f t="shared" si="1028"/>
        <v>ueqt-a2tj-j7jn</v>
      </c>
      <c r="D1732" s="71" t="str">
        <f t="shared" si="1029"/>
        <v>-15.805068626068532</v>
      </c>
      <c r="E1732" s="71" t="str">
        <f t="shared" si="1030"/>
        <v>35.28949845582247</v>
      </c>
      <c r="F1732" s="71" t="str">
        <f t="shared" si="1031"/>
        <v>808.0</v>
      </c>
      <c r="G1732" s="71" t="str">
        <f t="shared" si="1032"/>
        <v>Malawi</v>
      </c>
      <c r="H1732" s="71" t="str">
        <f t="shared" si="1033"/>
        <v>Chiradzulu</v>
      </c>
      <c r="I1732" s="71" t="str">
        <f t="shared" si="1034"/>
        <v>Mpunga</v>
      </c>
      <c r="J1732" s="71" t="str">
        <f t="shared" si="1035"/>
        <v>Majikita</v>
      </c>
      <c r="K1732" s="71" t="str">
        <f t="shared" si="1036"/>
        <v>Masikila</v>
      </c>
      <c r="L1732" s="71">
        <f t="shared" si="1037"/>
        <v>0</v>
      </c>
      <c r="M1732" s="71">
        <f t="shared" si="1038"/>
        <v>0</v>
      </c>
      <c r="N1732" s="71">
        <f t="shared" si="1057"/>
        <v>2</v>
      </c>
      <c r="O1732" s="71" t="str">
        <f t="shared" si="1058"/>
        <v>Inadequate Level of Service</v>
      </c>
      <c r="P1732" s="71">
        <v>1</v>
      </c>
      <c r="Q1732" s="71" t="str">
        <f t="shared" si="1039"/>
        <v>Public Tap</v>
      </c>
      <c r="R1732" s="71" t="str">
        <f t="shared" si="1040"/>
        <v/>
      </c>
      <c r="S1732" s="71" t="str">
        <f t="shared" si="1059"/>
        <v>Public Tap</v>
      </c>
      <c r="T1732" s="71">
        <f t="shared" si="1041"/>
        <v>1</v>
      </c>
      <c r="U1732" s="71">
        <f t="shared" si="1042"/>
        <v>600</v>
      </c>
      <c r="V1732" s="71">
        <f t="shared" si="1043"/>
        <v>0</v>
      </c>
      <c r="W1732" s="71">
        <f t="shared" si="1044"/>
        <v>0</v>
      </c>
      <c r="X1732" s="71">
        <f t="shared" si="1045"/>
        <v>1</v>
      </c>
      <c r="Y1732" s="71">
        <f t="shared" si="1046"/>
        <v>0</v>
      </c>
      <c r="Z1732" s="71">
        <f t="shared" si="1060"/>
        <v>0</v>
      </c>
      <c r="AA1732" s="71">
        <f t="shared" si="1047"/>
        <v>0</v>
      </c>
      <c r="AB1732" s="71">
        <f t="shared" si="1048"/>
        <v>0</v>
      </c>
      <c r="AC1732" s="71" t="str">
        <f t="shared" si="1049"/>
        <v>Piped System</v>
      </c>
      <c r="AD1732" s="71" t="str">
        <f t="shared" si="1061"/>
        <v/>
      </c>
      <c r="AE1732" s="71" t="str">
        <f t="shared" si="1062"/>
        <v/>
      </c>
      <c r="AF1732" s="71" t="str">
        <f t="shared" si="1050"/>
        <v>No Data</v>
      </c>
      <c r="AG1732" s="71" t="str">
        <f t="shared" si="1051"/>
        <v/>
      </c>
      <c r="AH1732" s="71" t="str">
        <f t="shared" si="1052"/>
        <v/>
      </c>
      <c r="AI1732" s="71" t="str">
        <f t="shared" si="1053"/>
        <v/>
      </c>
      <c r="AJ1732" s="71" t="str">
        <f t="shared" si="1054"/>
        <v>Turbidity</v>
      </c>
      <c r="AK1732" s="71" t="str">
        <f t="shared" si="1055"/>
        <v/>
      </c>
      <c r="AL1732" s="71" t="str">
        <f t="shared" si="1063"/>
        <v>No Data</v>
      </c>
      <c r="AM1732" s="71">
        <f t="shared" si="1056"/>
        <v>0</v>
      </c>
    </row>
    <row r="1733" spans="1:39" x14ac:dyDescent="0.45">
      <c r="A1733" s="71" t="str">
        <f t="shared" si="1026"/>
        <v>2754000063</v>
      </c>
      <c r="B1733" s="71" t="str">
        <f t="shared" si="1027"/>
        <v>17-10-2019 08:45:43 UTC</v>
      </c>
      <c r="C1733" s="71" t="str">
        <f t="shared" si="1028"/>
        <v>yh76-be08-6xt4</v>
      </c>
      <c r="D1733" s="71" t="str">
        <f t="shared" si="1029"/>
        <v>-15.935588185675442</v>
      </c>
      <c r="E1733" s="71" t="str">
        <f t="shared" si="1030"/>
        <v>35.270581003278494</v>
      </c>
      <c r="F1733" s="71" t="str">
        <f t="shared" si="1031"/>
        <v>740.0</v>
      </c>
      <c r="G1733" s="71" t="str">
        <f t="shared" si="1032"/>
        <v>Malawi</v>
      </c>
      <c r="H1733" s="71" t="str">
        <f t="shared" si="1033"/>
        <v>Chiradzulu</v>
      </c>
      <c r="I1733" s="71" t="str">
        <f t="shared" si="1034"/>
        <v>Nkalo</v>
      </c>
      <c r="J1733" s="71" t="str">
        <f t="shared" si="1035"/>
        <v>Maoni</v>
      </c>
      <c r="K1733" s="71" t="str">
        <f t="shared" si="1036"/>
        <v>Munyapa</v>
      </c>
      <c r="L1733" s="71">
        <f t="shared" si="1037"/>
        <v>0</v>
      </c>
      <c r="M1733" s="71">
        <f t="shared" si="1038"/>
        <v>0</v>
      </c>
      <c r="N1733" s="71">
        <f t="shared" si="1057"/>
        <v>3</v>
      </c>
      <c r="O1733" s="71" t="str">
        <f t="shared" si="1058"/>
        <v>Basic Level of Service</v>
      </c>
      <c r="P1733" s="71">
        <v>1</v>
      </c>
      <c r="Q1733" s="71" t="str">
        <f t="shared" si="1039"/>
        <v>Public Tap</v>
      </c>
      <c r="R1733" s="71" t="str">
        <f t="shared" si="1040"/>
        <v/>
      </c>
      <c r="S1733" s="71" t="str">
        <f t="shared" si="1059"/>
        <v>Public Tap</v>
      </c>
      <c r="T1733" s="71">
        <f t="shared" si="1041"/>
        <v>1</v>
      </c>
      <c r="U1733" s="71">
        <f t="shared" si="1042"/>
        <v>0</v>
      </c>
      <c r="V1733" s="71">
        <f t="shared" si="1043"/>
        <v>1</v>
      </c>
      <c r="W1733" s="71">
        <f t="shared" si="1044"/>
        <v>0</v>
      </c>
      <c r="X1733" s="71">
        <f t="shared" si="1045"/>
        <v>1</v>
      </c>
      <c r="Y1733" s="71">
        <f t="shared" si="1046"/>
        <v>0</v>
      </c>
      <c r="Z1733" s="71">
        <f t="shared" si="1060"/>
        <v>0</v>
      </c>
      <c r="AA1733" s="71">
        <f t="shared" si="1047"/>
        <v>0</v>
      </c>
      <c r="AB1733" s="71">
        <f t="shared" si="1048"/>
        <v>0</v>
      </c>
      <c r="AC1733" s="71" t="str">
        <f t="shared" si="1049"/>
        <v>Piped System</v>
      </c>
      <c r="AD1733" s="71" t="str">
        <f t="shared" si="1061"/>
        <v/>
      </c>
      <c r="AE1733" s="71" t="str">
        <f t="shared" si="1062"/>
        <v/>
      </c>
      <c r="AF1733" s="71" t="str">
        <f t="shared" si="1050"/>
        <v>No Data</v>
      </c>
      <c r="AG1733" s="71" t="str">
        <f t="shared" si="1051"/>
        <v/>
      </c>
      <c r="AH1733" s="71" t="str">
        <f t="shared" si="1052"/>
        <v/>
      </c>
      <c r="AI1733" s="71" t="str">
        <f t="shared" si="1053"/>
        <v/>
      </c>
      <c r="AJ1733" s="71" t="str">
        <f t="shared" si="1054"/>
        <v>Turbidity</v>
      </c>
      <c r="AK1733" s="71" t="str">
        <f t="shared" si="1055"/>
        <v/>
      </c>
      <c r="AL1733" s="71" t="str">
        <f t="shared" si="1063"/>
        <v>No Data</v>
      </c>
      <c r="AM1733" s="71">
        <f t="shared" si="1056"/>
        <v>0</v>
      </c>
    </row>
    <row r="1734" spans="1:39" x14ac:dyDescent="0.45">
      <c r="A1734" s="71" t="str">
        <f t="shared" si="1026"/>
        <v>2771220050</v>
      </c>
      <c r="B1734" s="71" t="str">
        <f t="shared" si="1027"/>
        <v>17-10-2019 09:38:29 UTC</v>
      </c>
      <c r="C1734" s="71" t="str">
        <f t="shared" si="1028"/>
        <v>1y08-mauh-81qv</v>
      </c>
      <c r="D1734" s="71" t="str">
        <f t="shared" si="1029"/>
        <v>-15.810868861153722</v>
      </c>
      <c r="E1734" s="71" t="str">
        <f t="shared" si="1030"/>
        <v>35.28236713260412</v>
      </c>
      <c r="F1734" s="71" t="str">
        <f t="shared" si="1031"/>
        <v>813.0</v>
      </c>
      <c r="G1734" s="71" t="str">
        <f t="shared" si="1032"/>
        <v>Malawi</v>
      </c>
      <c r="H1734" s="71" t="str">
        <f t="shared" si="1033"/>
        <v>Chiradzulu</v>
      </c>
      <c r="I1734" s="71" t="str">
        <f t="shared" si="1034"/>
        <v>Mpunga</v>
      </c>
      <c r="J1734" s="71" t="str">
        <f t="shared" si="1035"/>
        <v>Majikita</v>
      </c>
      <c r="K1734" s="71" t="str">
        <f t="shared" si="1036"/>
        <v>Muliya</v>
      </c>
      <c r="L1734" s="71">
        <f t="shared" si="1037"/>
        <v>0</v>
      </c>
      <c r="M1734" s="71">
        <f t="shared" si="1038"/>
        <v>0</v>
      </c>
      <c r="N1734" s="71">
        <f t="shared" si="1057"/>
        <v>2</v>
      </c>
      <c r="O1734" s="71" t="str">
        <f t="shared" si="1058"/>
        <v>Inadequate Level of Service</v>
      </c>
      <c r="P1734" s="71">
        <v>1</v>
      </c>
      <c r="Q1734" s="71" t="str">
        <f t="shared" si="1039"/>
        <v>Public Tap</v>
      </c>
      <c r="R1734" s="71" t="str">
        <f t="shared" si="1040"/>
        <v/>
      </c>
      <c r="S1734" s="71" t="str">
        <f t="shared" si="1059"/>
        <v>Public Tap</v>
      </c>
      <c r="T1734" s="71">
        <f t="shared" si="1041"/>
        <v>1</v>
      </c>
      <c r="U1734" s="71">
        <f t="shared" si="1042"/>
        <v>500</v>
      </c>
      <c r="V1734" s="71">
        <f t="shared" si="1043"/>
        <v>0</v>
      </c>
      <c r="W1734" s="71">
        <f t="shared" si="1044"/>
        <v>0</v>
      </c>
      <c r="X1734" s="71">
        <f t="shared" si="1045"/>
        <v>1</v>
      </c>
      <c r="Y1734" s="71">
        <f t="shared" si="1046"/>
        <v>0</v>
      </c>
      <c r="Z1734" s="71">
        <f t="shared" si="1060"/>
        <v>0</v>
      </c>
      <c r="AA1734" s="71">
        <f t="shared" si="1047"/>
        <v>0</v>
      </c>
      <c r="AB1734" s="71">
        <f t="shared" si="1048"/>
        <v>0</v>
      </c>
      <c r="AC1734" s="71" t="str">
        <f t="shared" si="1049"/>
        <v>Piped System</v>
      </c>
      <c r="AD1734" s="71" t="str">
        <f t="shared" si="1061"/>
        <v/>
      </c>
      <c r="AE1734" s="71" t="str">
        <f t="shared" si="1062"/>
        <v/>
      </c>
      <c r="AF1734" s="71" t="str">
        <f t="shared" si="1050"/>
        <v>No Data</v>
      </c>
      <c r="AG1734" s="71" t="str">
        <f t="shared" si="1051"/>
        <v/>
      </c>
      <c r="AH1734" s="71" t="str">
        <f t="shared" si="1052"/>
        <v/>
      </c>
      <c r="AI1734" s="71" t="str">
        <f t="shared" si="1053"/>
        <v/>
      </c>
      <c r="AJ1734" s="71" t="str">
        <f t="shared" si="1054"/>
        <v>Turbidity</v>
      </c>
      <c r="AK1734" s="71" t="str">
        <f t="shared" si="1055"/>
        <v/>
      </c>
      <c r="AL1734" s="71" t="str">
        <f t="shared" si="1063"/>
        <v>No Data</v>
      </c>
      <c r="AM1734" s="71">
        <f t="shared" si="1056"/>
        <v>0</v>
      </c>
    </row>
    <row r="1735" spans="1:39" x14ac:dyDescent="0.45">
      <c r="A1735" s="71" t="str">
        <f t="shared" si="1026"/>
        <v>2752000055</v>
      </c>
      <c r="B1735" s="71" t="str">
        <f t="shared" si="1027"/>
        <v>17-10-2019 10:17:50 UTC</v>
      </c>
      <c r="C1735" s="71" t="str">
        <f t="shared" si="1028"/>
        <v>ngug-r0hn-f0ty</v>
      </c>
      <c r="D1735" s="71" t="str">
        <f t="shared" si="1029"/>
        <v>-15.806434247642756</v>
      </c>
      <c r="E1735" s="71" t="str">
        <f t="shared" si="1030"/>
        <v>35.28803028166294</v>
      </c>
      <c r="F1735" s="71" t="str">
        <f t="shared" si="1031"/>
        <v>779.0</v>
      </c>
      <c r="G1735" s="71" t="str">
        <f t="shared" si="1032"/>
        <v>Malawi</v>
      </c>
      <c r="H1735" s="71" t="str">
        <f t="shared" si="1033"/>
        <v>Chiradzulu</v>
      </c>
      <c r="I1735" s="71" t="str">
        <f t="shared" si="1034"/>
        <v>Mpunga</v>
      </c>
      <c r="J1735" s="71" t="str">
        <f t="shared" si="1035"/>
        <v>Majikita</v>
      </c>
      <c r="K1735" s="71" t="str">
        <f t="shared" si="1036"/>
        <v>Masikila</v>
      </c>
      <c r="L1735" s="71">
        <f t="shared" si="1037"/>
        <v>0</v>
      </c>
      <c r="M1735" s="71">
        <f t="shared" si="1038"/>
        <v>0</v>
      </c>
      <c r="N1735" s="71">
        <f t="shared" si="1057"/>
        <v>4</v>
      </c>
      <c r="O1735" s="71" t="str">
        <f t="shared" si="1058"/>
        <v>Basic Level of Service</v>
      </c>
      <c r="P1735" s="71">
        <v>1</v>
      </c>
      <c r="Q1735" s="71" t="str">
        <f t="shared" si="1039"/>
        <v>Public Tap</v>
      </c>
      <c r="R1735" s="71" t="str">
        <f t="shared" si="1040"/>
        <v/>
      </c>
      <c r="S1735" s="71" t="str">
        <f t="shared" si="1059"/>
        <v>Public Tap</v>
      </c>
      <c r="T1735" s="71">
        <f t="shared" si="1041"/>
        <v>1</v>
      </c>
      <c r="U1735" s="71">
        <f t="shared" si="1042"/>
        <v>250</v>
      </c>
      <c r="V1735" s="71">
        <f t="shared" si="1043"/>
        <v>1</v>
      </c>
      <c r="W1735" s="71">
        <f t="shared" si="1044"/>
        <v>1</v>
      </c>
      <c r="X1735" s="71" t="str">
        <f t="shared" si="1045"/>
        <v/>
      </c>
      <c r="Y1735" s="71" t="str">
        <f t="shared" si="1046"/>
        <v/>
      </c>
      <c r="Z1735" s="71">
        <f t="shared" si="1060"/>
        <v>1</v>
      </c>
      <c r="AA1735" s="71">
        <f t="shared" si="1047"/>
        <v>0</v>
      </c>
      <c r="AB1735" s="71">
        <f t="shared" si="1048"/>
        <v>0</v>
      </c>
      <c r="AC1735" s="71" t="str">
        <f t="shared" si="1049"/>
        <v>Piped System</v>
      </c>
      <c r="AD1735" s="71" t="str">
        <f t="shared" si="1061"/>
        <v/>
      </c>
      <c r="AE1735" s="71" t="str">
        <f t="shared" si="1062"/>
        <v/>
      </c>
      <c r="AF1735" s="71" t="str">
        <f t="shared" si="1050"/>
        <v>No Data</v>
      </c>
      <c r="AG1735" s="71" t="str">
        <f t="shared" si="1051"/>
        <v/>
      </c>
      <c r="AH1735" s="71" t="str">
        <f t="shared" si="1052"/>
        <v/>
      </c>
      <c r="AI1735" s="71" t="str">
        <f t="shared" si="1053"/>
        <v/>
      </c>
      <c r="AJ1735" s="71" t="str">
        <f t="shared" si="1054"/>
        <v>Turbidity</v>
      </c>
      <c r="AK1735" s="71" t="str">
        <f t="shared" si="1055"/>
        <v/>
      </c>
      <c r="AL1735" s="71" t="str">
        <f t="shared" si="1063"/>
        <v>No Data</v>
      </c>
      <c r="AM1735" s="71">
        <f t="shared" si="1056"/>
        <v>0</v>
      </c>
    </row>
    <row r="1736" spans="1:39" x14ac:dyDescent="0.45">
      <c r="A1736" s="71" t="str">
        <f t="shared" si="1026"/>
        <v>2765770063</v>
      </c>
      <c r="B1736" s="71" t="str">
        <f t="shared" si="1027"/>
        <v>17-10-2019 11:10:01 UTC</v>
      </c>
      <c r="C1736" s="71" t="str">
        <f t="shared" si="1028"/>
        <v>n32d-gpnv-0nta</v>
      </c>
      <c r="D1736" s="71" t="str">
        <f t="shared" si="1029"/>
        <v>-15.946891475468874</v>
      </c>
      <c r="E1736" s="71" t="str">
        <f t="shared" si="1030"/>
        <v>35.286884224042296</v>
      </c>
      <c r="F1736" s="71" t="str">
        <f t="shared" si="1031"/>
        <v>698.0</v>
      </c>
      <c r="G1736" s="71" t="str">
        <f t="shared" si="1032"/>
        <v>Malawi</v>
      </c>
      <c r="H1736" s="71" t="str">
        <f t="shared" si="1033"/>
        <v>Chiradzulu</v>
      </c>
      <c r="I1736" s="71" t="str">
        <f t="shared" si="1034"/>
        <v>Nkalo</v>
      </c>
      <c r="J1736" s="71" t="str">
        <f t="shared" si="1035"/>
        <v>Maoni</v>
      </c>
      <c r="K1736" s="71" t="str">
        <f t="shared" si="1036"/>
        <v>Mitawa</v>
      </c>
      <c r="L1736" s="71">
        <f t="shared" si="1037"/>
        <v>0</v>
      </c>
      <c r="M1736" s="71">
        <f t="shared" si="1038"/>
        <v>0</v>
      </c>
      <c r="N1736" s="71">
        <f t="shared" si="1057"/>
        <v>3</v>
      </c>
      <c r="O1736" s="71" t="str">
        <f t="shared" si="1058"/>
        <v>Basic Level of Service</v>
      </c>
      <c r="P1736" s="71">
        <v>1</v>
      </c>
      <c r="Q1736" s="71" t="str">
        <f t="shared" si="1039"/>
        <v>Public Tap</v>
      </c>
      <c r="R1736" s="71" t="str">
        <f t="shared" si="1040"/>
        <v/>
      </c>
      <c r="S1736" s="71" t="str">
        <f t="shared" si="1059"/>
        <v>Public Tap</v>
      </c>
      <c r="T1736" s="71">
        <f t="shared" si="1041"/>
        <v>1</v>
      </c>
      <c r="U1736" s="71">
        <f t="shared" si="1042"/>
        <v>0</v>
      </c>
      <c r="V1736" s="71">
        <f t="shared" si="1043"/>
        <v>1</v>
      </c>
      <c r="W1736" s="71">
        <f t="shared" si="1044"/>
        <v>0</v>
      </c>
      <c r="X1736" s="71">
        <f t="shared" si="1045"/>
        <v>1</v>
      </c>
      <c r="Y1736" s="71">
        <f t="shared" si="1046"/>
        <v>0</v>
      </c>
      <c r="Z1736" s="71">
        <f t="shared" si="1060"/>
        <v>0</v>
      </c>
      <c r="AA1736" s="71">
        <f t="shared" si="1047"/>
        <v>0</v>
      </c>
      <c r="AB1736" s="71">
        <f t="shared" si="1048"/>
        <v>0</v>
      </c>
      <c r="AC1736" s="71" t="str">
        <f t="shared" si="1049"/>
        <v>Piped System</v>
      </c>
      <c r="AD1736" s="71" t="str">
        <f t="shared" si="1061"/>
        <v/>
      </c>
      <c r="AE1736" s="71" t="str">
        <f t="shared" si="1062"/>
        <v/>
      </c>
      <c r="AF1736" s="71" t="str">
        <f t="shared" si="1050"/>
        <v>No Data</v>
      </c>
      <c r="AG1736" s="71" t="str">
        <f t="shared" si="1051"/>
        <v/>
      </c>
      <c r="AH1736" s="71" t="str">
        <f t="shared" si="1052"/>
        <v/>
      </c>
      <c r="AI1736" s="71" t="str">
        <f t="shared" si="1053"/>
        <v/>
      </c>
      <c r="AJ1736" s="71" t="str">
        <f t="shared" si="1054"/>
        <v>Turbidity</v>
      </c>
      <c r="AK1736" s="71" t="str">
        <f t="shared" si="1055"/>
        <v/>
      </c>
      <c r="AL1736" s="71" t="str">
        <f t="shared" si="1063"/>
        <v>No Data</v>
      </c>
      <c r="AM1736" s="71">
        <f t="shared" si="1056"/>
        <v>0</v>
      </c>
    </row>
    <row r="1737" spans="1:39" x14ac:dyDescent="0.45">
      <c r="A1737" s="71" t="str">
        <f t="shared" si="1026"/>
        <v>2765800150</v>
      </c>
      <c r="B1737" s="71" t="str">
        <f t="shared" si="1027"/>
        <v>17-10-2019 17:15:22 UTC</v>
      </c>
      <c r="C1737" s="71" t="str">
        <f t="shared" si="1028"/>
        <v>w3f7-a1ak-t2pd</v>
      </c>
      <c r="D1737" s="71" t="str">
        <f t="shared" si="1029"/>
        <v>-15.555571136064827</v>
      </c>
      <c r="E1737" s="71" t="str">
        <f t="shared" si="1030"/>
        <v>35.185278207063675</v>
      </c>
      <c r="F1737" s="71" t="str">
        <f t="shared" si="1031"/>
        <v>966.0</v>
      </c>
      <c r="G1737" s="71" t="str">
        <f t="shared" si="1032"/>
        <v>Malawi</v>
      </c>
      <c r="H1737" s="71" t="str">
        <f t="shared" si="1033"/>
        <v>Chiradzulu</v>
      </c>
      <c r="I1737" s="71" t="str">
        <f t="shared" si="1034"/>
        <v>Ntchema</v>
      </c>
      <c r="J1737" s="71" t="str">
        <f t="shared" si="1035"/>
        <v>Nyimbiri</v>
      </c>
      <c r="K1737" s="71" t="str">
        <f t="shared" si="1036"/>
        <v>Thomu</v>
      </c>
      <c r="L1737" s="71">
        <f t="shared" si="1037"/>
        <v>0</v>
      </c>
      <c r="M1737" s="71">
        <f t="shared" si="1038"/>
        <v>0</v>
      </c>
      <c r="N1737" s="71">
        <f t="shared" si="1057"/>
        <v>7</v>
      </c>
      <c r="O1737" s="71" t="str">
        <f t="shared" si="1058"/>
        <v>Intermediate Level of Service</v>
      </c>
      <c r="P1737" s="71">
        <v>1</v>
      </c>
      <c r="Q1737" s="71" t="str">
        <f t="shared" si="1039"/>
        <v>Public Tap</v>
      </c>
      <c r="R1737" s="71" t="str">
        <f t="shared" si="1040"/>
        <v/>
      </c>
      <c r="S1737" s="71" t="str">
        <f t="shared" si="1059"/>
        <v>Public Tap</v>
      </c>
      <c r="T1737" s="71">
        <f t="shared" si="1041"/>
        <v>1</v>
      </c>
      <c r="U1737" s="71">
        <f t="shared" si="1042"/>
        <v>270</v>
      </c>
      <c r="V1737" s="71">
        <f t="shared" si="1043"/>
        <v>0</v>
      </c>
      <c r="W1737" s="71">
        <f t="shared" si="1044"/>
        <v>1</v>
      </c>
      <c r="X1737" s="71" t="str">
        <f t="shared" si="1045"/>
        <v/>
      </c>
      <c r="Y1737" s="71" t="str">
        <f t="shared" si="1046"/>
        <v/>
      </c>
      <c r="Z1737" s="71">
        <f t="shared" si="1060"/>
        <v>1</v>
      </c>
      <c r="AA1737" s="71">
        <f t="shared" si="1047"/>
        <v>1</v>
      </c>
      <c r="AB1737" s="71">
        <f t="shared" si="1048"/>
        <v>10</v>
      </c>
      <c r="AC1737" s="71" t="str">
        <f t="shared" si="1049"/>
        <v>Piped System</v>
      </c>
      <c r="AD1737" s="71" t="str">
        <f t="shared" si="1061"/>
        <v/>
      </c>
      <c r="AE1737" s="71">
        <f t="shared" si="1062"/>
        <v>640</v>
      </c>
      <c r="AF1737" s="71">
        <f t="shared" si="1050"/>
        <v>1</v>
      </c>
      <c r="AG1737" s="71" t="str">
        <f t="shared" si="1051"/>
        <v/>
      </c>
      <c r="AH1737" s="71" t="str">
        <f t="shared" si="1052"/>
        <v/>
      </c>
      <c r="AI1737" s="71">
        <f t="shared" si="1053"/>
        <v>1</v>
      </c>
      <c r="AJ1737" s="71" t="str">
        <f t="shared" si="1054"/>
        <v>Turbidity</v>
      </c>
      <c r="AK1737" s="71">
        <f t="shared" si="1055"/>
        <v>1</v>
      </c>
      <c r="AL1737" s="71">
        <f t="shared" si="1063"/>
        <v>1</v>
      </c>
      <c r="AM1737" s="71">
        <f t="shared" si="1056"/>
        <v>1</v>
      </c>
    </row>
    <row r="1738" spans="1:39" x14ac:dyDescent="0.45">
      <c r="A1738" s="71" t="str">
        <f t="shared" si="1026"/>
        <v>2786370141</v>
      </c>
      <c r="B1738" s="71" t="str">
        <f t="shared" si="1027"/>
        <v>17-10-2019 17:58:00 UTC</v>
      </c>
      <c r="C1738" s="71" t="str">
        <f t="shared" si="1028"/>
        <v>ws5u-ham8-599c</v>
      </c>
      <c r="D1738" s="71" t="str">
        <f t="shared" si="1029"/>
        <v>-15.842200457118452</v>
      </c>
      <c r="E1738" s="71" t="str">
        <f t="shared" si="1030"/>
        <v>35.293407775461674</v>
      </c>
      <c r="F1738" s="71" t="str">
        <f t="shared" si="1031"/>
        <v>787.0</v>
      </c>
      <c r="G1738" s="71" t="str">
        <f t="shared" si="1032"/>
        <v>Malawi</v>
      </c>
      <c r="H1738" s="71" t="str">
        <f t="shared" si="1033"/>
        <v>Chiradzulu</v>
      </c>
      <c r="I1738" s="71" t="str">
        <f t="shared" si="1034"/>
        <v>Mpunga</v>
      </c>
      <c r="J1738" s="71" t="str">
        <f t="shared" si="1035"/>
        <v>Chalamanda</v>
      </c>
      <c r="K1738" s="71" t="str">
        <f t="shared" si="1036"/>
        <v>Chiwalo</v>
      </c>
      <c r="L1738" s="71">
        <f t="shared" si="1037"/>
        <v>0</v>
      </c>
      <c r="M1738" s="71">
        <f t="shared" si="1038"/>
        <v>0</v>
      </c>
      <c r="N1738" s="71">
        <f t="shared" si="1057"/>
        <v>3</v>
      </c>
      <c r="O1738" s="71" t="str">
        <f t="shared" si="1058"/>
        <v>Basic Level of Service</v>
      </c>
      <c r="P1738" s="71">
        <v>1</v>
      </c>
      <c r="Q1738" s="71" t="str">
        <f t="shared" si="1039"/>
        <v>Public Tap</v>
      </c>
      <c r="R1738" s="71" t="str">
        <f t="shared" si="1040"/>
        <v/>
      </c>
      <c r="S1738" s="71" t="str">
        <f t="shared" si="1059"/>
        <v>Public Tap</v>
      </c>
      <c r="T1738" s="71">
        <f t="shared" si="1041"/>
        <v>1</v>
      </c>
      <c r="U1738" s="71">
        <f t="shared" si="1042"/>
        <v>475</v>
      </c>
      <c r="V1738" s="71">
        <f t="shared" si="1043"/>
        <v>0</v>
      </c>
      <c r="W1738" s="71">
        <f t="shared" si="1044"/>
        <v>1</v>
      </c>
      <c r="X1738" s="71" t="str">
        <f t="shared" si="1045"/>
        <v/>
      </c>
      <c r="Y1738" s="71" t="str">
        <f t="shared" si="1046"/>
        <v/>
      </c>
      <c r="Z1738" s="71">
        <f t="shared" si="1060"/>
        <v>1</v>
      </c>
      <c r="AA1738" s="71">
        <f t="shared" si="1047"/>
        <v>0</v>
      </c>
      <c r="AB1738" s="71">
        <f t="shared" si="1048"/>
        <v>0</v>
      </c>
      <c r="AC1738" s="71" t="str">
        <f t="shared" si="1049"/>
        <v>Piped System</v>
      </c>
      <c r="AD1738" s="71" t="str">
        <f t="shared" si="1061"/>
        <v/>
      </c>
      <c r="AE1738" s="71" t="str">
        <f t="shared" si="1062"/>
        <v/>
      </c>
      <c r="AF1738" s="71" t="str">
        <f t="shared" si="1050"/>
        <v>No Data</v>
      </c>
      <c r="AG1738" s="71" t="str">
        <f t="shared" si="1051"/>
        <v/>
      </c>
      <c r="AH1738" s="71" t="str">
        <f t="shared" si="1052"/>
        <v/>
      </c>
      <c r="AI1738" s="71" t="str">
        <f t="shared" si="1053"/>
        <v/>
      </c>
      <c r="AJ1738" s="71" t="str">
        <f t="shared" si="1054"/>
        <v>Turbidity</v>
      </c>
      <c r="AK1738" s="71" t="str">
        <f t="shared" si="1055"/>
        <v/>
      </c>
      <c r="AL1738" s="71" t="str">
        <f t="shared" si="1063"/>
        <v>No Data</v>
      </c>
      <c r="AM1738" s="71">
        <f t="shared" si="1056"/>
        <v>0</v>
      </c>
    </row>
    <row r="1739" spans="1:39" x14ac:dyDescent="0.45">
      <c r="A1739" s="71" t="str">
        <f t="shared" si="1026"/>
        <v>2749990203</v>
      </c>
      <c r="B1739" s="71" t="str">
        <f t="shared" si="1027"/>
        <v>17-10-2019 18:03:14 UTC</v>
      </c>
      <c r="C1739" s="71" t="str">
        <f t="shared" si="1028"/>
        <v>mfcg-2y1e-2sga</v>
      </c>
      <c r="D1739" s="71" t="str">
        <f t="shared" si="1029"/>
        <v>-15.84176350850612</v>
      </c>
      <c r="E1739" s="71" t="str">
        <f t="shared" si="1030"/>
        <v>35.275162886828184</v>
      </c>
      <c r="F1739" s="71" t="str">
        <f t="shared" si="1031"/>
        <v>783.0</v>
      </c>
      <c r="G1739" s="71" t="str">
        <f t="shared" si="1032"/>
        <v>Malawi</v>
      </c>
      <c r="H1739" s="71" t="str">
        <f t="shared" si="1033"/>
        <v>Chiradzulu</v>
      </c>
      <c r="I1739" s="71" t="str">
        <f t="shared" si="1034"/>
        <v>Mpunga</v>
      </c>
      <c r="J1739" s="71" t="str">
        <f t="shared" si="1035"/>
        <v>Chalamanda</v>
      </c>
      <c r="K1739" s="71" t="str">
        <f t="shared" si="1036"/>
        <v>Nakhule</v>
      </c>
      <c r="L1739" s="71">
        <f t="shared" si="1037"/>
        <v>0</v>
      </c>
      <c r="M1739" s="71">
        <f t="shared" si="1038"/>
        <v>0</v>
      </c>
      <c r="N1739" s="71">
        <f t="shared" si="1057"/>
        <v>4</v>
      </c>
      <c r="O1739" s="71" t="str">
        <f t="shared" si="1058"/>
        <v>Basic Level of Service</v>
      </c>
      <c r="P1739" s="71">
        <v>1</v>
      </c>
      <c r="Q1739" s="71" t="str">
        <f t="shared" si="1039"/>
        <v>Public Tap</v>
      </c>
      <c r="R1739" s="71" t="str">
        <f t="shared" si="1040"/>
        <v/>
      </c>
      <c r="S1739" s="71" t="str">
        <f t="shared" si="1059"/>
        <v>Public Tap</v>
      </c>
      <c r="T1739" s="71">
        <f t="shared" si="1041"/>
        <v>1</v>
      </c>
      <c r="U1739" s="71">
        <f t="shared" si="1042"/>
        <v>250</v>
      </c>
      <c r="V1739" s="71">
        <f t="shared" si="1043"/>
        <v>1</v>
      </c>
      <c r="W1739" s="71">
        <f t="shared" si="1044"/>
        <v>1</v>
      </c>
      <c r="X1739" s="71" t="str">
        <f t="shared" si="1045"/>
        <v/>
      </c>
      <c r="Y1739" s="71" t="str">
        <f t="shared" si="1046"/>
        <v/>
      </c>
      <c r="Z1739" s="71">
        <f t="shared" si="1060"/>
        <v>1</v>
      </c>
      <c r="AA1739" s="71">
        <f t="shared" si="1047"/>
        <v>0</v>
      </c>
      <c r="AB1739" s="71">
        <f t="shared" si="1048"/>
        <v>0</v>
      </c>
      <c r="AC1739" s="71" t="str">
        <f t="shared" si="1049"/>
        <v>Piped System</v>
      </c>
      <c r="AD1739" s="71" t="str">
        <f t="shared" si="1061"/>
        <v/>
      </c>
      <c r="AE1739" s="71" t="str">
        <f t="shared" si="1062"/>
        <v/>
      </c>
      <c r="AF1739" s="71" t="str">
        <f t="shared" si="1050"/>
        <v>No Data</v>
      </c>
      <c r="AG1739" s="71" t="str">
        <f t="shared" si="1051"/>
        <v/>
      </c>
      <c r="AH1739" s="71" t="str">
        <f t="shared" si="1052"/>
        <v/>
      </c>
      <c r="AI1739" s="71" t="str">
        <f t="shared" si="1053"/>
        <v/>
      </c>
      <c r="AJ1739" s="71" t="str">
        <f t="shared" si="1054"/>
        <v>Turbidity</v>
      </c>
      <c r="AK1739" s="71" t="str">
        <f t="shared" si="1055"/>
        <v/>
      </c>
      <c r="AL1739" s="71" t="str">
        <f t="shared" si="1063"/>
        <v>No Data</v>
      </c>
      <c r="AM1739" s="71">
        <f t="shared" si="1056"/>
        <v>0</v>
      </c>
    </row>
    <row r="1740" spans="1:39" x14ac:dyDescent="0.45">
      <c r="A1740" s="71" t="str">
        <f t="shared" si="1026"/>
        <v>2754030185</v>
      </c>
      <c r="B1740" s="71" t="str">
        <f t="shared" si="1027"/>
        <v>17-10-2019 18:04:42 UTC</v>
      </c>
      <c r="C1740" s="71" t="str">
        <f t="shared" si="1028"/>
        <v>133k-6q8m-hp6</v>
      </c>
      <c r="D1740" s="71" t="str">
        <f t="shared" si="1029"/>
        <v>-15.841630739159882</v>
      </c>
      <c r="E1740" s="71" t="str">
        <f t="shared" si="1030"/>
        <v>35.296786772087216</v>
      </c>
      <c r="F1740" s="71" t="str">
        <f t="shared" si="1031"/>
        <v>772.0</v>
      </c>
      <c r="G1740" s="71" t="str">
        <f t="shared" si="1032"/>
        <v>Malawi</v>
      </c>
      <c r="H1740" s="71" t="str">
        <f t="shared" si="1033"/>
        <v>Chiradzulu</v>
      </c>
      <c r="I1740" s="71" t="str">
        <f t="shared" si="1034"/>
        <v>Mpunga</v>
      </c>
      <c r="J1740" s="71" t="str">
        <f t="shared" si="1035"/>
        <v>Chalamanda</v>
      </c>
      <c r="K1740" s="71" t="str">
        <f t="shared" si="1036"/>
        <v>Chiwalo</v>
      </c>
      <c r="L1740" s="71">
        <f t="shared" si="1037"/>
        <v>0</v>
      </c>
      <c r="M1740" s="71">
        <f t="shared" si="1038"/>
        <v>0</v>
      </c>
      <c r="N1740" s="71">
        <f t="shared" si="1057"/>
        <v>3</v>
      </c>
      <c r="O1740" s="71" t="str">
        <f t="shared" si="1058"/>
        <v>Basic Level of Service</v>
      </c>
      <c r="P1740" s="71">
        <v>1</v>
      </c>
      <c r="Q1740" s="71" t="str">
        <f t="shared" si="1039"/>
        <v>Public Tap</v>
      </c>
      <c r="R1740" s="71" t="str">
        <f t="shared" si="1040"/>
        <v/>
      </c>
      <c r="S1740" s="71" t="str">
        <f t="shared" si="1059"/>
        <v>Public Tap</v>
      </c>
      <c r="T1740" s="71">
        <f t="shared" si="1041"/>
        <v>1</v>
      </c>
      <c r="U1740" s="71">
        <f t="shared" si="1042"/>
        <v>475</v>
      </c>
      <c r="V1740" s="71">
        <f t="shared" si="1043"/>
        <v>0</v>
      </c>
      <c r="W1740" s="71">
        <f t="shared" si="1044"/>
        <v>1</v>
      </c>
      <c r="X1740" s="71" t="str">
        <f t="shared" si="1045"/>
        <v/>
      </c>
      <c r="Y1740" s="71" t="str">
        <f t="shared" si="1046"/>
        <v/>
      </c>
      <c r="Z1740" s="71">
        <f t="shared" si="1060"/>
        <v>1</v>
      </c>
      <c r="AA1740" s="71">
        <f t="shared" si="1047"/>
        <v>0</v>
      </c>
      <c r="AB1740" s="71">
        <f t="shared" si="1048"/>
        <v>0</v>
      </c>
      <c r="AC1740" s="71" t="str">
        <f t="shared" si="1049"/>
        <v>Piped System</v>
      </c>
      <c r="AD1740" s="71" t="str">
        <f t="shared" si="1061"/>
        <v/>
      </c>
      <c r="AE1740" s="71" t="str">
        <f t="shared" si="1062"/>
        <v/>
      </c>
      <c r="AF1740" s="71" t="str">
        <f t="shared" si="1050"/>
        <v>No Data</v>
      </c>
      <c r="AG1740" s="71" t="str">
        <f t="shared" si="1051"/>
        <v/>
      </c>
      <c r="AH1740" s="71" t="str">
        <f t="shared" si="1052"/>
        <v/>
      </c>
      <c r="AI1740" s="71" t="str">
        <f t="shared" si="1053"/>
        <v/>
      </c>
      <c r="AJ1740" s="71" t="str">
        <f t="shared" si="1054"/>
        <v>Turbidity</v>
      </c>
      <c r="AK1740" s="71" t="str">
        <f t="shared" si="1055"/>
        <v/>
      </c>
      <c r="AL1740" s="71" t="str">
        <f t="shared" si="1063"/>
        <v>No Data</v>
      </c>
      <c r="AM1740" s="71">
        <f t="shared" si="1056"/>
        <v>0</v>
      </c>
    </row>
    <row r="1741" spans="1:39" x14ac:dyDescent="0.45">
      <c r="A1741" s="71" t="str">
        <f t="shared" si="1026"/>
        <v>2750010197</v>
      </c>
      <c r="B1741" s="71" t="str">
        <f t="shared" si="1027"/>
        <v>17-10-2019 18:06:26 UTC</v>
      </c>
      <c r="C1741" s="71" t="str">
        <f t="shared" si="1028"/>
        <v>h8nj-a8fp-d5jt</v>
      </c>
      <c r="D1741" s="71" t="str">
        <f t="shared" si="1029"/>
        <v>-15.843990999273956</v>
      </c>
      <c r="E1741" s="71" t="str">
        <f t="shared" si="1030"/>
        <v>35.29067921452224</v>
      </c>
      <c r="F1741" s="71" t="str">
        <f t="shared" si="1031"/>
        <v>770.0</v>
      </c>
      <c r="G1741" s="71" t="str">
        <f t="shared" si="1032"/>
        <v>Malawi</v>
      </c>
      <c r="H1741" s="71" t="str">
        <f t="shared" si="1033"/>
        <v>Chiradzulu</v>
      </c>
      <c r="I1741" s="71" t="str">
        <f t="shared" si="1034"/>
        <v>Mpunga</v>
      </c>
      <c r="J1741" s="71" t="str">
        <f t="shared" si="1035"/>
        <v>Chalamanda</v>
      </c>
      <c r="K1741" s="71" t="str">
        <f t="shared" si="1036"/>
        <v>Chalamanda</v>
      </c>
      <c r="L1741" s="71">
        <f t="shared" si="1037"/>
        <v>0</v>
      </c>
      <c r="M1741" s="71">
        <f t="shared" si="1038"/>
        <v>0</v>
      </c>
      <c r="N1741" s="71">
        <f t="shared" si="1057"/>
        <v>4</v>
      </c>
      <c r="O1741" s="71" t="str">
        <f t="shared" si="1058"/>
        <v>Basic Level of Service</v>
      </c>
      <c r="P1741" s="71">
        <v>1</v>
      </c>
      <c r="Q1741" s="71" t="str">
        <f t="shared" si="1039"/>
        <v>Public Tap</v>
      </c>
      <c r="R1741" s="71" t="str">
        <f t="shared" si="1040"/>
        <v/>
      </c>
      <c r="S1741" s="71" t="str">
        <f t="shared" si="1059"/>
        <v>Public Tap</v>
      </c>
      <c r="T1741" s="71">
        <f t="shared" si="1041"/>
        <v>1</v>
      </c>
      <c r="U1741" s="71">
        <f t="shared" si="1042"/>
        <v>200</v>
      </c>
      <c r="V1741" s="71">
        <f t="shared" si="1043"/>
        <v>1</v>
      </c>
      <c r="W1741" s="71">
        <f t="shared" si="1044"/>
        <v>1</v>
      </c>
      <c r="X1741" s="71" t="str">
        <f t="shared" si="1045"/>
        <v/>
      </c>
      <c r="Y1741" s="71" t="str">
        <f t="shared" si="1046"/>
        <v/>
      </c>
      <c r="Z1741" s="71">
        <f t="shared" si="1060"/>
        <v>1</v>
      </c>
      <c r="AA1741" s="71">
        <f t="shared" si="1047"/>
        <v>0</v>
      </c>
      <c r="AB1741" s="71">
        <f t="shared" si="1048"/>
        <v>0</v>
      </c>
      <c r="AC1741" s="71" t="str">
        <f t="shared" si="1049"/>
        <v>Piped System</v>
      </c>
      <c r="AD1741" s="71" t="str">
        <f t="shared" si="1061"/>
        <v/>
      </c>
      <c r="AE1741" s="71" t="str">
        <f t="shared" si="1062"/>
        <v/>
      </c>
      <c r="AF1741" s="71" t="str">
        <f t="shared" si="1050"/>
        <v>No Data</v>
      </c>
      <c r="AG1741" s="71" t="str">
        <f t="shared" si="1051"/>
        <v/>
      </c>
      <c r="AH1741" s="71" t="str">
        <f t="shared" si="1052"/>
        <v/>
      </c>
      <c r="AI1741" s="71" t="str">
        <f t="shared" si="1053"/>
        <v/>
      </c>
      <c r="AJ1741" s="71" t="str">
        <f t="shared" si="1054"/>
        <v>Turbidity</v>
      </c>
      <c r="AK1741" s="71" t="str">
        <f t="shared" si="1055"/>
        <v/>
      </c>
      <c r="AL1741" s="71" t="str">
        <f t="shared" si="1063"/>
        <v>No Data</v>
      </c>
      <c r="AM1741" s="71">
        <f t="shared" si="1056"/>
        <v>0</v>
      </c>
    </row>
    <row r="1742" spans="1:39" x14ac:dyDescent="0.45">
      <c r="A1742" s="71" t="str">
        <f t="shared" si="1026"/>
        <v>2783000192</v>
      </c>
      <c r="B1742" s="71" t="str">
        <f t="shared" si="1027"/>
        <v>17-10-2019 18:10:31 UTC</v>
      </c>
      <c r="C1742" s="71" t="str">
        <f t="shared" si="1028"/>
        <v>yan1-6p54-6dtm</v>
      </c>
      <c r="D1742" s="71" t="str">
        <f t="shared" si="1029"/>
        <v>-15.844008098356426</v>
      </c>
      <c r="E1742" s="71" t="str">
        <f t="shared" si="1030"/>
        <v>35.28788837604225</v>
      </c>
      <c r="F1742" s="71" t="str">
        <f t="shared" si="1031"/>
        <v>769.0</v>
      </c>
      <c r="G1742" s="71" t="str">
        <f t="shared" si="1032"/>
        <v>Malawi</v>
      </c>
      <c r="H1742" s="71" t="str">
        <f t="shared" si="1033"/>
        <v>Chiradzulu</v>
      </c>
      <c r="I1742" s="71" t="str">
        <f t="shared" si="1034"/>
        <v>Mpunga</v>
      </c>
      <c r="J1742" s="71" t="str">
        <f t="shared" si="1035"/>
        <v>Chalamanda</v>
      </c>
      <c r="K1742" s="71" t="str">
        <f t="shared" si="1036"/>
        <v>Chalamanda</v>
      </c>
      <c r="L1742" s="71">
        <f t="shared" si="1037"/>
        <v>0</v>
      </c>
      <c r="M1742" s="71">
        <f t="shared" si="1038"/>
        <v>0</v>
      </c>
      <c r="N1742" s="71">
        <f t="shared" si="1057"/>
        <v>3</v>
      </c>
      <c r="O1742" s="71" t="str">
        <f t="shared" si="1058"/>
        <v>Basic Level of Service</v>
      </c>
      <c r="P1742" s="71">
        <v>1</v>
      </c>
      <c r="Q1742" s="71" t="str">
        <f t="shared" si="1039"/>
        <v>Public Tap</v>
      </c>
      <c r="R1742" s="71" t="str">
        <f t="shared" si="1040"/>
        <v/>
      </c>
      <c r="S1742" s="71" t="str">
        <f t="shared" si="1059"/>
        <v>Public Tap</v>
      </c>
      <c r="T1742" s="71">
        <f t="shared" si="1041"/>
        <v>1</v>
      </c>
      <c r="U1742" s="71">
        <f t="shared" si="1042"/>
        <v>300</v>
      </c>
      <c r="V1742" s="71">
        <f t="shared" si="1043"/>
        <v>0</v>
      </c>
      <c r="W1742" s="71">
        <f t="shared" si="1044"/>
        <v>1</v>
      </c>
      <c r="X1742" s="71" t="str">
        <f t="shared" si="1045"/>
        <v/>
      </c>
      <c r="Y1742" s="71" t="str">
        <f t="shared" si="1046"/>
        <v/>
      </c>
      <c r="Z1742" s="71">
        <f t="shared" si="1060"/>
        <v>1</v>
      </c>
      <c r="AA1742" s="71">
        <f t="shared" si="1047"/>
        <v>0</v>
      </c>
      <c r="AB1742" s="71">
        <f t="shared" si="1048"/>
        <v>0</v>
      </c>
      <c r="AC1742" s="71" t="str">
        <f t="shared" si="1049"/>
        <v>Piped System</v>
      </c>
      <c r="AD1742" s="71" t="str">
        <f t="shared" si="1061"/>
        <v/>
      </c>
      <c r="AE1742" s="71" t="str">
        <f t="shared" si="1062"/>
        <v/>
      </c>
      <c r="AF1742" s="71" t="str">
        <f t="shared" si="1050"/>
        <v>No Data</v>
      </c>
      <c r="AG1742" s="71" t="str">
        <f t="shared" si="1051"/>
        <v/>
      </c>
      <c r="AH1742" s="71" t="str">
        <f t="shared" si="1052"/>
        <v/>
      </c>
      <c r="AI1742" s="71" t="str">
        <f t="shared" si="1053"/>
        <v/>
      </c>
      <c r="AJ1742" s="71" t="str">
        <f t="shared" si="1054"/>
        <v>Turbidity</v>
      </c>
      <c r="AK1742" s="71" t="str">
        <f t="shared" si="1055"/>
        <v/>
      </c>
      <c r="AL1742" s="71" t="str">
        <f t="shared" si="1063"/>
        <v>No Data</v>
      </c>
      <c r="AM1742" s="71">
        <f t="shared" si="1056"/>
        <v>0</v>
      </c>
    </row>
    <row r="1743" spans="1:39" x14ac:dyDescent="0.45">
      <c r="A1743" s="71" t="str">
        <f t="shared" si="1026"/>
        <v>2767550159</v>
      </c>
      <c r="B1743" s="71" t="str">
        <f t="shared" si="1027"/>
        <v>17-10-2019 18:12:16 UTC</v>
      </c>
      <c r="C1743" s="71" t="str">
        <f t="shared" si="1028"/>
        <v>bpy9-f34w-k0p5</v>
      </c>
      <c r="D1743" s="71" t="str">
        <f t="shared" si="1029"/>
        <v>-15.846214802004397</v>
      </c>
      <c r="E1743" s="71" t="str">
        <f t="shared" si="1030"/>
        <v>35.28965544886887</v>
      </c>
      <c r="F1743" s="71" t="str">
        <f t="shared" si="1031"/>
        <v>773.0</v>
      </c>
      <c r="G1743" s="71" t="str">
        <f t="shared" si="1032"/>
        <v>Malawi</v>
      </c>
      <c r="H1743" s="71" t="str">
        <f t="shared" si="1033"/>
        <v>Chiradzulu</v>
      </c>
      <c r="I1743" s="71" t="str">
        <f t="shared" si="1034"/>
        <v>Mpunga</v>
      </c>
      <c r="J1743" s="71" t="str">
        <f t="shared" si="1035"/>
        <v>Chalamanda</v>
      </c>
      <c r="K1743" s="71" t="str">
        <f t="shared" si="1036"/>
        <v>Chalamanda</v>
      </c>
      <c r="L1743" s="71">
        <f t="shared" si="1037"/>
        <v>0</v>
      </c>
      <c r="M1743" s="71">
        <f t="shared" si="1038"/>
        <v>0</v>
      </c>
      <c r="N1743" s="71">
        <f t="shared" si="1057"/>
        <v>4</v>
      </c>
      <c r="O1743" s="71" t="str">
        <f t="shared" si="1058"/>
        <v>Basic Level of Service</v>
      </c>
      <c r="P1743" s="71">
        <v>1</v>
      </c>
      <c r="Q1743" s="71" t="str">
        <f t="shared" si="1039"/>
        <v>Public Tap</v>
      </c>
      <c r="R1743" s="71" t="str">
        <f t="shared" si="1040"/>
        <v/>
      </c>
      <c r="S1743" s="71" t="str">
        <f t="shared" si="1059"/>
        <v>Public Tap</v>
      </c>
      <c r="T1743" s="71">
        <f t="shared" si="1041"/>
        <v>1</v>
      </c>
      <c r="U1743" s="71">
        <f t="shared" si="1042"/>
        <v>240</v>
      </c>
      <c r="V1743" s="71">
        <f t="shared" si="1043"/>
        <v>1</v>
      </c>
      <c r="W1743" s="71">
        <f t="shared" si="1044"/>
        <v>1</v>
      </c>
      <c r="X1743" s="71" t="str">
        <f t="shared" si="1045"/>
        <v/>
      </c>
      <c r="Y1743" s="71" t="str">
        <f t="shared" si="1046"/>
        <v/>
      </c>
      <c r="Z1743" s="71">
        <f t="shared" si="1060"/>
        <v>1</v>
      </c>
      <c r="AA1743" s="71">
        <f t="shared" si="1047"/>
        <v>0</v>
      </c>
      <c r="AB1743" s="71">
        <f t="shared" si="1048"/>
        <v>0</v>
      </c>
      <c r="AC1743" s="71" t="str">
        <f t="shared" si="1049"/>
        <v>Piped System</v>
      </c>
      <c r="AD1743" s="71" t="str">
        <f t="shared" si="1061"/>
        <v/>
      </c>
      <c r="AE1743" s="71" t="str">
        <f t="shared" si="1062"/>
        <v/>
      </c>
      <c r="AF1743" s="71" t="str">
        <f t="shared" si="1050"/>
        <v>No Data</v>
      </c>
      <c r="AG1743" s="71" t="str">
        <f t="shared" si="1051"/>
        <v/>
      </c>
      <c r="AH1743" s="71" t="str">
        <f t="shared" si="1052"/>
        <v/>
      </c>
      <c r="AI1743" s="71" t="str">
        <f t="shared" si="1053"/>
        <v/>
      </c>
      <c r="AJ1743" s="71" t="str">
        <f t="shared" si="1054"/>
        <v>Turbidity</v>
      </c>
      <c r="AK1743" s="71" t="str">
        <f t="shared" si="1055"/>
        <v/>
      </c>
      <c r="AL1743" s="71" t="str">
        <f t="shared" si="1063"/>
        <v>No Data</v>
      </c>
      <c r="AM1743" s="71">
        <f t="shared" si="1056"/>
        <v>0</v>
      </c>
    </row>
    <row r="1744" spans="1:39" x14ac:dyDescent="0.45">
      <c r="A1744" s="71" t="str">
        <f t="shared" si="1026"/>
        <v>2779160322</v>
      </c>
      <c r="B1744" s="71" t="str">
        <f t="shared" si="1027"/>
        <v>18-10-2019 07:07:12 UTC</v>
      </c>
      <c r="C1744" s="71" t="str">
        <f t="shared" si="1028"/>
        <v>smgs-8mn1-j2ad</v>
      </c>
      <c r="D1744" s="71" t="str">
        <f t="shared" si="1029"/>
        <v>-15.874888747930527</v>
      </c>
      <c r="E1744" s="71" t="str">
        <f t="shared" si="1030"/>
        <v>35.283889286220074</v>
      </c>
      <c r="F1744" s="71" t="str">
        <f t="shared" si="1031"/>
        <v>766.0</v>
      </c>
      <c r="G1744" s="71" t="str">
        <f t="shared" si="1032"/>
        <v>Malawi</v>
      </c>
      <c r="H1744" s="71" t="str">
        <f t="shared" si="1033"/>
        <v>Chiradzulu</v>
      </c>
      <c r="I1744" s="71" t="str">
        <f t="shared" si="1034"/>
        <v>Nkalo</v>
      </c>
      <c r="J1744" s="71" t="str">
        <f t="shared" si="1035"/>
        <v>Sekeya</v>
      </c>
      <c r="K1744" s="71" t="str">
        <f t="shared" si="1036"/>
        <v>Sekeya</v>
      </c>
      <c r="L1744" s="71">
        <f t="shared" si="1037"/>
        <v>0</v>
      </c>
      <c r="M1744" s="71">
        <f t="shared" si="1038"/>
        <v>0</v>
      </c>
      <c r="N1744" s="71">
        <f t="shared" si="1057"/>
        <v>4</v>
      </c>
      <c r="O1744" s="71" t="str">
        <f t="shared" si="1058"/>
        <v>Basic Level of Service</v>
      </c>
      <c r="P1744" s="71">
        <v>1</v>
      </c>
      <c r="Q1744" s="71" t="str">
        <f t="shared" si="1039"/>
        <v>Public Tap</v>
      </c>
      <c r="R1744" s="71" t="str">
        <f t="shared" si="1040"/>
        <v/>
      </c>
      <c r="S1744" s="71" t="str">
        <f t="shared" si="1059"/>
        <v>Public Tap</v>
      </c>
      <c r="T1744" s="71">
        <f t="shared" si="1041"/>
        <v>1</v>
      </c>
      <c r="U1744" s="71">
        <f t="shared" si="1042"/>
        <v>700</v>
      </c>
      <c r="V1744" s="71">
        <f t="shared" si="1043"/>
        <v>0</v>
      </c>
      <c r="W1744" s="71">
        <f t="shared" si="1044"/>
        <v>1</v>
      </c>
      <c r="X1744" s="71" t="str">
        <f t="shared" si="1045"/>
        <v/>
      </c>
      <c r="Y1744" s="71" t="str">
        <f t="shared" si="1046"/>
        <v/>
      </c>
      <c r="Z1744" s="71">
        <f t="shared" si="1060"/>
        <v>1</v>
      </c>
      <c r="AA1744" s="71">
        <f t="shared" si="1047"/>
        <v>0</v>
      </c>
      <c r="AB1744" s="71">
        <f t="shared" si="1048"/>
        <v>3</v>
      </c>
      <c r="AC1744" s="71" t="str">
        <f t="shared" si="1049"/>
        <v>Piped System</v>
      </c>
      <c r="AD1744" s="71" t="str">
        <f t="shared" si="1061"/>
        <v/>
      </c>
      <c r="AE1744" s="71">
        <f t="shared" si="1062"/>
        <v>822.85714285714289</v>
      </c>
      <c r="AF1744" s="71">
        <f t="shared" si="1050"/>
        <v>1</v>
      </c>
      <c r="AG1744" s="71" t="str">
        <f t="shared" si="1051"/>
        <v/>
      </c>
      <c r="AH1744" s="71" t="str">
        <f t="shared" si="1052"/>
        <v/>
      </c>
      <c r="AI1744" s="71" t="str">
        <f t="shared" si="1053"/>
        <v/>
      </c>
      <c r="AJ1744" s="71" t="str">
        <f t="shared" si="1054"/>
        <v>Turbidity</v>
      </c>
      <c r="AK1744" s="71" t="str">
        <f t="shared" si="1055"/>
        <v/>
      </c>
      <c r="AL1744" s="71" t="str">
        <f t="shared" si="1063"/>
        <v>No Data</v>
      </c>
      <c r="AM1744" s="71">
        <f t="shared" si="1056"/>
        <v>0</v>
      </c>
    </row>
    <row r="1745" spans="1:39" x14ac:dyDescent="0.45">
      <c r="A1745" s="71" t="str">
        <f t="shared" si="1026"/>
        <v>2755830313</v>
      </c>
      <c r="B1745" s="71" t="str">
        <f t="shared" si="1027"/>
        <v>18-10-2019 07:07:19 UTC</v>
      </c>
      <c r="C1745" s="71" t="str">
        <f t="shared" si="1028"/>
        <v>6fnx-84e6-f1n3</v>
      </c>
      <c r="D1745" s="71" t="str">
        <f t="shared" si="1029"/>
        <v>-15.866482704877853</v>
      </c>
      <c r="E1745" s="71" t="str">
        <f t="shared" si="1030"/>
        <v>35.283472118899226</v>
      </c>
      <c r="F1745" s="71" t="str">
        <f t="shared" si="1031"/>
        <v>765.0</v>
      </c>
      <c r="G1745" s="71" t="str">
        <f t="shared" si="1032"/>
        <v>Malawi</v>
      </c>
      <c r="H1745" s="71" t="str">
        <f t="shared" si="1033"/>
        <v>Chiradzulu</v>
      </c>
      <c r="I1745" s="71" t="str">
        <f t="shared" si="1034"/>
        <v>Nkalo</v>
      </c>
      <c r="J1745" s="71" t="str">
        <f t="shared" si="1035"/>
        <v>Sekeya</v>
      </c>
      <c r="K1745" s="71" t="str">
        <f t="shared" si="1036"/>
        <v>Magereta</v>
      </c>
      <c r="L1745" s="71">
        <f t="shared" si="1037"/>
        <v>0</v>
      </c>
      <c r="M1745" s="71">
        <f t="shared" si="1038"/>
        <v>0</v>
      </c>
      <c r="N1745" s="71">
        <f t="shared" si="1057"/>
        <v>3</v>
      </c>
      <c r="O1745" s="71" t="str">
        <f t="shared" si="1058"/>
        <v>Basic Level of Service</v>
      </c>
      <c r="P1745" s="71">
        <v>1</v>
      </c>
      <c r="Q1745" s="71" t="str">
        <f t="shared" si="1039"/>
        <v>Public Tap</v>
      </c>
      <c r="R1745" s="71" t="str">
        <f t="shared" si="1040"/>
        <v/>
      </c>
      <c r="S1745" s="71" t="str">
        <f t="shared" si="1059"/>
        <v>Public Tap</v>
      </c>
      <c r="T1745" s="71">
        <f t="shared" si="1041"/>
        <v>1</v>
      </c>
      <c r="U1745" s="71">
        <f t="shared" si="1042"/>
        <v>280</v>
      </c>
      <c r="V1745" s="71">
        <f t="shared" si="1043"/>
        <v>0</v>
      </c>
      <c r="W1745" s="71">
        <f t="shared" si="1044"/>
        <v>1</v>
      </c>
      <c r="X1745" s="71" t="str">
        <f t="shared" si="1045"/>
        <v/>
      </c>
      <c r="Y1745" s="71" t="str">
        <f t="shared" si="1046"/>
        <v/>
      </c>
      <c r="Z1745" s="71">
        <f t="shared" si="1060"/>
        <v>1</v>
      </c>
      <c r="AA1745" s="71">
        <f t="shared" si="1047"/>
        <v>0</v>
      </c>
      <c r="AB1745" s="71">
        <f t="shared" si="1048"/>
        <v>0</v>
      </c>
      <c r="AC1745" s="71" t="str">
        <f t="shared" si="1049"/>
        <v>Piped System</v>
      </c>
      <c r="AD1745" s="71" t="str">
        <f t="shared" si="1061"/>
        <v/>
      </c>
      <c r="AE1745" s="71" t="str">
        <f t="shared" si="1062"/>
        <v/>
      </c>
      <c r="AF1745" s="71" t="str">
        <f t="shared" si="1050"/>
        <v>No Data</v>
      </c>
      <c r="AG1745" s="71" t="str">
        <f t="shared" si="1051"/>
        <v/>
      </c>
      <c r="AH1745" s="71" t="str">
        <f t="shared" si="1052"/>
        <v/>
      </c>
      <c r="AI1745" s="71" t="str">
        <f t="shared" si="1053"/>
        <v/>
      </c>
      <c r="AJ1745" s="71" t="str">
        <f t="shared" si="1054"/>
        <v>Turbidity</v>
      </c>
      <c r="AK1745" s="71" t="str">
        <f t="shared" si="1055"/>
        <v/>
      </c>
      <c r="AL1745" s="71" t="str">
        <f t="shared" si="1063"/>
        <v>No Data</v>
      </c>
      <c r="AM1745" s="71">
        <f t="shared" si="1056"/>
        <v>0</v>
      </c>
    </row>
    <row r="1746" spans="1:39" x14ac:dyDescent="0.45">
      <c r="A1746" s="71" t="str">
        <f t="shared" si="1026"/>
        <v>2765770315</v>
      </c>
      <c r="B1746" s="71" t="str">
        <f t="shared" si="1027"/>
        <v>18-10-2019 07:07:24 UTC</v>
      </c>
      <c r="C1746" s="71" t="str">
        <f t="shared" si="1028"/>
        <v>jjjr-wyg4-965x</v>
      </c>
      <c r="D1746" s="71" t="str">
        <f t="shared" si="1029"/>
        <v>-15.873661511577666</v>
      </c>
      <c r="E1746" s="71" t="str">
        <f t="shared" si="1030"/>
        <v>35.28537590056658</v>
      </c>
      <c r="F1746" s="71" t="str">
        <f t="shared" si="1031"/>
        <v>763.0</v>
      </c>
      <c r="G1746" s="71" t="str">
        <f t="shared" si="1032"/>
        <v>Malawi</v>
      </c>
      <c r="H1746" s="71" t="str">
        <f t="shared" si="1033"/>
        <v>Chiradzulu</v>
      </c>
      <c r="I1746" s="71" t="str">
        <f t="shared" si="1034"/>
        <v>Nkalo</v>
      </c>
      <c r="J1746" s="71" t="str">
        <f t="shared" si="1035"/>
        <v>Sekeya</v>
      </c>
      <c r="K1746" s="71" t="str">
        <f t="shared" si="1036"/>
        <v>Sekeya</v>
      </c>
      <c r="L1746" s="71">
        <f t="shared" si="1037"/>
        <v>0</v>
      </c>
      <c r="M1746" s="71">
        <f t="shared" si="1038"/>
        <v>0</v>
      </c>
      <c r="N1746" s="71">
        <f t="shared" si="1057"/>
        <v>3</v>
      </c>
      <c r="O1746" s="71" t="str">
        <f t="shared" si="1058"/>
        <v>Basic Level of Service</v>
      </c>
      <c r="P1746" s="71">
        <v>1</v>
      </c>
      <c r="Q1746" s="71" t="str">
        <f t="shared" si="1039"/>
        <v>Public Tap</v>
      </c>
      <c r="R1746" s="71" t="str">
        <f t="shared" si="1040"/>
        <v/>
      </c>
      <c r="S1746" s="71" t="str">
        <f t="shared" si="1059"/>
        <v>Public Tap</v>
      </c>
      <c r="T1746" s="71">
        <f t="shared" si="1041"/>
        <v>1</v>
      </c>
      <c r="U1746" s="71">
        <f t="shared" si="1042"/>
        <v>400</v>
      </c>
      <c r="V1746" s="71">
        <f t="shared" si="1043"/>
        <v>0</v>
      </c>
      <c r="W1746" s="71">
        <f t="shared" si="1044"/>
        <v>1</v>
      </c>
      <c r="X1746" s="71" t="str">
        <f t="shared" si="1045"/>
        <v/>
      </c>
      <c r="Y1746" s="71" t="str">
        <f t="shared" si="1046"/>
        <v/>
      </c>
      <c r="Z1746" s="71">
        <f t="shared" si="1060"/>
        <v>1</v>
      </c>
      <c r="AA1746" s="71">
        <f t="shared" si="1047"/>
        <v>0</v>
      </c>
      <c r="AB1746" s="71">
        <f t="shared" si="1048"/>
        <v>0</v>
      </c>
      <c r="AC1746" s="71" t="str">
        <f t="shared" si="1049"/>
        <v>Piped System</v>
      </c>
      <c r="AD1746" s="71" t="str">
        <f t="shared" si="1061"/>
        <v/>
      </c>
      <c r="AE1746" s="71" t="str">
        <f t="shared" si="1062"/>
        <v/>
      </c>
      <c r="AF1746" s="71" t="str">
        <f t="shared" si="1050"/>
        <v>No Data</v>
      </c>
      <c r="AG1746" s="71" t="str">
        <f t="shared" si="1051"/>
        <v/>
      </c>
      <c r="AH1746" s="71" t="str">
        <f t="shared" si="1052"/>
        <v/>
      </c>
      <c r="AI1746" s="71" t="str">
        <f t="shared" si="1053"/>
        <v/>
      </c>
      <c r="AJ1746" s="71" t="str">
        <f t="shared" si="1054"/>
        <v>Turbidity</v>
      </c>
      <c r="AK1746" s="71" t="str">
        <f t="shared" si="1055"/>
        <v/>
      </c>
      <c r="AL1746" s="71" t="str">
        <f t="shared" si="1063"/>
        <v>No Data</v>
      </c>
      <c r="AM1746" s="71">
        <f t="shared" si="1056"/>
        <v>0</v>
      </c>
    </row>
    <row r="1747" spans="1:39" x14ac:dyDescent="0.45">
      <c r="A1747" s="71" t="str">
        <f t="shared" si="1026"/>
        <v>2771180370</v>
      </c>
      <c r="B1747" s="71" t="str">
        <f t="shared" si="1027"/>
        <v>18-10-2019 07:07:31 UTC</v>
      </c>
      <c r="C1747" s="71" t="str">
        <f t="shared" si="1028"/>
        <v>a3qm-kc8n-f5kh</v>
      </c>
      <c r="D1747" s="71" t="str">
        <f t="shared" si="1029"/>
        <v>-15.86887439712882</v>
      </c>
      <c r="E1747" s="71" t="str">
        <f t="shared" si="1030"/>
        <v>35.292005902156234</v>
      </c>
      <c r="F1747" s="71" t="str">
        <f t="shared" si="1031"/>
        <v>750.0</v>
      </c>
      <c r="G1747" s="71" t="str">
        <f t="shared" si="1032"/>
        <v>Malawi</v>
      </c>
      <c r="H1747" s="71" t="str">
        <f t="shared" si="1033"/>
        <v>Chiradzulu</v>
      </c>
      <c r="I1747" s="71" t="str">
        <f t="shared" si="1034"/>
        <v>Nkalo</v>
      </c>
      <c r="J1747" s="71" t="str">
        <f t="shared" si="1035"/>
        <v>Sekeya</v>
      </c>
      <c r="K1747" s="71" t="str">
        <f t="shared" si="1036"/>
        <v>Sekeya</v>
      </c>
      <c r="L1747" s="71">
        <f t="shared" si="1037"/>
        <v>0</v>
      </c>
      <c r="M1747" s="71">
        <f t="shared" si="1038"/>
        <v>0</v>
      </c>
      <c r="N1747" s="71">
        <f t="shared" si="1057"/>
        <v>6</v>
      </c>
      <c r="O1747" s="71" t="str">
        <f t="shared" si="1058"/>
        <v>Intermediate Level of Service</v>
      </c>
      <c r="P1747" s="71">
        <v>1</v>
      </c>
      <c r="Q1747" s="71" t="str">
        <f t="shared" si="1039"/>
        <v>Public Tap</v>
      </c>
      <c r="R1747" s="71" t="str">
        <f t="shared" si="1040"/>
        <v/>
      </c>
      <c r="S1747" s="71" t="str">
        <f t="shared" si="1059"/>
        <v>Public Tap</v>
      </c>
      <c r="T1747" s="71">
        <f t="shared" si="1041"/>
        <v>1</v>
      </c>
      <c r="U1747" s="71">
        <f t="shared" si="1042"/>
        <v>300</v>
      </c>
      <c r="V1747" s="71">
        <f t="shared" si="1043"/>
        <v>0</v>
      </c>
      <c r="W1747" s="71">
        <f t="shared" si="1044"/>
        <v>1</v>
      </c>
      <c r="X1747" s="71" t="str">
        <f t="shared" si="1045"/>
        <v/>
      </c>
      <c r="Y1747" s="71" t="str">
        <f t="shared" si="1046"/>
        <v/>
      </c>
      <c r="Z1747" s="71">
        <f t="shared" si="1060"/>
        <v>1</v>
      </c>
      <c r="AA1747" s="71">
        <f t="shared" si="1047"/>
        <v>1</v>
      </c>
      <c r="AB1747" s="71">
        <f t="shared" si="1048"/>
        <v>3</v>
      </c>
      <c r="AC1747" s="71" t="str">
        <f t="shared" si="1049"/>
        <v>Piped System</v>
      </c>
      <c r="AD1747" s="71" t="str">
        <f t="shared" si="1061"/>
        <v/>
      </c>
      <c r="AE1747" s="71">
        <f t="shared" si="1062"/>
        <v>1920</v>
      </c>
      <c r="AF1747" s="71">
        <f t="shared" si="1050"/>
        <v>1</v>
      </c>
      <c r="AG1747" s="71" t="str">
        <f t="shared" si="1051"/>
        <v/>
      </c>
      <c r="AH1747" s="71" t="str">
        <f t="shared" si="1052"/>
        <v/>
      </c>
      <c r="AI1747" s="71">
        <f t="shared" si="1053"/>
        <v>1</v>
      </c>
      <c r="AJ1747" s="71" t="str">
        <f t="shared" si="1054"/>
        <v>Turbidity</v>
      </c>
      <c r="AK1747" s="71" t="str">
        <f t="shared" si="1055"/>
        <v/>
      </c>
      <c r="AL1747" s="71" t="str">
        <f t="shared" si="1063"/>
        <v>No Data</v>
      </c>
      <c r="AM1747" s="71">
        <f t="shared" si="1056"/>
        <v>1</v>
      </c>
    </row>
    <row r="1748" spans="1:39" x14ac:dyDescent="0.45">
      <c r="A1748" s="71" t="str">
        <f t="shared" si="1026"/>
        <v>2777410289</v>
      </c>
      <c r="B1748" s="71" t="str">
        <f t="shared" si="1027"/>
        <v>18-10-2019 07:07:37 UTC</v>
      </c>
      <c r="C1748" s="71" t="str">
        <f t="shared" si="1028"/>
        <v>ssaf-4xq2-fpkh</v>
      </c>
      <c r="D1748" s="71" t="str">
        <f t="shared" si="1029"/>
        <v>-15.865805824287236</v>
      </c>
      <c r="E1748" s="71" t="str">
        <f t="shared" si="1030"/>
        <v>35.2838584408164</v>
      </c>
      <c r="F1748" s="71" t="str">
        <f t="shared" si="1031"/>
        <v>754.0</v>
      </c>
      <c r="G1748" s="71" t="str">
        <f t="shared" si="1032"/>
        <v>Malawi</v>
      </c>
      <c r="H1748" s="71" t="str">
        <f t="shared" si="1033"/>
        <v>Chiradzulu</v>
      </c>
      <c r="I1748" s="71" t="str">
        <f t="shared" si="1034"/>
        <v>Nkalo</v>
      </c>
      <c r="J1748" s="71" t="str">
        <f t="shared" si="1035"/>
        <v>Sekeya</v>
      </c>
      <c r="K1748" s="71" t="str">
        <f t="shared" si="1036"/>
        <v>Sekeya</v>
      </c>
      <c r="L1748" s="71">
        <f t="shared" si="1037"/>
        <v>0</v>
      </c>
      <c r="M1748" s="71">
        <f t="shared" si="1038"/>
        <v>0</v>
      </c>
      <c r="N1748" s="71">
        <f t="shared" si="1057"/>
        <v>3</v>
      </c>
      <c r="O1748" s="71" t="str">
        <f t="shared" si="1058"/>
        <v>Basic Level of Service</v>
      </c>
      <c r="P1748" s="71">
        <v>1</v>
      </c>
      <c r="Q1748" s="71" t="str">
        <f t="shared" si="1039"/>
        <v>Public Tap</v>
      </c>
      <c r="R1748" s="71" t="str">
        <f t="shared" si="1040"/>
        <v/>
      </c>
      <c r="S1748" s="71" t="str">
        <f t="shared" si="1059"/>
        <v>Public Tap</v>
      </c>
      <c r="T1748" s="71">
        <f t="shared" si="1041"/>
        <v>1</v>
      </c>
      <c r="U1748" s="71">
        <f t="shared" si="1042"/>
        <v>150</v>
      </c>
      <c r="V1748" s="71">
        <f t="shared" si="1043"/>
        <v>1</v>
      </c>
      <c r="W1748" s="71">
        <f t="shared" si="1044"/>
        <v>0</v>
      </c>
      <c r="X1748" s="71">
        <f t="shared" si="1045"/>
        <v>1</v>
      </c>
      <c r="Y1748" s="71">
        <f t="shared" si="1046"/>
        <v>0</v>
      </c>
      <c r="Z1748" s="71">
        <f t="shared" si="1060"/>
        <v>0</v>
      </c>
      <c r="AA1748" s="71">
        <f t="shared" si="1047"/>
        <v>0</v>
      </c>
      <c r="AB1748" s="71">
        <f t="shared" si="1048"/>
        <v>0</v>
      </c>
      <c r="AC1748" s="71" t="str">
        <f t="shared" si="1049"/>
        <v>Piped System</v>
      </c>
      <c r="AD1748" s="71" t="str">
        <f t="shared" si="1061"/>
        <v/>
      </c>
      <c r="AE1748" s="71" t="str">
        <f t="shared" si="1062"/>
        <v/>
      </c>
      <c r="AF1748" s="71" t="str">
        <f t="shared" si="1050"/>
        <v>No Data</v>
      </c>
      <c r="AG1748" s="71" t="str">
        <f t="shared" si="1051"/>
        <v/>
      </c>
      <c r="AH1748" s="71" t="str">
        <f t="shared" si="1052"/>
        <v/>
      </c>
      <c r="AI1748" s="71" t="str">
        <f t="shared" si="1053"/>
        <v/>
      </c>
      <c r="AJ1748" s="71" t="str">
        <f t="shared" si="1054"/>
        <v>Turbidity</v>
      </c>
      <c r="AK1748" s="71" t="str">
        <f t="shared" si="1055"/>
        <v/>
      </c>
      <c r="AL1748" s="71" t="str">
        <f t="shared" si="1063"/>
        <v>No Data</v>
      </c>
      <c r="AM1748" s="71">
        <f t="shared" si="1056"/>
        <v>0</v>
      </c>
    </row>
    <row r="1749" spans="1:39" x14ac:dyDescent="0.45">
      <c r="A1749" s="71" t="str">
        <f t="shared" si="1026"/>
        <v>2784400410</v>
      </c>
      <c r="B1749" s="71" t="str">
        <f t="shared" si="1027"/>
        <v>18-10-2019 07:07:46 UTC</v>
      </c>
      <c r="C1749" s="71" t="str">
        <f t="shared" si="1028"/>
        <v>13p0-kx0v-e0a5</v>
      </c>
      <c r="D1749" s="71" t="str">
        <f t="shared" si="1029"/>
        <v>-15.868697790428996</v>
      </c>
      <c r="E1749" s="71" t="str">
        <f t="shared" si="1030"/>
        <v>35.29194127768278</v>
      </c>
      <c r="F1749" s="71" t="str">
        <f t="shared" si="1031"/>
        <v>739.0</v>
      </c>
      <c r="G1749" s="71" t="str">
        <f t="shared" si="1032"/>
        <v>Malawi</v>
      </c>
      <c r="H1749" s="71" t="str">
        <f t="shared" si="1033"/>
        <v>Chiradzulu</v>
      </c>
      <c r="I1749" s="71" t="str">
        <f t="shared" si="1034"/>
        <v>Nkalo</v>
      </c>
      <c r="J1749" s="71" t="str">
        <f t="shared" si="1035"/>
        <v>Sekeya</v>
      </c>
      <c r="K1749" s="71" t="str">
        <f t="shared" si="1036"/>
        <v>Sekeya</v>
      </c>
      <c r="L1749" s="71">
        <f t="shared" si="1037"/>
        <v>0</v>
      </c>
      <c r="M1749" s="71">
        <f t="shared" si="1038"/>
        <v>0</v>
      </c>
      <c r="N1749" s="71">
        <f t="shared" si="1057"/>
        <v>6</v>
      </c>
      <c r="O1749" s="71" t="str">
        <f t="shared" si="1058"/>
        <v>Intermediate Level of Service</v>
      </c>
      <c r="P1749" s="71">
        <v>1</v>
      </c>
      <c r="Q1749" s="71" t="str">
        <f t="shared" si="1039"/>
        <v>Malda Handpump</v>
      </c>
      <c r="R1749" s="71" t="str">
        <f t="shared" si="1040"/>
        <v/>
      </c>
      <c r="S1749" s="71" t="str">
        <f t="shared" si="1059"/>
        <v>Malda Handpump</v>
      </c>
      <c r="T1749" s="71">
        <f t="shared" si="1041"/>
        <v>1</v>
      </c>
      <c r="U1749" s="71">
        <f t="shared" si="1042"/>
        <v>300</v>
      </c>
      <c r="V1749" s="71">
        <f t="shared" si="1043"/>
        <v>0</v>
      </c>
      <c r="W1749" s="71">
        <f t="shared" si="1044"/>
        <v>1</v>
      </c>
      <c r="X1749" s="71" t="str">
        <f t="shared" si="1045"/>
        <v/>
      </c>
      <c r="Y1749" s="71" t="str">
        <f t="shared" si="1046"/>
        <v/>
      </c>
      <c r="Z1749" s="71">
        <f t="shared" si="1060"/>
        <v>1</v>
      </c>
      <c r="AA1749" s="71">
        <f t="shared" si="1047"/>
        <v>1</v>
      </c>
      <c r="AB1749" s="71">
        <f t="shared" si="1048"/>
        <v>59</v>
      </c>
      <c r="AC1749" s="71" t="str">
        <f t="shared" si="1049"/>
        <v>Handpump</v>
      </c>
      <c r="AD1749" s="71">
        <f t="shared" si="1061"/>
        <v>59</v>
      </c>
      <c r="AE1749" s="71" t="str">
        <f t="shared" si="1062"/>
        <v/>
      </c>
      <c r="AF1749" s="71">
        <f t="shared" si="1050"/>
        <v>1</v>
      </c>
      <c r="AG1749" s="71" t="str">
        <f t="shared" si="1051"/>
        <v/>
      </c>
      <c r="AH1749" s="71" t="str">
        <f t="shared" si="1052"/>
        <v/>
      </c>
      <c r="AI1749" s="71">
        <f t="shared" si="1053"/>
        <v>1</v>
      </c>
      <c r="AJ1749" s="71" t="str">
        <f t="shared" si="1054"/>
        <v>Turbidity</v>
      </c>
      <c r="AK1749" s="71">
        <f t="shared" si="1055"/>
        <v>1</v>
      </c>
      <c r="AL1749" s="71">
        <f t="shared" si="1063"/>
        <v>1</v>
      </c>
      <c r="AM1749" s="71">
        <f t="shared" si="1056"/>
        <v>0</v>
      </c>
    </row>
    <row r="1750" spans="1:39" x14ac:dyDescent="0.45">
      <c r="A1750" s="71" t="str">
        <f t="shared" si="1026"/>
        <v>2757540347</v>
      </c>
      <c r="B1750" s="71" t="str">
        <f t="shared" si="1027"/>
        <v>18-10-2019 07:08:16 UTC</v>
      </c>
      <c r="C1750" s="71" t="str">
        <f t="shared" si="1028"/>
        <v>m1y3-jbnr-wajh</v>
      </c>
      <c r="D1750" s="71" t="str">
        <f t="shared" si="1029"/>
        <v>-15.872634057886899</v>
      </c>
      <c r="E1750" s="71" t="str">
        <f t="shared" si="1030"/>
        <v>35.288636796176434</v>
      </c>
      <c r="F1750" s="71" t="str">
        <f t="shared" si="1031"/>
        <v>774.0</v>
      </c>
      <c r="G1750" s="71" t="str">
        <f t="shared" si="1032"/>
        <v>Malawi</v>
      </c>
      <c r="H1750" s="71" t="str">
        <f t="shared" si="1033"/>
        <v>Chiradzulu</v>
      </c>
      <c r="I1750" s="71" t="str">
        <f t="shared" si="1034"/>
        <v>Nkalo</v>
      </c>
      <c r="J1750" s="71" t="str">
        <f t="shared" si="1035"/>
        <v>Sekeya</v>
      </c>
      <c r="K1750" s="71" t="str">
        <f t="shared" si="1036"/>
        <v>Sekeya</v>
      </c>
      <c r="L1750" s="71">
        <f t="shared" si="1037"/>
        <v>0</v>
      </c>
      <c r="M1750" s="71">
        <f t="shared" si="1038"/>
        <v>0</v>
      </c>
      <c r="N1750" s="71">
        <f t="shared" si="1057"/>
        <v>7</v>
      </c>
      <c r="O1750" s="71" t="str">
        <f t="shared" si="1058"/>
        <v>Intermediate Level of Service</v>
      </c>
      <c r="P1750" s="71">
        <v>1</v>
      </c>
      <c r="Q1750" s="71" t="str">
        <f t="shared" si="1039"/>
        <v>Private Tap on a piped system</v>
      </c>
      <c r="R1750" s="71" t="str">
        <f t="shared" si="1040"/>
        <v/>
      </c>
      <c r="S1750" s="71" t="str">
        <f t="shared" si="1059"/>
        <v>Private Tap on a piped system</v>
      </c>
      <c r="T1750" s="71">
        <f t="shared" si="1041"/>
        <v>1</v>
      </c>
      <c r="U1750" s="71">
        <f t="shared" si="1042"/>
        <v>50</v>
      </c>
      <c r="V1750" s="71">
        <f t="shared" si="1043"/>
        <v>1</v>
      </c>
      <c r="W1750" s="71">
        <f t="shared" si="1044"/>
        <v>1</v>
      </c>
      <c r="X1750" s="71" t="str">
        <f t="shared" si="1045"/>
        <v/>
      </c>
      <c r="Y1750" s="71" t="str">
        <f t="shared" si="1046"/>
        <v/>
      </c>
      <c r="Z1750" s="71">
        <f t="shared" si="1060"/>
        <v>1</v>
      </c>
      <c r="AA1750" s="71">
        <f t="shared" si="1047"/>
        <v>1</v>
      </c>
      <c r="AB1750" s="71">
        <f t="shared" si="1048"/>
        <v>3</v>
      </c>
      <c r="AC1750" s="71" t="str">
        <f t="shared" si="1049"/>
        <v>Piped System</v>
      </c>
      <c r="AD1750" s="71" t="str">
        <f t="shared" si="1061"/>
        <v/>
      </c>
      <c r="AE1750" s="71">
        <f t="shared" si="1062"/>
        <v>11520</v>
      </c>
      <c r="AF1750" s="71">
        <f t="shared" si="1050"/>
        <v>1</v>
      </c>
      <c r="AG1750" s="71" t="str">
        <f t="shared" si="1051"/>
        <v/>
      </c>
      <c r="AH1750" s="71" t="str">
        <f t="shared" si="1052"/>
        <v/>
      </c>
      <c r="AI1750" s="71" t="str">
        <f t="shared" si="1053"/>
        <v/>
      </c>
      <c r="AJ1750" s="71" t="str">
        <f t="shared" si="1054"/>
        <v>Turbidity</v>
      </c>
      <c r="AK1750" s="71" t="str">
        <f t="shared" si="1055"/>
        <v/>
      </c>
      <c r="AL1750" s="71" t="str">
        <f t="shared" si="1063"/>
        <v>No Data</v>
      </c>
      <c r="AM1750" s="71">
        <f t="shared" si="1056"/>
        <v>1</v>
      </c>
    </row>
    <row r="1751" spans="1:39" x14ac:dyDescent="0.45">
      <c r="A1751" s="71" t="str">
        <f t="shared" si="1026"/>
        <v>2775300329</v>
      </c>
      <c r="B1751" s="71" t="str">
        <f t="shared" si="1027"/>
        <v>18-10-2019 07:08:22 UTC</v>
      </c>
      <c r="C1751" s="71" t="str">
        <f t="shared" si="1028"/>
        <v>7mxk-vtgm-2dm5</v>
      </c>
      <c r="D1751" s="71" t="str">
        <f t="shared" si="1029"/>
        <v>-15.875438014045358</v>
      </c>
      <c r="E1751" s="71" t="str">
        <f t="shared" si="1030"/>
        <v>35.2856373321265</v>
      </c>
      <c r="F1751" s="71" t="str">
        <f t="shared" si="1031"/>
        <v>760.0</v>
      </c>
      <c r="G1751" s="71" t="str">
        <f t="shared" si="1032"/>
        <v>Malawi</v>
      </c>
      <c r="H1751" s="71" t="str">
        <f t="shared" si="1033"/>
        <v>Chiradzulu</v>
      </c>
      <c r="I1751" s="71" t="str">
        <f t="shared" si="1034"/>
        <v>Nkalo</v>
      </c>
      <c r="J1751" s="71" t="str">
        <f t="shared" si="1035"/>
        <v>Sekeya</v>
      </c>
      <c r="K1751" s="71" t="str">
        <f t="shared" si="1036"/>
        <v>Sekeya</v>
      </c>
      <c r="L1751" s="71">
        <f t="shared" si="1037"/>
        <v>0</v>
      </c>
      <c r="M1751" s="71">
        <f t="shared" si="1038"/>
        <v>0</v>
      </c>
      <c r="N1751" s="71">
        <f t="shared" si="1057"/>
        <v>4</v>
      </c>
      <c r="O1751" s="71" t="str">
        <f t="shared" si="1058"/>
        <v>Basic Level of Service</v>
      </c>
      <c r="P1751" s="71">
        <v>1</v>
      </c>
      <c r="Q1751" s="71" t="str">
        <f t="shared" si="1039"/>
        <v>Private Tap on a piped system</v>
      </c>
      <c r="R1751" s="71" t="str">
        <f t="shared" si="1040"/>
        <v/>
      </c>
      <c r="S1751" s="71" t="str">
        <f t="shared" si="1059"/>
        <v>Private Tap on a piped system</v>
      </c>
      <c r="T1751" s="71">
        <f t="shared" si="1041"/>
        <v>1</v>
      </c>
      <c r="U1751" s="71">
        <f t="shared" si="1042"/>
        <v>40</v>
      </c>
      <c r="V1751" s="71">
        <f t="shared" si="1043"/>
        <v>1</v>
      </c>
      <c r="W1751" s="71">
        <f t="shared" si="1044"/>
        <v>0</v>
      </c>
      <c r="X1751" s="71">
        <f t="shared" si="1045"/>
        <v>1</v>
      </c>
      <c r="Y1751" s="71">
        <f t="shared" si="1046"/>
        <v>0</v>
      </c>
      <c r="Z1751" s="71">
        <f t="shared" si="1060"/>
        <v>0</v>
      </c>
      <c r="AA1751" s="71">
        <f t="shared" si="1047"/>
        <v>0</v>
      </c>
      <c r="AB1751" s="71">
        <f t="shared" si="1048"/>
        <v>0</v>
      </c>
      <c r="AC1751" s="71" t="str">
        <f t="shared" si="1049"/>
        <v>Piped System</v>
      </c>
      <c r="AD1751" s="71" t="str">
        <f t="shared" si="1061"/>
        <v/>
      </c>
      <c r="AE1751" s="71" t="str">
        <f t="shared" si="1062"/>
        <v/>
      </c>
      <c r="AF1751" s="71" t="str">
        <f t="shared" si="1050"/>
        <v>No Data</v>
      </c>
      <c r="AG1751" s="71" t="str">
        <f t="shared" si="1051"/>
        <v/>
      </c>
      <c r="AH1751" s="71" t="str">
        <f t="shared" si="1052"/>
        <v/>
      </c>
      <c r="AI1751" s="71" t="str">
        <f t="shared" si="1053"/>
        <v/>
      </c>
      <c r="AJ1751" s="71" t="str">
        <f t="shared" si="1054"/>
        <v>Turbidity</v>
      </c>
      <c r="AK1751" s="71" t="str">
        <f t="shared" si="1055"/>
        <v/>
      </c>
      <c r="AL1751" s="71" t="str">
        <f t="shared" si="1063"/>
        <v>No Data</v>
      </c>
      <c r="AM1751" s="71">
        <f t="shared" si="1056"/>
        <v>1</v>
      </c>
    </row>
    <row r="1752" spans="1:39" x14ac:dyDescent="0.45">
      <c r="A1752" s="71" t="str">
        <f t="shared" si="1026"/>
        <v>2773350382</v>
      </c>
      <c r="B1752" s="71" t="str">
        <f t="shared" si="1027"/>
        <v>18-10-2019 07:08:27 UTC</v>
      </c>
      <c r="C1752" s="71" t="str">
        <f t="shared" si="1028"/>
        <v>7nn4-v717-5012</v>
      </c>
      <c r="D1752" s="71" t="str">
        <f t="shared" si="1029"/>
        <v>-15.87725994642824</v>
      </c>
      <c r="E1752" s="71" t="str">
        <f t="shared" si="1030"/>
        <v>35.28392122127116</v>
      </c>
      <c r="F1752" s="71" t="str">
        <f t="shared" si="1031"/>
        <v>787.0</v>
      </c>
      <c r="G1752" s="71" t="str">
        <f t="shared" si="1032"/>
        <v>Malawi</v>
      </c>
      <c r="H1752" s="71" t="str">
        <f t="shared" si="1033"/>
        <v>Chiradzulu</v>
      </c>
      <c r="I1752" s="71" t="str">
        <f t="shared" si="1034"/>
        <v>Nkalo</v>
      </c>
      <c r="J1752" s="71" t="str">
        <f t="shared" si="1035"/>
        <v>Sekeya</v>
      </c>
      <c r="K1752" s="71" t="str">
        <f t="shared" si="1036"/>
        <v>Matuwa</v>
      </c>
      <c r="L1752" s="71">
        <f t="shared" si="1037"/>
        <v>0</v>
      </c>
      <c r="M1752" s="71">
        <f t="shared" si="1038"/>
        <v>0</v>
      </c>
      <c r="N1752" s="71">
        <f t="shared" si="1057"/>
        <v>6</v>
      </c>
      <c r="O1752" s="71" t="str">
        <f t="shared" si="1058"/>
        <v>Intermediate Level of Service</v>
      </c>
      <c r="P1752" s="71">
        <v>1</v>
      </c>
      <c r="Q1752" s="71" t="str">
        <f t="shared" si="1039"/>
        <v>Private Tap on a piped system</v>
      </c>
      <c r="R1752" s="71" t="str">
        <f t="shared" si="1040"/>
        <v/>
      </c>
      <c r="S1752" s="71" t="str">
        <f t="shared" si="1059"/>
        <v>Private Tap on a piped system</v>
      </c>
      <c r="T1752" s="71">
        <f t="shared" si="1041"/>
        <v>1</v>
      </c>
      <c r="U1752" s="71">
        <f t="shared" si="1042"/>
        <v>48</v>
      </c>
      <c r="V1752" s="71">
        <f t="shared" si="1043"/>
        <v>1</v>
      </c>
      <c r="W1752" s="71">
        <f t="shared" si="1044"/>
        <v>1</v>
      </c>
      <c r="X1752" s="71" t="str">
        <f t="shared" si="1045"/>
        <v/>
      </c>
      <c r="Y1752" s="71" t="str">
        <f t="shared" si="1046"/>
        <v/>
      </c>
      <c r="Z1752" s="71">
        <f t="shared" si="1060"/>
        <v>1</v>
      </c>
      <c r="AA1752" s="71">
        <f t="shared" si="1047"/>
        <v>0</v>
      </c>
      <c r="AB1752" s="71">
        <f t="shared" si="1048"/>
        <v>3</v>
      </c>
      <c r="AC1752" s="71" t="str">
        <f t="shared" si="1049"/>
        <v>Piped System</v>
      </c>
      <c r="AD1752" s="71" t="str">
        <f t="shared" si="1061"/>
        <v/>
      </c>
      <c r="AE1752" s="71">
        <f t="shared" si="1062"/>
        <v>12000</v>
      </c>
      <c r="AF1752" s="71">
        <f t="shared" si="1050"/>
        <v>1</v>
      </c>
      <c r="AG1752" s="71" t="str">
        <f t="shared" si="1051"/>
        <v/>
      </c>
      <c r="AH1752" s="71" t="str">
        <f t="shared" si="1052"/>
        <v/>
      </c>
      <c r="AI1752" s="71" t="str">
        <f t="shared" si="1053"/>
        <v/>
      </c>
      <c r="AJ1752" s="71" t="str">
        <f t="shared" si="1054"/>
        <v>Turbidity</v>
      </c>
      <c r="AK1752" s="71" t="str">
        <f t="shared" si="1055"/>
        <v/>
      </c>
      <c r="AL1752" s="71" t="str">
        <f t="shared" si="1063"/>
        <v>No Data</v>
      </c>
      <c r="AM1752" s="71">
        <f t="shared" si="1056"/>
        <v>1</v>
      </c>
    </row>
    <row r="1753" spans="1:39" x14ac:dyDescent="0.45">
      <c r="A1753" s="71" t="str">
        <f t="shared" si="1026"/>
        <v>2777410295</v>
      </c>
      <c r="B1753" s="71" t="str">
        <f t="shared" si="1027"/>
        <v>18-10-2019 07:09:13 UTC</v>
      </c>
      <c r="C1753" s="71" t="str">
        <f t="shared" si="1028"/>
        <v>ghbb-awk3-grhr</v>
      </c>
      <c r="D1753" s="71" t="str">
        <f t="shared" si="1029"/>
        <v>-15.879091937094927</v>
      </c>
      <c r="E1753" s="71" t="str">
        <f t="shared" si="1030"/>
        <v>35.28483476489782</v>
      </c>
      <c r="F1753" s="71" t="str">
        <f t="shared" si="1031"/>
        <v>772.0</v>
      </c>
      <c r="G1753" s="71" t="str">
        <f t="shared" si="1032"/>
        <v>Malawi</v>
      </c>
      <c r="H1753" s="71" t="str">
        <f t="shared" si="1033"/>
        <v>Chiradzulu</v>
      </c>
      <c r="I1753" s="71" t="str">
        <f t="shared" si="1034"/>
        <v>Nkalo</v>
      </c>
      <c r="J1753" s="71" t="str">
        <f t="shared" si="1035"/>
        <v>Sekeya</v>
      </c>
      <c r="K1753" s="71" t="str">
        <f t="shared" si="1036"/>
        <v>Matuwa</v>
      </c>
      <c r="L1753" s="71">
        <f t="shared" si="1037"/>
        <v>0</v>
      </c>
      <c r="M1753" s="71">
        <f t="shared" si="1038"/>
        <v>0</v>
      </c>
      <c r="N1753" s="71">
        <f t="shared" si="1057"/>
        <v>4</v>
      </c>
      <c r="O1753" s="71" t="str">
        <f t="shared" si="1058"/>
        <v>Basic Level of Service</v>
      </c>
      <c r="P1753" s="71">
        <v>1</v>
      </c>
      <c r="Q1753" s="71" t="str">
        <f t="shared" si="1039"/>
        <v>Public Tap</v>
      </c>
      <c r="R1753" s="71" t="str">
        <f t="shared" si="1040"/>
        <v/>
      </c>
      <c r="S1753" s="71" t="str">
        <f t="shared" si="1059"/>
        <v>Public Tap</v>
      </c>
      <c r="T1753" s="71">
        <f t="shared" si="1041"/>
        <v>1</v>
      </c>
      <c r="U1753" s="71">
        <f t="shared" si="1042"/>
        <v>600</v>
      </c>
      <c r="V1753" s="71">
        <f t="shared" si="1043"/>
        <v>0</v>
      </c>
      <c r="W1753" s="71">
        <f t="shared" si="1044"/>
        <v>1</v>
      </c>
      <c r="X1753" s="71" t="str">
        <f t="shared" si="1045"/>
        <v/>
      </c>
      <c r="Y1753" s="71" t="str">
        <f t="shared" si="1046"/>
        <v/>
      </c>
      <c r="Z1753" s="71">
        <f t="shared" si="1060"/>
        <v>1</v>
      </c>
      <c r="AA1753" s="71">
        <f t="shared" si="1047"/>
        <v>0</v>
      </c>
      <c r="AB1753" s="71">
        <f t="shared" si="1048"/>
        <v>0</v>
      </c>
      <c r="AC1753" s="71" t="str">
        <f t="shared" si="1049"/>
        <v>Piped System</v>
      </c>
      <c r="AD1753" s="71" t="str">
        <f t="shared" si="1061"/>
        <v/>
      </c>
      <c r="AE1753" s="71" t="str">
        <f t="shared" si="1062"/>
        <v/>
      </c>
      <c r="AF1753" s="71" t="str">
        <f t="shared" si="1050"/>
        <v>No Data</v>
      </c>
      <c r="AG1753" s="71" t="str">
        <f t="shared" si="1051"/>
        <v/>
      </c>
      <c r="AH1753" s="71" t="str">
        <f t="shared" si="1052"/>
        <v/>
      </c>
      <c r="AI1753" s="71" t="str">
        <f t="shared" si="1053"/>
        <v/>
      </c>
      <c r="AJ1753" s="71" t="str">
        <f t="shared" si="1054"/>
        <v>Turbidity</v>
      </c>
      <c r="AK1753" s="71" t="str">
        <f t="shared" si="1055"/>
        <v/>
      </c>
      <c r="AL1753" s="71" t="str">
        <f t="shared" si="1063"/>
        <v>No Data</v>
      </c>
      <c r="AM1753" s="71">
        <f t="shared" si="1056"/>
        <v>1</v>
      </c>
    </row>
    <row r="1754" spans="1:39" x14ac:dyDescent="0.45">
      <c r="A1754" s="71" t="str">
        <f t="shared" si="1026"/>
        <v>2757540362</v>
      </c>
      <c r="B1754" s="71" t="str">
        <f t="shared" si="1027"/>
        <v>18-10-2019 07:09:19 UTC</v>
      </c>
      <c r="C1754" s="71" t="str">
        <f t="shared" si="1028"/>
        <v>n39b-3ut0-up6f</v>
      </c>
      <c r="D1754" s="71" t="str">
        <f t="shared" si="1029"/>
        <v>-15.881595150567591</v>
      </c>
      <c r="E1754" s="71" t="str">
        <f t="shared" si="1030"/>
        <v>35.28572735376656</v>
      </c>
      <c r="F1754" s="71" t="str">
        <f t="shared" si="1031"/>
        <v>752.0</v>
      </c>
      <c r="G1754" s="71" t="str">
        <f t="shared" si="1032"/>
        <v>Malawi</v>
      </c>
      <c r="H1754" s="71" t="str">
        <f t="shared" si="1033"/>
        <v>Chiradzulu</v>
      </c>
      <c r="I1754" s="71" t="str">
        <f t="shared" si="1034"/>
        <v>Nkalo</v>
      </c>
      <c r="J1754" s="71" t="str">
        <f t="shared" si="1035"/>
        <v>Sekeya</v>
      </c>
      <c r="K1754" s="71" t="str">
        <f t="shared" si="1036"/>
        <v>Matuwa</v>
      </c>
      <c r="L1754" s="71">
        <f t="shared" si="1037"/>
        <v>0</v>
      </c>
      <c r="M1754" s="71">
        <f t="shared" si="1038"/>
        <v>0</v>
      </c>
      <c r="N1754" s="71">
        <f t="shared" si="1057"/>
        <v>5</v>
      </c>
      <c r="O1754" s="71" t="str">
        <f t="shared" si="1058"/>
        <v>Basic Level of Service</v>
      </c>
      <c r="P1754" s="71">
        <v>1</v>
      </c>
      <c r="Q1754" s="71" t="str">
        <f t="shared" si="1039"/>
        <v>Private Tap on a piped system</v>
      </c>
      <c r="R1754" s="71" t="str">
        <f t="shared" si="1040"/>
        <v/>
      </c>
      <c r="S1754" s="71" t="str">
        <f t="shared" si="1059"/>
        <v>Private Tap on a piped system</v>
      </c>
      <c r="T1754" s="71">
        <f t="shared" si="1041"/>
        <v>1</v>
      </c>
      <c r="U1754" s="71">
        <f t="shared" si="1042"/>
        <v>60</v>
      </c>
      <c r="V1754" s="71">
        <f t="shared" si="1043"/>
        <v>1</v>
      </c>
      <c r="W1754" s="71">
        <f t="shared" si="1044"/>
        <v>1</v>
      </c>
      <c r="X1754" s="71" t="str">
        <f t="shared" si="1045"/>
        <v/>
      </c>
      <c r="Y1754" s="71" t="str">
        <f t="shared" si="1046"/>
        <v/>
      </c>
      <c r="Z1754" s="71">
        <f t="shared" si="1060"/>
        <v>1</v>
      </c>
      <c r="AA1754" s="71">
        <f t="shared" si="1047"/>
        <v>0</v>
      </c>
      <c r="AB1754" s="71">
        <f t="shared" si="1048"/>
        <v>0</v>
      </c>
      <c r="AC1754" s="71" t="str">
        <f t="shared" si="1049"/>
        <v>Piped System</v>
      </c>
      <c r="AD1754" s="71" t="str">
        <f t="shared" si="1061"/>
        <v/>
      </c>
      <c r="AE1754" s="71" t="str">
        <f t="shared" si="1062"/>
        <v/>
      </c>
      <c r="AF1754" s="71" t="str">
        <f t="shared" si="1050"/>
        <v>No Data</v>
      </c>
      <c r="AG1754" s="71" t="str">
        <f t="shared" si="1051"/>
        <v/>
      </c>
      <c r="AH1754" s="71" t="str">
        <f t="shared" si="1052"/>
        <v/>
      </c>
      <c r="AI1754" s="71" t="str">
        <f t="shared" si="1053"/>
        <v/>
      </c>
      <c r="AJ1754" s="71" t="str">
        <f t="shared" si="1054"/>
        <v>Turbidity</v>
      </c>
      <c r="AK1754" s="71" t="str">
        <f t="shared" si="1055"/>
        <v/>
      </c>
      <c r="AL1754" s="71" t="str">
        <f t="shared" si="1063"/>
        <v>No Data</v>
      </c>
      <c r="AM1754" s="71">
        <f t="shared" si="1056"/>
        <v>1</v>
      </c>
    </row>
    <row r="1755" spans="1:39" x14ac:dyDescent="0.45">
      <c r="A1755" s="71" t="str">
        <f t="shared" si="1026"/>
        <v>2786380299</v>
      </c>
      <c r="B1755" s="71" t="str">
        <f t="shared" si="1027"/>
        <v>18-10-2019 07:09:25 UTC</v>
      </c>
      <c r="C1755" s="71" t="str">
        <f t="shared" si="1028"/>
        <v>p4nr-yqg4-uvnt</v>
      </c>
      <c r="D1755" s="71" t="str">
        <f t="shared" si="1029"/>
        <v>-15.882639703340828</v>
      </c>
      <c r="E1755" s="71" t="str">
        <f t="shared" si="1030"/>
        <v>35.28588468208909</v>
      </c>
      <c r="F1755" s="71" t="str">
        <f t="shared" si="1031"/>
        <v>747.0</v>
      </c>
      <c r="G1755" s="71" t="str">
        <f t="shared" si="1032"/>
        <v>Malawi</v>
      </c>
      <c r="H1755" s="71" t="str">
        <f t="shared" si="1033"/>
        <v>Chiradzulu</v>
      </c>
      <c r="I1755" s="71" t="str">
        <f t="shared" si="1034"/>
        <v>Nkalo</v>
      </c>
      <c r="J1755" s="71" t="str">
        <f t="shared" si="1035"/>
        <v>Sekeya</v>
      </c>
      <c r="K1755" s="71" t="str">
        <f t="shared" si="1036"/>
        <v>Matuwa</v>
      </c>
      <c r="L1755" s="71">
        <f t="shared" si="1037"/>
        <v>0</v>
      </c>
      <c r="M1755" s="71">
        <f t="shared" si="1038"/>
        <v>0</v>
      </c>
      <c r="N1755" s="71">
        <f t="shared" si="1057"/>
        <v>5</v>
      </c>
      <c r="O1755" s="71" t="str">
        <f t="shared" si="1058"/>
        <v>Basic Level of Service</v>
      </c>
      <c r="P1755" s="71">
        <v>1</v>
      </c>
      <c r="Q1755" s="71" t="str">
        <f t="shared" si="1039"/>
        <v>Public Tap</v>
      </c>
      <c r="R1755" s="71" t="str">
        <f t="shared" si="1040"/>
        <v/>
      </c>
      <c r="S1755" s="71" t="str">
        <f t="shared" si="1059"/>
        <v>Public Tap</v>
      </c>
      <c r="T1755" s="71">
        <f t="shared" si="1041"/>
        <v>1</v>
      </c>
      <c r="U1755" s="71">
        <f t="shared" si="1042"/>
        <v>380</v>
      </c>
      <c r="V1755" s="71">
        <f t="shared" si="1043"/>
        <v>0</v>
      </c>
      <c r="W1755" s="71">
        <f t="shared" si="1044"/>
        <v>1</v>
      </c>
      <c r="X1755" s="71" t="str">
        <f t="shared" si="1045"/>
        <v/>
      </c>
      <c r="Y1755" s="71" t="str">
        <f t="shared" si="1046"/>
        <v/>
      </c>
      <c r="Z1755" s="71">
        <f t="shared" si="1060"/>
        <v>1</v>
      </c>
      <c r="AA1755" s="71">
        <f t="shared" si="1047"/>
        <v>0</v>
      </c>
      <c r="AB1755" s="71">
        <f t="shared" si="1048"/>
        <v>3</v>
      </c>
      <c r="AC1755" s="71" t="str">
        <f t="shared" si="1049"/>
        <v>Piped System</v>
      </c>
      <c r="AD1755" s="71" t="str">
        <f t="shared" si="1061"/>
        <v/>
      </c>
      <c r="AE1755" s="71">
        <f t="shared" si="1062"/>
        <v>1515.7894736842106</v>
      </c>
      <c r="AF1755" s="71">
        <f t="shared" si="1050"/>
        <v>1</v>
      </c>
      <c r="AG1755" s="71" t="str">
        <f t="shared" si="1051"/>
        <v/>
      </c>
      <c r="AH1755" s="71" t="str">
        <f t="shared" si="1052"/>
        <v/>
      </c>
      <c r="AI1755" s="71" t="str">
        <f t="shared" si="1053"/>
        <v/>
      </c>
      <c r="AJ1755" s="71" t="str">
        <f t="shared" si="1054"/>
        <v>Turbidity</v>
      </c>
      <c r="AK1755" s="71" t="str">
        <f t="shared" si="1055"/>
        <v/>
      </c>
      <c r="AL1755" s="71" t="str">
        <f t="shared" si="1063"/>
        <v>No Data</v>
      </c>
      <c r="AM1755" s="71">
        <f t="shared" si="1056"/>
        <v>1</v>
      </c>
    </row>
    <row r="1756" spans="1:39" x14ac:dyDescent="0.45">
      <c r="A1756" s="71" t="str">
        <f t="shared" si="1026"/>
        <v>2775300332</v>
      </c>
      <c r="B1756" s="71" t="str">
        <f t="shared" si="1027"/>
        <v>18-10-2019 07:09:30 UTC</v>
      </c>
      <c r="C1756" s="71" t="str">
        <f t="shared" si="1028"/>
        <v>n3yc-a1jv-x6b4</v>
      </c>
      <c r="D1756" s="71" t="str">
        <f t="shared" si="1029"/>
        <v>-15.882802940905094</v>
      </c>
      <c r="E1756" s="71" t="str">
        <f t="shared" si="1030"/>
        <v>35.28651248663664</v>
      </c>
      <c r="F1756" s="71" t="str">
        <f t="shared" si="1031"/>
        <v>750.0</v>
      </c>
      <c r="G1756" s="71" t="str">
        <f t="shared" si="1032"/>
        <v>Malawi</v>
      </c>
      <c r="H1756" s="71" t="str">
        <f t="shared" si="1033"/>
        <v>Chiradzulu</v>
      </c>
      <c r="I1756" s="71" t="str">
        <f t="shared" si="1034"/>
        <v>Nkalo</v>
      </c>
      <c r="J1756" s="71" t="str">
        <f t="shared" si="1035"/>
        <v>Sekeya</v>
      </c>
      <c r="K1756" s="71" t="str">
        <f t="shared" si="1036"/>
        <v>Matuwa</v>
      </c>
      <c r="L1756" s="71">
        <f t="shared" si="1037"/>
        <v>0</v>
      </c>
      <c r="M1756" s="71">
        <f t="shared" si="1038"/>
        <v>0</v>
      </c>
      <c r="N1756" s="71">
        <f t="shared" si="1057"/>
        <v>5</v>
      </c>
      <c r="O1756" s="71" t="str">
        <f t="shared" si="1058"/>
        <v>Basic Level of Service</v>
      </c>
      <c r="P1756" s="71">
        <v>1</v>
      </c>
      <c r="Q1756" s="71" t="str">
        <f t="shared" si="1039"/>
        <v>Private Tap on a piped system</v>
      </c>
      <c r="R1756" s="71" t="str">
        <f t="shared" si="1040"/>
        <v/>
      </c>
      <c r="S1756" s="71" t="str">
        <f t="shared" si="1059"/>
        <v>Private Tap on a piped system</v>
      </c>
      <c r="T1756" s="71">
        <f t="shared" si="1041"/>
        <v>1</v>
      </c>
      <c r="U1756" s="71">
        <f t="shared" si="1042"/>
        <v>15</v>
      </c>
      <c r="V1756" s="71">
        <f t="shared" si="1043"/>
        <v>1</v>
      </c>
      <c r="W1756" s="71">
        <f t="shared" si="1044"/>
        <v>1</v>
      </c>
      <c r="X1756" s="71" t="str">
        <f t="shared" si="1045"/>
        <v/>
      </c>
      <c r="Y1756" s="71" t="str">
        <f t="shared" si="1046"/>
        <v/>
      </c>
      <c r="Z1756" s="71">
        <f t="shared" si="1060"/>
        <v>1</v>
      </c>
      <c r="AA1756" s="71">
        <f t="shared" si="1047"/>
        <v>0</v>
      </c>
      <c r="AB1756" s="71">
        <f t="shared" si="1048"/>
        <v>0</v>
      </c>
      <c r="AC1756" s="71" t="str">
        <f t="shared" si="1049"/>
        <v>Piped System</v>
      </c>
      <c r="AD1756" s="71" t="str">
        <f t="shared" si="1061"/>
        <v/>
      </c>
      <c r="AE1756" s="71" t="str">
        <f t="shared" si="1062"/>
        <v/>
      </c>
      <c r="AF1756" s="71" t="str">
        <f t="shared" si="1050"/>
        <v>No Data</v>
      </c>
      <c r="AG1756" s="71" t="str">
        <f t="shared" si="1051"/>
        <v/>
      </c>
      <c r="AH1756" s="71" t="str">
        <f t="shared" si="1052"/>
        <v/>
      </c>
      <c r="AI1756" s="71" t="str">
        <f t="shared" si="1053"/>
        <v/>
      </c>
      <c r="AJ1756" s="71" t="str">
        <f t="shared" si="1054"/>
        <v>Turbidity</v>
      </c>
      <c r="AK1756" s="71" t="str">
        <f t="shared" si="1055"/>
        <v/>
      </c>
      <c r="AL1756" s="71" t="str">
        <f t="shared" si="1063"/>
        <v>No Data</v>
      </c>
      <c r="AM1756" s="71">
        <f t="shared" si="1056"/>
        <v>1</v>
      </c>
    </row>
    <row r="1757" spans="1:39" x14ac:dyDescent="0.45">
      <c r="A1757" s="71" t="str">
        <f t="shared" si="1026"/>
        <v>2769350064</v>
      </c>
      <c r="B1757" s="71" t="str">
        <f t="shared" si="1027"/>
        <v>18-10-2019 07:48:25 UTC</v>
      </c>
      <c r="C1757" s="71" t="str">
        <f t="shared" si="1028"/>
        <v>w9fh-btj8-267d</v>
      </c>
      <c r="D1757" s="71" t="str">
        <f t="shared" si="1029"/>
        <v>-15.934462705627084</v>
      </c>
      <c r="E1757" s="71" t="str">
        <f t="shared" si="1030"/>
        <v>35.27054714038968</v>
      </c>
      <c r="F1757" s="71" t="str">
        <f t="shared" si="1031"/>
        <v>744.0</v>
      </c>
      <c r="G1757" s="71" t="str">
        <f t="shared" si="1032"/>
        <v>Malawi</v>
      </c>
      <c r="H1757" s="71" t="str">
        <f t="shared" si="1033"/>
        <v>Chiradzulu</v>
      </c>
      <c r="I1757" s="71" t="str">
        <f t="shared" si="1034"/>
        <v>Maone</v>
      </c>
      <c r="J1757" s="71" t="str">
        <f t="shared" si="1035"/>
        <v>Ntope</v>
      </c>
      <c r="K1757" s="71" t="str">
        <f t="shared" si="1036"/>
        <v>Mususe</v>
      </c>
      <c r="L1757" s="71">
        <f t="shared" si="1037"/>
        <v>0</v>
      </c>
      <c r="M1757" s="71">
        <f t="shared" si="1038"/>
        <v>0</v>
      </c>
      <c r="N1757" s="71">
        <f t="shared" si="1057"/>
        <v>3</v>
      </c>
      <c r="O1757" s="71" t="str">
        <f t="shared" si="1058"/>
        <v>Basic Level of Service</v>
      </c>
      <c r="P1757" s="71">
        <v>1</v>
      </c>
      <c r="Q1757" s="71" t="str">
        <f t="shared" si="1039"/>
        <v>Public Tap</v>
      </c>
      <c r="R1757" s="71" t="str">
        <f t="shared" si="1040"/>
        <v/>
      </c>
      <c r="S1757" s="71" t="str">
        <f t="shared" si="1059"/>
        <v>Public Tap</v>
      </c>
      <c r="T1757" s="71">
        <f t="shared" si="1041"/>
        <v>1</v>
      </c>
      <c r="U1757" s="71">
        <f t="shared" si="1042"/>
        <v>700</v>
      </c>
      <c r="V1757" s="71">
        <f t="shared" si="1043"/>
        <v>0</v>
      </c>
      <c r="W1757" s="71">
        <f t="shared" si="1044"/>
        <v>1</v>
      </c>
      <c r="X1757" s="71" t="str">
        <f t="shared" si="1045"/>
        <v/>
      </c>
      <c r="Y1757" s="71" t="str">
        <f t="shared" si="1046"/>
        <v/>
      </c>
      <c r="Z1757" s="71">
        <f t="shared" si="1060"/>
        <v>1</v>
      </c>
      <c r="AA1757" s="71">
        <f t="shared" si="1047"/>
        <v>0</v>
      </c>
      <c r="AB1757" s="71">
        <f t="shared" si="1048"/>
        <v>0</v>
      </c>
      <c r="AC1757" s="71" t="str">
        <f t="shared" si="1049"/>
        <v>Piped System</v>
      </c>
      <c r="AD1757" s="71" t="str">
        <f t="shared" si="1061"/>
        <v/>
      </c>
      <c r="AE1757" s="71" t="str">
        <f t="shared" si="1062"/>
        <v/>
      </c>
      <c r="AF1757" s="71" t="str">
        <f t="shared" si="1050"/>
        <v>No Data</v>
      </c>
      <c r="AG1757" s="71" t="str">
        <f t="shared" si="1051"/>
        <v/>
      </c>
      <c r="AH1757" s="71" t="str">
        <f t="shared" si="1052"/>
        <v/>
      </c>
      <c r="AI1757" s="71" t="str">
        <f t="shared" si="1053"/>
        <v/>
      </c>
      <c r="AJ1757" s="71" t="str">
        <f t="shared" si="1054"/>
        <v>Turbidity</v>
      </c>
      <c r="AK1757" s="71" t="str">
        <f t="shared" si="1055"/>
        <v/>
      </c>
      <c r="AL1757" s="71" t="str">
        <f t="shared" si="1063"/>
        <v>No Data</v>
      </c>
      <c r="AM1757" s="71">
        <f t="shared" si="1056"/>
        <v>0</v>
      </c>
    </row>
    <row r="1758" spans="1:39" x14ac:dyDescent="0.45">
      <c r="A1758" s="71" t="str">
        <f t="shared" si="1026"/>
        <v>2754040430</v>
      </c>
      <c r="B1758" s="71" t="str">
        <f t="shared" si="1027"/>
        <v>18-10-2019 07:53:48 UTC</v>
      </c>
      <c r="C1758" s="71" t="str">
        <f t="shared" si="1028"/>
        <v>e0da-qpcc-ju30</v>
      </c>
      <c r="D1758" s="71" t="str">
        <f t="shared" si="1029"/>
        <v>-15.81138304900378</v>
      </c>
      <c r="E1758" s="71" t="str">
        <f t="shared" si="1030"/>
        <v>35.28787630610168</v>
      </c>
      <c r="F1758" s="71" t="str">
        <f t="shared" si="1031"/>
        <v>791.0</v>
      </c>
      <c r="G1758" s="71" t="str">
        <f t="shared" si="1032"/>
        <v>Malawi</v>
      </c>
      <c r="H1758" s="71" t="str">
        <f t="shared" si="1033"/>
        <v>Chiradzulu</v>
      </c>
      <c r="I1758" s="71" t="str">
        <f t="shared" si="1034"/>
        <v>Mpunga</v>
      </c>
      <c r="J1758" s="71" t="str">
        <f t="shared" si="1035"/>
        <v>Majikita</v>
      </c>
      <c r="K1758" s="71" t="str">
        <f t="shared" si="1036"/>
        <v>Limabani</v>
      </c>
      <c r="L1758" s="71">
        <f t="shared" si="1037"/>
        <v>0</v>
      </c>
      <c r="M1758" s="71">
        <f t="shared" si="1038"/>
        <v>0</v>
      </c>
      <c r="N1758" s="71">
        <f t="shared" si="1057"/>
        <v>4</v>
      </c>
      <c r="O1758" s="71" t="str">
        <f t="shared" si="1058"/>
        <v>Basic Level of Service</v>
      </c>
      <c r="P1758" s="71">
        <v>1</v>
      </c>
      <c r="Q1758" s="71" t="str">
        <f t="shared" si="1039"/>
        <v>Public Tap</v>
      </c>
      <c r="R1758" s="71" t="str">
        <f t="shared" si="1040"/>
        <v/>
      </c>
      <c r="S1758" s="71" t="str">
        <f t="shared" si="1059"/>
        <v>Public Tap</v>
      </c>
      <c r="T1758" s="71">
        <f t="shared" si="1041"/>
        <v>1</v>
      </c>
      <c r="U1758" s="71">
        <f t="shared" si="1042"/>
        <v>105</v>
      </c>
      <c r="V1758" s="71">
        <f t="shared" si="1043"/>
        <v>1</v>
      </c>
      <c r="W1758" s="71">
        <f t="shared" si="1044"/>
        <v>1</v>
      </c>
      <c r="X1758" s="71" t="str">
        <f t="shared" si="1045"/>
        <v/>
      </c>
      <c r="Y1758" s="71" t="str">
        <f t="shared" si="1046"/>
        <v/>
      </c>
      <c r="Z1758" s="71">
        <f t="shared" si="1060"/>
        <v>1</v>
      </c>
      <c r="AA1758" s="71">
        <f t="shared" si="1047"/>
        <v>0</v>
      </c>
      <c r="AB1758" s="71">
        <f t="shared" si="1048"/>
        <v>0</v>
      </c>
      <c r="AC1758" s="71" t="str">
        <f t="shared" si="1049"/>
        <v>Piped System</v>
      </c>
      <c r="AD1758" s="71" t="str">
        <f t="shared" si="1061"/>
        <v/>
      </c>
      <c r="AE1758" s="71" t="str">
        <f t="shared" si="1062"/>
        <v/>
      </c>
      <c r="AF1758" s="71" t="str">
        <f t="shared" si="1050"/>
        <v>No Data</v>
      </c>
      <c r="AG1758" s="71" t="str">
        <f t="shared" si="1051"/>
        <v/>
      </c>
      <c r="AH1758" s="71" t="str">
        <f t="shared" si="1052"/>
        <v/>
      </c>
      <c r="AI1758" s="71" t="str">
        <f t="shared" si="1053"/>
        <v/>
      </c>
      <c r="AJ1758" s="71" t="str">
        <f t="shared" si="1054"/>
        <v>Turbidity</v>
      </c>
      <c r="AK1758" s="71" t="str">
        <f t="shared" si="1055"/>
        <v/>
      </c>
      <c r="AL1758" s="71" t="str">
        <f t="shared" si="1063"/>
        <v>No Data</v>
      </c>
      <c r="AM1758" s="71">
        <f t="shared" si="1056"/>
        <v>0</v>
      </c>
    </row>
    <row r="1759" spans="1:39" x14ac:dyDescent="0.45">
      <c r="A1759" s="71" t="str">
        <f t="shared" si="1026"/>
        <v>2761570418</v>
      </c>
      <c r="B1759" s="71" t="str">
        <f t="shared" si="1027"/>
        <v>18-10-2019 07:55:38 UTC</v>
      </c>
      <c r="C1759" s="71" t="str">
        <f t="shared" si="1028"/>
        <v>9v6p-pubn-dy1c</v>
      </c>
      <c r="D1759" s="71" t="str">
        <f t="shared" si="1029"/>
        <v>-15.828541559167206</v>
      </c>
      <c r="E1759" s="71" t="str">
        <f t="shared" si="1030"/>
        <v>35.3065547067672</v>
      </c>
      <c r="F1759" s="71" t="str">
        <f t="shared" si="1031"/>
        <v>762.0</v>
      </c>
      <c r="G1759" s="71" t="str">
        <f t="shared" si="1032"/>
        <v>Malawi</v>
      </c>
      <c r="H1759" s="71" t="str">
        <f t="shared" si="1033"/>
        <v>Chiradzulu</v>
      </c>
      <c r="I1759" s="71" t="str">
        <f t="shared" si="1034"/>
        <v>Mpunga</v>
      </c>
      <c r="J1759" s="71" t="str">
        <f t="shared" si="1035"/>
        <v>Majikita</v>
      </c>
      <c r="K1759" s="71" t="str">
        <f t="shared" si="1036"/>
        <v>Mthweya</v>
      </c>
      <c r="L1759" s="71">
        <f t="shared" si="1037"/>
        <v>0</v>
      </c>
      <c r="M1759" s="71">
        <f t="shared" si="1038"/>
        <v>0</v>
      </c>
      <c r="N1759" s="71">
        <f t="shared" si="1057"/>
        <v>5</v>
      </c>
      <c r="O1759" s="71" t="str">
        <f t="shared" si="1058"/>
        <v>Basic Level of Service</v>
      </c>
      <c r="P1759" s="71">
        <v>1</v>
      </c>
      <c r="Q1759" s="71" t="str">
        <f t="shared" si="1039"/>
        <v>Public Tap</v>
      </c>
      <c r="R1759" s="71" t="str">
        <f t="shared" si="1040"/>
        <v/>
      </c>
      <c r="S1759" s="71" t="str">
        <f t="shared" si="1059"/>
        <v>Public Tap</v>
      </c>
      <c r="T1759" s="71">
        <f t="shared" si="1041"/>
        <v>1</v>
      </c>
      <c r="U1759" s="71">
        <f t="shared" si="1042"/>
        <v>150</v>
      </c>
      <c r="V1759" s="71">
        <f t="shared" si="1043"/>
        <v>1</v>
      </c>
      <c r="W1759" s="71">
        <f t="shared" si="1044"/>
        <v>1</v>
      </c>
      <c r="X1759" s="71" t="str">
        <f t="shared" si="1045"/>
        <v/>
      </c>
      <c r="Y1759" s="71" t="str">
        <f t="shared" si="1046"/>
        <v/>
      </c>
      <c r="Z1759" s="71">
        <f t="shared" si="1060"/>
        <v>1</v>
      </c>
      <c r="AA1759" s="71">
        <f t="shared" si="1047"/>
        <v>1</v>
      </c>
      <c r="AB1759" s="71">
        <f t="shared" si="1048"/>
        <v>0</v>
      </c>
      <c r="AC1759" s="71" t="str">
        <f t="shared" si="1049"/>
        <v>Piped System</v>
      </c>
      <c r="AD1759" s="71" t="str">
        <f t="shared" si="1061"/>
        <v/>
      </c>
      <c r="AE1759" s="71" t="str">
        <f t="shared" si="1062"/>
        <v/>
      </c>
      <c r="AF1759" s="71" t="str">
        <f t="shared" si="1050"/>
        <v>No Data</v>
      </c>
      <c r="AG1759" s="71" t="str">
        <f t="shared" si="1051"/>
        <v/>
      </c>
      <c r="AH1759" s="71" t="str">
        <f t="shared" si="1052"/>
        <v/>
      </c>
      <c r="AI1759" s="71" t="str">
        <f t="shared" si="1053"/>
        <v/>
      </c>
      <c r="AJ1759" s="71" t="str">
        <f t="shared" si="1054"/>
        <v>Turbidity</v>
      </c>
      <c r="AK1759" s="71" t="str">
        <f t="shared" si="1055"/>
        <v/>
      </c>
      <c r="AL1759" s="71" t="str">
        <f t="shared" si="1063"/>
        <v>No Data</v>
      </c>
      <c r="AM1759" s="71">
        <f t="shared" si="1056"/>
        <v>0</v>
      </c>
    </row>
    <row r="1760" spans="1:39" x14ac:dyDescent="0.45">
      <c r="A1760" s="71" t="str">
        <f t="shared" si="1026"/>
        <v>2751970414</v>
      </c>
      <c r="B1760" s="71" t="str">
        <f t="shared" si="1027"/>
        <v>18-10-2019 07:57:34 UTC</v>
      </c>
      <c r="C1760" s="71" t="str">
        <f t="shared" si="1028"/>
        <v>3uhq-sw77-dghp</v>
      </c>
      <c r="D1760" s="71" t="str">
        <f t="shared" si="1029"/>
        <v>-15.829270407557487</v>
      </c>
      <c r="E1760" s="71" t="str">
        <f t="shared" si="1030"/>
        <v>35.31000838615</v>
      </c>
      <c r="F1760" s="71" t="str">
        <f t="shared" si="1031"/>
        <v>765.0</v>
      </c>
      <c r="G1760" s="71" t="str">
        <f t="shared" si="1032"/>
        <v>Malawi</v>
      </c>
      <c r="H1760" s="71" t="str">
        <f t="shared" si="1033"/>
        <v>Chiradzulu</v>
      </c>
      <c r="I1760" s="71" t="str">
        <f t="shared" si="1034"/>
        <v>Mpunga</v>
      </c>
      <c r="J1760" s="71" t="str">
        <f t="shared" si="1035"/>
        <v>Majikita</v>
      </c>
      <c r="K1760" s="71" t="str">
        <f t="shared" si="1036"/>
        <v>Limabani</v>
      </c>
      <c r="L1760" s="71">
        <f t="shared" si="1037"/>
        <v>0</v>
      </c>
      <c r="M1760" s="71">
        <f t="shared" si="1038"/>
        <v>0</v>
      </c>
      <c r="N1760" s="71">
        <f t="shared" si="1057"/>
        <v>4</v>
      </c>
      <c r="O1760" s="71" t="str">
        <f t="shared" si="1058"/>
        <v>Basic Level of Service</v>
      </c>
      <c r="P1760" s="71">
        <v>1</v>
      </c>
      <c r="Q1760" s="71" t="str">
        <f t="shared" si="1039"/>
        <v>Public Tap</v>
      </c>
      <c r="R1760" s="71" t="str">
        <f t="shared" si="1040"/>
        <v/>
      </c>
      <c r="S1760" s="71" t="str">
        <f t="shared" si="1059"/>
        <v>Public Tap</v>
      </c>
      <c r="T1760" s="71">
        <f t="shared" si="1041"/>
        <v>1</v>
      </c>
      <c r="U1760" s="71">
        <f t="shared" si="1042"/>
        <v>200</v>
      </c>
      <c r="V1760" s="71">
        <f t="shared" si="1043"/>
        <v>1</v>
      </c>
      <c r="W1760" s="71">
        <f t="shared" si="1044"/>
        <v>1</v>
      </c>
      <c r="X1760" s="71" t="str">
        <f t="shared" si="1045"/>
        <v/>
      </c>
      <c r="Y1760" s="71" t="str">
        <f t="shared" si="1046"/>
        <v/>
      </c>
      <c r="Z1760" s="71">
        <f t="shared" si="1060"/>
        <v>1</v>
      </c>
      <c r="AA1760" s="71">
        <f t="shared" si="1047"/>
        <v>0</v>
      </c>
      <c r="AB1760" s="71">
        <f t="shared" si="1048"/>
        <v>0</v>
      </c>
      <c r="AC1760" s="71" t="str">
        <f t="shared" si="1049"/>
        <v>Piped System</v>
      </c>
      <c r="AD1760" s="71" t="str">
        <f t="shared" si="1061"/>
        <v/>
      </c>
      <c r="AE1760" s="71" t="str">
        <f t="shared" si="1062"/>
        <v/>
      </c>
      <c r="AF1760" s="71" t="str">
        <f t="shared" si="1050"/>
        <v>No Data</v>
      </c>
      <c r="AG1760" s="71" t="str">
        <f t="shared" si="1051"/>
        <v/>
      </c>
      <c r="AH1760" s="71" t="str">
        <f t="shared" si="1052"/>
        <v/>
      </c>
      <c r="AI1760" s="71" t="str">
        <f t="shared" si="1053"/>
        <v/>
      </c>
      <c r="AJ1760" s="71" t="str">
        <f t="shared" si="1054"/>
        <v>Turbidity</v>
      </c>
      <c r="AK1760" s="71" t="str">
        <f t="shared" si="1055"/>
        <v/>
      </c>
      <c r="AL1760" s="71" t="str">
        <f t="shared" si="1063"/>
        <v>No Data</v>
      </c>
      <c r="AM1760" s="71">
        <f t="shared" si="1056"/>
        <v>0</v>
      </c>
    </row>
    <row r="1761" spans="1:39" x14ac:dyDescent="0.45">
      <c r="A1761" s="71" t="str">
        <f t="shared" si="1026"/>
        <v>2779170382</v>
      </c>
      <c r="B1761" s="71" t="str">
        <f t="shared" si="1027"/>
        <v>18-10-2019 08:02:15 UTC</v>
      </c>
      <c r="C1761" s="71" t="str">
        <f t="shared" si="1028"/>
        <v>xbhq-x28q-jebh</v>
      </c>
      <c r="D1761" s="71" t="str">
        <f t="shared" si="1029"/>
        <v>-15.830757734365761</v>
      </c>
      <c r="E1761" s="71" t="str">
        <f t="shared" si="1030"/>
        <v>35.313841346651316</v>
      </c>
      <c r="F1761" s="71" t="str">
        <f t="shared" si="1031"/>
        <v>759.0</v>
      </c>
      <c r="G1761" s="71" t="str">
        <f t="shared" si="1032"/>
        <v>Malawi</v>
      </c>
      <c r="H1761" s="71" t="str">
        <f t="shared" si="1033"/>
        <v>Chiradzulu</v>
      </c>
      <c r="I1761" s="71" t="str">
        <f t="shared" si="1034"/>
        <v>Mpunga</v>
      </c>
      <c r="J1761" s="71" t="str">
        <f t="shared" si="1035"/>
        <v>Majikita</v>
      </c>
      <c r="K1761" s="71" t="str">
        <f t="shared" si="1036"/>
        <v>Chikaonda</v>
      </c>
      <c r="L1761" s="71">
        <f t="shared" si="1037"/>
        <v>0</v>
      </c>
      <c r="M1761" s="71">
        <f t="shared" si="1038"/>
        <v>0</v>
      </c>
      <c r="N1761" s="71">
        <f t="shared" si="1057"/>
        <v>4</v>
      </c>
      <c r="O1761" s="71" t="str">
        <f t="shared" si="1058"/>
        <v>Basic Level of Service</v>
      </c>
      <c r="P1761" s="71">
        <v>1</v>
      </c>
      <c r="Q1761" s="71" t="str">
        <f t="shared" si="1039"/>
        <v>Public Tap</v>
      </c>
      <c r="R1761" s="71" t="str">
        <f t="shared" si="1040"/>
        <v/>
      </c>
      <c r="S1761" s="71" t="str">
        <f t="shared" si="1059"/>
        <v>Public Tap</v>
      </c>
      <c r="T1761" s="71">
        <f t="shared" si="1041"/>
        <v>1</v>
      </c>
      <c r="U1761" s="71">
        <f t="shared" si="1042"/>
        <v>250</v>
      </c>
      <c r="V1761" s="71">
        <f t="shared" si="1043"/>
        <v>1</v>
      </c>
      <c r="W1761" s="71">
        <f t="shared" si="1044"/>
        <v>1</v>
      </c>
      <c r="X1761" s="71" t="str">
        <f t="shared" si="1045"/>
        <v/>
      </c>
      <c r="Y1761" s="71" t="str">
        <f t="shared" si="1046"/>
        <v/>
      </c>
      <c r="Z1761" s="71">
        <f t="shared" si="1060"/>
        <v>1</v>
      </c>
      <c r="AA1761" s="71">
        <f t="shared" si="1047"/>
        <v>0</v>
      </c>
      <c r="AB1761" s="71">
        <f t="shared" si="1048"/>
        <v>0</v>
      </c>
      <c r="AC1761" s="71" t="str">
        <f t="shared" si="1049"/>
        <v>Piped System</v>
      </c>
      <c r="AD1761" s="71" t="str">
        <f t="shared" si="1061"/>
        <v/>
      </c>
      <c r="AE1761" s="71" t="str">
        <f t="shared" si="1062"/>
        <v/>
      </c>
      <c r="AF1761" s="71" t="str">
        <f t="shared" si="1050"/>
        <v>No Data</v>
      </c>
      <c r="AG1761" s="71" t="str">
        <f t="shared" si="1051"/>
        <v/>
      </c>
      <c r="AH1761" s="71" t="str">
        <f t="shared" si="1052"/>
        <v/>
      </c>
      <c r="AI1761" s="71" t="str">
        <f t="shared" si="1053"/>
        <v/>
      </c>
      <c r="AJ1761" s="71" t="str">
        <f t="shared" si="1054"/>
        <v>Turbidity</v>
      </c>
      <c r="AK1761" s="71" t="str">
        <f t="shared" si="1055"/>
        <v/>
      </c>
      <c r="AL1761" s="71" t="str">
        <f t="shared" si="1063"/>
        <v>No Data</v>
      </c>
      <c r="AM1761" s="71">
        <f t="shared" si="1056"/>
        <v>0</v>
      </c>
    </row>
    <row r="1762" spans="1:39" x14ac:dyDescent="0.45">
      <c r="A1762" s="71" t="str">
        <f t="shared" si="1026"/>
        <v>2786380335</v>
      </c>
      <c r="B1762" s="71" t="str">
        <f t="shared" si="1027"/>
        <v>18-10-2019 08:30:27 UTC</v>
      </c>
      <c r="C1762" s="71" t="str">
        <f t="shared" si="1028"/>
        <v>uf3u-h6wc-ej54</v>
      </c>
      <c r="D1762" s="71" t="str">
        <f t="shared" si="1029"/>
        <v>-15.811479398980737</v>
      </c>
      <c r="E1762" s="71" t="str">
        <f t="shared" si="1030"/>
        <v>35.291558895260096</v>
      </c>
      <c r="F1762" s="71" t="str">
        <f t="shared" si="1031"/>
        <v>774.0</v>
      </c>
      <c r="G1762" s="71" t="str">
        <f t="shared" si="1032"/>
        <v>Malawi</v>
      </c>
      <c r="H1762" s="71" t="str">
        <f t="shared" si="1033"/>
        <v>Chiradzulu</v>
      </c>
      <c r="I1762" s="71" t="str">
        <f t="shared" si="1034"/>
        <v>Mpunga</v>
      </c>
      <c r="J1762" s="71" t="str">
        <f t="shared" si="1035"/>
        <v>Majikita</v>
      </c>
      <c r="K1762" s="71" t="str">
        <f t="shared" si="1036"/>
        <v>Limabani</v>
      </c>
      <c r="L1762" s="71">
        <f t="shared" si="1037"/>
        <v>0</v>
      </c>
      <c r="M1762" s="71">
        <f t="shared" si="1038"/>
        <v>0</v>
      </c>
      <c r="N1762" s="71">
        <f t="shared" si="1057"/>
        <v>4</v>
      </c>
      <c r="O1762" s="71" t="str">
        <f t="shared" si="1058"/>
        <v>Basic Level of Service</v>
      </c>
      <c r="P1762" s="71">
        <v>1</v>
      </c>
      <c r="Q1762" s="71" t="str">
        <f t="shared" si="1039"/>
        <v>Public Tap</v>
      </c>
      <c r="R1762" s="71" t="str">
        <f t="shared" si="1040"/>
        <v/>
      </c>
      <c r="S1762" s="71" t="str">
        <f t="shared" si="1059"/>
        <v>Public Tap</v>
      </c>
      <c r="T1762" s="71">
        <f t="shared" si="1041"/>
        <v>1</v>
      </c>
      <c r="U1762" s="71">
        <f t="shared" si="1042"/>
        <v>0</v>
      </c>
      <c r="V1762" s="71">
        <f t="shared" si="1043"/>
        <v>1</v>
      </c>
      <c r="W1762" s="71">
        <f t="shared" si="1044"/>
        <v>1</v>
      </c>
      <c r="X1762" s="71" t="str">
        <f t="shared" si="1045"/>
        <v/>
      </c>
      <c r="Y1762" s="71" t="str">
        <f t="shared" si="1046"/>
        <v/>
      </c>
      <c r="Z1762" s="71">
        <f t="shared" si="1060"/>
        <v>1</v>
      </c>
      <c r="AA1762" s="71">
        <f t="shared" si="1047"/>
        <v>0</v>
      </c>
      <c r="AB1762" s="71">
        <f t="shared" si="1048"/>
        <v>0</v>
      </c>
      <c r="AC1762" s="71" t="str">
        <f t="shared" si="1049"/>
        <v>Piped System</v>
      </c>
      <c r="AD1762" s="71" t="str">
        <f t="shared" si="1061"/>
        <v/>
      </c>
      <c r="AE1762" s="71" t="str">
        <f t="shared" si="1062"/>
        <v/>
      </c>
      <c r="AF1762" s="71" t="str">
        <f t="shared" si="1050"/>
        <v>No Data</v>
      </c>
      <c r="AG1762" s="71" t="str">
        <f t="shared" si="1051"/>
        <v/>
      </c>
      <c r="AH1762" s="71" t="str">
        <f t="shared" si="1052"/>
        <v/>
      </c>
      <c r="AI1762" s="71" t="str">
        <f t="shared" si="1053"/>
        <v/>
      </c>
      <c r="AJ1762" s="71" t="str">
        <f t="shared" si="1054"/>
        <v>Turbidity</v>
      </c>
      <c r="AK1762" s="71" t="str">
        <f t="shared" si="1055"/>
        <v/>
      </c>
      <c r="AL1762" s="71" t="str">
        <f t="shared" si="1063"/>
        <v>No Data</v>
      </c>
      <c r="AM1762" s="71">
        <f t="shared" si="1056"/>
        <v>0</v>
      </c>
    </row>
    <row r="1763" spans="1:39" x14ac:dyDescent="0.45">
      <c r="A1763" s="71" t="str">
        <f t="shared" si="1026"/>
        <v>2779230055</v>
      </c>
      <c r="B1763" s="71" t="str">
        <f t="shared" si="1027"/>
        <v>18-10-2019 08:33:05 UTC</v>
      </c>
      <c r="C1763" s="71" t="str">
        <f t="shared" si="1028"/>
        <v>bck4-j8ks-hkdr</v>
      </c>
      <c r="D1763" s="71" t="str">
        <f t="shared" si="1029"/>
        <v>-15.939832152798772</v>
      </c>
      <c r="E1763" s="71" t="str">
        <f t="shared" si="1030"/>
        <v>35.27094578370452</v>
      </c>
      <c r="F1763" s="71" t="str">
        <f t="shared" si="1031"/>
        <v>742.0</v>
      </c>
      <c r="G1763" s="71" t="str">
        <f t="shared" si="1032"/>
        <v>Malawi</v>
      </c>
      <c r="H1763" s="71" t="str">
        <f t="shared" si="1033"/>
        <v>Chiradzulu</v>
      </c>
      <c r="I1763" s="71" t="str">
        <f t="shared" si="1034"/>
        <v>Maone</v>
      </c>
      <c r="J1763" s="71" t="str">
        <f t="shared" si="1035"/>
        <v>Ntope</v>
      </c>
      <c r="K1763" s="71" t="str">
        <f t="shared" si="1036"/>
        <v>Miyopo</v>
      </c>
      <c r="L1763" s="71">
        <f t="shared" si="1037"/>
        <v>0</v>
      </c>
      <c r="M1763" s="71">
        <f t="shared" si="1038"/>
        <v>0</v>
      </c>
      <c r="N1763" s="71">
        <f t="shared" si="1057"/>
        <v>3</v>
      </c>
      <c r="O1763" s="71" t="str">
        <f t="shared" si="1058"/>
        <v>Basic Level of Service</v>
      </c>
      <c r="P1763" s="71">
        <v>1</v>
      </c>
      <c r="Q1763" s="71" t="str">
        <f t="shared" si="1039"/>
        <v>Public Tap</v>
      </c>
      <c r="R1763" s="71" t="str">
        <f t="shared" si="1040"/>
        <v/>
      </c>
      <c r="S1763" s="71" t="str">
        <f t="shared" si="1059"/>
        <v>Public Tap</v>
      </c>
      <c r="T1763" s="71">
        <f t="shared" si="1041"/>
        <v>1</v>
      </c>
      <c r="U1763" s="71">
        <f t="shared" si="1042"/>
        <v>280</v>
      </c>
      <c r="V1763" s="71">
        <f t="shared" si="1043"/>
        <v>0</v>
      </c>
      <c r="W1763" s="71">
        <f t="shared" si="1044"/>
        <v>1</v>
      </c>
      <c r="X1763" s="71" t="str">
        <f t="shared" si="1045"/>
        <v/>
      </c>
      <c r="Y1763" s="71" t="str">
        <f t="shared" si="1046"/>
        <v/>
      </c>
      <c r="Z1763" s="71">
        <f t="shared" si="1060"/>
        <v>1</v>
      </c>
      <c r="AA1763" s="71">
        <f t="shared" si="1047"/>
        <v>0</v>
      </c>
      <c r="AB1763" s="71">
        <f t="shared" si="1048"/>
        <v>0</v>
      </c>
      <c r="AC1763" s="71" t="str">
        <f t="shared" si="1049"/>
        <v>Piped System</v>
      </c>
      <c r="AD1763" s="71" t="str">
        <f t="shared" si="1061"/>
        <v/>
      </c>
      <c r="AE1763" s="71" t="str">
        <f t="shared" si="1062"/>
        <v/>
      </c>
      <c r="AF1763" s="71" t="str">
        <f t="shared" si="1050"/>
        <v>No Data</v>
      </c>
      <c r="AG1763" s="71" t="str">
        <f t="shared" si="1051"/>
        <v/>
      </c>
      <c r="AH1763" s="71" t="str">
        <f t="shared" si="1052"/>
        <v/>
      </c>
      <c r="AI1763" s="71" t="str">
        <f t="shared" si="1053"/>
        <v/>
      </c>
      <c r="AJ1763" s="71" t="str">
        <f t="shared" si="1054"/>
        <v>Turbidity</v>
      </c>
      <c r="AK1763" s="71" t="str">
        <f t="shared" si="1055"/>
        <v/>
      </c>
      <c r="AL1763" s="71" t="str">
        <f t="shared" si="1063"/>
        <v>No Data</v>
      </c>
      <c r="AM1763" s="71">
        <f t="shared" si="1056"/>
        <v>0</v>
      </c>
    </row>
    <row r="1764" spans="1:39" x14ac:dyDescent="0.45">
      <c r="A1764" s="71" t="str">
        <f t="shared" si="1026"/>
        <v>2767610356</v>
      </c>
      <c r="B1764" s="71" t="str">
        <f t="shared" si="1027"/>
        <v>18-10-2019 08:34:09 UTC</v>
      </c>
      <c r="C1764" s="71" t="str">
        <f t="shared" si="1028"/>
        <v>y5tv-c5fd-ythe</v>
      </c>
      <c r="D1764" s="71" t="str">
        <f t="shared" si="1029"/>
        <v>-15.838165828026831</v>
      </c>
      <c r="E1764" s="71" t="str">
        <f t="shared" si="1030"/>
        <v>35.30892628245056</v>
      </c>
      <c r="F1764" s="71" t="str">
        <f t="shared" si="1031"/>
        <v>770.0</v>
      </c>
      <c r="G1764" s="71" t="str">
        <f t="shared" si="1032"/>
        <v>Malawi</v>
      </c>
      <c r="H1764" s="71" t="str">
        <f t="shared" si="1033"/>
        <v>Chiradzulu</v>
      </c>
      <c r="I1764" s="71" t="str">
        <f t="shared" si="1034"/>
        <v>Mpunga</v>
      </c>
      <c r="J1764" s="71" t="str">
        <f t="shared" si="1035"/>
        <v>Majikita</v>
      </c>
      <c r="K1764" s="71" t="str">
        <f t="shared" si="1036"/>
        <v>Chikaonda</v>
      </c>
      <c r="L1764" s="71">
        <f t="shared" si="1037"/>
        <v>0</v>
      </c>
      <c r="M1764" s="71">
        <f t="shared" si="1038"/>
        <v>0</v>
      </c>
      <c r="N1764" s="71">
        <f t="shared" si="1057"/>
        <v>3</v>
      </c>
      <c r="O1764" s="71" t="str">
        <f t="shared" si="1058"/>
        <v>Basic Level of Service</v>
      </c>
      <c r="P1764" s="71">
        <v>1</v>
      </c>
      <c r="Q1764" s="71" t="str">
        <f t="shared" si="1039"/>
        <v>Public Tap</v>
      </c>
      <c r="R1764" s="71" t="str">
        <f t="shared" si="1040"/>
        <v/>
      </c>
      <c r="S1764" s="71" t="str">
        <f t="shared" si="1059"/>
        <v>Public Tap</v>
      </c>
      <c r="T1764" s="71">
        <f t="shared" si="1041"/>
        <v>1</v>
      </c>
      <c r="U1764" s="71">
        <f t="shared" si="1042"/>
        <v>320</v>
      </c>
      <c r="V1764" s="71">
        <f t="shared" si="1043"/>
        <v>0</v>
      </c>
      <c r="W1764" s="71">
        <f t="shared" si="1044"/>
        <v>1</v>
      </c>
      <c r="X1764" s="71" t="str">
        <f t="shared" si="1045"/>
        <v/>
      </c>
      <c r="Y1764" s="71" t="str">
        <f t="shared" si="1046"/>
        <v/>
      </c>
      <c r="Z1764" s="71">
        <f t="shared" si="1060"/>
        <v>1</v>
      </c>
      <c r="AA1764" s="71">
        <f t="shared" si="1047"/>
        <v>0</v>
      </c>
      <c r="AB1764" s="71">
        <f t="shared" si="1048"/>
        <v>0</v>
      </c>
      <c r="AC1764" s="71" t="str">
        <f t="shared" si="1049"/>
        <v>Piped System</v>
      </c>
      <c r="AD1764" s="71" t="str">
        <f t="shared" si="1061"/>
        <v/>
      </c>
      <c r="AE1764" s="71" t="str">
        <f t="shared" si="1062"/>
        <v/>
      </c>
      <c r="AF1764" s="71" t="str">
        <f t="shared" si="1050"/>
        <v>No Data</v>
      </c>
      <c r="AG1764" s="71" t="str">
        <f t="shared" si="1051"/>
        <v/>
      </c>
      <c r="AH1764" s="71" t="str">
        <f t="shared" si="1052"/>
        <v/>
      </c>
      <c r="AI1764" s="71" t="str">
        <f t="shared" si="1053"/>
        <v/>
      </c>
      <c r="AJ1764" s="71" t="str">
        <f t="shared" si="1054"/>
        <v>Turbidity</v>
      </c>
      <c r="AK1764" s="71" t="str">
        <f t="shared" si="1055"/>
        <v/>
      </c>
      <c r="AL1764" s="71" t="str">
        <f t="shared" si="1063"/>
        <v>No Data</v>
      </c>
      <c r="AM1764" s="71">
        <f t="shared" si="1056"/>
        <v>0</v>
      </c>
    </row>
    <row r="1765" spans="1:39" x14ac:dyDescent="0.45">
      <c r="A1765" s="71" t="str">
        <f t="shared" si="1026"/>
        <v>2755820285</v>
      </c>
      <c r="B1765" s="71" t="str">
        <f t="shared" si="1027"/>
        <v>18-10-2019 08:36:34 UTC</v>
      </c>
      <c r="C1765" s="71" t="str">
        <f t="shared" si="1028"/>
        <v>qvvp-wx1w-7mym</v>
      </c>
      <c r="D1765" s="71" t="str">
        <f t="shared" si="1029"/>
        <v>-15.839179828763008</v>
      </c>
      <c r="E1765" s="71" t="str">
        <f t="shared" si="1030"/>
        <v>35.3147367015481</v>
      </c>
      <c r="F1765" s="71" t="str">
        <f t="shared" si="1031"/>
        <v>734.0</v>
      </c>
      <c r="G1765" s="71" t="str">
        <f t="shared" si="1032"/>
        <v>Malawi</v>
      </c>
      <c r="H1765" s="71" t="str">
        <f t="shared" si="1033"/>
        <v>Chiradzulu</v>
      </c>
      <c r="I1765" s="71" t="str">
        <f t="shared" si="1034"/>
        <v>Mpunga</v>
      </c>
      <c r="J1765" s="71" t="str">
        <f t="shared" si="1035"/>
        <v>Majikita</v>
      </c>
      <c r="K1765" s="71" t="str">
        <f t="shared" si="1036"/>
        <v>Chikaonda</v>
      </c>
      <c r="L1765" s="71">
        <f t="shared" si="1037"/>
        <v>0</v>
      </c>
      <c r="M1765" s="71">
        <f t="shared" si="1038"/>
        <v>0</v>
      </c>
      <c r="N1765" s="71">
        <f t="shared" si="1057"/>
        <v>4</v>
      </c>
      <c r="O1765" s="71" t="str">
        <f t="shared" si="1058"/>
        <v>Basic Level of Service</v>
      </c>
      <c r="P1765" s="71">
        <v>1</v>
      </c>
      <c r="Q1765" s="71" t="str">
        <f t="shared" si="1039"/>
        <v>Public Tap</v>
      </c>
      <c r="R1765" s="71" t="str">
        <f t="shared" si="1040"/>
        <v/>
      </c>
      <c r="S1765" s="71" t="str">
        <f t="shared" si="1059"/>
        <v>Public Tap</v>
      </c>
      <c r="T1765" s="71">
        <f t="shared" si="1041"/>
        <v>1</v>
      </c>
      <c r="U1765" s="71">
        <f t="shared" si="1042"/>
        <v>70</v>
      </c>
      <c r="V1765" s="71">
        <f t="shared" si="1043"/>
        <v>1</v>
      </c>
      <c r="W1765" s="71">
        <f t="shared" si="1044"/>
        <v>1</v>
      </c>
      <c r="X1765" s="71" t="str">
        <f t="shared" si="1045"/>
        <v/>
      </c>
      <c r="Y1765" s="71" t="str">
        <f t="shared" si="1046"/>
        <v/>
      </c>
      <c r="Z1765" s="71">
        <f t="shared" si="1060"/>
        <v>1</v>
      </c>
      <c r="AA1765" s="71">
        <f t="shared" si="1047"/>
        <v>0</v>
      </c>
      <c r="AB1765" s="71">
        <f t="shared" si="1048"/>
        <v>0</v>
      </c>
      <c r="AC1765" s="71" t="str">
        <f t="shared" si="1049"/>
        <v>Piped System</v>
      </c>
      <c r="AD1765" s="71" t="str">
        <f t="shared" si="1061"/>
        <v/>
      </c>
      <c r="AE1765" s="71" t="str">
        <f t="shared" si="1062"/>
        <v/>
      </c>
      <c r="AF1765" s="71" t="str">
        <f t="shared" si="1050"/>
        <v>No Data</v>
      </c>
      <c r="AG1765" s="71" t="str">
        <f t="shared" si="1051"/>
        <v/>
      </c>
      <c r="AH1765" s="71" t="str">
        <f t="shared" si="1052"/>
        <v/>
      </c>
      <c r="AI1765" s="71" t="str">
        <f t="shared" si="1053"/>
        <v/>
      </c>
      <c r="AJ1765" s="71" t="str">
        <f t="shared" si="1054"/>
        <v>Turbidity</v>
      </c>
      <c r="AK1765" s="71" t="str">
        <f t="shared" si="1055"/>
        <v/>
      </c>
      <c r="AL1765" s="71" t="str">
        <f t="shared" si="1063"/>
        <v>No Data</v>
      </c>
      <c r="AM1765" s="71">
        <f t="shared" si="1056"/>
        <v>0</v>
      </c>
    </row>
    <row r="1766" spans="1:39" x14ac:dyDescent="0.45">
      <c r="A1766" s="71" t="str">
        <f t="shared" si="1026"/>
        <v>2761590060</v>
      </c>
      <c r="B1766" s="71" t="str">
        <f t="shared" si="1027"/>
        <v>18-10-2019 08:38:24 UTC</v>
      </c>
      <c r="C1766" s="71" t="str">
        <f t="shared" si="1028"/>
        <v>3kbd-13rp-ebs5</v>
      </c>
      <c r="D1766" s="71" t="str">
        <f t="shared" si="1029"/>
        <v>-15.939740245230496</v>
      </c>
      <c r="E1766" s="71" t="str">
        <f t="shared" si="1030"/>
        <v>35.27127091772854</v>
      </c>
      <c r="F1766" s="71" t="str">
        <f t="shared" si="1031"/>
        <v>730.0</v>
      </c>
      <c r="G1766" s="71" t="str">
        <f t="shared" si="1032"/>
        <v>Malawi</v>
      </c>
      <c r="H1766" s="71" t="str">
        <f t="shared" si="1033"/>
        <v>Chiradzulu</v>
      </c>
      <c r="I1766" s="71" t="str">
        <f t="shared" si="1034"/>
        <v>Maone</v>
      </c>
      <c r="J1766" s="71" t="str">
        <f t="shared" si="1035"/>
        <v>Ntope</v>
      </c>
      <c r="K1766" s="71" t="str">
        <f t="shared" si="1036"/>
        <v>Miyopo</v>
      </c>
      <c r="L1766" s="71">
        <f t="shared" si="1037"/>
        <v>0</v>
      </c>
      <c r="M1766" s="71">
        <f t="shared" si="1038"/>
        <v>0</v>
      </c>
      <c r="N1766" s="71">
        <f t="shared" si="1057"/>
        <v>3</v>
      </c>
      <c r="O1766" s="71" t="str">
        <f t="shared" si="1058"/>
        <v>Basic Level of Service</v>
      </c>
      <c r="P1766" s="71">
        <v>1</v>
      </c>
      <c r="Q1766" s="71" t="str">
        <f t="shared" si="1039"/>
        <v>Public Tap</v>
      </c>
      <c r="R1766" s="71" t="str">
        <f t="shared" si="1040"/>
        <v/>
      </c>
      <c r="S1766" s="71" t="str">
        <f t="shared" si="1059"/>
        <v>Public Tap</v>
      </c>
      <c r="T1766" s="71">
        <f t="shared" si="1041"/>
        <v>1</v>
      </c>
      <c r="U1766" s="71">
        <f t="shared" si="1042"/>
        <v>450</v>
      </c>
      <c r="V1766" s="71">
        <f t="shared" si="1043"/>
        <v>0</v>
      </c>
      <c r="W1766" s="71">
        <f t="shared" si="1044"/>
        <v>1</v>
      </c>
      <c r="X1766" s="71" t="str">
        <f t="shared" si="1045"/>
        <v/>
      </c>
      <c r="Y1766" s="71" t="str">
        <f t="shared" si="1046"/>
        <v/>
      </c>
      <c r="Z1766" s="71">
        <f t="shared" si="1060"/>
        <v>1</v>
      </c>
      <c r="AA1766" s="71">
        <f t="shared" si="1047"/>
        <v>0</v>
      </c>
      <c r="AB1766" s="71">
        <f t="shared" si="1048"/>
        <v>0</v>
      </c>
      <c r="AC1766" s="71" t="str">
        <f t="shared" si="1049"/>
        <v>Piped System</v>
      </c>
      <c r="AD1766" s="71" t="str">
        <f t="shared" si="1061"/>
        <v/>
      </c>
      <c r="AE1766" s="71" t="str">
        <f t="shared" si="1062"/>
        <v/>
      </c>
      <c r="AF1766" s="71" t="str">
        <f t="shared" si="1050"/>
        <v>No Data</v>
      </c>
      <c r="AG1766" s="71" t="str">
        <f t="shared" si="1051"/>
        <v/>
      </c>
      <c r="AH1766" s="71" t="str">
        <f t="shared" si="1052"/>
        <v/>
      </c>
      <c r="AI1766" s="71" t="str">
        <f t="shared" si="1053"/>
        <v/>
      </c>
      <c r="AJ1766" s="71" t="str">
        <f t="shared" si="1054"/>
        <v>Turbidity</v>
      </c>
      <c r="AK1766" s="71" t="str">
        <f t="shared" si="1055"/>
        <v/>
      </c>
      <c r="AL1766" s="71" t="str">
        <f t="shared" si="1063"/>
        <v>No Data</v>
      </c>
      <c r="AM1766" s="71">
        <f t="shared" si="1056"/>
        <v>0</v>
      </c>
    </row>
    <row r="1767" spans="1:39" x14ac:dyDescent="0.45">
      <c r="A1767" s="71" t="str">
        <f t="shared" si="1026"/>
        <v>2796750050</v>
      </c>
      <c r="B1767" s="71" t="str">
        <f t="shared" si="1027"/>
        <v>18-10-2019 09:58:55 UTC</v>
      </c>
      <c r="C1767" s="71" t="str">
        <f t="shared" si="1028"/>
        <v>2ut2-vspp-9r6y</v>
      </c>
      <c r="D1767" s="71" t="str">
        <f t="shared" si="1029"/>
        <v>-15.912604671902955</v>
      </c>
      <c r="E1767" s="71" t="str">
        <f t="shared" si="1030"/>
        <v>35.29316134750843</v>
      </c>
      <c r="F1767" s="71" t="str">
        <f t="shared" si="1031"/>
        <v>721.0</v>
      </c>
      <c r="G1767" s="71" t="str">
        <f t="shared" si="1032"/>
        <v>Malawi</v>
      </c>
      <c r="H1767" s="71" t="str">
        <f t="shared" si="1033"/>
        <v>Chiradzulu</v>
      </c>
      <c r="I1767" s="71" t="str">
        <f t="shared" si="1034"/>
        <v>Maone</v>
      </c>
      <c r="J1767" s="71" t="str">
        <f t="shared" si="1035"/>
        <v>Katiwa</v>
      </c>
      <c r="K1767" s="71" t="str">
        <f t="shared" si="1036"/>
        <v>Namalusa</v>
      </c>
      <c r="L1767" s="71">
        <f t="shared" si="1037"/>
        <v>0</v>
      </c>
      <c r="M1767" s="71">
        <f t="shared" si="1038"/>
        <v>0</v>
      </c>
      <c r="N1767" s="71">
        <f t="shared" si="1057"/>
        <v>0</v>
      </c>
      <c r="O1767" s="71" t="str">
        <f t="shared" si="1058"/>
        <v>No Improved System</v>
      </c>
      <c r="P1767" s="71" t="s">
        <v>96</v>
      </c>
      <c r="Q1767" s="71" t="str">
        <f t="shared" si="1039"/>
        <v/>
      </c>
      <c r="R1767" s="71" t="str">
        <f t="shared" si="1040"/>
        <v>Unprotected well</v>
      </c>
      <c r="S1767" s="71" t="str">
        <f t="shared" si="1059"/>
        <v>Unprotected well</v>
      </c>
      <c r="T1767" s="71" t="str">
        <f t="shared" si="1041"/>
        <v>N/A</v>
      </c>
      <c r="U1767" s="71">
        <f t="shared" si="1042"/>
        <v>300</v>
      </c>
      <c r="V1767" s="71" t="str">
        <f t="shared" si="1043"/>
        <v>N/A</v>
      </c>
      <c r="W1767" s="71" t="str">
        <f t="shared" si="1044"/>
        <v/>
      </c>
      <c r="X1767" s="71" t="str">
        <f t="shared" si="1045"/>
        <v/>
      </c>
      <c r="Y1767" s="71" t="str">
        <f t="shared" si="1046"/>
        <v/>
      </c>
      <c r="Z1767" s="71" t="str">
        <f t="shared" si="1060"/>
        <v>N/A</v>
      </c>
      <c r="AA1767" s="71" t="str">
        <f t="shared" si="1047"/>
        <v>N/A</v>
      </c>
      <c r="AB1767" s="71" t="str">
        <f t="shared" si="1048"/>
        <v/>
      </c>
      <c r="AC1767" s="71" t="str">
        <f t="shared" si="1049"/>
        <v/>
      </c>
      <c r="AD1767" s="71" t="str">
        <f t="shared" si="1061"/>
        <v/>
      </c>
      <c r="AE1767" s="71" t="str">
        <f t="shared" si="1062"/>
        <v/>
      </c>
      <c r="AF1767" s="71" t="str">
        <f t="shared" si="1050"/>
        <v>N/A</v>
      </c>
      <c r="AG1767" s="71" t="str">
        <f t="shared" si="1051"/>
        <v/>
      </c>
      <c r="AH1767" s="71" t="str">
        <f t="shared" si="1052"/>
        <v/>
      </c>
      <c r="AI1767" s="71" t="str">
        <f t="shared" si="1053"/>
        <v/>
      </c>
      <c r="AJ1767" s="71" t="str">
        <f t="shared" si="1054"/>
        <v/>
      </c>
      <c r="AK1767" s="71" t="str">
        <f t="shared" si="1055"/>
        <v/>
      </c>
      <c r="AL1767" s="71" t="str">
        <f t="shared" si="1063"/>
        <v>N/A</v>
      </c>
      <c r="AM1767" s="71" t="str">
        <f t="shared" si="1056"/>
        <v>N/A</v>
      </c>
    </row>
    <row r="1768" spans="1:39" x14ac:dyDescent="0.45">
      <c r="A1768" s="71" t="str">
        <f t="shared" si="1026"/>
        <v>2790920065</v>
      </c>
      <c r="B1768" s="71" t="str">
        <f t="shared" si="1027"/>
        <v>18-10-2019 09:59:10 UTC</v>
      </c>
      <c r="C1768" s="71" t="str">
        <f t="shared" si="1028"/>
        <v>y3xm-4cyt-7wyr</v>
      </c>
      <c r="D1768" s="71" t="str">
        <f t="shared" si="1029"/>
        <v>-15.91575488448143</v>
      </c>
      <c r="E1768" s="71" t="str">
        <f t="shared" si="1030"/>
        <v>35.29352772049606</v>
      </c>
      <c r="F1768" s="71" t="str">
        <f t="shared" si="1031"/>
        <v>722.0</v>
      </c>
      <c r="G1768" s="71" t="str">
        <f t="shared" si="1032"/>
        <v>Malawi</v>
      </c>
      <c r="H1768" s="71" t="str">
        <f t="shared" si="1033"/>
        <v>Chiradzulu</v>
      </c>
      <c r="I1768" s="71" t="str">
        <f t="shared" si="1034"/>
        <v>Maone</v>
      </c>
      <c r="J1768" s="71" t="str">
        <f t="shared" si="1035"/>
        <v>Katiwa</v>
      </c>
      <c r="K1768" s="71" t="str">
        <f t="shared" si="1036"/>
        <v>Namalusa</v>
      </c>
      <c r="L1768" s="71">
        <f t="shared" si="1037"/>
        <v>0</v>
      </c>
      <c r="M1768" s="71">
        <f t="shared" si="1038"/>
        <v>0</v>
      </c>
      <c r="N1768" s="71">
        <f t="shared" si="1057"/>
        <v>0</v>
      </c>
      <c r="O1768" s="71" t="str">
        <f t="shared" si="1058"/>
        <v>No Improved System</v>
      </c>
      <c r="P1768" s="71" t="s">
        <v>96</v>
      </c>
      <c r="Q1768" s="71" t="str">
        <f t="shared" si="1039"/>
        <v/>
      </c>
      <c r="R1768" s="71" t="str">
        <f t="shared" si="1040"/>
        <v>Unprotected well</v>
      </c>
      <c r="S1768" s="71" t="str">
        <f t="shared" si="1059"/>
        <v>Unprotected well</v>
      </c>
      <c r="T1768" s="71" t="str">
        <f t="shared" si="1041"/>
        <v>N/A</v>
      </c>
      <c r="U1768" s="71">
        <f t="shared" si="1042"/>
        <v>300</v>
      </c>
      <c r="V1768" s="71" t="str">
        <f t="shared" si="1043"/>
        <v>N/A</v>
      </c>
      <c r="W1768" s="71" t="str">
        <f t="shared" si="1044"/>
        <v/>
      </c>
      <c r="X1768" s="71" t="str">
        <f t="shared" si="1045"/>
        <v/>
      </c>
      <c r="Y1768" s="71" t="str">
        <f t="shared" si="1046"/>
        <v/>
      </c>
      <c r="Z1768" s="71" t="str">
        <f t="shared" si="1060"/>
        <v>N/A</v>
      </c>
      <c r="AA1768" s="71" t="str">
        <f t="shared" si="1047"/>
        <v>N/A</v>
      </c>
      <c r="AB1768" s="71" t="str">
        <f t="shared" si="1048"/>
        <v/>
      </c>
      <c r="AC1768" s="71" t="str">
        <f t="shared" si="1049"/>
        <v/>
      </c>
      <c r="AD1768" s="71" t="str">
        <f t="shared" si="1061"/>
        <v/>
      </c>
      <c r="AE1768" s="71" t="str">
        <f t="shared" si="1062"/>
        <v/>
      </c>
      <c r="AF1768" s="71" t="str">
        <f t="shared" si="1050"/>
        <v>N/A</v>
      </c>
      <c r="AG1768" s="71" t="str">
        <f t="shared" si="1051"/>
        <v/>
      </c>
      <c r="AH1768" s="71" t="str">
        <f t="shared" si="1052"/>
        <v/>
      </c>
      <c r="AI1768" s="71" t="str">
        <f t="shared" si="1053"/>
        <v/>
      </c>
      <c r="AJ1768" s="71" t="str">
        <f t="shared" si="1054"/>
        <v/>
      </c>
      <c r="AK1768" s="71" t="str">
        <f t="shared" si="1055"/>
        <v/>
      </c>
      <c r="AL1768" s="71" t="str">
        <f t="shared" si="1063"/>
        <v>N/A</v>
      </c>
      <c r="AM1768" s="71" t="str">
        <f t="shared" si="1056"/>
        <v>N/A</v>
      </c>
    </row>
    <row r="1769" spans="1:39" x14ac:dyDescent="0.45">
      <c r="A1769" s="71" t="str">
        <f t="shared" si="1026"/>
        <v>2783110065</v>
      </c>
      <c r="B1769" s="71" t="str">
        <f t="shared" si="1027"/>
        <v>18-10-2019 10:00:21 UTC</v>
      </c>
      <c r="C1769" s="71" t="str">
        <f t="shared" si="1028"/>
        <v>ffjy-ntsv-9gr0</v>
      </c>
      <c r="D1769" s="71" t="str">
        <f t="shared" si="1029"/>
        <v>-15.929750860668719</v>
      </c>
      <c r="E1769" s="71" t="str">
        <f t="shared" si="1030"/>
        <v>35.28000678867102</v>
      </c>
      <c r="F1769" s="71" t="str">
        <f t="shared" si="1031"/>
        <v>722.0</v>
      </c>
      <c r="G1769" s="71" t="str">
        <f t="shared" si="1032"/>
        <v>Malawi</v>
      </c>
      <c r="H1769" s="71" t="str">
        <f t="shared" si="1033"/>
        <v>Chiradzulu</v>
      </c>
      <c r="I1769" s="71" t="str">
        <f t="shared" si="1034"/>
        <v>Maone</v>
      </c>
      <c r="J1769" s="71" t="str">
        <f t="shared" si="1035"/>
        <v>Mboola</v>
      </c>
      <c r="K1769" s="71" t="str">
        <f t="shared" si="1036"/>
        <v xml:space="preserve"> Mboola</v>
      </c>
      <c r="L1769" s="71">
        <f t="shared" si="1037"/>
        <v>0</v>
      </c>
      <c r="M1769" s="71">
        <f t="shared" si="1038"/>
        <v>0</v>
      </c>
      <c r="N1769" s="71">
        <f t="shared" si="1057"/>
        <v>3</v>
      </c>
      <c r="O1769" s="71" t="str">
        <f t="shared" si="1058"/>
        <v>Basic Level of Service</v>
      </c>
      <c r="P1769" s="71">
        <v>1</v>
      </c>
      <c r="Q1769" s="71" t="str">
        <f t="shared" si="1039"/>
        <v>Public Tap</v>
      </c>
      <c r="R1769" s="71" t="str">
        <f t="shared" si="1040"/>
        <v/>
      </c>
      <c r="S1769" s="71" t="str">
        <f t="shared" si="1059"/>
        <v>Public Tap</v>
      </c>
      <c r="T1769" s="71">
        <f t="shared" si="1041"/>
        <v>1</v>
      </c>
      <c r="U1769" s="71">
        <f t="shared" si="1042"/>
        <v>360</v>
      </c>
      <c r="V1769" s="71">
        <f t="shared" si="1043"/>
        <v>0</v>
      </c>
      <c r="W1769" s="71">
        <f t="shared" si="1044"/>
        <v>1</v>
      </c>
      <c r="X1769" s="71" t="str">
        <f t="shared" si="1045"/>
        <v/>
      </c>
      <c r="Y1769" s="71" t="str">
        <f t="shared" si="1046"/>
        <v/>
      </c>
      <c r="Z1769" s="71">
        <f t="shared" si="1060"/>
        <v>1</v>
      </c>
      <c r="AA1769" s="71">
        <f t="shared" si="1047"/>
        <v>0</v>
      </c>
      <c r="AB1769" s="71">
        <f t="shared" si="1048"/>
        <v>0</v>
      </c>
      <c r="AC1769" s="71" t="str">
        <f t="shared" si="1049"/>
        <v>Piped System</v>
      </c>
      <c r="AD1769" s="71" t="str">
        <f t="shared" si="1061"/>
        <v/>
      </c>
      <c r="AE1769" s="71" t="str">
        <f t="shared" si="1062"/>
        <v/>
      </c>
      <c r="AF1769" s="71" t="str">
        <f t="shared" si="1050"/>
        <v>No Data</v>
      </c>
      <c r="AG1769" s="71" t="str">
        <f t="shared" si="1051"/>
        <v/>
      </c>
      <c r="AH1769" s="71" t="str">
        <f t="shared" si="1052"/>
        <v/>
      </c>
      <c r="AI1769" s="71" t="str">
        <f t="shared" si="1053"/>
        <v/>
      </c>
      <c r="AJ1769" s="71" t="str">
        <f t="shared" si="1054"/>
        <v>Turbidity</v>
      </c>
      <c r="AK1769" s="71" t="str">
        <f t="shared" si="1055"/>
        <v/>
      </c>
      <c r="AL1769" s="71" t="str">
        <f t="shared" si="1063"/>
        <v>No Data</v>
      </c>
      <c r="AM1769" s="71">
        <f t="shared" si="1056"/>
        <v>0</v>
      </c>
    </row>
    <row r="1770" spans="1:39" x14ac:dyDescent="0.45">
      <c r="A1770" s="71" t="str">
        <f t="shared" si="1026"/>
        <v>2779300510</v>
      </c>
      <c r="B1770" s="71" t="str">
        <f t="shared" si="1027"/>
        <v>18-10-2019 14:34:55 UTC</v>
      </c>
      <c r="C1770" s="71" t="str">
        <f t="shared" si="1028"/>
        <v>jwb4-4g97-g6mw</v>
      </c>
      <c r="D1770" s="71" t="str">
        <f t="shared" si="1029"/>
        <v>-15.88838365394622</v>
      </c>
      <c r="E1770" s="71" t="str">
        <f t="shared" si="1030"/>
        <v>35.257376320660114</v>
      </c>
      <c r="F1770" s="71" t="str">
        <f t="shared" si="1031"/>
        <v>785.0</v>
      </c>
      <c r="G1770" s="71" t="str">
        <f t="shared" si="1032"/>
        <v>Malawi</v>
      </c>
      <c r="H1770" s="71" t="str">
        <f t="shared" si="1033"/>
        <v>Chiradzulu</v>
      </c>
      <c r="I1770" s="71" t="str">
        <f t="shared" si="1034"/>
        <v>Maone</v>
      </c>
      <c r="J1770" s="71" t="str">
        <f t="shared" si="1035"/>
        <v>Sakwata</v>
      </c>
      <c r="K1770" s="71" t="str">
        <f t="shared" si="1036"/>
        <v>Sakwata</v>
      </c>
      <c r="L1770" s="71">
        <f t="shared" si="1037"/>
        <v>0</v>
      </c>
      <c r="M1770" s="71">
        <f t="shared" si="1038"/>
        <v>0</v>
      </c>
      <c r="N1770" s="71">
        <f t="shared" si="1057"/>
        <v>5</v>
      </c>
      <c r="O1770" s="71" t="str">
        <f t="shared" si="1058"/>
        <v>Basic Level of Service</v>
      </c>
      <c r="P1770" s="71">
        <v>1</v>
      </c>
      <c r="Q1770" s="71" t="str">
        <f t="shared" si="1039"/>
        <v>Afridev Handpump</v>
      </c>
      <c r="R1770" s="71" t="str">
        <f t="shared" si="1040"/>
        <v/>
      </c>
      <c r="S1770" s="71" t="str">
        <f t="shared" si="1059"/>
        <v>Afridev Handpump</v>
      </c>
      <c r="T1770" s="71">
        <f t="shared" si="1041"/>
        <v>1</v>
      </c>
      <c r="U1770" s="71">
        <f t="shared" si="1042"/>
        <v>325</v>
      </c>
      <c r="V1770" s="71">
        <f t="shared" si="1043"/>
        <v>0</v>
      </c>
      <c r="W1770" s="71">
        <f t="shared" si="1044"/>
        <v>0</v>
      </c>
      <c r="X1770" s="71">
        <f t="shared" si="1045"/>
        <v>1</v>
      </c>
      <c r="Y1770" s="71">
        <f t="shared" si="1046"/>
        <v>0</v>
      </c>
      <c r="Z1770" s="71">
        <f t="shared" si="1060"/>
        <v>0</v>
      </c>
      <c r="AA1770" s="71">
        <f t="shared" si="1047"/>
        <v>1</v>
      </c>
      <c r="AB1770" s="71">
        <f t="shared" si="1048"/>
        <v>50</v>
      </c>
      <c r="AC1770" s="71" t="str">
        <f t="shared" si="1049"/>
        <v>Handpump</v>
      </c>
      <c r="AD1770" s="71">
        <f t="shared" si="1061"/>
        <v>50</v>
      </c>
      <c r="AE1770" s="71" t="str">
        <f t="shared" si="1062"/>
        <v/>
      </c>
      <c r="AF1770" s="71">
        <f t="shared" si="1050"/>
        <v>1</v>
      </c>
      <c r="AG1770" s="71" t="str">
        <f t="shared" si="1051"/>
        <v/>
      </c>
      <c r="AH1770" s="71" t="str">
        <f t="shared" si="1052"/>
        <v/>
      </c>
      <c r="AI1770" s="71">
        <f t="shared" si="1053"/>
        <v>1</v>
      </c>
      <c r="AJ1770" s="71" t="str">
        <f t="shared" si="1054"/>
        <v>Turbidity</v>
      </c>
      <c r="AK1770" s="71">
        <f t="shared" si="1055"/>
        <v>1</v>
      </c>
      <c r="AL1770" s="71">
        <f t="shared" si="1063"/>
        <v>1</v>
      </c>
      <c r="AM1770" s="71">
        <f t="shared" si="1056"/>
        <v>0</v>
      </c>
    </row>
    <row r="1771" spans="1:39" x14ac:dyDescent="0.45">
      <c r="A1771" s="71" t="str">
        <f t="shared" si="1026"/>
        <v>2775400095</v>
      </c>
      <c r="B1771" s="71" t="str">
        <f t="shared" si="1027"/>
        <v>18-10-2019 14:44:59 UTC</v>
      </c>
      <c r="C1771" s="71" t="str">
        <f t="shared" si="1028"/>
        <v>x7j2-fayq-grrm</v>
      </c>
      <c r="D1771" s="71" t="str">
        <f t="shared" si="1029"/>
        <v>-15.889657</v>
      </c>
      <c r="E1771" s="71" t="str">
        <f t="shared" si="1030"/>
        <v>35.2576791</v>
      </c>
      <c r="F1771" s="71" t="str">
        <f t="shared" si="1031"/>
        <v>782.0</v>
      </c>
      <c r="G1771" s="71" t="str">
        <f t="shared" si="1032"/>
        <v>Malawi</v>
      </c>
      <c r="H1771" s="71" t="str">
        <f t="shared" si="1033"/>
        <v>Chiradzulu</v>
      </c>
      <c r="I1771" s="71" t="str">
        <f t="shared" si="1034"/>
        <v>Maone</v>
      </c>
      <c r="J1771" s="71" t="str">
        <f t="shared" si="1035"/>
        <v>Sakwata</v>
      </c>
      <c r="K1771" s="71" t="str">
        <f t="shared" si="1036"/>
        <v>Sakwata</v>
      </c>
      <c r="L1771" s="71">
        <f t="shared" si="1037"/>
        <v>0</v>
      </c>
      <c r="M1771" s="71">
        <f t="shared" si="1038"/>
        <v>0</v>
      </c>
      <c r="N1771" s="71">
        <f t="shared" si="1057"/>
        <v>7</v>
      </c>
      <c r="O1771" s="71" t="str">
        <f t="shared" si="1058"/>
        <v>Intermediate Level of Service</v>
      </c>
      <c r="P1771" s="71">
        <v>1</v>
      </c>
      <c r="Q1771" s="71" t="str">
        <f t="shared" si="1039"/>
        <v>Afridev Handpump</v>
      </c>
      <c r="R1771" s="71" t="str">
        <f t="shared" si="1040"/>
        <v/>
      </c>
      <c r="S1771" s="71" t="str">
        <f t="shared" si="1059"/>
        <v>Afridev Handpump</v>
      </c>
      <c r="T1771" s="71">
        <f t="shared" si="1041"/>
        <v>1</v>
      </c>
      <c r="U1771" s="71">
        <f t="shared" si="1042"/>
        <v>225</v>
      </c>
      <c r="V1771" s="71">
        <f t="shared" si="1043"/>
        <v>1</v>
      </c>
      <c r="W1771" s="71">
        <f t="shared" si="1044"/>
        <v>0</v>
      </c>
      <c r="X1771" s="71">
        <f t="shared" si="1045"/>
        <v>1</v>
      </c>
      <c r="Y1771" s="71">
        <f t="shared" si="1046"/>
        <v>0</v>
      </c>
      <c r="Z1771" s="71">
        <f t="shared" si="1060"/>
        <v>0</v>
      </c>
      <c r="AA1771" s="71">
        <f t="shared" si="1047"/>
        <v>1</v>
      </c>
      <c r="AB1771" s="71">
        <f t="shared" si="1048"/>
        <v>60</v>
      </c>
      <c r="AC1771" s="71" t="str">
        <f t="shared" si="1049"/>
        <v>Handpump</v>
      </c>
      <c r="AD1771" s="71">
        <f t="shared" si="1061"/>
        <v>60</v>
      </c>
      <c r="AE1771" s="71" t="str">
        <f t="shared" si="1062"/>
        <v/>
      </c>
      <c r="AF1771" s="71">
        <f t="shared" si="1050"/>
        <v>1</v>
      </c>
      <c r="AG1771" s="71" t="str">
        <f t="shared" si="1051"/>
        <v/>
      </c>
      <c r="AH1771" s="71" t="str">
        <f t="shared" si="1052"/>
        <v/>
      </c>
      <c r="AI1771" s="71">
        <f t="shared" si="1053"/>
        <v>1</v>
      </c>
      <c r="AJ1771" s="71" t="str">
        <f t="shared" si="1054"/>
        <v>Turbidity</v>
      </c>
      <c r="AK1771" s="71">
        <f t="shared" si="1055"/>
        <v>1</v>
      </c>
      <c r="AL1771" s="71">
        <f t="shared" si="1063"/>
        <v>1</v>
      </c>
      <c r="AM1771" s="71">
        <f t="shared" si="1056"/>
        <v>1</v>
      </c>
    </row>
    <row r="1772" spans="1:39" x14ac:dyDescent="0.45">
      <c r="A1772" s="71" t="str">
        <f t="shared" si="1026"/>
        <v>2781310528</v>
      </c>
      <c r="B1772" s="71" t="str">
        <f t="shared" si="1027"/>
        <v>18-10-2019 14:50:46 UTC</v>
      </c>
      <c r="C1772" s="71" t="str">
        <f t="shared" si="1028"/>
        <v>h4rq-63ax-2w1d</v>
      </c>
      <c r="D1772" s="71" t="str">
        <f t="shared" si="1029"/>
        <v>-15.894071</v>
      </c>
      <c r="E1772" s="71" t="str">
        <f t="shared" si="1030"/>
        <v>35.288159</v>
      </c>
      <c r="F1772" s="71" t="str">
        <f t="shared" si="1031"/>
        <v>741.0</v>
      </c>
      <c r="G1772" s="71" t="str">
        <f t="shared" si="1032"/>
        <v>Malawi</v>
      </c>
      <c r="H1772" s="71" t="str">
        <f t="shared" si="1033"/>
        <v>Chiradzulu</v>
      </c>
      <c r="I1772" s="71" t="str">
        <f t="shared" si="1034"/>
        <v>Nkalo</v>
      </c>
      <c r="J1772" s="71" t="str">
        <f t="shared" si="1035"/>
        <v>Kholomana</v>
      </c>
      <c r="K1772" s="71" t="str">
        <f t="shared" si="1036"/>
        <v>Mwapasa</v>
      </c>
      <c r="L1772" s="71">
        <f t="shared" si="1037"/>
        <v>0</v>
      </c>
      <c r="M1772" s="71">
        <f t="shared" si="1038"/>
        <v>0</v>
      </c>
      <c r="N1772" s="71">
        <f t="shared" si="1057"/>
        <v>6</v>
      </c>
      <c r="O1772" s="71" t="str">
        <f t="shared" si="1058"/>
        <v>Intermediate Level of Service</v>
      </c>
      <c r="P1772" s="71">
        <v>1</v>
      </c>
      <c r="Q1772" s="71" t="str">
        <f t="shared" si="1039"/>
        <v>Afridev Handpump</v>
      </c>
      <c r="R1772" s="71" t="str">
        <f t="shared" si="1040"/>
        <v/>
      </c>
      <c r="S1772" s="71" t="str">
        <f t="shared" si="1059"/>
        <v>Afridev Handpump</v>
      </c>
      <c r="T1772" s="71">
        <f t="shared" si="1041"/>
        <v>1</v>
      </c>
      <c r="U1772" s="71">
        <f t="shared" si="1042"/>
        <v>755</v>
      </c>
      <c r="V1772" s="71">
        <f t="shared" si="1043"/>
        <v>0</v>
      </c>
      <c r="W1772" s="71">
        <f t="shared" si="1044"/>
        <v>0</v>
      </c>
      <c r="X1772" s="71">
        <f t="shared" si="1045"/>
        <v>1</v>
      </c>
      <c r="Y1772" s="71">
        <f t="shared" si="1046"/>
        <v>0</v>
      </c>
      <c r="Z1772" s="71">
        <f t="shared" si="1060"/>
        <v>0</v>
      </c>
      <c r="AA1772" s="71">
        <f t="shared" si="1047"/>
        <v>1</v>
      </c>
      <c r="AB1772" s="71">
        <f t="shared" si="1048"/>
        <v>55</v>
      </c>
      <c r="AC1772" s="71" t="str">
        <f t="shared" si="1049"/>
        <v>Handpump</v>
      </c>
      <c r="AD1772" s="71">
        <f t="shared" si="1061"/>
        <v>55</v>
      </c>
      <c r="AE1772" s="71" t="str">
        <f t="shared" si="1062"/>
        <v/>
      </c>
      <c r="AF1772" s="71">
        <f t="shared" si="1050"/>
        <v>1</v>
      </c>
      <c r="AG1772" s="71" t="str">
        <f t="shared" si="1051"/>
        <v/>
      </c>
      <c r="AH1772" s="71" t="str">
        <f t="shared" si="1052"/>
        <v/>
      </c>
      <c r="AI1772" s="71">
        <f t="shared" si="1053"/>
        <v>1</v>
      </c>
      <c r="AJ1772" s="71" t="str">
        <f t="shared" si="1054"/>
        <v>Turbidity</v>
      </c>
      <c r="AK1772" s="71">
        <f t="shared" si="1055"/>
        <v>1</v>
      </c>
      <c r="AL1772" s="71">
        <f t="shared" si="1063"/>
        <v>1</v>
      </c>
      <c r="AM1772" s="71">
        <f t="shared" si="1056"/>
        <v>1</v>
      </c>
    </row>
    <row r="1773" spans="1:39" x14ac:dyDescent="0.45">
      <c r="A1773" s="71" t="str">
        <f t="shared" si="1026"/>
        <v>2783130411</v>
      </c>
      <c r="B1773" s="71" t="str">
        <f t="shared" si="1027"/>
        <v>18-10-2019 14:56:04 UTC</v>
      </c>
      <c r="C1773" s="71" t="str">
        <f t="shared" si="1028"/>
        <v>tf6f-03a6-k15w</v>
      </c>
      <c r="D1773" s="71" t="str">
        <f t="shared" si="1029"/>
        <v>-15.886551411822438</v>
      </c>
      <c r="E1773" s="71" t="str">
        <f t="shared" si="1030"/>
        <v>35.264592887833714</v>
      </c>
      <c r="F1773" s="71" t="str">
        <f t="shared" si="1031"/>
        <v>790.0</v>
      </c>
      <c r="G1773" s="71" t="str">
        <f t="shared" si="1032"/>
        <v>Malawi</v>
      </c>
      <c r="H1773" s="71" t="str">
        <f t="shared" si="1033"/>
        <v>Chiradzulu</v>
      </c>
      <c r="I1773" s="71" t="str">
        <f t="shared" si="1034"/>
        <v>Maone</v>
      </c>
      <c r="J1773" s="71" t="str">
        <f t="shared" si="1035"/>
        <v>Sakwata</v>
      </c>
      <c r="K1773" s="71" t="str">
        <f t="shared" si="1036"/>
        <v>Mukokoha</v>
      </c>
      <c r="L1773" s="71">
        <f t="shared" si="1037"/>
        <v>0</v>
      </c>
      <c r="M1773" s="71">
        <f t="shared" si="1038"/>
        <v>0</v>
      </c>
      <c r="N1773" s="71">
        <f t="shared" si="1057"/>
        <v>3</v>
      </c>
      <c r="O1773" s="71" t="str">
        <f t="shared" si="1058"/>
        <v>Basic Level of Service</v>
      </c>
      <c r="P1773" s="71">
        <v>1</v>
      </c>
      <c r="Q1773" s="71" t="str">
        <f t="shared" si="1039"/>
        <v>Afridev Handpump</v>
      </c>
      <c r="R1773" s="71" t="str">
        <f t="shared" si="1040"/>
        <v/>
      </c>
      <c r="S1773" s="71" t="str">
        <f t="shared" si="1059"/>
        <v>Afridev Handpump</v>
      </c>
      <c r="T1773" s="71">
        <f t="shared" si="1041"/>
        <v>1</v>
      </c>
      <c r="U1773" s="71">
        <f t="shared" si="1042"/>
        <v>425</v>
      </c>
      <c r="V1773" s="71">
        <f t="shared" si="1043"/>
        <v>0</v>
      </c>
      <c r="W1773" s="71">
        <f t="shared" si="1044"/>
        <v>0</v>
      </c>
      <c r="X1773" s="71">
        <f t="shared" si="1045"/>
        <v>1</v>
      </c>
      <c r="Y1773" s="71">
        <f t="shared" si="1046"/>
        <v>0</v>
      </c>
      <c r="Z1773" s="71">
        <f t="shared" si="1060"/>
        <v>0</v>
      </c>
      <c r="AA1773" s="71">
        <f t="shared" si="1047"/>
        <v>0</v>
      </c>
      <c r="AB1773" s="71">
        <f t="shared" si="1048"/>
        <v>25</v>
      </c>
      <c r="AC1773" s="71" t="str">
        <f t="shared" si="1049"/>
        <v>Handpump</v>
      </c>
      <c r="AD1773" s="71">
        <f t="shared" si="1061"/>
        <v>25</v>
      </c>
      <c r="AE1773" s="71" t="str">
        <f t="shared" si="1062"/>
        <v/>
      </c>
      <c r="AF1773" s="71">
        <f t="shared" si="1050"/>
        <v>1</v>
      </c>
      <c r="AG1773" s="71" t="str">
        <f t="shared" si="1051"/>
        <v/>
      </c>
      <c r="AH1773" s="71" t="str">
        <f t="shared" si="1052"/>
        <v/>
      </c>
      <c r="AI1773" s="71" t="str">
        <f t="shared" si="1053"/>
        <v/>
      </c>
      <c r="AJ1773" s="71" t="str">
        <f t="shared" si="1054"/>
        <v>Turbidity</v>
      </c>
      <c r="AK1773" s="71" t="str">
        <f t="shared" si="1055"/>
        <v/>
      </c>
      <c r="AL1773" s="71" t="str">
        <f t="shared" si="1063"/>
        <v>No Data</v>
      </c>
      <c r="AM1773" s="71">
        <f t="shared" si="1056"/>
        <v>0</v>
      </c>
    </row>
    <row r="1774" spans="1:39" x14ac:dyDescent="0.45">
      <c r="A1774" s="71" t="str">
        <f t="shared" si="1026"/>
        <v>2760090049</v>
      </c>
      <c r="B1774" s="71" t="str">
        <f t="shared" si="1027"/>
        <v>18-10-2019 16:45:53 UTC</v>
      </c>
      <c r="C1774" s="71" t="str">
        <f t="shared" si="1028"/>
        <v>ed4y-j7ud-jm5n</v>
      </c>
      <c r="D1774" s="71" t="str">
        <f t="shared" si="1029"/>
        <v>-15.839565731585026</v>
      </c>
      <c r="E1774" s="71" t="str">
        <f t="shared" si="1030"/>
        <v>35.31483292579651</v>
      </c>
      <c r="F1774" s="71" t="str">
        <f t="shared" si="1031"/>
        <v>768.0</v>
      </c>
      <c r="G1774" s="71" t="str">
        <f t="shared" si="1032"/>
        <v>Malawi</v>
      </c>
      <c r="H1774" s="71" t="str">
        <f t="shared" si="1033"/>
        <v>Chiradzulu</v>
      </c>
      <c r="I1774" s="71" t="str">
        <f t="shared" si="1034"/>
        <v>Mpunga</v>
      </c>
      <c r="J1774" s="71" t="str">
        <f t="shared" si="1035"/>
        <v>Majikita</v>
      </c>
      <c r="K1774" s="71" t="str">
        <f t="shared" si="1036"/>
        <v>Chikaonda</v>
      </c>
      <c r="L1774" s="71">
        <f t="shared" si="1037"/>
        <v>0</v>
      </c>
      <c r="M1774" s="71">
        <f t="shared" si="1038"/>
        <v>0</v>
      </c>
      <c r="N1774" s="71">
        <f t="shared" si="1057"/>
        <v>6</v>
      </c>
      <c r="O1774" s="71" t="str">
        <f t="shared" si="1058"/>
        <v>Intermediate Level of Service</v>
      </c>
      <c r="P1774" s="71">
        <v>1</v>
      </c>
      <c r="Q1774" s="71" t="str">
        <f t="shared" si="1039"/>
        <v>Public Tap</v>
      </c>
      <c r="R1774" s="71" t="str">
        <f t="shared" si="1040"/>
        <v/>
      </c>
      <c r="S1774" s="71" t="str">
        <f t="shared" si="1059"/>
        <v>Public Tap</v>
      </c>
      <c r="T1774" s="71">
        <f t="shared" si="1041"/>
        <v>1</v>
      </c>
      <c r="U1774" s="71">
        <f t="shared" si="1042"/>
        <v>75</v>
      </c>
      <c r="V1774" s="71">
        <f t="shared" si="1043"/>
        <v>1</v>
      </c>
      <c r="W1774" s="71">
        <f t="shared" si="1044"/>
        <v>1</v>
      </c>
      <c r="X1774" s="71" t="str">
        <f t="shared" si="1045"/>
        <v/>
      </c>
      <c r="Y1774" s="71" t="str">
        <f t="shared" si="1046"/>
        <v/>
      </c>
      <c r="Z1774" s="71">
        <f t="shared" si="1060"/>
        <v>1</v>
      </c>
      <c r="AA1774" s="71">
        <f t="shared" si="1047"/>
        <v>1</v>
      </c>
      <c r="AB1774" s="71">
        <f t="shared" si="1048"/>
        <v>77</v>
      </c>
      <c r="AC1774" s="71" t="str">
        <f t="shared" si="1049"/>
        <v>Piped System</v>
      </c>
      <c r="AD1774" s="71" t="str">
        <f t="shared" si="1061"/>
        <v/>
      </c>
      <c r="AE1774" s="71">
        <f t="shared" si="1062"/>
        <v>299.22077922077915</v>
      </c>
      <c r="AF1774" s="71">
        <f t="shared" si="1050"/>
        <v>1</v>
      </c>
      <c r="AG1774" s="71" t="str">
        <f t="shared" si="1051"/>
        <v/>
      </c>
      <c r="AH1774" s="71" t="str">
        <f t="shared" si="1052"/>
        <v/>
      </c>
      <c r="AI1774" s="71">
        <f t="shared" si="1053"/>
        <v>0</v>
      </c>
      <c r="AJ1774" s="71" t="str">
        <f t="shared" si="1054"/>
        <v>Turbidity</v>
      </c>
      <c r="AK1774" s="71">
        <f t="shared" si="1055"/>
        <v>1</v>
      </c>
      <c r="AL1774" s="71">
        <f t="shared" si="1063"/>
        <v>0</v>
      </c>
      <c r="AM1774" s="71">
        <f t="shared" si="1056"/>
        <v>0</v>
      </c>
    </row>
    <row r="1775" spans="1:39" x14ac:dyDescent="0.45">
      <c r="A1775" s="71" t="str">
        <f t="shared" si="1026"/>
        <v>2757680050</v>
      </c>
      <c r="B1775" s="71" t="str">
        <f t="shared" si="1027"/>
        <v>18-10-2019 16:48:52 UTC</v>
      </c>
      <c r="C1775" s="71" t="str">
        <f t="shared" si="1028"/>
        <v>ytet-ua9m-e10n</v>
      </c>
      <c r="D1775" s="71" t="str">
        <f t="shared" si="1029"/>
        <v>-15.850118296220899</v>
      </c>
      <c r="E1775" s="71" t="str">
        <f t="shared" si="1030"/>
        <v>35.304177263751626</v>
      </c>
      <c r="F1775" s="71" t="str">
        <f t="shared" si="1031"/>
        <v>734.0</v>
      </c>
      <c r="G1775" s="71" t="str">
        <f t="shared" si="1032"/>
        <v>Malawi</v>
      </c>
      <c r="H1775" s="71" t="str">
        <f t="shared" si="1033"/>
        <v>Chiradzulu</v>
      </c>
      <c r="I1775" s="71" t="str">
        <f t="shared" si="1034"/>
        <v>Mpunga</v>
      </c>
      <c r="J1775" s="71" t="str">
        <f t="shared" si="1035"/>
        <v>Majikita</v>
      </c>
      <c r="K1775" s="71" t="str">
        <f t="shared" si="1036"/>
        <v>Chinguwo</v>
      </c>
      <c r="L1775" s="71">
        <f t="shared" si="1037"/>
        <v>0</v>
      </c>
      <c r="M1775" s="71">
        <f t="shared" si="1038"/>
        <v>0</v>
      </c>
      <c r="N1775" s="71">
        <f t="shared" si="1057"/>
        <v>4</v>
      </c>
      <c r="O1775" s="71" t="str">
        <f t="shared" si="1058"/>
        <v>Basic Level of Service</v>
      </c>
      <c r="P1775" s="71">
        <v>1</v>
      </c>
      <c r="Q1775" s="71" t="str">
        <f t="shared" si="1039"/>
        <v>Public Tap</v>
      </c>
      <c r="R1775" s="71" t="str">
        <f t="shared" si="1040"/>
        <v/>
      </c>
      <c r="S1775" s="71" t="str">
        <f t="shared" si="1059"/>
        <v>Public Tap</v>
      </c>
      <c r="T1775" s="71">
        <f t="shared" si="1041"/>
        <v>1</v>
      </c>
      <c r="U1775" s="71">
        <f t="shared" si="1042"/>
        <v>250</v>
      </c>
      <c r="V1775" s="71">
        <f t="shared" si="1043"/>
        <v>1</v>
      </c>
      <c r="W1775" s="71">
        <f t="shared" si="1044"/>
        <v>1</v>
      </c>
      <c r="X1775" s="71" t="str">
        <f t="shared" si="1045"/>
        <v/>
      </c>
      <c r="Y1775" s="71" t="str">
        <f t="shared" si="1046"/>
        <v/>
      </c>
      <c r="Z1775" s="71">
        <f t="shared" si="1060"/>
        <v>1</v>
      </c>
      <c r="AA1775" s="71">
        <f t="shared" si="1047"/>
        <v>0</v>
      </c>
      <c r="AB1775" s="71">
        <f t="shared" si="1048"/>
        <v>0</v>
      </c>
      <c r="AC1775" s="71" t="str">
        <f t="shared" si="1049"/>
        <v>Piped System</v>
      </c>
      <c r="AD1775" s="71" t="str">
        <f t="shared" si="1061"/>
        <v/>
      </c>
      <c r="AE1775" s="71" t="str">
        <f t="shared" si="1062"/>
        <v/>
      </c>
      <c r="AF1775" s="71" t="str">
        <f t="shared" si="1050"/>
        <v>No Data</v>
      </c>
      <c r="AG1775" s="71" t="str">
        <f t="shared" si="1051"/>
        <v/>
      </c>
      <c r="AH1775" s="71" t="str">
        <f t="shared" si="1052"/>
        <v/>
      </c>
      <c r="AI1775" s="71" t="str">
        <f t="shared" si="1053"/>
        <v/>
      </c>
      <c r="AJ1775" s="71" t="str">
        <f t="shared" si="1054"/>
        <v>Turbidity</v>
      </c>
      <c r="AK1775" s="71" t="str">
        <f t="shared" si="1055"/>
        <v/>
      </c>
      <c r="AL1775" s="71" t="str">
        <f t="shared" si="1063"/>
        <v>No Data</v>
      </c>
      <c r="AM1775" s="71">
        <f t="shared" si="1056"/>
        <v>0</v>
      </c>
    </row>
    <row r="1776" spans="1:39" x14ac:dyDescent="0.45">
      <c r="A1776" s="71" t="str">
        <f t="shared" si="1026"/>
        <v>2763580053</v>
      </c>
      <c r="B1776" s="71" t="str">
        <f t="shared" si="1027"/>
        <v>18-10-2019 16:49:53 UTC</v>
      </c>
      <c r="C1776" s="71" t="str">
        <f t="shared" si="1028"/>
        <v>nk24-hnp4-qy7q</v>
      </c>
      <c r="D1776" s="71" t="str">
        <f t="shared" si="1029"/>
        <v>-15.855492395348847</v>
      </c>
      <c r="E1776" s="71" t="str">
        <f t="shared" si="1030"/>
        <v>35.30335064046085</v>
      </c>
      <c r="F1776" s="71" t="str">
        <f t="shared" si="1031"/>
        <v>760.0</v>
      </c>
      <c r="G1776" s="71" t="str">
        <f t="shared" si="1032"/>
        <v>Malawi</v>
      </c>
      <c r="H1776" s="71" t="str">
        <f t="shared" si="1033"/>
        <v>Chiradzulu</v>
      </c>
      <c r="I1776" s="71" t="str">
        <f t="shared" si="1034"/>
        <v>Mpunga</v>
      </c>
      <c r="J1776" s="71" t="str">
        <f t="shared" si="1035"/>
        <v>Majikita</v>
      </c>
      <c r="K1776" s="71" t="str">
        <f t="shared" si="1036"/>
        <v>Salira</v>
      </c>
      <c r="L1776" s="71">
        <f t="shared" si="1037"/>
        <v>0</v>
      </c>
      <c r="M1776" s="71">
        <f t="shared" si="1038"/>
        <v>0</v>
      </c>
      <c r="N1776" s="71">
        <f t="shared" si="1057"/>
        <v>3</v>
      </c>
      <c r="O1776" s="71" t="str">
        <f t="shared" si="1058"/>
        <v>Basic Level of Service</v>
      </c>
      <c r="P1776" s="71">
        <v>1</v>
      </c>
      <c r="Q1776" s="71" t="str">
        <f t="shared" si="1039"/>
        <v>Public Tap</v>
      </c>
      <c r="R1776" s="71" t="str">
        <f t="shared" si="1040"/>
        <v/>
      </c>
      <c r="S1776" s="71" t="str">
        <f t="shared" si="1059"/>
        <v>Public Tap</v>
      </c>
      <c r="T1776" s="71">
        <f t="shared" si="1041"/>
        <v>1</v>
      </c>
      <c r="U1776" s="71">
        <f t="shared" si="1042"/>
        <v>300</v>
      </c>
      <c r="V1776" s="71">
        <f t="shared" si="1043"/>
        <v>0</v>
      </c>
      <c r="W1776" s="71">
        <f t="shared" si="1044"/>
        <v>1</v>
      </c>
      <c r="X1776" s="71" t="str">
        <f t="shared" si="1045"/>
        <v/>
      </c>
      <c r="Y1776" s="71" t="str">
        <f t="shared" si="1046"/>
        <v/>
      </c>
      <c r="Z1776" s="71">
        <f t="shared" si="1060"/>
        <v>1</v>
      </c>
      <c r="AA1776" s="71">
        <f t="shared" si="1047"/>
        <v>0</v>
      </c>
      <c r="AB1776" s="71">
        <f t="shared" si="1048"/>
        <v>0</v>
      </c>
      <c r="AC1776" s="71" t="str">
        <f t="shared" si="1049"/>
        <v>Piped System</v>
      </c>
      <c r="AD1776" s="71" t="str">
        <f t="shared" si="1061"/>
        <v/>
      </c>
      <c r="AE1776" s="71" t="str">
        <f t="shared" si="1062"/>
        <v/>
      </c>
      <c r="AF1776" s="71" t="str">
        <f t="shared" si="1050"/>
        <v>No Data</v>
      </c>
      <c r="AG1776" s="71" t="str">
        <f t="shared" si="1051"/>
        <v/>
      </c>
      <c r="AH1776" s="71" t="str">
        <f t="shared" si="1052"/>
        <v/>
      </c>
      <c r="AI1776" s="71" t="str">
        <f t="shared" si="1053"/>
        <v/>
      </c>
      <c r="AJ1776" s="71" t="str">
        <f t="shared" si="1054"/>
        <v>Turbidity</v>
      </c>
      <c r="AK1776" s="71" t="str">
        <f t="shared" si="1055"/>
        <v/>
      </c>
      <c r="AL1776" s="71" t="str">
        <f t="shared" si="1063"/>
        <v>No Data</v>
      </c>
      <c r="AM1776" s="71">
        <f t="shared" si="1056"/>
        <v>0</v>
      </c>
    </row>
    <row r="1777" spans="1:39" x14ac:dyDescent="0.45">
      <c r="A1777" s="71" t="str">
        <f t="shared" si="1026"/>
        <v>2771230056</v>
      </c>
      <c r="B1777" s="71" t="str">
        <f t="shared" si="1027"/>
        <v>18-10-2019 16:51:13 UTC</v>
      </c>
      <c r="C1777" s="71" t="str">
        <f t="shared" si="1028"/>
        <v>vgxj-j3gd-wcq0</v>
      </c>
      <c r="D1777" s="71" t="str">
        <f t="shared" si="1029"/>
        <v>-15.867389501072466</v>
      </c>
      <c r="E1777" s="71" t="str">
        <f t="shared" si="1030"/>
        <v>35.312708616256714</v>
      </c>
      <c r="F1777" s="71" t="str">
        <f t="shared" si="1031"/>
        <v>792.0</v>
      </c>
      <c r="G1777" s="71" t="str">
        <f t="shared" si="1032"/>
        <v>Malawi</v>
      </c>
      <c r="H1777" s="71" t="str">
        <f t="shared" si="1033"/>
        <v>Chiradzulu</v>
      </c>
      <c r="I1777" s="71" t="str">
        <f t="shared" si="1034"/>
        <v>Mpunga</v>
      </c>
      <c r="J1777" s="71" t="str">
        <f t="shared" si="1035"/>
        <v>Majikita</v>
      </c>
      <c r="K1777" s="71" t="str">
        <f t="shared" si="1036"/>
        <v>Mtenjera</v>
      </c>
      <c r="L1777" s="71">
        <f t="shared" si="1037"/>
        <v>0</v>
      </c>
      <c r="M1777" s="71">
        <f t="shared" si="1038"/>
        <v>0</v>
      </c>
      <c r="N1777" s="71">
        <f t="shared" si="1057"/>
        <v>6</v>
      </c>
      <c r="O1777" s="71" t="str">
        <f t="shared" si="1058"/>
        <v>Intermediate Level of Service</v>
      </c>
      <c r="P1777" s="71">
        <v>1</v>
      </c>
      <c r="Q1777" s="71" t="str">
        <f t="shared" si="1039"/>
        <v>Public Tap</v>
      </c>
      <c r="R1777" s="71" t="str">
        <f t="shared" si="1040"/>
        <v/>
      </c>
      <c r="S1777" s="71" t="str">
        <f t="shared" si="1059"/>
        <v>Public Tap</v>
      </c>
      <c r="T1777" s="71">
        <f t="shared" si="1041"/>
        <v>1</v>
      </c>
      <c r="U1777" s="71">
        <f t="shared" si="1042"/>
        <v>240</v>
      </c>
      <c r="V1777" s="71">
        <f t="shared" si="1043"/>
        <v>1</v>
      </c>
      <c r="W1777" s="71">
        <f t="shared" si="1044"/>
        <v>1</v>
      </c>
      <c r="X1777" s="71" t="str">
        <f t="shared" si="1045"/>
        <v/>
      </c>
      <c r="Y1777" s="71" t="str">
        <f t="shared" si="1046"/>
        <v/>
      </c>
      <c r="Z1777" s="71">
        <f t="shared" si="1060"/>
        <v>1</v>
      </c>
      <c r="AA1777" s="71">
        <f t="shared" si="1047"/>
        <v>1</v>
      </c>
      <c r="AB1777" s="71">
        <f t="shared" si="1048"/>
        <v>120</v>
      </c>
      <c r="AC1777" s="71" t="str">
        <f t="shared" si="1049"/>
        <v>Piped System</v>
      </c>
      <c r="AD1777" s="71" t="str">
        <f t="shared" si="1061"/>
        <v/>
      </c>
      <c r="AE1777" s="71">
        <f t="shared" si="1062"/>
        <v>60</v>
      </c>
      <c r="AF1777" s="71">
        <f t="shared" si="1050"/>
        <v>1</v>
      </c>
      <c r="AG1777" s="71" t="str">
        <f t="shared" si="1051"/>
        <v/>
      </c>
      <c r="AH1777" s="71" t="str">
        <f t="shared" si="1052"/>
        <v/>
      </c>
      <c r="AI1777" s="71">
        <f t="shared" si="1053"/>
        <v>0</v>
      </c>
      <c r="AJ1777" s="71" t="str">
        <f t="shared" si="1054"/>
        <v>Turbidity</v>
      </c>
      <c r="AK1777" s="71">
        <f t="shared" si="1055"/>
        <v>1</v>
      </c>
      <c r="AL1777" s="71">
        <f t="shared" si="1063"/>
        <v>0</v>
      </c>
      <c r="AM1777" s="71">
        <f t="shared" si="1056"/>
        <v>0</v>
      </c>
    </row>
    <row r="1778" spans="1:39" x14ac:dyDescent="0.45">
      <c r="A1778" s="71" t="str">
        <f t="shared" si="1026"/>
        <v>2755850064</v>
      </c>
      <c r="B1778" s="71" t="str">
        <f t="shared" si="1027"/>
        <v>18-10-2019 16:52:36 UTC</v>
      </c>
      <c r="C1778" s="71" t="str">
        <f t="shared" si="1028"/>
        <v>qexk-k1t0-00xa</v>
      </c>
      <c r="D1778" s="71" t="str">
        <f t="shared" si="1029"/>
        <v>-15.863233292475343</v>
      </c>
      <c r="E1778" s="71" t="str">
        <f t="shared" si="1030"/>
        <v>35.31162567436695</v>
      </c>
      <c r="F1778" s="71" t="str">
        <f t="shared" si="1031"/>
        <v>799.0</v>
      </c>
      <c r="G1778" s="71" t="str">
        <f t="shared" si="1032"/>
        <v>Malawi</v>
      </c>
      <c r="H1778" s="71" t="str">
        <f t="shared" si="1033"/>
        <v>Chiradzulu</v>
      </c>
      <c r="I1778" s="71" t="str">
        <f t="shared" si="1034"/>
        <v>Mpunga</v>
      </c>
      <c r="J1778" s="71" t="str">
        <f t="shared" si="1035"/>
        <v>Majikita</v>
      </c>
      <c r="K1778" s="71" t="str">
        <f t="shared" si="1036"/>
        <v>Majikuta</v>
      </c>
      <c r="L1778" s="71">
        <f t="shared" si="1037"/>
        <v>0</v>
      </c>
      <c r="M1778" s="71">
        <f t="shared" si="1038"/>
        <v>0</v>
      </c>
      <c r="N1778" s="71">
        <f t="shared" si="1057"/>
        <v>5</v>
      </c>
      <c r="O1778" s="71" t="str">
        <f t="shared" si="1058"/>
        <v>Basic Level of Service</v>
      </c>
      <c r="P1778" s="71">
        <v>1</v>
      </c>
      <c r="Q1778" s="71" t="str">
        <f t="shared" si="1039"/>
        <v>Public Tap</v>
      </c>
      <c r="R1778" s="71" t="str">
        <f t="shared" si="1040"/>
        <v/>
      </c>
      <c r="S1778" s="71" t="str">
        <f t="shared" si="1059"/>
        <v>Public Tap</v>
      </c>
      <c r="T1778" s="71">
        <f t="shared" si="1041"/>
        <v>1</v>
      </c>
      <c r="U1778" s="71">
        <f t="shared" si="1042"/>
        <v>380</v>
      </c>
      <c r="V1778" s="71">
        <f t="shared" si="1043"/>
        <v>0</v>
      </c>
      <c r="W1778" s="71">
        <f t="shared" si="1044"/>
        <v>1</v>
      </c>
      <c r="X1778" s="71" t="str">
        <f t="shared" si="1045"/>
        <v/>
      </c>
      <c r="Y1778" s="71" t="str">
        <f t="shared" si="1046"/>
        <v/>
      </c>
      <c r="Z1778" s="71">
        <f t="shared" si="1060"/>
        <v>1</v>
      </c>
      <c r="AA1778" s="71">
        <f t="shared" si="1047"/>
        <v>1</v>
      </c>
      <c r="AB1778" s="71">
        <f t="shared" si="1048"/>
        <v>40</v>
      </c>
      <c r="AC1778" s="71" t="str">
        <f t="shared" si="1049"/>
        <v>Piped System</v>
      </c>
      <c r="AD1778" s="71" t="str">
        <f t="shared" si="1061"/>
        <v/>
      </c>
      <c r="AE1778" s="71">
        <f t="shared" si="1062"/>
        <v>113.68421052631579</v>
      </c>
      <c r="AF1778" s="71">
        <f t="shared" si="1050"/>
        <v>1</v>
      </c>
      <c r="AG1778" s="71" t="str">
        <f t="shared" si="1051"/>
        <v/>
      </c>
      <c r="AH1778" s="71" t="str">
        <f t="shared" si="1052"/>
        <v/>
      </c>
      <c r="AI1778" s="71">
        <f t="shared" si="1053"/>
        <v>0</v>
      </c>
      <c r="AJ1778" s="71" t="str">
        <f t="shared" si="1054"/>
        <v>Turbidity</v>
      </c>
      <c r="AK1778" s="71">
        <f t="shared" si="1055"/>
        <v>1</v>
      </c>
      <c r="AL1778" s="71">
        <f t="shared" si="1063"/>
        <v>0</v>
      </c>
      <c r="AM1778" s="71">
        <f t="shared" si="1056"/>
        <v>0</v>
      </c>
    </row>
    <row r="1779" spans="1:39" x14ac:dyDescent="0.45">
      <c r="A1779" s="71" t="str">
        <f t="shared" si="1026"/>
        <v>2763580063</v>
      </c>
      <c r="B1779" s="71" t="str">
        <f t="shared" si="1027"/>
        <v>18-10-2019 17:01:46 UTC</v>
      </c>
      <c r="C1779" s="71" t="str">
        <f t="shared" si="1028"/>
        <v>tqnc-wucf-nege</v>
      </c>
      <c r="D1779" s="71" t="str">
        <f t="shared" si="1029"/>
        <v>-15.926698297262192</v>
      </c>
      <c r="E1779" s="71" t="str">
        <f t="shared" si="1030"/>
        <v>35.2752535790205</v>
      </c>
      <c r="F1779" s="71" t="str">
        <f t="shared" si="1031"/>
        <v>744.0</v>
      </c>
      <c r="G1779" s="71" t="str">
        <f t="shared" si="1032"/>
        <v>Malawi</v>
      </c>
      <c r="H1779" s="71" t="str">
        <f t="shared" si="1033"/>
        <v>Chiradzulu</v>
      </c>
      <c r="I1779" s="71" t="str">
        <f t="shared" si="1034"/>
        <v>Maone</v>
      </c>
      <c r="J1779" s="71" t="str">
        <f t="shared" si="1035"/>
        <v>Ntope</v>
      </c>
      <c r="K1779" s="71" t="str">
        <f t="shared" si="1036"/>
        <v>Ntope</v>
      </c>
      <c r="L1779" s="71">
        <f t="shared" si="1037"/>
        <v>0</v>
      </c>
      <c r="M1779" s="71">
        <f t="shared" si="1038"/>
        <v>0</v>
      </c>
      <c r="N1779" s="71">
        <f t="shared" si="1057"/>
        <v>3</v>
      </c>
      <c r="O1779" s="71" t="str">
        <f t="shared" si="1058"/>
        <v>Basic Level of Service</v>
      </c>
      <c r="P1779" s="71">
        <v>1</v>
      </c>
      <c r="Q1779" s="71" t="str">
        <f t="shared" si="1039"/>
        <v>Public Tap</v>
      </c>
      <c r="R1779" s="71" t="str">
        <f t="shared" si="1040"/>
        <v/>
      </c>
      <c r="S1779" s="71" t="str">
        <f t="shared" si="1059"/>
        <v>Public Tap</v>
      </c>
      <c r="T1779" s="71">
        <f t="shared" si="1041"/>
        <v>1</v>
      </c>
      <c r="U1779" s="71">
        <f t="shared" si="1042"/>
        <v>800</v>
      </c>
      <c r="V1779" s="71">
        <f t="shared" si="1043"/>
        <v>0</v>
      </c>
      <c r="W1779" s="71">
        <f t="shared" si="1044"/>
        <v>1</v>
      </c>
      <c r="X1779" s="71" t="str">
        <f t="shared" si="1045"/>
        <v/>
      </c>
      <c r="Y1779" s="71" t="str">
        <f t="shared" si="1046"/>
        <v/>
      </c>
      <c r="Z1779" s="71">
        <f t="shared" si="1060"/>
        <v>1</v>
      </c>
      <c r="AA1779" s="71">
        <f t="shared" si="1047"/>
        <v>0</v>
      </c>
      <c r="AB1779" s="71">
        <f t="shared" si="1048"/>
        <v>0</v>
      </c>
      <c r="AC1779" s="71" t="str">
        <f t="shared" si="1049"/>
        <v>Piped System</v>
      </c>
      <c r="AD1779" s="71" t="str">
        <f t="shared" si="1061"/>
        <v/>
      </c>
      <c r="AE1779" s="71" t="str">
        <f t="shared" si="1062"/>
        <v/>
      </c>
      <c r="AF1779" s="71" t="str">
        <f t="shared" si="1050"/>
        <v>No Data</v>
      </c>
      <c r="AG1779" s="71" t="str">
        <f t="shared" si="1051"/>
        <v/>
      </c>
      <c r="AH1779" s="71" t="str">
        <f t="shared" si="1052"/>
        <v/>
      </c>
      <c r="AI1779" s="71" t="str">
        <f t="shared" si="1053"/>
        <v/>
      </c>
      <c r="AJ1779" s="71" t="str">
        <f t="shared" si="1054"/>
        <v>Turbidity</v>
      </c>
      <c r="AK1779" s="71" t="str">
        <f t="shared" si="1055"/>
        <v/>
      </c>
      <c r="AL1779" s="71" t="str">
        <f t="shared" si="1063"/>
        <v>No Data</v>
      </c>
      <c r="AM1779" s="71">
        <f t="shared" si="1056"/>
        <v>0</v>
      </c>
    </row>
    <row r="1780" spans="1:39" x14ac:dyDescent="0.45">
      <c r="A1780" s="71" t="str">
        <f t="shared" si="1026"/>
        <v>2779240057</v>
      </c>
      <c r="B1780" s="71" t="str">
        <f t="shared" si="1027"/>
        <v>18-10-2019 17:20:39 UTC</v>
      </c>
      <c r="C1780" s="71" t="str">
        <f t="shared" si="1028"/>
        <v>nprr-e8wc-96hv</v>
      </c>
      <c r="D1780" s="71" t="str">
        <f t="shared" si="1029"/>
        <v>-15.927169024944305</v>
      </c>
      <c r="E1780" s="71" t="str">
        <f t="shared" si="1030"/>
        <v>35.277673937380314</v>
      </c>
      <c r="F1780" s="71" t="str">
        <f t="shared" si="1031"/>
        <v>738.0</v>
      </c>
      <c r="G1780" s="71" t="str">
        <f t="shared" si="1032"/>
        <v>Malawi</v>
      </c>
      <c r="H1780" s="71" t="str">
        <f t="shared" si="1033"/>
        <v>Chiradzulu</v>
      </c>
      <c r="I1780" s="71" t="str">
        <f t="shared" si="1034"/>
        <v>Maone</v>
      </c>
      <c r="J1780" s="71" t="str">
        <f t="shared" si="1035"/>
        <v>Mboola</v>
      </c>
      <c r="K1780" s="71" t="str">
        <f t="shared" si="1036"/>
        <v xml:space="preserve"> Mboola</v>
      </c>
      <c r="L1780" s="71">
        <f t="shared" si="1037"/>
        <v>0</v>
      </c>
      <c r="M1780" s="71">
        <f t="shared" si="1038"/>
        <v>0</v>
      </c>
      <c r="N1780" s="71">
        <f t="shared" si="1057"/>
        <v>2</v>
      </c>
      <c r="O1780" s="71" t="str">
        <f t="shared" si="1058"/>
        <v>Inadequate Level of Service</v>
      </c>
      <c r="P1780" s="71">
        <v>1</v>
      </c>
      <c r="Q1780" s="71" t="str">
        <f t="shared" si="1039"/>
        <v>Public Tap</v>
      </c>
      <c r="R1780" s="71" t="str">
        <f t="shared" si="1040"/>
        <v/>
      </c>
      <c r="S1780" s="71" t="str">
        <f t="shared" si="1059"/>
        <v>Public Tap</v>
      </c>
      <c r="T1780" s="71">
        <f t="shared" si="1041"/>
        <v>0</v>
      </c>
      <c r="U1780" s="71">
        <f t="shared" si="1042"/>
        <v>450</v>
      </c>
      <c r="V1780" s="71">
        <f t="shared" si="1043"/>
        <v>0</v>
      </c>
      <c r="W1780" s="71">
        <f t="shared" si="1044"/>
        <v>1</v>
      </c>
      <c r="X1780" s="71" t="str">
        <f t="shared" si="1045"/>
        <v/>
      </c>
      <c r="Y1780" s="71" t="str">
        <f t="shared" si="1046"/>
        <v/>
      </c>
      <c r="Z1780" s="71">
        <f t="shared" si="1060"/>
        <v>1</v>
      </c>
      <c r="AA1780" s="71">
        <f t="shared" si="1047"/>
        <v>0</v>
      </c>
      <c r="AB1780" s="71">
        <f t="shared" si="1048"/>
        <v>0</v>
      </c>
      <c r="AC1780" s="71" t="str">
        <f t="shared" si="1049"/>
        <v>Piped System</v>
      </c>
      <c r="AD1780" s="71" t="str">
        <f t="shared" si="1061"/>
        <v/>
      </c>
      <c r="AE1780" s="71" t="str">
        <f t="shared" si="1062"/>
        <v/>
      </c>
      <c r="AF1780" s="71" t="str">
        <f t="shared" si="1050"/>
        <v>No Data</v>
      </c>
      <c r="AG1780" s="71" t="str">
        <f t="shared" si="1051"/>
        <v/>
      </c>
      <c r="AH1780" s="71" t="str">
        <f t="shared" si="1052"/>
        <v/>
      </c>
      <c r="AI1780" s="71" t="str">
        <f t="shared" si="1053"/>
        <v/>
      </c>
      <c r="AJ1780" s="71" t="str">
        <f t="shared" si="1054"/>
        <v>Turbidity</v>
      </c>
      <c r="AK1780" s="71" t="str">
        <f t="shared" si="1055"/>
        <v/>
      </c>
      <c r="AL1780" s="71" t="str">
        <f t="shared" si="1063"/>
        <v>No Data</v>
      </c>
      <c r="AM1780" s="71">
        <f t="shared" si="1056"/>
        <v>0</v>
      </c>
    </row>
    <row r="1781" spans="1:39" x14ac:dyDescent="0.45">
      <c r="A1781" s="71" t="str">
        <f t="shared" si="1026"/>
        <v>2773450080</v>
      </c>
      <c r="B1781" s="71" t="str">
        <f t="shared" si="1027"/>
        <v>18-10-2019 17:20:50 UTC</v>
      </c>
      <c r="C1781" s="71" t="str">
        <f t="shared" si="1028"/>
        <v>dd93-r6ve-w1sr</v>
      </c>
      <c r="D1781" s="71" t="str">
        <f t="shared" si="1029"/>
        <v>-15.912760156206787</v>
      </c>
      <c r="E1781" s="71" t="str">
        <f t="shared" si="1030"/>
        <v>35.291012059897184</v>
      </c>
      <c r="F1781" s="71" t="str">
        <f t="shared" si="1031"/>
        <v>734.0</v>
      </c>
      <c r="G1781" s="71" t="str">
        <f t="shared" si="1032"/>
        <v>Malawi</v>
      </c>
      <c r="H1781" s="71" t="str">
        <f t="shared" si="1033"/>
        <v>Chiradzulu</v>
      </c>
      <c r="I1781" s="71" t="str">
        <f t="shared" si="1034"/>
        <v>Maone</v>
      </c>
      <c r="J1781" s="71" t="str">
        <f t="shared" si="1035"/>
        <v>Katiwa</v>
      </c>
      <c r="K1781" s="71" t="str">
        <f t="shared" si="1036"/>
        <v>Dickson</v>
      </c>
      <c r="L1781" s="71">
        <f t="shared" si="1037"/>
        <v>0</v>
      </c>
      <c r="M1781" s="71">
        <f t="shared" si="1038"/>
        <v>0</v>
      </c>
      <c r="N1781" s="71">
        <f t="shared" si="1057"/>
        <v>4</v>
      </c>
      <c r="O1781" s="71" t="str">
        <f t="shared" si="1058"/>
        <v>Basic Level of Service</v>
      </c>
      <c r="P1781" s="71">
        <v>1</v>
      </c>
      <c r="Q1781" s="71" t="str">
        <f t="shared" si="1039"/>
        <v>Public Tap</v>
      </c>
      <c r="R1781" s="71" t="str">
        <f t="shared" si="1040"/>
        <v/>
      </c>
      <c r="S1781" s="71" t="str">
        <f t="shared" si="1059"/>
        <v>Public Tap</v>
      </c>
      <c r="T1781" s="71">
        <f t="shared" si="1041"/>
        <v>1</v>
      </c>
      <c r="U1781" s="71">
        <f t="shared" si="1042"/>
        <v>200</v>
      </c>
      <c r="V1781" s="71">
        <f t="shared" si="1043"/>
        <v>1</v>
      </c>
      <c r="W1781" s="71">
        <f t="shared" si="1044"/>
        <v>1</v>
      </c>
      <c r="X1781" s="71" t="str">
        <f t="shared" si="1045"/>
        <v/>
      </c>
      <c r="Y1781" s="71" t="str">
        <f t="shared" si="1046"/>
        <v/>
      </c>
      <c r="Z1781" s="71">
        <f t="shared" si="1060"/>
        <v>1</v>
      </c>
      <c r="AA1781" s="71">
        <f t="shared" si="1047"/>
        <v>0</v>
      </c>
      <c r="AB1781" s="71">
        <f t="shared" si="1048"/>
        <v>0</v>
      </c>
      <c r="AC1781" s="71" t="str">
        <f t="shared" si="1049"/>
        <v>Piped System</v>
      </c>
      <c r="AD1781" s="71" t="str">
        <f t="shared" si="1061"/>
        <v/>
      </c>
      <c r="AE1781" s="71" t="str">
        <f t="shared" si="1062"/>
        <v/>
      </c>
      <c r="AF1781" s="71" t="str">
        <f t="shared" si="1050"/>
        <v>No Data</v>
      </c>
      <c r="AG1781" s="71" t="str">
        <f t="shared" si="1051"/>
        <v/>
      </c>
      <c r="AH1781" s="71" t="str">
        <f t="shared" si="1052"/>
        <v/>
      </c>
      <c r="AI1781" s="71" t="str">
        <f t="shared" si="1053"/>
        <v/>
      </c>
      <c r="AJ1781" s="71" t="str">
        <f t="shared" si="1054"/>
        <v>Turbidity</v>
      </c>
      <c r="AK1781" s="71" t="str">
        <f t="shared" si="1055"/>
        <v/>
      </c>
      <c r="AL1781" s="71" t="str">
        <f t="shared" si="1063"/>
        <v>No Data</v>
      </c>
      <c r="AM1781" s="71">
        <f t="shared" si="1056"/>
        <v>0</v>
      </c>
    </row>
    <row r="1782" spans="1:39" x14ac:dyDescent="0.45">
      <c r="A1782" s="71" t="str">
        <f t="shared" si="1026"/>
        <v>2761600057</v>
      </c>
      <c r="B1782" s="71" t="str">
        <f t="shared" si="1027"/>
        <v>18-10-2019 17:20:59 UTC</v>
      </c>
      <c r="C1782" s="71" t="str">
        <f t="shared" si="1028"/>
        <v>j3rf-w9jk-nvcm</v>
      </c>
      <c r="D1782" s="71" t="str">
        <f t="shared" si="1029"/>
        <v>-15.915779359638691</v>
      </c>
      <c r="E1782" s="71" t="str">
        <f t="shared" si="1030"/>
        <v>35.29135890305042</v>
      </c>
      <c r="F1782" s="71" t="str">
        <f t="shared" si="1031"/>
        <v>719.0</v>
      </c>
      <c r="G1782" s="71" t="str">
        <f t="shared" si="1032"/>
        <v>Malawi</v>
      </c>
      <c r="H1782" s="71" t="str">
        <f t="shared" si="1033"/>
        <v>Chiradzulu</v>
      </c>
      <c r="I1782" s="71" t="str">
        <f t="shared" si="1034"/>
        <v>Maone</v>
      </c>
      <c r="J1782" s="71" t="str">
        <f t="shared" si="1035"/>
        <v>Katiwa</v>
      </c>
      <c r="K1782" s="71" t="str">
        <f t="shared" si="1036"/>
        <v xml:space="preserve"> Takhiwa</v>
      </c>
      <c r="L1782" s="71">
        <f t="shared" si="1037"/>
        <v>0</v>
      </c>
      <c r="M1782" s="71">
        <f t="shared" si="1038"/>
        <v>0</v>
      </c>
      <c r="N1782" s="71">
        <f t="shared" si="1057"/>
        <v>3</v>
      </c>
      <c r="O1782" s="71" t="str">
        <f t="shared" si="1058"/>
        <v>Basic Level of Service</v>
      </c>
      <c r="P1782" s="71">
        <v>1</v>
      </c>
      <c r="Q1782" s="71" t="str">
        <f t="shared" si="1039"/>
        <v>Public Tap</v>
      </c>
      <c r="R1782" s="71" t="str">
        <f t="shared" si="1040"/>
        <v/>
      </c>
      <c r="S1782" s="71" t="str">
        <f t="shared" si="1059"/>
        <v>Public Tap</v>
      </c>
      <c r="T1782" s="71">
        <f t="shared" si="1041"/>
        <v>1</v>
      </c>
      <c r="U1782" s="71">
        <f t="shared" si="1042"/>
        <v>380</v>
      </c>
      <c r="V1782" s="71">
        <f t="shared" si="1043"/>
        <v>0</v>
      </c>
      <c r="W1782" s="71">
        <f t="shared" si="1044"/>
        <v>1</v>
      </c>
      <c r="X1782" s="71" t="str">
        <f t="shared" si="1045"/>
        <v/>
      </c>
      <c r="Y1782" s="71" t="str">
        <f t="shared" si="1046"/>
        <v/>
      </c>
      <c r="Z1782" s="71">
        <f t="shared" si="1060"/>
        <v>1</v>
      </c>
      <c r="AA1782" s="71">
        <f t="shared" si="1047"/>
        <v>0</v>
      </c>
      <c r="AB1782" s="71">
        <f t="shared" si="1048"/>
        <v>0</v>
      </c>
      <c r="AC1782" s="71" t="str">
        <f t="shared" si="1049"/>
        <v>Piped System</v>
      </c>
      <c r="AD1782" s="71" t="str">
        <f t="shared" si="1061"/>
        <v/>
      </c>
      <c r="AE1782" s="71" t="str">
        <f t="shared" si="1062"/>
        <v/>
      </c>
      <c r="AF1782" s="71" t="str">
        <f t="shared" si="1050"/>
        <v>No Data</v>
      </c>
      <c r="AG1782" s="71" t="str">
        <f t="shared" si="1051"/>
        <v/>
      </c>
      <c r="AH1782" s="71" t="str">
        <f t="shared" si="1052"/>
        <v/>
      </c>
      <c r="AI1782" s="71" t="str">
        <f t="shared" si="1053"/>
        <v/>
      </c>
      <c r="AJ1782" s="71" t="str">
        <f t="shared" si="1054"/>
        <v>Turbidity</v>
      </c>
      <c r="AK1782" s="71" t="str">
        <f t="shared" si="1055"/>
        <v/>
      </c>
      <c r="AL1782" s="71" t="str">
        <f t="shared" si="1063"/>
        <v>No Data</v>
      </c>
      <c r="AM1782" s="71">
        <f t="shared" si="1056"/>
        <v>0</v>
      </c>
    </row>
    <row r="1783" spans="1:39" x14ac:dyDescent="0.45">
      <c r="A1783" s="71" t="str">
        <f t="shared" si="1026"/>
        <v>2763580079</v>
      </c>
      <c r="B1783" s="71" t="str">
        <f t="shared" si="1027"/>
        <v>18-10-2019 17:21:12 UTC</v>
      </c>
      <c r="C1783" s="71" t="str">
        <f t="shared" si="1028"/>
        <v>e9kb-psh7-735w</v>
      </c>
      <c r="D1783" s="71" t="str">
        <f t="shared" si="1029"/>
        <v>-15.916900732554495</v>
      </c>
      <c r="E1783" s="71" t="str">
        <f t="shared" si="1030"/>
        <v>35.29410934075713</v>
      </c>
      <c r="F1783" s="71" t="str">
        <f t="shared" si="1031"/>
        <v>725.0</v>
      </c>
      <c r="G1783" s="71" t="str">
        <f t="shared" si="1032"/>
        <v>Malawi</v>
      </c>
      <c r="H1783" s="71" t="str">
        <f t="shared" si="1033"/>
        <v>Chiradzulu</v>
      </c>
      <c r="I1783" s="71" t="str">
        <f t="shared" si="1034"/>
        <v>Maone</v>
      </c>
      <c r="J1783" s="71" t="str">
        <f t="shared" si="1035"/>
        <v>Mboola</v>
      </c>
      <c r="K1783" s="71" t="str">
        <f t="shared" si="1036"/>
        <v>Khamwaha</v>
      </c>
      <c r="L1783" s="71">
        <f t="shared" si="1037"/>
        <v>0</v>
      </c>
      <c r="M1783" s="71">
        <f t="shared" si="1038"/>
        <v>0</v>
      </c>
      <c r="N1783" s="71">
        <f t="shared" si="1057"/>
        <v>0</v>
      </c>
      <c r="O1783" s="71" t="str">
        <f t="shared" si="1058"/>
        <v>No Improved System</v>
      </c>
      <c r="P1783" s="71" t="s">
        <v>96</v>
      </c>
      <c r="Q1783" s="71" t="str">
        <f t="shared" si="1039"/>
        <v/>
      </c>
      <c r="R1783" s="71" t="str">
        <f t="shared" si="1040"/>
        <v>Unprotected well</v>
      </c>
      <c r="S1783" s="71" t="str">
        <f t="shared" si="1059"/>
        <v>Unprotected well</v>
      </c>
      <c r="T1783" s="71" t="str">
        <f t="shared" si="1041"/>
        <v>N/A</v>
      </c>
      <c r="U1783" s="71">
        <f t="shared" si="1042"/>
        <v>30</v>
      </c>
      <c r="V1783" s="71" t="str">
        <f t="shared" si="1043"/>
        <v>N/A</v>
      </c>
      <c r="W1783" s="71" t="str">
        <f t="shared" si="1044"/>
        <v/>
      </c>
      <c r="X1783" s="71" t="str">
        <f t="shared" si="1045"/>
        <v/>
      </c>
      <c r="Y1783" s="71" t="str">
        <f t="shared" si="1046"/>
        <v/>
      </c>
      <c r="Z1783" s="71" t="str">
        <f t="shared" si="1060"/>
        <v>N/A</v>
      </c>
      <c r="AA1783" s="71" t="str">
        <f t="shared" si="1047"/>
        <v>N/A</v>
      </c>
      <c r="AB1783" s="71" t="str">
        <f t="shared" si="1048"/>
        <v/>
      </c>
      <c r="AC1783" s="71" t="str">
        <f t="shared" si="1049"/>
        <v/>
      </c>
      <c r="AD1783" s="71" t="str">
        <f t="shared" si="1061"/>
        <v/>
      </c>
      <c r="AE1783" s="71" t="str">
        <f t="shared" si="1062"/>
        <v/>
      </c>
      <c r="AF1783" s="71" t="str">
        <f t="shared" si="1050"/>
        <v>N/A</v>
      </c>
      <c r="AG1783" s="71" t="str">
        <f t="shared" si="1051"/>
        <v/>
      </c>
      <c r="AH1783" s="71" t="str">
        <f t="shared" si="1052"/>
        <v/>
      </c>
      <c r="AI1783" s="71" t="str">
        <f t="shared" si="1053"/>
        <v/>
      </c>
      <c r="AJ1783" s="71" t="str">
        <f t="shared" si="1054"/>
        <v/>
      </c>
      <c r="AK1783" s="71" t="str">
        <f t="shared" si="1055"/>
        <v/>
      </c>
      <c r="AL1783" s="71" t="str">
        <f t="shared" si="1063"/>
        <v>N/A</v>
      </c>
      <c r="AM1783" s="71" t="str">
        <f t="shared" si="1056"/>
        <v>N/A</v>
      </c>
    </row>
    <row r="1784" spans="1:39" x14ac:dyDescent="0.45">
      <c r="A1784" s="71" t="str">
        <f t="shared" si="1026"/>
        <v>2779250064</v>
      </c>
      <c r="B1784" s="71" t="str">
        <f t="shared" si="1027"/>
        <v>18-10-2019 17:21:46 UTC</v>
      </c>
      <c r="C1784" s="71" t="str">
        <f t="shared" si="1028"/>
        <v>h635-wgyv-rdr5</v>
      </c>
      <c r="D1784" s="71" t="str">
        <f t="shared" si="1029"/>
        <v>-15.925071914680302</v>
      </c>
      <c r="E1784" s="71" t="str">
        <f t="shared" si="1030"/>
        <v>35.27763077057898</v>
      </c>
      <c r="F1784" s="71" t="str">
        <f t="shared" si="1031"/>
        <v>723.0</v>
      </c>
      <c r="G1784" s="71" t="str">
        <f t="shared" si="1032"/>
        <v>Malawi</v>
      </c>
      <c r="H1784" s="71" t="str">
        <f t="shared" si="1033"/>
        <v>Chiradzulu</v>
      </c>
      <c r="I1784" s="71" t="str">
        <f t="shared" si="1034"/>
        <v>Maone</v>
      </c>
      <c r="J1784" s="71" t="str">
        <f t="shared" si="1035"/>
        <v>Matope</v>
      </c>
      <c r="K1784" s="71" t="str">
        <f t="shared" si="1036"/>
        <v xml:space="preserve"> Samikwa</v>
      </c>
      <c r="L1784" s="71">
        <f t="shared" si="1037"/>
        <v>0</v>
      </c>
      <c r="M1784" s="71">
        <f t="shared" si="1038"/>
        <v>0</v>
      </c>
      <c r="N1784" s="71">
        <f t="shared" si="1057"/>
        <v>3</v>
      </c>
      <c r="O1784" s="71" t="str">
        <f t="shared" si="1058"/>
        <v>Basic Level of Service</v>
      </c>
      <c r="P1784" s="71">
        <v>1</v>
      </c>
      <c r="Q1784" s="71" t="str">
        <f t="shared" si="1039"/>
        <v>Public Tap</v>
      </c>
      <c r="R1784" s="71" t="str">
        <f t="shared" si="1040"/>
        <v/>
      </c>
      <c r="S1784" s="71" t="str">
        <f t="shared" si="1059"/>
        <v>Public Tap</v>
      </c>
      <c r="T1784" s="71">
        <f t="shared" si="1041"/>
        <v>1</v>
      </c>
      <c r="U1784" s="71">
        <f t="shared" si="1042"/>
        <v>300</v>
      </c>
      <c r="V1784" s="71">
        <f t="shared" si="1043"/>
        <v>0</v>
      </c>
      <c r="W1784" s="71">
        <f t="shared" si="1044"/>
        <v>1</v>
      </c>
      <c r="X1784" s="71" t="str">
        <f t="shared" si="1045"/>
        <v/>
      </c>
      <c r="Y1784" s="71" t="str">
        <f t="shared" si="1046"/>
        <v/>
      </c>
      <c r="Z1784" s="71">
        <f t="shared" si="1060"/>
        <v>1</v>
      </c>
      <c r="AA1784" s="71">
        <f t="shared" si="1047"/>
        <v>0</v>
      </c>
      <c r="AB1784" s="71">
        <f t="shared" si="1048"/>
        <v>0</v>
      </c>
      <c r="AC1784" s="71" t="str">
        <f t="shared" si="1049"/>
        <v>Piped System</v>
      </c>
      <c r="AD1784" s="71" t="str">
        <f t="shared" si="1061"/>
        <v/>
      </c>
      <c r="AE1784" s="71" t="str">
        <f t="shared" si="1062"/>
        <v/>
      </c>
      <c r="AF1784" s="71" t="str">
        <f t="shared" si="1050"/>
        <v>No Data</v>
      </c>
      <c r="AG1784" s="71" t="str">
        <f t="shared" si="1051"/>
        <v/>
      </c>
      <c r="AH1784" s="71" t="str">
        <f t="shared" si="1052"/>
        <v/>
      </c>
      <c r="AI1784" s="71" t="str">
        <f t="shared" si="1053"/>
        <v/>
      </c>
      <c r="AJ1784" s="71" t="str">
        <f t="shared" si="1054"/>
        <v>Turbidity</v>
      </c>
      <c r="AK1784" s="71" t="str">
        <f t="shared" si="1055"/>
        <v/>
      </c>
      <c r="AL1784" s="71" t="str">
        <f t="shared" si="1063"/>
        <v>No Data</v>
      </c>
      <c r="AM1784" s="71">
        <f t="shared" si="1056"/>
        <v>0</v>
      </c>
    </row>
    <row r="1785" spans="1:39" x14ac:dyDescent="0.45">
      <c r="A1785" s="71" t="str">
        <f t="shared" si="1026"/>
        <v>2754090065</v>
      </c>
      <c r="B1785" s="71" t="str">
        <f t="shared" si="1027"/>
        <v>18-10-2019 17:22:01 UTC</v>
      </c>
      <c r="C1785" s="71" t="str">
        <f t="shared" si="1028"/>
        <v>gyjy-4k3c-qwjg</v>
      </c>
      <c r="D1785" s="71" t="str">
        <f t="shared" si="1029"/>
        <v>-15.925183561630547</v>
      </c>
      <c r="E1785" s="71" t="str">
        <f t="shared" si="1030"/>
        <v>35.274097714573145</v>
      </c>
      <c r="F1785" s="71" t="str">
        <f t="shared" si="1031"/>
        <v>734.0</v>
      </c>
      <c r="G1785" s="71" t="str">
        <f t="shared" si="1032"/>
        <v>Malawi</v>
      </c>
      <c r="H1785" s="71" t="str">
        <f t="shared" si="1033"/>
        <v>Chiradzulu</v>
      </c>
      <c r="I1785" s="71" t="str">
        <f t="shared" si="1034"/>
        <v>Maone</v>
      </c>
      <c r="J1785" s="71" t="str">
        <f t="shared" si="1035"/>
        <v>Matope</v>
      </c>
      <c r="K1785" s="71" t="str">
        <f t="shared" si="1036"/>
        <v xml:space="preserve"> Samikwa</v>
      </c>
      <c r="L1785" s="71">
        <f t="shared" si="1037"/>
        <v>0</v>
      </c>
      <c r="M1785" s="71">
        <f t="shared" si="1038"/>
        <v>0</v>
      </c>
      <c r="N1785" s="71">
        <f t="shared" si="1057"/>
        <v>4</v>
      </c>
      <c r="O1785" s="71" t="str">
        <f t="shared" si="1058"/>
        <v>Basic Level of Service</v>
      </c>
      <c r="P1785" s="71">
        <v>1</v>
      </c>
      <c r="Q1785" s="71" t="str">
        <f t="shared" si="1039"/>
        <v>Public Tap</v>
      </c>
      <c r="R1785" s="71" t="str">
        <f t="shared" si="1040"/>
        <v/>
      </c>
      <c r="S1785" s="71" t="str">
        <f t="shared" si="1059"/>
        <v>Public Tap</v>
      </c>
      <c r="T1785" s="71">
        <f t="shared" si="1041"/>
        <v>1</v>
      </c>
      <c r="U1785" s="71">
        <f t="shared" si="1042"/>
        <v>100</v>
      </c>
      <c r="V1785" s="71">
        <f t="shared" si="1043"/>
        <v>1</v>
      </c>
      <c r="W1785" s="71">
        <f t="shared" si="1044"/>
        <v>1</v>
      </c>
      <c r="X1785" s="71" t="str">
        <f t="shared" si="1045"/>
        <v/>
      </c>
      <c r="Y1785" s="71" t="str">
        <f t="shared" si="1046"/>
        <v/>
      </c>
      <c r="Z1785" s="71">
        <f t="shared" si="1060"/>
        <v>1</v>
      </c>
      <c r="AA1785" s="71">
        <f t="shared" si="1047"/>
        <v>0</v>
      </c>
      <c r="AB1785" s="71">
        <f t="shared" si="1048"/>
        <v>0</v>
      </c>
      <c r="AC1785" s="71" t="str">
        <f t="shared" si="1049"/>
        <v>Piped System</v>
      </c>
      <c r="AD1785" s="71" t="str">
        <f t="shared" si="1061"/>
        <v/>
      </c>
      <c r="AE1785" s="71" t="str">
        <f t="shared" si="1062"/>
        <v/>
      </c>
      <c r="AF1785" s="71" t="str">
        <f t="shared" si="1050"/>
        <v>No Data</v>
      </c>
      <c r="AG1785" s="71" t="str">
        <f t="shared" si="1051"/>
        <v/>
      </c>
      <c r="AH1785" s="71" t="str">
        <f t="shared" si="1052"/>
        <v/>
      </c>
      <c r="AI1785" s="71" t="str">
        <f t="shared" si="1053"/>
        <v/>
      </c>
      <c r="AJ1785" s="71" t="str">
        <f t="shared" si="1054"/>
        <v>Turbidity</v>
      </c>
      <c r="AK1785" s="71" t="str">
        <f t="shared" si="1055"/>
        <v/>
      </c>
      <c r="AL1785" s="71" t="str">
        <f t="shared" si="1063"/>
        <v>No Data</v>
      </c>
      <c r="AM1785" s="71">
        <f t="shared" si="1056"/>
        <v>0</v>
      </c>
    </row>
    <row r="1786" spans="1:39" x14ac:dyDescent="0.45">
      <c r="A1786" s="71" t="str">
        <f t="shared" si="1026"/>
        <v>2779260060</v>
      </c>
      <c r="B1786" s="71" t="str">
        <f t="shared" si="1027"/>
        <v>18-10-2019 17:24:40 UTC</v>
      </c>
      <c r="C1786" s="71" t="str">
        <f t="shared" si="1028"/>
        <v>6b35-c8fp-uunv</v>
      </c>
      <c r="D1786" s="71" t="str">
        <f t="shared" si="1029"/>
        <v>-15.912578729912639</v>
      </c>
      <c r="E1786" s="71" t="str">
        <f t="shared" si="1030"/>
        <v>35.29427211731672</v>
      </c>
      <c r="F1786" s="71" t="str">
        <f t="shared" si="1031"/>
        <v>720.0</v>
      </c>
      <c r="G1786" s="71" t="str">
        <f t="shared" si="1032"/>
        <v>Malawi</v>
      </c>
      <c r="H1786" s="71" t="str">
        <f t="shared" si="1033"/>
        <v>Chiradzulu</v>
      </c>
      <c r="I1786" s="71" t="str">
        <f t="shared" si="1034"/>
        <v>Maone</v>
      </c>
      <c r="J1786" s="71" t="str">
        <f t="shared" si="1035"/>
        <v>Katiwa</v>
      </c>
      <c r="K1786" s="71" t="str">
        <f t="shared" si="1036"/>
        <v>Namalusa</v>
      </c>
      <c r="L1786" s="71">
        <f t="shared" si="1037"/>
        <v>0</v>
      </c>
      <c r="M1786" s="71">
        <f t="shared" si="1038"/>
        <v>0</v>
      </c>
      <c r="N1786" s="71">
        <f t="shared" si="1057"/>
        <v>3</v>
      </c>
      <c r="O1786" s="71" t="str">
        <f t="shared" si="1058"/>
        <v>Basic Level of Service</v>
      </c>
      <c r="P1786" s="71">
        <v>1</v>
      </c>
      <c r="Q1786" s="71" t="str">
        <f t="shared" si="1039"/>
        <v>Public Tap</v>
      </c>
      <c r="R1786" s="71" t="str">
        <f t="shared" si="1040"/>
        <v/>
      </c>
      <c r="S1786" s="71" t="str">
        <f t="shared" si="1059"/>
        <v>Public Tap</v>
      </c>
      <c r="T1786" s="71">
        <f t="shared" si="1041"/>
        <v>1</v>
      </c>
      <c r="U1786" s="71">
        <f t="shared" si="1042"/>
        <v>560</v>
      </c>
      <c r="V1786" s="71">
        <f t="shared" si="1043"/>
        <v>0</v>
      </c>
      <c r="W1786" s="71">
        <f t="shared" si="1044"/>
        <v>1</v>
      </c>
      <c r="X1786" s="71" t="str">
        <f t="shared" si="1045"/>
        <v/>
      </c>
      <c r="Y1786" s="71" t="str">
        <f t="shared" si="1046"/>
        <v/>
      </c>
      <c r="Z1786" s="71">
        <f t="shared" si="1060"/>
        <v>1</v>
      </c>
      <c r="AA1786" s="71">
        <f t="shared" si="1047"/>
        <v>0</v>
      </c>
      <c r="AB1786" s="71">
        <f t="shared" si="1048"/>
        <v>0</v>
      </c>
      <c r="AC1786" s="71" t="str">
        <f t="shared" si="1049"/>
        <v>Piped System</v>
      </c>
      <c r="AD1786" s="71" t="str">
        <f t="shared" si="1061"/>
        <v/>
      </c>
      <c r="AE1786" s="71" t="str">
        <f t="shared" si="1062"/>
        <v/>
      </c>
      <c r="AF1786" s="71" t="str">
        <f t="shared" si="1050"/>
        <v>No Data</v>
      </c>
      <c r="AG1786" s="71" t="str">
        <f t="shared" si="1051"/>
        <v/>
      </c>
      <c r="AH1786" s="71" t="str">
        <f t="shared" si="1052"/>
        <v/>
      </c>
      <c r="AI1786" s="71" t="str">
        <f t="shared" si="1053"/>
        <v/>
      </c>
      <c r="AJ1786" s="71" t="str">
        <f t="shared" si="1054"/>
        <v>Turbidity</v>
      </c>
      <c r="AK1786" s="71" t="str">
        <f t="shared" si="1055"/>
        <v/>
      </c>
      <c r="AL1786" s="71" t="str">
        <f t="shared" si="1063"/>
        <v>No Data</v>
      </c>
      <c r="AM1786" s="71">
        <f t="shared" si="1056"/>
        <v>0</v>
      </c>
    </row>
    <row r="1787" spans="1:39" x14ac:dyDescent="0.45">
      <c r="A1787" s="71" t="str">
        <f t="shared" si="1026"/>
        <v>2775350078</v>
      </c>
      <c r="B1787" s="71" t="str">
        <f t="shared" si="1027"/>
        <v>18-10-2019 17:24:48 UTC</v>
      </c>
      <c r="C1787" s="71" t="str">
        <f t="shared" si="1028"/>
        <v>nwcf-983n-ya7r</v>
      </c>
      <c r="D1787" s="71" t="str">
        <f t="shared" si="1029"/>
        <v>-15.910300905816257</v>
      </c>
      <c r="E1787" s="71" t="str">
        <f t="shared" si="1030"/>
        <v>35.2889406401664</v>
      </c>
      <c r="F1787" s="71" t="str">
        <f t="shared" si="1031"/>
        <v>744.0</v>
      </c>
      <c r="G1787" s="71" t="str">
        <f t="shared" si="1032"/>
        <v>Malawi</v>
      </c>
      <c r="H1787" s="71" t="str">
        <f t="shared" si="1033"/>
        <v>Chiradzulu</v>
      </c>
      <c r="I1787" s="71" t="str">
        <f t="shared" si="1034"/>
        <v>Maone</v>
      </c>
      <c r="J1787" s="71" t="str">
        <f t="shared" si="1035"/>
        <v>Katiwa</v>
      </c>
      <c r="K1787" s="71" t="str">
        <f t="shared" si="1036"/>
        <v>Chikapa</v>
      </c>
      <c r="L1787" s="71">
        <f t="shared" si="1037"/>
        <v>0</v>
      </c>
      <c r="M1787" s="71">
        <f t="shared" si="1038"/>
        <v>0</v>
      </c>
      <c r="N1787" s="71">
        <f t="shared" si="1057"/>
        <v>0</v>
      </c>
      <c r="O1787" s="71" t="str">
        <f t="shared" si="1058"/>
        <v>No Improved System</v>
      </c>
      <c r="P1787" s="71" t="s">
        <v>96</v>
      </c>
      <c r="Q1787" s="71" t="str">
        <f t="shared" si="1039"/>
        <v/>
      </c>
      <c r="R1787" s="71" t="str">
        <f t="shared" si="1040"/>
        <v/>
      </c>
      <c r="S1787" s="71" t="str">
        <f t="shared" si="1059"/>
        <v/>
      </c>
      <c r="T1787" s="71" t="str">
        <f t="shared" si="1041"/>
        <v>N/A</v>
      </c>
      <c r="U1787" s="71">
        <f t="shared" si="1042"/>
        <v>35</v>
      </c>
      <c r="V1787" s="71" t="str">
        <f t="shared" si="1043"/>
        <v>N/A</v>
      </c>
      <c r="W1787" s="71" t="str">
        <f t="shared" si="1044"/>
        <v/>
      </c>
      <c r="X1787" s="71" t="str">
        <f t="shared" si="1045"/>
        <v/>
      </c>
      <c r="Y1787" s="71" t="str">
        <f t="shared" si="1046"/>
        <v/>
      </c>
      <c r="Z1787" s="71" t="str">
        <f t="shared" si="1060"/>
        <v>N/A</v>
      </c>
      <c r="AA1787" s="71" t="str">
        <f t="shared" si="1047"/>
        <v>N/A</v>
      </c>
      <c r="AB1787" s="71" t="str">
        <f t="shared" si="1048"/>
        <v/>
      </c>
      <c r="AC1787" s="71" t="str">
        <f t="shared" si="1049"/>
        <v/>
      </c>
      <c r="AD1787" s="71" t="str">
        <f t="shared" si="1061"/>
        <v/>
      </c>
      <c r="AE1787" s="71" t="str">
        <f t="shared" si="1062"/>
        <v/>
      </c>
      <c r="AF1787" s="71" t="str">
        <f t="shared" si="1050"/>
        <v>N/A</v>
      </c>
      <c r="AG1787" s="71" t="str">
        <f t="shared" si="1051"/>
        <v/>
      </c>
      <c r="AH1787" s="71" t="str">
        <f t="shared" si="1052"/>
        <v/>
      </c>
      <c r="AI1787" s="71" t="str">
        <f t="shared" si="1053"/>
        <v/>
      </c>
      <c r="AJ1787" s="71" t="str">
        <f t="shared" si="1054"/>
        <v/>
      </c>
      <c r="AK1787" s="71" t="str">
        <f t="shared" si="1055"/>
        <v/>
      </c>
      <c r="AL1787" s="71" t="str">
        <f t="shared" si="1063"/>
        <v>N/A</v>
      </c>
      <c r="AM1787" s="71" t="str">
        <f t="shared" si="1056"/>
        <v>N/A</v>
      </c>
    </row>
    <row r="1788" spans="1:39" x14ac:dyDescent="0.45">
      <c r="A1788" s="71" t="str">
        <f t="shared" si="1026"/>
        <v>2779230085</v>
      </c>
      <c r="B1788" s="71" t="str">
        <f t="shared" si="1027"/>
        <v>18-10-2019 17:32:03 UTC</v>
      </c>
      <c r="C1788" s="71" t="str">
        <f t="shared" si="1028"/>
        <v>nr6u-2582-jgrq</v>
      </c>
      <c r="D1788" s="71" t="str">
        <f t="shared" si="1029"/>
        <v>-15.910100201144814</v>
      </c>
      <c r="E1788" s="71" t="str">
        <f t="shared" si="1030"/>
        <v>35.287828613072634</v>
      </c>
      <c r="F1788" s="71" t="str">
        <f t="shared" si="1031"/>
        <v>726.0</v>
      </c>
      <c r="G1788" s="71" t="str">
        <f t="shared" si="1032"/>
        <v>Malawi</v>
      </c>
      <c r="H1788" s="71" t="str">
        <f t="shared" si="1033"/>
        <v>Chiradzulu</v>
      </c>
      <c r="I1788" s="71" t="str">
        <f t="shared" si="1034"/>
        <v>Maone</v>
      </c>
      <c r="J1788" s="71" t="str">
        <f t="shared" si="1035"/>
        <v>Katiwa</v>
      </c>
      <c r="K1788" s="71" t="str">
        <f t="shared" si="1036"/>
        <v>Chikapa</v>
      </c>
      <c r="L1788" s="71">
        <f t="shared" si="1037"/>
        <v>0</v>
      </c>
      <c r="M1788" s="71">
        <f t="shared" si="1038"/>
        <v>0</v>
      </c>
      <c r="N1788" s="71">
        <f t="shared" si="1057"/>
        <v>5</v>
      </c>
      <c r="O1788" s="71" t="str">
        <f t="shared" si="1058"/>
        <v>Basic Level of Service</v>
      </c>
      <c r="P1788" s="71">
        <v>1</v>
      </c>
      <c r="Q1788" s="71" t="str">
        <f t="shared" si="1039"/>
        <v>Protected Shallow Well</v>
      </c>
      <c r="R1788" s="71" t="str">
        <f t="shared" si="1040"/>
        <v/>
      </c>
      <c r="S1788" s="71" t="str">
        <f t="shared" si="1059"/>
        <v>Protected Shallow Well</v>
      </c>
      <c r="T1788" s="71">
        <f t="shared" si="1041"/>
        <v>0</v>
      </c>
      <c r="U1788" s="71">
        <f t="shared" si="1042"/>
        <v>24</v>
      </c>
      <c r="V1788" s="71">
        <f t="shared" si="1043"/>
        <v>1</v>
      </c>
      <c r="W1788" s="71">
        <f t="shared" si="1044"/>
        <v>1</v>
      </c>
      <c r="X1788" s="71" t="str">
        <f t="shared" si="1045"/>
        <v/>
      </c>
      <c r="Y1788" s="71" t="str">
        <f t="shared" si="1046"/>
        <v/>
      </c>
      <c r="Z1788" s="71">
        <f t="shared" si="1060"/>
        <v>1</v>
      </c>
      <c r="AA1788" s="71">
        <f t="shared" si="1047"/>
        <v>1</v>
      </c>
      <c r="AB1788" s="71">
        <f t="shared" si="1048"/>
        <v>5</v>
      </c>
      <c r="AC1788" s="71" t="str">
        <f t="shared" si="1049"/>
        <v>Handpump</v>
      </c>
      <c r="AD1788" s="71">
        <f t="shared" si="1061"/>
        <v>5</v>
      </c>
      <c r="AE1788" s="71" t="str">
        <f t="shared" si="1062"/>
        <v/>
      </c>
      <c r="AF1788" s="71">
        <f t="shared" si="1050"/>
        <v>1</v>
      </c>
      <c r="AG1788" s="71" t="str">
        <f t="shared" si="1051"/>
        <v/>
      </c>
      <c r="AH1788" s="71" t="str">
        <f t="shared" si="1052"/>
        <v/>
      </c>
      <c r="AI1788" s="71" t="str">
        <f t="shared" si="1053"/>
        <v/>
      </c>
      <c r="AJ1788" s="71" t="str">
        <f t="shared" si="1054"/>
        <v>Turbidity</v>
      </c>
      <c r="AK1788" s="71" t="str">
        <f t="shared" si="1055"/>
        <v/>
      </c>
      <c r="AL1788" s="71" t="str">
        <f t="shared" si="1063"/>
        <v>No Data</v>
      </c>
      <c r="AM1788" s="71">
        <f t="shared" si="1056"/>
        <v>0</v>
      </c>
    </row>
    <row r="1789" spans="1:39" x14ac:dyDescent="0.45">
      <c r="A1789" s="71" t="str">
        <f t="shared" si="1026"/>
        <v>2757680065</v>
      </c>
      <c r="B1789" s="71" t="str">
        <f t="shared" si="1027"/>
        <v>18-10-2019 17:33:11 UTC</v>
      </c>
      <c r="C1789" s="71" t="str">
        <f t="shared" si="1028"/>
        <v>du63-d211-y2bg</v>
      </c>
      <c r="D1789" s="71" t="str">
        <f t="shared" si="1029"/>
        <v>-15.929211275652051</v>
      </c>
      <c r="E1789" s="71" t="str">
        <f t="shared" si="1030"/>
        <v>35.28127488680184</v>
      </c>
      <c r="F1789" s="71" t="str">
        <f t="shared" si="1031"/>
        <v>728.0</v>
      </c>
      <c r="G1789" s="71" t="str">
        <f t="shared" si="1032"/>
        <v>Malawi</v>
      </c>
      <c r="H1789" s="71" t="str">
        <f t="shared" si="1033"/>
        <v>Chiradzulu</v>
      </c>
      <c r="I1789" s="71" t="str">
        <f t="shared" si="1034"/>
        <v>Maone</v>
      </c>
      <c r="J1789" s="71" t="str">
        <f t="shared" si="1035"/>
        <v>Mboola</v>
      </c>
      <c r="K1789" s="71" t="str">
        <f t="shared" si="1036"/>
        <v xml:space="preserve"> Mboola</v>
      </c>
      <c r="L1789" s="71">
        <f t="shared" si="1037"/>
        <v>0</v>
      </c>
      <c r="M1789" s="71">
        <f t="shared" si="1038"/>
        <v>0</v>
      </c>
      <c r="N1789" s="71">
        <f t="shared" si="1057"/>
        <v>4</v>
      </c>
      <c r="O1789" s="71" t="str">
        <f t="shared" si="1058"/>
        <v>Basic Level of Service</v>
      </c>
      <c r="P1789" s="71">
        <v>1</v>
      </c>
      <c r="Q1789" s="71" t="str">
        <f t="shared" si="1039"/>
        <v>Public Tap</v>
      </c>
      <c r="R1789" s="71" t="str">
        <f t="shared" si="1040"/>
        <v/>
      </c>
      <c r="S1789" s="71" t="str">
        <f t="shared" si="1059"/>
        <v>Public Tap</v>
      </c>
      <c r="T1789" s="71">
        <f t="shared" si="1041"/>
        <v>1</v>
      </c>
      <c r="U1789" s="71">
        <f t="shared" si="1042"/>
        <v>210</v>
      </c>
      <c r="V1789" s="71">
        <f t="shared" si="1043"/>
        <v>1</v>
      </c>
      <c r="W1789" s="71">
        <f t="shared" si="1044"/>
        <v>1</v>
      </c>
      <c r="X1789" s="71" t="str">
        <f t="shared" si="1045"/>
        <v/>
      </c>
      <c r="Y1789" s="71" t="str">
        <f t="shared" si="1046"/>
        <v/>
      </c>
      <c r="Z1789" s="71">
        <f t="shared" si="1060"/>
        <v>1</v>
      </c>
      <c r="AA1789" s="71">
        <f t="shared" si="1047"/>
        <v>0</v>
      </c>
      <c r="AB1789" s="71">
        <f t="shared" si="1048"/>
        <v>0</v>
      </c>
      <c r="AC1789" s="71" t="str">
        <f t="shared" si="1049"/>
        <v>Piped System</v>
      </c>
      <c r="AD1789" s="71" t="str">
        <f t="shared" si="1061"/>
        <v/>
      </c>
      <c r="AE1789" s="71" t="str">
        <f t="shared" si="1062"/>
        <v/>
      </c>
      <c r="AF1789" s="71" t="str">
        <f t="shared" si="1050"/>
        <v>No Data</v>
      </c>
      <c r="AG1789" s="71" t="str">
        <f t="shared" si="1051"/>
        <v/>
      </c>
      <c r="AH1789" s="71" t="str">
        <f t="shared" si="1052"/>
        <v/>
      </c>
      <c r="AI1789" s="71" t="str">
        <f t="shared" si="1053"/>
        <v/>
      </c>
      <c r="AJ1789" s="71" t="str">
        <f t="shared" si="1054"/>
        <v>Turbidity</v>
      </c>
      <c r="AK1789" s="71" t="str">
        <f t="shared" si="1055"/>
        <v/>
      </c>
      <c r="AL1789" s="71" t="str">
        <f t="shared" si="1063"/>
        <v>No Data</v>
      </c>
      <c r="AM1789" s="71">
        <f t="shared" si="1056"/>
        <v>0</v>
      </c>
    </row>
    <row r="1790" spans="1:39" x14ac:dyDescent="0.45">
      <c r="A1790" s="71" t="str">
        <f t="shared" si="1026"/>
        <v>2784450067</v>
      </c>
      <c r="B1790" s="71" t="str">
        <f t="shared" si="1027"/>
        <v>18-10-2019 17:35:13 UTC</v>
      </c>
      <c r="C1790" s="71" t="str">
        <f t="shared" si="1028"/>
        <v>df8t-mand-70a1</v>
      </c>
      <c r="D1790" s="71" t="str">
        <f t="shared" si="1029"/>
        <v>-15.912896865047514</v>
      </c>
      <c r="E1790" s="71" t="str">
        <f t="shared" si="1030"/>
        <v>35.29098138213158</v>
      </c>
      <c r="F1790" s="71" t="str">
        <f t="shared" si="1031"/>
        <v>722.0</v>
      </c>
      <c r="G1790" s="71" t="str">
        <f t="shared" si="1032"/>
        <v>Malawi</v>
      </c>
      <c r="H1790" s="71" t="str">
        <f t="shared" si="1033"/>
        <v>Chiradzulu</v>
      </c>
      <c r="I1790" s="71" t="str">
        <f t="shared" si="1034"/>
        <v>Maone</v>
      </c>
      <c r="J1790" s="71" t="str">
        <f t="shared" si="1035"/>
        <v>Katiwa</v>
      </c>
      <c r="K1790" s="71" t="str">
        <f t="shared" si="1036"/>
        <v>Dickson</v>
      </c>
      <c r="L1790" s="71">
        <f t="shared" si="1037"/>
        <v>0</v>
      </c>
      <c r="M1790" s="71">
        <f t="shared" si="1038"/>
        <v>0</v>
      </c>
      <c r="N1790" s="71">
        <f t="shared" si="1057"/>
        <v>4</v>
      </c>
      <c r="O1790" s="71" t="str">
        <f t="shared" si="1058"/>
        <v>Basic Level of Service</v>
      </c>
      <c r="P1790" s="71">
        <v>1</v>
      </c>
      <c r="Q1790" s="71" t="str">
        <f t="shared" si="1039"/>
        <v>Public Tap</v>
      </c>
      <c r="R1790" s="71" t="str">
        <f t="shared" si="1040"/>
        <v/>
      </c>
      <c r="S1790" s="71" t="str">
        <f t="shared" si="1059"/>
        <v>Public Tap</v>
      </c>
      <c r="T1790" s="71">
        <f t="shared" si="1041"/>
        <v>1</v>
      </c>
      <c r="U1790" s="71">
        <f t="shared" si="1042"/>
        <v>200</v>
      </c>
      <c r="V1790" s="71">
        <f t="shared" si="1043"/>
        <v>1</v>
      </c>
      <c r="W1790" s="71">
        <f t="shared" si="1044"/>
        <v>1</v>
      </c>
      <c r="X1790" s="71" t="str">
        <f t="shared" si="1045"/>
        <v/>
      </c>
      <c r="Y1790" s="71" t="str">
        <f t="shared" si="1046"/>
        <v/>
      </c>
      <c r="Z1790" s="71">
        <f t="shared" si="1060"/>
        <v>1</v>
      </c>
      <c r="AA1790" s="71">
        <f t="shared" si="1047"/>
        <v>0</v>
      </c>
      <c r="AB1790" s="71">
        <f t="shared" si="1048"/>
        <v>0</v>
      </c>
      <c r="AC1790" s="71" t="str">
        <f t="shared" si="1049"/>
        <v>Piped System</v>
      </c>
      <c r="AD1790" s="71" t="str">
        <f t="shared" si="1061"/>
        <v/>
      </c>
      <c r="AE1790" s="71" t="str">
        <f t="shared" si="1062"/>
        <v/>
      </c>
      <c r="AF1790" s="71" t="str">
        <f t="shared" si="1050"/>
        <v>No Data</v>
      </c>
      <c r="AG1790" s="71" t="str">
        <f t="shared" si="1051"/>
        <v/>
      </c>
      <c r="AH1790" s="71" t="str">
        <f t="shared" si="1052"/>
        <v/>
      </c>
      <c r="AI1790" s="71" t="str">
        <f t="shared" si="1053"/>
        <v/>
      </c>
      <c r="AJ1790" s="71" t="str">
        <f t="shared" si="1054"/>
        <v>Turbidity</v>
      </c>
      <c r="AK1790" s="71" t="str">
        <f t="shared" si="1055"/>
        <v/>
      </c>
      <c r="AL1790" s="71" t="str">
        <f t="shared" si="1063"/>
        <v>No Data</v>
      </c>
      <c r="AM1790" s="71">
        <f t="shared" si="1056"/>
        <v>0</v>
      </c>
    </row>
    <row r="1791" spans="1:39" x14ac:dyDescent="0.45">
      <c r="A1791" s="71" t="str">
        <f t="shared" si="1026"/>
        <v>2765930077</v>
      </c>
      <c r="B1791" s="71" t="str">
        <f t="shared" si="1027"/>
        <v>18-10-2019 17:39:10 UTC</v>
      </c>
      <c r="C1791" s="71" t="str">
        <f t="shared" si="1028"/>
        <v>gqhw-h8wf-rgtw</v>
      </c>
      <c r="D1791" s="71" t="str">
        <f t="shared" si="1029"/>
        <v>-15.915246605873108</v>
      </c>
      <c r="E1791" s="71" t="str">
        <f t="shared" si="1030"/>
        <v>35.291305258870125</v>
      </c>
      <c r="F1791" s="71" t="str">
        <f t="shared" si="1031"/>
        <v>716.0</v>
      </c>
      <c r="G1791" s="71" t="str">
        <f t="shared" si="1032"/>
        <v>Malawi</v>
      </c>
      <c r="H1791" s="71" t="str">
        <f t="shared" si="1033"/>
        <v>Chiradzulu</v>
      </c>
      <c r="I1791" s="71" t="str">
        <f t="shared" si="1034"/>
        <v>Maone</v>
      </c>
      <c r="J1791" s="71" t="str">
        <f t="shared" si="1035"/>
        <v>Katiwa</v>
      </c>
      <c r="K1791" s="71" t="str">
        <f t="shared" si="1036"/>
        <v>Dickson</v>
      </c>
      <c r="L1791" s="71">
        <f t="shared" si="1037"/>
        <v>0</v>
      </c>
      <c r="M1791" s="71">
        <f t="shared" si="1038"/>
        <v>0</v>
      </c>
      <c r="N1791" s="71">
        <f t="shared" si="1057"/>
        <v>3</v>
      </c>
      <c r="O1791" s="71" t="str">
        <f t="shared" si="1058"/>
        <v>Basic Level of Service</v>
      </c>
      <c r="P1791" s="71">
        <v>1</v>
      </c>
      <c r="Q1791" s="71" t="str">
        <f t="shared" si="1039"/>
        <v>Public Tap</v>
      </c>
      <c r="R1791" s="71" t="str">
        <f t="shared" si="1040"/>
        <v/>
      </c>
      <c r="S1791" s="71" t="str">
        <f t="shared" si="1059"/>
        <v>Public Tap</v>
      </c>
      <c r="T1791" s="71">
        <f t="shared" si="1041"/>
        <v>1</v>
      </c>
      <c r="U1791" s="71">
        <f t="shared" si="1042"/>
        <v>360</v>
      </c>
      <c r="V1791" s="71">
        <f t="shared" si="1043"/>
        <v>0</v>
      </c>
      <c r="W1791" s="71">
        <f t="shared" si="1044"/>
        <v>1</v>
      </c>
      <c r="X1791" s="71" t="str">
        <f t="shared" si="1045"/>
        <v/>
      </c>
      <c r="Y1791" s="71" t="str">
        <f t="shared" si="1046"/>
        <v/>
      </c>
      <c r="Z1791" s="71">
        <f t="shared" si="1060"/>
        <v>1</v>
      </c>
      <c r="AA1791" s="71">
        <f t="shared" si="1047"/>
        <v>0</v>
      </c>
      <c r="AB1791" s="71">
        <f t="shared" si="1048"/>
        <v>0</v>
      </c>
      <c r="AC1791" s="71" t="str">
        <f t="shared" si="1049"/>
        <v>Piped System</v>
      </c>
      <c r="AD1791" s="71" t="str">
        <f t="shared" si="1061"/>
        <v/>
      </c>
      <c r="AE1791" s="71" t="str">
        <f t="shared" si="1062"/>
        <v/>
      </c>
      <c r="AF1791" s="71" t="str">
        <f t="shared" si="1050"/>
        <v>No Data</v>
      </c>
      <c r="AG1791" s="71" t="str">
        <f t="shared" si="1051"/>
        <v/>
      </c>
      <c r="AH1791" s="71" t="str">
        <f t="shared" si="1052"/>
        <v/>
      </c>
      <c r="AI1791" s="71" t="str">
        <f t="shared" si="1053"/>
        <v/>
      </c>
      <c r="AJ1791" s="71" t="str">
        <f t="shared" si="1054"/>
        <v>Turbidity</v>
      </c>
      <c r="AK1791" s="71" t="str">
        <f t="shared" si="1055"/>
        <v/>
      </c>
      <c r="AL1791" s="71" t="str">
        <f t="shared" si="1063"/>
        <v>No Data</v>
      </c>
      <c r="AM1791" s="71">
        <f t="shared" si="1056"/>
        <v>0</v>
      </c>
    </row>
    <row r="1792" spans="1:39" x14ac:dyDescent="0.45">
      <c r="A1792" s="71" t="str">
        <f t="shared" si="1026"/>
        <v>2775360111</v>
      </c>
      <c r="B1792" s="71" t="str">
        <f t="shared" si="1027"/>
        <v>18-10-2019 17:39:32 UTC</v>
      </c>
      <c r="C1792" s="71" t="str">
        <f t="shared" si="1028"/>
        <v>xp5b-jbek-1cu7</v>
      </c>
      <c r="D1792" s="71" t="str">
        <f t="shared" si="1029"/>
        <v>-15.920473393052816</v>
      </c>
      <c r="E1792" s="71" t="str">
        <f t="shared" si="1030"/>
        <v>35.293006617575884</v>
      </c>
      <c r="F1792" s="71" t="str">
        <f t="shared" si="1031"/>
        <v>718.0</v>
      </c>
      <c r="G1792" s="71" t="str">
        <f t="shared" si="1032"/>
        <v>Malawi</v>
      </c>
      <c r="H1792" s="71" t="str">
        <f t="shared" si="1033"/>
        <v>Chiradzulu</v>
      </c>
      <c r="I1792" s="71" t="str">
        <f t="shared" si="1034"/>
        <v>Maone</v>
      </c>
      <c r="J1792" s="71" t="str">
        <f t="shared" si="1035"/>
        <v>Mboola</v>
      </c>
      <c r="K1792" s="71" t="str">
        <f t="shared" si="1036"/>
        <v>Khamwaha</v>
      </c>
      <c r="L1792" s="71">
        <f t="shared" si="1037"/>
        <v>0</v>
      </c>
      <c r="M1792" s="71">
        <f t="shared" si="1038"/>
        <v>0</v>
      </c>
      <c r="N1792" s="71">
        <f t="shared" si="1057"/>
        <v>3</v>
      </c>
      <c r="O1792" s="71" t="str">
        <f t="shared" si="1058"/>
        <v>Basic Level of Service</v>
      </c>
      <c r="P1792" s="71">
        <v>1</v>
      </c>
      <c r="Q1792" s="71" t="str">
        <f t="shared" si="1039"/>
        <v>Public Tap</v>
      </c>
      <c r="R1792" s="71" t="str">
        <f t="shared" si="1040"/>
        <v/>
      </c>
      <c r="S1792" s="71" t="str">
        <f t="shared" si="1059"/>
        <v>Public Tap</v>
      </c>
      <c r="T1792" s="71">
        <f t="shared" si="1041"/>
        <v>1</v>
      </c>
      <c r="U1792" s="71">
        <f t="shared" si="1042"/>
        <v>400</v>
      </c>
      <c r="V1792" s="71">
        <f t="shared" si="1043"/>
        <v>0</v>
      </c>
      <c r="W1792" s="71">
        <f t="shared" si="1044"/>
        <v>1</v>
      </c>
      <c r="X1792" s="71" t="str">
        <f t="shared" si="1045"/>
        <v/>
      </c>
      <c r="Y1792" s="71" t="str">
        <f t="shared" si="1046"/>
        <v/>
      </c>
      <c r="Z1792" s="71">
        <f t="shared" si="1060"/>
        <v>1</v>
      </c>
      <c r="AA1792" s="71">
        <f t="shared" si="1047"/>
        <v>0</v>
      </c>
      <c r="AB1792" s="71">
        <f t="shared" si="1048"/>
        <v>0</v>
      </c>
      <c r="AC1792" s="71" t="str">
        <f t="shared" si="1049"/>
        <v>Piped System</v>
      </c>
      <c r="AD1792" s="71" t="str">
        <f t="shared" si="1061"/>
        <v/>
      </c>
      <c r="AE1792" s="71" t="str">
        <f t="shared" si="1062"/>
        <v/>
      </c>
      <c r="AF1792" s="71" t="str">
        <f t="shared" si="1050"/>
        <v>No Data</v>
      </c>
      <c r="AG1792" s="71" t="str">
        <f t="shared" si="1051"/>
        <v/>
      </c>
      <c r="AH1792" s="71" t="str">
        <f t="shared" si="1052"/>
        <v/>
      </c>
      <c r="AI1792" s="71" t="str">
        <f t="shared" si="1053"/>
        <v/>
      </c>
      <c r="AJ1792" s="71" t="str">
        <f t="shared" si="1054"/>
        <v>Turbidity</v>
      </c>
      <c r="AK1792" s="71" t="str">
        <f t="shared" si="1055"/>
        <v/>
      </c>
      <c r="AL1792" s="71" t="str">
        <f t="shared" si="1063"/>
        <v>No Data</v>
      </c>
      <c r="AM1792" s="71">
        <f t="shared" si="1056"/>
        <v>0</v>
      </c>
    </row>
    <row r="1793" spans="1:39" x14ac:dyDescent="0.45">
      <c r="A1793" s="71" t="str">
        <f t="shared" si="1026"/>
        <v>2773430087</v>
      </c>
      <c r="B1793" s="71" t="str">
        <f t="shared" si="1027"/>
        <v>18-10-2019 17:40:02 UTC</v>
      </c>
      <c r="C1793" s="71" t="str">
        <f t="shared" si="1028"/>
        <v>d1dm-7wq1-x12k</v>
      </c>
      <c r="D1793" s="71" t="str">
        <f t="shared" si="1029"/>
        <v>-15.93372396659106</v>
      </c>
      <c r="E1793" s="71" t="str">
        <f t="shared" si="1030"/>
        <v>35.273949606344104</v>
      </c>
      <c r="F1793" s="71" t="str">
        <f t="shared" si="1031"/>
        <v>744.0</v>
      </c>
      <c r="G1793" s="71" t="str">
        <f t="shared" si="1032"/>
        <v>Malawi</v>
      </c>
      <c r="H1793" s="71" t="str">
        <f t="shared" si="1033"/>
        <v>Chiradzulu</v>
      </c>
      <c r="I1793" s="71" t="str">
        <f t="shared" si="1034"/>
        <v>Maone</v>
      </c>
      <c r="J1793" s="71" t="str">
        <f t="shared" si="1035"/>
        <v>Ntope</v>
      </c>
      <c r="K1793" s="71" t="str">
        <f t="shared" si="1036"/>
        <v>Nyanyaliwa</v>
      </c>
      <c r="L1793" s="71">
        <f t="shared" si="1037"/>
        <v>0</v>
      </c>
      <c r="M1793" s="71">
        <f t="shared" si="1038"/>
        <v>0</v>
      </c>
      <c r="N1793" s="71">
        <f t="shared" si="1057"/>
        <v>3</v>
      </c>
      <c r="O1793" s="71" t="str">
        <f t="shared" si="1058"/>
        <v>Basic Level of Service</v>
      </c>
      <c r="P1793" s="71">
        <v>1</v>
      </c>
      <c r="Q1793" s="71" t="str">
        <f t="shared" si="1039"/>
        <v>Public Tap</v>
      </c>
      <c r="R1793" s="71" t="str">
        <f t="shared" si="1040"/>
        <v/>
      </c>
      <c r="S1793" s="71" t="str">
        <f t="shared" si="1059"/>
        <v>Public Tap</v>
      </c>
      <c r="T1793" s="71">
        <f t="shared" si="1041"/>
        <v>1</v>
      </c>
      <c r="U1793" s="71">
        <f t="shared" si="1042"/>
        <v>460</v>
      </c>
      <c r="V1793" s="71">
        <f t="shared" si="1043"/>
        <v>0</v>
      </c>
      <c r="W1793" s="71">
        <f t="shared" si="1044"/>
        <v>1</v>
      </c>
      <c r="X1793" s="71" t="str">
        <f t="shared" si="1045"/>
        <v/>
      </c>
      <c r="Y1793" s="71" t="str">
        <f t="shared" si="1046"/>
        <v/>
      </c>
      <c r="Z1793" s="71">
        <f t="shared" si="1060"/>
        <v>1</v>
      </c>
      <c r="AA1793" s="71">
        <f t="shared" si="1047"/>
        <v>0</v>
      </c>
      <c r="AB1793" s="71">
        <f t="shared" si="1048"/>
        <v>0</v>
      </c>
      <c r="AC1793" s="71" t="str">
        <f t="shared" si="1049"/>
        <v>Piped System</v>
      </c>
      <c r="AD1793" s="71" t="str">
        <f t="shared" si="1061"/>
        <v/>
      </c>
      <c r="AE1793" s="71" t="str">
        <f t="shared" si="1062"/>
        <v/>
      </c>
      <c r="AF1793" s="71" t="str">
        <f t="shared" si="1050"/>
        <v>No Data</v>
      </c>
      <c r="AG1793" s="71" t="str">
        <f t="shared" si="1051"/>
        <v/>
      </c>
      <c r="AH1793" s="71" t="str">
        <f t="shared" si="1052"/>
        <v/>
      </c>
      <c r="AI1793" s="71" t="str">
        <f t="shared" si="1053"/>
        <v/>
      </c>
      <c r="AJ1793" s="71" t="str">
        <f t="shared" si="1054"/>
        <v>Turbidity</v>
      </c>
      <c r="AK1793" s="71" t="str">
        <f t="shared" si="1055"/>
        <v/>
      </c>
      <c r="AL1793" s="71" t="str">
        <f t="shared" si="1063"/>
        <v>No Data</v>
      </c>
      <c r="AM1793" s="71">
        <f t="shared" si="1056"/>
        <v>0</v>
      </c>
    </row>
    <row r="1794" spans="1:39" x14ac:dyDescent="0.45">
      <c r="A1794" s="71" t="str">
        <f t="shared" ref="A1794:A1845" si="1064">IF(Instance_ID="","",Instance_ID)</f>
        <v>2771250303</v>
      </c>
      <c r="B1794" s="71" t="str">
        <f t="shared" ref="B1794:B1845" si="1065">IF(Date="","",Date)</f>
        <v>19-10-2019 05:56:59 UTC</v>
      </c>
      <c r="C1794" s="71" t="str">
        <f t="shared" ref="C1794:C1845" si="1066">IF(Unique_ID="","",Unique_ID)</f>
        <v>8r31-9jr4-dw3a</v>
      </c>
      <c r="D1794" s="71" t="str">
        <f t="shared" ref="D1794:D1845" si="1067">IF(Latitude="","",Latitude)</f>
        <v>-15.915039572864771</v>
      </c>
      <c r="E1794" s="71" t="str">
        <f t="shared" ref="E1794:E1845" si="1068">IF(Longitude="","",Longitude)</f>
        <v>35.26411788538098</v>
      </c>
      <c r="F1794" s="71" t="str">
        <f t="shared" ref="F1794:F1845" si="1069">IF(Elevation="","",Elevation)</f>
        <v>758.0</v>
      </c>
      <c r="G1794" s="71" t="str">
        <f t="shared" ref="G1794:G1845" si="1070">IF(Geo_Level_1="","",Geo_Level_1)</f>
        <v>Malawi</v>
      </c>
      <c r="H1794" s="71" t="str">
        <f t="shared" ref="H1794:H1845" si="1071">IF(Geo_Level_2="","",Geo_Level_2)</f>
        <v>Chiradzulu</v>
      </c>
      <c r="I1794" s="71" t="str">
        <f t="shared" ref="I1794:I1845" si="1072">IF(Geo_Level_1="","",Geo_Level_3)</f>
        <v>Maone</v>
      </c>
      <c r="J1794" s="71" t="str">
        <f t="shared" ref="J1794:J1845" si="1073">IF(Geo_Level_1="","",Geo_Level_4)</f>
        <v>Mangulama</v>
      </c>
      <c r="K1794" s="71" t="str">
        <f t="shared" ref="K1794:K1845" si="1074">IF(Geo_Level_1="","",Geo_Level_5)</f>
        <v>Mangulama</v>
      </c>
      <c r="L1794" s="71">
        <f t="shared" ref="L1794:L1845" si="1075">IF(Geo_Level_1="","",Geo_Level_6)</f>
        <v>0</v>
      </c>
      <c r="M1794" s="71">
        <f t="shared" ref="M1794:M1845" si="1076">IF(Geo_Level_1="","",Geo_Level_7)</f>
        <v>0</v>
      </c>
      <c r="N1794" s="71">
        <f t="shared" si="1057"/>
        <v>3</v>
      </c>
      <c r="O1794" s="71" t="str">
        <f t="shared" si="1058"/>
        <v>Basic Level of Service</v>
      </c>
      <c r="P1794" s="71">
        <v>1</v>
      </c>
      <c r="Q1794" s="71" t="str">
        <f t="shared" ref="Q1794:Q1845" si="1077">IF(Type_Improved_Water_Point="","",Type_Improved_Water_Point)</f>
        <v>Public Tap</v>
      </c>
      <c r="R1794" s="71" t="str">
        <f t="shared" ref="R1794:R1845" si="1078">IF(Type_Unimproved_Water="","",Type_Unimproved_Water)</f>
        <v/>
      </c>
      <c r="S1794" s="71" t="str">
        <f t="shared" si="1059"/>
        <v>Public Tap</v>
      </c>
      <c r="T1794" s="71">
        <f t="shared" ref="T1794:T1845" si="1079">IF(P1794="N/A",P1794,IF(Waterpoint_Source_Protected="","No Data",IF(Waterpoint_Source_Protected="Yes",1,0)))</f>
        <v>1</v>
      </c>
      <c r="U1794" s="71">
        <f t="shared" ref="U1794:U1845" si="1080">IF(Number_Users="","",Number_Users)</f>
        <v>320</v>
      </c>
      <c r="V1794" s="71">
        <f t="shared" ref="V1794:V1845" si="1081">IFERROR(IF(P1794="N/A",P1794,IF(U1794="","No Data",IF(U1794&lt;=Gov_Standard_Number_Users,1,0))),1)</f>
        <v>0</v>
      </c>
      <c r="W1794" s="71">
        <f t="shared" ref="W1794:W1845" si="1082">IF(Waterpoint_Out_Of_Service_Broken="","",IF(Waterpoint_Out_Of_Service_Broken="No",1,0))</f>
        <v>1</v>
      </c>
      <c r="X1794" s="71" t="str">
        <f t="shared" ref="X1794:X1845" si="1083">IF(Waterpoint_Number_Times_Broken="","",IF(Waterpoint_Number_Times_Broken&lt;=12,1,0))</f>
        <v/>
      </c>
      <c r="Y1794" s="71" t="str">
        <f t="shared" ref="Y1794:Y1845" si="1084">IF(Waterpoint_Days_Broken="","",IF(Waterpoint_Days_Broken&gt;1,0,1))</f>
        <v/>
      </c>
      <c r="Z1794" s="71">
        <f t="shared" si="1060"/>
        <v>1</v>
      </c>
      <c r="AA1794" s="71">
        <f t="shared" ref="AA1794:AA1845" si="1085">IF(P1794="N/A",P1794,IF(Water_Available_Day_Of_Visit="","No Data",IF(Water_Available_Day_Of_Visit="Yes",1,0)))</f>
        <v>0</v>
      </c>
      <c r="AB1794" s="71">
        <f t="shared" ref="AB1794:AB1845" si="1086">IF(Seconds_20L="","",Seconds_20L)</f>
        <v>0</v>
      </c>
      <c r="AC1794" s="71" t="str">
        <f t="shared" ref="AC1794:AC1845" si="1087">IF(Piped_Or_Handpump="","",Piped_Or_Handpump)</f>
        <v>Piped System</v>
      </c>
      <c r="AD1794" s="71" t="str">
        <f t="shared" si="1061"/>
        <v/>
      </c>
      <c r="AE1794" s="71" t="str">
        <f t="shared" si="1062"/>
        <v/>
      </c>
      <c r="AF1794" s="71" t="str">
        <f t="shared" ref="AF1794:AF1845" si="1088">IF(P1794="N/A",P1794,IF(AND(AD1794="",AE1794=""),"No Data",IF(AC1794="Piped System",IF(AE1794&gt;=Gov_Standards_Quantity,1,0),IF(AC1794="Handpump",IF(AB1794&lt;=Standard_Time_To_Fill_Bucket,1,0)))))</f>
        <v>No Data</v>
      </c>
      <c r="AG1794" s="71" t="str">
        <f t="shared" ref="AG1794:AG1845" si="1089">IF(Ecoli_Result="","",IF(Ecoli_Result=Standard_Ecoli,1,0))</f>
        <v/>
      </c>
      <c r="AH1794" s="71" t="str">
        <f t="shared" ref="AH1794:AH1845" si="1090">IF(Residual_Chlorine_Result="","",IF(AND(Residual_Chlorine_Result&lt;=Standard_Residual_Chlorine_Max,Residual_Chlorine_Result&gt;=Standard_Residual_Chlorine_Min),1,0))</f>
        <v/>
      </c>
      <c r="AI1794" s="71" t="str">
        <f t="shared" ref="AI1794:AI1845" si="1091">IF(Bacteria_Result="","",IF(Bacteria_Result=Standard_Bacteria,1,0))</f>
        <v/>
      </c>
      <c r="AJ1794" s="71" t="str">
        <f t="shared" ref="AJ1794:AJ1845" si="1092">IF(Other_Contaminant="","",Other_Contaminant)</f>
        <v>Turbidity</v>
      </c>
      <c r="AK1794" s="71" t="str">
        <f t="shared" ref="AK1794:AK1845" si="1093">IF(Other_Contaminant_Result="","",IF(Other_Contaminant_Result&lt;=Standard_Other_Contaminant,1,0))</f>
        <v/>
      </c>
      <c r="AL1794" s="71" t="str">
        <f t="shared" si="1063"/>
        <v>No Data</v>
      </c>
      <c r="AM1794" s="71">
        <f t="shared" ref="AM1794:AM1845" si="1094">IF(P1794="N/A",P1794,IF(Water_Point_Condition_Overall="","No Data",IF(Water_Point_Condition_Overall="Normal",1,0)))</f>
        <v>0</v>
      </c>
    </row>
    <row r="1795" spans="1:39" x14ac:dyDescent="0.45">
      <c r="A1795" s="71" t="str">
        <f t="shared" si="1064"/>
        <v>2783130370</v>
      </c>
      <c r="B1795" s="71" t="str">
        <f t="shared" si="1065"/>
        <v>19-10-2019 05:58:37 UTC</v>
      </c>
      <c r="C1795" s="71" t="str">
        <f t="shared" si="1066"/>
        <v>5nea-3qdt-xjbs</v>
      </c>
      <c r="D1795" s="71" t="str">
        <f t="shared" si="1067"/>
        <v>-15.923099066130817</v>
      </c>
      <c r="E1795" s="71" t="str">
        <f t="shared" si="1068"/>
        <v>35.26219440624118</v>
      </c>
      <c r="F1795" s="71" t="str">
        <f t="shared" si="1069"/>
        <v>732.0</v>
      </c>
      <c r="G1795" s="71" t="str">
        <f t="shared" si="1070"/>
        <v>Malawi</v>
      </c>
      <c r="H1795" s="71" t="str">
        <f t="shared" si="1071"/>
        <v>Chiradzulu</v>
      </c>
      <c r="I1795" s="71" t="str">
        <f t="shared" si="1072"/>
        <v>Maone</v>
      </c>
      <c r="J1795" s="71" t="str">
        <f t="shared" si="1073"/>
        <v>Mangulama</v>
      </c>
      <c r="K1795" s="71" t="str">
        <f t="shared" si="1074"/>
        <v xml:space="preserve"> Walasi</v>
      </c>
      <c r="L1795" s="71">
        <f t="shared" si="1075"/>
        <v>0</v>
      </c>
      <c r="M1795" s="71">
        <f t="shared" si="1076"/>
        <v>0</v>
      </c>
      <c r="N1795" s="71">
        <f t="shared" ref="N1795:N1845" si="1095">SUM(P1795,T1795,V1795,Z1795,AA1795,AF1795,AL1795,AM1795)</f>
        <v>3</v>
      </c>
      <c r="O1795" s="71" t="str">
        <f t="shared" ref="O1795:O1845" si="1096">IF(N1795=0,"No Improved System",IF(N1795=1,"Inadequate Level of Service",IF(N1795=2,"Inadequate Level of Service",IF(N1795=3,"Basic Level of Service",IF(N1795=4,"Basic Level of Service",IF(N1795=5,"Basic Level of Service",IF(N1795=6,"Intermediate Level of Service",IF(N1795=7,"Intermediate Level of Service",IF(N1795=8,"High Level of Service")))))))))</f>
        <v>Basic Level of Service</v>
      </c>
      <c r="P1795" s="71">
        <v>1</v>
      </c>
      <c r="Q1795" s="71" t="str">
        <f t="shared" si="1077"/>
        <v>Public Tap</v>
      </c>
      <c r="R1795" s="71" t="str">
        <f t="shared" si="1078"/>
        <v/>
      </c>
      <c r="S1795" s="71" t="str">
        <f t="shared" ref="S1795:S1845" si="1097">CONCATENATE(Q1795,R1795)</f>
        <v>Public Tap</v>
      </c>
      <c r="T1795" s="71">
        <f t="shared" si="1079"/>
        <v>1</v>
      </c>
      <c r="U1795" s="71">
        <f t="shared" si="1080"/>
        <v>480</v>
      </c>
      <c r="V1795" s="71">
        <f t="shared" si="1081"/>
        <v>0</v>
      </c>
      <c r="W1795" s="71">
        <f t="shared" si="1082"/>
        <v>1</v>
      </c>
      <c r="X1795" s="71" t="str">
        <f t="shared" si="1083"/>
        <v/>
      </c>
      <c r="Y1795" s="71" t="str">
        <f t="shared" si="1084"/>
        <v/>
      </c>
      <c r="Z1795" s="71">
        <f t="shared" ref="Z1795:Z1845" si="1098">IF(P1795="N/A",P1795,IF(OR(W1795="",AND(W1795=0,X1795="",Y1795="")),"No Data",IF(W1795=1,1,IF(AND(X1795=1,Y1795=1),1,0))))</f>
        <v>1</v>
      </c>
      <c r="AA1795" s="71">
        <f t="shared" si="1085"/>
        <v>0</v>
      </c>
      <c r="AB1795" s="71">
        <f t="shared" si="1086"/>
        <v>0</v>
      </c>
      <c r="AC1795" s="71" t="str">
        <f t="shared" si="1087"/>
        <v>Piped System</v>
      </c>
      <c r="AD1795" s="71" t="str">
        <f t="shared" ref="AD1795:AD1845" si="1099">IF(AC1795="Handpump",IF(AB1795="","",AB1795),"")</f>
        <v/>
      </c>
      <c r="AE1795" s="71" t="str">
        <f t="shared" ref="AE1795:AE1845" si="1100">IF(AC1795="piped system",IFERROR(20/AB1795*86400/U1795,""),"")</f>
        <v/>
      </c>
      <c r="AF1795" s="71" t="str">
        <f t="shared" si="1088"/>
        <v>No Data</v>
      </c>
      <c r="AG1795" s="71" t="str">
        <f t="shared" si="1089"/>
        <v/>
      </c>
      <c r="AH1795" s="71" t="str">
        <f t="shared" si="1090"/>
        <v/>
      </c>
      <c r="AI1795" s="71" t="str">
        <f t="shared" si="1091"/>
        <v/>
      </c>
      <c r="AJ1795" s="71" t="str">
        <f t="shared" si="1092"/>
        <v>Turbidity</v>
      </c>
      <c r="AK1795" s="71" t="str">
        <f t="shared" si="1093"/>
        <v/>
      </c>
      <c r="AL1795" s="71" t="str">
        <f t="shared" ref="AL1795:AL1845" si="1101">IF(P1795="N/A",P1795,IF(AJ1795="",IF(OR(AG1795=0,AND(AI1795=0,AG1795="")),0,IF(OR(AG1795=1,AH1795=1,AI1795=1),1,"No Data")),IF(OR(AK1795=0,AG1795=0,AND(AI1795=0,AG1795="")),0,IF(AND(AK1795=1,OR(AG1795=1,AH1795=1,AI1795=1)),1,"No Data"))))</f>
        <v>No Data</v>
      </c>
      <c r="AM1795" s="71">
        <f t="shared" si="1094"/>
        <v>0</v>
      </c>
    </row>
    <row r="1796" spans="1:39" x14ac:dyDescent="0.45">
      <c r="A1796" s="71" t="str">
        <f t="shared" si="1064"/>
        <v>2781310436</v>
      </c>
      <c r="B1796" s="71" t="str">
        <f t="shared" si="1065"/>
        <v>19-10-2019 06:00:19 UTC</v>
      </c>
      <c r="C1796" s="71" t="str">
        <f t="shared" si="1066"/>
        <v>5ca5-tx5f-j5yw</v>
      </c>
      <c r="D1796" s="71" t="str">
        <f t="shared" si="1067"/>
        <v>-15.92305744998157</v>
      </c>
      <c r="E1796" s="71" t="str">
        <f t="shared" si="1068"/>
        <v>35.265401154756546</v>
      </c>
      <c r="F1796" s="71" t="str">
        <f t="shared" si="1069"/>
        <v>748.0</v>
      </c>
      <c r="G1796" s="71" t="str">
        <f t="shared" si="1070"/>
        <v>Malawi</v>
      </c>
      <c r="H1796" s="71" t="str">
        <f t="shared" si="1071"/>
        <v>Chiradzulu</v>
      </c>
      <c r="I1796" s="71" t="str">
        <f t="shared" si="1072"/>
        <v>Maone</v>
      </c>
      <c r="J1796" s="71" t="str">
        <f t="shared" si="1073"/>
        <v>Mangulama</v>
      </c>
      <c r="K1796" s="71" t="str">
        <f t="shared" si="1074"/>
        <v xml:space="preserve"> Walasi</v>
      </c>
      <c r="L1796" s="71">
        <f t="shared" si="1075"/>
        <v>0</v>
      </c>
      <c r="M1796" s="71">
        <f t="shared" si="1076"/>
        <v>0</v>
      </c>
      <c r="N1796" s="71">
        <f t="shared" si="1095"/>
        <v>2</v>
      </c>
      <c r="O1796" s="71" t="str">
        <f t="shared" si="1096"/>
        <v>Inadequate Level of Service</v>
      </c>
      <c r="P1796" s="71">
        <v>1</v>
      </c>
      <c r="Q1796" s="71" t="str">
        <f t="shared" si="1077"/>
        <v>Public Tap</v>
      </c>
      <c r="R1796" s="71" t="str">
        <f t="shared" si="1078"/>
        <v/>
      </c>
      <c r="S1796" s="71" t="str">
        <f t="shared" si="1097"/>
        <v>Public Tap</v>
      </c>
      <c r="T1796" s="71">
        <f t="shared" si="1079"/>
        <v>0</v>
      </c>
      <c r="U1796" s="71">
        <f t="shared" si="1080"/>
        <v>480</v>
      </c>
      <c r="V1796" s="71">
        <f t="shared" si="1081"/>
        <v>0</v>
      </c>
      <c r="W1796" s="71">
        <f t="shared" si="1082"/>
        <v>1</v>
      </c>
      <c r="X1796" s="71" t="str">
        <f t="shared" si="1083"/>
        <v/>
      </c>
      <c r="Y1796" s="71" t="str">
        <f t="shared" si="1084"/>
        <v/>
      </c>
      <c r="Z1796" s="71">
        <f t="shared" si="1098"/>
        <v>1</v>
      </c>
      <c r="AA1796" s="71">
        <f t="shared" si="1085"/>
        <v>0</v>
      </c>
      <c r="AB1796" s="71">
        <f t="shared" si="1086"/>
        <v>0</v>
      </c>
      <c r="AC1796" s="71" t="str">
        <f t="shared" si="1087"/>
        <v>Piped System</v>
      </c>
      <c r="AD1796" s="71" t="str">
        <f t="shared" si="1099"/>
        <v/>
      </c>
      <c r="AE1796" s="71" t="str">
        <f t="shared" si="1100"/>
        <v/>
      </c>
      <c r="AF1796" s="71" t="str">
        <f t="shared" si="1088"/>
        <v>No Data</v>
      </c>
      <c r="AG1796" s="71" t="str">
        <f t="shared" si="1089"/>
        <v/>
      </c>
      <c r="AH1796" s="71" t="str">
        <f t="shared" si="1090"/>
        <v/>
      </c>
      <c r="AI1796" s="71" t="str">
        <f t="shared" si="1091"/>
        <v/>
      </c>
      <c r="AJ1796" s="71" t="str">
        <f t="shared" si="1092"/>
        <v>Turbidity</v>
      </c>
      <c r="AK1796" s="71" t="str">
        <f t="shared" si="1093"/>
        <v/>
      </c>
      <c r="AL1796" s="71" t="str">
        <f t="shared" si="1101"/>
        <v>No Data</v>
      </c>
      <c r="AM1796" s="71">
        <f t="shared" si="1094"/>
        <v>0</v>
      </c>
    </row>
    <row r="1797" spans="1:39" x14ac:dyDescent="0.45">
      <c r="A1797" s="71" t="str">
        <f t="shared" si="1064"/>
        <v>2750120491</v>
      </c>
      <c r="B1797" s="71" t="str">
        <f t="shared" si="1065"/>
        <v>19-10-2019 06:08:37 UTC</v>
      </c>
      <c r="C1797" s="71" t="str">
        <f t="shared" si="1066"/>
        <v>836g-hcr5-y3du</v>
      </c>
      <c r="D1797" s="71" t="str">
        <f t="shared" si="1067"/>
        <v>-15.932535831816494</v>
      </c>
      <c r="E1797" s="71" t="str">
        <f t="shared" si="1068"/>
        <v>35.266501782462</v>
      </c>
      <c r="F1797" s="71" t="str">
        <f t="shared" si="1069"/>
        <v>763.0</v>
      </c>
      <c r="G1797" s="71" t="str">
        <f t="shared" si="1070"/>
        <v>Malawi</v>
      </c>
      <c r="H1797" s="71" t="str">
        <f t="shared" si="1071"/>
        <v>Chiradzulu</v>
      </c>
      <c r="I1797" s="71" t="str">
        <f t="shared" si="1072"/>
        <v>Maone</v>
      </c>
      <c r="J1797" s="71" t="str">
        <f t="shared" si="1073"/>
        <v>Mangulama</v>
      </c>
      <c r="K1797" s="71" t="str">
        <f t="shared" si="1074"/>
        <v>Somanje</v>
      </c>
      <c r="L1797" s="71">
        <f t="shared" si="1075"/>
        <v>0</v>
      </c>
      <c r="M1797" s="71">
        <f t="shared" si="1076"/>
        <v>0</v>
      </c>
      <c r="N1797" s="71">
        <f t="shared" si="1095"/>
        <v>4</v>
      </c>
      <c r="O1797" s="71" t="str">
        <f t="shared" si="1096"/>
        <v>Basic Level of Service</v>
      </c>
      <c r="P1797" s="71">
        <v>1</v>
      </c>
      <c r="Q1797" s="71" t="str">
        <f t="shared" si="1077"/>
        <v>Public Tap</v>
      </c>
      <c r="R1797" s="71" t="str">
        <f t="shared" si="1078"/>
        <v/>
      </c>
      <c r="S1797" s="71" t="str">
        <f t="shared" si="1097"/>
        <v>Public Tap</v>
      </c>
      <c r="T1797" s="71">
        <f t="shared" si="1079"/>
        <v>1</v>
      </c>
      <c r="U1797" s="71">
        <f t="shared" si="1080"/>
        <v>230</v>
      </c>
      <c r="V1797" s="71">
        <f t="shared" si="1081"/>
        <v>1</v>
      </c>
      <c r="W1797" s="71">
        <f t="shared" si="1082"/>
        <v>1</v>
      </c>
      <c r="X1797" s="71" t="str">
        <f t="shared" si="1083"/>
        <v/>
      </c>
      <c r="Y1797" s="71" t="str">
        <f t="shared" si="1084"/>
        <v/>
      </c>
      <c r="Z1797" s="71">
        <f t="shared" si="1098"/>
        <v>1</v>
      </c>
      <c r="AA1797" s="71">
        <f t="shared" si="1085"/>
        <v>0</v>
      </c>
      <c r="AB1797" s="71">
        <f t="shared" si="1086"/>
        <v>0</v>
      </c>
      <c r="AC1797" s="71" t="str">
        <f t="shared" si="1087"/>
        <v>Piped System</v>
      </c>
      <c r="AD1797" s="71" t="str">
        <f t="shared" si="1099"/>
        <v/>
      </c>
      <c r="AE1797" s="71" t="str">
        <f t="shared" si="1100"/>
        <v/>
      </c>
      <c r="AF1797" s="71" t="str">
        <f t="shared" si="1088"/>
        <v>No Data</v>
      </c>
      <c r="AG1797" s="71" t="str">
        <f t="shared" si="1089"/>
        <v/>
      </c>
      <c r="AH1797" s="71" t="str">
        <f t="shared" si="1090"/>
        <v/>
      </c>
      <c r="AI1797" s="71" t="str">
        <f t="shared" si="1091"/>
        <v/>
      </c>
      <c r="AJ1797" s="71" t="str">
        <f t="shared" si="1092"/>
        <v>Turbidity</v>
      </c>
      <c r="AK1797" s="71" t="str">
        <f t="shared" si="1093"/>
        <v/>
      </c>
      <c r="AL1797" s="71" t="str">
        <f t="shared" si="1101"/>
        <v>No Data</v>
      </c>
      <c r="AM1797" s="71">
        <f t="shared" si="1094"/>
        <v>0</v>
      </c>
    </row>
    <row r="1798" spans="1:39" x14ac:dyDescent="0.45">
      <c r="A1798" s="71" t="str">
        <f t="shared" si="1064"/>
        <v>2750120492</v>
      </c>
      <c r="B1798" s="71" t="str">
        <f t="shared" si="1065"/>
        <v>19-10-2019 06:14:13 UTC</v>
      </c>
      <c r="C1798" s="71" t="str">
        <f t="shared" si="1066"/>
        <v>cebx-90tg-nffg</v>
      </c>
      <c r="D1798" s="71" t="str">
        <f t="shared" si="1067"/>
        <v>-15.930802705697715</v>
      </c>
      <c r="E1798" s="71" t="str">
        <f t="shared" si="1068"/>
        <v>35.25952468626201</v>
      </c>
      <c r="F1798" s="71" t="str">
        <f t="shared" si="1069"/>
        <v>742.0</v>
      </c>
      <c r="G1798" s="71" t="str">
        <f t="shared" si="1070"/>
        <v>Malawi</v>
      </c>
      <c r="H1798" s="71" t="str">
        <f t="shared" si="1071"/>
        <v>Chiradzulu</v>
      </c>
      <c r="I1798" s="71" t="str">
        <f t="shared" si="1072"/>
        <v>Maone</v>
      </c>
      <c r="J1798" s="71" t="str">
        <f t="shared" si="1073"/>
        <v>Mangulama</v>
      </c>
      <c r="K1798" s="71" t="str">
        <f t="shared" si="1074"/>
        <v>Somanje</v>
      </c>
      <c r="L1798" s="71">
        <f t="shared" si="1075"/>
        <v>0</v>
      </c>
      <c r="M1798" s="71">
        <f t="shared" si="1076"/>
        <v>0</v>
      </c>
      <c r="N1798" s="71">
        <f t="shared" si="1095"/>
        <v>3</v>
      </c>
      <c r="O1798" s="71" t="str">
        <f t="shared" si="1096"/>
        <v>Basic Level of Service</v>
      </c>
      <c r="P1798" s="71">
        <v>1</v>
      </c>
      <c r="Q1798" s="71" t="str">
        <f t="shared" si="1077"/>
        <v>Public Tap</v>
      </c>
      <c r="R1798" s="71" t="str">
        <f t="shared" si="1078"/>
        <v/>
      </c>
      <c r="S1798" s="71" t="str">
        <f t="shared" si="1097"/>
        <v>Public Tap</v>
      </c>
      <c r="T1798" s="71">
        <f t="shared" si="1079"/>
        <v>1</v>
      </c>
      <c r="U1798" s="71">
        <f t="shared" si="1080"/>
        <v>410</v>
      </c>
      <c r="V1798" s="71">
        <f t="shared" si="1081"/>
        <v>0</v>
      </c>
      <c r="W1798" s="71">
        <f t="shared" si="1082"/>
        <v>1</v>
      </c>
      <c r="X1798" s="71" t="str">
        <f t="shared" si="1083"/>
        <v/>
      </c>
      <c r="Y1798" s="71" t="str">
        <f t="shared" si="1084"/>
        <v/>
      </c>
      <c r="Z1798" s="71">
        <f t="shared" si="1098"/>
        <v>1</v>
      </c>
      <c r="AA1798" s="71">
        <f t="shared" si="1085"/>
        <v>0</v>
      </c>
      <c r="AB1798" s="71">
        <f t="shared" si="1086"/>
        <v>0</v>
      </c>
      <c r="AC1798" s="71" t="str">
        <f t="shared" si="1087"/>
        <v>Piped System</v>
      </c>
      <c r="AD1798" s="71" t="str">
        <f t="shared" si="1099"/>
        <v/>
      </c>
      <c r="AE1798" s="71" t="str">
        <f t="shared" si="1100"/>
        <v/>
      </c>
      <c r="AF1798" s="71" t="str">
        <f t="shared" si="1088"/>
        <v>No Data</v>
      </c>
      <c r="AG1798" s="71" t="str">
        <f t="shared" si="1089"/>
        <v/>
      </c>
      <c r="AH1798" s="71" t="str">
        <f t="shared" si="1090"/>
        <v/>
      </c>
      <c r="AI1798" s="71" t="str">
        <f t="shared" si="1091"/>
        <v/>
      </c>
      <c r="AJ1798" s="71" t="str">
        <f t="shared" si="1092"/>
        <v>Turbidity</v>
      </c>
      <c r="AK1798" s="71" t="str">
        <f t="shared" si="1093"/>
        <v/>
      </c>
      <c r="AL1798" s="71" t="str">
        <f t="shared" si="1101"/>
        <v>No Data</v>
      </c>
      <c r="AM1798" s="71">
        <f t="shared" si="1094"/>
        <v>0</v>
      </c>
    </row>
    <row r="1799" spans="1:39" x14ac:dyDescent="0.45">
      <c r="A1799" s="71" t="str">
        <f t="shared" si="1064"/>
        <v>2771270436</v>
      </c>
      <c r="B1799" s="71" t="str">
        <f t="shared" si="1065"/>
        <v>19-10-2019 06:15:31 UTC</v>
      </c>
      <c r="C1799" s="71" t="str">
        <f t="shared" si="1066"/>
        <v>59s7-r2hd-7utg</v>
      </c>
      <c r="D1799" s="71" t="str">
        <f t="shared" si="1067"/>
        <v>-15.92957915738225</v>
      </c>
      <c r="E1799" s="71" t="str">
        <f t="shared" si="1068"/>
        <v>35.260913986712694</v>
      </c>
      <c r="F1799" s="71" t="str">
        <f t="shared" si="1069"/>
        <v>760.0</v>
      </c>
      <c r="G1799" s="71" t="str">
        <f t="shared" si="1070"/>
        <v>Malawi</v>
      </c>
      <c r="H1799" s="71" t="str">
        <f t="shared" si="1071"/>
        <v>Chiradzulu</v>
      </c>
      <c r="I1799" s="71" t="str">
        <f t="shared" si="1072"/>
        <v>Maone</v>
      </c>
      <c r="J1799" s="71" t="str">
        <f t="shared" si="1073"/>
        <v>Mangulama</v>
      </c>
      <c r="K1799" s="71" t="str">
        <f t="shared" si="1074"/>
        <v>Saukira</v>
      </c>
      <c r="L1799" s="71">
        <f t="shared" si="1075"/>
        <v>0</v>
      </c>
      <c r="M1799" s="71">
        <f t="shared" si="1076"/>
        <v>0</v>
      </c>
      <c r="N1799" s="71">
        <f t="shared" si="1095"/>
        <v>2</v>
      </c>
      <c r="O1799" s="71" t="str">
        <f t="shared" si="1096"/>
        <v>Inadequate Level of Service</v>
      </c>
      <c r="P1799" s="71">
        <v>1</v>
      </c>
      <c r="Q1799" s="71" t="str">
        <f t="shared" si="1077"/>
        <v>Public Tap</v>
      </c>
      <c r="R1799" s="71" t="str">
        <f t="shared" si="1078"/>
        <v/>
      </c>
      <c r="S1799" s="71" t="str">
        <f t="shared" si="1097"/>
        <v>Public Tap</v>
      </c>
      <c r="T1799" s="71">
        <f t="shared" si="1079"/>
        <v>0</v>
      </c>
      <c r="U1799" s="71">
        <f t="shared" si="1080"/>
        <v>450</v>
      </c>
      <c r="V1799" s="71">
        <f t="shared" si="1081"/>
        <v>0</v>
      </c>
      <c r="W1799" s="71">
        <f t="shared" si="1082"/>
        <v>1</v>
      </c>
      <c r="X1799" s="71" t="str">
        <f t="shared" si="1083"/>
        <v/>
      </c>
      <c r="Y1799" s="71" t="str">
        <f t="shared" si="1084"/>
        <v/>
      </c>
      <c r="Z1799" s="71">
        <f t="shared" si="1098"/>
        <v>1</v>
      </c>
      <c r="AA1799" s="71">
        <f t="shared" si="1085"/>
        <v>0</v>
      </c>
      <c r="AB1799" s="71">
        <f t="shared" si="1086"/>
        <v>0</v>
      </c>
      <c r="AC1799" s="71" t="str">
        <f t="shared" si="1087"/>
        <v>Piped System</v>
      </c>
      <c r="AD1799" s="71" t="str">
        <f t="shared" si="1099"/>
        <v/>
      </c>
      <c r="AE1799" s="71" t="str">
        <f t="shared" si="1100"/>
        <v/>
      </c>
      <c r="AF1799" s="71" t="str">
        <f t="shared" si="1088"/>
        <v>No Data</v>
      </c>
      <c r="AG1799" s="71" t="str">
        <f t="shared" si="1089"/>
        <v/>
      </c>
      <c r="AH1799" s="71" t="str">
        <f t="shared" si="1090"/>
        <v/>
      </c>
      <c r="AI1799" s="71" t="str">
        <f t="shared" si="1091"/>
        <v/>
      </c>
      <c r="AJ1799" s="71" t="str">
        <f t="shared" si="1092"/>
        <v>Turbidity</v>
      </c>
      <c r="AK1799" s="71" t="str">
        <f t="shared" si="1093"/>
        <v/>
      </c>
      <c r="AL1799" s="71" t="str">
        <f t="shared" si="1101"/>
        <v>No Data</v>
      </c>
      <c r="AM1799" s="71">
        <f t="shared" si="1094"/>
        <v>0</v>
      </c>
    </row>
    <row r="1800" spans="1:39" x14ac:dyDescent="0.45">
      <c r="A1800" s="71" t="str">
        <f t="shared" si="1064"/>
        <v>2771180880</v>
      </c>
      <c r="B1800" s="71" t="str">
        <f t="shared" si="1065"/>
        <v>19-10-2019 06:17:42 UTC</v>
      </c>
      <c r="C1800" s="71" t="str">
        <f t="shared" si="1066"/>
        <v>7pjv-sf4n-16aa</v>
      </c>
      <c r="D1800" s="71" t="str">
        <f t="shared" si="1067"/>
        <v>-15.907032801769674</v>
      </c>
      <c r="E1800" s="71" t="str">
        <f t="shared" si="1068"/>
        <v>35.27890959754586</v>
      </c>
      <c r="F1800" s="71" t="str">
        <f t="shared" si="1069"/>
        <v>734.0</v>
      </c>
      <c r="G1800" s="71" t="str">
        <f t="shared" si="1070"/>
        <v>Malawi</v>
      </c>
      <c r="H1800" s="71" t="str">
        <f t="shared" si="1071"/>
        <v>Chiradzulu</v>
      </c>
      <c r="I1800" s="71" t="str">
        <f t="shared" si="1072"/>
        <v>Maone</v>
      </c>
      <c r="J1800" s="71" t="str">
        <f t="shared" si="1073"/>
        <v>Katiwa</v>
      </c>
      <c r="K1800" s="71" t="str">
        <f t="shared" si="1074"/>
        <v>Mulumpwa</v>
      </c>
      <c r="L1800" s="71">
        <f t="shared" si="1075"/>
        <v>0</v>
      </c>
      <c r="M1800" s="71">
        <f t="shared" si="1076"/>
        <v>0</v>
      </c>
      <c r="N1800" s="71">
        <f t="shared" si="1095"/>
        <v>3</v>
      </c>
      <c r="O1800" s="71" t="str">
        <f t="shared" si="1096"/>
        <v>Basic Level of Service</v>
      </c>
      <c r="P1800" s="71">
        <v>1</v>
      </c>
      <c r="Q1800" s="71" t="str">
        <f t="shared" si="1077"/>
        <v>Public Tap</v>
      </c>
      <c r="R1800" s="71" t="str">
        <f t="shared" si="1078"/>
        <v/>
      </c>
      <c r="S1800" s="71" t="str">
        <f t="shared" si="1097"/>
        <v>Public Tap</v>
      </c>
      <c r="T1800" s="71">
        <f t="shared" si="1079"/>
        <v>0</v>
      </c>
      <c r="U1800" s="71">
        <f t="shared" si="1080"/>
        <v>200</v>
      </c>
      <c r="V1800" s="71">
        <f t="shared" si="1081"/>
        <v>1</v>
      </c>
      <c r="W1800" s="71">
        <f t="shared" si="1082"/>
        <v>1</v>
      </c>
      <c r="X1800" s="71" t="str">
        <f t="shared" si="1083"/>
        <v/>
      </c>
      <c r="Y1800" s="71" t="str">
        <f t="shared" si="1084"/>
        <v/>
      </c>
      <c r="Z1800" s="71">
        <f t="shared" si="1098"/>
        <v>1</v>
      </c>
      <c r="AA1800" s="71">
        <f t="shared" si="1085"/>
        <v>0</v>
      </c>
      <c r="AB1800" s="71">
        <f t="shared" si="1086"/>
        <v>0</v>
      </c>
      <c r="AC1800" s="71" t="str">
        <f t="shared" si="1087"/>
        <v>Piped System</v>
      </c>
      <c r="AD1800" s="71" t="str">
        <f t="shared" si="1099"/>
        <v/>
      </c>
      <c r="AE1800" s="71" t="str">
        <f t="shared" si="1100"/>
        <v/>
      </c>
      <c r="AF1800" s="71" t="str">
        <f t="shared" si="1088"/>
        <v>No Data</v>
      </c>
      <c r="AG1800" s="71" t="str">
        <f t="shared" si="1089"/>
        <v/>
      </c>
      <c r="AH1800" s="71" t="str">
        <f t="shared" si="1090"/>
        <v/>
      </c>
      <c r="AI1800" s="71" t="str">
        <f t="shared" si="1091"/>
        <v/>
      </c>
      <c r="AJ1800" s="71" t="str">
        <f t="shared" si="1092"/>
        <v>Turbidity</v>
      </c>
      <c r="AK1800" s="71" t="str">
        <f t="shared" si="1093"/>
        <v/>
      </c>
      <c r="AL1800" s="71" t="str">
        <f t="shared" si="1101"/>
        <v>No Data</v>
      </c>
      <c r="AM1800" s="71">
        <f t="shared" si="1094"/>
        <v>0</v>
      </c>
    </row>
    <row r="1801" spans="1:39" x14ac:dyDescent="0.45">
      <c r="A1801" s="71" t="str">
        <f t="shared" si="1064"/>
        <v>2755870446</v>
      </c>
      <c r="B1801" s="71" t="str">
        <f t="shared" si="1065"/>
        <v>19-10-2019 06:23:26 UTC</v>
      </c>
      <c r="C1801" s="71" t="str">
        <f t="shared" si="1066"/>
        <v>tbym-94yp-5pmb</v>
      </c>
      <c r="D1801" s="71" t="str">
        <f t="shared" si="1067"/>
        <v>-15.909616607241333</v>
      </c>
      <c r="E1801" s="71" t="str">
        <f t="shared" si="1068"/>
        <v>35.27122154831886</v>
      </c>
      <c r="F1801" s="71" t="str">
        <f t="shared" si="1069"/>
        <v>742.0</v>
      </c>
      <c r="G1801" s="71" t="str">
        <f t="shared" si="1070"/>
        <v>Malawi</v>
      </c>
      <c r="H1801" s="71" t="str">
        <f t="shared" si="1071"/>
        <v>Chiradzulu</v>
      </c>
      <c r="I1801" s="71" t="str">
        <f t="shared" si="1072"/>
        <v>Maone</v>
      </c>
      <c r="J1801" s="71" t="str">
        <f t="shared" si="1073"/>
        <v>Mangulama</v>
      </c>
      <c r="K1801" s="71" t="str">
        <f t="shared" si="1074"/>
        <v>Nkhuwala</v>
      </c>
      <c r="L1801" s="71">
        <f t="shared" si="1075"/>
        <v>0</v>
      </c>
      <c r="M1801" s="71">
        <f t="shared" si="1076"/>
        <v>0</v>
      </c>
      <c r="N1801" s="71">
        <f t="shared" si="1095"/>
        <v>2</v>
      </c>
      <c r="O1801" s="71" t="str">
        <f t="shared" si="1096"/>
        <v>Inadequate Level of Service</v>
      </c>
      <c r="P1801" s="71">
        <v>1</v>
      </c>
      <c r="Q1801" s="71" t="str">
        <f t="shared" si="1077"/>
        <v>Public Tap</v>
      </c>
      <c r="R1801" s="71" t="str">
        <f t="shared" si="1078"/>
        <v/>
      </c>
      <c r="S1801" s="71" t="str">
        <f t="shared" si="1097"/>
        <v>Public Tap</v>
      </c>
      <c r="T1801" s="71">
        <f t="shared" si="1079"/>
        <v>0</v>
      </c>
      <c r="U1801" s="71">
        <f t="shared" si="1080"/>
        <v>490</v>
      </c>
      <c r="V1801" s="71">
        <f t="shared" si="1081"/>
        <v>0</v>
      </c>
      <c r="W1801" s="71">
        <f t="shared" si="1082"/>
        <v>1</v>
      </c>
      <c r="X1801" s="71" t="str">
        <f t="shared" si="1083"/>
        <v/>
      </c>
      <c r="Y1801" s="71" t="str">
        <f t="shared" si="1084"/>
        <v/>
      </c>
      <c r="Z1801" s="71">
        <f t="shared" si="1098"/>
        <v>1</v>
      </c>
      <c r="AA1801" s="71">
        <f t="shared" si="1085"/>
        <v>0</v>
      </c>
      <c r="AB1801" s="71">
        <f t="shared" si="1086"/>
        <v>0</v>
      </c>
      <c r="AC1801" s="71" t="str">
        <f t="shared" si="1087"/>
        <v>Piped System</v>
      </c>
      <c r="AD1801" s="71" t="str">
        <f t="shared" si="1099"/>
        <v/>
      </c>
      <c r="AE1801" s="71" t="str">
        <f t="shared" si="1100"/>
        <v/>
      </c>
      <c r="AF1801" s="71" t="str">
        <f t="shared" si="1088"/>
        <v>No Data</v>
      </c>
      <c r="AG1801" s="71" t="str">
        <f t="shared" si="1089"/>
        <v/>
      </c>
      <c r="AH1801" s="71" t="str">
        <f t="shared" si="1090"/>
        <v/>
      </c>
      <c r="AI1801" s="71" t="str">
        <f t="shared" si="1091"/>
        <v/>
      </c>
      <c r="AJ1801" s="71" t="str">
        <f t="shared" si="1092"/>
        <v>Turbidity</v>
      </c>
      <c r="AK1801" s="71" t="str">
        <f t="shared" si="1093"/>
        <v/>
      </c>
      <c r="AL1801" s="71" t="str">
        <f t="shared" si="1101"/>
        <v>No Data</v>
      </c>
      <c r="AM1801" s="71">
        <f t="shared" si="1094"/>
        <v>0</v>
      </c>
    </row>
    <row r="1802" spans="1:39" x14ac:dyDescent="0.45">
      <c r="A1802" s="71" t="str">
        <f t="shared" si="1064"/>
        <v>2771270443</v>
      </c>
      <c r="B1802" s="71" t="str">
        <f t="shared" si="1065"/>
        <v>19-10-2019 06:24:09 UTC</v>
      </c>
      <c r="C1802" s="71" t="str">
        <f t="shared" si="1066"/>
        <v>mvcf-v3jc-55jr</v>
      </c>
      <c r="D1802" s="71" t="str">
        <f t="shared" si="1067"/>
        <v>-15.907064317725599</v>
      </c>
      <c r="E1802" s="71" t="str">
        <f t="shared" si="1068"/>
        <v>35.26732111349702</v>
      </c>
      <c r="F1802" s="71" t="str">
        <f t="shared" si="1069"/>
        <v>763.0</v>
      </c>
      <c r="G1802" s="71" t="str">
        <f t="shared" si="1070"/>
        <v>Malawi</v>
      </c>
      <c r="H1802" s="71" t="str">
        <f t="shared" si="1071"/>
        <v>Chiradzulu</v>
      </c>
      <c r="I1802" s="71" t="str">
        <f t="shared" si="1072"/>
        <v>Maone</v>
      </c>
      <c r="J1802" s="71" t="str">
        <f t="shared" si="1073"/>
        <v>Mangulama</v>
      </c>
      <c r="K1802" s="71" t="str">
        <f t="shared" si="1074"/>
        <v>Nkhuwala</v>
      </c>
      <c r="L1802" s="71">
        <f t="shared" si="1075"/>
        <v>0</v>
      </c>
      <c r="M1802" s="71">
        <f t="shared" si="1076"/>
        <v>0</v>
      </c>
      <c r="N1802" s="71">
        <f t="shared" si="1095"/>
        <v>4</v>
      </c>
      <c r="O1802" s="71" t="str">
        <f t="shared" si="1096"/>
        <v>Basic Level of Service</v>
      </c>
      <c r="P1802" s="71">
        <v>1</v>
      </c>
      <c r="Q1802" s="71" t="str">
        <f t="shared" si="1077"/>
        <v>Public Tap</v>
      </c>
      <c r="R1802" s="71" t="str">
        <f t="shared" si="1078"/>
        <v/>
      </c>
      <c r="S1802" s="71" t="str">
        <f t="shared" si="1097"/>
        <v>Public Tap</v>
      </c>
      <c r="T1802" s="71">
        <f t="shared" si="1079"/>
        <v>1</v>
      </c>
      <c r="U1802" s="71">
        <f t="shared" si="1080"/>
        <v>70</v>
      </c>
      <c r="V1802" s="71">
        <f t="shared" si="1081"/>
        <v>1</v>
      </c>
      <c r="W1802" s="71">
        <f t="shared" si="1082"/>
        <v>1</v>
      </c>
      <c r="X1802" s="71" t="str">
        <f t="shared" si="1083"/>
        <v/>
      </c>
      <c r="Y1802" s="71" t="str">
        <f t="shared" si="1084"/>
        <v/>
      </c>
      <c r="Z1802" s="71">
        <f t="shared" si="1098"/>
        <v>1</v>
      </c>
      <c r="AA1802" s="71">
        <f t="shared" si="1085"/>
        <v>0</v>
      </c>
      <c r="AB1802" s="71">
        <f t="shared" si="1086"/>
        <v>0</v>
      </c>
      <c r="AC1802" s="71" t="str">
        <f t="shared" si="1087"/>
        <v>Piped System</v>
      </c>
      <c r="AD1802" s="71" t="str">
        <f t="shared" si="1099"/>
        <v/>
      </c>
      <c r="AE1802" s="71" t="str">
        <f t="shared" si="1100"/>
        <v/>
      </c>
      <c r="AF1802" s="71" t="str">
        <f t="shared" si="1088"/>
        <v>No Data</v>
      </c>
      <c r="AG1802" s="71" t="str">
        <f t="shared" si="1089"/>
        <v/>
      </c>
      <c r="AH1802" s="71" t="str">
        <f t="shared" si="1090"/>
        <v/>
      </c>
      <c r="AI1802" s="71" t="str">
        <f t="shared" si="1091"/>
        <v/>
      </c>
      <c r="AJ1802" s="71" t="str">
        <f t="shared" si="1092"/>
        <v>Turbidity</v>
      </c>
      <c r="AK1802" s="71" t="str">
        <f t="shared" si="1093"/>
        <v/>
      </c>
      <c r="AL1802" s="71" t="str">
        <f t="shared" si="1101"/>
        <v>No Data</v>
      </c>
      <c r="AM1802" s="71">
        <f t="shared" si="1094"/>
        <v>0</v>
      </c>
    </row>
    <row r="1803" spans="1:39" x14ac:dyDescent="0.45">
      <c r="A1803" s="71" t="str">
        <f t="shared" si="1064"/>
        <v>2775370559</v>
      </c>
      <c r="B1803" s="71" t="str">
        <f t="shared" si="1065"/>
        <v>19-10-2019 06:25:34 UTC</v>
      </c>
      <c r="C1803" s="71" t="str">
        <f t="shared" si="1066"/>
        <v>tuqr-4jbc-cwf3</v>
      </c>
      <c r="D1803" s="71" t="str">
        <f t="shared" si="1067"/>
        <v>-15.919646685943007</v>
      </c>
      <c r="E1803" s="71" t="str">
        <f t="shared" si="1068"/>
        <v>35.27170401066542</v>
      </c>
      <c r="F1803" s="71" t="str">
        <f t="shared" si="1069"/>
        <v>745.0</v>
      </c>
      <c r="G1803" s="71" t="str">
        <f t="shared" si="1070"/>
        <v>Malawi</v>
      </c>
      <c r="H1803" s="71" t="str">
        <f t="shared" si="1071"/>
        <v>Chiradzulu</v>
      </c>
      <c r="I1803" s="71" t="str">
        <f t="shared" si="1072"/>
        <v>Maone</v>
      </c>
      <c r="J1803" s="71" t="str">
        <f t="shared" si="1073"/>
        <v>Mangulama</v>
      </c>
      <c r="K1803" s="71" t="str">
        <f t="shared" si="1074"/>
        <v>Mangulama</v>
      </c>
      <c r="L1803" s="71">
        <f t="shared" si="1075"/>
        <v>0</v>
      </c>
      <c r="M1803" s="71">
        <f t="shared" si="1076"/>
        <v>0</v>
      </c>
      <c r="N1803" s="71">
        <f t="shared" si="1095"/>
        <v>3</v>
      </c>
      <c r="O1803" s="71" t="str">
        <f t="shared" si="1096"/>
        <v>Basic Level of Service</v>
      </c>
      <c r="P1803" s="71">
        <v>1</v>
      </c>
      <c r="Q1803" s="71" t="str">
        <f t="shared" si="1077"/>
        <v>Public Tap</v>
      </c>
      <c r="R1803" s="71" t="str">
        <f t="shared" si="1078"/>
        <v/>
      </c>
      <c r="S1803" s="71" t="str">
        <f t="shared" si="1097"/>
        <v>Public Tap</v>
      </c>
      <c r="T1803" s="71">
        <f t="shared" si="1079"/>
        <v>1</v>
      </c>
      <c r="U1803" s="71">
        <f t="shared" si="1080"/>
        <v>280</v>
      </c>
      <c r="V1803" s="71">
        <f t="shared" si="1081"/>
        <v>0</v>
      </c>
      <c r="W1803" s="71">
        <f t="shared" si="1082"/>
        <v>1</v>
      </c>
      <c r="X1803" s="71" t="str">
        <f t="shared" si="1083"/>
        <v/>
      </c>
      <c r="Y1803" s="71" t="str">
        <f t="shared" si="1084"/>
        <v/>
      </c>
      <c r="Z1803" s="71">
        <f t="shared" si="1098"/>
        <v>1</v>
      </c>
      <c r="AA1803" s="71">
        <f t="shared" si="1085"/>
        <v>0</v>
      </c>
      <c r="AB1803" s="71">
        <f t="shared" si="1086"/>
        <v>0</v>
      </c>
      <c r="AC1803" s="71" t="str">
        <f t="shared" si="1087"/>
        <v>Piped System</v>
      </c>
      <c r="AD1803" s="71" t="str">
        <f t="shared" si="1099"/>
        <v/>
      </c>
      <c r="AE1803" s="71" t="str">
        <f t="shared" si="1100"/>
        <v/>
      </c>
      <c r="AF1803" s="71" t="str">
        <f t="shared" si="1088"/>
        <v>No Data</v>
      </c>
      <c r="AG1803" s="71" t="str">
        <f t="shared" si="1089"/>
        <v/>
      </c>
      <c r="AH1803" s="71" t="str">
        <f t="shared" si="1090"/>
        <v/>
      </c>
      <c r="AI1803" s="71" t="str">
        <f t="shared" si="1091"/>
        <v/>
      </c>
      <c r="AJ1803" s="71" t="str">
        <f t="shared" si="1092"/>
        <v>Turbidity</v>
      </c>
      <c r="AK1803" s="71" t="str">
        <f t="shared" si="1093"/>
        <v/>
      </c>
      <c r="AL1803" s="71" t="str">
        <f t="shared" si="1101"/>
        <v>No Data</v>
      </c>
      <c r="AM1803" s="71">
        <f t="shared" si="1094"/>
        <v>0</v>
      </c>
    </row>
    <row r="1804" spans="1:39" x14ac:dyDescent="0.45">
      <c r="A1804" s="71" t="str">
        <f t="shared" si="1064"/>
        <v>2784460560</v>
      </c>
      <c r="B1804" s="71" t="str">
        <f t="shared" si="1065"/>
        <v>19-10-2019 06:26:50 UTC</v>
      </c>
      <c r="C1804" s="71" t="str">
        <f t="shared" si="1066"/>
        <v>agq7-qds1-yafn</v>
      </c>
      <c r="D1804" s="71" t="str">
        <f t="shared" si="1067"/>
        <v>-15.918700117617846</v>
      </c>
      <c r="E1804" s="71" t="str">
        <f t="shared" si="1068"/>
        <v>35.28214953839779</v>
      </c>
      <c r="F1804" s="71" t="str">
        <f t="shared" si="1069"/>
        <v>729.0</v>
      </c>
      <c r="G1804" s="71" t="str">
        <f t="shared" si="1070"/>
        <v>Malawi</v>
      </c>
      <c r="H1804" s="71" t="str">
        <f t="shared" si="1071"/>
        <v>Chiradzulu</v>
      </c>
      <c r="I1804" s="71" t="str">
        <f t="shared" si="1072"/>
        <v>Maone</v>
      </c>
      <c r="J1804" s="71" t="str">
        <f t="shared" si="1073"/>
        <v>Mangulama</v>
      </c>
      <c r="K1804" s="71" t="str">
        <f t="shared" si="1074"/>
        <v>Mwangozani</v>
      </c>
      <c r="L1804" s="71">
        <f t="shared" si="1075"/>
        <v>0</v>
      </c>
      <c r="M1804" s="71">
        <f t="shared" si="1076"/>
        <v>0</v>
      </c>
      <c r="N1804" s="71">
        <f t="shared" si="1095"/>
        <v>3</v>
      </c>
      <c r="O1804" s="71" t="str">
        <f t="shared" si="1096"/>
        <v>Basic Level of Service</v>
      </c>
      <c r="P1804" s="71">
        <v>1</v>
      </c>
      <c r="Q1804" s="71" t="str">
        <f t="shared" si="1077"/>
        <v>Public Tap</v>
      </c>
      <c r="R1804" s="71" t="str">
        <f t="shared" si="1078"/>
        <v/>
      </c>
      <c r="S1804" s="71" t="str">
        <f t="shared" si="1097"/>
        <v>Public Tap</v>
      </c>
      <c r="T1804" s="71">
        <f t="shared" si="1079"/>
        <v>1</v>
      </c>
      <c r="U1804" s="71">
        <f t="shared" si="1080"/>
        <v>300</v>
      </c>
      <c r="V1804" s="71">
        <f t="shared" si="1081"/>
        <v>0</v>
      </c>
      <c r="W1804" s="71">
        <f t="shared" si="1082"/>
        <v>1</v>
      </c>
      <c r="X1804" s="71" t="str">
        <f t="shared" si="1083"/>
        <v/>
      </c>
      <c r="Y1804" s="71" t="str">
        <f t="shared" si="1084"/>
        <v/>
      </c>
      <c r="Z1804" s="71">
        <f t="shared" si="1098"/>
        <v>1</v>
      </c>
      <c r="AA1804" s="71">
        <f t="shared" si="1085"/>
        <v>0</v>
      </c>
      <c r="AB1804" s="71">
        <f t="shared" si="1086"/>
        <v>0</v>
      </c>
      <c r="AC1804" s="71" t="str">
        <f t="shared" si="1087"/>
        <v>Piped System</v>
      </c>
      <c r="AD1804" s="71" t="str">
        <f t="shared" si="1099"/>
        <v/>
      </c>
      <c r="AE1804" s="71" t="str">
        <f t="shared" si="1100"/>
        <v/>
      </c>
      <c r="AF1804" s="71" t="str">
        <f t="shared" si="1088"/>
        <v>No Data</v>
      </c>
      <c r="AG1804" s="71" t="str">
        <f t="shared" si="1089"/>
        <v/>
      </c>
      <c r="AH1804" s="71" t="str">
        <f t="shared" si="1090"/>
        <v/>
      </c>
      <c r="AI1804" s="71" t="str">
        <f t="shared" si="1091"/>
        <v/>
      </c>
      <c r="AJ1804" s="71" t="str">
        <f t="shared" si="1092"/>
        <v>Turbidity</v>
      </c>
      <c r="AK1804" s="71" t="str">
        <f t="shared" si="1093"/>
        <v/>
      </c>
      <c r="AL1804" s="71" t="str">
        <f t="shared" si="1101"/>
        <v>No Data</v>
      </c>
      <c r="AM1804" s="71">
        <f t="shared" si="1094"/>
        <v>0</v>
      </c>
    </row>
    <row r="1805" spans="1:39" x14ac:dyDescent="0.45">
      <c r="A1805" s="71" t="str">
        <f t="shared" si="1064"/>
        <v>2752080061</v>
      </c>
      <c r="B1805" s="71" t="str">
        <f t="shared" si="1065"/>
        <v>19-10-2019 06:28:47 UTC</v>
      </c>
      <c r="C1805" s="71" t="str">
        <f t="shared" si="1066"/>
        <v>d54s-fyhk-jdg0</v>
      </c>
      <c r="D1805" s="71" t="str">
        <f t="shared" si="1067"/>
        <v>-15.91495642438531</v>
      </c>
      <c r="E1805" s="71" t="str">
        <f t="shared" si="1068"/>
        <v>35.27202419936657</v>
      </c>
      <c r="F1805" s="71" t="str">
        <f t="shared" si="1069"/>
        <v>739.0</v>
      </c>
      <c r="G1805" s="71" t="str">
        <f t="shared" si="1070"/>
        <v>Malawi</v>
      </c>
      <c r="H1805" s="71" t="str">
        <f t="shared" si="1071"/>
        <v>Chiradzulu</v>
      </c>
      <c r="I1805" s="71" t="str">
        <f t="shared" si="1072"/>
        <v>Maone</v>
      </c>
      <c r="J1805" s="71" t="str">
        <f t="shared" si="1073"/>
        <v>Mangulama</v>
      </c>
      <c r="K1805" s="71" t="str">
        <f t="shared" si="1074"/>
        <v>Mangulama</v>
      </c>
      <c r="L1805" s="71">
        <f t="shared" si="1075"/>
        <v>0</v>
      </c>
      <c r="M1805" s="71">
        <f t="shared" si="1076"/>
        <v>0</v>
      </c>
      <c r="N1805" s="71">
        <f t="shared" si="1095"/>
        <v>3</v>
      </c>
      <c r="O1805" s="71" t="str">
        <f t="shared" si="1096"/>
        <v>Basic Level of Service</v>
      </c>
      <c r="P1805" s="71">
        <v>1</v>
      </c>
      <c r="Q1805" s="71" t="str">
        <f t="shared" si="1077"/>
        <v>Public Tap</v>
      </c>
      <c r="R1805" s="71" t="str">
        <f t="shared" si="1078"/>
        <v/>
      </c>
      <c r="S1805" s="71" t="str">
        <f t="shared" si="1097"/>
        <v>Public Tap</v>
      </c>
      <c r="T1805" s="71">
        <f t="shared" si="1079"/>
        <v>1</v>
      </c>
      <c r="U1805" s="71">
        <f t="shared" si="1080"/>
        <v>300</v>
      </c>
      <c r="V1805" s="71">
        <f t="shared" si="1081"/>
        <v>0</v>
      </c>
      <c r="W1805" s="71">
        <f t="shared" si="1082"/>
        <v>1</v>
      </c>
      <c r="X1805" s="71" t="str">
        <f t="shared" si="1083"/>
        <v/>
      </c>
      <c r="Y1805" s="71" t="str">
        <f t="shared" si="1084"/>
        <v/>
      </c>
      <c r="Z1805" s="71">
        <f t="shared" si="1098"/>
        <v>1</v>
      </c>
      <c r="AA1805" s="71">
        <f t="shared" si="1085"/>
        <v>0</v>
      </c>
      <c r="AB1805" s="71">
        <f t="shared" si="1086"/>
        <v>0</v>
      </c>
      <c r="AC1805" s="71" t="str">
        <f t="shared" si="1087"/>
        <v>Piped System</v>
      </c>
      <c r="AD1805" s="71" t="str">
        <f t="shared" si="1099"/>
        <v/>
      </c>
      <c r="AE1805" s="71" t="str">
        <f t="shared" si="1100"/>
        <v/>
      </c>
      <c r="AF1805" s="71" t="str">
        <f t="shared" si="1088"/>
        <v>No Data</v>
      </c>
      <c r="AG1805" s="71" t="str">
        <f t="shared" si="1089"/>
        <v/>
      </c>
      <c r="AH1805" s="71" t="str">
        <f t="shared" si="1090"/>
        <v/>
      </c>
      <c r="AI1805" s="71" t="str">
        <f t="shared" si="1091"/>
        <v/>
      </c>
      <c r="AJ1805" s="71" t="str">
        <f t="shared" si="1092"/>
        <v>Turbidity</v>
      </c>
      <c r="AK1805" s="71" t="str">
        <f t="shared" si="1093"/>
        <v/>
      </c>
      <c r="AL1805" s="71" t="str">
        <f t="shared" si="1101"/>
        <v>No Data</v>
      </c>
      <c r="AM1805" s="71">
        <f t="shared" si="1094"/>
        <v>0</v>
      </c>
    </row>
    <row r="1806" spans="1:39" x14ac:dyDescent="0.45">
      <c r="A1806" s="71" t="str">
        <f t="shared" si="1064"/>
        <v>2777470456</v>
      </c>
      <c r="B1806" s="71" t="str">
        <f t="shared" si="1065"/>
        <v>19-10-2019 06:30:37 UTC</v>
      </c>
      <c r="C1806" s="71" t="str">
        <f t="shared" si="1066"/>
        <v>c7fj-mq05-02kn</v>
      </c>
      <c r="D1806" s="71" t="str">
        <f t="shared" si="1067"/>
        <v>-15.914647970348597</v>
      </c>
      <c r="E1806" s="71" t="str">
        <f t="shared" si="1068"/>
        <v>35.27191758155823</v>
      </c>
      <c r="F1806" s="71" t="str">
        <f t="shared" si="1069"/>
        <v>745.0</v>
      </c>
      <c r="G1806" s="71" t="str">
        <f t="shared" si="1070"/>
        <v>Malawi</v>
      </c>
      <c r="H1806" s="71" t="str">
        <f t="shared" si="1071"/>
        <v>Chiradzulu</v>
      </c>
      <c r="I1806" s="71" t="str">
        <f t="shared" si="1072"/>
        <v>Maone</v>
      </c>
      <c r="J1806" s="71" t="str">
        <f t="shared" si="1073"/>
        <v>Mangulama</v>
      </c>
      <c r="K1806" s="71" t="str">
        <f t="shared" si="1074"/>
        <v>Mpangiwa</v>
      </c>
      <c r="L1806" s="71">
        <f t="shared" si="1075"/>
        <v>0</v>
      </c>
      <c r="M1806" s="71">
        <f t="shared" si="1076"/>
        <v>0</v>
      </c>
      <c r="N1806" s="71">
        <f t="shared" si="1095"/>
        <v>3</v>
      </c>
      <c r="O1806" s="71" t="str">
        <f t="shared" si="1096"/>
        <v>Basic Level of Service</v>
      </c>
      <c r="P1806" s="71">
        <v>1</v>
      </c>
      <c r="Q1806" s="71" t="str">
        <f t="shared" si="1077"/>
        <v>Public Tap</v>
      </c>
      <c r="R1806" s="71" t="str">
        <f t="shared" si="1078"/>
        <v/>
      </c>
      <c r="S1806" s="71" t="str">
        <f t="shared" si="1097"/>
        <v>Public Tap</v>
      </c>
      <c r="T1806" s="71">
        <f t="shared" si="1079"/>
        <v>1</v>
      </c>
      <c r="U1806" s="71">
        <f t="shared" si="1080"/>
        <v>280</v>
      </c>
      <c r="V1806" s="71">
        <f t="shared" si="1081"/>
        <v>0</v>
      </c>
      <c r="W1806" s="71">
        <f t="shared" si="1082"/>
        <v>1</v>
      </c>
      <c r="X1806" s="71" t="str">
        <f t="shared" si="1083"/>
        <v/>
      </c>
      <c r="Y1806" s="71" t="str">
        <f t="shared" si="1084"/>
        <v/>
      </c>
      <c r="Z1806" s="71">
        <f t="shared" si="1098"/>
        <v>1</v>
      </c>
      <c r="AA1806" s="71">
        <f t="shared" si="1085"/>
        <v>0</v>
      </c>
      <c r="AB1806" s="71">
        <f t="shared" si="1086"/>
        <v>0</v>
      </c>
      <c r="AC1806" s="71" t="str">
        <f t="shared" si="1087"/>
        <v>Piped System</v>
      </c>
      <c r="AD1806" s="71" t="str">
        <f t="shared" si="1099"/>
        <v/>
      </c>
      <c r="AE1806" s="71" t="str">
        <f t="shared" si="1100"/>
        <v/>
      </c>
      <c r="AF1806" s="71" t="str">
        <f t="shared" si="1088"/>
        <v>No Data</v>
      </c>
      <c r="AG1806" s="71" t="str">
        <f t="shared" si="1089"/>
        <v/>
      </c>
      <c r="AH1806" s="71" t="str">
        <f t="shared" si="1090"/>
        <v/>
      </c>
      <c r="AI1806" s="71" t="str">
        <f t="shared" si="1091"/>
        <v/>
      </c>
      <c r="AJ1806" s="71" t="str">
        <f t="shared" si="1092"/>
        <v>Turbidity</v>
      </c>
      <c r="AK1806" s="71" t="str">
        <f t="shared" si="1093"/>
        <v/>
      </c>
      <c r="AL1806" s="71" t="str">
        <f t="shared" si="1101"/>
        <v>No Data</v>
      </c>
      <c r="AM1806" s="71">
        <f t="shared" si="1094"/>
        <v>0</v>
      </c>
    </row>
    <row r="1807" spans="1:39" x14ac:dyDescent="0.45">
      <c r="A1807" s="71" t="str">
        <f t="shared" si="1064"/>
        <v>2771270452</v>
      </c>
      <c r="B1807" s="71" t="str">
        <f t="shared" si="1065"/>
        <v>19-10-2019 06:31:29 UTC</v>
      </c>
      <c r="C1807" s="71" t="str">
        <f t="shared" si="1066"/>
        <v>2xgq-msc8-3mm</v>
      </c>
      <c r="D1807" s="71" t="str">
        <f t="shared" si="1067"/>
        <v>-15.91654647141695</v>
      </c>
      <c r="E1807" s="71" t="str">
        <f t="shared" si="1068"/>
        <v>35.26963979937136</v>
      </c>
      <c r="F1807" s="71" t="str">
        <f t="shared" si="1069"/>
        <v>759.0</v>
      </c>
      <c r="G1807" s="71" t="str">
        <f t="shared" si="1070"/>
        <v>Malawi</v>
      </c>
      <c r="H1807" s="71" t="str">
        <f t="shared" si="1071"/>
        <v>Chiradzulu</v>
      </c>
      <c r="I1807" s="71" t="str">
        <f t="shared" si="1072"/>
        <v>Maone</v>
      </c>
      <c r="J1807" s="71" t="str">
        <f t="shared" si="1073"/>
        <v>Mangulama</v>
      </c>
      <c r="K1807" s="71" t="str">
        <f t="shared" si="1074"/>
        <v>Mangulama</v>
      </c>
      <c r="L1807" s="71">
        <f t="shared" si="1075"/>
        <v>0</v>
      </c>
      <c r="M1807" s="71">
        <f t="shared" si="1076"/>
        <v>0</v>
      </c>
      <c r="N1807" s="71">
        <f t="shared" si="1095"/>
        <v>3</v>
      </c>
      <c r="O1807" s="71" t="str">
        <f t="shared" si="1096"/>
        <v>Basic Level of Service</v>
      </c>
      <c r="P1807" s="71">
        <v>1</v>
      </c>
      <c r="Q1807" s="71" t="str">
        <f t="shared" si="1077"/>
        <v>Public Tap</v>
      </c>
      <c r="R1807" s="71" t="str">
        <f t="shared" si="1078"/>
        <v/>
      </c>
      <c r="S1807" s="71" t="str">
        <f t="shared" si="1097"/>
        <v>Public Tap</v>
      </c>
      <c r="T1807" s="71">
        <f t="shared" si="1079"/>
        <v>1</v>
      </c>
      <c r="U1807" s="71">
        <f t="shared" si="1080"/>
        <v>400</v>
      </c>
      <c r="V1807" s="71">
        <f t="shared" si="1081"/>
        <v>0</v>
      </c>
      <c r="W1807" s="71">
        <f t="shared" si="1082"/>
        <v>1</v>
      </c>
      <c r="X1807" s="71" t="str">
        <f t="shared" si="1083"/>
        <v/>
      </c>
      <c r="Y1807" s="71" t="str">
        <f t="shared" si="1084"/>
        <v/>
      </c>
      <c r="Z1807" s="71">
        <f t="shared" si="1098"/>
        <v>1</v>
      </c>
      <c r="AA1807" s="71">
        <f t="shared" si="1085"/>
        <v>0</v>
      </c>
      <c r="AB1807" s="71">
        <f t="shared" si="1086"/>
        <v>0</v>
      </c>
      <c r="AC1807" s="71" t="str">
        <f t="shared" si="1087"/>
        <v>Piped System</v>
      </c>
      <c r="AD1807" s="71" t="str">
        <f t="shared" si="1099"/>
        <v/>
      </c>
      <c r="AE1807" s="71" t="str">
        <f t="shared" si="1100"/>
        <v/>
      </c>
      <c r="AF1807" s="71" t="str">
        <f t="shared" si="1088"/>
        <v>No Data</v>
      </c>
      <c r="AG1807" s="71" t="str">
        <f t="shared" si="1089"/>
        <v/>
      </c>
      <c r="AH1807" s="71" t="str">
        <f t="shared" si="1090"/>
        <v/>
      </c>
      <c r="AI1807" s="71" t="str">
        <f t="shared" si="1091"/>
        <v/>
      </c>
      <c r="AJ1807" s="71" t="str">
        <f t="shared" si="1092"/>
        <v>Turbidity</v>
      </c>
      <c r="AK1807" s="71" t="str">
        <f t="shared" si="1093"/>
        <v/>
      </c>
      <c r="AL1807" s="71" t="str">
        <f t="shared" si="1101"/>
        <v>No Data</v>
      </c>
      <c r="AM1807" s="71">
        <f t="shared" si="1094"/>
        <v>0</v>
      </c>
    </row>
    <row r="1808" spans="1:39" x14ac:dyDescent="0.45">
      <c r="A1808" s="71" t="str">
        <f t="shared" si="1064"/>
        <v>2783130384</v>
      </c>
      <c r="B1808" s="71" t="str">
        <f t="shared" si="1065"/>
        <v>19-10-2019 06:31:36 UTC</v>
      </c>
      <c r="C1808" s="71" t="str">
        <f t="shared" si="1066"/>
        <v>aeu3-rrky-st24</v>
      </c>
      <c r="D1808" s="71" t="str">
        <f t="shared" si="1067"/>
        <v>-15.903209899552166</v>
      </c>
      <c r="E1808" s="71" t="str">
        <f t="shared" si="1068"/>
        <v>35.278073167428374</v>
      </c>
      <c r="F1808" s="71" t="str">
        <f t="shared" si="1069"/>
        <v>737.0</v>
      </c>
      <c r="G1808" s="71" t="str">
        <f t="shared" si="1070"/>
        <v>Malawi</v>
      </c>
      <c r="H1808" s="71" t="str">
        <f t="shared" si="1071"/>
        <v>Chiradzulu</v>
      </c>
      <c r="I1808" s="71" t="str">
        <f t="shared" si="1072"/>
        <v>Maone</v>
      </c>
      <c r="J1808" s="71" t="str">
        <f t="shared" si="1073"/>
        <v>Katiwa</v>
      </c>
      <c r="K1808" s="71" t="str">
        <f t="shared" si="1074"/>
        <v>Mulumpwa</v>
      </c>
      <c r="L1808" s="71">
        <f t="shared" si="1075"/>
        <v>0</v>
      </c>
      <c r="M1808" s="71">
        <f t="shared" si="1076"/>
        <v>0</v>
      </c>
      <c r="N1808" s="71">
        <f t="shared" si="1095"/>
        <v>3</v>
      </c>
      <c r="O1808" s="71" t="str">
        <f t="shared" si="1096"/>
        <v>Basic Level of Service</v>
      </c>
      <c r="P1808" s="71">
        <v>1</v>
      </c>
      <c r="Q1808" s="71" t="str">
        <f t="shared" si="1077"/>
        <v>Public Tap</v>
      </c>
      <c r="R1808" s="71" t="str">
        <f t="shared" si="1078"/>
        <v/>
      </c>
      <c r="S1808" s="71" t="str">
        <f t="shared" si="1097"/>
        <v>Public Tap</v>
      </c>
      <c r="T1808" s="71">
        <f t="shared" si="1079"/>
        <v>1</v>
      </c>
      <c r="U1808" s="71">
        <f t="shared" si="1080"/>
        <v>340</v>
      </c>
      <c r="V1808" s="71">
        <f t="shared" si="1081"/>
        <v>0</v>
      </c>
      <c r="W1808" s="71">
        <f t="shared" si="1082"/>
        <v>1</v>
      </c>
      <c r="X1808" s="71" t="str">
        <f t="shared" si="1083"/>
        <v/>
      </c>
      <c r="Y1808" s="71" t="str">
        <f t="shared" si="1084"/>
        <v/>
      </c>
      <c r="Z1808" s="71">
        <f t="shared" si="1098"/>
        <v>1</v>
      </c>
      <c r="AA1808" s="71">
        <f t="shared" si="1085"/>
        <v>0</v>
      </c>
      <c r="AB1808" s="71">
        <f t="shared" si="1086"/>
        <v>0</v>
      </c>
      <c r="AC1808" s="71" t="str">
        <f t="shared" si="1087"/>
        <v>Piped System</v>
      </c>
      <c r="AD1808" s="71" t="str">
        <f t="shared" si="1099"/>
        <v/>
      </c>
      <c r="AE1808" s="71" t="str">
        <f t="shared" si="1100"/>
        <v/>
      </c>
      <c r="AF1808" s="71" t="str">
        <f t="shared" si="1088"/>
        <v>No Data</v>
      </c>
      <c r="AG1808" s="71" t="str">
        <f t="shared" si="1089"/>
        <v/>
      </c>
      <c r="AH1808" s="71" t="str">
        <f t="shared" si="1090"/>
        <v/>
      </c>
      <c r="AI1808" s="71" t="str">
        <f t="shared" si="1091"/>
        <v/>
      </c>
      <c r="AJ1808" s="71" t="str">
        <f t="shared" si="1092"/>
        <v>Turbidity</v>
      </c>
      <c r="AK1808" s="71" t="str">
        <f t="shared" si="1093"/>
        <v/>
      </c>
      <c r="AL1808" s="71" t="str">
        <f t="shared" si="1101"/>
        <v>No Data</v>
      </c>
      <c r="AM1808" s="71">
        <f t="shared" si="1094"/>
        <v>0</v>
      </c>
    </row>
    <row r="1809" spans="1:39" x14ac:dyDescent="0.45">
      <c r="A1809" s="71" t="str">
        <f t="shared" si="1064"/>
        <v>2777470457</v>
      </c>
      <c r="B1809" s="71" t="str">
        <f t="shared" si="1065"/>
        <v>19-10-2019 06:33:24 UTC</v>
      </c>
      <c r="C1809" s="71" t="str">
        <f t="shared" si="1066"/>
        <v>m9kt-94xm-c5fa</v>
      </c>
      <c r="D1809" s="71" t="str">
        <f t="shared" si="1067"/>
        <v>-15.908540999516845</v>
      </c>
      <c r="E1809" s="71" t="str">
        <f t="shared" si="1068"/>
        <v>35.27119682170451</v>
      </c>
      <c r="F1809" s="71" t="str">
        <f t="shared" si="1069"/>
        <v>754.0</v>
      </c>
      <c r="G1809" s="71" t="str">
        <f t="shared" si="1070"/>
        <v>Malawi</v>
      </c>
      <c r="H1809" s="71" t="str">
        <f t="shared" si="1071"/>
        <v>Chiradzulu</v>
      </c>
      <c r="I1809" s="71" t="str">
        <f t="shared" si="1072"/>
        <v>Maone</v>
      </c>
      <c r="J1809" s="71" t="str">
        <f t="shared" si="1073"/>
        <v>Mangulama</v>
      </c>
      <c r="K1809" s="71" t="str">
        <f t="shared" si="1074"/>
        <v>Mpangiwa</v>
      </c>
      <c r="L1809" s="71">
        <f t="shared" si="1075"/>
        <v>0</v>
      </c>
      <c r="M1809" s="71">
        <f t="shared" si="1076"/>
        <v>0</v>
      </c>
      <c r="N1809" s="71">
        <f t="shared" si="1095"/>
        <v>3</v>
      </c>
      <c r="O1809" s="71" t="str">
        <f t="shared" si="1096"/>
        <v>Basic Level of Service</v>
      </c>
      <c r="P1809" s="71">
        <v>1</v>
      </c>
      <c r="Q1809" s="71" t="str">
        <f t="shared" si="1077"/>
        <v>Public Tap</v>
      </c>
      <c r="R1809" s="71" t="str">
        <f t="shared" si="1078"/>
        <v/>
      </c>
      <c r="S1809" s="71" t="str">
        <f t="shared" si="1097"/>
        <v>Public Tap</v>
      </c>
      <c r="T1809" s="71">
        <f t="shared" si="1079"/>
        <v>1</v>
      </c>
      <c r="U1809" s="71">
        <f t="shared" si="1080"/>
        <v>300</v>
      </c>
      <c r="V1809" s="71">
        <f t="shared" si="1081"/>
        <v>0</v>
      </c>
      <c r="W1809" s="71">
        <f t="shared" si="1082"/>
        <v>1</v>
      </c>
      <c r="X1809" s="71" t="str">
        <f t="shared" si="1083"/>
        <v/>
      </c>
      <c r="Y1809" s="71" t="str">
        <f t="shared" si="1084"/>
        <v/>
      </c>
      <c r="Z1809" s="71">
        <f t="shared" si="1098"/>
        <v>1</v>
      </c>
      <c r="AA1809" s="71">
        <f t="shared" si="1085"/>
        <v>0</v>
      </c>
      <c r="AB1809" s="71">
        <f t="shared" si="1086"/>
        <v>0</v>
      </c>
      <c r="AC1809" s="71" t="str">
        <f t="shared" si="1087"/>
        <v>Piped System</v>
      </c>
      <c r="AD1809" s="71" t="str">
        <f t="shared" si="1099"/>
        <v/>
      </c>
      <c r="AE1809" s="71" t="str">
        <f t="shared" si="1100"/>
        <v/>
      </c>
      <c r="AF1809" s="71" t="str">
        <f t="shared" si="1088"/>
        <v>No Data</v>
      </c>
      <c r="AG1809" s="71" t="str">
        <f t="shared" si="1089"/>
        <v/>
      </c>
      <c r="AH1809" s="71" t="str">
        <f t="shared" si="1090"/>
        <v/>
      </c>
      <c r="AI1809" s="71" t="str">
        <f t="shared" si="1091"/>
        <v/>
      </c>
      <c r="AJ1809" s="71" t="str">
        <f t="shared" si="1092"/>
        <v>Turbidity</v>
      </c>
      <c r="AK1809" s="71" t="str">
        <f t="shared" si="1093"/>
        <v/>
      </c>
      <c r="AL1809" s="71" t="str">
        <f t="shared" si="1101"/>
        <v>No Data</v>
      </c>
      <c r="AM1809" s="71">
        <f t="shared" si="1094"/>
        <v>0</v>
      </c>
    </row>
    <row r="1810" spans="1:39" x14ac:dyDescent="0.45">
      <c r="A1810" s="71" t="str">
        <f t="shared" si="1064"/>
        <v>2779280493</v>
      </c>
      <c r="B1810" s="71" t="str">
        <f t="shared" si="1065"/>
        <v>19-10-2019 09:36:10 UTC</v>
      </c>
      <c r="C1810" s="71" t="str">
        <f t="shared" si="1066"/>
        <v>a690-g9f3-0a2d</v>
      </c>
      <c r="D1810" s="71" t="str">
        <f t="shared" si="1067"/>
        <v>-15.8875863</v>
      </c>
      <c r="E1810" s="71" t="str">
        <f t="shared" si="1068"/>
        <v>35.2983275</v>
      </c>
      <c r="F1810" s="71" t="str">
        <f t="shared" si="1069"/>
        <v>751.0</v>
      </c>
      <c r="G1810" s="71" t="str">
        <f t="shared" si="1070"/>
        <v>Malawi</v>
      </c>
      <c r="H1810" s="71" t="str">
        <f t="shared" si="1071"/>
        <v>Chiradzulu</v>
      </c>
      <c r="I1810" s="71" t="str">
        <f t="shared" si="1072"/>
        <v>Nkalo</v>
      </c>
      <c r="J1810" s="71" t="str">
        <f t="shared" si="1073"/>
        <v>Barason</v>
      </c>
      <c r="K1810" s="71" t="str">
        <f t="shared" si="1074"/>
        <v>Balasoni</v>
      </c>
      <c r="L1810" s="71">
        <f t="shared" si="1075"/>
        <v>0</v>
      </c>
      <c r="M1810" s="71">
        <f t="shared" si="1076"/>
        <v>0</v>
      </c>
      <c r="N1810" s="71">
        <f t="shared" si="1095"/>
        <v>3</v>
      </c>
      <c r="O1810" s="71" t="str">
        <f t="shared" si="1096"/>
        <v>Basic Level of Service</v>
      </c>
      <c r="P1810" s="71">
        <v>1</v>
      </c>
      <c r="Q1810" s="71" t="str">
        <f t="shared" si="1077"/>
        <v>Public Tap</v>
      </c>
      <c r="R1810" s="71" t="str">
        <f t="shared" si="1078"/>
        <v/>
      </c>
      <c r="S1810" s="71" t="str">
        <f t="shared" si="1097"/>
        <v>Public Tap</v>
      </c>
      <c r="T1810" s="71">
        <f t="shared" si="1079"/>
        <v>1</v>
      </c>
      <c r="U1810" s="71">
        <f t="shared" si="1080"/>
        <v>560</v>
      </c>
      <c r="V1810" s="71">
        <f t="shared" si="1081"/>
        <v>0</v>
      </c>
      <c r="W1810" s="71">
        <f t="shared" si="1082"/>
        <v>1</v>
      </c>
      <c r="X1810" s="71" t="str">
        <f t="shared" si="1083"/>
        <v/>
      </c>
      <c r="Y1810" s="71" t="str">
        <f t="shared" si="1084"/>
        <v/>
      </c>
      <c r="Z1810" s="71">
        <f t="shared" si="1098"/>
        <v>1</v>
      </c>
      <c r="AA1810" s="71">
        <f t="shared" si="1085"/>
        <v>0</v>
      </c>
      <c r="AB1810" s="71">
        <f t="shared" si="1086"/>
        <v>0</v>
      </c>
      <c r="AC1810" s="71" t="str">
        <f t="shared" si="1087"/>
        <v>Piped System</v>
      </c>
      <c r="AD1810" s="71" t="str">
        <f t="shared" si="1099"/>
        <v/>
      </c>
      <c r="AE1810" s="71" t="str">
        <f t="shared" si="1100"/>
        <v/>
      </c>
      <c r="AF1810" s="71" t="str">
        <f t="shared" si="1088"/>
        <v>No Data</v>
      </c>
      <c r="AG1810" s="71" t="str">
        <f t="shared" si="1089"/>
        <v/>
      </c>
      <c r="AH1810" s="71" t="str">
        <f t="shared" si="1090"/>
        <v/>
      </c>
      <c r="AI1810" s="71" t="str">
        <f t="shared" si="1091"/>
        <v/>
      </c>
      <c r="AJ1810" s="71" t="str">
        <f t="shared" si="1092"/>
        <v>Turbidity</v>
      </c>
      <c r="AK1810" s="71" t="str">
        <f t="shared" si="1093"/>
        <v/>
      </c>
      <c r="AL1810" s="71" t="str">
        <f t="shared" si="1101"/>
        <v>No Data</v>
      </c>
      <c r="AM1810" s="71">
        <f t="shared" si="1094"/>
        <v>0</v>
      </c>
    </row>
    <row r="1811" spans="1:39" x14ac:dyDescent="0.45">
      <c r="A1811" s="71" t="str">
        <f t="shared" si="1064"/>
        <v>2771260604</v>
      </c>
      <c r="B1811" s="71" t="str">
        <f t="shared" si="1065"/>
        <v>19-10-2019 10:39:24 UTC</v>
      </c>
      <c r="C1811" s="71" t="str">
        <f t="shared" si="1066"/>
        <v>up58-yknk-wv0r</v>
      </c>
      <c r="D1811" s="71" t="str">
        <f t="shared" si="1067"/>
        <v>-15.8713729</v>
      </c>
      <c r="E1811" s="71" t="str">
        <f t="shared" si="1068"/>
        <v>35.3103271</v>
      </c>
      <c r="F1811" s="71" t="str">
        <f t="shared" si="1069"/>
        <v>731.0</v>
      </c>
      <c r="G1811" s="71" t="str">
        <f t="shared" si="1070"/>
        <v>Malawi</v>
      </c>
      <c r="H1811" s="71" t="str">
        <f t="shared" si="1071"/>
        <v>Chiradzulu</v>
      </c>
      <c r="I1811" s="71" t="str">
        <f t="shared" si="1072"/>
        <v>Nkalo</v>
      </c>
      <c r="J1811" s="71" t="str">
        <f t="shared" si="1073"/>
        <v>Barason</v>
      </c>
      <c r="K1811" s="71" t="str">
        <f t="shared" si="1074"/>
        <v>Mitanga</v>
      </c>
      <c r="L1811" s="71">
        <f t="shared" si="1075"/>
        <v>0</v>
      </c>
      <c r="M1811" s="71">
        <f t="shared" si="1076"/>
        <v>0</v>
      </c>
      <c r="N1811" s="71">
        <f t="shared" si="1095"/>
        <v>7</v>
      </c>
      <c r="O1811" s="71" t="str">
        <f t="shared" si="1096"/>
        <v>Intermediate Level of Service</v>
      </c>
      <c r="P1811" s="71">
        <v>1</v>
      </c>
      <c r="Q1811" s="71" t="str">
        <f t="shared" si="1077"/>
        <v>Public Tap</v>
      </c>
      <c r="R1811" s="71" t="str">
        <f t="shared" si="1078"/>
        <v/>
      </c>
      <c r="S1811" s="71" t="str">
        <f t="shared" si="1097"/>
        <v>Public Tap</v>
      </c>
      <c r="T1811" s="71">
        <f t="shared" si="1079"/>
        <v>1</v>
      </c>
      <c r="U1811" s="71">
        <f t="shared" si="1080"/>
        <v>340</v>
      </c>
      <c r="V1811" s="71">
        <f t="shared" si="1081"/>
        <v>0</v>
      </c>
      <c r="W1811" s="71">
        <f t="shared" si="1082"/>
        <v>1</v>
      </c>
      <c r="X1811" s="71" t="str">
        <f t="shared" si="1083"/>
        <v/>
      </c>
      <c r="Y1811" s="71" t="str">
        <f t="shared" si="1084"/>
        <v/>
      </c>
      <c r="Z1811" s="71">
        <f t="shared" si="1098"/>
        <v>1</v>
      </c>
      <c r="AA1811" s="71">
        <f t="shared" si="1085"/>
        <v>1</v>
      </c>
      <c r="AB1811" s="71">
        <f t="shared" si="1086"/>
        <v>50</v>
      </c>
      <c r="AC1811" s="71" t="str">
        <f t="shared" si="1087"/>
        <v>Piped System</v>
      </c>
      <c r="AD1811" s="71" t="str">
        <f t="shared" si="1099"/>
        <v/>
      </c>
      <c r="AE1811" s="71">
        <f t="shared" si="1100"/>
        <v>101.64705882352941</v>
      </c>
      <c r="AF1811" s="71">
        <f t="shared" si="1088"/>
        <v>1</v>
      </c>
      <c r="AG1811" s="71" t="str">
        <f t="shared" si="1089"/>
        <v/>
      </c>
      <c r="AH1811" s="71" t="str">
        <f t="shared" si="1090"/>
        <v/>
      </c>
      <c r="AI1811" s="71">
        <f t="shared" si="1091"/>
        <v>1</v>
      </c>
      <c r="AJ1811" s="71" t="str">
        <f t="shared" si="1092"/>
        <v>Turbidity</v>
      </c>
      <c r="AK1811" s="71">
        <f t="shared" si="1093"/>
        <v>1</v>
      </c>
      <c r="AL1811" s="71">
        <f t="shared" si="1101"/>
        <v>1</v>
      </c>
      <c r="AM1811" s="71">
        <f t="shared" si="1094"/>
        <v>1</v>
      </c>
    </row>
    <row r="1812" spans="1:39" x14ac:dyDescent="0.45">
      <c r="A1812" s="71" t="str">
        <f t="shared" si="1064"/>
        <v>2775400216</v>
      </c>
      <c r="B1812" s="71" t="str">
        <f t="shared" si="1065"/>
        <v>19-10-2019 11:42:10 UTC</v>
      </c>
      <c r="C1812" s="71" t="str">
        <f t="shared" si="1066"/>
        <v>c9nc-hqsn-gsxd</v>
      </c>
      <c r="D1812" s="71" t="str">
        <f t="shared" si="1067"/>
        <v>-15.932142846286297</v>
      </c>
      <c r="E1812" s="71" t="str">
        <f t="shared" si="1068"/>
        <v>35.266492227092385</v>
      </c>
      <c r="F1812" s="71" t="str">
        <f t="shared" si="1069"/>
        <v>749.0</v>
      </c>
      <c r="G1812" s="71" t="str">
        <f t="shared" si="1070"/>
        <v>Malawi</v>
      </c>
      <c r="H1812" s="71" t="str">
        <f t="shared" si="1071"/>
        <v>Chiradzulu</v>
      </c>
      <c r="I1812" s="71" t="str">
        <f t="shared" si="1072"/>
        <v>Maone</v>
      </c>
      <c r="J1812" s="71" t="str">
        <f t="shared" si="1073"/>
        <v>Ntope</v>
      </c>
      <c r="K1812" s="71" t="str">
        <f t="shared" si="1074"/>
        <v>Ntope</v>
      </c>
      <c r="L1812" s="71">
        <f t="shared" si="1075"/>
        <v>0</v>
      </c>
      <c r="M1812" s="71">
        <f t="shared" si="1076"/>
        <v>0</v>
      </c>
      <c r="N1812" s="71">
        <f t="shared" si="1095"/>
        <v>3</v>
      </c>
      <c r="O1812" s="71" t="str">
        <f t="shared" si="1096"/>
        <v>Basic Level of Service</v>
      </c>
      <c r="P1812" s="71">
        <v>1</v>
      </c>
      <c r="Q1812" s="71" t="str">
        <f t="shared" si="1077"/>
        <v>Public Tap</v>
      </c>
      <c r="R1812" s="71" t="str">
        <f t="shared" si="1078"/>
        <v/>
      </c>
      <c r="S1812" s="71" t="str">
        <f t="shared" si="1097"/>
        <v>Public Tap</v>
      </c>
      <c r="T1812" s="71">
        <f t="shared" si="1079"/>
        <v>1</v>
      </c>
      <c r="U1812" s="71">
        <f t="shared" si="1080"/>
        <v>600</v>
      </c>
      <c r="V1812" s="71">
        <f t="shared" si="1081"/>
        <v>0</v>
      </c>
      <c r="W1812" s="71">
        <f t="shared" si="1082"/>
        <v>1</v>
      </c>
      <c r="X1812" s="71" t="str">
        <f t="shared" si="1083"/>
        <v/>
      </c>
      <c r="Y1812" s="71" t="str">
        <f t="shared" si="1084"/>
        <v/>
      </c>
      <c r="Z1812" s="71">
        <f t="shared" si="1098"/>
        <v>1</v>
      </c>
      <c r="AA1812" s="71">
        <f t="shared" si="1085"/>
        <v>0</v>
      </c>
      <c r="AB1812" s="71">
        <f t="shared" si="1086"/>
        <v>0</v>
      </c>
      <c r="AC1812" s="71" t="str">
        <f t="shared" si="1087"/>
        <v>Piped System</v>
      </c>
      <c r="AD1812" s="71" t="str">
        <f t="shared" si="1099"/>
        <v/>
      </c>
      <c r="AE1812" s="71" t="str">
        <f t="shared" si="1100"/>
        <v/>
      </c>
      <c r="AF1812" s="71" t="str">
        <f t="shared" si="1088"/>
        <v>No Data</v>
      </c>
      <c r="AG1812" s="71" t="str">
        <f t="shared" si="1089"/>
        <v/>
      </c>
      <c r="AH1812" s="71" t="str">
        <f t="shared" si="1090"/>
        <v/>
      </c>
      <c r="AI1812" s="71" t="str">
        <f t="shared" si="1091"/>
        <v/>
      </c>
      <c r="AJ1812" s="71" t="str">
        <f t="shared" si="1092"/>
        <v>Turbidity</v>
      </c>
      <c r="AK1812" s="71" t="str">
        <f t="shared" si="1093"/>
        <v/>
      </c>
      <c r="AL1812" s="71" t="str">
        <f t="shared" si="1101"/>
        <v>No Data</v>
      </c>
      <c r="AM1812" s="71">
        <f t="shared" si="1094"/>
        <v>0</v>
      </c>
    </row>
    <row r="1813" spans="1:39" x14ac:dyDescent="0.45">
      <c r="A1813" s="71" t="str">
        <f t="shared" si="1064"/>
        <v>2783130568</v>
      </c>
      <c r="B1813" s="71" t="str">
        <f t="shared" si="1065"/>
        <v>19-10-2019 12:17:04 UTC</v>
      </c>
      <c r="C1813" s="71" t="str">
        <f t="shared" si="1066"/>
        <v>m5yh-smrb-qbhr</v>
      </c>
      <c r="D1813" s="71" t="str">
        <f t="shared" si="1067"/>
        <v>-15.8828981</v>
      </c>
      <c r="E1813" s="71" t="str">
        <f t="shared" si="1068"/>
        <v>35.2687668</v>
      </c>
      <c r="F1813" s="71" t="str">
        <f t="shared" si="1069"/>
        <v>790.0</v>
      </c>
      <c r="G1813" s="71" t="str">
        <f t="shared" si="1070"/>
        <v>Malawi</v>
      </c>
      <c r="H1813" s="71" t="str">
        <f t="shared" si="1071"/>
        <v>Chiradzulu</v>
      </c>
      <c r="I1813" s="71" t="str">
        <f t="shared" si="1072"/>
        <v>Nkalo</v>
      </c>
      <c r="J1813" s="71" t="str">
        <f t="shared" si="1073"/>
        <v>Barason</v>
      </c>
      <c r="K1813" s="71" t="str">
        <f t="shared" si="1074"/>
        <v>Balasoni</v>
      </c>
      <c r="L1813" s="71">
        <f t="shared" si="1075"/>
        <v>0</v>
      </c>
      <c r="M1813" s="71">
        <f t="shared" si="1076"/>
        <v>0</v>
      </c>
      <c r="N1813" s="71">
        <f t="shared" si="1095"/>
        <v>4</v>
      </c>
      <c r="O1813" s="71" t="str">
        <f t="shared" si="1096"/>
        <v>Basic Level of Service</v>
      </c>
      <c r="P1813" s="71">
        <v>1</v>
      </c>
      <c r="Q1813" s="71" t="str">
        <f t="shared" si="1077"/>
        <v>Public Tap</v>
      </c>
      <c r="R1813" s="71" t="str">
        <f t="shared" si="1078"/>
        <v/>
      </c>
      <c r="S1813" s="71" t="str">
        <f t="shared" si="1097"/>
        <v>Public Tap</v>
      </c>
      <c r="T1813" s="71">
        <f t="shared" si="1079"/>
        <v>1</v>
      </c>
      <c r="U1813" s="71">
        <f t="shared" si="1080"/>
        <v>0</v>
      </c>
      <c r="V1813" s="71">
        <f t="shared" si="1081"/>
        <v>1</v>
      </c>
      <c r="W1813" s="71">
        <f t="shared" si="1082"/>
        <v>1</v>
      </c>
      <c r="X1813" s="71" t="str">
        <f t="shared" si="1083"/>
        <v/>
      </c>
      <c r="Y1813" s="71" t="str">
        <f t="shared" si="1084"/>
        <v/>
      </c>
      <c r="Z1813" s="71">
        <f t="shared" si="1098"/>
        <v>1</v>
      </c>
      <c r="AA1813" s="71">
        <f t="shared" si="1085"/>
        <v>0</v>
      </c>
      <c r="AB1813" s="71">
        <f t="shared" si="1086"/>
        <v>0</v>
      </c>
      <c r="AC1813" s="71" t="str">
        <f t="shared" si="1087"/>
        <v>Piped System</v>
      </c>
      <c r="AD1813" s="71" t="str">
        <f t="shared" si="1099"/>
        <v/>
      </c>
      <c r="AE1813" s="71" t="str">
        <f t="shared" si="1100"/>
        <v/>
      </c>
      <c r="AF1813" s="71" t="str">
        <f t="shared" si="1088"/>
        <v>No Data</v>
      </c>
      <c r="AG1813" s="71" t="str">
        <f t="shared" si="1089"/>
        <v/>
      </c>
      <c r="AH1813" s="71" t="str">
        <f t="shared" si="1090"/>
        <v/>
      </c>
      <c r="AI1813" s="71" t="str">
        <f t="shared" si="1091"/>
        <v/>
      </c>
      <c r="AJ1813" s="71" t="str">
        <f t="shared" si="1092"/>
        <v>Turbidity</v>
      </c>
      <c r="AK1813" s="71" t="str">
        <f t="shared" si="1093"/>
        <v/>
      </c>
      <c r="AL1813" s="71" t="str">
        <f t="shared" si="1101"/>
        <v>No Data</v>
      </c>
      <c r="AM1813" s="71">
        <f t="shared" si="1094"/>
        <v>0</v>
      </c>
    </row>
    <row r="1814" spans="1:39" x14ac:dyDescent="0.45">
      <c r="A1814" s="71" t="str">
        <f t="shared" si="1064"/>
        <v>2752050612</v>
      </c>
      <c r="B1814" s="71" t="str">
        <f t="shared" si="1065"/>
        <v>19-10-2019 13:45:18 UTC</v>
      </c>
      <c r="C1814" s="71" t="str">
        <f t="shared" si="1066"/>
        <v>dq9q-gfx8-u8ak</v>
      </c>
      <c r="D1814" s="71" t="str">
        <f t="shared" si="1067"/>
        <v>-15.869837938807905</v>
      </c>
      <c r="E1814" s="71" t="str">
        <f t="shared" si="1068"/>
        <v>35.29948524199426</v>
      </c>
      <c r="F1814" s="71" t="str">
        <f t="shared" si="1069"/>
        <v>741.0</v>
      </c>
      <c r="G1814" s="71" t="str">
        <f t="shared" si="1070"/>
        <v>Malawi</v>
      </c>
      <c r="H1814" s="71" t="str">
        <f t="shared" si="1071"/>
        <v>Chiradzulu</v>
      </c>
      <c r="I1814" s="71" t="str">
        <f t="shared" si="1072"/>
        <v>Nkalo</v>
      </c>
      <c r="J1814" s="71" t="str">
        <f t="shared" si="1073"/>
        <v>Barason</v>
      </c>
      <c r="K1814" s="71" t="str">
        <f t="shared" si="1074"/>
        <v>Mtambalika</v>
      </c>
      <c r="L1814" s="71">
        <f t="shared" si="1075"/>
        <v>0</v>
      </c>
      <c r="M1814" s="71">
        <f t="shared" si="1076"/>
        <v>0</v>
      </c>
      <c r="N1814" s="71">
        <f t="shared" si="1095"/>
        <v>6</v>
      </c>
      <c r="O1814" s="71" t="str">
        <f t="shared" si="1096"/>
        <v>Intermediate Level of Service</v>
      </c>
      <c r="P1814" s="71">
        <v>1</v>
      </c>
      <c r="Q1814" s="71" t="str">
        <f t="shared" si="1077"/>
        <v>Public Tap</v>
      </c>
      <c r="R1814" s="71" t="str">
        <f t="shared" si="1078"/>
        <v/>
      </c>
      <c r="S1814" s="71" t="str">
        <f t="shared" si="1097"/>
        <v>Public Tap</v>
      </c>
      <c r="T1814" s="71">
        <f t="shared" si="1079"/>
        <v>1</v>
      </c>
      <c r="U1814" s="71">
        <f t="shared" si="1080"/>
        <v>280</v>
      </c>
      <c r="V1814" s="71">
        <f t="shared" si="1081"/>
        <v>0</v>
      </c>
      <c r="W1814" s="71">
        <f t="shared" si="1082"/>
        <v>1</v>
      </c>
      <c r="X1814" s="71" t="str">
        <f t="shared" si="1083"/>
        <v/>
      </c>
      <c r="Y1814" s="71" t="str">
        <f t="shared" si="1084"/>
        <v/>
      </c>
      <c r="Z1814" s="71">
        <f t="shared" si="1098"/>
        <v>1</v>
      </c>
      <c r="AA1814" s="71">
        <f t="shared" si="1085"/>
        <v>1</v>
      </c>
      <c r="AB1814" s="71">
        <f t="shared" si="1086"/>
        <v>45</v>
      </c>
      <c r="AC1814" s="71" t="str">
        <f t="shared" si="1087"/>
        <v>Piped System</v>
      </c>
      <c r="AD1814" s="71" t="str">
        <f t="shared" si="1099"/>
        <v/>
      </c>
      <c r="AE1814" s="71">
        <f t="shared" si="1100"/>
        <v>137.14285714285714</v>
      </c>
      <c r="AF1814" s="71">
        <f t="shared" si="1088"/>
        <v>1</v>
      </c>
      <c r="AG1814" s="71" t="str">
        <f t="shared" si="1089"/>
        <v/>
      </c>
      <c r="AH1814" s="71" t="str">
        <f t="shared" si="1090"/>
        <v/>
      </c>
      <c r="AI1814" s="71">
        <f t="shared" si="1091"/>
        <v>1</v>
      </c>
      <c r="AJ1814" s="71" t="str">
        <f t="shared" si="1092"/>
        <v>Turbidity</v>
      </c>
      <c r="AK1814" s="71" t="str">
        <f t="shared" si="1093"/>
        <v/>
      </c>
      <c r="AL1814" s="71" t="str">
        <f t="shared" si="1101"/>
        <v>No Data</v>
      </c>
      <c r="AM1814" s="71">
        <f t="shared" si="1094"/>
        <v>1</v>
      </c>
    </row>
    <row r="1815" spans="1:39" x14ac:dyDescent="0.45">
      <c r="A1815" s="71" t="str">
        <f t="shared" si="1064"/>
        <v>2761620568</v>
      </c>
      <c r="B1815" s="71" t="str">
        <f t="shared" si="1065"/>
        <v>19-10-2019 13:46:47 UTC</v>
      </c>
      <c r="C1815" s="71" t="str">
        <f t="shared" si="1066"/>
        <v>fwag-tjm1-v71w</v>
      </c>
      <c r="D1815" s="71" t="str">
        <f t="shared" si="1067"/>
        <v>-15.8710867</v>
      </c>
      <c r="E1815" s="71" t="str">
        <f t="shared" si="1068"/>
        <v>35.3058676</v>
      </c>
      <c r="F1815" s="71" t="str">
        <f t="shared" si="1069"/>
        <v>744.0</v>
      </c>
      <c r="G1815" s="71" t="str">
        <f t="shared" si="1070"/>
        <v>Malawi</v>
      </c>
      <c r="H1815" s="71" t="str">
        <f t="shared" si="1071"/>
        <v>Chiradzulu</v>
      </c>
      <c r="I1815" s="71" t="str">
        <f t="shared" si="1072"/>
        <v>Nkalo</v>
      </c>
      <c r="J1815" s="71" t="str">
        <f t="shared" si="1073"/>
        <v>Barason</v>
      </c>
      <c r="K1815" s="71" t="str">
        <f t="shared" si="1074"/>
        <v>Mtambalika</v>
      </c>
      <c r="L1815" s="71">
        <f t="shared" si="1075"/>
        <v>0</v>
      </c>
      <c r="M1815" s="71">
        <f t="shared" si="1076"/>
        <v>0</v>
      </c>
      <c r="N1815" s="71">
        <f t="shared" si="1095"/>
        <v>7</v>
      </c>
      <c r="O1815" s="71" t="str">
        <f t="shared" si="1096"/>
        <v>Intermediate Level of Service</v>
      </c>
      <c r="P1815" s="71">
        <v>1</v>
      </c>
      <c r="Q1815" s="71" t="str">
        <f t="shared" si="1077"/>
        <v>Public Tap</v>
      </c>
      <c r="R1815" s="71" t="str">
        <f t="shared" si="1078"/>
        <v/>
      </c>
      <c r="S1815" s="71" t="str">
        <f t="shared" si="1097"/>
        <v>Public Tap</v>
      </c>
      <c r="T1815" s="71">
        <f t="shared" si="1079"/>
        <v>1</v>
      </c>
      <c r="U1815" s="71">
        <f t="shared" si="1080"/>
        <v>575</v>
      </c>
      <c r="V1815" s="71">
        <f t="shared" si="1081"/>
        <v>0</v>
      </c>
      <c r="W1815" s="71">
        <f t="shared" si="1082"/>
        <v>1</v>
      </c>
      <c r="X1815" s="71" t="str">
        <f t="shared" si="1083"/>
        <v/>
      </c>
      <c r="Y1815" s="71" t="str">
        <f t="shared" si="1084"/>
        <v/>
      </c>
      <c r="Z1815" s="71">
        <f t="shared" si="1098"/>
        <v>1</v>
      </c>
      <c r="AA1815" s="71">
        <f t="shared" si="1085"/>
        <v>1</v>
      </c>
      <c r="AB1815" s="71">
        <f t="shared" si="1086"/>
        <v>45</v>
      </c>
      <c r="AC1815" s="71" t="str">
        <f t="shared" si="1087"/>
        <v>Piped System</v>
      </c>
      <c r="AD1815" s="71" t="str">
        <f t="shared" si="1099"/>
        <v/>
      </c>
      <c r="AE1815" s="71">
        <f t="shared" si="1100"/>
        <v>66.782608695652172</v>
      </c>
      <c r="AF1815" s="71">
        <f t="shared" si="1088"/>
        <v>1</v>
      </c>
      <c r="AG1815" s="71" t="str">
        <f t="shared" si="1089"/>
        <v/>
      </c>
      <c r="AH1815" s="71" t="str">
        <f t="shared" si="1090"/>
        <v/>
      </c>
      <c r="AI1815" s="71">
        <f t="shared" si="1091"/>
        <v>1</v>
      </c>
      <c r="AJ1815" s="71" t="str">
        <f t="shared" si="1092"/>
        <v>Turbidity</v>
      </c>
      <c r="AK1815" s="71">
        <f t="shared" si="1093"/>
        <v>1</v>
      </c>
      <c r="AL1815" s="71">
        <f t="shared" si="1101"/>
        <v>1</v>
      </c>
      <c r="AM1815" s="71">
        <f t="shared" si="1094"/>
        <v>1</v>
      </c>
    </row>
    <row r="1816" spans="1:39" x14ac:dyDescent="0.45">
      <c r="A1816" s="71" t="str">
        <f t="shared" si="1064"/>
        <v>2769411925</v>
      </c>
      <c r="B1816" s="71" t="str">
        <f t="shared" si="1065"/>
        <v>20-10-2019 11:11:11 UTC</v>
      </c>
      <c r="C1816" s="71" t="str">
        <f t="shared" si="1066"/>
        <v>k62p-aj6w-u8bg</v>
      </c>
      <c r="D1816" s="71" t="str">
        <f t="shared" si="1067"/>
        <v>-15.95662135630846</v>
      </c>
      <c r="E1816" s="71" t="str">
        <f t="shared" si="1068"/>
        <v>35.31210394576192</v>
      </c>
      <c r="F1816" s="71" t="str">
        <f t="shared" si="1069"/>
        <v>690.0</v>
      </c>
      <c r="G1816" s="71" t="str">
        <f t="shared" si="1070"/>
        <v>Malawi</v>
      </c>
      <c r="H1816" s="71" t="str">
        <f t="shared" si="1071"/>
        <v>Chiradzulu</v>
      </c>
      <c r="I1816" s="71" t="str">
        <f t="shared" si="1072"/>
        <v>Nkalo</v>
      </c>
      <c r="J1816" s="71" t="str">
        <f t="shared" si="1073"/>
        <v>Nkalo</v>
      </c>
      <c r="K1816" s="71" t="str">
        <f t="shared" si="1074"/>
        <v>Nsupe</v>
      </c>
      <c r="L1816" s="71">
        <f t="shared" si="1075"/>
        <v>0</v>
      </c>
      <c r="M1816" s="71">
        <f t="shared" si="1076"/>
        <v>0</v>
      </c>
      <c r="N1816" s="71">
        <f t="shared" si="1095"/>
        <v>3</v>
      </c>
      <c r="O1816" s="71" t="str">
        <f t="shared" si="1096"/>
        <v>Basic Level of Service</v>
      </c>
      <c r="P1816" s="71">
        <v>1</v>
      </c>
      <c r="Q1816" s="71" t="str">
        <f t="shared" si="1077"/>
        <v>Public Tap</v>
      </c>
      <c r="R1816" s="71" t="str">
        <f t="shared" si="1078"/>
        <v/>
      </c>
      <c r="S1816" s="71" t="str">
        <f t="shared" si="1097"/>
        <v>Public Tap</v>
      </c>
      <c r="T1816" s="71">
        <f t="shared" si="1079"/>
        <v>1</v>
      </c>
      <c r="U1816" s="71">
        <f t="shared" si="1080"/>
        <v>0</v>
      </c>
      <c r="V1816" s="71">
        <f t="shared" si="1081"/>
        <v>1</v>
      </c>
      <c r="W1816" s="71">
        <f t="shared" si="1082"/>
        <v>0</v>
      </c>
      <c r="X1816" s="71">
        <f t="shared" si="1083"/>
        <v>1</v>
      </c>
      <c r="Y1816" s="71">
        <f t="shared" si="1084"/>
        <v>0</v>
      </c>
      <c r="Z1816" s="71">
        <f t="shared" si="1098"/>
        <v>0</v>
      </c>
      <c r="AA1816" s="71">
        <f t="shared" si="1085"/>
        <v>0</v>
      </c>
      <c r="AB1816" s="71">
        <f t="shared" si="1086"/>
        <v>0</v>
      </c>
      <c r="AC1816" s="71" t="str">
        <f t="shared" si="1087"/>
        <v>Piped System</v>
      </c>
      <c r="AD1816" s="71" t="str">
        <f t="shared" si="1099"/>
        <v/>
      </c>
      <c r="AE1816" s="71" t="str">
        <f t="shared" si="1100"/>
        <v/>
      </c>
      <c r="AF1816" s="71" t="str">
        <f t="shared" si="1088"/>
        <v>No Data</v>
      </c>
      <c r="AG1816" s="71" t="str">
        <f t="shared" si="1089"/>
        <v/>
      </c>
      <c r="AH1816" s="71" t="str">
        <f t="shared" si="1090"/>
        <v/>
      </c>
      <c r="AI1816" s="71" t="str">
        <f t="shared" si="1091"/>
        <v/>
      </c>
      <c r="AJ1816" s="71" t="str">
        <f t="shared" si="1092"/>
        <v>Turbidity</v>
      </c>
      <c r="AK1816" s="71" t="str">
        <f t="shared" si="1093"/>
        <v/>
      </c>
      <c r="AL1816" s="71" t="str">
        <f t="shared" si="1101"/>
        <v>No Data</v>
      </c>
      <c r="AM1816" s="71">
        <f t="shared" si="1094"/>
        <v>0</v>
      </c>
    </row>
    <row r="1817" spans="1:39" x14ac:dyDescent="0.45">
      <c r="A1817" s="71" t="str">
        <f t="shared" si="1064"/>
        <v>2750111621</v>
      </c>
      <c r="B1817" s="71" t="str">
        <f t="shared" si="1065"/>
        <v>20-10-2019 11:14:48 UTC</v>
      </c>
      <c r="C1817" s="71" t="str">
        <f t="shared" si="1066"/>
        <v>77bv-67wd-rkq9</v>
      </c>
      <c r="D1817" s="71" t="str">
        <f t="shared" si="1067"/>
        <v>-15.971988402307034</v>
      </c>
      <c r="E1817" s="71" t="str">
        <f t="shared" si="1068"/>
        <v>35.30508544296026</v>
      </c>
      <c r="F1817" s="71" t="str">
        <f t="shared" si="1069"/>
        <v>668.0</v>
      </c>
      <c r="G1817" s="71" t="str">
        <f t="shared" si="1070"/>
        <v>Malawi</v>
      </c>
      <c r="H1817" s="71" t="str">
        <f t="shared" si="1071"/>
        <v>Chiradzulu</v>
      </c>
      <c r="I1817" s="71" t="str">
        <f t="shared" si="1072"/>
        <v>Nkalo</v>
      </c>
      <c r="J1817" s="71" t="str">
        <f t="shared" si="1073"/>
        <v>Ngumba</v>
      </c>
      <c r="K1817" s="71" t="str">
        <f t="shared" si="1074"/>
        <v>Ngumba</v>
      </c>
      <c r="L1817" s="71">
        <f t="shared" si="1075"/>
        <v>0</v>
      </c>
      <c r="M1817" s="71">
        <f t="shared" si="1076"/>
        <v>0</v>
      </c>
      <c r="N1817" s="71">
        <f t="shared" si="1095"/>
        <v>3</v>
      </c>
      <c r="O1817" s="71" t="str">
        <f t="shared" si="1096"/>
        <v>Basic Level of Service</v>
      </c>
      <c r="P1817" s="71">
        <v>1</v>
      </c>
      <c r="Q1817" s="71" t="str">
        <f t="shared" si="1077"/>
        <v>Public Tap</v>
      </c>
      <c r="R1817" s="71" t="str">
        <f t="shared" si="1078"/>
        <v/>
      </c>
      <c r="S1817" s="71" t="str">
        <f t="shared" si="1097"/>
        <v>Public Tap</v>
      </c>
      <c r="T1817" s="71">
        <f t="shared" si="1079"/>
        <v>1</v>
      </c>
      <c r="U1817" s="71">
        <f t="shared" si="1080"/>
        <v>0</v>
      </c>
      <c r="V1817" s="71">
        <f t="shared" si="1081"/>
        <v>1</v>
      </c>
      <c r="W1817" s="71">
        <f t="shared" si="1082"/>
        <v>0</v>
      </c>
      <c r="X1817" s="71">
        <f t="shared" si="1083"/>
        <v>1</v>
      </c>
      <c r="Y1817" s="71">
        <f t="shared" si="1084"/>
        <v>0</v>
      </c>
      <c r="Z1817" s="71">
        <f t="shared" si="1098"/>
        <v>0</v>
      </c>
      <c r="AA1817" s="71">
        <f t="shared" si="1085"/>
        <v>0</v>
      </c>
      <c r="AB1817" s="71">
        <f t="shared" si="1086"/>
        <v>0</v>
      </c>
      <c r="AC1817" s="71" t="str">
        <f t="shared" si="1087"/>
        <v>Piped System</v>
      </c>
      <c r="AD1817" s="71" t="str">
        <f t="shared" si="1099"/>
        <v/>
      </c>
      <c r="AE1817" s="71" t="str">
        <f t="shared" si="1100"/>
        <v/>
      </c>
      <c r="AF1817" s="71" t="str">
        <f t="shared" si="1088"/>
        <v>No Data</v>
      </c>
      <c r="AG1817" s="71" t="str">
        <f t="shared" si="1089"/>
        <v/>
      </c>
      <c r="AH1817" s="71" t="str">
        <f t="shared" si="1090"/>
        <v/>
      </c>
      <c r="AI1817" s="71" t="str">
        <f t="shared" si="1091"/>
        <v/>
      </c>
      <c r="AJ1817" s="71" t="str">
        <f t="shared" si="1092"/>
        <v>Turbidity</v>
      </c>
      <c r="AK1817" s="71" t="str">
        <f t="shared" si="1093"/>
        <v/>
      </c>
      <c r="AL1817" s="71" t="str">
        <f t="shared" si="1101"/>
        <v>No Data</v>
      </c>
      <c r="AM1817" s="71">
        <f t="shared" si="1094"/>
        <v>0</v>
      </c>
    </row>
    <row r="1818" spans="1:39" x14ac:dyDescent="0.45">
      <c r="A1818" s="71" t="str">
        <f t="shared" si="1064"/>
        <v>2769411931</v>
      </c>
      <c r="B1818" s="71" t="str">
        <f t="shared" si="1065"/>
        <v>20-10-2019 11:16:57 UTC</v>
      </c>
      <c r="C1818" s="71" t="str">
        <f t="shared" si="1066"/>
        <v>vvse-g5kc-jde1</v>
      </c>
      <c r="D1818" s="71" t="str">
        <f t="shared" si="1067"/>
        <v>-15.970569597557187</v>
      </c>
      <c r="E1818" s="71" t="str">
        <f t="shared" si="1068"/>
        <v>35.30179210938513</v>
      </c>
      <c r="F1818" s="71" t="str">
        <f t="shared" si="1069"/>
        <v>694.0</v>
      </c>
      <c r="G1818" s="71" t="str">
        <f t="shared" si="1070"/>
        <v>Malawi</v>
      </c>
      <c r="H1818" s="71" t="str">
        <f t="shared" si="1071"/>
        <v>Chiradzulu</v>
      </c>
      <c r="I1818" s="71" t="str">
        <f t="shared" si="1072"/>
        <v>Nkalo</v>
      </c>
      <c r="J1818" s="71" t="str">
        <f t="shared" si="1073"/>
        <v>Ngumba</v>
      </c>
      <c r="K1818" s="71" t="str">
        <f t="shared" si="1074"/>
        <v>Ngumba</v>
      </c>
      <c r="L1818" s="71">
        <f t="shared" si="1075"/>
        <v>0</v>
      </c>
      <c r="M1818" s="71">
        <f t="shared" si="1076"/>
        <v>0</v>
      </c>
      <c r="N1818" s="71">
        <f t="shared" si="1095"/>
        <v>3</v>
      </c>
      <c r="O1818" s="71" t="str">
        <f t="shared" si="1096"/>
        <v>Basic Level of Service</v>
      </c>
      <c r="P1818" s="71">
        <v>1</v>
      </c>
      <c r="Q1818" s="71" t="str">
        <f t="shared" si="1077"/>
        <v>Public Tap</v>
      </c>
      <c r="R1818" s="71" t="str">
        <f t="shared" si="1078"/>
        <v/>
      </c>
      <c r="S1818" s="71" t="str">
        <f t="shared" si="1097"/>
        <v>Public Tap</v>
      </c>
      <c r="T1818" s="71">
        <f t="shared" si="1079"/>
        <v>1</v>
      </c>
      <c r="U1818" s="71">
        <f t="shared" si="1080"/>
        <v>0</v>
      </c>
      <c r="V1818" s="71">
        <f t="shared" si="1081"/>
        <v>1</v>
      </c>
      <c r="W1818" s="71">
        <f t="shared" si="1082"/>
        <v>0</v>
      </c>
      <c r="X1818" s="71">
        <f t="shared" si="1083"/>
        <v>1</v>
      </c>
      <c r="Y1818" s="71">
        <f t="shared" si="1084"/>
        <v>0</v>
      </c>
      <c r="Z1818" s="71">
        <f t="shared" si="1098"/>
        <v>0</v>
      </c>
      <c r="AA1818" s="71">
        <f t="shared" si="1085"/>
        <v>0</v>
      </c>
      <c r="AB1818" s="71">
        <f t="shared" si="1086"/>
        <v>0</v>
      </c>
      <c r="AC1818" s="71" t="str">
        <f t="shared" si="1087"/>
        <v>Piped System</v>
      </c>
      <c r="AD1818" s="71" t="str">
        <f t="shared" si="1099"/>
        <v/>
      </c>
      <c r="AE1818" s="71" t="str">
        <f t="shared" si="1100"/>
        <v/>
      </c>
      <c r="AF1818" s="71" t="str">
        <f t="shared" si="1088"/>
        <v>No Data</v>
      </c>
      <c r="AG1818" s="71" t="str">
        <f t="shared" si="1089"/>
        <v/>
      </c>
      <c r="AH1818" s="71" t="str">
        <f t="shared" si="1090"/>
        <v/>
      </c>
      <c r="AI1818" s="71" t="str">
        <f t="shared" si="1091"/>
        <v/>
      </c>
      <c r="AJ1818" s="71" t="str">
        <f t="shared" si="1092"/>
        <v>Turbidity</v>
      </c>
      <c r="AK1818" s="71" t="str">
        <f t="shared" si="1093"/>
        <v/>
      </c>
      <c r="AL1818" s="71" t="str">
        <f t="shared" si="1101"/>
        <v>No Data</v>
      </c>
      <c r="AM1818" s="71">
        <f t="shared" si="1094"/>
        <v>0</v>
      </c>
    </row>
    <row r="1819" spans="1:39" x14ac:dyDescent="0.45">
      <c r="A1819" s="71" t="str">
        <f t="shared" si="1064"/>
        <v>2781311616</v>
      </c>
      <c r="B1819" s="71" t="str">
        <f t="shared" si="1065"/>
        <v>20-10-2019 11:19:56 UTC</v>
      </c>
      <c r="C1819" s="71" t="str">
        <f t="shared" si="1066"/>
        <v>r04y-r850-u70a</v>
      </c>
      <c r="D1819" s="71" t="str">
        <f t="shared" si="1067"/>
        <v>-15.969345713965595</v>
      </c>
      <c r="E1819" s="71" t="str">
        <f t="shared" si="1068"/>
        <v>35.300554940477014</v>
      </c>
      <c r="F1819" s="71" t="str">
        <f t="shared" si="1069"/>
        <v>680.0</v>
      </c>
      <c r="G1819" s="71" t="str">
        <f t="shared" si="1070"/>
        <v>Malawi</v>
      </c>
      <c r="H1819" s="71" t="str">
        <f t="shared" si="1071"/>
        <v>Chiradzulu</v>
      </c>
      <c r="I1819" s="71" t="str">
        <f t="shared" si="1072"/>
        <v>Nkalo</v>
      </c>
      <c r="J1819" s="71" t="str">
        <f t="shared" si="1073"/>
        <v>Ngumba</v>
      </c>
      <c r="K1819" s="71" t="str">
        <f t="shared" si="1074"/>
        <v>Ngumba</v>
      </c>
      <c r="L1819" s="71">
        <f t="shared" si="1075"/>
        <v>0</v>
      </c>
      <c r="M1819" s="71">
        <f t="shared" si="1076"/>
        <v>0</v>
      </c>
      <c r="N1819" s="71">
        <f t="shared" si="1095"/>
        <v>3</v>
      </c>
      <c r="O1819" s="71" t="str">
        <f t="shared" si="1096"/>
        <v>Basic Level of Service</v>
      </c>
      <c r="P1819" s="71">
        <v>1</v>
      </c>
      <c r="Q1819" s="71" t="str">
        <f t="shared" si="1077"/>
        <v>Public Tap</v>
      </c>
      <c r="R1819" s="71" t="str">
        <f t="shared" si="1078"/>
        <v/>
      </c>
      <c r="S1819" s="71" t="str">
        <f t="shared" si="1097"/>
        <v>Public Tap</v>
      </c>
      <c r="T1819" s="71">
        <f t="shared" si="1079"/>
        <v>1</v>
      </c>
      <c r="U1819" s="71">
        <f t="shared" si="1080"/>
        <v>0</v>
      </c>
      <c r="V1819" s="71">
        <f t="shared" si="1081"/>
        <v>1</v>
      </c>
      <c r="W1819" s="71">
        <f t="shared" si="1082"/>
        <v>0</v>
      </c>
      <c r="X1819" s="71">
        <f t="shared" si="1083"/>
        <v>1</v>
      </c>
      <c r="Y1819" s="71">
        <f t="shared" si="1084"/>
        <v>0</v>
      </c>
      <c r="Z1819" s="71">
        <f t="shared" si="1098"/>
        <v>0</v>
      </c>
      <c r="AA1819" s="71">
        <f t="shared" si="1085"/>
        <v>0</v>
      </c>
      <c r="AB1819" s="71">
        <f t="shared" si="1086"/>
        <v>0</v>
      </c>
      <c r="AC1819" s="71" t="str">
        <f t="shared" si="1087"/>
        <v>Piped System</v>
      </c>
      <c r="AD1819" s="71" t="str">
        <f t="shared" si="1099"/>
        <v/>
      </c>
      <c r="AE1819" s="71" t="str">
        <f t="shared" si="1100"/>
        <v/>
      </c>
      <c r="AF1819" s="71" t="str">
        <f t="shared" si="1088"/>
        <v>No Data</v>
      </c>
      <c r="AG1819" s="71" t="str">
        <f t="shared" si="1089"/>
        <v/>
      </c>
      <c r="AH1819" s="71" t="str">
        <f t="shared" si="1090"/>
        <v/>
      </c>
      <c r="AI1819" s="71" t="str">
        <f t="shared" si="1091"/>
        <v/>
      </c>
      <c r="AJ1819" s="71" t="str">
        <f t="shared" si="1092"/>
        <v>Turbidity</v>
      </c>
      <c r="AK1819" s="71" t="str">
        <f t="shared" si="1093"/>
        <v/>
      </c>
      <c r="AL1819" s="71" t="str">
        <f t="shared" si="1101"/>
        <v>No Data</v>
      </c>
      <c r="AM1819" s="71">
        <f t="shared" si="1094"/>
        <v>0</v>
      </c>
    </row>
    <row r="1820" spans="1:39" x14ac:dyDescent="0.45">
      <c r="A1820" s="71" t="str">
        <f t="shared" si="1064"/>
        <v>2765951876</v>
      </c>
      <c r="B1820" s="71" t="str">
        <f t="shared" si="1065"/>
        <v>20-10-2019 11:46:52 UTC</v>
      </c>
      <c r="C1820" s="71" t="str">
        <f t="shared" si="1066"/>
        <v>wpj4-wau2-xdem</v>
      </c>
      <c r="D1820" s="71" t="str">
        <f t="shared" si="1067"/>
        <v>-15.967353587038815</v>
      </c>
      <c r="E1820" s="71" t="str">
        <f t="shared" si="1068"/>
        <v>35.308182053267956</v>
      </c>
      <c r="F1820" s="71" t="str">
        <f t="shared" si="1069"/>
        <v>636.0</v>
      </c>
      <c r="G1820" s="71" t="str">
        <f t="shared" si="1070"/>
        <v>Malawi</v>
      </c>
      <c r="H1820" s="71" t="str">
        <f t="shared" si="1071"/>
        <v>Chiradzulu</v>
      </c>
      <c r="I1820" s="71" t="str">
        <f t="shared" si="1072"/>
        <v>Nkalo</v>
      </c>
      <c r="J1820" s="71" t="str">
        <f t="shared" si="1073"/>
        <v>Nkalo</v>
      </c>
      <c r="K1820" s="71" t="str">
        <f t="shared" si="1074"/>
        <v>Mwinjilo</v>
      </c>
      <c r="L1820" s="71">
        <f t="shared" si="1075"/>
        <v>0</v>
      </c>
      <c r="M1820" s="71">
        <f t="shared" si="1076"/>
        <v>0</v>
      </c>
      <c r="N1820" s="71">
        <f t="shared" si="1095"/>
        <v>3</v>
      </c>
      <c r="O1820" s="71" t="str">
        <f t="shared" si="1096"/>
        <v>Basic Level of Service</v>
      </c>
      <c r="P1820" s="71">
        <v>1</v>
      </c>
      <c r="Q1820" s="71" t="str">
        <f t="shared" si="1077"/>
        <v>Public Tap</v>
      </c>
      <c r="R1820" s="71" t="str">
        <f t="shared" si="1078"/>
        <v/>
      </c>
      <c r="S1820" s="71" t="str">
        <f t="shared" si="1097"/>
        <v>Public Tap</v>
      </c>
      <c r="T1820" s="71">
        <f t="shared" si="1079"/>
        <v>1</v>
      </c>
      <c r="U1820" s="71">
        <f t="shared" si="1080"/>
        <v>0</v>
      </c>
      <c r="V1820" s="71">
        <f t="shared" si="1081"/>
        <v>1</v>
      </c>
      <c r="W1820" s="71">
        <f t="shared" si="1082"/>
        <v>0</v>
      </c>
      <c r="X1820" s="71">
        <f t="shared" si="1083"/>
        <v>1</v>
      </c>
      <c r="Y1820" s="71">
        <f t="shared" si="1084"/>
        <v>0</v>
      </c>
      <c r="Z1820" s="71">
        <f t="shared" si="1098"/>
        <v>0</v>
      </c>
      <c r="AA1820" s="71">
        <f t="shared" si="1085"/>
        <v>0</v>
      </c>
      <c r="AB1820" s="71">
        <f t="shared" si="1086"/>
        <v>0</v>
      </c>
      <c r="AC1820" s="71" t="str">
        <f t="shared" si="1087"/>
        <v>Piped System</v>
      </c>
      <c r="AD1820" s="71" t="str">
        <f t="shared" si="1099"/>
        <v/>
      </c>
      <c r="AE1820" s="71" t="str">
        <f t="shared" si="1100"/>
        <v/>
      </c>
      <c r="AF1820" s="71" t="str">
        <f t="shared" si="1088"/>
        <v>No Data</v>
      </c>
      <c r="AG1820" s="71" t="str">
        <f t="shared" si="1089"/>
        <v/>
      </c>
      <c r="AH1820" s="71" t="str">
        <f t="shared" si="1090"/>
        <v/>
      </c>
      <c r="AI1820" s="71" t="str">
        <f t="shared" si="1091"/>
        <v/>
      </c>
      <c r="AJ1820" s="71" t="str">
        <f t="shared" si="1092"/>
        <v>Turbidity</v>
      </c>
      <c r="AK1820" s="71" t="str">
        <f t="shared" si="1093"/>
        <v/>
      </c>
      <c r="AL1820" s="71" t="str">
        <f t="shared" si="1101"/>
        <v>No Data</v>
      </c>
      <c r="AM1820" s="71">
        <f t="shared" si="1094"/>
        <v>0</v>
      </c>
    </row>
    <row r="1821" spans="1:39" x14ac:dyDescent="0.45">
      <c r="A1821" s="71" t="str">
        <f t="shared" si="1064"/>
        <v>2752051599</v>
      </c>
      <c r="B1821" s="71" t="str">
        <f t="shared" si="1065"/>
        <v>20-10-2019 11:50:05 UTC</v>
      </c>
      <c r="C1821" s="71" t="str">
        <f t="shared" si="1066"/>
        <v>hpby-csv2-46x5</v>
      </c>
      <c r="D1821" s="71" t="str">
        <f t="shared" si="1067"/>
        <v>-15.68025563377887</v>
      </c>
      <c r="E1821" s="71" t="str">
        <f t="shared" si="1068"/>
        <v>35.25770019739866</v>
      </c>
      <c r="F1821" s="71" t="str">
        <f t="shared" si="1069"/>
        <v>841.0</v>
      </c>
      <c r="G1821" s="71" t="str">
        <f t="shared" si="1070"/>
        <v>Malawi</v>
      </c>
      <c r="H1821" s="71" t="str">
        <f t="shared" si="1071"/>
        <v>Chiradzulu</v>
      </c>
      <c r="I1821" s="71" t="str">
        <f t="shared" si="1072"/>
        <v>Sandrack</v>
      </c>
      <c r="J1821" s="71" t="str">
        <f t="shared" si="1073"/>
        <v>Dyanyama</v>
      </c>
      <c r="K1821" s="71" t="str">
        <f t="shared" si="1074"/>
        <v>Munyapa</v>
      </c>
      <c r="L1821" s="71">
        <f t="shared" si="1075"/>
        <v>0</v>
      </c>
      <c r="M1821" s="71">
        <f t="shared" si="1076"/>
        <v>0</v>
      </c>
      <c r="N1821" s="71">
        <f t="shared" si="1095"/>
        <v>7</v>
      </c>
      <c r="O1821" s="71" t="str">
        <f t="shared" si="1096"/>
        <v>Intermediate Level of Service</v>
      </c>
      <c r="P1821" s="71">
        <v>1</v>
      </c>
      <c r="Q1821" s="71" t="str">
        <f t="shared" si="1077"/>
        <v>Afridev Handpump</v>
      </c>
      <c r="R1821" s="71" t="str">
        <f t="shared" si="1078"/>
        <v/>
      </c>
      <c r="S1821" s="71" t="str">
        <f t="shared" si="1097"/>
        <v>Afridev Handpump</v>
      </c>
      <c r="T1821" s="71">
        <f t="shared" si="1079"/>
        <v>1</v>
      </c>
      <c r="U1821" s="71">
        <f t="shared" si="1080"/>
        <v>170</v>
      </c>
      <c r="V1821" s="71">
        <f t="shared" si="1081"/>
        <v>1</v>
      </c>
      <c r="W1821" s="71">
        <f t="shared" si="1082"/>
        <v>0</v>
      </c>
      <c r="X1821" s="71">
        <f t="shared" si="1083"/>
        <v>1</v>
      </c>
      <c r="Y1821" s="71">
        <f t="shared" si="1084"/>
        <v>0</v>
      </c>
      <c r="Z1821" s="71">
        <f t="shared" si="1098"/>
        <v>0</v>
      </c>
      <c r="AA1821" s="71">
        <f t="shared" si="1085"/>
        <v>1</v>
      </c>
      <c r="AB1821" s="71">
        <f t="shared" si="1086"/>
        <v>73</v>
      </c>
      <c r="AC1821" s="71" t="str">
        <f t="shared" si="1087"/>
        <v>Handpump</v>
      </c>
      <c r="AD1821" s="71">
        <f t="shared" si="1099"/>
        <v>73</v>
      </c>
      <c r="AE1821" s="71" t="str">
        <f t="shared" si="1100"/>
        <v/>
      </c>
      <c r="AF1821" s="71">
        <f t="shared" si="1088"/>
        <v>1</v>
      </c>
      <c r="AG1821" s="71" t="str">
        <f t="shared" si="1089"/>
        <v/>
      </c>
      <c r="AH1821" s="71" t="str">
        <f t="shared" si="1090"/>
        <v/>
      </c>
      <c r="AI1821" s="71">
        <f t="shared" si="1091"/>
        <v>1</v>
      </c>
      <c r="AJ1821" s="71" t="str">
        <f t="shared" si="1092"/>
        <v>Turbidity</v>
      </c>
      <c r="AK1821" s="71">
        <f t="shared" si="1093"/>
        <v>1</v>
      </c>
      <c r="AL1821" s="71">
        <f t="shared" si="1101"/>
        <v>1</v>
      </c>
      <c r="AM1821" s="71">
        <f t="shared" si="1094"/>
        <v>1</v>
      </c>
    </row>
    <row r="1822" spans="1:39" x14ac:dyDescent="0.45">
      <c r="A1822" s="71" t="str">
        <f t="shared" si="1064"/>
        <v>2783142228</v>
      </c>
      <c r="B1822" s="71" t="str">
        <f t="shared" si="1065"/>
        <v>20-10-2019 11:52:33 UTC</v>
      </c>
      <c r="C1822" s="71" t="str">
        <f t="shared" si="1066"/>
        <v>s57k-7fkb-6d6s</v>
      </c>
      <c r="D1822" s="71" t="str">
        <f t="shared" si="1067"/>
        <v>-15.963860219344497</v>
      </c>
      <c r="E1822" s="71" t="str">
        <f t="shared" si="1068"/>
        <v>35.312088103964925</v>
      </c>
      <c r="F1822" s="71" t="str">
        <f t="shared" si="1069"/>
        <v>698.0</v>
      </c>
      <c r="G1822" s="71" t="str">
        <f t="shared" si="1070"/>
        <v>Malawi</v>
      </c>
      <c r="H1822" s="71" t="str">
        <f t="shared" si="1071"/>
        <v>Chiradzulu</v>
      </c>
      <c r="I1822" s="71" t="str">
        <f t="shared" si="1072"/>
        <v>Nkalo</v>
      </c>
      <c r="J1822" s="71" t="str">
        <f t="shared" si="1073"/>
        <v>Nkalo</v>
      </c>
      <c r="K1822" s="71" t="str">
        <f t="shared" si="1074"/>
        <v>Nsupe</v>
      </c>
      <c r="L1822" s="71">
        <f t="shared" si="1075"/>
        <v>0</v>
      </c>
      <c r="M1822" s="71">
        <f t="shared" si="1076"/>
        <v>0</v>
      </c>
      <c r="N1822" s="71">
        <f t="shared" si="1095"/>
        <v>3</v>
      </c>
      <c r="O1822" s="71" t="str">
        <f t="shared" si="1096"/>
        <v>Basic Level of Service</v>
      </c>
      <c r="P1822" s="71">
        <v>1</v>
      </c>
      <c r="Q1822" s="71" t="str">
        <f t="shared" si="1077"/>
        <v>Public Tap</v>
      </c>
      <c r="R1822" s="71" t="str">
        <f t="shared" si="1078"/>
        <v/>
      </c>
      <c r="S1822" s="71" t="str">
        <f t="shared" si="1097"/>
        <v>Public Tap</v>
      </c>
      <c r="T1822" s="71">
        <f t="shared" si="1079"/>
        <v>1</v>
      </c>
      <c r="U1822" s="71">
        <f t="shared" si="1080"/>
        <v>0</v>
      </c>
      <c r="V1822" s="71">
        <f t="shared" si="1081"/>
        <v>1</v>
      </c>
      <c r="W1822" s="71">
        <f t="shared" si="1082"/>
        <v>0</v>
      </c>
      <c r="X1822" s="71">
        <f t="shared" si="1083"/>
        <v>1</v>
      </c>
      <c r="Y1822" s="71">
        <f t="shared" si="1084"/>
        <v>0</v>
      </c>
      <c r="Z1822" s="71">
        <f t="shared" si="1098"/>
        <v>0</v>
      </c>
      <c r="AA1822" s="71">
        <f t="shared" si="1085"/>
        <v>0</v>
      </c>
      <c r="AB1822" s="71">
        <f t="shared" si="1086"/>
        <v>0</v>
      </c>
      <c r="AC1822" s="71" t="str">
        <f t="shared" si="1087"/>
        <v>Piped System</v>
      </c>
      <c r="AD1822" s="71" t="str">
        <f t="shared" si="1099"/>
        <v/>
      </c>
      <c r="AE1822" s="71" t="str">
        <f t="shared" si="1100"/>
        <v/>
      </c>
      <c r="AF1822" s="71" t="str">
        <f t="shared" si="1088"/>
        <v>No Data</v>
      </c>
      <c r="AG1822" s="71" t="str">
        <f t="shared" si="1089"/>
        <v/>
      </c>
      <c r="AH1822" s="71" t="str">
        <f t="shared" si="1090"/>
        <v/>
      </c>
      <c r="AI1822" s="71" t="str">
        <f t="shared" si="1091"/>
        <v/>
      </c>
      <c r="AJ1822" s="71" t="str">
        <f t="shared" si="1092"/>
        <v>Turbidity</v>
      </c>
      <c r="AK1822" s="71" t="str">
        <f t="shared" si="1093"/>
        <v/>
      </c>
      <c r="AL1822" s="71" t="str">
        <f t="shared" si="1101"/>
        <v>No Data</v>
      </c>
      <c r="AM1822" s="71">
        <f t="shared" si="1094"/>
        <v>0</v>
      </c>
    </row>
    <row r="1823" spans="1:39" x14ac:dyDescent="0.45">
      <c r="A1823" s="71" t="str">
        <f t="shared" si="1064"/>
        <v>2779320717</v>
      </c>
      <c r="B1823" s="71" t="str">
        <f t="shared" si="1065"/>
        <v>20-10-2019 11:53:28 UTC</v>
      </c>
      <c r="C1823" s="71" t="str">
        <f t="shared" si="1066"/>
        <v>3p3r-ajm9-tkap</v>
      </c>
      <c r="D1823" s="71" t="str">
        <f t="shared" si="1067"/>
        <v>-15.96137666143477</v>
      </c>
      <c r="E1823" s="71" t="str">
        <f t="shared" si="1068"/>
        <v>35.3111569583416</v>
      </c>
      <c r="F1823" s="71" t="str">
        <f t="shared" si="1069"/>
        <v>686.0</v>
      </c>
      <c r="G1823" s="71" t="str">
        <f t="shared" si="1070"/>
        <v>Malawi</v>
      </c>
      <c r="H1823" s="71" t="str">
        <f t="shared" si="1071"/>
        <v>Chiradzulu</v>
      </c>
      <c r="I1823" s="71" t="str">
        <f t="shared" si="1072"/>
        <v>Nkalo</v>
      </c>
      <c r="J1823" s="71" t="str">
        <f t="shared" si="1073"/>
        <v>Nkalo</v>
      </c>
      <c r="K1823" s="71" t="str">
        <f t="shared" si="1074"/>
        <v>Nkalo</v>
      </c>
      <c r="L1823" s="71">
        <f t="shared" si="1075"/>
        <v>0</v>
      </c>
      <c r="M1823" s="71">
        <f t="shared" si="1076"/>
        <v>0</v>
      </c>
      <c r="N1823" s="71">
        <f t="shared" si="1095"/>
        <v>3</v>
      </c>
      <c r="O1823" s="71" t="str">
        <f t="shared" si="1096"/>
        <v>Basic Level of Service</v>
      </c>
      <c r="P1823" s="71">
        <v>1</v>
      </c>
      <c r="Q1823" s="71" t="str">
        <f t="shared" si="1077"/>
        <v>Public Tap</v>
      </c>
      <c r="R1823" s="71" t="str">
        <f t="shared" si="1078"/>
        <v/>
      </c>
      <c r="S1823" s="71" t="str">
        <f t="shared" si="1097"/>
        <v>Public Tap</v>
      </c>
      <c r="T1823" s="71">
        <f t="shared" si="1079"/>
        <v>1</v>
      </c>
      <c r="U1823" s="71">
        <f t="shared" si="1080"/>
        <v>0</v>
      </c>
      <c r="V1823" s="71">
        <f t="shared" si="1081"/>
        <v>1</v>
      </c>
      <c r="W1823" s="71">
        <f t="shared" si="1082"/>
        <v>0</v>
      </c>
      <c r="X1823" s="71">
        <f t="shared" si="1083"/>
        <v>1</v>
      </c>
      <c r="Y1823" s="71">
        <f t="shared" si="1084"/>
        <v>0</v>
      </c>
      <c r="Z1823" s="71">
        <f t="shared" si="1098"/>
        <v>0</v>
      </c>
      <c r="AA1823" s="71">
        <f t="shared" si="1085"/>
        <v>0</v>
      </c>
      <c r="AB1823" s="71">
        <f t="shared" si="1086"/>
        <v>0</v>
      </c>
      <c r="AC1823" s="71" t="str">
        <f t="shared" si="1087"/>
        <v>Piped System</v>
      </c>
      <c r="AD1823" s="71" t="str">
        <f t="shared" si="1099"/>
        <v/>
      </c>
      <c r="AE1823" s="71" t="str">
        <f t="shared" si="1100"/>
        <v/>
      </c>
      <c r="AF1823" s="71" t="str">
        <f t="shared" si="1088"/>
        <v>No Data</v>
      </c>
      <c r="AG1823" s="71" t="str">
        <f t="shared" si="1089"/>
        <v/>
      </c>
      <c r="AH1823" s="71" t="str">
        <f t="shared" si="1090"/>
        <v/>
      </c>
      <c r="AI1823" s="71" t="str">
        <f t="shared" si="1091"/>
        <v/>
      </c>
      <c r="AJ1823" s="71" t="str">
        <f t="shared" si="1092"/>
        <v>Turbidity</v>
      </c>
      <c r="AK1823" s="71" t="str">
        <f t="shared" si="1093"/>
        <v/>
      </c>
      <c r="AL1823" s="71" t="str">
        <f t="shared" si="1101"/>
        <v>No Data</v>
      </c>
      <c r="AM1823" s="71">
        <f t="shared" si="1094"/>
        <v>0</v>
      </c>
    </row>
    <row r="1824" spans="1:39" x14ac:dyDescent="0.45">
      <c r="A1824" s="71" t="str">
        <f t="shared" si="1064"/>
        <v>2750101702</v>
      </c>
      <c r="B1824" s="71" t="str">
        <f t="shared" si="1065"/>
        <v>20-10-2019 11:55:19 UTC</v>
      </c>
      <c r="C1824" s="71" t="str">
        <f t="shared" si="1066"/>
        <v>25cv-e740-jpbe</v>
      </c>
      <c r="D1824" s="71" t="str">
        <f t="shared" si="1067"/>
        <v>-15.983038390986621</v>
      </c>
      <c r="E1824" s="71" t="str">
        <f t="shared" si="1068"/>
        <v>35.30315148644149</v>
      </c>
      <c r="F1824" s="71" t="str">
        <f t="shared" si="1069"/>
        <v>657.0</v>
      </c>
      <c r="G1824" s="71" t="str">
        <f t="shared" si="1070"/>
        <v>Malawi</v>
      </c>
      <c r="H1824" s="71" t="str">
        <f t="shared" si="1071"/>
        <v>Chiradzulu</v>
      </c>
      <c r="I1824" s="71" t="str">
        <f t="shared" si="1072"/>
        <v>Nkalo</v>
      </c>
      <c r="J1824" s="71" t="str">
        <f t="shared" si="1073"/>
        <v>Nkalo</v>
      </c>
      <c r="K1824" s="71" t="str">
        <f t="shared" si="1074"/>
        <v>Mwinjilo</v>
      </c>
      <c r="L1824" s="71">
        <f t="shared" si="1075"/>
        <v>0</v>
      </c>
      <c r="M1824" s="71">
        <f t="shared" si="1076"/>
        <v>0</v>
      </c>
      <c r="N1824" s="71">
        <f t="shared" si="1095"/>
        <v>3</v>
      </c>
      <c r="O1824" s="71" t="str">
        <f t="shared" si="1096"/>
        <v>Basic Level of Service</v>
      </c>
      <c r="P1824" s="71">
        <v>1</v>
      </c>
      <c r="Q1824" s="71" t="str">
        <f t="shared" si="1077"/>
        <v>Public Tap</v>
      </c>
      <c r="R1824" s="71" t="str">
        <f t="shared" si="1078"/>
        <v/>
      </c>
      <c r="S1824" s="71" t="str">
        <f t="shared" si="1097"/>
        <v>Public Tap</v>
      </c>
      <c r="T1824" s="71">
        <f t="shared" si="1079"/>
        <v>1</v>
      </c>
      <c r="U1824" s="71">
        <f t="shared" si="1080"/>
        <v>0</v>
      </c>
      <c r="V1824" s="71">
        <f t="shared" si="1081"/>
        <v>1</v>
      </c>
      <c r="W1824" s="71">
        <f t="shared" si="1082"/>
        <v>0</v>
      </c>
      <c r="X1824" s="71">
        <f t="shared" si="1083"/>
        <v>1</v>
      </c>
      <c r="Y1824" s="71">
        <f t="shared" si="1084"/>
        <v>0</v>
      </c>
      <c r="Z1824" s="71">
        <f t="shared" si="1098"/>
        <v>0</v>
      </c>
      <c r="AA1824" s="71">
        <f t="shared" si="1085"/>
        <v>0</v>
      </c>
      <c r="AB1824" s="71">
        <f t="shared" si="1086"/>
        <v>0</v>
      </c>
      <c r="AC1824" s="71" t="str">
        <f t="shared" si="1087"/>
        <v>Piped System</v>
      </c>
      <c r="AD1824" s="71" t="str">
        <f t="shared" si="1099"/>
        <v/>
      </c>
      <c r="AE1824" s="71" t="str">
        <f t="shared" si="1100"/>
        <v/>
      </c>
      <c r="AF1824" s="71" t="str">
        <f t="shared" si="1088"/>
        <v>No Data</v>
      </c>
      <c r="AG1824" s="71" t="str">
        <f t="shared" si="1089"/>
        <v/>
      </c>
      <c r="AH1824" s="71" t="str">
        <f t="shared" si="1090"/>
        <v/>
      </c>
      <c r="AI1824" s="71" t="str">
        <f t="shared" si="1091"/>
        <v/>
      </c>
      <c r="AJ1824" s="71" t="str">
        <f t="shared" si="1092"/>
        <v>Turbidity</v>
      </c>
      <c r="AK1824" s="71" t="str">
        <f t="shared" si="1093"/>
        <v/>
      </c>
      <c r="AL1824" s="71" t="str">
        <f t="shared" si="1101"/>
        <v>No Data</v>
      </c>
      <c r="AM1824" s="71">
        <f t="shared" si="1094"/>
        <v>0</v>
      </c>
    </row>
    <row r="1825" spans="1:39" x14ac:dyDescent="0.45">
      <c r="A1825" s="71" t="str">
        <f t="shared" si="1064"/>
        <v>2769392077</v>
      </c>
      <c r="B1825" s="71" t="str">
        <f t="shared" si="1065"/>
        <v>20-10-2019 11:57:05 UTC</v>
      </c>
      <c r="C1825" s="71" t="str">
        <f t="shared" si="1066"/>
        <v>hq7s-6hj5-rmxg</v>
      </c>
      <c r="D1825" s="71" t="str">
        <f t="shared" si="1067"/>
        <v>-15.983717618510127</v>
      </c>
      <c r="E1825" s="71" t="str">
        <f t="shared" si="1068"/>
        <v>35.296635730192065</v>
      </c>
      <c r="F1825" s="71" t="str">
        <f t="shared" si="1069"/>
        <v>685.0</v>
      </c>
      <c r="G1825" s="71" t="str">
        <f t="shared" si="1070"/>
        <v>Malawi</v>
      </c>
      <c r="H1825" s="71" t="str">
        <f t="shared" si="1071"/>
        <v>Chiradzulu</v>
      </c>
      <c r="I1825" s="71" t="str">
        <f t="shared" si="1072"/>
        <v>Nkalo</v>
      </c>
      <c r="J1825" s="71" t="str">
        <f t="shared" si="1073"/>
        <v>Nkalo</v>
      </c>
      <c r="K1825" s="71" t="str">
        <f t="shared" si="1074"/>
        <v>Mwinjilo</v>
      </c>
      <c r="L1825" s="71">
        <f t="shared" si="1075"/>
        <v>0</v>
      </c>
      <c r="M1825" s="71">
        <f t="shared" si="1076"/>
        <v>0</v>
      </c>
      <c r="N1825" s="71">
        <f t="shared" si="1095"/>
        <v>3</v>
      </c>
      <c r="O1825" s="71" t="str">
        <f t="shared" si="1096"/>
        <v>Basic Level of Service</v>
      </c>
      <c r="P1825" s="71">
        <v>1</v>
      </c>
      <c r="Q1825" s="71" t="str">
        <f t="shared" si="1077"/>
        <v>Public Tap</v>
      </c>
      <c r="R1825" s="71" t="str">
        <f t="shared" si="1078"/>
        <v/>
      </c>
      <c r="S1825" s="71" t="str">
        <f t="shared" si="1097"/>
        <v>Public Tap</v>
      </c>
      <c r="T1825" s="71">
        <f t="shared" si="1079"/>
        <v>1</v>
      </c>
      <c r="U1825" s="71">
        <f t="shared" si="1080"/>
        <v>0</v>
      </c>
      <c r="V1825" s="71">
        <f t="shared" si="1081"/>
        <v>1</v>
      </c>
      <c r="W1825" s="71">
        <f t="shared" si="1082"/>
        <v>0</v>
      </c>
      <c r="X1825" s="71">
        <f t="shared" si="1083"/>
        <v>1</v>
      </c>
      <c r="Y1825" s="71">
        <f t="shared" si="1084"/>
        <v>0</v>
      </c>
      <c r="Z1825" s="71">
        <f t="shared" si="1098"/>
        <v>0</v>
      </c>
      <c r="AA1825" s="71">
        <f t="shared" si="1085"/>
        <v>0</v>
      </c>
      <c r="AB1825" s="71">
        <f t="shared" si="1086"/>
        <v>0</v>
      </c>
      <c r="AC1825" s="71" t="str">
        <f t="shared" si="1087"/>
        <v>Piped System</v>
      </c>
      <c r="AD1825" s="71" t="str">
        <f t="shared" si="1099"/>
        <v/>
      </c>
      <c r="AE1825" s="71" t="str">
        <f t="shared" si="1100"/>
        <v/>
      </c>
      <c r="AF1825" s="71" t="str">
        <f t="shared" si="1088"/>
        <v>No Data</v>
      </c>
      <c r="AG1825" s="71" t="str">
        <f t="shared" si="1089"/>
        <v/>
      </c>
      <c r="AH1825" s="71" t="str">
        <f t="shared" si="1090"/>
        <v/>
      </c>
      <c r="AI1825" s="71" t="str">
        <f t="shared" si="1091"/>
        <v/>
      </c>
      <c r="AJ1825" s="71" t="str">
        <f t="shared" si="1092"/>
        <v>Turbidity</v>
      </c>
      <c r="AK1825" s="71" t="str">
        <f t="shared" si="1093"/>
        <v/>
      </c>
      <c r="AL1825" s="71" t="str">
        <f t="shared" si="1101"/>
        <v>No Data</v>
      </c>
      <c r="AM1825" s="71">
        <f t="shared" si="1094"/>
        <v>0</v>
      </c>
    </row>
    <row r="1826" spans="1:39" x14ac:dyDescent="0.45">
      <c r="A1826" s="71" t="str">
        <f t="shared" si="1064"/>
        <v>2775391686</v>
      </c>
      <c r="B1826" s="71" t="str">
        <f t="shared" si="1065"/>
        <v>20-10-2019 11:59:14 UTC</v>
      </c>
      <c r="C1826" s="71" t="str">
        <f t="shared" si="1066"/>
        <v>jfyt-m1wd-ye7p</v>
      </c>
      <c r="D1826" s="71" t="str">
        <f t="shared" si="1067"/>
        <v>-15.978425117209554</v>
      </c>
      <c r="E1826" s="71" t="str">
        <f t="shared" si="1068"/>
        <v>35.28895824216306</v>
      </c>
      <c r="F1826" s="71" t="str">
        <f t="shared" si="1069"/>
        <v>717.0</v>
      </c>
      <c r="G1826" s="71" t="str">
        <f t="shared" si="1070"/>
        <v>Malawi</v>
      </c>
      <c r="H1826" s="71" t="str">
        <f t="shared" si="1071"/>
        <v>Chiradzulu</v>
      </c>
      <c r="I1826" s="71" t="str">
        <f t="shared" si="1072"/>
        <v>Nkalo</v>
      </c>
      <c r="J1826" s="71" t="str">
        <f t="shared" si="1073"/>
        <v>Nkalo</v>
      </c>
      <c r="K1826" s="71" t="str">
        <f t="shared" si="1074"/>
        <v>Mphwere</v>
      </c>
      <c r="L1826" s="71">
        <f t="shared" si="1075"/>
        <v>0</v>
      </c>
      <c r="M1826" s="71">
        <f t="shared" si="1076"/>
        <v>0</v>
      </c>
      <c r="N1826" s="71">
        <f t="shared" si="1095"/>
        <v>3</v>
      </c>
      <c r="O1826" s="71" t="str">
        <f t="shared" si="1096"/>
        <v>Basic Level of Service</v>
      </c>
      <c r="P1826" s="71">
        <v>1</v>
      </c>
      <c r="Q1826" s="71" t="str">
        <f t="shared" si="1077"/>
        <v>Public Tap</v>
      </c>
      <c r="R1826" s="71" t="str">
        <f t="shared" si="1078"/>
        <v/>
      </c>
      <c r="S1826" s="71" t="str">
        <f t="shared" si="1097"/>
        <v>Public Tap</v>
      </c>
      <c r="T1826" s="71">
        <f t="shared" si="1079"/>
        <v>1</v>
      </c>
      <c r="U1826" s="71">
        <f t="shared" si="1080"/>
        <v>0</v>
      </c>
      <c r="V1826" s="71">
        <f t="shared" si="1081"/>
        <v>1</v>
      </c>
      <c r="W1826" s="71">
        <f t="shared" si="1082"/>
        <v>0</v>
      </c>
      <c r="X1826" s="71">
        <f t="shared" si="1083"/>
        <v>1</v>
      </c>
      <c r="Y1826" s="71">
        <f t="shared" si="1084"/>
        <v>0</v>
      </c>
      <c r="Z1826" s="71">
        <f t="shared" si="1098"/>
        <v>0</v>
      </c>
      <c r="AA1826" s="71">
        <f t="shared" si="1085"/>
        <v>0</v>
      </c>
      <c r="AB1826" s="71">
        <f t="shared" si="1086"/>
        <v>0</v>
      </c>
      <c r="AC1826" s="71" t="str">
        <f t="shared" si="1087"/>
        <v>Piped System</v>
      </c>
      <c r="AD1826" s="71" t="str">
        <f t="shared" si="1099"/>
        <v/>
      </c>
      <c r="AE1826" s="71" t="str">
        <f t="shared" si="1100"/>
        <v/>
      </c>
      <c r="AF1826" s="71" t="str">
        <f t="shared" si="1088"/>
        <v>No Data</v>
      </c>
      <c r="AG1826" s="71" t="str">
        <f t="shared" si="1089"/>
        <v/>
      </c>
      <c r="AH1826" s="71" t="str">
        <f t="shared" si="1090"/>
        <v/>
      </c>
      <c r="AI1826" s="71" t="str">
        <f t="shared" si="1091"/>
        <v/>
      </c>
      <c r="AJ1826" s="71" t="str">
        <f t="shared" si="1092"/>
        <v>Turbidity</v>
      </c>
      <c r="AK1826" s="71" t="str">
        <f t="shared" si="1093"/>
        <v/>
      </c>
      <c r="AL1826" s="71" t="str">
        <f t="shared" si="1101"/>
        <v>No Data</v>
      </c>
      <c r="AM1826" s="71">
        <f t="shared" si="1094"/>
        <v>0</v>
      </c>
    </row>
    <row r="1827" spans="1:39" x14ac:dyDescent="0.45">
      <c r="A1827" s="71" t="str">
        <f t="shared" si="1064"/>
        <v>2757711934</v>
      </c>
      <c r="B1827" s="71" t="str">
        <f t="shared" si="1065"/>
        <v>20-10-2019 12:00:38 UTC</v>
      </c>
      <c r="C1827" s="71" t="str">
        <f t="shared" si="1066"/>
        <v>dmv1-3u1y-t6bv</v>
      </c>
      <c r="D1827" s="71" t="str">
        <f t="shared" si="1067"/>
        <v>-15.975445643998682</v>
      </c>
      <c r="E1827" s="71" t="str">
        <f t="shared" si="1068"/>
        <v>35.30773504637182</v>
      </c>
      <c r="F1827" s="71" t="str">
        <f t="shared" si="1069"/>
        <v>647.0</v>
      </c>
      <c r="G1827" s="71" t="str">
        <f t="shared" si="1070"/>
        <v>Malawi</v>
      </c>
      <c r="H1827" s="71" t="str">
        <f t="shared" si="1071"/>
        <v>Chiradzulu</v>
      </c>
      <c r="I1827" s="71" t="str">
        <f t="shared" si="1072"/>
        <v>Nkalo</v>
      </c>
      <c r="J1827" s="71" t="str">
        <f t="shared" si="1073"/>
        <v>Nkalo</v>
      </c>
      <c r="K1827" s="71" t="str">
        <f t="shared" si="1074"/>
        <v>Nkalo</v>
      </c>
      <c r="L1827" s="71">
        <f t="shared" si="1075"/>
        <v>0</v>
      </c>
      <c r="M1827" s="71">
        <f t="shared" si="1076"/>
        <v>0</v>
      </c>
      <c r="N1827" s="71">
        <f t="shared" si="1095"/>
        <v>3</v>
      </c>
      <c r="O1827" s="71" t="str">
        <f t="shared" si="1096"/>
        <v>Basic Level of Service</v>
      </c>
      <c r="P1827" s="71">
        <v>1</v>
      </c>
      <c r="Q1827" s="71" t="str">
        <f t="shared" si="1077"/>
        <v>Public Tap</v>
      </c>
      <c r="R1827" s="71" t="str">
        <f t="shared" si="1078"/>
        <v/>
      </c>
      <c r="S1827" s="71" t="str">
        <f t="shared" si="1097"/>
        <v>Public Tap</v>
      </c>
      <c r="T1827" s="71">
        <f t="shared" si="1079"/>
        <v>1</v>
      </c>
      <c r="U1827" s="71">
        <f t="shared" si="1080"/>
        <v>0</v>
      </c>
      <c r="V1827" s="71">
        <f t="shared" si="1081"/>
        <v>1</v>
      </c>
      <c r="W1827" s="71">
        <f t="shared" si="1082"/>
        <v>0</v>
      </c>
      <c r="X1827" s="71">
        <f t="shared" si="1083"/>
        <v>1</v>
      </c>
      <c r="Y1827" s="71">
        <f t="shared" si="1084"/>
        <v>0</v>
      </c>
      <c r="Z1827" s="71">
        <f t="shared" si="1098"/>
        <v>0</v>
      </c>
      <c r="AA1827" s="71">
        <f t="shared" si="1085"/>
        <v>0</v>
      </c>
      <c r="AB1827" s="71">
        <f t="shared" si="1086"/>
        <v>0</v>
      </c>
      <c r="AC1827" s="71" t="str">
        <f t="shared" si="1087"/>
        <v>Piped System</v>
      </c>
      <c r="AD1827" s="71" t="str">
        <f t="shared" si="1099"/>
        <v/>
      </c>
      <c r="AE1827" s="71" t="str">
        <f t="shared" si="1100"/>
        <v/>
      </c>
      <c r="AF1827" s="71" t="str">
        <f t="shared" si="1088"/>
        <v>No Data</v>
      </c>
      <c r="AG1827" s="71" t="str">
        <f t="shared" si="1089"/>
        <v/>
      </c>
      <c r="AH1827" s="71" t="str">
        <f t="shared" si="1090"/>
        <v/>
      </c>
      <c r="AI1827" s="71" t="str">
        <f t="shared" si="1091"/>
        <v/>
      </c>
      <c r="AJ1827" s="71" t="str">
        <f t="shared" si="1092"/>
        <v>Turbidity</v>
      </c>
      <c r="AK1827" s="71" t="str">
        <f t="shared" si="1093"/>
        <v/>
      </c>
      <c r="AL1827" s="71" t="str">
        <f t="shared" si="1101"/>
        <v>No Data</v>
      </c>
      <c r="AM1827" s="71">
        <f t="shared" si="1094"/>
        <v>0</v>
      </c>
    </row>
    <row r="1828" spans="1:39" x14ac:dyDescent="0.45">
      <c r="A1828" s="71" t="str">
        <f t="shared" si="1064"/>
        <v>2771300870</v>
      </c>
      <c r="B1828" s="71" t="str">
        <f t="shared" si="1065"/>
        <v>20-10-2019 12:03:32 UTC</v>
      </c>
      <c r="C1828" s="71" t="str">
        <f t="shared" si="1066"/>
        <v>nb22-g1am-ewd2</v>
      </c>
      <c r="D1828" s="71" t="str">
        <f t="shared" si="1067"/>
        <v>-15.999784637242556</v>
      </c>
      <c r="E1828" s="71" t="str">
        <f t="shared" si="1068"/>
        <v>35.30164198949933</v>
      </c>
      <c r="F1828" s="71" t="str">
        <f t="shared" si="1069"/>
        <v>671.0</v>
      </c>
      <c r="G1828" s="71" t="str">
        <f t="shared" si="1070"/>
        <v>Malawi</v>
      </c>
      <c r="H1828" s="71" t="str">
        <f t="shared" si="1071"/>
        <v>Chiradzulu</v>
      </c>
      <c r="I1828" s="71" t="str">
        <f t="shared" si="1072"/>
        <v>Nkalo</v>
      </c>
      <c r="J1828" s="71" t="str">
        <f t="shared" si="1073"/>
        <v>Nkalo</v>
      </c>
      <c r="K1828" s="71" t="str">
        <f t="shared" si="1074"/>
        <v>Nankhumwa</v>
      </c>
      <c r="L1828" s="71">
        <f t="shared" si="1075"/>
        <v>0</v>
      </c>
      <c r="M1828" s="71">
        <f t="shared" si="1076"/>
        <v>0</v>
      </c>
      <c r="N1828" s="71">
        <f t="shared" si="1095"/>
        <v>3</v>
      </c>
      <c r="O1828" s="71" t="str">
        <f t="shared" si="1096"/>
        <v>Basic Level of Service</v>
      </c>
      <c r="P1828" s="71">
        <v>1</v>
      </c>
      <c r="Q1828" s="71" t="str">
        <f t="shared" si="1077"/>
        <v>Public Tap</v>
      </c>
      <c r="R1828" s="71" t="str">
        <f t="shared" si="1078"/>
        <v/>
      </c>
      <c r="S1828" s="71" t="str">
        <f t="shared" si="1097"/>
        <v>Public Tap</v>
      </c>
      <c r="T1828" s="71">
        <f t="shared" si="1079"/>
        <v>1</v>
      </c>
      <c r="U1828" s="71">
        <f t="shared" si="1080"/>
        <v>0</v>
      </c>
      <c r="V1828" s="71">
        <f t="shared" si="1081"/>
        <v>1</v>
      </c>
      <c r="W1828" s="71">
        <f t="shared" si="1082"/>
        <v>0</v>
      </c>
      <c r="X1828" s="71">
        <f t="shared" si="1083"/>
        <v>1</v>
      </c>
      <c r="Y1828" s="71">
        <f t="shared" si="1084"/>
        <v>0</v>
      </c>
      <c r="Z1828" s="71">
        <f t="shared" si="1098"/>
        <v>0</v>
      </c>
      <c r="AA1828" s="71">
        <f t="shared" si="1085"/>
        <v>0</v>
      </c>
      <c r="AB1828" s="71">
        <f t="shared" si="1086"/>
        <v>0</v>
      </c>
      <c r="AC1828" s="71" t="str">
        <f t="shared" si="1087"/>
        <v>Piped System</v>
      </c>
      <c r="AD1828" s="71" t="str">
        <f t="shared" si="1099"/>
        <v/>
      </c>
      <c r="AE1828" s="71" t="str">
        <f t="shared" si="1100"/>
        <v/>
      </c>
      <c r="AF1828" s="71" t="str">
        <f t="shared" si="1088"/>
        <v>No Data</v>
      </c>
      <c r="AG1828" s="71" t="str">
        <f t="shared" si="1089"/>
        <v/>
      </c>
      <c r="AH1828" s="71" t="str">
        <f t="shared" si="1090"/>
        <v/>
      </c>
      <c r="AI1828" s="71" t="str">
        <f t="shared" si="1091"/>
        <v/>
      </c>
      <c r="AJ1828" s="71" t="str">
        <f t="shared" si="1092"/>
        <v>Turbidity</v>
      </c>
      <c r="AK1828" s="71" t="str">
        <f t="shared" si="1093"/>
        <v/>
      </c>
      <c r="AL1828" s="71" t="str">
        <f t="shared" si="1101"/>
        <v>No Data</v>
      </c>
      <c r="AM1828" s="71">
        <f t="shared" si="1094"/>
        <v>0</v>
      </c>
    </row>
    <row r="1829" spans="1:39" x14ac:dyDescent="0.45">
      <c r="A1829" s="71" t="str">
        <f t="shared" si="1064"/>
        <v>2779320745</v>
      </c>
      <c r="B1829" s="71" t="str">
        <f t="shared" si="1065"/>
        <v>20-10-2019 12:05:46 UTC</v>
      </c>
      <c r="C1829" s="71" t="str">
        <f t="shared" si="1066"/>
        <v>9f1e-88dg-ty31</v>
      </c>
      <c r="D1829" s="71" t="str">
        <f t="shared" si="1067"/>
        <v>-15.984936305321753</v>
      </c>
      <c r="E1829" s="71" t="str">
        <f t="shared" si="1068"/>
        <v>35.285392915830016</v>
      </c>
      <c r="F1829" s="71" t="str">
        <f t="shared" si="1069"/>
        <v>701.0</v>
      </c>
      <c r="G1829" s="71" t="str">
        <f t="shared" si="1070"/>
        <v>Malawi</v>
      </c>
      <c r="H1829" s="71" t="str">
        <f t="shared" si="1071"/>
        <v>Chiradzulu</v>
      </c>
      <c r="I1829" s="71" t="str">
        <f t="shared" si="1072"/>
        <v>Nkalo</v>
      </c>
      <c r="J1829" s="71" t="str">
        <f t="shared" si="1073"/>
        <v>Nkalo</v>
      </c>
      <c r="K1829" s="71" t="str">
        <f t="shared" si="1074"/>
        <v>Mphwere</v>
      </c>
      <c r="L1829" s="71">
        <f t="shared" si="1075"/>
        <v>0</v>
      </c>
      <c r="M1829" s="71">
        <f t="shared" si="1076"/>
        <v>0</v>
      </c>
      <c r="N1829" s="71">
        <f t="shared" si="1095"/>
        <v>3</v>
      </c>
      <c r="O1829" s="71" t="str">
        <f t="shared" si="1096"/>
        <v>Basic Level of Service</v>
      </c>
      <c r="P1829" s="71">
        <v>1</v>
      </c>
      <c r="Q1829" s="71" t="str">
        <f t="shared" si="1077"/>
        <v>Public Tap</v>
      </c>
      <c r="R1829" s="71" t="str">
        <f t="shared" si="1078"/>
        <v/>
      </c>
      <c r="S1829" s="71" t="str">
        <f t="shared" si="1097"/>
        <v>Public Tap</v>
      </c>
      <c r="T1829" s="71">
        <f t="shared" si="1079"/>
        <v>1</v>
      </c>
      <c r="U1829" s="71">
        <f t="shared" si="1080"/>
        <v>0</v>
      </c>
      <c r="V1829" s="71">
        <f t="shared" si="1081"/>
        <v>1</v>
      </c>
      <c r="W1829" s="71">
        <f t="shared" si="1082"/>
        <v>0</v>
      </c>
      <c r="X1829" s="71">
        <f t="shared" si="1083"/>
        <v>1</v>
      </c>
      <c r="Y1829" s="71">
        <f t="shared" si="1084"/>
        <v>0</v>
      </c>
      <c r="Z1829" s="71">
        <f t="shared" si="1098"/>
        <v>0</v>
      </c>
      <c r="AA1829" s="71">
        <f t="shared" si="1085"/>
        <v>0</v>
      </c>
      <c r="AB1829" s="71">
        <f t="shared" si="1086"/>
        <v>0</v>
      </c>
      <c r="AC1829" s="71" t="str">
        <f t="shared" si="1087"/>
        <v>Piped System</v>
      </c>
      <c r="AD1829" s="71" t="str">
        <f t="shared" si="1099"/>
        <v/>
      </c>
      <c r="AE1829" s="71" t="str">
        <f t="shared" si="1100"/>
        <v/>
      </c>
      <c r="AF1829" s="71" t="str">
        <f t="shared" si="1088"/>
        <v>No Data</v>
      </c>
      <c r="AG1829" s="71" t="str">
        <f t="shared" si="1089"/>
        <v/>
      </c>
      <c r="AH1829" s="71" t="str">
        <f t="shared" si="1090"/>
        <v/>
      </c>
      <c r="AI1829" s="71" t="str">
        <f t="shared" si="1091"/>
        <v/>
      </c>
      <c r="AJ1829" s="71" t="str">
        <f t="shared" si="1092"/>
        <v>Turbidity</v>
      </c>
      <c r="AK1829" s="71" t="str">
        <f t="shared" si="1093"/>
        <v/>
      </c>
      <c r="AL1829" s="71" t="str">
        <f t="shared" si="1101"/>
        <v>No Data</v>
      </c>
      <c r="AM1829" s="71">
        <f t="shared" si="1094"/>
        <v>0</v>
      </c>
    </row>
    <row r="1830" spans="1:39" x14ac:dyDescent="0.45">
      <c r="A1830" s="71" t="str">
        <f t="shared" si="1064"/>
        <v>2771261792</v>
      </c>
      <c r="B1830" s="71" t="str">
        <f t="shared" si="1065"/>
        <v>20-10-2019 12:06:50 UTC</v>
      </c>
      <c r="C1830" s="71" t="str">
        <f t="shared" si="1066"/>
        <v>6g66-872p-e4yv</v>
      </c>
      <c r="D1830" s="71" t="str">
        <f t="shared" si="1067"/>
        <v>-15.997354639694095</v>
      </c>
      <c r="E1830" s="71" t="str">
        <f t="shared" si="1068"/>
        <v>35.301029020920396</v>
      </c>
      <c r="F1830" s="71" t="str">
        <f t="shared" si="1069"/>
        <v>692.0</v>
      </c>
      <c r="G1830" s="71" t="str">
        <f t="shared" si="1070"/>
        <v>Malawi</v>
      </c>
      <c r="H1830" s="71" t="str">
        <f t="shared" si="1071"/>
        <v>Chiradzulu</v>
      </c>
      <c r="I1830" s="71" t="str">
        <f t="shared" si="1072"/>
        <v>Nkalo</v>
      </c>
      <c r="J1830" s="71" t="str">
        <f t="shared" si="1073"/>
        <v>Nkalo</v>
      </c>
      <c r="K1830" s="71" t="str">
        <f t="shared" si="1074"/>
        <v>Nankhumwa</v>
      </c>
      <c r="L1830" s="71">
        <f t="shared" si="1075"/>
        <v>0</v>
      </c>
      <c r="M1830" s="71">
        <f t="shared" si="1076"/>
        <v>0</v>
      </c>
      <c r="N1830" s="71">
        <f t="shared" si="1095"/>
        <v>3</v>
      </c>
      <c r="O1830" s="71" t="str">
        <f t="shared" si="1096"/>
        <v>Basic Level of Service</v>
      </c>
      <c r="P1830" s="71">
        <v>1</v>
      </c>
      <c r="Q1830" s="71" t="str">
        <f t="shared" si="1077"/>
        <v>Public Tap</v>
      </c>
      <c r="R1830" s="71" t="str">
        <f t="shared" si="1078"/>
        <v/>
      </c>
      <c r="S1830" s="71" t="str">
        <f t="shared" si="1097"/>
        <v>Public Tap</v>
      </c>
      <c r="T1830" s="71">
        <f t="shared" si="1079"/>
        <v>1</v>
      </c>
      <c r="U1830" s="71">
        <f t="shared" si="1080"/>
        <v>0</v>
      </c>
      <c r="V1830" s="71">
        <f t="shared" si="1081"/>
        <v>1</v>
      </c>
      <c r="W1830" s="71">
        <f t="shared" si="1082"/>
        <v>0</v>
      </c>
      <c r="X1830" s="71">
        <f t="shared" si="1083"/>
        <v>1</v>
      </c>
      <c r="Y1830" s="71">
        <f t="shared" si="1084"/>
        <v>0</v>
      </c>
      <c r="Z1830" s="71">
        <f t="shared" si="1098"/>
        <v>0</v>
      </c>
      <c r="AA1830" s="71">
        <f t="shared" si="1085"/>
        <v>0</v>
      </c>
      <c r="AB1830" s="71">
        <f t="shared" si="1086"/>
        <v>0</v>
      </c>
      <c r="AC1830" s="71" t="str">
        <f t="shared" si="1087"/>
        <v>Piped System</v>
      </c>
      <c r="AD1830" s="71" t="str">
        <f t="shared" si="1099"/>
        <v/>
      </c>
      <c r="AE1830" s="71" t="str">
        <f t="shared" si="1100"/>
        <v/>
      </c>
      <c r="AF1830" s="71" t="str">
        <f t="shared" si="1088"/>
        <v>No Data</v>
      </c>
      <c r="AG1830" s="71" t="str">
        <f t="shared" si="1089"/>
        <v/>
      </c>
      <c r="AH1830" s="71" t="str">
        <f t="shared" si="1090"/>
        <v/>
      </c>
      <c r="AI1830" s="71" t="str">
        <f t="shared" si="1091"/>
        <v/>
      </c>
      <c r="AJ1830" s="71" t="str">
        <f t="shared" si="1092"/>
        <v>Turbidity</v>
      </c>
      <c r="AK1830" s="71" t="str">
        <f t="shared" si="1093"/>
        <v/>
      </c>
      <c r="AL1830" s="71" t="str">
        <f t="shared" si="1101"/>
        <v>No Data</v>
      </c>
      <c r="AM1830" s="71">
        <f t="shared" si="1094"/>
        <v>0</v>
      </c>
    </row>
    <row r="1831" spans="1:39" x14ac:dyDescent="0.45">
      <c r="A1831" s="71" t="str">
        <f t="shared" si="1064"/>
        <v>2779282023</v>
      </c>
      <c r="B1831" s="71" t="str">
        <f t="shared" si="1065"/>
        <v>20-10-2019 12:08:53 UTC</v>
      </c>
      <c r="C1831" s="71" t="str">
        <f t="shared" si="1066"/>
        <v>cx5u-4qs9-q9r9</v>
      </c>
      <c r="D1831" s="71" t="str">
        <f t="shared" si="1067"/>
        <v>-15.987880323082209</v>
      </c>
      <c r="E1831" s="71" t="str">
        <f t="shared" si="1068"/>
        <v>35.29052666388452</v>
      </c>
      <c r="F1831" s="71" t="str">
        <f t="shared" si="1069"/>
        <v>688.0</v>
      </c>
      <c r="G1831" s="71" t="str">
        <f t="shared" si="1070"/>
        <v>Malawi</v>
      </c>
      <c r="H1831" s="71" t="str">
        <f t="shared" si="1071"/>
        <v>Chiradzulu</v>
      </c>
      <c r="I1831" s="71" t="str">
        <f t="shared" si="1072"/>
        <v>Nkalo</v>
      </c>
      <c r="J1831" s="71" t="str">
        <f t="shared" si="1073"/>
        <v>Nkalo</v>
      </c>
      <c r="K1831" s="71" t="str">
        <f t="shared" si="1074"/>
        <v>Mphwere</v>
      </c>
      <c r="L1831" s="71">
        <f t="shared" si="1075"/>
        <v>0</v>
      </c>
      <c r="M1831" s="71">
        <f t="shared" si="1076"/>
        <v>0</v>
      </c>
      <c r="N1831" s="71">
        <f t="shared" si="1095"/>
        <v>3</v>
      </c>
      <c r="O1831" s="71" t="str">
        <f t="shared" si="1096"/>
        <v>Basic Level of Service</v>
      </c>
      <c r="P1831" s="71">
        <v>1</v>
      </c>
      <c r="Q1831" s="71" t="str">
        <f t="shared" si="1077"/>
        <v>Public Tap</v>
      </c>
      <c r="R1831" s="71" t="str">
        <f t="shared" si="1078"/>
        <v/>
      </c>
      <c r="S1831" s="71" t="str">
        <f t="shared" si="1097"/>
        <v>Public Tap</v>
      </c>
      <c r="T1831" s="71">
        <f t="shared" si="1079"/>
        <v>1</v>
      </c>
      <c r="U1831" s="71">
        <f t="shared" si="1080"/>
        <v>0</v>
      </c>
      <c r="V1831" s="71">
        <f t="shared" si="1081"/>
        <v>1</v>
      </c>
      <c r="W1831" s="71">
        <f t="shared" si="1082"/>
        <v>0</v>
      </c>
      <c r="X1831" s="71">
        <f t="shared" si="1083"/>
        <v>1</v>
      </c>
      <c r="Y1831" s="71">
        <f t="shared" si="1084"/>
        <v>0</v>
      </c>
      <c r="Z1831" s="71">
        <f t="shared" si="1098"/>
        <v>0</v>
      </c>
      <c r="AA1831" s="71">
        <f t="shared" si="1085"/>
        <v>0</v>
      </c>
      <c r="AB1831" s="71">
        <f t="shared" si="1086"/>
        <v>0</v>
      </c>
      <c r="AC1831" s="71" t="str">
        <f t="shared" si="1087"/>
        <v>Piped System</v>
      </c>
      <c r="AD1831" s="71" t="str">
        <f t="shared" si="1099"/>
        <v/>
      </c>
      <c r="AE1831" s="71" t="str">
        <f t="shared" si="1100"/>
        <v/>
      </c>
      <c r="AF1831" s="71" t="str">
        <f t="shared" si="1088"/>
        <v>No Data</v>
      </c>
      <c r="AG1831" s="71" t="str">
        <f t="shared" si="1089"/>
        <v/>
      </c>
      <c r="AH1831" s="71" t="str">
        <f t="shared" si="1090"/>
        <v/>
      </c>
      <c r="AI1831" s="71" t="str">
        <f t="shared" si="1091"/>
        <v/>
      </c>
      <c r="AJ1831" s="71" t="str">
        <f t="shared" si="1092"/>
        <v>Turbidity</v>
      </c>
      <c r="AK1831" s="71" t="str">
        <f t="shared" si="1093"/>
        <v/>
      </c>
      <c r="AL1831" s="71" t="str">
        <f t="shared" si="1101"/>
        <v>No Data</v>
      </c>
      <c r="AM1831" s="71">
        <f t="shared" si="1094"/>
        <v>0</v>
      </c>
    </row>
    <row r="1832" spans="1:39" x14ac:dyDescent="0.45">
      <c r="A1832" s="71" t="str">
        <f t="shared" si="1064"/>
        <v>2752061585</v>
      </c>
      <c r="B1832" s="71" t="str">
        <f t="shared" si="1065"/>
        <v>20-10-2019 12:10:06 UTC</v>
      </c>
      <c r="C1832" s="71" t="str">
        <f t="shared" si="1066"/>
        <v>g0ya-3u5k-2p9x</v>
      </c>
      <c r="D1832" s="71" t="str">
        <f t="shared" si="1067"/>
        <v>-15.972903538495302</v>
      </c>
      <c r="E1832" s="71" t="str">
        <f t="shared" si="1068"/>
        <v>35.309512093663216</v>
      </c>
      <c r="F1832" s="71" t="str">
        <f t="shared" si="1069"/>
        <v>667.0</v>
      </c>
      <c r="G1832" s="71" t="str">
        <f t="shared" si="1070"/>
        <v>Malawi</v>
      </c>
      <c r="H1832" s="71" t="str">
        <f t="shared" si="1071"/>
        <v>Chiradzulu</v>
      </c>
      <c r="I1832" s="71" t="str">
        <f t="shared" si="1072"/>
        <v>Nkalo</v>
      </c>
      <c r="J1832" s="71" t="str">
        <f t="shared" si="1073"/>
        <v>Nkalo</v>
      </c>
      <c r="K1832" s="71" t="str">
        <f t="shared" si="1074"/>
        <v>Nkalo</v>
      </c>
      <c r="L1832" s="71">
        <f t="shared" si="1075"/>
        <v>0</v>
      </c>
      <c r="M1832" s="71">
        <f t="shared" si="1076"/>
        <v>0</v>
      </c>
      <c r="N1832" s="71">
        <f t="shared" si="1095"/>
        <v>3</v>
      </c>
      <c r="O1832" s="71" t="str">
        <f t="shared" si="1096"/>
        <v>Basic Level of Service</v>
      </c>
      <c r="P1832" s="71">
        <v>1</v>
      </c>
      <c r="Q1832" s="71" t="str">
        <f t="shared" si="1077"/>
        <v>Public Tap</v>
      </c>
      <c r="R1832" s="71" t="str">
        <f t="shared" si="1078"/>
        <v/>
      </c>
      <c r="S1832" s="71" t="str">
        <f t="shared" si="1097"/>
        <v>Public Tap</v>
      </c>
      <c r="T1832" s="71">
        <f t="shared" si="1079"/>
        <v>1</v>
      </c>
      <c r="U1832" s="71">
        <f t="shared" si="1080"/>
        <v>0</v>
      </c>
      <c r="V1832" s="71">
        <f t="shared" si="1081"/>
        <v>1</v>
      </c>
      <c r="W1832" s="71">
        <f t="shared" si="1082"/>
        <v>0</v>
      </c>
      <c r="X1832" s="71">
        <f t="shared" si="1083"/>
        <v>1</v>
      </c>
      <c r="Y1832" s="71">
        <f t="shared" si="1084"/>
        <v>0</v>
      </c>
      <c r="Z1832" s="71">
        <f t="shared" si="1098"/>
        <v>0</v>
      </c>
      <c r="AA1832" s="71">
        <f t="shared" si="1085"/>
        <v>0</v>
      </c>
      <c r="AB1832" s="71">
        <f t="shared" si="1086"/>
        <v>0</v>
      </c>
      <c r="AC1832" s="71" t="str">
        <f t="shared" si="1087"/>
        <v>Piped System</v>
      </c>
      <c r="AD1832" s="71" t="str">
        <f t="shared" si="1099"/>
        <v/>
      </c>
      <c r="AE1832" s="71" t="str">
        <f t="shared" si="1100"/>
        <v/>
      </c>
      <c r="AF1832" s="71" t="str">
        <f t="shared" si="1088"/>
        <v>No Data</v>
      </c>
      <c r="AG1832" s="71" t="str">
        <f t="shared" si="1089"/>
        <v/>
      </c>
      <c r="AH1832" s="71" t="str">
        <f t="shared" si="1090"/>
        <v/>
      </c>
      <c r="AI1832" s="71" t="str">
        <f t="shared" si="1091"/>
        <v/>
      </c>
      <c r="AJ1832" s="71" t="str">
        <f t="shared" si="1092"/>
        <v>Turbidity</v>
      </c>
      <c r="AK1832" s="71" t="str">
        <f t="shared" si="1093"/>
        <v/>
      </c>
      <c r="AL1832" s="71" t="str">
        <f t="shared" si="1101"/>
        <v>No Data</v>
      </c>
      <c r="AM1832" s="71">
        <f t="shared" si="1094"/>
        <v>0</v>
      </c>
    </row>
    <row r="1833" spans="1:39" x14ac:dyDescent="0.45">
      <c r="A1833" s="71" t="str">
        <f t="shared" si="1064"/>
        <v>2761640997</v>
      </c>
      <c r="B1833" s="71" t="str">
        <f t="shared" si="1065"/>
        <v>20-10-2019 12:12:06 UTC</v>
      </c>
      <c r="C1833" s="71" t="str">
        <f t="shared" si="1066"/>
        <v>b6ds-mcys-qv0q</v>
      </c>
      <c r="D1833" s="71" t="str">
        <f t="shared" si="1067"/>
        <v>-15.978069598786533</v>
      </c>
      <c r="E1833" s="71" t="str">
        <f t="shared" si="1068"/>
        <v>35.306075094267726</v>
      </c>
      <c r="F1833" s="71" t="str">
        <f t="shared" si="1069"/>
        <v>674.0</v>
      </c>
      <c r="G1833" s="71" t="str">
        <f t="shared" si="1070"/>
        <v>Malawi</v>
      </c>
      <c r="H1833" s="71" t="str">
        <f t="shared" si="1071"/>
        <v>Chiradzulu</v>
      </c>
      <c r="I1833" s="71" t="str">
        <f t="shared" si="1072"/>
        <v>Nkalo</v>
      </c>
      <c r="J1833" s="71" t="str">
        <f t="shared" si="1073"/>
        <v>Nkalo</v>
      </c>
      <c r="K1833" s="71" t="str">
        <f t="shared" si="1074"/>
        <v>Tambala</v>
      </c>
      <c r="L1833" s="71">
        <f t="shared" si="1075"/>
        <v>0</v>
      </c>
      <c r="M1833" s="71">
        <f t="shared" si="1076"/>
        <v>0</v>
      </c>
      <c r="N1833" s="71">
        <f t="shared" si="1095"/>
        <v>3</v>
      </c>
      <c r="O1833" s="71" t="str">
        <f t="shared" si="1096"/>
        <v>Basic Level of Service</v>
      </c>
      <c r="P1833" s="71">
        <v>1</v>
      </c>
      <c r="Q1833" s="71" t="str">
        <f t="shared" si="1077"/>
        <v>Public Tap</v>
      </c>
      <c r="R1833" s="71" t="str">
        <f t="shared" si="1078"/>
        <v/>
      </c>
      <c r="S1833" s="71" t="str">
        <f t="shared" si="1097"/>
        <v>Public Tap</v>
      </c>
      <c r="T1833" s="71">
        <f t="shared" si="1079"/>
        <v>1</v>
      </c>
      <c r="U1833" s="71">
        <f t="shared" si="1080"/>
        <v>0</v>
      </c>
      <c r="V1833" s="71">
        <f t="shared" si="1081"/>
        <v>1</v>
      </c>
      <c r="W1833" s="71">
        <f t="shared" si="1082"/>
        <v>0</v>
      </c>
      <c r="X1833" s="71">
        <f t="shared" si="1083"/>
        <v>1</v>
      </c>
      <c r="Y1833" s="71">
        <f t="shared" si="1084"/>
        <v>0</v>
      </c>
      <c r="Z1833" s="71">
        <f t="shared" si="1098"/>
        <v>0</v>
      </c>
      <c r="AA1833" s="71">
        <f t="shared" si="1085"/>
        <v>0</v>
      </c>
      <c r="AB1833" s="71">
        <f t="shared" si="1086"/>
        <v>0</v>
      </c>
      <c r="AC1833" s="71" t="str">
        <f t="shared" si="1087"/>
        <v>Piped System</v>
      </c>
      <c r="AD1833" s="71" t="str">
        <f t="shared" si="1099"/>
        <v/>
      </c>
      <c r="AE1833" s="71" t="str">
        <f t="shared" si="1100"/>
        <v/>
      </c>
      <c r="AF1833" s="71" t="str">
        <f t="shared" si="1088"/>
        <v>No Data</v>
      </c>
      <c r="AG1833" s="71" t="str">
        <f t="shared" si="1089"/>
        <v/>
      </c>
      <c r="AH1833" s="71" t="str">
        <f t="shared" si="1090"/>
        <v/>
      </c>
      <c r="AI1833" s="71" t="str">
        <f t="shared" si="1091"/>
        <v/>
      </c>
      <c r="AJ1833" s="71" t="str">
        <f t="shared" si="1092"/>
        <v>Turbidity</v>
      </c>
      <c r="AK1833" s="71" t="str">
        <f t="shared" si="1093"/>
        <v/>
      </c>
      <c r="AL1833" s="71" t="str">
        <f t="shared" si="1101"/>
        <v>No Data</v>
      </c>
      <c r="AM1833" s="71">
        <f t="shared" si="1094"/>
        <v>0</v>
      </c>
    </row>
    <row r="1834" spans="1:39" x14ac:dyDescent="0.45">
      <c r="A1834" s="71" t="str">
        <f t="shared" si="1064"/>
        <v>2775391693</v>
      </c>
      <c r="B1834" s="71" t="str">
        <f t="shared" si="1065"/>
        <v>20-10-2019 12:14:16 UTC</v>
      </c>
      <c r="C1834" s="71" t="str">
        <f t="shared" si="1066"/>
        <v>yx22-k4vw-86k</v>
      </c>
      <c r="D1834" s="71" t="str">
        <f t="shared" si="1067"/>
        <v>-15.979462251998484</v>
      </c>
      <c r="E1834" s="71" t="str">
        <f t="shared" si="1068"/>
        <v>35.30605765990913</v>
      </c>
      <c r="F1834" s="71" t="str">
        <f t="shared" si="1069"/>
        <v>677.0</v>
      </c>
      <c r="G1834" s="71" t="str">
        <f t="shared" si="1070"/>
        <v>Malawi</v>
      </c>
      <c r="H1834" s="71" t="str">
        <f t="shared" si="1071"/>
        <v>Chiradzulu</v>
      </c>
      <c r="I1834" s="71" t="str">
        <f t="shared" si="1072"/>
        <v>Nkalo</v>
      </c>
      <c r="J1834" s="71" t="str">
        <f t="shared" si="1073"/>
        <v>Nkalo</v>
      </c>
      <c r="K1834" s="71" t="str">
        <f t="shared" si="1074"/>
        <v>Tambala</v>
      </c>
      <c r="L1834" s="71">
        <f t="shared" si="1075"/>
        <v>0</v>
      </c>
      <c r="M1834" s="71">
        <f t="shared" si="1076"/>
        <v>0</v>
      </c>
      <c r="N1834" s="71">
        <f t="shared" si="1095"/>
        <v>3</v>
      </c>
      <c r="O1834" s="71" t="str">
        <f t="shared" si="1096"/>
        <v>Basic Level of Service</v>
      </c>
      <c r="P1834" s="71">
        <v>1</v>
      </c>
      <c r="Q1834" s="71" t="str">
        <f t="shared" si="1077"/>
        <v>Public Tap</v>
      </c>
      <c r="R1834" s="71" t="str">
        <f t="shared" si="1078"/>
        <v/>
      </c>
      <c r="S1834" s="71" t="str">
        <f t="shared" si="1097"/>
        <v>Public Tap</v>
      </c>
      <c r="T1834" s="71">
        <f t="shared" si="1079"/>
        <v>1</v>
      </c>
      <c r="U1834" s="71">
        <f t="shared" si="1080"/>
        <v>0</v>
      </c>
      <c r="V1834" s="71">
        <f t="shared" si="1081"/>
        <v>1</v>
      </c>
      <c r="W1834" s="71">
        <f t="shared" si="1082"/>
        <v>0</v>
      </c>
      <c r="X1834" s="71">
        <f t="shared" si="1083"/>
        <v>1</v>
      </c>
      <c r="Y1834" s="71">
        <f t="shared" si="1084"/>
        <v>0</v>
      </c>
      <c r="Z1834" s="71">
        <f t="shared" si="1098"/>
        <v>0</v>
      </c>
      <c r="AA1834" s="71">
        <f t="shared" si="1085"/>
        <v>0</v>
      </c>
      <c r="AB1834" s="71">
        <f t="shared" si="1086"/>
        <v>0</v>
      </c>
      <c r="AC1834" s="71" t="str">
        <f t="shared" si="1087"/>
        <v>Piped System</v>
      </c>
      <c r="AD1834" s="71" t="str">
        <f t="shared" si="1099"/>
        <v/>
      </c>
      <c r="AE1834" s="71" t="str">
        <f t="shared" si="1100"/>
        <v/>
      </c>
      <c r="AF1834" s="71" t="str">
        <f t="shared" si="1088"/>
        <v>No Data</v>
      </c>
      <c r="AG1834" s="71" t="str">
        <f t="shared" si="1089"/>
        <v/>
      </c>
      <c r="AH1834" s="71" t="str">
        <f t="shared" si="1090"/>
        <v/>
      </c>
      <c r="AI1834" s="71" t="str">
        <f t="shared" si="1091"/>
        <v/>
      </c>
      <c r="AJ1834" s="71" t="str">
        <f t="shared" si="1092"/>
        <v>Turbidity</v>
      </c>
      <c r="AK1834" s="71" t="str">
        <f t="shared" si="1093"/>
        <v/>
      </c>
      <c r="AL1834" s="71" t="str">
        <f t="shared" si="1101"/>
        <v>No Data</v>
      </c>
      <c r="AM1834" s="71">
        <f t="shared" si="1094"/>
        <v>0</v>
      </c>
    </row>
    <row r="1835" spans="1:39" x14ac:dyDescent="0.45">
      <c r="A1835" s="71" t="str">
        <f t="shared" si="1064"/>
        <v>2771281021</v>
      </c>
      <c r="B1835" s="71" t="str">
        <f t="shared" si="1065"/>
        <v>20-10-2019 12:15:50 UTC</v>
      </c>
      <c r="C1835" s="71" t="str">
        <f t="shared" si="1066"/>
        <v>rtf5-2gjn-h6n2</v>
      </c>
      <c r="D1835" s="71" t="str">
        <f t="shared" si="1067"/>
        <v>-15.697988807223737</v>
      </c>
      <c r="E1835" s="71" t="str">
        <f t="shared" si="1068"/>
        <v>35.29693613760173</v>
      </c>
      <c r="F1835" s="71" t="str">
        <f t="shared" si="1069"/>
        <v>802.0</v>
      </c>
      <c r="G1835" s="71" t="str">
        <f t="shared" si="1070"/>
        <v>Malawi</v>
      </c>
      <c r="H1835" s="71" t="str">
        <f t="shared" si="1071"/>
        <v>Chiradzulu</v>
      </c>
      <c r="I1835" s="71" t="str">
        <f t="shared" si="1072"/>
        <v>Sandrack</v>
      </c>
      <c r="J1835" s="71" t="str">
        <f t="shared" si="1073"/>
        <v>Munlo</v>
      </c>
      <c r="K1835" s="71" t="str">
        <f t="shared" si="1074"/>
        <v>Munlo</v>
      </c>
      <c r="L1835" s="71">
        <f t="shared" si="1075"/>
        <v>0</v>
      </c>
      <c r="M1835" s="71">
        <f t="shared" si="1076"/>
        <v>0</v>
      </c>
      <c r="N1835" s="71">
        <f t="shared" si="1095"/>
        <v>6</v>
      </c>
      <c r="O1835" s="71" t="str">
        <f t="shared" si="1096"/>
        <v>Intermediate Level of Service</v>
      </c>
      <c r="P1835" s="71">
        <v>1</v>
      </c>
      <c r="Q1835" s="71" t="str">
        <f t="shared" si="1077"/>
        <v>Afridev Handpump</v>
      </c>
      <c r="R1835" s="71" t="str">
        <f t="shared" si="1078"/>
        <v/>
      </c>
      <c r="S1835" s="71" t="str">
        <f t="shared" si="1097"/>
        <v>Afridev Handpump</v>
      </c>
      <c r="T1835" s="71">
        <f t="shared" si="1079"/>
        <v>1</v>
      </c>
      <c r="U1835" s="71">
        <f t="shared" si="1080"/>
        <v>1075</v>
      </c>
      <c r="V1835" s="71">
        <f t="shared" si="1081"/>
        <v>0</v>
      </c>
      <c r="W1835" s="71">
        <f t="shared" si="1082"/>
        <v>0</v>
      </c>
      <c r="X1835" s="71">
        <f t="shared" si="1083"/>
        <v>1</v>
      </c>
      <c r="Y1835" s="71">
        <f t="shared" si="1084"/>
        <v>0</v>
      </c>
      <c r="Z1835" s="71">
        <f t="shared" si="1098"/>
        <v>0</v>
      </c>
      <c r="AA1835" s="71">
        <f t="shared" si="1085"/>
        <v>1</v>
      </c>
      <c r="AB1835" s="71">
        <f t="shared" si="1086"/>
        <v>59</v>
      </c>
      <c r="AC1835" s="71" t="str">
        <f t="shared" si="1087"/>
        <v>Handpump</v>
      </c>
      <c r="AD1835" s="71">
        <f t="shared" si="1099"/>
        <v>59</v>
      </c>
      <c r="AE1835" s="71" t="str">
        <f t="shared" si="1100"/>
        <v/>
      </c>
      <c r="AF1835" s="71">
        <f t="shared" si="1088"/>
        <v>1</v>
      </c>
      <c r="AG1835" s="71" t="str">
        <f t="shared" si="1089"/>
        <v/>
      </c>
      <c r="AH1835" s="71" t="str">
        <f t="shared" si="1090"/>
        <v/>
      </c>
      <c r="AI1835" s="71">
        <f t="shared" si="1091"/>
        <v>1</v>
      </c>
      <c r="AJ1835" s="71" t="str">
        <f t="shared" si="1092"/>
        <v>Turbidity</v>
      </c>
      <c r="AK1835" s="71">
        <f t="shared" si="1093"/>
        <v>1</v>
      </c>
      <c r="AL1835" s="71">
        <f t="shared" si="1101"/>
        <v>1</v>
      </c>
      <c r="AM1835" s="71">
        <f t="shared" si="1094"/>
        <v>1</v>
      </c>
    </row>
    <row r="1836" spans="1:39" x14ac:dyDescent="0.45">
      <c r="A1836" s="71" t="str">
        <f t="shared" si="1064"/>
        <v>2779320767</v>
      </c>
      <c r="B1836" s="71" t="str">
        <f t="shared" si="1065"/>
        <v>20-10-2019 12:16:49 UTC</v>
      </c>
      <c r="C1836" s="71" t="str">
        <f t="shared" si="1066"/>
        <v>cuab-p3cg-0q3y</v>
      </c>
      <c r="D1836" s="71" t="str">
        <f t="shared" si="1067"/>
        <v>-15.699490467086434</v>
      </c>
      <c r="E1836" s="71" t="str">
        <f t="shared" si="1068"/>
        <v>35.28292000293732</v>
      </c>
      <c r="F1836" s="71" t="str">
        <f t="shared" si="1069"/>
        <v>804.0</v>
      </c>
      <c r="G1836" s="71" t="str">
        <f t="shared" si="1070"/>
        <v>Malawi</v>
      </c>
      <c r="H1836" s="71" t="str">
        <f t="shared" si="1071"/>
        <v>Chiradzulu</v>
      </c>
      <c r="I1836" s="71" t="str">
        <f t="shared" si="1072"/>
        <v>Sandrack</v>
      </c>
      <c r="J1836" s="71" t="str">
        <f t="shared" si="1073"/>
        <v>Munlo</v>
      </c>
      <c r="K1836" s="71" t="str">
        <f t="shared" si="1074"/>
        <v>Munlo</v>
      </c>
      <c r="L1836" s="71">
        <f t="shared" si="1075"/>
        <v>0</v>
      </c>
      <c r="M1836" s="71">
        <f t="shared" si="1076"/>
        <v>0</v>
      </c>
      <c r="N1836" s="71">
        <f t="shared" si="1095"/>
        <v>5</v>
      </c>
      <c r="O1836" s="71" t="str">
        <f t="shared" si="1096"/>
        <v>Basic Level of Service</v>
      </c>
      <c r="P1836" s="71">
        <v>1</v>
      </c>
      <c r="Q1836" s="71" t="str">
        <f t="shared" si="1077"/>
        <v>Afridev Handpump</v>
      </c>
      <c r="R1836" s="71" t="str">
        <f t="shared" si="1078"/>
        <v/>
      </c>
      <c r="S1836" s="71" t="str">
        <f t="shared" si="1097"/>
        <v>Afridev Handpump</v>
      </c>
      <c r="T1836" s="71">
        <f t="shared" si="1079"/>
        <v>1</v>
      </c>
      <c r="U1836" s="71">
        <f t="shared" si="1080"/>
        <v>1750</v>
      </c>
      <c r="V1836" s="71">
        <f t="shared" si="1081"/>
        <v>0</v>
      </c>
      <c r="W1836" s="71">
        <f t="shared" si="1082"/>
        <v>0</v>
      </c>
      <c r="X1836" s="71">
        <f t="shared" si="1083"/>
        <v>1</v>
      </c>
      <c r="Y1836" s="71">
        <f t="shared" si="1084"/>
        <v>0</v>
      </c>
      <c r="Z1836" s="71">
        <f t="shared" si="1098"/>
        <v>0</v>
      </c>
      <c r="AA1836" s="71">
        <f t="shared" si="1085"/>
        <v>1</v>
      </c>
      <c r="AB1836" s="71">
        <f t="shared" si="1086"/>
        <v>67</v>
      </c>
      <c r="AC1836" s="71" t="str">
        <f t="shared" si="1087"/>
        <v>Handpump</v>
      </c>
      <c r="AD1836" s="71">
        <f t="shared" si="1099"/>
        <v>67</v>
      </c>
      <c r="AE1836" s="71" t="str">
        <f t="shared" si="1100"/>
        <v/>
      </c>
      <c r="AF1836" s="71">
        <f t="shared" si="1088"/>
        <v>1</v>
      </c>
      <c r="AG1836" s="71" t="str">
        <f t="shared" si="1089"/>
        <v/>
      </c>
      <c r="AH1836" s="71" t="str">
        <f t="shared" si="1090"/>
        <v/>
      </c>
      <c r="AI1836" s="71">
        <f t="shared" si="1091"/>
        <v>1</v>
      </c>
      <c r="AJ1836" s="71" t="str">
        <f t="shared" si="1092"/>
        <v>Turbidity</v>
      </c>
      <c r="AK1836" s="71">
        <f t="shared" si="1093"/>
        <v>1</v>
      </c>
      <c r="AL1836" s="71">
        <f t="shared" si="1101"/>
        <v>1</v>
      </c>
      <c r="AM1836" s="71">
        <f t="shared" si="1094"/>
        <v>0</v>
      </c>
    </row>
    <row r="1837" spans="1:39" x14ac:dyDescent="0.45">
      <c r="A1837" s="71" t="str">
        <f t="shared" si="1064"/>
        <v>2786422032</v>
      </c>
      <c r="B1837" s="71" t="str">
        <f t="shared" si="1065"/>
        <v>20-10-2019 12:17:10 UTC</v>
      </c>
      <c r="C1837" s="71" t="str">
        <f t="shared" si="1066"/>
        <v>28jj-a2f3-nv51</v>
      </c>
      <c r="D1837" s="71" t="str">
        <f t="shared" si="1067"/>
        <v>-15.70258079096675</v>
      </c>
      <c r="E1837" s="71" t="str">
        <f t="shared" si="1068"/>
        <v>35.28931816108525</v>
      </c>
      <c r="F1837" s="71" t="str">
        <f t="shared" si="1069"/>
        <v>798.0</v>
      </c>
      <c r="G1837" s="71" t="str">
        <f t="shared" si="1070"/>
        <v>Malawi</v>
      </c>
      <c r="H1837" s="71" t="str">
        <f t="shared" si="1071"/>
        <v>Chiradzulu</v>
      </c>
      <c r="I1837" s="71" t="str">
        <f t="shared" si="1072"/>
        <v>Sandrack</v>
      </c>
      <c r="J1837" s="71" t="str">
        <f t="shared" si="1073"/>
        <v>Munlo</v>
      </c>
      <c r="K1837" s="71" t="str">
        <f t="shared" si="1074"/>
        <v>Munlo</v>
      </c>
      <c r="L1837" s="71">
        <f t="shared" si="1075"/>
        <v>0</v>
      </c>
      <c r="M1837" s="71">
        <f t="shared" si="1076"/>
        <v>0</v>
      </c>
      <c r="N1837" s="71">
        <f t="shared" si="1095"/>
        <v>0</v>
      </c>
      <c r="O1837" s="71" t="str">
        <f t="shared" si="1096"/>
        <v>No Improved System</v>
      </c>
      <c r="P1837" s="71" t="s">
        <v>96</v>
      </c>
      <c r="Q1837" s="71" t="str">
        <f t="shared" si="1077"/>
        <v/>
      </c>
      <c r="R1837" s="71" t="str">
        <f t="shared" si="1078"/>
        <v>Unprotected well</v>
      </c>
      <c r="S1837" s="71" t="str">
        <f t="shared" si="1097"/>
        <v>Unprotected well</v>
      </c>
      <c r="T1837" s="71" t="str">
        <f t="shared" si="1079"/>
        <v>N/A</v>
      </c>
      <c r="U1837" s="71">
        <f t="shared" si="1080"/>
        <v>40</v>
      </c>
      <c r="V1837" s="71" t="str">
        <f t="shared" si="1081"/>
        <v>N/A</v>
      </c>
      <c r="W1837" s="71" t="str">
        <f t="shared" si="1082"/>
        <v/>
      </c>
      <c r="X1837" s="71" t="str">
        <f t="shared" si="1083"/>
        <v/>
      </c>
      <c r="Y1837" s="71" t="str">
        <f t="shared" si="1084"/>
        <v/>
      </c>
      <c r="Z1837" s="71" t="str">
        <f t="shared" si="1098"/>
        <v>N/A</v>
      </c>
      <c r="AA1837" s="71" t="str">
        <f t="shared" si="1085"/>
        <v>N/A</v>
      </c>
      <c r="AB1837" s="71" t="str">
        <f t="shared" si="1086"/>
        <v/>
      </c>
      <c r="AC1837" s="71" t="str">
        <f t="shared" si="1087"/>
        <v/>
      </c>
      <c r="AD1837" s="71" t="str">
        <f t="shared" si="1099"/>
        <v/>
      </c>
      <c r="AE1837" s="71" t="str">
        <f t="shared" si="1100"/>
        <v/>
      </c>
      <c r="AF1837" s="71" t="str">
        <f t="shared" si="1088"/>
        <v>N/A</v>
      </c>
      <c r="AG1837" s="71" t="str">
        <f t="shared" si="1089"/>
        <v/>
      </c>
      <c r="AH1837" s="71" t="str">
        <f t="shared" si="1090"/>
        <v/>
      </c>
      <c r="AI1837" s="71" t="str">
        <f t="shared" si="1091"/>
        <v/>
      </c>
      <c r="AJ1837" s="71" t="str">
        <f t="shared" si="1092"/>
        <v/>
      </c>
      <c r="AK1837" s="71" t="str">
        <f t="shared" si="1093"/>
        <v/>
      </c>
      <c r="AL1837" s="71" t="str">
        <f t="shared" si="1101"/>
        <v>N/A</v>
      </c>
      <c r="AM1837" s="71" t="str">
        <f t="shared" si="1094"/>
        <v>N/A</v>
      </c>
    </row>
    <row r="1838" spans="1:39" x14ac:dyDescent="0.45">
      <c r="A1838" s="71" t="str">
        <f t="shared" si="1064"/>
        <v>2779320769</v>
      </c>
      <c r="B1838" s="71" t="str">
        <f t="shared" si="1065"/>
        <v>20-10-2019 12:19:39 UTC</v>
      </c>
      <c r="C1838" s="71" t="str">
        <f t="shared" si="1066"/>
        <v>8mua-97d4-rgb7</v>
      </c>
      <c r="D1838" s="71" t="str">
        <f t="shared" si="1067"/>
        <v>-15.696710902266204</v>
      </c>
      <c r="E1838" s="71" t="str">
        <f t="shared" si="1068"/>
        <v>35.2970586810261</v>
      </c>
      <c r="F1838" s="71" t="str">
        <f t="shared" si="1069"/>
        <v>798.0</v>
      </c>
      <c r="G1838" s="71" t="str">
        <f t="shared" si="1070"/>
        <v>Malawi</v>
      </c>
      <c r="H1838" s="71" t="str">
        <f t="shared" si="1071"/>
        <v>Chiradzulu</v>
      </c>
      <c r="I1838" s="71" t="str">
        <f t="shared" si="1072"/>
        <v>Sandrack</v>
      </c>
      <c r="J1838" s="71" t="str">
        <f t="shared" si="1073"/>
        <v>Munlo</v>
      </c>
      <c r="K1838" s="71" t="str">
        <f t="shared" si="1074"/>
        <v>Munlo</v>
      </c>
      <c r="L1838" s="71">
        <f t="shared" si="1075"/>
        <v>0</v>
      </c>
      <c r="M1838" s="71">
        <f t="shared" si="1076"/>
        <v>0</v>
      </c>
      <c r="N1838" s="71">
        <f t="shared" si="1095"/>
        <v>0</v>
      </c>
      <c r="O1838" s="71" t="str">
        <f t="shared" si="1096"/>
        <v>No Improved System</v>
      </c>
      <c r="P1838" s="71" t="s">
        <v>96</v>
      </c>
      <c r="Q1838" s="71" t="str">
        <f t="shared" si="1077"/>
        <v/>
      </c>
      <c r="R1838" s="71" t="str">
        <f t="shared" si="1078"/>
        <v>Unprotected well</v>
      </c>
      <c r="S1838" s="71" t="str">
        <f t="shared" si="1097"/>
        <v>Unprotected well</v>
      </c>
      <c r="T1838" s="71" t="str">
        <f t="shared" si="1079"/>
        <v>N/A</v>
      </c>
      <c r="U1838" s="71">
        <f t="shared" si="1080"/>
        <v>175</v>
      </c>
      <c r="V1838" s="71" t="str">
        <f t="shared" si="1081"/>
        <v>N/A</v>
      </c>
      <c r="W1838" s="71" t="str">
        <f t="shared" si="1082"/>
        <v/>
      </c>
      <c r="X1838" s="71" t="str">
        <f t="shared" si="1083"/>
        <v/>
      </c>
      <c r="Y1838" s="71" t="str">
        <f t="shared" si="1084"/>
        <v/>
      </c>
      <c r="Z1838" s="71" t="str">
        <f t="shared" si="1098"/>
        <v>N/A</v>
      </c>
      <c r="AA1838" s="71" t="str">
        <f t="shared" si="1085"/>
        <v>N/A</v>
      </c>
      <c r="AB1838" s="71" t="str">
        <f t="shared" si="1086"/>
        <v/>
      </c>
      <c r="AC1838" s="71" t="str">
        <f t="shared" si="1087"/>
        <v/>
      </c>
      <c r="AD1838" s="71" t="str">
        <f t="shared" si="1099"/>
        <v/>
      </c>
      <c r="AE1838" s="71" t="str">
        <f t="shared" si="1100"/>
        <v/>
      </c>
      <c r="AF1838" s="71" t="str">
        <f t="shared" si="1088"/>
        <v>N/A</v>
      </c>
      <c r="AG1838" s="71" t="str">
        <f t="shared" si="1089"/>
        <v/>
      </c>
      <c r="AH1838" s="71" t="str">
        <f t="shared" si="1090"/>
        <v/>
      </c>
      <c r="AI1838" s="71" t="str">
        <f t="shared" si="1091"/>
        <v/>
      </c>
      <c r="AJ1838" s="71" t="str">
        <f t="shared" si="1092"/>
        <v/>
      </c>
      <c r="AK1838" s="71" t="str">
        <f t="shared" si="1093"/>
        <v/>
      </c>
      <c r="AL1838" s="71" t="str">
        <f t="shared" si="1101"/>
        <v>N/A</v>
      </c>
      <c r="AM1838" s="71" t="str">
        <f t="shared" si="1094"/>
        <v>N/A</v>
      </c>
    </row>
    <row r="1839" spans="1:39" x14ac:dyDescent="0.45">
      <c r="A1839" s="71" t="str">
        <f t="shared" si="1064"/>
        <v>2752051620</v>
      </c>
      <c r="B1839" s="71" t="str">
        <f t="shared" si="1065"/>
        <v>20-10-2019 12:21:38 UTC</v>
      </c>
      <c r="C1839" s="71" t="str">
        <f t="shared" si="1066"/>
        <v>q3jg-9n66-9svb</v>
      </c>
      <c r="D1839" s="71" t="str">
        <f t="shared" si="1067"/>
        <v>-15.962922242470086</v>
      </c>
      <c r="E1839" s="71" t="str">
        <f t="shared" si="1068"/>
        <v>35.3059537243098</v>
      </c>
      <c r="F1839" s="71" t="str">
        <f t="shared" si="1069"/>
        <v>666.0</v>
      </c>
      <c r="G1839" s="71" t="str">
        <f t="shared" si="1070"/>
        <v>Malawi</v>
      </c>
      <c r="H1839" s="71" t="str">
        <f t="shared" si="1071"/>
        <v>Chiradzulu</v>
      </c>
      <c r="I1839" s="71" t="str">
        <f t="shared" si="1072"/>
        <v>Nkalo</v>
      </c>
      <c r="J1839" s="71" t="str">
        <f t="shared" si="1073"/>
        <v>Nkalo</v>
      </c>
      <c r="K1839" s="71" t="str">
        <f t="shared" si="1074"/>
        <v>Makupala</v>
      </c>
      <c r="L1839" s="71">
        <f t="shared" si="1075"/>
        <v>0</v>
      </c>
      <c r="M1839" s="71">
        <f t="shared" si="1076"/>
        <v>0</v>
      </c>
      <c r="N1839" s="71">
        <f t="shared" si="1095"/>
        <v>3</v>
      </c>
      <c r="O1839" s="71" t="str">
        <f t="shared" si="1096"/>
        <v>Basic Level of Service</v>
      </c>
      <c r="P1839" s="71">
        <v>1</v>
      </c>
      <c r="Q1839" s="71" t="str">
        <f t="shared" si="1077"/>
        <v>Public Tap</v>
      </c>
      <c r="R1839" s="71" t="str">
        <f t="shared" si="1078"/>
        <v/>
      </c>
      <c r="S1839" s="71" t="str">
        <f t="shared" si="1097"/>
        <v>Public Tap</v>
      </c>
      <c r="T1839" s="71">
        <f t="shared" si="1079"/>
        <v>1</v>
      </c>
      <c r="U1839" s="71">
        <f t="shared" si="1080"/>
        <v>0</v>
      </c>
      <c r="V1839" s="71">
        <f t="shared" si="1081"/>
        <v>1</v>
      </c>
      <c r="W1839" s="71">
        <f t="shared" si="1082"/>
        <v>0</v>
      </c>
      <c r="X1839" s="71">
        <f t="shared" si="1083"/>
        <v>1</v>
      </c>
      <c r="Y1839" s="71">
        <f t="shared" si="1084"/>
        <v>0</v>
      </c>
      <c r="Z1839" s="71">
        <f t="shared" si="1098"/>
        <v>0</v>
      </c>
      <c r="AA1839" s="71">
        <f t="shared" si="1085"/>
        <v>0</v>
      </c>
      <c r="AB1839" s="71">
        <f t="shared" si="1086"/>
        <v>0</v>
      </c>
      <c r="AC1839" s="71" t="str">
        <f t="shared" si="1087"/>
        <v>Piped System</v>
      </c>
      <c r="AD1839" s="71" t="str">
        <f t="shared" si="1099"/>
        <v/>
      </c>
      <c r="AE1839" s="71" t="str">
        <f t="shared" si="1100"/>
        <v/>
      </c>
      <c r="AF1839" s="71" t="str">
        <f t="shared" si="1088"/>
        <v>No Data</v>
      </c>
      <c r="AG1839" s="71" t="str">
        <f t="shared" si="1089"/>
        <v/>
      </c>
      <c r="AH1839" s="71" t="str">
        <f t="shared" si="1090"/>
        <v/>
      </c>
      <c r="AI1839" s="71" t="str">
        <f t="shared" si="1091"/>
        <v/>
      </c>
      <c r="AJ1839" s="71" t="str">
        <f t="shared" si="1092"/>
        <v>Turbidity</v>
      </c>
      <c r="AK1839" s="71" t="str">
        <f t="shared" si="1093"/>
        <v/>
      </c>
      <c r="AL1839" s="71" t="str">
        <f t="shared" si="1101"/>
        <v>No Data</v>
      </c>
      <c r="AM1839" s="71">
        <f t="shared" si="1094"/>
        <v>0</v>
      </c>
    </row>
    <row r="1840" spans="1:39" x14ac:dyDescent="0.45">
      <c r="A1840" s="71" t="str">
        <f t="shared" si="1064"/>
        <v>2762010049</v>
      </c>
      <c r="B1840" s="71" t="str">
        <f t="shared" si="1065"/>
        <v>21-10-2019 13:11:47 UTC</v>
      </c>
      <c r="C1840" s="71" t="str">
        <f t="shared" si="1066"/>
        <v>svx3-xkdd-ya29</v>
      </c>
      <c r="D1840" s="71" t="str">
        <f t="shared" si="1067"/>
        <v>-15.798744857311249</v>
      </c>
      <c r="E1840" s="71" t="str">
        <f t="shared" si="1068"/>
        <v>35.3026279527694</v>
      </c>
      <c r="F1840" s="71" t="str">
        <f t="shared" si="1069"/>
        <v>773.0</v>
      </c>
      <c r="G1840" s="71" t="str">
        <f t="shared" si="1070"/>
        <v>Malawi</v>
      </c>
      <c r="H1840" s="71" t="str">
        <f t="shared" si="1071"/>
        <v>Chiradzulu</v>
      </c>
      <c r="I1840" s="71" t="str">
        <f t="shared" si="1072"/>
        <v>Mpunga</v>
      </c>
      <c r="J1840" s="71" t="str">
        <f t="shared" si="1073"/>
        <v>Majikita</v>
      </c>
      <c r="K1840" s="71" t="str">
        <f t="shared" si="1074"/>
        <v>Muonjeza</v>
      </c>
      <c r="L1840" s="71">
        <f t="shared" si="1075"/>
        <v>0</v>
      </c>
      <c r="M1840" s="71">
        <f t="shared" si="1076"/>
        <v>0</v>
      </c>
      <c r="N1840" s="71">
        <f t="shared" si="1095"/>
        <v>3</v>
      </c>
      <c r="O1840" s="71" t="str">
        <f t="shared" si="1096"/>
        <v>Basic Level of Service</v>
      </c>
      <c r="P1840" s="71">
        <v>1</v>
      </c>
      <c r="Q1840" s="71" t="str">
        <f t="shared" si="1077"/>
        <v>Public Tap</v>
      </c>
      <c r="R1840" s="71" t="str">
        <f t="shared" si="1078"/>
        <v/>
      </c>
      <c r="S1840" s="71" t="str">
        <f t="shared" si="1097"/>
        <v>Public Tap</v>
      </c>
      <c r="T1840" s="71">
        <f t="shared" si="1079"/>
        <v>1</v>
      </c>
      <c r="U1840" s="71">
        <f t="shared" si="1080"/>
        <v>600</v>
      </c>
      <c r="V1840" s="71">
        <f t="shared" si="1081"/>
        <v>0</v>
      </c>
      <c r="W1840" s="71">
        <f t="shared" si="1082"/>
        <v>1</v>
      </c>
      <c r="X1840" s="71" t="str">
        <f t="shared" si="1083"/>
        <v/>
      </c>
      <c r="Y1840" s="71" t="str">
        <f t="shared" si="1084"/>
        <v/>
      </c>
      <c r="Z1840" s="71">
        <f t="shared" si="1098"/>
        <v>1</v>
      </c>
      <c r="AA1840" s="71">
        <f t="shared" si="1085"/>
        <v>0</v>
      </c>
      <c r="AB1840" s="71">
        <f t="shared" si="1086"/>
        <v>0</v>
      </c>
      <c r="AC1840" s="71" t="str">
        <f t="shared" si="1087"/>
        <v>Piped System</v>
      </c>
      <c r="AD1840" s="71" t="str">
        <f t="shared" si="1099"/>
        <v/>
      </c>
      <c r="AE1840" s="71" t="str">
        <f t="shared" si="1100"/>
        <v/>
      </c>
      <c r="AF1840" s="71" t="str">
        <f t="shared" si="1088"/>
        <v>No Data</v>
      </c>
      <c r="AG1840" s="71" t="str">
        <f t="shared" si="1089"/>
        <v/>
      </c>
      <c r="AH1840" s="71" t="str">
        <f t="shared" si="1090"/>
        <v/>
      </c>
      <c r="AI1840" s="71" t="str">
        <f t="shared" si="1091"/>
        <v/>
      </c>
      <c r="AJ1840" s="71" t="str">
        <f t="shared" si="1092"/>
        <v>Turbidity</v>
      </c>
      <c r="AK1840" s="71" t="str">
        <f t="shared" si="1093"/>
        <v/>
      </c>
      <c r="AL1840" s="71" t="str">
        <f t="shared" si="1101"/>
        <v>No Data</v>
      </c>
      <c r="AM1840" s="71">
        <f t="shared" si="1094"/>
        <v>0</v>
      </c>
    </row>
    <row r="1841" spans="1:39" x14ac:dyDescent="0.45">
      <c r="A1841" s="71" t="str">
        <f t="shared" si="1064"/>
        <v>2800190049</v>
      </c>
      <c r="B1841" s="71" t="str">
        <f t="shared" si="1065"/>
        <v>21-10-2019 13:13:25 UTC</v>
      </c>
      <c r="C1841" s="71" t="str">
        <f t="shared" si="1066"/>
        <v>v63v-ynpu-uma2</v>
      </c>
      <c r="D1841" s="71" t="str">
        <f t="shared" si="1067"/>
        <v>-15.801208089105785</v>
      </c>
      <c r="E1841" s="71" t="str">
        <f t="shared" si="1068"/>
        <v>35.297559751197696</v>
      </c>
      <c r="F1841" s="71" t="str">
        <f t="shared" si="1069"/>
        <v>782.0</v>
      </c>
      <c r="G1841" s="71" t="str">
        <f t="shared" si="1070"/>
        <v>Malawi</v>
      </c>
      <c r="H1841" s="71" t="str">
        <f t="shared" si="1071"/>
        <v>Chiradzulu</v>
      </c>
      <c r="I1841" s="71" t="str">
        <f t="shared" si="1072"/>
        <v>Mpunga</v>
      </c>
      <c r="J1841" s="71" t="str">
        <f t="shared" si="1073"/>
        <v>Majikita</v>
      </c>
      <c r="K1841" s="71" t="str">
        <f t="shared" si="1074"/>
        <v>Muonjeza</v>
      </c>
      <c r="L1841" s="71">
        <f t="shared" si="1075"/>
        <v>0</v>
      </c>
      <c r="M1841" s="71">
        <f t="shared" si="1076"/>
        <v>0</v>
      </c>
      <c r="N1841" s="71">
        <f t="shared" si="1095"/>
        <v>3</v>
      </c>
      <c r="O1841" s="71" t="str">
        <f t="shared" si="1096"/>
        <v>Basic Level of Service</v>
      </c>
      <c r="P1841" s="71">
        <v>1</v>
      </c>
      <c r="Q1841" s="71" t="str">
        <f t="shared" si="1077"/>
        <v>Public Tap</v>
      </c>
      <c r="R1841" s="71" t="str">
        <f t="shared" si="1078"/>
        <v/>
      </c>
      <c r="S1841" s="71" t="str">
        <f t="shared" si="1097"/>
        <v>Public Tap</v>
      </c>
      <c r="T1841" s="71">
        <f t="shared" si="1079"/>
        <v>1</v>
      </c>
      <c r="U1841" s="71">
        <f t="shared" si="1080"/>
        <v>400</v>
      </c>
      <c r="V1841" s="71">
        <f t="shared" si="1081"/>
        <v>0</v>
      </c>
      <c r="W1841" s="71">
        <f t="shared" si="1082"/>
        <v>1</v>
      </c>
      <c r="X1841" s="71" t="str">
        <f t="shared" si="1083"/>
        <v/>
      </c>
      <c r="Y1841" s="71" t="str">
        <f t="shared" si="1084"/>
        <v/>
      </c>
      <c r="Z1841" s="71">
        <f t="shared" si="1098"/>
        <v>1</v>
      </c>
      <c r="AA1841" s="71">
        <f t="shared" si="1085"/>
        <v>0</v>
      </c>
      <c r="AB1841" s="71">
        <f t="shared" si="1086"/>
        <v>0</v>
      </c>
      <c r="AC1841" s="71" t="str">
        <f t="shared" si="1087"/>
        <v>Piped System</v>
      </c>
      <c r="AD1841" s="71" t="str">
        <f t="shared" si="1099"/>
        <v/>
      </c>
      <c r="AE1841" s="71" t="str">
        <f t="shared" si="1100"/>
        <v/>
      </c>
      <c r="AF1841" s="71" t="str">
        <f t="shared" si="1088"/>
        <v>No Data</v>
      </c>
      <c r="AG1841" s="71" t="str">
        <f t="shared" si="1089"/>
        <v/>
      </c>
      <c r="AH1841" s="71" t="str">
        <f t="shared" si="1090"/>
        <v/>
      </c>
      <c r="AI1841" s="71" t="str">
        <f t="shared" si="1091"/>
        <v/>
      </c>
      <c r="AJ1841" s="71" t="str">
        <f t="shared" si="1092"/>
        <v>Turbidity</v>
      </c>
      <c r="AK1841" s="71" t="str">
        <f t="shared" si="1093"/>
        <v/>
      </c>
      <c r="AL1841" s="71" t="str">
        <f t="shared" si="1101"/>
        <v>No Data</v>
      </c>
      <c r="AM1841" s="71">
        <f t="shared" si="1094"/>
        <v>0</v>
      </c>
    </row>
    <row r="1842" spans="1:39" x14ac:dyDescent="0.45">
      <c r="A1842" s="71" t="str">
        <f t="shared" si="1064"/>
        <v>2757800727</v>
      </c>
      <c r="B1842" s="71" t="str">
        <f t="shared" si="1065"/>
        <v>21-10-2019 18:05:55 UTC</v>
      </c>
      <c r="C1842" s="71" t="str">
        <f t="shared" si="1066"/>
        <v>mud9-yq1n-tnq1</v>
      </c>
      <c r="D1842" s="71" t="str">
        <f t="shared" si="1067"/>
        <v>-15.852325209416449</v>
      </c>
      <c r="E1842" s="71" t="str">
        <f t="shared" si="1068"/>
        <v>35.29796786606312</v>
      </c>
      <c r="F1842" s="71" t="str">
        <f t="shared" si="1069"/>
        <v>765.0</v>
      </c>
      <c r="G1842" s="71" t="str">
        <f t="shared" si="1070"/>
        <v>Malawi</v>
      </c>
      <c r="H1842" s="71" t="str">
        <f t="shared" si="1071"/>
        <v>Chiradzulu</v>
      </c>
      <c r="I1842" s="71" t="str">
        <f t="shared" si="1072"/>
        <v>Mpunga</v>
      </c>
      <c r="J1842" s="71" t="str">
        <f t="shared" si="1073"/>
        <v>Chalamanda</v>
      </c>
      <c r="K1842" s="71" t="str">
        <f t="shared" si="1074"/>
        <v>Halala</v>
      </c>
      <c r="L1842" s="71">
        <f t="shared" si="1075"/>
        <v>0</v>
      </c>
      <c r="M1842" s="71">
        <f t="shared" si="1076"/>
        <v>0</v>
      </c>
      <c r="N1842" s="71">
        <f t="shared" si="1095"/>
        <v>4</v>
      </c>
      <c r="O1842" s="71" t="str">
        <f t="shared" si="1096"/>
        <v>Basic Level of Service</v>
      </c>
      <c r="P1842" s="71">
        <v>1</v>
      </c>
      <c r="Q1842" s="71" t="str">
        <f t="shared" si="1077"/>
        <v>Public Tap</v>
      </c>
      <c r="R1842" s="71" t="str">
        <f t="shared" si="1078"/>
        <v/>
      </c>
      <c r="S1842" s="71" t="str">
        <f t="shared" si="1097"/>
        <v>Public Tap</v>
      </c>
      <c r="T1842" s="71">
        <f t="shared" si="1079"/>
        <v>1</v>
      </c>
      <c r="U1842" s="71">
        <f t="shared" si="1080"/>
        <v>250</v>
      </c>
      <c r="V1842" s="71">
        <f t="shared" si="1081"/>
        <v>1</v>
      </c>
      <c r="W1842" s="71">
        <f t="shared" si="1082"/>
        <v>1</v>
      </c>
      <c r="X1842" s="71" t="str">
        <f t="shared" si="1083"/>
        <v/>
      </c>
      <c r="Y1842" s="71" t="str">
        <f t="shared" si="1084"/>
        <v/>
      </c>
      <c r="Z1842" s="71">
        <f t="shared" si="1098"/>
        <v>1</v>
      </c>
      <c r="AA1842" s="71">
        <f t="shared" si="1085"/>
        <v>0</v>
      </c>
      <c r="AB1842" s="71">
        <f t="shared" si="1086"/>
        <v>0</v>
      </c>
      <c r="AC1842" s="71" t="str">
        <f t="shared" si="1087"/>
        <v>Piped System</v>
      </c>
      <c r="AD1842" s="71" t="str">
        <f t="shared" si="1099"/>
        <v/>
      </c>
      <c r="AE1842" s="71" t="str">
        <f t="shared" si="1100"/>
        <v/>
      </c>
      <c r="AF1842" s="71" t="str">
        <f t="shared" si="1088"/>
        <v>No Data</v>
      </c>
      <c r="AG1842" s="71" t="str">
        <f t="shared" si="1089"/>
        <v/>
      </c>
      <c r="AH1842" s="71" t="str">
        <f t="shared" si="1090"/>
        <v/>
      </c>
      <c r="AI1842" s="71" t="str">
        <f t="shared" si="1091"/>
        <v/>
      </c>
      <c r="AJ1842" s="71" t="str">
        <f t="shared" si="1092"/>
        <v>Turbidity</v>
      </c>
      <c r="AK1842" s="71" t="str">
        <f t="shared" si="1093"/>
        <v/>
      </c>
      <c r="AL1842" s="71" t="str">
        <f t="shared" si="1101"/>
        <v>No Data</v>
      </c>
      <c r="AM1842" s="71">
        <f t="shared" si="1094"/>
        <v>0</v>
      </c>
    </row>
    <row r="1843" spans="1:39" x14ac:dyDescent="0.45">
      <c r="A1843" s="71" t="str">
        <f t="shared" si="1064"/>
        <v>2769510517</v>
      </c>
      <c r="B1843" s="71" t="str">
        <f t="shared" si="1065"/>
        <v>21-10-2019 18:09:33 UTC</v>
      </c>
      <c r="C1843" s="71" t="str">
        <f t="shared" si="1066"/>
        <v>hf2h-518g-2at5</v>
      </c>
      <c r="D1843" s="71" t="str">
        <f t="shared" si="1067"/>
        <v>-15.85820322856307</v>
      </c>
      <c r="E1843" s="71" t="str">
        <f t="shared" si="1068"/>
        <v>35.30768349766731</v>
      </c>
      <c r="F1843" s="71" t="str">
        <f t="shared" si="1069"/>
        <v>740.0</v>
      </c>
      <c r="G1843" s="71" t="str">
        <f t="shared" si="1070"/>
        <v>Malawi</v>
      </c>
      <c r="H1843" s="71" t="str">
        <f t="shared" si="1071"/>
        <v>Chiradzulu</v>
      </c>
      <c r="I1843" s="71" t="str">
        <f t="shared" si="1072"/>
        <v>Mpunga</v>
      </c>
      <c r="J1843" s="71" t="str">
        <f t="shared" si="1073"/>
        <v>Majikita</v>
      </c>
      <c r="K1843" s="71" t="str">
        <f t="shared" si="1074"/>
        <v>Salira</v>
      </c>
      <c r="L1843" s="71">
        <f t="shared" si="1075"/>
        <v>0</v>
      </c>
      <c r="M1843" s="71">
        <f t="shared" si="1076"/>
        <v>0</v>
      </c>
      <c r="N1843" s="71">
        <f t="shared" si="1095"/>
        <v>6</v>
      </c>
      <c r="O1843" s="71" t="str">
        <f t="shared" si="1096"/>
        <v>Intermediate Level of Service</v>
      </c>
      <c r="P1843" s="71">
        <v>1</v>
      </c>
      <c r="Q1843" s="71" t="str">
        <f t="shared" si="1077"/>
        <v>Public Tap</v>
      </c>
      <c r="R1843" s="71" t="str">
        <f t="shared" si="1078"/>
        <v/>
      </c>
      <c r="S1843" s="71" t="str">
        <f t="shared" si="1097"/>
        <v>Public Tap</v>
      </c>
      <c r="T1843" s="71">
        <f t="shared" si="1079"/>
        <v>1</v>
      </c>
      <c r="U1843" s="71">
        <f t="shared" si="1080"/>
        <v>250</v>
      </c>
      <c r="V1843" s="71">
        <f t="shared" si="1081"/>
        <v>1</v>
      </c>
      <c r="W1843" s="71">
        <f t="shared" si="1082"/>
        <v>1</v>
      </c>
      <c r="X1843" s="71" t="str">
        <f t="shared" si="1083"/>
        <v/>
      </c>
      <c r="Y1843" s="71" t="str">
        <f t="shared" si="1084"/>
        <v/>
      </c>
      <c r="Z1843" s="71">
        <f t="shared" si="1098"/>
        <v>1</v>
      </c>
      <c r="AA1843" s="71">
        <f t="shared" si="1085"/>
        <v>1</v>
      </c>
      <c r="AB1843" s="71">
        <f t="shared" si="1086"/>
        <v>130</v>
      </c>
      <c r="AC1843" s="71" t="str">
        <f t="shared" si="1087"/>
        <v>Piped System</v>
      </c>
      <c r="AD1843" s="71" t="str">
        <f t="shared" si="1099"/>
        <v/>
      </c>
      <c r="AE1843" s="71">
        <f t="shared" si="1100"/>
        <v>53.169230769230772</v>
      </c>
      <c r="AF1843" s="71">
        <f t="shared" si="1088"/>
        <v>1</v>
      </c>
      <c r="AG1843" s="71" t="str">
        <f t="shared" si="1089"/>
        <v/>
      </c>
      <c r="AH1843" s="71" t="str">
        <f t="shared" si="1090"/>
        <v/>
      </c>
      <c r="AI1843" s="71">
        <f t="shared" si="1091"/>
        <v>0</v>
      </c>
      <c r="AJ1843" s="71" t="str">
        <f t="shared" si="1092"/>
        <v>Turbidity</v>
      </c>
      <c r="AK1843" s="71">
        <f t="shared" si="1093"/>
        <v>1</v>
      </c>
      <c r="AL1843" s="71">
        <f t="shared" si="1101"/>
        <v>0</v>
      </c>
      <c r="AM1843" s="71">
        <f t="shared" si="1094"/>
        <v>0</v>
      </c>
    </row>
    <row r="1844" spans="1:39" x14ac:dyDescent="0.45">
      <c r="A1844" s="71" t="str">
        <f t="shared" si="1064"/>
        <v>2784600170</v>
      </c>
      <c r="B1844" s="71" t="str">
        <f t="shared" si="1065"/>
        <v>23-10-2019 10:29:49 UTC</v>
      </c>
      <c r="C1844" s="71" t="str">
        <f t="shared" si="1066"/>
        <v>mxn6-etk2-bha5</v>
      </c>
      <c r="D1844" s="71" t="str">
        <f t="shared" si="1067"/>
        <v>-15.855469177477062</v>
      </c>
      <c r="E1844" s="71" t="str">
        <f t="shared" si="1068"/>
        <v>35.30330076813698</v>
      </c>
      <c r="F1844" s="71" t="str">
        <f t="shared" si="1069"/>
        <v>757.0</v>
      </c>
      <c r="G1844" s="71" t="str">
        <f t="shared" si="1070"/>
        <v>Malawi</v>
      </c>
      <c r="H1844" s="71" t="str">
        <f t="shared" si="1071"/>
        <v>Chiradzulu</v>
      </c>
      <c r="I1844" s="71" t="str">
        <f t="shared" si="1072"/>
        <v>Mpunga</v>
      </c>
      <c r="J1844" s="71" t="str">
        <f t="shared" si="1073"/>
        <v>Majikita</v>
      </c>
      <c r="K1844" s="71" t="str">
        <f t="shared" si="1074"/>
        <v>Nkhuvinda</v>
      </c>
      <c r="L1844" s="71">
        <f t="shared" si="1075"/>
        <v>0</v>
      </c>
      <c r="M1844" s="71">
        <f t="shared" si="1076"/>
        <v>0</v>
      </c>
      <c r="N1844" s="71">
        <f t="shared" si="1095"/>
        <v>4</v>
      </c>
      <c r="O1844" s="71" t="str">
        <f t="shared" si="1096"/>
        <v>Basic Level of Service</v>
      </c>
      <c r="P1844" s="71">
        <v>1</v>
      </c>
      <c r="Q1844" s="71" t="str">
        <f t="shared" si="1077"/>
        <v>Public Tap</v>
      </c>
      <c r="R1844" s="71" t="str">
        <f t="shared" si="1078"/>
        <v/>
      </c>
      <c r="S1844" s="71" t="str">
        <f t="shared" si="1097"/>
        <v>Public Tap</v>
      </c>
      <c r="T1844" s="71">
        <f t="shared" si="1079"/>
        <v>1</v>
      </c>
      <c r="U1844" s="71">
        <f t="shared" si="1080"/>
        <v>170</v>
      </c>
      <c r="V1844" s="71">
        <f t="shared" si="1081"/>
        <v>1</v>
      </c>
      <c r="W1844" s="71">
        <f t="shared" si="1082"/>
        <v>1</v>
      </c>
      <c r="X1844" s="71" t="str">
        <f t="shared" si="1083"/>
        <v/>
      </c>
      <c r="Y1844" s="71" t="str">
        <f t="shared" si="1084"/>
        <v/>
      </c>
      <c r="Z1844" s="71">
        <f t="shared" si="1098"/>
        <v>1</v>
      </c>
      <c r="AA1844" s="71">
        <f t="shared" si="1085"/>
        <v>0</v>
      </c>
      <c r="AB1844" s="71">
        <f t="shared" si="1086"/>
        <v>0</v>
      </c>
      <c r="AC1844" s="71" t="str">
        <f t="shared" si="1087"/>
        <v>Piped System</v>
      </c>
      <c r="AD1844" s="71" t="str">
        <f t="shared" si="1099"/>
        <v/>
      </c>
      <c r="AE1844" s="71" t="str">
        <f t="shared" si="1100"/>
        <v/>
      </c>
      <c r="AF1844" s="71" t="str">
        <f t="shared" si="1088"/>
        <v>No Data</v>
      </c>
      <c r="AG1844" s="71" t="str">
        <f t="shared" si="1089"/>
        <v/>
      </c>
      <c r="AH1844" s="71" t="str">
        <f t="shared" si="1090"/>
        <v/>
      </c>
      <c r="AI1844" s="71" t="str">
        <f t="shared" si="1091"/>
        <v/>
      </c>
      <c r="AJ1844" s="71" t="str">
        <f t="shared" si="1092"/>
        <v>Turbidity</v>
      </c>
      <c r="AK1844" s="71" t="str">
        <f t="shared" si="1093"/>
        <v/>
      </c>
      <c r="AL1844" s="71" t="str">
        <f t="shared" si="1101"/>
        <v>No Data</v>
      </c>
      <c r="AM1844" s="71">
        <f t="shared" si="1094"/>
        <v>0</v>
      </c>
    </row>
    <row r="1845" spans="1:39" x14ac:dyDescent="0.45">
      <c r="A1845" s="71" t="str">
        <f t="shared" si="1064"/>
        <v>2771700050</v>
      </c>
      <c r="B1845" s="71" t="str">
        <f t="shared" si="1065"/>
        <v>23-10-2019 15:53:33 UTC</v>
      </c>
      <c r="C1845" s="71" t="str">
        <f t="shared" si="1066"/>
        <v>8rag-7r2b-0q8t</v>
      </c>
      <c r="D1845" s="71" t="str">
        <f t="shared" si="1067"/>
        <v>-15.696770581416786</v>
      </c>
      <c r="E1845" s="71" t="str">
        <f t="shared" si="1068"/>
        <v>35.186790972948074</v>
      </c>
      <c r="F1845" s="71" t="str">
        <f t="shared" si="1069"/>
        <v>1062.0</v>
      </c>
      <c r="G1845" s="71" t="str">
        <f t="shared" si="1070"/>
        <v>Malawi</v>
      </c>
      <c r="H1845" s="71" t="str">
        <f t="shared" si="1071"/>
        <v>Chiradzulu</v>
      </c>
      <c r="I1845" s="71" t="str">
        <f t="shared" si="1072"/>
        <v>Mpunga</v>
      </c>
      <c r="J1845" s="71" t="str">
        <f t="shared" si="1073"/>
        <v>Majikita</v>
      </c>
      <c r="K1845" s="71" t="str">
        <f t="shared" si="1074"/>
        <v>Limabani</v>
      </c>
      <c r="L1845" s="71">
        <f t="shared" si="1075"/>
        <v>0</v>
      </c>
      <c r="M1845" s="71">
        <f t="shared" si="1076"/>
        <v>0</v>
      </c>
      <c r="N1845" s="71">
        <f t="shared" si="1095"/>
        <v>3</v>
      </c>
      <c r="O1845" s="71" t="str">
        <f t="shared" si="1096"/>
        <v>Basic Level of Service</v>
      </c>
      <c r="P1845" s="71">
        <v>1</v>
      </c>
      <c r="Q1845" s="71" t="str">
        <f t="shared" si="1077"/>
        <v>Public Tap</v>
      </c>
      <c r="R1845" s="71" t="str">
        <f t="shared" si="1078"/>
        <v/>
      </c>
      <c r="S1845" s="71" t="str">
        <f t="shared" si="1097"/>
        <v>Public Tap</v>
      </c>
      <c r="T1845" s="71">
        <f t="shared" si="1079"/>
        <v>1</v>
      </c>
      <c r="U1845" s="71">
        <f t="shared" si="1080"/>
        <v>350</v>
      </c>
      <c r="V1845" s="71">
        <f t="shared" si="1081"/>
        <v>0</v>
      </c>
      <c r="W1845" s="71">
        <f t="shared" si="1082"/>
        <v>1</v>
      </c>
      <c r="X1845" s="71" t="str">
        <f t="shared" si="1083"/>
        <v/>
      </c>
      <c r="Y1845" s="71" t="str">
        <f t="shared" si="1084"/>
        <v/>
      </c>
      <c r="Z1845" s="71">
        <f t="shared" si="1098"/>
        <v>1</v>
      </c>
      <c r="AA1845" s="71">
        <f t="shared" si="1085"/>
        <v>0</v>
      </c>
      <c r="AB1845" s="71">
        <f t="shared" si="1086"/>
        <v>0</v>
      </c>
      <c r="AC1845" s="71" t="str">
        <f t="shared" si="1087"/>
        <v>Piped System</v>
      </c>
      <c r="AD1845" s="71" t="str">
        <f t="shared" si="1099"/>
        <v/>
      </c>
      <c r="AE1845" s="71" t="str">
        <f t="shared" si="1100"/>
        <v/>
      </c>
      <c r="AF1845" s="71" t="str">
        <f t="shared" si="1088"/>
        <v>No Data</v>
      </c>
      <c r="AG1845" s="71" t="str">
        <f t="shared" si="1089"/>
        <v/>
      </c>
      <c r="AH1845" s="71" t="str">
        <f t="shared" si="1090"/>
        <v/>
      </c>
      <c r="AI1845" s="71" t="str">
        <f t="shared" si="1091"/>
        <v/>
      </c>
      <c r="AJ1845" s="71" t="str">
        <f t="shared" si="1092"/>
        <v>Turbidity</v>
      </c>
      <c r="AK1845" s="71" t="str">
        <f t="shared" si="1093"/>
        <v/>
      </c>
      <c r="AL1845" s="71" t="str">
        <f t="shared" si="1101"/>
        <v>No Data</v>
      </c>
      <c r="AM1845" s="71">
        <f t="shared" si="1094"/>
        <v>0</v>
      </c>
    </row>
  </sheetData>
  <sheetProtection selectLockedCells="1" selectUnlockedCells="1"/>
  <conditionalFormatting sqref="O1:O1048576">
    <cfRule type="containsText" dxfId="4" priority="11" operator="containsText" text="High Level of Service">
      <formula>NOT(ISERROR(SEARCH("High Level of Service",O1)))</formula>
    </cfRule>
    <cfRule type="containsText" dxfId="3" priority="12" operator="containsText" text="Intermediate Level of Service">
      <formula>NOT(ISERROR(SEARCH("Intermediate Level of Service",O1)))</formula>
    </cfRule>
    <cfRule type="containsText" dxfId="2" priority="13" operator="containsText" text="Basic Level of Service">
      <formula>NOT(ISERROR(SEARCH("Basic Level of Service",O1)))</formula>
    </cfRule>
    <cfRule type="containsText" dxfId="1" priority="14" operator="containsText" text="Inadequate Level of Service">
      <formula>NOT(ISERROR(SEARCH("Inadequate Level of Service",O1)))</formula>
    </cfRule>
    <cfRule type="containsText" dxfId="0" priority="15" operator="containsText" text="No Improved System">
      <formula>NOT(ISERROR(SEARCH("No Improved System",O1)))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X1845"/>
  <sheetViews>
    <sheetView tabSelected="1" topLeftCell="O1" workbookViewId="0">
      <selection activeCell="V11" sqref="V11"/>
    </sheetView>
  </sheetViews>
  <sheetFormatPr defaultColWidth="16.53125" defaultRowHeight="14.25" x14ac:dyDescent="0.45"/>
  <cols>
    <col min="57" max="57" width="16.53125" style="73"/>
  </cols>
  <sheetData>
    <row r="1" spans="1:76" s="79" customFormat="1" ht="128.25" x14ac:dyDescent="0.45">
      <c r="A1" s="76" t="s">
        <v>108</v>
      </c>
      <c r="B1" s="76" t="s">
        <v>109</v>
      </c>
      <c r="C1" s="76" t="s">
        <v>110</v>
      </c>
      <c r="D1" s="76" t="s">
        <v>111</v>
      </c>
      <c r="E1" s="76" t="s">
        <v>112</v>
      </c>
      <c r="F1" s="76" t="s">
        <v>113</v>
      </c>
      <c r="G1" s="76" t="s">
        <v>114</v>
      </c>
      <c r="H1" s="76" t="s">
        <v>115</v>
      </c>
      <c r="I1" s="77" t="s">
        <v>30</v>
      </c>
      <c r="J1" s="77" t="s">
        <v>36</v>
      </c>
      <c r="K1" s="77" t="s">
        <v>116</v>
      </c>
      <c r="L1" s="77" t="s">
        <v>117</v>
      </c>
      <c r="M1" s="77" t="s">
        <v>118</v>
      </c>
      <c r="N1" s="77" t="s">
        <v>119</v>
      </c>
      <c r="O1" s="77" t="s">
        <v>120</v>
      </c>
      <c r="P1" s="76" t="s">
        <v>121</v>
      </c>
      <c r="Q1" s="76" t="str">
        <f>'[1]Standard Matching'!$B$3</f>
        <v>--GEOLON--|Longitude</v>
      </c>
      <c r="R1" s="76" t="s">
        <v>122</v>
      </c>
      <c r="S1" s="76" t="s">
        <v>123</v>
      </c>
      <c r="T1" s="76" t="s">
        <v>124</v>
      </c>
      <c r="U1" s="76" t="s">
        <v>125</v>
      </c>
      <c r="V1" s="76" t="s">
        <v>126</v>
      </c>
      <c r="W1" s="76" t="s">
        <v>127</v>
      </c>
      <c r="X1" s="76" t="s">
        <v>128</v>
      </c>
      <c r="Y1" s="76" t="s">
        <v>129</v>
      </c>
      <c r="Z1" s="76" t="s">
        <v>130</v>
      </c>
      <c r="AA1" s="76" t="s">
        <v>131</v>
      </c>
      <c r="AB1" s="76" t="s">
        <v>132</v>
      </c>
      <c r="AC1" s="76" t="s">
        <v>133</v>
      </c>
      <c r="AD1" s="76" t="s">
        <v>134</v>
      </c>
      <c r="AE1" s="76" t="s">
        <v>135</v>
      </c>
      <c r="AF1" s="76" t="s">
        <v>16429</v>
      </c>
      <c r="AG1" s="76" t="s">
        <v>136</v>
      </c>
      <c r="AH1" s="76" t="s">
        <v>137</v>
      </c>
      <c r="AI1" s="76" t="s">
        <v>16431</v>
      </c>
      <c r="AJ1" s="76" t="s">
        <v>138</v>
      </c>
      <c r="AK1" s="76" t="s">
        <v>139</v>
      </c>
      <c r="AL1" s="76" t="s">
        <v>16430</v>
      </c>
      <c r="AM1" s="76" t="s">
        <v>140</v>
      </c>
      <c r="AN1" s="76" t="s">
        <v>141</v>
      </c>
      <c r="AO1" s="76" t="s">
        <v>142</v>
      </c>
      <c r="AP1" s="76" t="s">
        <v>143</v>
      </c>
      <c r="AQ1" s="76" t="s">
        <v>16434</v>
      </c>
      <c r="AR1" s="76" t="s">
        <v>144</v>
      </c>
      <c r="AS1" s="76" t="s">
        <v>145</v>
      </c>
      <c r="AT1" s="76" t="s">
        <v>146</v>
      </c>
      <c r="AU1" s="76" t="s">
        <v>147</v>
      </c>
      <c r="AV1" s="76" t="s">
        <v>148</v>
      </c>
      <c r="AW1" s="76" t="s">
        <v>149</v>
      </c>
      <c r="AX1" s="76" t="s">
        <v>150</v>
      </c>
      <c r="AY1" s="76" t="s">
        <v>151</v>
      </c>
      <c r="AZ1" s="76" t="s">
        <v>152</v>
      </c>
      <c r="BA1" s="76" t="s">
        <v>153</v>
      </c>
      <c r="BB1" s="76" t="s">
        <v>154</v>
      </c>
      <c r="BC1" s="76" t="s">
        <v>155</v>
      </c>
      <c r="BD1" s="76" t="s">
        <v>156</v>
      </c>
      <c r="BE1" s="78" t="s">
        <v>157</v>
      </c>
      <c r="BF1" s="76" t="s">
        <v>158</v>
      </c>
      <c r="BG1" s="76" t="s">
        <v>159</v>
      </c>
      <c r="BH1" s="76" t="s">
        <v>160</v>
      </c>
      <c r="BI1" s="76" t="s">
        <v>16435</v>
      </c>
      <c r="BJ1" s="76" t="s">
        <v>161</v>
      </c>
      <c r="BK1" s="76" t="s">
        <v>162</v>
      </c>
      <c r="BL1" s="76" t="s">
        <v>163</v>
      </c>
      <c r="BM1" s="76" t="s">
        <v>164</v>
      </c>
      <c r="BN1" s="76" t="s">
        <v>165</v>
      </c>
      <c r="BO1" s="76" t="s">
        <v>166</v>
      </c>
      <c r="BP1" s="76" t="s">
        <v>167</v>
      </c>
      <c r="BQ1" s="76" t="s">
        <v>168</v>
      </c>
      <c r="BR1" s="76" t="s">
        <v>169</v>
      </c>
      <c r="BS1" s="76" t="s">
        <v>170</v>
      </c>
      <c r="BT1" s="76" t="s">
        <v>171</v>
      </c>
      <c r="BU1" s="76" t="s">
        <v>172</v>
      </c>
      <c r="BV1" s="76" t="s">
        <v>173</v>
      </c>
      <c r="BW1" s="76" t="s">
        <v>174</v>
      </c>
    </row>
    <row r="2" spans="1:76" x14ac:dyDescent="0.45">
      <c r="A2" t="s">
        <v>175</v>
      </c>
      <c r="B2" t="s">
        <v>176</v>
      </c>
      <c r="C2" t="s">
        <v>177</v>
      </c>
      <c r="D2" t="s">
        <v>178</v>
      </c>
      <c r="E2" t="s">
        <v>179</v>
      </c>
      <c r="F2" t="s">
        <v>180</v>
      </c>
      <c r="G2">
        <v>9</v>
      </c>
      <c r="H2" s="72" t="s">
        <v>181</v>
      </c>
      <c r="I2" s="72" t="s">
        <v>182</v>
      </c>
      <c r="J2" s="72" t="s">
        <v>183</v>
      </c>
      <c r="K2" s="72" t="s">
        <v>184</v>
      </c>
      <c r="L2" s="72" t="s">
        <v>184</v>
      </c>
      <c r="M2" s="72" t="s">
        <v>184</v>
      </c>
      <c r="N2" s="72"/>
      <c r="O2" s="72"/>
      <c r="P2" s="72" t="s">
        <v>185</v>
      </c>
      <c r="Q2" s="72" t="s">
        <v>186</v>
      </c>
      <c r="R2" s="72" t="s">
        <v>187</v>
      </c>
      <c r="S2" s="72" t="s">
        <v>188</v>
      </c>
      <c r="T2" s="72" t="s">
        <v>189</v>
      </c>
      <c r="U2" s="72" t="s">
        <v>190</v>
      </c>
      <c r="V2" s="72" t="s">
        <v>176</v>
      </c>
      <c r="W2">
        <v>165</v>
      </c>
      <c r="X2">
        <v>165</v>
      </c>
      <c r="Y2">
        <v>0</v>
      </c>
      <c r="Z2">
        <v>825</v>
      </c>
      <c r="AA2">
        <v>825</v>
      </c>
      <c r="AB2">
        <v>0</v>
      </c>
      <c r="AC2" s="72" t="s">
        <v>191</v>
      </c>
      <c r="AD2" s="72" t="s">
        <v>192</v>
      </c>
      <c r="AE2" s="72" t="s">
        <v>176</v>
      </c>
      <c r="AF2" s="81" t="str">
        <f>CONCATENATE(AD2,AE2)</f>
        <v>Afridev Handpump</v>
      </c>
      <c r="AG2" s="72" t="s">
        <v>193</v>
      </c>
      <c r="AH2" s="72" t="s">
        <v>191</v>
      </c>
      <c r="AI2" s="72" t="s">
        <v>16432</v>
      </c>
      <c r="AL2" t="str">
        <f>CONCATENATE(AI2,AJ2,AK2)</f>
        <v>Protected</v>
      </c>
      <c r="AM2">
        <v>2017</v>
      </c>
      <c r="AN2" s="72" t="s">
        <v>191</v>
      </c>
      <c r="AQ2" t="str">
        <f>CONCATENATE(BW2," ",AO2,AP2)</f>
        <v xml:space="preserve">Normal </v>
      </c>
      <c r="AR2" s="72" t="s">
        <v>194</v>
      </c>
      <c r="AU2" s="72" t="s">
        <v>195</v>
      </c>
      <c r="AV2" s="72" t="s">
        <v>194</v>
      </c>
      <c r="AY2" s="72" t="s">
        <v>194</v>
      </c>
      <c r="BB2" s="72" t="s">
        <v>194</v>
      </c>
      <c r="BD2" s="72" t="s">
        <v>191</v>
      </c>
      <c r="BE2" s="73">
        <v>0.04</v>
      </c>
      <c r="BF2" s="72" t="s">
        <v>191</v>
      </c>
      <c r="BG2" s="72" t="s">
        <v>196</v>
      </c>
      <c r="BH2" s="72" t="s">
        <v>176</v>
      </c>
      <c r="BI2" s="81" t="str">
        <f>CONCATENATE(BG2," ",BH2)</f>
        <v xml:space="preserve">Turbidity </v>
      </c>
      <c r="BJ2" s="72" t="s">
        <v>191</v>
      </c>
      <c r="BN2">
        <v>47</v>
      </c>
      <c r="BO2">
        <v>24</v>
      </c>
      <c r="BP2" s="72" t="s">
        <v>194</v>
      </c>
      <c r="BR2" s="72" t="s">
        <v>194</v>
      </c>
      <c r="BT2">
        <v>20</v>
      </c>
      <c r="BU2">
        <v>4</v>
      </c>
      <c r="BV2" s="72" t="s">
        <v>191</v>
      </c>
      <c r="BW2" s="72" t="s">
        <v>197</v>
      </c>
      <c r="BX2" t="s">
        <v>198</v>
      </c>
    </row>
    <row r="3" spans="1:76" x14ac:dyDescent="0.45">
      <c r="A3" t="s">
        <v>199</v>
      </c>
      <c r="B3" t="s">
        <v>176</v>
      </c>
      <c r="C3" t="s">
        <v>200</v>
      </c>
      <c r="D3" t="s">
        <v>201</v>
      </c>
      <c r="E3" t="s">
        <v>202</v>
      </c>
      <c r="F3" t="s">
        <v>203</v>
      </c>
      <c r="G3">
        <v>9</v>
      </c>
      <c r="H3" s="72" t="s">
        <v>181</v>
      </c>
      <c r="I3" s="72" t="s">
        <v>182</v>
      </c>
      <c r="J3" s="72" t="s">
        <v>183</v>
      </c>
      <c r="K3" s="72" t="s">
        <v>204</v>
      </c>
      <c r="L3" s="72" t="s">
        <v>205</v>
      </c>
      <c r="M3" s="72" t="s">
        <v>206</v>
      </c>
      <c r="N3" s="72"/>
      <c r="O3" s="72"/>
      <c r="P3" s="72" t="s">
        <v>207</v>
      </c>
      <c r="Q3" s="72" t="s">
        <v>208</v>
      </c>
      <c r="R3" s="72" t="s">
        <v>209</v>
      </c>
      <c r="S3" s="74" t="s">
        <v>210</v>
      </c>
      <c r="T3" s="72"/>
      <c r="U3" s="72" t="s">
        <v>176</v>
      </c>
      <c r="V3" s="72" t="s">
        <v>211</v>
      </c>
      <c r="W3">
        <v>3</v>
      </c>
      <c r="X3">
        <v>3</v>
      </c>
      <c r="Y3">
        <v>0</v>
      </c>
      <c r="Z3">
        <v>4</v>
      </c>
      <c r="AA3">
        <v>4</v>
      </c>
      <c r="AB3">
        <v>0</v>
      </c>
      <c r="AC3" s="72" t="s">
        <v>191</v>
      </c>
      <c r="AD3" s="72" t="s">
        <v>212</v>
      </c>
      <c r="AE3" s="72" t="s">
        <v>176</v>
      </c>
      <c r="AF3" s="81" t="str">
        <f t="shared" ref="AF3:AF66" si="0">CONCATENATE(AD3,AE3)</f>
        <v>Public Tap</v>
      </c>
      <c r="AG3" s="72" t="s">
        <v>193</v>
      </c>
      <c r="AH3" s="72" t="s">
        <v>191</v>
      </c>
      <c r="AI3" s="72" t="s">
        <v>16432</v>
      </c>
      <c r="AL3" t="str">
        <f t="shared" ref="AL3:AL66" si="1">CONCATENATE(AI3,AJ3,AK3)</f>
        <v>Protected</v>
      </c>
      <c r="AM3">
        <v>2016</v>
      </c>
      <c r="AN3" s="72" t="s">
        <v>191</v>
      </c>
      <c r="AQ3" t="str">
        <f t="shared" ref="AQ3:AQ66" si="2">CONCATENATE(BW3," ",AO3,AP3)</f>
        <v xml:space="preserve">Normal </v>
      </c>
      <c r="AR3" s="72" t="s">
        <v>194</v>
      </c>
      <c r="AU3" s="72" t="s">
        <v>195</v>
      </c>
      <c r="AV3" s="72" t="s">
        <v>194</v>
      </c>
      <c r="AY3" s="72" t="s">
        <v>191</v>
      </c>
      <c r="AZ3">
        <v>302</v>
      </c>
      <c r="BA3" s="72" t="s">
        <v>213</v>
      </c>
      <c r="BB3" s="72" t="s">
        <v>194</v>
      </c>
      <c r="BD3" s="72" t="s">
        <v>191</v>
      </c>
      <c r="BE3" s="73">
        <v>2E-3</v>
      </c>
      <c r="BF3" s="72" t="s">
        <v>194</v>
      </c>
      <c r="BG3" s="80" t="s">
        <v>196</v>
      </c>
      <c r="BI3" s="81" t="str">
        <f t="shared" ref="BI3:BI66" si="3">CONCATENATE(BG3," ",BH3)</f>
        <v xml:space="preserve">Turbidity </v>
      </c>
      <c r="BN3">
        <v>49</v>
      </c>
      <c r="BO3">
        <v>24</v>
      </c>
      <c r="BP3" s="72" t="s">
        <v>194</v>
      </c>
      <c r="BR3" s="72" t="s">
        <v>194</v>
      </c>
      <c r="BT3">
        <v>20</v>
      </c>
      <c r="BU3">
        <v>15</v>
      </c>
      <c r="BV3" s="72" t="s">
        <v>191</v>
      </c>
      <c r="BW3" s="72" t="s">
        <v>197</v>
      </c>
      <c r="BX3" t="s">
        <v>214</v>
      </c>
    </row>
    <row r="4" spans="1:76" x14ac:dyDescent="0.45">
      <c r="A4" t="s">
        <v>215</v>
      </c>
      <c r="B4" t="s">
        <v>176</v>
      </c>
      <c r="C4" t="s">
        <v>216</v>
      </c>
      <c r="D4" t="s">
        <v>217</v>
      </c>
      <c r="E4" t="s">
        <v>218</v>
      </c>
      <c r="F4" t="s">
        <v>219</v>
      </c>
      <c r="G4">
        <v>9</v>
      </c>
      <c r="H4" s="72" t="s">
        <v>181</v>
      </c>
      <c r="I4" s="72" t="s">
        <v>182</v>
      </c>
      <c r="J4" s="72" t="s">
        <v>183</v>
      </c>
      <c r="K4" s="72" t="s">
        <v>220</v>
      </c>
      <c r="L4" s="72" t="s">
        <v>220</v>
      </c>
      <c r="M4" s="72" t="s">
        <v>220</v>
      </c>
      <c r="N4" s="72"/>
      <c r="O4" s="72"/>
      <c r="P4" s="72" t="s">
        <v>221</v>
      </c>
      <c r="Q4" s="72" t="s">
        <v>222</v>
      </c>
      <c r="R4" s="72" t="s">
        <v>223</v>
      </c>
      <c r="S4" s="72" t="s">
        <v>224</v>
      </c>
      <c r="T4" s="72" t="s">
        <v>225</v>
      </c>
      <c r="U4" s="72" t="s">
        <v>226</v>
      </c>
      <c r="V4" s="72" t="s">
        <v>176</v>
      </c>
      <c r="W4">
        <v>217</v>
      </c>
      <c r="X4">
        <v>207</v>
      </c>
      <c r="Y4">
        <v>10</v>
      </c>
      <c r="Z4">
        <v>125</v>
      </c>
      <c r="AA4">
        <v>1035</v>
      </c>
      <c r="AB4">
        <v>50</v>
      </c>
      <c r="AC4" s="72" t="s">
        <v>191</v>
      </c>
      <c r="AD4" s="72" t="s">
        <v>192</v>
      </c>
      <c r="AE4" s="72" t="s">
        <v>176</v>
      </c>
      <c r="AF4" s="81" t="str">
        <f t="shared" si="0"/>
        <v>Afridev Handpump</v>
      </c>
      <c r="AG4" s="72" t="s">
        <v>193</v>
      </c>
      <c r="AH4" s="72" t="s">
        <v>191</v>
      </c>
      <c r="AI4" s="72" t="s">
        <v>16432</v>
      </c>
      <c r="AL4" t="str">
        <f t="shared" si="1"/>
        <v>Protected</v>
      </c>
      <c r="AM4">
        <v>2016</v>
      </c>
      <c r="AN4" s="72" t="s">
        <v>191</v>
      </c>
      <c r="AQ4" t="str">
        <f t="shared" si="2"/>
        <v xml:space="preserve">Poor </v>
      </c>
      <c r="AR4" s="72" t="s">
        <v>194</v>
      </c>
      <c r="AU4" s="72" t="s">
        <v>195</v>
      </c>
      <c r="AV4" s="72" t="s">
        <v>194</v>
      </c>
      <c r="AY4" s="72" t="s">
        <v>191</v>
      </c>
      <c r="AZ4">
        <v>901</v>
      </c>
      <c r="BA4" s="72" t="s">
        <v>93</v>
      </c>
      <c r="BB4" s="72" t="s">
        <v>194</v>
      </c>
      <c r="BD4" s="72" t="s">
        <v>191</v>
      </c>
      <c r="BE4" s="73">
        <v>0.78</v>
      </c>
      <c r="BF4" s="72" t="s">
        <v>191</v>
      </c>
      <c r="BG4" s="72" t="s">
        <v>196</v>
      </c>
      <c r="BH4" s="72" t="s">
        <v>176</v>
      </c>
      <c r="BI4" s="81" t="str">
        <f t="shared" si="3"/>
        <v xml:space="preserve">Turbidity </v>
      </c>
      <c r="BJ4" s="72" t="s">
        <v>191</v>
      </c>
      <c r="BN4">
        <v>70</v>
      </c>
      <c r="BO4">
        <v>24</v>
      </c>
      <c r="BP4" s="72" t="s">
        <v>194</v>
      </c>
      <c r="BR4" s="72" t="s">
        <v>194</v>
      </c>
      <c r="BT4">
        <v>20</v>
      </c>
      <c r="BU4">
        <v>5</v>
      </c>
      <c r="BV4" s="72" t="s">
        <v>191</v>
      </c>
      <c r="BW4" s="72" t="s">
        <v>227</v>
      </c>
      <c r="BX4" t="s">
        <v>228</v>
      </c>
    </row>
    <row r="5" spans="1:76" x14ac:dyDescent="0.45">
      <c r="A5" t="s">
        <v>229</v>
      </c>
      <c r="B5" t="s">
        <v>176</v>
      </c>
      <c r="C5" t="s">
        <v>230</v>
      </c>
      <c r="D5" t="s">
        <v>231</v>
      </c>
      <c r="E5" t="s">
        <v>232</v>
      </c>
      <c r="F5" t="s">
        <v>233</v>
      </c>
      <c r="G5">
        <v>9</v>
      </c>
      <c r="H5" s="72" t="s">
        <v>181</v>
      </c>
      <c r="I5" s="72" t="s">
        <v>182</v>
      </c>
      <c r="J5" s="72" t="s">
        <v>183</v>
      </c>
      <c r="K5" s="72" t="s">
        <v>220</v>
      </c>
      <c r="L5" s="72" t="s">
        <v>220</v>
      </c>
      <c r="M5" s="72" t="s">
        <v>220</v>
      </c>
      <c r="N5" s="72"/>
      <c r="O5" s="72"/>
      <c r="P5" s="72" t="s">
        <v>234</v>
      </c>
      <c r="Q5" s="72" t="s">
        <v>235</v>
      </c>
      <c r="R5" s="72" t="s">
        <v>236</v>
      </c>
      <c r="S5" s="72" t="s">
        <v>237</v>
      </c>
      <c r="T5" s="72"/>
      <c r="U5" s="72" t="s">
        <v>226</v>
      </c>
      <c r="V5" s="72" t="s">
        <v>176</v>
      </c>
      <c r="W5">
        <v>217</v>
      </c>
      <c r="X5">
        <v>50</v>
      </c>
      <c r="Y5">
        <v>0</v>
      </c>
      <c r="Z5">
        <v>250</v>
      </c>
      <c r="AA5">
        <v>250</v>
      </c>
      <c r="AB5">
        <v>0</v>
      </c>
      <c r="AC5" s="72" t="s">
        <v>191</v>
      </c>
      <c r="AD5" s="72" t="s">
        <v>192</v>
      </c>
      <c r="AE5" s="72" t="s">
        <v>176</v>
      </c>
      <c r="AF5" s="81" t="str">
        <f t="shared" si="0"/>
        <v>Afridev Handpump</v>
      </c>
      <c r="AG5" s="72" t="s">
        <v>193</v>
      </c>
      <c r="AH5" s="72" t="s">
        <v>191</v>
      </c>
      <c r="AI5" s="72" t="s">
        <v>16432</v>
      </c>
      <c r="AL5" t="str">
        <f t="shared" si="1"/>
        <v>Protected</v>
      </c>
      <c r="AM5">
        <v>2007</v>
      </c>
      <c r="AN5" s="72" t="s">
        <v>191</v>
      </c>
      <c r="AQ5" t="str">
        <f t="shared" si="2"/>
        <v xml:space="preserve">Normal </v>
      </c>
      <c r="AR5" s="72" t="s">
        <v>191</v>
      </c>
      <c r="AS5">
        <v>0</v>
      </c>
      <c r="AT5">
        <v>0</v>
      </c>
      <c r="AU5" s="72" t="s">
        <v>195</v>
      </c>
      <c r="AV5" s="72" t="s">
        <v>194</v>
      </c>
      <c r="AY5" s="72" t="s">
        <v>191</v>
      </c>
      <c r="AZ5">
        <v>1714</v>
      </c>
      <c r="BA5" s="72" t="s">
        <v>93</v>
      </c>
      <c r="BB5" s="72" t="s">
        <v>194</v>
      </c>
      <c r="BD5" s="72" t="s">
        <v>191</v>
      </c>
      <c r="BE5" s="73">
        <v>0.25</v>
      </c>
      <c r="BF5" s="72" t="s">
        <v>191</v>
      </c>
      <c r="BG5" s="72" t="s">
        <v>196</v>
      </c>
      <c r="BH5" s="72" t="s">
        <v>176</v>
      </c>
      <c r="BI5" s="81" t="str">
        <f t="shared" si="3"/>
        <v xml:space="preserve">Turbidity </v>
      </c>
      <c r="BJ5" s="72" t="s">
        <v>191</v>
      </c>
      <c r="BN5">
        <v>20</v>
      </c>
      <c r="BO5">
        <v>24</v>
      </c>
      <c r="BP5" s="72" t="s">
        <v>194</v>
      </c>
      <c r="BR5" s="72" t="s">
        <v>194</v>
      </c>
      <c r="BT5">
        <v>40</v>
      </c>
      <c r="BU5">
        <v>4</v>
      </c>
      <c r="BV5" s="72" t="s">
        <v>191</v>
      </c>
      <c r="BW5" s="72" t="s">
        <v>197</v>
      </c>
      <c r="BX5" t="s">
        <v>238</v>
      </c>
    </row>
    <row r="6" spans="1:76" x14ac:dyDescent="0.45">
      <c r="A6" t="s">
        <v>239</v>
      </c>
      <c r="B6" t="s">
        <v>176</v>
      </c>
      <c r="C6" t="s">
        <v>240</v>
      </c>
      <c r="D6" t="s">
        <v>241</v>
      </c>
      <c r="E6" t="s">
        <v>242</v>
      </c>
      <c r="F6" t="s">
        <v>243</v>
      </c>
      <c r="G6">
        <v>9</v>
      </c>
      <c r="H6" s="72" t="s">
        <v>244</v>
      </c>
      <c r="I6" s="72" t="s">
        <v>182</v>
      </c>
      <c r="J6" s="72" t="s">
        <v>183</v>
      </c>
      <c r="K6" s="72" t="s">
        <v>220</v>
      </c>
      <c r="L6" s="72" t="s">
        <v>220</v>
      </c>
      <c r="M6" s="72" t="s">
        <v>245</v>
      </c>
      <c r="N6" s="72"/>
      <c r="O6" s="72"/>
      <c r="P6" s="72" t="s">
        <v>246</v>
      </c>
      <c r="Q6" s="72" t="s">
        <v>247</v>
      </c>
      <c r="R6" s="72" t="s">
        <v>248</v>
      </c>
      <c r="S6" s="72" t="s">
        <v>249</v>
      </c>
      <c r="T6" s="72" t="s">
        <v>250</v>
      </c>
      <c r="U6" s="72" t="s">
        <v>251</v>
      </c>
      <c r="V6" s="72" t="s">
        <v>176</v>
      </c>
      <c r="W6">
        <v>215</v>
      </c>
      <c r="X6">
        <v>20</v>
      </c>
      <c r="Y6">
        <v>20</v>
      </c>
      <c r="Z6">
        <v>110</v>
      </c>
      <c r="AA6">
        <v>110</v>
      </c>
      <c r="AB6">
        <v>195</v>
      </c>
      <c r="AC6" s="72" t="s">
        <v>191</v>
      </c>
      <c r="AD6" s="72" t="s">
        <v>192</v>
      </c>
      <c r="AE6" s="72" t="s">
        <v>176</v>
      </c>
      <c r="AF6" s="81" t="str">
        <f t="shared" si="0"/>
        <v>Afridev Handpump</v>
      </c>
      <c r="AG6" s="72" t="s">
        <v>193</v>
      </c>
      <c r="AH6" s="72" t="s">
        <v>191</v>
      </c>
      <c r="AI6" s="72" t="s">
        <v>16432</v>
      </c>
      <c r="AL6" t="str">
        <f t="shared" si="1"/>
        <v>Protected</v>
      </c>
      <c r="AM6">
        <v>1998</v>
      </c>
      <c r="AN6" s="72" t="s">
        <v>191</v>
      </c>
      <c r="AQ6" t="str">
        <f t="shared" si="2"/>
        <v xml:space="preserve">Poor </v>
      </c>
      <c r="AR6" s="72" t="s">
        <v>191</v>
      </c>
      <c r="AS6">
        <v>1</v>
      </c>
      <c r="AT6">
        <v>360</v>
      </c>
      <c r="AU6" s="72" t="s">
        <v>195</v>
      </c>
      <c r="AV6" s="72" t="s">
        <v>194</v>
      </c>
      <c r="AY6" s="72" t="s">
        <v>191</v>
      </c>
      <c r="AZ6">
        <v>102</v>
      </c>
      <c r="BA6" s="72" t="s">
        <v>93</v>
      </c>
      <c r="BB6" s="72" t="s">
        <v>194</v>
      </c>
      <c r="BD6" s="72" t="s">
        <v>191</v>
      </c>
      <c r="BE6" s="73">
        <v>0.28000000000000003</v>
      </c>
      <c r="BF6" s="72" t="s">
        <v>191</v>
      </c>
      <c r="BG6" s="72" t="s">
        <v>196</v>
      </c>
      <c r="BH6" s="72" t="s">
        <v>176</v>
      </c>
      <c r="BI6" s="81" t="str">
        <f t="shared" si="3"/>
        <v xml:space="preserve">Turbidity </v>
      </c>
      <c r="BJ6" s="72" t="s">
        <v>191</v>
      </c>
      <c r="BN6">
        <v>80</v>
      </c>
      <c r="BO6">
        <v>24</v>
      </c>
      <c r="BP6" s="72" t="s">
        <v>194</v>
      </c>
      <c r="BR6" s="72" t="s">
        <v>194</v>
      </c>
      <c r="BT6">
        <v>20</v>
      </c>
      <c r="BU6">
        <v>3</v>
      </c>
      <c r="BV6" s="72" t="s">
        <v>191</v>
      </c>
      <c r="BW6" s="72" t="s">
        <v>227</v>
      </c>
      <c r="BX6" t="s">
        <v>252</v>
      </c>
    </row>
    <row r="7" spans="1:76" x14ac:dyDescent="0.45">
      <c r="A7" t="s">
        <v>253</v>
      </c>
      <c r="B7" t="s">
        <v>176</v>
      </c>
      <c r="C7" t="s">
        <v>254</v>
      </c>
      <c r="D7" t="s">
        <v>255</v>
      </c>
      <c r="E7" t="s">
        <v>256</v>
      </c>
      <c r="F7" t="s">
        <v>257</v>
      </c>
      <c r="G7">
        <v>9</v>
      </c>
      <c r="H7" s="72" t="s">
        <v>181</v>
      </c>
      <c r="I7" s="72" t="s">
        <v>182</v>
      </c>
      <c r="J7" s="72" t="s">
        <v>183</v>
      </c>
      <c r="K7" s="72" t="s">
        <v>204</v>
      </c>
      <c r="L7" s="72" t="s">
        <v>205</v>
      </c>
      <c r="M7" s="72" t="s">
        <v>205</v>
      </c>
      <c r="N7" s="72"/>
      <c r="O7" s="72"/>
      <c r="P7" s="72" t="s">
        <v>258</v>
      </c>
      <c r="Q7" s="72" t="s">
        <v>259</v>
      </c>
      <c r="R7" s="72" t="s">
        <v>260</v>
      </c>
      <c r="S7" s="72" t="s">
        <v>261</v>
      </c>
      <c r="T7" s="72" t="s">
        <v>262</v>
      </c>
      <c r="U7" s="72" t="s">
        <v>226</v>
      </c>
      <c r="V7" s="72" t="s">
        <v>176</v>
      </c>
      <c r="W7">
        <v>123</v>
      </c>
      <c r="X7">
        <v>60</v>
      </c>
      <c r="Y7">
        <v>60</v>
      </c>
      <c r="Z7">
        <v>300</v>
      </c>
      <c r="AA7">
        <v>300</v>
      </c>
      <c r="AB7">
        <v>0</v>
      </c>
      <c r="AC7" s="72" t="s">
        <v>191</v>
      </c>
      <c r="AD7" s="72" t="s">
        <v>192</v>
      </c>
      <c r="AE7" s="72" t="s">
        <v>176</v>
      </c>
      <c r="AF7" s="81" t="str">
        <f t="shared" si="0"/>
        <v>Afridev Handpump</v>
      </c>
      <c r="AG7" s="72" t="s">
        <v>193</v>
      </c>
      <c r="AH7" s="72" t="s">
        <v>191</v>
      </c>
      <c r="AI7" s="72" t="s">
        <v>16432</v>
      </c>
      <c r="AL7" t="str">
        <f t="shared" si="1"/>
        <v>Protected</v>
      </c>
      <c r="AM7">
        <v>2002</v>
      </c>
      <c r="AN7" s="72" t="s">
        <v>191</v>
      </c>
      <c r="AQ7" t="str">
        <f t="shared" si="2"/>
        <v xml:space="preserve">Normal </v>
      </c>
      <c r="AR7" s="72" t="s">
        <v>191</v>
      </c>
      <c r="AS7">
        <v>4</v>
      </c>
      <c r="AT7">
        <v>3</v>
      </c>
      <c r="AU7" s="72" t="s">
        <v>195</v>
      </c>
      <c r="AV7" s="72" t="s">
        <v>194</v>
      </c>
      <c r="AY7" s="72" t="s">
        <v>191</v>
      </c>
      <c r="AZ7">
        <v>1201</v>
      </c>
      <c r="BA7" s="72" t="s">
        <v>93</v>
      </c>
      <c r="BB7" s="72" t="s">
        <v>194</v>
      </c>
      <c r="BD7" s="72" t="s">
        <v>191</v>
      </c>
      <c r="BE7" s="73">
        <v>0.35</v>
      </c>
      <c r="BF7" s="72" t="s">
        <v>191</v>
      </c>
      <c r="BG7" s="72" t="s">
        <v>196</v>
      </c>
      <c r="BH7" s="72" t="s">
        <v>176</v>
      </c>
      <c r="BI7" s="81" t="str">
        <f t="shared" si="3"/>
        <v xml:space="preserve">Turbidity </v>
      </c>
      <c r="BJ7" s="72" t="s">
        <v>191</v>
      </c>
      <c r="BN7">
        <v>83</v>
      </c>
      <c r="BO7">
        <v>24</v>
      </c>
      <c r="BP7" s="72" t="s">
        <v>194</v>
      </c>
      <c r="BR7" s="72" t="s">
        <v>191</v>
      </c>
      <c r="BS7">
        <v>93</v>
      </c>
      <c r="BT7">
        <v>20</v>
      </c>
      <c r="BU7">
        <v>3</v>
      </c>
      <c r="BV7" s="72" t="s">
        <v>191</v>
      </c>
      <c r="BW7" s="72" t="s">
        <v>197</v>
      </c>
      <c r="BX7" t="s">
        <v>263</v>
      </c>
    </row>
    <row r="8" spans="1:76" x14ac:dyDescent="0.45">
      <c r="A8" t="s">
        <v>264</v>
      </c>
      <c r="B8" t="s">
        <v>176</v>
      </c>
      <c r="C8" t="s">
        <v>265</v>
      </c>
      <c r="D8" t="s">
        <v>266</v>
      </c>
      <c r="E8" t="s">
        <v>267</v>
      </c>
      <c r="F8" t="s">
        <v>268</v>
      </c>
      <c r="G8">
        <v>9</v>
      </c>
      <c r="H8" s="72" t="s">
        <v>181</v>
      </c>
      <c r="I8" s="72" t="s">
        <v>182</v>
      </c>
      <c r="J8" s="72" t="s">
        <v>183</v>
      </c>
      <c r="K8" s="72" t="s">
        <v>184</v>
      </c>
      <c r="L8" s="72" t="s">
        <v>184</v>
      </c>
      <c r="M8" s="72" t="s">
        <v>184</v>
      </c>
      <c r="N8" s="72"/>
      <c r="O8" s="72"/>
      <c r="P8" s="72" t="s">
        <v>269</v>
      </c>
      <c r="Q8" s="72" t="s">
        <v>270</v>
      </c>
      <c r="R8" s="72" t="s">
        <v>271</v>
      </c>
      <c r="S8" s="72" t="s">
        <v>272</v>
      </c>
      <c r="T8" s="72"/>
      <c r="U8" s="72" t="s">
        <v>226</v>
      </c>
      <c r="V8" s="72" t="s">
        <v>176</v>
      </c>
      <c r="W8">
        <v>165</v>
      </c>
      <c r="X8">
        <v>165</v>
      </c>
      <c r="Y8">
        <v>0</v>
      </c>
      <c r="Z8">
        <v>85</v>
      </c>
      <c r="AA8">
        <v>165</v>
      </c>
      <c r="AB8">
        <v>0</v>
      </c>
      <c r="AC8" s="72" t="s">
        <v>191</v>
      </c>
      <c r="AD8" s="72" t="s">
        <v>192</v>
      </c>
      <c r="AE8" s="72" t="s">
        <v>176</v>
      </c>
      <c r="AF8" s="81" t="str">
        <f t="shared" si="0"/>
        <v>Afridev Handpump</v>
      </c>
      <c r="AG8" s="72" t="s">
        <v>193</v>
      </c>
      <c r="AH8" s="72" t="s">
        <v>191</v>
      </c>
      <c r="AI8" s="72" t="s">
        <v>16432</v>
      </c>
      <c r="AL8" t="str">
        <f t="shared" si="1"/>
        <v>Protected</v>
      </c>
      <c r="AM8">
        <v>2015</v>
      </c>
      <c r="AN8" s="72" t="s">
        <v>191</v>
      </c>
      <c r="AQ8" t="str">
        <f t="shared" si="2"/>
        <v xml:space="preserve">Normal </v>
      </c>
      <c r="AR8" s="72" t="s">
        <v>194</v>
      </c>
      <c r="AU8" s="72" t="s">
        <v>195</v>
      </c>
      <c r="AV8" s="72" t="s">
        <v>194</v>
      </c>
      <c r="AY8" s="72" t="s">
        <v>191</v>
      </c>
      <c r="AZ8">
        <v>601</v>
      </c>
      <c r="BA8" s="72" t="s">
        <v>93</v>
      </c>
      <c r="BB8" s="72" t="s">
        <v>194</v>
      </c>
      <c r="BD8" s="72" t="s">
        <v>191</v>
      </c>
      <c r="BE8" s="73">
        <v>0.97</v>
      </c>
      <c r="BF8" s="72" t="s">
        <v>194</v>
      </c>
      <c r="BG8" s="80" t="s">
        <v>196</v>
      </c>
      <c r="BI8" s="81" t="str">
        <f t="shared" si="3"/>
        <v xml:space="preserve">Turbidity </v>
      </c>
      <c r="BN8">
        <v>55</v>
      </c>
      <c r="BO8">
        <v>24</v>
      </c>
      <c r="BP8" s="72" t="s">
        <v>194</v>
      </c>
      <c r="BR8" s="72" t="s">
        <v>194</v>
      </c>
      <c r="BT8">
        <v>20</v>
      </c>
      <c r="BU8">
        <v>2</v>
      </c>
      <c r="BV8" s="72" t="s">
        <v>191</v>
      </c>
      <c r="BW8" s="72" t="s">
        <v>197</v>
      </c>
      <c r="BX8" t="s">
        <v>273</v>
      </c>
    </row>
    <row r="9" spans="1:76" x14ac:dyDescent="0.45">
      <c r="A9" t="s">
        <v>274</v>
      </c>
      <c r="B9" t="s">
        <v>176</v>
      </c>
      <c r="C9" t="s">
        <v>230</v>
      </c>
      <c r="D9" t="s">
        <v>275</v>
      </c>
      <c r="E9" t="s">
        <v>276</v>
      </c>
      <c r="F9" t="s">
        <v>277</v>
      </c>
      <c r="G9">
        <v>9</v>
      </c>
      <c r="H9" s="72" t="s">
        <v>181</v>
      </c>
      <c r="I9" s="72" t="s">
        <v>182</v>
      </c>
      <c r="J9" s="72" t="s">
        <v>183</v>
      </c>
      <c r="K9" s="72" t="s">
        <v>220</v>
      </c>
      <c r="L9" s="72" t="s">
        <v>220</v>
      </c>
      <c r="M9" s="72" t="s">
        <v>220</v>
      </c>
      <c r="N9" s="72"/>
      <c r="O9" s="72"/>
      <c r="P9" s="72" t="s">
        <v>278</v>
      </c>
      <c r="Q9" s="72" t="s">
        <v>279</v>
      </c>
      <c r="R9" s="72" t="s">
        <v>280</v>
      </c>
      <c r="S9" s="72" t="s">
        <v>281</v>
      </c>
      <c r="T9" s="72"/>
      <c r="U9" s="72" t="s">
        <v>190</v>
      </c>
      <c r="V9" s="72" t="s">
        <v>176</v>
      </c>
      <c r="W9">
        <v>217</v>
      </c>
      <c r="X9">
        <v>21</v>
      </c>
      <c r="Y9">
        <v>0</v>
      </c>
      <c r="Z9">
        <v>105</v>
      </c>
      <c r="AA9">
        <v>1035</v>
      </c>
      <c r="AB9">
        <v>10</v>
      </c>
      <c r="AC9" s="72" t="s">
        <v>191</v>
      </c>
      <c r="AD9" s="72" t="s">
        <v>192</v>
      </c>
      <c r="AE9" s="72" t="s">
        <v>176</v>
      </c>
      <c r="AF9" s="81" t="str">
        <f t="shared" si="0"/>
        <v>Afridev Handpump</v>
      </c>
      <c r="AG9" s="72" t="s">
        <v>193</v>
      </c>
      <c r="AH9" s="72" t="s">
        <v>191</v>
      </c>
      <c r="AI9" s="72" t="s">
        <v>16432</v>
      </c>
      <c r="AL9" t="str">
        <f t="shared" si="1"/>
        <v>Protected</v>
      </c>
      <c r="AM9">
        <v>2015</v>
      </c>
      <c r="AN9" s="72" t="s">
        <v>191</v>
      </c>
      <c r="AQ9" t="str">
        <f t="shared" si="2"/>
        <v xml:space="preserve">Normal </v>
      </c>
      <c r="AR9" s="72" t="s">
        <v>194</v>
      </c>
      <c r="AU9" s="72" t="s">
        <v>195</v>
      </c>
      <c r="AV9" s="72" t="s">
        <v>194</v>
      </c>
      <c r="AY9" s="72" t="s">
        <v>191</v>
      </c>
      <c r="AZ9">
        <v>1715</v>
      </c>
      <c r="BA9" s="72" t="s">
        <v>93</v>
      </c>
      <c r="BB9" s="72" t="s">
        <v>194</v>
      </c>
      <c r="BD9" s="72" t="s">
        <v>191</v>
      </c>
      <c r="BE9" s="73">
        <v>8.6300000000000008</v>
      </c>
      <c r="BF9" s="72" t="s">
        <v>191</v>
      </c>
      <c r="BG9" s="72" t="s">
        <v>196</v>
      </c>
      <c r="BH9" s="72" t="s">
        <v>176</v>
      </c>
      <c r="BI9" s="81" t="str">
        <f t="shared" si="3"/>
        <v xml:space="preserve">Turbidity </v>
      </c>
      <c r="BJ9" s="72" t="s">
        <v>191</v>
      </c>
      <c r="BN9">
        <v>90</v>
      </c>
      <c r="BO9">
        <v>24</v>
      </c>
      <c r="BP9" s="72" t="s">
        <v>194</v>
      </c>
      <c r="BR9" s="72" t="s">
        <v>194</v>
      </c>
      <c r="BT9">
        <v>20</v>
      </c>
      <c r="BU9">
        <v>5</v>
      </c>
      <c r="BV9" s="72" t="s">
        <v>194</v>
      </c>
      <c r="BW9" s="72" t="s">
        <v>197</v>
      </c>
      <c r="BX9" t="s">
        <v>282</v>
      </c>
    </row>
    <row r="10" spans="1:76" x14ac:dyDescent="0.45">
      <c r="A10" t="s">
        <v>283</v>
      </c>
      <c r="B10" t="s">
        <v>176</v>
      </c>
      <c r="C10" t="s">
        <v>284</v>
      </c>
      <c r="D10" t="s">
        <v>285</v>
      </c>
      <c r="E10" t="s">
        <v>286</v>
      </c>
      <c r="F10" t="s">
        <v>287</v>
      </c>
      <c r="G10">
        <v>9</v>
      </c>
      <c r="H10" s="72" t="s">
        <v>181</v>
      </c>
      <c r="I10" s="72" t="s">
        <v>182</v>
      </c>
      <c r="J10" s="72" t="s">
        <v>183</v>
      </c>
      <c r="K10" s="72" t="s">
        <v>184</v>
      </c>
      <c r="L10" s="72" t="s">
        <v>288</v>
      </c>
      <c r="M10" s="72" t="s">
        <v>289</v>
      </c>
      <c r="N10" s="72"/>
      <c r="O10" s="72"/>
      <c r="P10" s="72" t="s">
        <v>290</v>
      </c>
      <c r="Q10" s="72" t="s">
        <v>291</v>
      </c>
      <c r="R10" s="72" t="s">
        <v>292</v>
      </c>
      <c r="S10" s="72" t="s">
        <v>293</v>
      </c>
      <c r="T10" s="72" t="s">
        <v>294</v>
      </c>
      <c r="U10" s="72" t="s">
        <v>251</v>
      </c>
      <c r="V10" s="72" t="s">
        <v>176</v>
      </c>
      <c r="W10">
        <v>85</v>
      </c>
      <c r="X10">
        <v>35</v>
      </c>
      <c r="Y10">
        <v>15</v>
      </c>
      <c r="Z10">
        <v>175</v>
      </c>
      <c r="AA10">
        <v>325</v>
      </c>
      <c r="AB10">
        <v>75</v>
      </c>
      <c r="AC10" s="72" t="s">
        <v>191</v>
      </c>
      <c r="AD10" s="72" t="s">
        <v>192</v>
      </c>
      <c r="AE10" s="72" t="s">
        <v>176</v>
      </c>
      <c r="AF10" s="81" t="str">
        <f t="shared" si="0"/>
        <v>Afridev Handpump</v>
      </c>
      <c r="AG10" s="72" t="s">
        <v>193</v>
      </c>
      <c r="AH10" s="72" t="s">
        <v>191</v>
      </c>
      <c r="AI10" s="72" t="s">
        <v>16432</v>
      </c>
      <c r="AL10" t="str">
        <f t="shared" si="1"/>
        <v>Protected</v>
      </c>
      <c r="AM10">
        <v>1995</v>
      </c>
      <c r="AN10" s="72" t="s">
        <v>191</v>
      </c>
      <c r="AQ10" t="str">
        <f t="shared" si="2"/>
        <v xml:space="preserve">Normal </v>
      </c>
      <c r="AR10" s="72" t="s">
        <v>191</v>
      </c>
      <c r="AS10">
        <v>6</v>
      </c>
      <c r="AT10">
        <v>60</v>
      </c>
      <c r="AU10" s="72" t="s">
        <v>195</v>
      </c>
      <c r="AV10" s="72" t="s">
        <v>194</v>
      </c>
      <c r="AY10" s="72" t="s">
        <v>194</v>
      </c>
      <c r="BB10" s="72" t="s">
        <v>194</v>
      </c>
      <c r="BD10" s="72" t="s">
        <v>194</v>
      </c>
      <c r="BF10" s="72" t="s">
        <v>194</v>
      </c>
      <c r="BG10" s="80" t="s">
        <v>196</v>
      </c>
      <c r="BI10" s="81" t="str">
        <f t="shared" si="3"/>
        <v xml:space="preserve">Turbidity </v>
      </c>
      <c r="BN10">
        <v>45</v>
      </c>
      <c r="BO10">
        <v>24</v>
      </c>
      <c r="BP10" s="72" t="s">
        <v>194</v>
      </c>
      <c r="BR10" s="72" t="s">
        <v>194</v>
      </c>
      <c r="BT10">
        <v>40</v>
      </c>
      <c r="BU10">
        <v>3</v>
      </c>
      <c r="BV10" s="72" t="s">
        <v>191</v>
      </c>
      <c r="BW10" s="72" t="s">
        <v>197</v>
      </c>
      <c r="BX10" t="s">
        <v>295</v>
      </c>
    </row>
    <row r="11" spans="1:76" x14ac:dyDescent="0.45">
      <c r="A11" t="s">
        <v>296</v>
      </c>
      <c r="B11" t="s">
        <v>176</v>
      </c>
      <c r="C11" t="s">
        <v>297</v>
      </c>
      <c r="D11" t="s">
        <v>298</v>
      </c>
      <c r="E11" t="s">
        <v>299</v>
      </c>
      <c r="F11" t="s">
        <v>300</v>
      </c>
      <c r="G11">
        <v>9</v>
      </c>
      <c r="H11" s="72" t="s">
        <v>181</v>
      </c>
      <c r="I11" s="72" t="s">
        <v>182</v>
      </c>
      <c r="J11" s="72" t="s">
        <v>183</v>
      </c>
      <c r="K11" s="72" t="s">
        <v>184</v>
      </c>
      <c r="L11" s="72" t="s">
        <v>184</v>
      </c>
      <c r="M11" s="72" t="s">
        <v>184</v>
      </c>
      <c r="N11" s="72"/>
      <c r="O11" s="72"/>
      <c r="P11" s="72" t="s">
        <v>301</v>
      </c>
      <c r="Q11" s="72" t="s">
        <v>302</v>
      </c>
      <c r="R11" s="72" t="s">
        <v>303</v>
      </c>
      <c r="S11" s="72" t="s">
        <v>304</v>
      </c>
      <c r="T11" s="72" t="s">
        <v>305</v>
      </c>
      <c r="U11" s="72" t="s">
        <v>251</v>
      </c>
      <c r="V11" s="72" t="s">
        <v>176</v>
      </c>
      <c r="W11">
        <v>31</v>
      </c>
      <c r="X11">
        <v>31</v>
      </c>
      <c r="Y11">
        <v>0</v>
      </c>
      <c r="Z11">
        <v>155</v>
      </c>
      <c r="AA11">
        <v>155</v>
      </c>
      <c r="AB11">
        <v>0</v>
      </c>
      <c r="AC11" s="72" t="s">
        <v>191</v>
      </c>
      <c r="AD11" s="72" t="s">
        <v>192</v>
      </c>
      <c r="AE11" s="72" t="s">
        <v>176</v>
      </c>
      <c r="AF11" s="81" t="str">
        <f t="shared" si="0"/>
        <v>Afridev Handpump</v>
      </c>
      <c r="AG11" s="72" t="s">
        <v>193</v>
      </c>
      <c r="AH11" s="72" t="s">
        <v>191</v>
      </c>
      <c r="AI11" s="72" t="s">
        <v>16432</v>
      </c>
      <c r="AL11" t="str">
        <f t="shared" si="1"/>
        <v>Protected</v>
      </c>
      <c r="AM11">
        <v>2008</v>
      </c>
      <c r="AN11" s="72" t="s">
        <v>191</v>
      </c>
      <c r="AQ11" t="str">
        <f t="shared" si="2"/>
        <v xml:space="preserve">Normal </v>
      </c>
      <c r="AR11" s="72" t="s">
        <v>194</v>
      </c>
      <c r="AU11" s="72" t="s">
        <v>195</v>
      </c>
      <c r="AV11" s="72" t="s">
        <v>194</v>
      </c>
      <c r="AY11" s="72" t="s">
        <v>191</v>
      </c>
      <c r="AZ11">
        <v>1002</v>
      </c>
      <c r="BA11" s="72" t="s">
        <v>93</v>
      </c>
      <c r="BB11" s="72" t="s">
        <v>194</v>
      </c>
      <c r="BD11" s="72" t="s">
        <v>191</v>
      </c>
      <c r="BE11" s="73">
        <v>0.08</v>
      </c>
      <c r="BF11" s="72" t="s">
        <v>191</v>
      </c>
      <c r="BG11" s="72" t="s">
        <v>196</v>
      </c>
      <c r="BH11" s="72" t="s">
        <v>176</v>
      </c>
      <c r="BI11" s="81" t="str">
        <f t="shared" si="3"/>
        <v xml:space="preserve">Turbidity </v>
      </c>
      <c r="BJ11" s="72" t="s">
        <v>191</v>
      </c>
      <c r="BN11">
        <v>67</v>
      </c>
      <c r="BO11">
        <v>24</v>
      </c>
      <c r="BP11" s="72" t="s">
        <v>194</v>
      </c>
      <c r="BR11" s="72" t="s">
        <v>194</v>
      </c>
      <c r="BT11">
        <v>20</v>
      </c>
      <c r="BU11">
        <v>10</v>
      </c>
      <c r="BV11" s="72" t="s">
        <v>191</v>
      </c>
      <c r="BW11" s="72" t="s">
        <v>197</v>
      </c>
      <c r="BX11" t="s">
        <v>306</v>
      </c>
    </row>
    <row r="12" spans="1:76" x14ac:dyDescent="0.45">
      <c r="A12" t="s">
        <v>307</v>
      </c>
      <c r="B12" t="s">
        <v>176</v>
      </c>
      <c r="C12" t="s">
        <v>216</v>
      </c>
      <c r="D12" t="s">
        <v>308</v>
      </c>
      <c r="E12" t="s">
        <v>309</v>
      </c>
      <c r="F12" t="s">
        <v>310</v>
      </c>
      <c r="G12">
        <v>9</v>
      </c>
      <c r="H12" s="72" t="s">
        <v>181</v>
      </c>
      <c r="I12" s="72" t="s">
        <v>182</v>
      </c>
      <c r="J12" s="72" t="s">
        <v>183</v>
      </c>
      <c r="K12" s="72" t="s">
        <v>220</v>
      </c>
      <c r="L12" s="72" t="s">
        <v>220</v>
      </c>
      <c r="M12" s="72" t="s">
        <v>311</v>
      </c>
      <c r="N12" s="72"/>
      <c r="O12" s="72"/>
      <c r="P12" s="72" t="s">
        <v>312</v>
      </c>
      <c r="Q12" s="72" t="s">
        <v>313</v>
      </c>
      <c r="R12" s="72" t="s">
        <v>314</v>
      </c>
      <c r="S12" s="72" t="s">
        <v>315</v>
      </c>
      <c r="T12" s="72" t="s">
        <v>316</v>
      </c>
      <c r="U12" s="72" t="s">
        <v>251</v>
      </c>
      <c r="V12" s="72" t="s">
        <v>176</v>
      </c>
      <c r="W12">
        <v>40</v>
      </c>
      <c r="X12">
        <v>40</v>
      </c>
      <c r="Y12">
        <v>0</v>
      </c>
      <c r="Z12">
        <v>20</v>
      </c>
      <c r="AA12">
        <v>200</v>
      </c>
      <c r="AB12">
        <v>0</v>
      </c>
      <c r="AC12" s="72" t="s">
        <v>191</v>
      </c>
      <c r="AD12" s="72" t="s">
        <v>192</v>
      </c>
      <c r="AE12" s="72" t="s">
        <v>176</v>
      </c>
      <c r="AF12" s="81" t="str">
        <f t="shared" si="0"/>
        <v>Afridev Handpump</v>
      </c>
      <c r="AG12" s="72" t="s">
        <v>193</v>
      </c>
      <c r="AH12" s="72" t="s">
        <v>191</v>
      </c>
      <c r="AI12" s="72" t="s">
        <v>16432</v>
      </c>
      <c r="AL12" t="str">
        <f t="shared" si="1"/>
        <v>Protected</v>
      </c>
      <c r="AM12">
        <v>1994</v>
      </c>
      <c r="AN12" s="72" t="s">
        <v>191</v>
      </c>
      <c r="AQ12" t="str">
        <f t="shared" si="2"/>
        <v xml:space="preserve">Poor </v>
      </c>
      <c r="AR12" s="72" t="s">
        <v>194</v>
      </c>
      <c r="AU12" s="72" t="s">
        <v>195</v>
      </c>
      <c r="AV12" s="72" t="s">
        <v>194</v>
      </c>
      <c r="AY12" s="72" t="s">
        <v>191</v>
      </c>
      <c r="AZ12">
        <v>902</v>
      </c>
      <c r="BA12" s="72" t="s">
        <v>93</v>
      </c>
      <c r="BB12" s="72" t="s">
        <v>194</v>
      </c>
      <c r="BD12" s="72" t="s">
        <v>191</v>
      </c>
      <c r="BE12" s="73">
        <v>0.8</v>
      </c>
      <c r="BF12" s="72" t="s">
        <v>191</v>
      </c>
      <c r="BG12" s="72" t="s">
        <v>196</v>
      </c>
      <c r="BH12" s="72" t="s">
        <v>176</v>
      </c>
      <c r="BI12" s="81" t="str">
        <f t="shared" si="3"/>
        <v xml:space="preserve">Turbidity </v>
      </c>
      <c r="BJ12" s="72" t="s">
        <v>191</v>
      </c>
      <c r="BN12">
        <v>68</v>
      </c>
      <c r="BO12">
        <v>24</v>
      </c>
      <c r="BP12" s="72" t="s">
        <v>194</v>
      </c>
      <c r="BR12" s="72" t="s">
        <v>194</v>
      </c>
      <c r="BT12">
        <v>20</v>
      </c>
      <c r="BU12">
        <v>6</v>
      </c>
      <c r="BV12" s="72" t="s">
        <v>191</v>
      </c>
      <c r="BW12" s="72" t="s">
        <v>227</v>
      </c>
      <c r="BX12" t="s">
        <v>317</v>
      </c>
    </row>
    <row r="13" spans="1:76" x14ac:dyDescent="0.45">
      <c r="A13" t="s">
        <v>318</v>
      </c>
      <c r="B13" t="s">
        <v>176</v>
      </c>
      <c r="C13" t="s">
        <v>265</v>
      </c>
      <c r="D13" t="s">
        <v>319</v>
      </c>
      <c r="E13" t="s">
        <v>320</v>
      </c>
      <c r="F13" t="s">
        <v>321</v>
      </c>
      <c r="G13">
        <v>9</v>
      </c>
      <c r="H13" s="72" t="s">
        <v>181</v>
      </c>
      <c r="I13" s="72" t="s">
        <v>182</v>
      </c>
      <c r="J13" s="72" t="s">
        <v>183</v>
      </c>
      <c r="K13" s="72" t="s">
        <v>184</v>
      </c>
      <c r="L13" s="72" t="s">
        <v>184</v>
      </c>
      <c r="M13" s="72" t="s">
        <v>184</v>
      </c>
      <c r="N13" s="72"/>
      <c r="O13" s="72"/>
      <c r="P13" s="72" t="s">
        <v>322</v>
      </c>
      <c r="Q13" s="72" t="s">
        <v>323</v>
      </c>
      <c r="R13" s="72" t="s">
        <v>324</v>
      </c>
      <c r="S13" s="72" t="s">
        <v>325</v>
      </c>
      <c r="T13" s="72" t="s">
        <v>326</v>
      </c>
      <c r="U13" s="72" t="s">
        <v>251</v>
      </c>
      <c r="V13" s="72" t="s">
        <v>176</v>
      </c>
      <c r="W13">
        <v>165</v>
      </c>
      <c r="X13">
        <v>165</v>
      </c>
      <c r="Y13">
        <v>0</v>
      </c>
      <c r="Z13">
        <v>43</v>
      </c>
      <c r="AA13">
        <v>825</v>
      </c>
      <c r="AB13">
        <v>0</v>
      </c>
      <c r="AC13" s="72" t="s">
        <v>191</v>
      </c>
      <c r="AD13" s="72" t="s">
        <v>192</v>
      </c>
      <c r="AE13" s="72" t="s">
        <v>176</v>
      </c>
      <c r="AF13" s="81" t="str">
        <f t="shared" si="0"/>
        <v>Afridev Handpump</v>
      </c>
      <c r="AG13" s="72" t="s">
        <v>193</v>
      </c>
      <c r="AH13" s="72" t="s">
        <v>191</v>
      </c>
      <c r="AI13" s="72" t="s">
        <v>16432</v>
      </c>
      <c r="AL13" t="str">
        <f t="shared" si="1"/>
        <v>Protected</v>
      </c>
      <c r="AM13">
        <v>2015</v>
      </c>
      <c r="AN13" s="72" t="s">
        <v>191</v>
      </c>
      <c r="AQ13" t="str">
        <f t="shared" si="2"/>
        <v xml:space="preserve">Poor </v>
      </c>
      <c r="AR13" s="72" t="s">
        <v>191</v>
      </c>
      <c r="AS13">
        <v>1</v>
      </c>
      <c r="AT13">
        <v>30</v>
      </c>
      <c r="AU13" s="72" t="s">
        <v>195</v>
      </c>
      <c r="AV13" s="72" t="s">
        <v>194</v>
      </c>
      <c r="AY13" s="72" t="s">
        <v>191</v>
      </c>
      <c r="AZ13">
        <v>602</v>
      </c>
      <c r="BA13" s="72" t="s">
        <v>93</v>
      </c>
      <c r="BB13" s="72" t="s">
        <v>194</v>
      </c>
      <c r="BD13" s="72" t="s">
        <v>191</v>
      </c>
      <c r="BE13" s="73">
        <v>0.37</v>
      </c>
      <c r="BF13" s="72" t="s">
        <v>191</v>
      </c>
      <c r="BG13" s="72" t="s">
        <v>196</v>
      </c>
      <c r="BH13" s="72" t="s">
        <v>176</v>
      </c>
      <c r="BI13" s="81" t="str">
        <f t="shared" si="3"/>
        <v xml:space="preserve">Turbidity </v>
      </c>
      <c r="BJ13" s="72" t="s">
        <v>191</v>
      </c>
      <c r="BN13">
        <v>75</v>
      </c>
      <c r="BO13">
        <v>24</v>
      </c>
      <c r="BP13" s="72" t="s">
        <v>194</v>
      </c>
      <c r="BR13" s="72" t="s">
        <v>194</v>
      </c>
      <c r="BT13">
        <v>20</v>
      </c>
      <c r="BU13">
        <v>2</v>
      </c>
      <c r="BV13" s="72" t="s">
        <v>191</v>
      </c>
      <c r="BW13" s="72" t="s">
        <v>227</v>
      </c>
      <c r="BX13" t="s">
        <v>327</v>
      </c>
    </row>
    <row r="14" spans="1:76" x14ac:dyDescent="0.45">
      <c r="A14" t="s">
        <v>328</v>
      </c>
      <c r="B14" t="s">
        <v>176</v>
      </c>
      <c r="C14" t="s">
        <v>230</v>
      </c>
      <c r="D14" t="s">
        <v>329</v>
      </c>
      <c r="E14" t="s">
        <v>330</v>
      </c>
      <c r="F14" t="s">
        <v>331</v>
      </c>
      <c r="G14">
        <v>9</v>
      </c>
      <c r="H14" s="72" t="s">
        <v>181</v>
      </c>
      <c r="I14" s="72" t="s">
        <v>182</v>
      </c>
      <c r="J14" s="72" t="s">
        <v>183</v>
      </c>
      <c r="K14" s="72" t="s">
        <v>220</v>
      </c>
      <c r="L14" s="72" t="s">
        <v>220</v>
      </c>
      <c r="M14" s="72" t="s">
        <v>220</v>
      </c>
      <c r="N14" s="72"/>
      <c r="O14" s="72"/>
      <c r="P14" s="72" t="s">
        <v>332</v>
      </c>
      <c r="Q14" s="72" t="s">
        <v>333</v>
      </c>
      <c r="R14" s="72" t="s">
        <v>334</v>
      </c>
      <c r="S14" s="72" t="s">
        <v>335</v>
      </c>
      <c r="T14" s="72" t="s">
        <v>336</v>
      </c>
      <c r="U14" s="72" t="s">
        <v>226</v>
      </c>
      <c r="V14" s="72" t="s">
        <v>176</v>
      </c>
      <c r="W14">
        <v>100</v>
      </c>
      <c r="X14">
        <v>100</v>
      </c>
      <c r="Y14">
        <v>0</v>
      </c>
      <c r="Z14">
        <v>400</v>
      </c>
      <c r="AA14">
        <v>500</v>
      </c>
      <c r="AB14">
        <v>0</v>
      </c>
      <c r="AC14" s="72" t="s">
        <v>191</v>
      </c>
      <c r="AD14" s="72" t="s">
        <v>192</v>
      </c>
      <c r="AE14" s="72" t="s">
        <v>176</v>
      </c>
      <c r="AF14" s="81" t="str">
        <f t="shared" si="0"/>
        <v>Afridev Handpump</v>
      </c>
      <c r="AG14" s="72" t="s">
        <v>193</v>
      </c>
      <c r="AH14" s="72" t="s">
        <v>191</v>
      </c>
      <c r="AI14" s="72" t="s">
        <v>16432</v>
      </c>
      <c r="AL14" t="str">
        <f t="shared" si="1"/>
        <v>Protected</v>
      </c>
      <c r="AM14">
        <v>2007</v>
      </c>
      <c r="AN14" s="72" t="s">
        <v>191</v>
      </c>
      <c r="AQ14" t="str">
        <f t="shared" si="2"/>
        <v xml:space="preserve">Normal </v>
      </c>
      <c r="AR14" s="72" t="s">
        <v>191</v>
      </c>
      <c r="AS14">
        <v>3</v>
      </c>
      <c r="AT14">
        <v>2</v>
      </c>
      <c r="AU14" s="72" t="s">
        <v>195</v>
      </c>
      <c r="AV14" s="72" t="s">
        <v>194</v>
      </c>
      <c r="AY14" s="72" t="s">
        <v>191</v>
      </c>
      <c r="AZ14">
        <v>1716</v>
      </c>
      <c r="BA14" s="72" t="s">
        <v>93</v>
      </c>
      <c r="BB14" s="72" t="s">
        <v>194</v>
      </c>
      <c r="BD14" s="72" t="s">
        <v>191</v>
      </c>
      <c r="BE14" s="73">
        <v>0.25</v>
      </c>
      <c r="BF14" s="72" t="s">
        <v>191</v>
      </c>
      <c r="BG14" s="72" t="s">
        <v>196</v>
      </c>
      <c r="BH14" s="72" t="s">
        <v>176</v>
      </c>
      <c r="BI14" s="81" t="str">
        <f t="shared" si="3"/>
        <v xml:space="preserve">Turbidity </v>
      </c>
      <c r="BJ14" s="72" t="s">
        <v>191</v>
      </c>
      <c r="BN14">
        <v>86</v>
      </c>
      <c r="BO14">
        <v>24</v>
      </c>
      <c r="BP14" s="72" t="s">
        <v>194</v>
      </c>
      <c r="BR14" s="72" t="s">
        <v>194</v>
      </c>
      <c r="BT14">
        <v>20</v>
      </c>
      <c r="BU14">
        <v>6</v>
      </c>
      <c r="BV14" s="72" t="s">
        <v>191</v>
      </c>
      <c r="BW14" s="72" t="s">
        <v>197</v>
      </c>
      <c r="BX14" t="s">
        <v>337</v>
      </c>
    </row>
    <row r="15" spans="1:76" x14ac:dyDescent="0.45">
      <c r="A15" t="s">
        <v>338</v>
      </c>
      <c r="B15" t="s">
        <v>176</v>
      </c>
      <c r="C15" t="s">
        <v>339</v>
      </c>
      <c r="D15" t="s">
        <v>340</v>
      </c>
      <c r="E15" t="s">
        <v>341</v>
      </c>
      <c r="F15" t="s">
        <v>342</v>
      </c>
      <c r="G15">
        <v>9</v>
      </c>
      <c r="H15" s="72" t="s">
        <v>181</v>
      </c>
      <c r="I15" s="72" t="s">
        <v>182</v>
      </c>
      <c r="J15" s="72" t="s">
        <v>183</v>
      </c>
      <c r="K15" s="72" t="s">
        <v>184</v>
      </c>
      <c r="L15" s="72" t="s">
        <v>288</v>
      </c>
      <c r="M15" s="72" t="s">
        <v>343</v>
      </c>
      <c r="N15" s="72"/>
      <c r="O15" s="72"/>
      <c r="P15" s="72" t="s">
        <v>344</v>
      </c>
      <c r="Q15" s="72" t="s">
        <v>345</v>
      </c>
      <c r="R15" s="72" t="s">
        <v>346</v>
      </c>
      <c r="S15" s="72" t="s">
        <v>347</v>
      </c>
      <c r="T15" s="72" t="s">
        <v>348</v>
      </c>
      <c r="U15" s="72" t="s">
        <v>176</v>
      </c>
      <c r="V15" s="72" t="s">
        <v>349</v>
      </c>
      <c r="W15">
        <v>40</v>
      </c>
      <c r="X15">
        <v>40</v>
      </c>
      <c r="Y15">
        <v>0</v>
      </c>
      <c r="Z15">
        <v>200</v>
      </c>
      <c r="AA15">
        <v>200</v>
      </c>
      <c r="AB15">
        <v>0</v>
      </c>
      <c r="AC15" s="72" t="s">
        <v>191</v>
      </c>
      <c r="AD15" s="72" t="s">
        <v>192</v>
      </c>
      <c r="AE15" s="72" t="s">
        <v>176</v>
      </c>
      <c r="AF15" s="81" t="str">
        <f t="shared" si="0"/>
        <v>Afridev Handpump</v>
      </c>
      <c r="AG15" s="72" t="s">
        <v>193</v>
      </c>
      <c r="AH15" s="72" t="s">
        <v>191</v>
      </c>
      <c r="AI15" s="72" t="s">
        <v>16432</v>
      </c>
      <c r="AL15" t="str">
        <f t="shared" si="1"/>
        <v>Protected</v>
      </c>
      <c r="AM15">
        <v>2004</v>
      </c>
      <c r="AN15" s="72" t="s">
        <v>191</v>
      </c>
      <c r="AQ15" t="str">
        <f t="shared" si="2"/>
        <v xml:space="preserve">Poor </v>
      </c>
      <c r="AR15" s="72" t="s">
        <v>194</v>
      </c>
      <c r="AU15" s="72" t="s">
        <v>195</v>
      </c>
      <c r="AV15" s="72" t="s">
        <v>194</v>
      </c>
      <c r="AY15" s="72" t="s">
        <v>191</v>
      </c>
      <c r="AZ15">
        <v>1404</v>
      </c>
      <c r="BA15" s="72" t="s">
        <v>93</v>
      </c>
      <c r="BB15" s="72" t="s">
        <v>194</v>
      </c>
      <c r="BD15" s="72" t="s">
        <v>191</v>
      </c>
      <c r="BE15" s="73">
        <v>1.94</v>
      </c>
      <c r="BF15" s="72" t="s">
        <v>191</v>
      </c>
      <c r="BG15" s="72" t="s">
        <v>196</v>
      </c>
      <c r="BH15" s="72" t="s">
        <v>176</v>
      </c>
      <c r="BI15" s="81" t="str">
        <f t="shared" si="3"/>
        <v xml:space="preserve">Turbidity </v>
      </c>
      <c r="BJ15" s="72" t="s">
        <v>191</v>
      </c>
      <c r="BN15">
        <v>94</v>
      </c>
      <c r="BO15">
        <v>24</v>
      </c>
      <c r="BP15" s="72" t="s">
        <v>194</v>
      </c>
      <c r="BR15" s="72" t="s">
        <v>194</v>
      </c>
      <c r="BT15">
        <v>40</v>
      </c>
      <c r="BU15">
        <v>80</v>
      </c>
      <c r="BV15" s="72" t="s">
        <v>191</v>
      </c>
      <c r="BW15" s="72" t="s">
        <v>227</v>
      </c>
      <c r="BX15" t="s">
        <v>350</v>
      </c>
    </row>
    <row r="16" spans="1:76" x14ac:dyDescent="0.45">
      <c r="A16" t="s">
        <v>351</v>
      </c>
      <c r="B16" t="s">
        <v>176</v>
      </c>
      <c r="C16" t="s">
        <v>339</v>
      </c>
      <c r="D16" t="s">
        <v>352</v>
      </c>
      <c r="E16" t="s">
        <v>353</v>
      </c>
      <c r="F16" t="s">
        <v>354</v>
      </c>
      <c r="G16">
        <v>9</v>
      </c>
      <c r="H16" s="72" t="s">
        <v>181</v>
      </c>
      <c r="I16" s="72" t="s">
        <v>182</v>
      </c>
      <c r="J16" s="72" t="s">
        <v>183</v>
      </c>
      <c r="K16" s="72" t="s">
        <v>184</v>
      </c>
      <c r="L16" s="72" t="s">
        <v>288</v>
      </c>
      <c r="M16" s="72" t="s">
        <v>355</v>
      </c>
      <c r="N16" s="72"/>
      <c r="O16" s="72"/>
      <c r="P16" s="72" t="s">
        <v>356</v>
      </c>
      <c r="Q16" s="72" t="s">
        <v>357</v>
      </c>
      <c r="R16" s="72" t="s">
        <v>358</v>
      </c>
      <c r="S16" s="72" t="s">
        <v>359</v>
      </c>
      <c r="T16" s="72" t="s">
        <v>288</v>
      </c>
      <c r="U16" s="72" t="s">
        <v>251</v>
      </c>
      <c r="V16" s="72" t="s">
        <v>176</v>
      </c>
      <c r="W16">
        <v>20</v>
      </c>
      <c r="X16">
        <v>20</v>
      </c>
      <c r="Y16">
        <v>0</v>
      </c>
      <c r="Z16">
        <v>100</v>
      </c>
      <c r="AA16">
        <v>100</v>
      </c>
      <c r="AB16">
        <v>0</v>
      </c>
      <c r="AC16" s="72" t="s">
        <v>191</v>
      </c>
      <c r="AD16" s="72" t="s">
        <v>192</v>
      </c>
      <c r="AE16" s="72" t="s">
        <v>176</v>
      </c>
      <c r="AF16" s="81" t="str">
        <f t="shared" si="0"/>
        <v>Afridev Handpump</v>
      </c>
      <c r="AG16" s="72" t="s">
        <v>193</v>
      </c>
      <c r="AH16" s="72" t="s">
        <v>191</v>
      </c>
      <c r="AI16" s="72" t="s">
        <v>16432</v>
      </c>
      <c r="AL16" t="str">
        <f t="shared" si="1"/>
        <v>Protected</v>
      </c>
      <c r="AM16">
        <v>1990</v>
      </c>
      <c r="AN16" s="72" t="s">
        <v>191</v>
      </c>
      <c r="AQ16" t="str">
        <f t="shared" si="2"/>
        <v xml:space="preserve">Poor </v>
      </c>
      <c r="AR16" s="72" t="s">
        <v>191</v>
      </c>
      <c r="AS16">
        <v>2</v>
      </c>
      <c r="AT16">
        <v>30</v>
      </c>
      <c r="AU16" s="72" t="s">
        <v>195</v>
      </c>
      <c r="AV16" s="72" t="s">
        <v>194</v>
      </c>
      <c r="AY16" s="72" t="s">
        <v>191</v>
      </c>
      <c r="AZ16">
        <v>1403</v>
      </c>
      <c r="BA16" s="72" t="s">
        <v>213</v>
      </c>
      <c r="BB16" s="72" t="s">
        <v>194</v>
      </c>
      <c r="BD16" s="72" t="s">
        <v>191</v>
      </c>
      <c r="BE16" s="73">
        <v>5.26</v>
      </c>
      <c r="BF16" s="72" t="s">
        <v>191</v>
      </c>
      <c r="BG16" s="72" t="s">
        <v>196</v>
      </c>
      <c r="BH16" s="72" t="s">
        <v>176</v>
      </c>
      <c r="BI16" s="81" t="str">
        <f t="shared" si="3"/>
        <v xml:space="preserve">Turbidity </v>
      </c>
      <c r="BJ16" s="72" t="s">
        <v>191</v>
      </c>
      <c r="BN16">
        <v>40</v>
      </c>
      <c r="BO16">
        <v>24</v>
      </c>
      <c r="BP16" s="72" t="s">
        <v>194</v>
      </c>
      <c r="BR16" s="72" t="s">
        <v>194</v>
      </c>
      <c r="BT16">
        <v>40</v>
      </c>
      <c r="BU16">
        <v>160</v>
      </c>
      <c r="BV16" s="72" t="s">
        <v>191</v>
      </c>
      <c r="BW16" s="72" t="s">
        <v>227</v>
      </c>
      <c r="BX16" t="s">
        <v>360</v>
      </c>
    </row>
    <row r="17" spans="1:76" x14ac:dyDescent="0.45">
      <c r="A17" t="s">
        <v>361</v>
      </c>
      <c r="B17" t="s">
        <v>176</v>
      </c>
      <c r="C17" t="s">
        <v>339</v>
      </c>
      <c r="D17" t="s">
        <v>362</v>
      </c>
      <c r="E17" t="s">
        <v>363</v>
      </c>
      <c r="F17" t="s">
        <v>364</v>
      </c>
      <c r="G17">
        <v>9</v>
      </c>
      <c r="H17" s="72" t="s">
        <v>181</v>
      </c>
      <c r="I17" s="72" t="s">
        <v>182</v>
      </c>
      <c r="J17" s="72" t="s">
        <v>183</v>
      </c>
      <c r="K17" s="72" t="s">
        <v>184</v>
      </c>
      <c r="L17" s="72" t="s">
        <v>288</v>
      </c>
      <c r="M17" s="72" t="s">
        <v>365</v>
      </c>
      <c r="N17" s="72"/>
      <c r="O17" s="72"/>
      <c r="P17" s="72" t="s">
        <v>366</v>
      </c>
      <c r="Q17" s="72" t="s">
        <v>367</v>
      </c>
      <c r="R17" s="72" t="s">
        <v>368</v>
      </c>
      <c r="S17" s="72" t="s">
        <v>369</v>
      </c>
      <c r="T17" s="72" t="s">
        <v>288</v>
      </c>
      <c r="U17" s="72" t="s">
        <v>176</v>
      </c>
      <c r="V17" s="72" t="s">
        <v>370</v>
      </c>
      <c r="W17">
        <v>46</v>
      </c>
      <c r="X17">
        <v>46</v>
      </c>
      <c r="Y17">
        <v>0</v>
      </c>
      <c r="Z17">
        <v>230</v>
      </c>
      <c r="AA17">
        <v>230</v>
      </c>
      <c r="AB17">
        <v>0</v>
      </c>
      <c r="AC17" s="72" t="s">
        <v>191</v>
      </c>
      <c r="AD17" s="72" t="s">
        <v>192</v>
      </c>
      <c r="AE17" s="72" t="s">
        <v>176</v>
      </c>
      <c r="AF17" s="81" t="str">
        <f t="shared" si="0"/>
        <v>Afridev Handpump</v>
      </c>
      <c r="AG17" s="72" t="s">
        <v>193</v>
      </c>
      <c r="AH17" s="72" t="s">
        <v>191</v>
      </c>
      <c r="AI17" s="72" t="s">
        <v>16432</v>
      </c>
      <c r="AL17" t="str">
        <f t="shared" si="1"/>
        <v>Protected</v>
      </c>
      <c r="AM17">
        <v>2006</v>
      </c>
      <c r="AN17" s="72" t="s">
        <v>191</v>
      </c>
      <c r="AQ17" t="str">
        <f t="shared" si="2"/>
        <v xml:space="preserve">Normal </v>
      </c>
      <c r="AR17" s="72" t="s">
        <v>191</v>
      </c>
      <c r="AS17">
        <v>1</v>
      </c>
      <c r="AT17">
        <v>3</v>
      </c>
      <c r="AU17" s="72" t="s">
        <v>195</v>
      </c>
      <c r="AV17" s="72" t="s">
        <v>194</v>
      </c>
      <c r="AY17" s="72" t="s">
        <v>191</v>
      </c>
      <c r="AZ17">
        <v>1402</v>
      </c>
      <c r="BA17" s="72" t="s">
        <v>93</v>
      </c>
      <c r="BB17" s="72" t="s">
        <v>194</v>
      </c>
      <c r="BD17" s="72" t="s">
        <v>191</v>
      </c>
      <c r="BE17" s="73">
        <v>14.11</v>
      </c>
      <c r="BF17" s="72" t="s">
        <v>191</v>
      </c>
      <c r="BG17" s="72" t="s">
        <v>196</v>
      </c>
      <c r="BH17" s="72" t="s">
        <v>176</v>
      </c>
      <c r="BI17" s="81" t="str">
        <f t="shared" si="3"/>
        <v xml:space="preserve">Turbidity </v>
      </c>
      <c r="BJ17" s="72" t="s">
        <v>191</v>
      </c>
      <c r="BN17">
        <v>80</v>
      </c>
      <c r="BO17">
        <v>24</v>
      </c>
      <c r="BP17" s="72" t="s">
        <v>194</v>
      </c>
      <c r="BR17" s="72" t="s">
        <v>194</v>
      </c>
      <c r="BT17">
        <v>40</v>
      </c>
      <c r="BU17">
        <v>3</v>
      </c>
      <c r="BV17" s="72" t="s">
        <v>191</v>
      </c>
      <c r="BW17" s="72" t="s">
        <v>197</v>
      </c>
      <c r="BX17" t="s">
        <v>371</v>
      </c>
    </row>
    <row r="18" spans="1:76" x14ac:dyDescent="0.45">
      <c r="A18" t="s">
        <v>372</v>
      </c>
      <c r="B18" t="s">
        <v>176</v>
      </c>
      <c r="C18" t="s">
        <v>284</v>
      </c>
      <c r="D18" t="s">
        <v>373</v>
      </c>
      <c r="E18" t="s">
        <v>374</v>
      </c>
      <c r="F18" t="s">
        <v>375</v>
      </c>
      <c r="G18">
        <v>9</v>
      </c>
      <c r="H18" s="72" t="s">
        <v>181</v>
      </c>
      <c r="I18" s="72" t="s">
        <v>182</v>
      </c>
      <c r="J18" s="72" t="s">
        <v>183</v>
      </c>
      <c r="K18" s="72" t="s">
        <v>184</v>
      </c>
      <c r="L18" s="72" t="s">
        <v>288</v>
      </c>
      <c r="M18" s="72" t="s">
        <v>289</v>
      </c>
      <c r="N18" s="72"/>
      <c r="O18" s="72"/>
      <c r="P18" s="72" t="s">
        <v>376</v>
      </c>
      <c r="Q18" s="72" t="s">
        <v>377</v>
      </c>
      <c r="R18" s="72" t="s">
        <v>378</v>
      </c>
      <c r="S18" s="72" t="s">
        <v>379</v>
      </c>
      <c r="T18" s="72" t="s">
        <v>380</v>
      </c>
      <c r="U18" s="72" t="s">
        <v>251</v>
      </c>
      <c r="V18" s="72" t="s">
        <v>176</v>
      </c>
      <c r="W18">
        <v>85</v>
      </c>
      <c r="X18">
        <v>65</v>
      </c>
      <c r="Y18">
        <v>15</v>
      </c>
      <c r="Z18">
        <v>175</v>
      </c>
      <c r="AA18">
        <v>325</v>
      </c>
      <c r="AB18">
        <v>75</v>
      </c>
      <c r="AC18" s="72" t="s">
        <v>191</v>
      </c>
      <c r="AD18" s="72" t="s">
        <v>192</v>
      </c>
      <c r="AE18" s="72" t="s">
        <v>176</v>
      </c>
      <c r="AF18" s="81" t="str">
        <f t="shared" si="0"/>
        <v>Afridev Handpump</v>
      </c>
      <c r="AG18" s="72" t="s">
        <v>193</v>
      </c>
      <c r="AH18" s="72" t="s">
        <v>191</v>
      </c>
      <c r="AI18" s="72" t="s">
        <v>16432</v>
      </c>
      <c r="AL18" t="str">
        <f t="shared" si="1"/>
        <v>Protected</v>
      </c>
      <c r="AM18">
        <v>1993</v>
      </c>
      <c r="AN18" s="72" t="s">
        <v>191</v>
      </c>
      <c r="AQ18" t="str">
        <f t="shared" si="2"/>
        <v xml:space="preserve">Normal </v>
      </c>
      <c r="AR18" s="72" t="s">
        <v>191</v>
      </c>
      <c r="AS18">
        <v>3</v>
      </c>
      <c r="AT18">
        <v>30</v>
      </c>
      <c r="AU18" s="72" t="s">
        <v>195</v>
      </c>
      <c r="AV18" s="72" t="s">
        <v>194</v>
      </c>
      <c r="AY18" s="72" t="s">
        <v>194</v>
      </c>
      <c r="BB18" s="72" t="s">
        <v>194</v>
      </c>
      <c r="BD18" s="72" t="s">
        <v>194</v>
      </c>
      <c r="BF18" s="72" t="s">
        <v>381</v>
      </c>
      <c r="BG18" s="80" t="s">
        <v>196</v>
      </c>
      <c r="BI18" s="81" t="str">
        <f t="shared" si="3"/>
        <v xml:space="preserve">Turbidity </v>
      </c>
      <c r="BN18">
        <v>65</v>
      </c>
      <c r="BO18">
        <v>12</v>
      </c>
      <c r="BP18" s="72" t="s">
        <v>194</v>
      </c>
      <c r="BR18" s="72" t="s">
        <v>194</v>
      </c>
      <c r="BT18">
        <v>40</v>
      </c>
      <c r="BU18">
        <v>6</v>
      </c>
      <c r="BV18" s="72" t="s">
        <v>194</v>
      </c>
      <c r="BW18" s="72" t="s">
        <v>197</v>
      </c>
      <c r="BX18" t="s">
        <v>382</v>
      </c>
    </row>
    <row r="19" spans="1:76" x14ac:dyDescent="0.45">
      <c r="A19" t="s">
        <v>383</v>
      </c>
      <c r="B19" t="s">
        <v>176</v>
      </c>
      <c r="C19" t="s">
        <v>284</v>
      </c>
      <c r="D19" t="s">
        <v>384</v>
      </c>
      <c r="E19" t="s">
        <v>385</v>
      </c>
      <c r="F19" t="s">
        <v>386</v>
      </c>
      <c r="G19">
        <v>9</v>
      </c>
      <c r="H19" s="72" t="s">
        <v>181</v>
      </c>
      <c r="I19" s="72" t="s">
        <v>182</v>
      </c>
      <c r="J19" s="72" t="s">
        <v>183</v>
      </c>
      <c r="K19" s="72" t="s">
        <v>184</v>
      </c>
      <c r="L19" s="72" t="s">
        <v>288</v>
      </c>
      <c r="M19" s="72" t="s">
        <v>387</v>
      </c>
      <c r="N19" s="72"/>
      <c r="O19" s="72"/>
      <c r="P19" s="72" t="s">
        <v>388</v>
      </c>
      <c r="Q19" s="72" t="s">
        <v>389</v>
      </c>
      <c r="R19" s="72" t="s">
        <v>390</v>
      </c>
      <c r="S19" s="72" t="s">
        <v>391</v>
      </c>
      <c r="T19" s="72" t="s">
        <v>392</v>
      </c>
      <c r="U19" s="72" t="s">
        <v>251</v>
      </c>
      <c r="V19" s="72" t="s">
        <v>176</v>
      </c>
      <c r="W19">
        <v>48</v>
      </c>
      <c r="X19">
        <v>48</v>
      </c>
      <c r="Y19">
        <v>0</v>
      </c>
      <c r="Z19">
        <v>240</v>
      </c>
      <c r="AA19">
        <v>240</v>
      </c>
      <c r="AB19">
        <v>0</v>
      </c>
      <c r="AC19" s="72" t="s">
        <v>191</v>
      </c>
      <c r="AD19" s="72" t="s">
        <v>192</v>
      </c>
      <c r="AE19" s="72" t="s">
        <v>176</v>
      </c>
      <c r="AF19" s="81" t="str">
        <f t="shared" si="0"/>
        <v>Afridev Handpump</v>
      </c>
      <c r="AG19" s="72" t="s">
        <v>193</v>
      </c>
      <c r="AH19" s="72" t="s">
        <v>191</v>
      </c>
      <c r="AI19" s="72" t="s">
        <v>16432</v>
      </c>
      <c r="AL19" t="str">
        <f t="shared" si="1"/>
        <v>Protected</v>
      </c>
      <c r="AM19">
        <v>2015</v>
      </c>
      <c r="AN19" s="72" t="s">
        <v>191</v>
      </c>
      <c r="AQ19" t="str">
        <f t="shared" si="2"/>
        <v xml:space="preserve">Poor </v>
      </c>
      <c r="AR19" s="72" t="s">
        <v>191</v>
      </c>
      <c r="AS19">
        <v>2</v>
      </c>
      <c r="AT19">
        <v>3</v>
      </c>
      <c r="AU19" s="72" t="s">
        <v>195</v>
      </c>
      <c r="AV19" s="72" t="s">
        <v>194</v>
      </c>
      <c r="AY19" s="72" t="s">
        <v>194</v>
      </c>
      <c r="BB19" s="72" t="s">
        <v>194</v>
      </c>
      <c r="BD19" s="72" t="s">
        <v>194</v>
      </c>
      <c r="BF19" s="72" t="s">
        <v>381</v>
      </c>
      <c r="BG19" s="80" t="s">
        <v>196</v>
      </c>
      <c r="BI19" s="81" t="str">
        <f t="shared" si="3"/>
        <v xml:space="preserve">Turbidity </v>
      </c>
      <c r="BN19">
        <v>64</v>
      </c>
      <c r="BO19">
        <v>24</v>
      </c>
      <c r="BP19" s="72" t="s">
        <v>194</v>
      </c>
      <c r="BR19" s="72" t="s">
        <v>194</v>
      </c>
      <c r="BT19">
        <v>40</v>
      </c>
      <c r="BU19">
        <v>3</v>
      </c>
      <c r="BV19" s="72" t="s">
        <v>191</v>
      </c>
      <c r="BW19" s="72" t="s">
        <v>227</v>
      </c>
      <c r="BX19" t="s">
        <v>393</v>
      </c>
    </row>
    <row r="20" spans="1:76" x14ac:dyDescent="0.45">
      <c r="A20" t="s">
        <v>394</v>
      </c>
      <c r="B20" t="s">
        <v>176</v>
      </c>
      <c r="C20" t="s">
        <v>284</v>
      </c>
      <c r="D20" t="s">
        <v>395</v>
      </c>
      <c r="E20" t="s">
        <v>396</v>
      </c>
      <c r="F20" t="s">
        <v>397</v>
      </c>
      <c r="G20">
        <v>9</v>
      </c>
      <c r="H20" s="72" t="s">
        <v>181</v>
      </c>
      <c r="I20" s="72" t="s">
        <v>182</v>
      </c>
      <c r="J20" s="72" t="s">
        <v>183</v>
      </c>
      <c r="K20" s="72" t="s">
        <v>184</v>
      </c>
      <c r="L20" s="72" t="s">
        <v>288</v>
      </c>
      <c r="M20" s="72" t="s">
        <v>398</v>
      </c>
      <c r="N20" s="72"/>
      <c r="O20" s="72"/>
      <c r="P20" s="72" t="s">
        <v>399</v>
      </c>
      <c r="Q20" s="72" t="s">
        <v>400</v>
      </c>
      <c r="R20" s="72" t="s">
        <v>401</v>
      </c>
      <c r="S20" s="72" t="s">
        <v>402</v>
      </c>
      <c r="T20" s="72" t="s">
        <v>403</v>
      </c>
      <c r="U20" s="72" t="s">
        <v>251</v>
      </c>
      <c r="V20" s="72" t="s">
        <v>176</v>
      </c>
      <c r="W20">
        <v>86</v>
      </c>
      <c r="X20">
        <v>86</v>
      </c>
      <c r="Y20">
        <v>0</v>
      </c>
      <c r="Z20">
        <v>430</v>
      </c>
      <c r="AA20">
        <v>430</v>
      </c>
      <c r="AB20">
        <v>0</v>
      </c>
      <c r="AC20" s="72" t="s">
        <v>191</v>
      </c>
      <c r="AD20" s="72" t="s">
        <v>192</v>
      </c>
      <c r="AE20" s="72" t="s">
        <v>176</v>
      </c>
      <c r="AF20" s="81" t="str">
        <f t="shared" si="0"/>
        <v>Afridev Handpump</v>
      </c>
      <c r="AG20" s="72" t="s">
        <v>193</v>
      </c>
      <c r="AH20" s="72" t="s">
        <v>191</v>
      </c>
      <c r="AI20" s="72" t="s">
        <v>16432</v>
      </c>
      <c r="AL20" t="str">
        <f t="shared" si="1"/>
        <v>Protected</v>
      </c>
      <c r="AM20">
        <v>1999</v>
      </c>
      <c r="AN20" s="72" t="s">
        <v>191</v>
      </c>
      <c r="AQ20" t="str">
        <f t="shared" si="2"/>
        <v xml:space="preserve">Poor </v>
      </c>
      <c r="AR20" s="72" t="s">
        <v>191</v>
      </c>
      <c r="AS20">
        <v>3</v>
      </c>
      <c r="AT20">
        <v>7</v>
      </c>
      <c r="AU20" s="72" t="s">
        <v>195</v>
      </c>
      <c r="AV20" s="72" t="s">
        <v>194</v>
      </c>
      <c r="AY20" s="72" t="s">
        <v>194</v>
      </c>
      <c r="BB20" s="72" t="s">
        <v>194</v>
      </c>
      <c r="BD20" s="72" t="s">
        <v>194</v>
      </c>
      <c r="BF20" s="72" t="s">
        <v>194</v>
      </c>
      <c r="BG20" s="80" t="s">
        <v>196</v>
      </c>
      <c r="BI20" s="81" t="str">
        <f t="shared" si="3"/>
        <v xml:space="preserve">Turbidity </v>
      </c>
      <c r="BN20">
        <v>120</v>
      </c>
      <c r="BO20">
        <v>12</v>
      </c>
      <c r="BP20" s="72" t="s">
        <v>194</v>
      </c>
      <c r="BR20" s="72" t="s">
        <v>194</v>
      </c>
      <c r="BT20">
        <v>40</v>
      </c>
      <c r="BU20">
        <v>3</v>
      </c>
      <c r="BV20" s="72" t="s">
        <v>194</v>
      </c>
      <c r="BW20" s="72" t="s">
        <v>227</v>
      </c>
      <c r="BX20" t="s">
        <v>404</v>
      </c>
    </row>
    <row r="21" spans="1:76" x14ac:dyDescent="0.45">
      <c r="A21" t="s">
        <v>405</v>
      </c>
      <c r="B21" t="s">
        <v>176</v>
      </c>
      <c r="C21" t="s">
        <v>297</v>
      </c>
      <c r="D21" t="s">
        <v>406</v>
      </c>
      <c r="E21" t="s">
        <v>407</v>
      </c>
      <c r="F21" t="s">
        <v>408</v>
      </c>
      <c r="G21">
        <v>9</v>
      </c>
      <c r="H21" s="72" t="s">
        <v>181</v>
      </c>
      <c r="I21" s="72" t="s">
        <v>182</v>
      </c>
      <c r="J21" s="72" t="s">
        <v>183</v>
      </c>
      <c r="K21" s="72" t="s">
        <v>184</v>
      </c>
      <c r="L21" s="72" t="s">
        <v>184</v>
      </c>
      <c r="M21" s="72" t="s">
        <v>184</v>
      </c>
      <c r="N21" s="72"/>
      <c r="O21" s="72"/>
      <c r="P21" s="72" t="s">
        <v>409</v>
      </c>
      <c r="Q21" s="72" t="s">
        <v>410</v>
      </c>
      <c r="R21" s="72" t="s">
        <v>411</v>
      </c>
      <c r="S21" s="72" t="s">
        <v>412</v>
      </c>
      <c r="T21" s="72" t="s">
        <v>413</v>
      </c>
      <c r="U21" s="72" t="s">
        <v>176</v>
      </c>
      <c r="V21" s="72" t="s">
        <v>414</v>
      </c>
      <c r="W21">
        <v>170</v>
      </c>
      <c r="X21">
        <v>170</v>
      </c>
      <c r="Y21">
        <v>0</v>
      </c>
      <c r="Z21">
        <v>150</v>
      </c>
      <c r="AA21">
        <v>150</v>
      </c>
      <c r="AB21">
        <v>0</v>
      </c>
      <c r="AC21" s="72" t="s">
        <v>191</v>
      </c>
      <c r="AD21" s="72" t="s">
        <v>192</v>
      </c>
      <c r="AE21" s="72" t="s">
        <v>176</v>
      </c>
      <c r="AF21" s="81" t="str">
        <f t="shared" si="0"/>
        <v>Afridev Handpump</v>
      </c>
      <c r="AG21" s="72" t="s">
        <v>193</v>
      </c>
      <c r="AH21" s="72" t="s">
        <v>191</v>
      </c>
      <c r="AI21" s="72" t="s">
        <v>16432</v>
      </c>
      <c r="AL21" t="str">
        <f t="shared" si="1"/>
        <v>Protected</v>
      </c>
      <c r="AM21">
        <v>2013</v>
      </c>
      <c r="AN21" s="72" t="s">
        <v>191</v>
      </c>
      <c r="AQ21" t="str">
        <f t="shared" si="2"/>
        <v xml:space="preserve">Normal </v>
      </c>
      <c r="AR21" s="72" t="s">
        <v>194</v>
      </c>
      <c r="AU21" s="72" t="s">
        <v>195</v>
      </c>
      <c r="AV21" s="72" t="s">
        <v>194</v>
      </c>
      <c r="AY21" s="72" t="s">
        <v>191</v>
      </c>
      <c r="AZ21">
        <v>1003</v>
      </c>
      <c r="BA21" s="72" t="s">
        <v>213</v>
      </c>
      <c r="BB21" s="72" t="s">
        <v>194</v>
      </c>
      <c r="BD21" s="72" t="s">
        <v>191</v>
      </c>
      <c r="BE21" s="73">
        <v>0.3</v>
      </c>
      <c r="BF21" s="72" t="s">
        <v>191</v>
      </c>
      <c r="BG21" s="72" t="s">
        <v>196</v>
      </c>
      <c r="BH21" s="72" t="s">
        <v>176</v>
      </c>
      <c r="BI21" s="81" t="str">
        <f t="shared" si="3"/>
        <v xml:space="preserve">Turbidity </v>
      </c>
      <c r="BJ21" s="72" t="s">
        <v>191</v>
      </c>
      <c r="BN21">
        <v>60</v>
      </c>
      <c r="BO21">
        <v>24</v>
      </c>
      <c r="BP21" s="72" t="s">
        <v>194</v>
      </c>
      <c r="BR21" s="72" t="s">
        <v>194</v>
      </c>
      <c r="BT21">
        <v>20</v>
      </c>
      <c r="BU21">
        <v>8</v>
      </c>
      <c r="BV21" s="72" t="s">
        <v>191</v>
      </c>
      <c r="BW21" s="72" t="s">
        <v>197</v>
      </c>
      <c r="BX21" t="s">
        <v>415</v>
      </c>
    </row>
    <row r="22" spans="1:76" x14ac:dyDescent="0.45">
      <c r="A22" t="s">
        <v>416</v>
      </c>
      <c r="B22" t="s">
        <v>176</v>
      </c>
      <c r="C22" t="s">
        <v>216</v>
      </c>
      <c r="D22" t="s">
        <v>417</v>
      </c>
      <c r="E22" t="s">
        <v>418</v>
      </c>
      <c r="F22" t="s">
        <v>419</v>
      </c>
      <c r="G22">
        <v>9</v>
      </c>
      <c r="H22" s="72" t="s">
        <v>181</v>
      </c>
      <c r="I22" s="72" t="s">
        <v>182</v>
      </c>
      <c r="J22" s="72" t="s">
        <v>183</v>
      </c>
      <c r="K22" s="72" t="s">
        <v>220</v>
      </c>
      <c r="L22" s="72" t="s">
        <v>220</v>
      </c>
      <c r="M22" s="72" t="s">
        <v>220</v>
      </c>
      <c r="N22" s="72"/>
      <c r="O22" s="72"/>
      <c r="P22" s="72" t="s">
        <v>420</v>
      </c>
      <c r="Q22" s="72" t="s">
        <v>421</v>
      </c>
      <c r="R22" s="72" t="s">
        <v>422</v>
      </c>
      <c r="S22" s="72" t="s">
        <v>423</v>
      </c>
      <c r="T22" s="72" t="s">
        <v>220</v>
      </c>
      <c r="U22" s="72" t="s">
        <v>176</v>
      </c>
      <c r="V22" s="72"/>
      <c r="W22">
        <v>217</v>
      </c>
      <c r="X22">
        <v>207</v>
      </c>
      <c r="Y22">
        <v>50</v>
      </c>
      <c r="Z22">
        <v>50</v>
      </c>
      <c r="AA22">
        <v>207</v>
      </c>
      <c r="AB22">
        <v>50</v>
      </c>
      <c r="AC22" s="72" t="s">
        <v>194</v>
      </c>
      <c r="AF22" s="81" t="str">
        <f t="shared" si="0"/>
        <v/>
      </c>
      <c r="AJ22" s="72" t="s">
        <v>424</v>
      </c>
      <c r="AK22" s="72" t="s">
        <v>176</v>
      </c>
      <c r="AL22" t="str">
        <f t="shared" si="1"/>
        <v>Unprotected Spring</v>
      </c>
      <c r="AQ22" t="str">
        <f t="shared" si="2"/>
        <v xml:space="preserve"> </v>
      </c>
      <c r="BE22"/>
      <c r="BI22" s="81" t="str">
        <f t="shared" si="3"/>
        <v xml:space="preserve"> </v>
      </c>
      <c r="BX22" t="s">
        <v>425</v>
      </c>
    </row>
    <row r="23" spans="1:76" x14ac:dyDescent="0.45">
      <c r="A23" t="s">
        <v>426</v>
      </c>
      <c r="B23" t="s">
        <v>176</v>
      </c>
      <c r="C23" t="s">
        <v>427</v>
      </c>
      <c r="D23" t="s">
        <v>428</v>
      </c>
      <c r="E23" t="s">
        <v>429</v>
      </c>
      <c r="F23" t="s">
        <v>430</v>
      </c>
      <c r="G23">
        <v>9</v>
      </c>
      <c r="H23" s="72" t="s">
        <v>181</v>
      </c>
      <c r="I23" s="72" t="s">
        <v>182</v>
      </c>
      <c r="J23" s="72" t="s">
        <v>183</v>
      </c>
      <c r="K23" s="72" t="s">
        <v>184</v>
      </c>
      <c r="L23" s="72" t="s">
        <v>288</v>
      </c>
      <c r="M23" s="72" t="s">
        <v>365</v>
      </c>
      <c r="N23" s="72"/>
      <c r="O23" s="72"/>
      <c r="P23" s="72" t="s">
        <v>431</v>
      </c>
      <c r="Q23" s="72" t="s">
        <v>432</v>
      </c>
      <c r="R23" s="72" t="s">
        <v>433</v>
      </c>
      <c r="S23" s="72" t="s">
        <v>434</v>
      </c>
      <c r="T23" s="72" t="s">
        <v>365</v>
      </c>
      <c r="U23" s="72" t="s">
        <v>251</v>
      </c>
      <c r="V23" s="72" t="s">
        <v>176</v>
      </c>
      <c r="W23">
        <v>105</v>
      </c>
      <c r="X23">
        <v>105</v>
      </c>
      <c r="Y23">
        <v>0</v>
      </c>
      <c r="Z23">
        <v>525</v>
      </c>
      <c r="AA23">
        <v>525</v>
      </c>
      <c r="AB23">
        <v>0</v>
      </c>
      <c r="AC23" s="72" t="s">
        <v>191</v>
      </c>
      <c r="AD23" s="72" t="s">
        <v>192</v>
      </c>
      <c r="AE23" s="72" t="s">
        <v>176</v>
      </c>
      <c r="AF23" s="81" t="str">
        <f t="shared" si="0"/>
        <v>Afridev Handpump</v>
      </c>
      <c r="AG23" s="72" t="s">
        <v>193</v>
      </c>
      <c r="AH23" s="72" t="s">
        <v>191</v>
      </c>
      <c r="AI23" s="72" t="s">
        <v>16432</v>
      </c>
      <c r="AL23" t="str">
        <f t="shared" si="1"/>
        <v>Protected</v>
      </c>
      <c r="AM23">
        <v>1997</v>
      </c>
      <c r="AN23" s="72" t="s">
        <v>191</v>
      </c>
      <c r="AQ23" t="str">
        <f t="shared" si="2"/>
        <v xml:space="preserve">Normal </v>
      </c>
      <c r="AR23" s="72" t="s">
        <v>191</v>
      </c>
      <c r="AS23">
        <v>2</v>
      </c>
      <c r="AT23">
        <v>30</v>
      </c>
      <c r="AU23" s="72" t="s">
        <v>195</v>
      </c>
      <c r="AV23" s="72" t="s">
        <v>194</v>
      </c>
      <c r="AY23" s="72" t="s">
        <v>191</v>
      </c>
      <c r="AZ23">
        <v>1504</v>
      </c>
      <c r="BA23" s="72" t="s">
        <v>93</v>
      </c>
      <c r="BB23" s="72" t="s">
        <v>194</v>
      </c>
      <c r="BD23" s="72" t="s">
        <v>191</v>
      </c>
      <c r="BE23" s="73">
        <v>0.27</v>
      </c>
      <c r="BF23" s="72" t="s">
        <v>191</v>
      </c>
      <c r="BG23" s="72" t="s">
        <v>196</v>
      </c>
      <c r="BH23" s="72" t="s">
        <v>176</v>
      </c>
      <c r="BI23" s="81" t="str">
        <f t="shared" si="3"/>
        <v xml:space="preserve">Turbidity </v>
      </c>
      <c r="BJ23" s="72" t="s">
        <v>191</v>
      </c>
      <c r="BN23">
        <v>110</v>
      </c>
      <c r="BO23">
        <v>24</v>
      </c>
      <c r="BP23" s="72" t="s">
        <v>194</v>
      </c>
      <c r="BR23" s="72" t="s">
        <v>194</v>
      </c>
      <c r="BT23">
        <v>40</v>
      </c>
      <c r="BU23">
        <v>120</v>
      </c>
      <c r="BV23" s="72" t="s">
        <v>191</v>
      </c>
      <c r="BW23" s="72" t="s">
        <v>197</v>
      </c>
      <c r="BX23" t="s">
        <v>435</v>
      </c>
    </row>
    <row r="24" spans="1:76" x14ac:dyDescent="0.45">
      <c r="A24" t="s">
        <v>436</v>
      </c>
      <c r="B24" t="s">
        <v>176</v>
      </c>
      <c r="C24" t="s">
        <v>427</v>
      </c>
      <c r="D24" t="s">
        <v>437</v>
      </c>
      <c r="E24" t="s">
        <v>438</v>
      </c>
      <c r="F24" t="s">
        <v>439</v>
      </c>
      <c r="G24">
        <v>9</v>
      </c>
      <c r="H24" s="72" t="s">
        <v>181</v>
      </c>
      <c r="I24" s="72" t="s">
        <v>182</v>
      </c>
      <c r="J24" s="72" t="s">
        <v>183</v>
      </c>
      <c r="K24" s="72" t="s">
        <v>184</v>
      </c>
      <c r="L24" s="72" t="s">
        <v>288</v>
      </c>
      <c r="M24" s="72" t="s">
        <v>343</v>
      </c>
      <c r="N24" s="72"/>
      <c r="O24" s="72"/>
      <c r="P24" s="72" t="s">
        <v>440</v>
      </c>
      <c r="Q24" s="72" t="s">
        <v>441</v>
      </c>
      <c r="R24" s="72" t="s">
        <v>442</v>
      </c>
      <c r="S24" s="72" t="s">
        <v>443</v>
      </c>
      <c r="T24" s="72" t="s">
        <v>444</v>
      </c>
      <c r="U24" s="72" t="s">
        <v>251</v>
      </c>
      <c r="V24" s="72" t="s">
        <v>176</v>
      </c>
      <c r="W24">
        <v>60</v>
      </c>
      <c r="X24">
        <v>60</v>
      </c>
      <c r="Y24">
        <v>0</v>
      </c>
      <c r="Z24">
        <v>100</v>
      </c>
      <c r="AA24">
        <v>100</v>
      </c>
      <c r="AB24">
        <v>0</v>
      </c>
      <c r="AC24" s="72" t="s">
        <v>191</v>
      </c>
      <c r="AD24" s="72" t="s">
        <v>192</v>
      </c>
      <c r="AE24" s="72" t="s">
        <v>176</v>
      </c>
      <c r="AF24" s="81" t="str">
        <f t="shared" si="0"/>
        <v>Afridev Handpump</v>
      </c>
      <c r="AG24" s="72" t="s">
        <v>193</v>
      </c>
      <c r="AH24" s="72" t="s">
        <v>191</v>
      </c>
      <c r="AI24" s="72" t="s">
        <v>16432</v>
      </c>
      <c r="AL24" t="str">
        <f t="shared" si="1"/>
        <v>Protected</v>
      </c>
      <c r="AM24">
        <v>2000</v>
      </c>
      <c r="AN24" s="72" t="s">
        <v>191</v>
      </c>
      <c r="AQ24" t="str">
        <f t="shared" si="2"/>
        <v xml:space="preserve">Normal </v>
      </c>
      <c r="AR24" s="72" t="s">
        <v>191</v>
      </c>
      <c r="AS24">
        <v>3</v>
      </c>
      <c r="AT24">
        <v>2</v>
      </c>
      <c r="AU24" s="72" t="s">
        <v>195</v>
      </c>
      <c r="AV24" s="72" t="s">
        <v>194</v>
      </c>
      <c r="AY24" s="72" t="s">
        <v>191</v>
      </c>
      <c r="AZ24">
        <v>1503</v>
      </c>
      <c r="BA24" s="72" t="s">
        <v>93</v>
      </c>
      <c r="BB24" s="72" t="s">
        <v>194</v>
      </c>
      <c r="BD24" s="72" t="s">
        <v>191</v>
      </c>
      <c r="BE24" s="73">
        <v>3.04</v>
      </c>
      <c r="BF24" s="72" t="s">
        <v>191</v>
      </c>
      <c r="BG24" s="72" t="s">
        <v>196</v>
      </c>
      <c r="BH24" s="72" t="s">
        <v>176</v>
      </c>
      <c r="BI24" s="81" t="str">
        <f t="shared" si="3"/>
        <v xml:space="preserve">Turbidity </v>
      </c>
      <c r="BJ24" s="72" t="s">
        <v>191</v>
      </c>
      <c r="BN24">
        <v>120</v>
      </c>
      <c r="BO24">
        <v>24</v>
      </c>
      <c r="BP24" s="72" t="s">
        <v>194</v>
      </c>
      <c r="BR24" s="72" t="s">
        <v>194</v>
      </c>
      <c r="BT24">
        <v>40</v>
      </c>
      <c r="BU24">
        <v>120</v>
      </c>
      <c r="BV24" s="72" t="s">
        <v>191</v>
      </c>
      <c r="BW24" s="72" t="s">
        <v>197</v>
      </c>
      <c r="BX24" t="s">
        <v>445</v>
      </c>
    </row>
    <row r="25" spans="1:76" x14ac:dyDescent="0.45">
      <c r="A25" t="s">
        <v>446</v>
      </c>
      <c r="B25" t="s">
        <v>176</v>
      </c>
      <c r="C25" t="s">
        <v>427</v>
      </c>
      <c r="D25" t="s">
        <v>447</v>
      </c>
      <c r="E25" t="s">
        <v>448</v>
      </c>
      <c r="F25" t="s">
        <v>449</v>
      </c>
      <c r="G25">
        <v>9</v>
      </c>
      <c r="H25" s="72" t="s">
        <v>181</v>
      </c>
      <c r="I25" s="72" t="s">
        <v>182</v>
      </c>
      <c r="J25" s="72" t="s">
        <v>183</v>
      </c>
      <c r="K25" s="72" t="s">
        <v>184</v>
      </c>
      <c r="L25" s="72" t="s">
        <v>288</v>
      </c>
      <c r="M25" s="72" t="s">
        <v>355</v>
      </c>
      <c r="N25" s="72"/>
      <c r="O25" s="72"/>
      <c r="P25" s="72" t="s">
        <v>450</v>
      </c>
      <c r="Q25" s="72" t="s">
        <v>451</v>
      </c>
      <c r="R25" s="72" t="s">
        <v>452</v>
      </c>
      <c r="S25" s="72" t="s">
        <v>453</v>
      </c>
      <c r="T25" s="72" t="s">
        <v>454</v>
      </c>
      <c r="U25" s="72" t="s">
        <v>190</v>
      </c>
      <c r="V25" s="72" t="s">
        <v>176</v>
      </c>
      <c r="W25">
        <v>50</v>
      </c>
      <c r="X25">
        <v>50</v>
      </c>
      <c r="Y25">
        <v>0</v>
      </c>
      <c r="Z25">
        <v>100</v>
      </c>
      <c r="AA25">
        <v>100</v>
      </c>
      <c r="AB25">
        <v>0</v>
      </c>
      <c r="AC25" s="72" t="s">
        <v>191</v>
      </c>
      <c r="AD25" s="72" t="s">
        <v>192</v>
      </c>
      <c r="AE25" s="72" t="s">
        <v>176</v>
      </c>
      <c r="AF25" s="81" t="str">
        <f t="shared" si="0"/>
        <v>Afridev Handpump</v>
      </c>
      <c r="AG25" s="72" t="s">
        <v>193</v>
      </c>
      <c r="AH25" s="72" t="s">
        <v>191</v>
      </c>
      <c r="AI25" s="72" t="s">
        <v>16432</v>
      </c>
      <c r="AL25" t="str">
        <f t="shared" si="1"/>
        <v>Protected</v>
      </c>
      <c r="AM25">
        <v>2013</v>
      </c>
      <c r="AN25" s="72" t="s">
        <v>191</v>
      </c>
      <c r="AQ25" t="str">
        <f t="shared" si="2"/>
        <v xml:space="preserve">Normal </v>
      </c>
      <c r="AR25" s="72" t="s">
        <v>191</v>
      </c>
      <c r="AS25">
        <v>2</v>
      </c>
      <c r="AT25">
        <v>7</v>
      </c>
      <c r="AU25" s="72" t="s">
        <v>195</v>
      </c>
      <c r="AV25" s="72" t="s">
        <v>194</v>
      </c>
      <c r="AY25" s="72" t="s">
        <v>191</v>
      </c>
      <c r="AZ25">
        <v>1502</v>
      </c>
      <c r="BA25" s="72" t="s">
        <v>93</v>
      </c>
      <c r="BB25" s="72" t="s">
        <v>194</v>
      </c>
      <c r="BD25" s="72" t="s">
        <v>191</v>
      </c>
      <c r="BE25" s="73">
        <v>0.49</v>
      </c>
      <c r="BF25" s="72" t="s">
        <v>191</v>
      </c>
      <c r="BG25" s="72" t="s">
        <v>196</v>
      </c>
      <c r="BH25" s="72" t="s">
        <v>176</v>
      </c>
      <c r="BI25" s="81" t="str">
        <f t="shared" si="3"/>
        <v xml:space="preserve">Turbidity </v>
      </c>
      <c r="BJ25" s="72" t="s">
        <v>191</v>
      </c>
      <c r="BN25">
        <v>90</v>
      </c>
      <c r="BO25">
        <v>24</v>
      </c>
      <c r="BP25" s="72" t="s">
        <v>194</v>
      </c>
      <c r="BR25" s="72" t="s">
        <v>191</v>
      </c>
      <c r="BS25">
        <v>100</v>
      </c>
      <c r="BT25">
        <v>40</v>
      </c>
      <c r="BU25">
        <v>4</v>
      </c>
      <c r="BV25" s="72" t="s">
        <v>191</v>
      </c>
      <c r="BW25" s="72" t="s">
        <v>197</v>
      </c>
      <c r="BX25" t="s">
        <v>455</v>
      </c>
    </row>
    <row r="26" spans="1:76" x14ac:dyDescent="0.45">
      <c r="A26" t="s">
        <v>456</v>
      </c>
      <c r="B26" t="s">
        <v>176</v>
      </c>
      <c r="C26" t="s">
        <v>457</v>
      </c>
      <c r="D26" t="s">
        <v>458</v>
      </c>
      <c r="E26" t="s">
        <v>459</v>
      </c>
      <c r="F26" t="s">
        <v>460</v>
      </c>
      <c r="G26">
        <v>9</v>
      </c>
      <c r="H26" s="72" t="s">
        <v>461</v>
      </c>
      <c r="I26" s="72" t="s">
        <v>182</v>
      </c>
      <c r="J26" s="72" t="s">
        <v>183</v>
      </c>
      <c r="K26" s="72" t="s">
        <v>184</v>
      </c>
      <c r="L26" s="72" t="s">
        <v>288</v>
      </c>
      <c r="M26" s="72" t="s">
        <v>462</v>
      </c>
      <c r="N26" s="72"/>
      <c r="O26" s="72"/>
      <c r="P26" s="72" t="s">
        <v>463</v>
      </c>
      <c r="Q26" s="72" t="s">
        <v>464</v>
      </c>
      <c r="R26" s="72" t="s">
        <v>465</v>
      </c>
      <c r="S26" s="72" t="s">
        <v>466</v>
      </c>
      <c r="T26" s="72" t="s">
        <v>467</v>
      </c>
      <c r="U26" s="72" t="s">
        <v>251</v>
      </c>
      <c r="V26" s="72" t="s">
        <v>176</v>
      </c>
      <c r="W26">
        <v>72</v>
      </c>
      <c r="X26">
        <v>125</v>
      </c>
      <c r="Y26">
        <v>0</v>
      </c>
      <c r="Z26">
        <v>650</v>
      </c>
      <c r="AA26">
        <v>650</v>
      </c>
      <c r="AB26">
        <v>0</v>
      </c>
      <c r="AC26" s="72" t="s">
        <v>191</v>
      </c>
      <c r="AD26" s="72" t="s">
        <v>192</v>
      </c>
      <c r="AE26" s="72" t="s">
        <v>176</v>
      </c>
      <c r="AF26" s="81" t="str">
        <f t="shared" si="0"/>
        <v>Afridev Handpump</v>
      </c>
      <c r="AG26" s="72" t="s">
        <v>193</v>
      </c>
      <c r="AH26" s="72" t="s">
        <v>191</v>
      </c>
      <c r="AI26" s="72" t="s">
        <v>16432</v>
      </c>
      <c r="AL26" t="str">
        <f t="shared" si="1"/>
        <v>Protected</v>
      </c>
      <c r="AM26">
        <v>1995</v>
      </c>
      <c r="AN26" s="72" t="s">
        <v>191</v>
      </c>
      <c r="AQ26" t="str">
        <f t="shared" si="2"/>
        <v xml:space="preserve">Normal </v>
      </c>
      <c r="AR26" s="72" t="s">
        <v>194</v>
      </c>
      <c r="AU26" s="72" t="s">
        <v>195</v>
      </c>
      <c r="AV26" s="72" t="s">
        <v>194</v>
      </c>
      <c r="AY26" s="72" t="s">
        <v>191</v>
      </c>
      <c r="AZ26">
        <v>1601</v>
      </c>
      <c r="BA26" s="72" t="s">
        <v>93</v>
      </c>
      <c r="BB26" s="72" t="s">
        <v>194</v>
      </c>
      <c r="BD26" s="72" t="s">
        <v>191</v>
      </c>
      <c r="BE26" s="73">
        <v>0.09</v>
      </c>
      <c r="BF26" s="72" t="s">
        <v>191</v>
      </c>
      <c r="BG26" s="72" t="s">
        <v>196</v>
      </c>
      <c r="BH26" s="72" t="s">
        <v>176</v>
      </c>
      <c r="BI26" s="81" t="str">
        <f t="shared" si="3"/>
        <v xml:space="preserve">Turbidity </v>
      </c>
      <c r="BJ26" s="72" t="s">
        <v>191</v>
      </c>
      <c r="BN26">
        <v>69</v>
      </c>
      <c r="BO26">
        <v>24</v>
      </c>
      <c r="BP26" s="72" t="s">
        <v>194</v>
      </c>
      <c r="BR26" s="72" t="s">
        <v>194</v>
      </c>
      <c r="BT26">
        <v>20</v>
      </c>
      <c r="BU26">
        <v>40</v>
      </c>
      <c r="BV26" s="72" t="s">
        <v>191</v>
      </c>
      <c r="BW26" s="72" t="s">
        <v>197</v>
      </c>
      <c r="BX26" t="s">
        <v>468</v>
      </c>
    </row>
    <row r="27" spans="1:76" x14ac:dyDescent="0.45">
      <c r="A27" t="s">
        <v>469</v>
      </c>
      <c r="B27" t="s">
        <v>176</v>
      </c>
      <c r="C27" t="s">
        <v>457</v>
      </c>
      <c r="D27" t="s">
        <v>470</v>
      </c>
      <c r="E27" t="s">
        <v>471</v>
      </c>
      <c r="F27" t="s">
        <v>472</v>
      </c>
      <c r="G27">
        <v>9</v>
      </c>
      <c r="H27" s="72" t="s">
        <v>461</v>
      </c>
      <c r="I27" s="72" t="s">
        <v>182</v>
      </c>
      <c r="J27" s="72" t="s">
        <v>183</v>
      </c>
      <c r="K27" s="72" t="s">
        <v>184</v>
      </c>
      <c r="L27" s="72" t="s">
        <v>288</v>
      </c>
      <c r="M27" s="72" t="s">
        <v>343</v>
      </c>
      <c r="N27" s="72"/>
      <c r="O27" s="72"/>
      <c r="P27" s="72" t="s">
        <v>473</v>
      </c>
      <c r="Q27" s="72" t="s">
        <v>474</v>
      </c>
      <c r="R27" s="72" t="s">
        <v>475</v>
      </c>
      <c r="S27" s="72" t="s">
        <v>476</v>
      </c>
      <c r="T27" s="72" t="s">
        <v>477</v>
      </c>
      <c r="U27" s="72" t="s">
        <v>478</v>
      </c>
      <c r="V27" s="72" t="s">
        <v>176</v>
      </c>
      <c r="W27">
        <v>38</v>
      </c>
      <c r="X27">
        <v>100</v>
      </c>
      <c r="Y27">
        <v>0</v>
      </c>
      <c r="Z27">
        <v>502</v>
      </c>
      <c r="AA27">
        <v>502</v>
      </c>
      <c r="AB27">
        <v>0</v>
      </c>
      <c r="AC27" s="72" t="s">
        <v>191</v>
      </c>
      <c r="AD27" s="72" t="s">
        <v>192</v>
      </c>
      <c r="AE27" s="72" t="s">
        <v>176</v>
      </c>
      <c r="AF27" s="81" t="str">
        <f t="shared" si="0"/>
        <v>Afridev Handpump</v>
      </c>
      <c r="AG27" s="72" t="s">
        <v>193</v>
      </c>
      <c r="AH27" s="72" t="s">
        <v>191</v>
      </c>
      <c r="AI27" s="72" t="s">
        <v>16432</v>
      </c>
      <c r="AL27" t="str">
        <f t="shared" si="1"/>
        <v>Protected</v>
      </c>
      <c r="AM27">
        <v>2014</v>
      </c>
      <c r="AN27" s="72" t="s">
        <v>191</v>
      </c>
      <c r="AQ27" t="str">
        <f t="shared" si="2"/>
        <v xml:space="preserve">Normal </v>
      </c>
      <c r="AR27" s="72" t="s">
        <v>194</v>
      </c>
      <c r="AU27" s="72" t="s">
        <v>195</v>
      </c>
      <c r="AV27" s="72" t="s">
        <v>194</v>
      </c>
      <c r="AY27" s="72" t="s">
        <v>191</v>
      </c>
      <c r="AZ27">
        <v>1602</v>
      </c>
      <c r="BA27" s="72" t="s">
        <v>93</v>
      </c>
      <c r="BB27" s="72" t="s">
        <v>194</v>
      </c>
      <c r="BD27" s="72" t="s">
        <v>191</v>
      </c>
      <c r="BE27" s="73">
        <v>7.0000000000000007E-2</v>
      </c>
      <c r="BF27" s="72" t="s">
        <v>191</v>
      </c>
      <c r="BG27" s="72" t="s">
        <v>196</v>
      </c>
      <c r="BH27" s="72" t="s">
        <v>176</v>
      </c>
      <c r="BI27" s="81" t="str">
        <f t="shared" si="3"/>
        <v xml:space="preserve">Turbidity </v>
      </c>
      <c r="BJ27" s="72" t="s">
        <v>191</v>
      </c>
      <c r="BN27">
        <v>68</v>
      </c>
      <c r="BO27">
        <v>24</v>
      </c>
      <c r="BP27" s="72" t="s">
        <v>194</v>
      </c>
      <c r="BR27" s="72" t="s">
        <v>194</v>
      </c>
      <c r="BT27">
        <v>20</v>
      </c>
      <c r="BU27">
        <v>40</v>
      </c>
      <c r="BV27" s="72" t="s">
        <v>191</v>
      </c>
      <c r="BW27" s="72" t="s">
        <v>197</v>
      </c>
      <c r="BX27" t="s">
        <v>479</v>
      </c>
    </row>
    <row r="28" spans="1:76" x14ac:dyDescent="0.45">
      <c r="A28" t="s">
        <v>480</v>
      </c>
      <c r="B28" t="s">
        <v>176</v>
      </c>
      <c r="C28" t="s">
        <v>200</v>
      </c>
      <c r="D28" t="s">
        <v>481</v>
      </c>
      <c r="E28" t="s">
        <v>482</v>
      </c>
      <c r="F28" t="s">
        <v>483</v>
      </c>
      <c r="G28">
        <v>9</v>
      </c>
      <c r="H28" s="72" t="s">
        <v>181</v>
      </c>
      <c r="I28" s="72" t="s">
        <v>182</v>
      </c>
      <c r="J28" s="72" t="s">
        <v>183</v>
      </c>
      <c r="K28" s="72" t="s">
        <v>204</v>
      </c>
      <c r="L28" s="72" t="s">
        <v>205</v>
      </c>
      <c r="M28" s="72" t="s">
        <v>205</v>
      </c>
      <c r="N28" s="72"/>
      <c r="O28" s="72"/>
      <c r="P28" s="72" t="s">
        <v>484</v>
      </c>
      <c r="Q28" s="72" t="s">
        <v>485</v>
      </c>
      <c r="R28" s="72" t="s">
        <v>486</v>
      </c>
      <c r="S28" s="72" t="s">
        <v>487</v>
      </c>
      <c r="T28" s="72" t="s">
        <v>488</v>
      </c>
      <c r="U28" s="72" t="s">
        <v>251</v>
      </c>
      <c r="V28" s="72" t="s">
        <v>176</v>
      </c>
      <c r="W28">
        <v>60</v>
      </c>
      <c r="X28">
        <v>40</v>
      </c>
      <c r="Y28">
        <v>0</v>
      </c>
      <c r="Z28">
        <v>200</v>
      </c>
      <c r="AA28">
        <v>200</v>
      </c>
      <c r="AB28">
        <v>0</v>
      </c>
      <c r="AC28" s="72" t="s">
        <v>191</v>
      </c>
      <c r="AD28" s="72" t="s">
        <v>192</v>
      </c>
      <c r="AE28" s="72" t="s">
        <v>176</v>
      </c>
      <c r="AF28" s="81" t="str">
        <f t="shared" si="0"/>
        <v>Afridev Handpump</v>
      </c>
      <c r="AG28" s="72" t="s">
        <v>193</v>
      </c>
      <c r="AH28" s="72" t="s">
        <v>191</v>
      </c>
      <c r="AI28" s="72" t="s">
        <v>16432</v>
      </c>
      <c r="AL28" t="str">
        <f t="shared" si="1"/>
        <v>Protected</v>
      </c>
      <c r="AM28">
        <v>1997</v>
      </c>
      <c r="AN28" s="72" t="s">
        <v>191</v>
      </c>
      <c r="AQ28" t="str">
        <f t="shared" si="2"/>
        <v xml:space="preserve">Normal </v>
      </c>
      <c r="AR28" s="72" t="s">
        <v>191</v>
      </c>
      <c r="AS28">
        <v>3</v>
      </c>
      <c r="AT28">
        <v>3</v>
      </c>
      <c r="AU28" s="72" t="s">
        <v>195</v>
      </c>
      <c r="AV28" s="72" t="s">
        <v>194</v>
      </c>
      <c r="AY28" s="72" t="s">
        <v>191</v>
      </c>
      <c r="AZ28">
        <v>304</v>
      </c>
      <c r="BA28" s="72" t="s">
        <v>93</v>
      </c>
      <c r="BB28" s="72" t="s">
        <v>194</v>
      </c>
      <c r="BD28" s="72" t="s">
        <v>191</v>
      </c>
      <c r="BE28" s="73">
        <v>1.02</v>
      </c>
      <c r="BF28" s="72" t="s">
        <v>194</v>
      </c>
      <c r="BG28" s="80" t="s">
        <v>196</v>
      </c>
      <c r="BI28" s="81" t="str">
        <f t="shared" si="3"/>
        <v xml:space="preserve">Turbidity </v>
      </c>
      <c r="BN28">
        <v>102</v>
      </c>
      <c r="BO28">
        <v>24</v>
      </c>
      <c r="BP28" s="72" t="s">
        <v>194</v>
      </c>
      <c r="BR28" s="72" t="s">
        <v>194</v>
      </c>
      <c r="BT28">
        <v>40</v>
      </c>
      <c r="BU28">
        <v>10</v>
      </c>
      <c r="BV28" s="72" t="s">
        <v>191</v>
      </c>
      <c r="BW28" s="72" t="s">
        <v>197</v>
      </c>
      <c r="BX28" t="s">
        <v>489</v>
      </c>
    </row>
    <row r="29" spans="1:76" x14ac:dyDescent="0.45">
      <c r="A29" t="s">
        <v>490</v>
      </c>
      <c r="B29" t="s">
        <v>176</v>
      </c>
      <c r="C29" t="s">
        <v>457</v>
      </c>
      <c r="D29" t="s">
        <v>491</v>
      </c>
      <c r="E29" t="s">
        <v>492</v>
      </c>
      <c r="F29" t="s">
        <v>493</v>
      </c>
      <c r="G29">
        <v>9</v>
      </c>
      <c r="H29" s="72" t="s">
        <v>181</v>
      </c>
      <c r="I29" s="72" t="s">
        <v>182</v>
      </c>
      <c r="J29" s="72" t="s">
        <v>183</v>
      </c>
      <c r="K29" s="72" t="s">
        <v>184</v>
      </c>
      <c r="L29" s="72" t="s">
        <v>288</v>
      </c>
      <c r="M29" s="72" t="s">
        <v>494</v>
      </c>
      <c r="N29" s="72"/>
      <c r="O29" s="72"/>
      <c r="P29" s="72" t="s">
        <v>495</v>
      </c>
      <c r="Q29" s="72" t="s">
        <v>496</v>
      </c>
      <c r="R29" s="72" t="s">
        <v>497</v>
      </c>
      <c r="S29" s="72" t="s">
        <v>498</v>
      </c>
      <c r="T29" s="72" t="s">
        <v>499</v>
      </c>
      <c r="U29" s="72" t="s">
        <v>226</v>
      </c>
      <c r="V29" s="72" t="s">
        <v>176</v>
      </c>
      <c r="W29">
        <v>70</v>
      </c>
      <c r="X29">
        <v>70</v>
      </c>
      <c r="Y29">
        <v>0</v>
      </c>
      <c r="Z29">
        <v>280</v>
      </c>
      <c r="AA29">
        <v>280</v>
      </c>
      <c r="AB29">
        <v>0</v>
      </c>
      <c r="AC29" s="72" t="s">
        <v>191</v>
      </c>
      <c r="AD29" s="72" t="s">
        <v>192</v>
      </c>
      <c r="AE29" s="72" t="s">
        <v>176</v>
      </c>
      <c r="AF29" s="81" t="str">
        <f t="shared" si="0"/>
        <v>Afridev Handpump</v>
      </c>
      <c r="AG29" s="72" t="s">
        <v>193</v>
      </c>
      <c r="AH29" s="72" t="s">
        <v>191</v>
      </c>
      <c r="AI29" s="72" t="s">
        <v>16432</v>
      </c>
      <c r="AL29" t="str">
        <f t="shared" si="1"/>
        <v>Protected</v>
      </c>
      <c r="AM29">
        <v>2013</v>
      </c>
      <c r="AN29" s="72" t="s">
        <v>191</v>
      </c>
      <c r="AQ29" t="str">
        <f t="shared" si="2"/>
        <v xml:space="preserve">Normal </v>
      </c>
      <c r="AR29" s="72" t="s">
        <v>191</v>
      </c>
      <c r="AS29">
        <v>2</v>
      </c>
      <c r="AT29">
        <v>4</v>
      </c>
      <c r="AU29" s="72" t="s">
        <v>195</v>
      </c>
      <c r="AV29" s="72" t="s">
        <v>194</v>
      </c>
      <c r="AY29" s="72" t="s">
        <v>191</v>
      </c>
      <c r="AZ29">
        <v>1605</v>
      </c>
      <c r="BA29" s="72" t="s">
        <v>93</v>
      </c>
      <c r="BB29" s="72" t="s">
        <v>194</v>
      </c>
      <c r="BD29" s="72" t="s">
        <v>191</v>
      </c>
      <c r="BE29" s="73">
        <v>0.1</v>
      </c>
      <c r="BF29" s="72" t="s">
        <v>191</v>
      </c>
      <c r="BG29" s="72" t="s">
        <v>196</v>
      </c>
      <c r="BH29" s="72" t="s">
        <v>176</v>
      </c>
      <c r="BI29" s="81" t="str">
        <f t="shared" si="3"/>
        <v xml:space="preserve">Turbidity </v>
      </c>
      <c r="BJ29" s="72" t="s">
        <v>191</v>
      </c>
      <c r="BN29">
        <v>48</v>
      </c>
      <c r="BO29">
        <v>24</v>
      </c>
      <c r="BP29" s="72" t="s">
        <v>194</v>
      </c>
      <c r="BR29" s="72" t="s">
        <v>194</v>
      </c>
      <c r="BT29">
        <v>20</v>
      </c>
      <c r="BU29">
        <v>40</v>
      </c>
      <c r="BV29" s="72" t="s">
        <v>191</v>
      </c>
      <c r="BW29" s="72" t="s">
        <v>197</v>
      </c>
      <c r="BX29" t="s">
        <v>500</v>
      </c>
    </row>
    <row r="30" spans="1:76" x14ac:dyDescent="0.45">
      <c r="A30" t="s">
        <v>501</v>
      </c>
      <c r="B30" t="s">
        <v>176</v>
      </c>
      <c r="C30" t="s">
        <v>457</v>
      </c>
      <c r="D30" t="s">
        <v>502</v>
      </c>
      <c r="E30" t="s">
        <v>503</v>
      </c>
      <c r="F30" t="s">
        <v>504</v>
      </c>
      <c r="G30">
        <v>9</v>
      </c>
      <c r="H30" s="72" t="s">
        <v>181</v>
      </c>
      <c r="I30" s="72" t="s">
        <v>182</v>
      </c>
      <c r="J30" s="72" t="s">
        <v>183</v>
      </c>
      <c r="K30" s="72" t="s">
        <v>184</v>
      </c>
      <c r="L30" s="72" t="s">
        <v>288</v>
      </c>
      <c r="M30" s="72" t="s">
        <v>494</v>
      </c>
      <c r="N30" s="72"/>
      <c r="O30" s="72"/>
      <c r="P30" s="72" t="s">
        <v>505</v>
      </c>
      <c r="Q30" s="72" t="s">
        <v>506</v>
      </c>
      <c r="R30" s="72" t="s">
        <v>507</v>
      </c>
      <c r="S30" s="72" t="s">
        <v>508</v>
      </c>
      <c r="T30" s="72" t="s">
        <v>509</v>
      </c>
      <c r="U30" s="72" t="s">
        <v>478</v>
      </c>
      <c r="V30" s="72" t="s">
        <v>176</v>
      </c>
      <c r="W30">
        <v>75</v>
      </c>
      <c r="X30">
        <v>75</v>
      </c>
      <c r="Y30">
        <v>0</v>
      </c>
      <c r="Z30">
        <v>375</v>
      </c>
      <c r="AA30">
        <v>375</v>
      </c>
      <c r="AB30">
        <v>0</v>
      </c>
      <c r="AC30" s="72" t="s">
        <v>191</v>
      </c>
      <c r="AD30" s="72" t="s">
        <v>192</v>
      </c>
      <c r="AE30" s="72" t="s">
        <v>176</v>
      </c>
      <c r="AF30" s="81" t="str">
        <f t="shared" si="0"/>
        <v>Afridev Handpump</v>
      </c>
      <c r="AG30" s="72" t="s">
        <v>193</v>
      </c>
      <c r="AH30" s="72" t="s">
        <v>191</v>
      </c>
      <c r="AI30" s="72" t="s">
        <v>16432</v>
      </c>
      <c r="AL30" t="str">
        <f t="shared" si="1"/>
        <v>Protected</v>
      </c>
      <c r="AM30">
        <v>2002</v>
      </c>
      <c r="AN30" s="72" t="s">
        <v>191</v>
      </c>
      <c r="AQ30" t="str">
        <f t="shared" si="2"/>
        <v xml:space="preserve">Normal </v>
      </c>
      <c r="AR30" s="72" t="s">
        <v>194</v>
      </c>
      <c r="AU30" s="72" t="s">
        <v>195</v>
      </c>
      <c r="AV30" s="72" t="s">
        <v>194</v>
      </c>
      <c r="AY30" s="72" t="s">
        <v>191</v>
      </c>
      <c r="AZ30">
        <v>1604</v>
      </c>
      <c r="BA30" s="72" t="s">
        <v>93</v>
      </c>
      <c r="BB30" s="72" t="s">
        <v>194</v>
      </c>
      <c r="BD30" s="72" t="s">
        <v>191</v>
      </c>
      <c r="BE30" s="73">
        <v>0.12</v>
      </c>
      <c r="BF30" s="72" t="s">
        <v>191</v>
      </c>
      <c r="BG30" s="72" t="s">
        <v>196</v>
      </c>
      <c r="BH30" s="72" t="s">
        <v>176</v>
      </c>
      <c r="BI30" s="81" t="str">
        <f t="shared" si="3"/>
        <v xml:space="preserve">Turbidity </v>
      </c>
      <c r="BJ30" s="72" t="s">
        <v>191</v>
      </c>
      <c r="BN30">
        <v>64</v>
      </c>
      <c r="BO30">
        <v>24</v>
      </c>
      <c r="BP30" s="72" t="s">
        <v>194</v>
      </c>
      <c r="BR30" s="72" t="s">
        <v>194</v>
      </c>
      <c r="BT30">
        <v>20</v>
      </c>
      <c r="BU30">
        <v>60</v>
      </c>
      <c r="BV30" s="72" t="s">
        <v>191</v>
      </c>
      <c r="BW30" s="72" t="s">
        <v>197</v>
      </c>
      <c r="BX30" t="s">
        <v>510</v>
      </c>
    </row>
    <row r="31" spans="1:76" x14ac:dyDescent="0.45">
      <c r="A31" t="s">
        <v>511</v>
      </c>
      <c r="B31" t="s">
        <v>176</v>
      </c>
      <c r="C31" t="s">
        <v>457</v>
      </c>
      <c r="D31" t="s">
        <v>512</v>
      </c>
      <c r="E31" t="s">
        <v>513</v>
      </c>
      <c r="F31" t="s">
        <v>514</v>
      </c>
      <c r="G31">
        <v>9</v>
      </c>
      <c r="H31" s="72" t="s">
        <v>461</v>
      </c>
      <c r="I31" s="72" t="s">
        <v>182</v>
      </c>
      <c r="J31" s="72" t="s">
        <v>183</v>
      </c>
      <c r="K31" s="72" t="s">
        <v>184</v>
      </c>
      <c r="L31" s="72" t="s">
        <v>288</v>
      </c>
      <c r="M31" s="72" t="s">
        <v>515</v>
      </c>
      <c r="N31" s="72"/>
      <c r="O31" s="72"/>
      <c r="P31" s="72" t="s">
        <v>516</v>
      </c>
      <c r="Q31" s="72" t="s">
        <v>517</v>
      </c>
      <c r="R31" s="72" t="s">
        <v>518</v>
      </c>
      <c r="S31" s="72" t="s">
        <v>519</v>
      </c>
      <c r="T31" s="72" t="s">
        <v>515</v>
      </c>
      <c r="U31" s="72" t="s">
        <v>251</v>
      </c>
      <c r="V31" s="72" t="s">
        <v>176</v>
      </c>
      <c r="W31">
        <v>280</v>
      </c>
      <c r="X31">
        <v>56</v>
      </c>
      <c r="Y31">
        <v>0</v>
      </c>
      <c r="Z31">
        <v>280</v>
      </c>
      <c r="AA31">
        <v>280</v>
      </c>
      <c r="AB31">
        <v>0</v>
      </c>
      <c r="AC31" s="72" t="s">
        <v>191</v>
      </c>
      <c r="AD31" s="72" t="s">
        <v>192</v>
      </c>
      <c r="AE31" s="72" t="s">
        <v>176</v>
      </c>
      <c r="AF31" s="81" t="str">
        <f t="shared" si="0"/>
        <v>Afridev Handpump</v>
      </c>
      <c r="AG31" s="72" t="s">
        <v>193</v>
      </c>
      <c r="AH31" s="72" t="s">
        <v>191</v>
      </c>
      <c r="AI31" s="72" t="s">
        <v>16432</v>
      </c>
      <c r="AL31" t="str">
        <f t="shared" si="1"/>
        <v>Protected</v>
      </c>
      <c r="AM31">
        <v>2007</v>
      </c>
      <c r="AN31" s="72" t="s">
        <v>191</v>
      </c>
      <c r="AQ31" t="str">
        <f t="shared" si="2"/>
        <v xml:space="preserve">Normal </v>
      </c>
      <c r="AR31" s="72" t="s">
        <v>194</v>
      </c>
      <c r="AU31" s="72" t="s">
        <v>195</v>
      </c>
      <c r="AV31" s="72" t="s">
        <v>194</v>
      </c>
      <c r="AY31" s="72" t="s">
        <v>191</v>
      </c>
      <c r="AZ31">
        <v>1603</v>
      </c>
      <c r="BA31" s="72" t="s">
        <v>93</v>
      </c>
      <c r="BB31" s="72" t="s">
        <v>194</v>
      </c>
      <c r="BD31" s="72" t="s">
        <v>191</v>
      </c>
      <c r="BE31" s="73">
        <v>0.28999999999999998</v>
      </c>
      <c r="BF31" s="72" t="s">
        <v>191</v>
      </c>
      <c r="BG31" s="72" t="s">
        <v>196</v>
      </c>
      <c r="BH31" s="72" t="s">
        <v>176</v>
      </c>
      <c r="BI31" s="81" t="str">
        <f t="shared" si="3"/>
        <v xml:space="preserve">Turbidity </v>
      </c>
      <c r="BJ31" s="72" t="s">
        <v>191</v>
      </c>
      <c r="BN31">
        <v>67</v>
      </c>
      <c r="BO31">
        <v>24</v>
      </c>
      <c r="BP31" s="72" t="s">
        <v>194</v>
      </c>
      <c r="BR31" s="72" t="s">
        <v>194</v>
      </c>
      <c r="BT31">
        <v>20</v>
      </c>
      <c r="BU31">
        <v>40</v>
      </c>
      <c r="BV31" s="72" t="s">
        <v>191</v>
      </c>
      <c r="BW31" s="72" t="s">
        <v>197</v>
      </c>
      <c r="BX31" t="s">
        <v>520</v>
      </c>
    </row>
    <row r="32" spans="1:76" x14ac:dyDescent="0.45">
      <c r="A32" t="s">
        <v>521</v>
      </c>
      <c r="B32" t="s">
        <v>176</v>
      </c>
      <c r="C32" t="s">
        <v>177</v>
      </c>
      <c r="D32" t="s">
        <v>522</v>
      </c>
      <c r="E32" t="s">
        <v>523</v>
      </c>
      <c r="F32" t="s">
        <v>524</v>
      </c>
      <c r="G32">
        <v>9</v>
      </c>
      <c r="H32" s="72" t="s">
        <v>181</v>
      </c>
      <c r="I32" s="72" t="s">
        <v>182</v>
      </c>
      <c r="J32" s="72" t="s">
        <v>183</v>
      </c>
      <c r="K32" s="72" t="s">
        <v>184</v>
      </c>
      <c r="L32" s="72" t="s">
        <v>184</v>
      </c>
      <c r="M32" s="72" t="s">
        <v>184</v>
      </c>
      <c r="N32" s="72"/>
      <c r="O32" s="72"/>
      <c r="P32" s="72" t="s">
        <v>525</v>
      </c>
      <c r="Q32" s="72" t="s">
        <v>526</v>
      </c>
      <c r="R32" s="72" t="s">
        <v>527</v>
      </c>
      <c r="S32" s="72" t="s">
        <v>528</v>
      </c>
      <c r="T32" s="72" t="s">
        <v>529</v>
      </c>
      <c r="U32" s="72" t="s">
        <v>251</v>
      </c>
      <c r="V32" s="72" t="s">
        <v>176</v>
      </c>
      <c r="W32">
        <v>220</v>
      </c>
      <c r="X32">
        <v>215</v>
      </c>
      <c r="Y32">
        <v>5</v>
      </c>
      <c r="Z32">
        <v>400</v>
      </c>
      <c r="AA32">
        <v>400</v>
      </c>
      <c r="AB32">
        <v>25</v>
      </c>
      <c r="AC32" s="72" t="s">
        <v>191</v>
      </c>
      <c r="AD32" s="72" t="s">
        <v>192</v>
      </c>
      <c r="AE32" s="72" t="s">
        <v>176</v>
      </c>
      <c r="AF32" s="81" t="str">
        <f t="shared" si="0"/>
        <v>Afridev Handpump</v>
      </c>
      <c r="AG32" s="72" t="s">
        <v>193</v>
      </c>
      <c r="AH32" s="72" t="s">
        <v>191</v>
      </c>
      <c r="AI32" s="72" t="s">
        <v>16432</v>
      </c>
      <c r="AL32" t="str">
        <f t="shared" si="1"/>
        <v>Protected</v>
      </c>
      <c r="AM32">
        <v>2015</v>
      </c>
      <c r="AN32" s="72" t="s">
        <v>191</v>
      </c>
      <c r="AQ32" t="str">
        <f t="shared" si="2"/>
        <v xml:space="preserve">Normal </v>
      </c>
      <c r="AR32" s="72" t="s">
        <v>194</v>
      </c>
      <c r="AU32" s="72" t="s">
        <v>195</v>
      </c>
      <c r="AV32" s="72" t="s">
        <v>194</v>
      </c>
      <c r="AY32" s="72" t="s">
        <v>191</v>
      </c>
      <c r="AZ32">
        <v>402</v>
      </c>
      <c r="BA32" s="72" t="s">
        <v>93</v>
      </c>
      <c r="BB32" s="72" t="s">
        <v>194</v>
      </c>
      <c r="BD32" s="72" t="s">
        <v>191</v>
      </c>
      <c r="BE32" s="73">
        <v>0.04</v>
      </c>
      <c r="BF32" s="72" t="s">
        <v>191</v>
      </c>
      <c r="BG32" s="72" t="s">
        <v>196</v>
      </c>
      <c r="BH32" s="72" t="s">
        <v>176</v>
      </c>
      <c r="BI32" s="81" t="str">
        <f t="shared" si="3"/>
        <v xml:space="preserve">Turbidity </v>
      </c>
      <c r="BJ32" s="72" t="s">
        <v>191</v>
      </c>
      <c r="BN32">
        <v>72</v>
      </c>
      <c r="BO32">
        <v>24</v>
      </c>
      <c r="BP32" s="72" t="s">
        <v>194</v>
      </c>
      <c r="BR32" s="72" t="s">
        <v>194</v>
      </c>
      <c r="BT32">
        <v>20</v>
      </c>
      <c r="BU32">
        <v>100</v>
      </c>
      <c r="BV32" s="72" t="s">
        <v>191</v>
      </c>
      <c r="BW32" s="72" t="s">
        <v>197</v>
      </c>
      <c r="BX32" t="s">
        <v>530</v>
      </c>
    </row>
    <row r="33" spans="1:76" x14ac:dyDescent="0.45">
      <c r="A33" t="s">
        <v>531</v>
      </c>
      <c r="B33" t="s">
        <v>176</v>
      </c>
      <c r="C33" t="s">
        <v>457</v>
      </c>
      <c r="D33" t="s">
        <v>532</v>
      </c>
      <c r="E33" t="s">
        <v>533</v>
      </c>
      <c r="F33" t="s">
        <v>534</v>
      </c>
      <c r="G33">
        <v>9</v>
      </c>
      <c r="H33" s="72" t="s">
        <v>181</v>
      </c>
      <c r="I33" s="72" t="s">
        <v>182</v>
      </c>
      <c r="J33" s="72" t="s">
        <v>183</v>
      </c>
      <c r="K33" s="72" t="s">
        <v>184</v>
      </c>
      <c r="L33" s="72" t="s">
        <v>288</v>
      </c>
      <c r="M33" s="72" t="s">
        <v>535</v>
      </c>
      <c r="N33" s="72"/>
      <c r="O33" s="72"/>
      <c r="P33" s="72" t="s">
        <v>536</v>
      </c>
      <c r="Q33" s="72" t="s">
        <v>537</v>
      </c>
      <c r="R33" s="72" t="s">
        <v>368</v>
      </c>
      <c r="S33" s="72" t="s">
        <v>538</v>
      </c>
      <c r="T33" s="72" t="s">
        <v>539</v>
      </c>
      <c r="U33" s="72" t="s">
        <v>251</v>
      </c>
      <c r="V33" s="72" t="s">
        <v>176</v>
      </c>
      <c r="W33">
        <v>95</v>
      </c>
      <c r="X33">
        <v>95</v>
      </c>
      <c r="Y33">
        <v>0</v>
      </c>
      <c r="Z33">
        <v>507</v>
      </c>
      <c r="AA33">
        <v>507</v>
      </c>
      <c r="AB33">
        <v>0</v>
      </c>
      <c r="AC33" s="72" t="s">
        <v>191</v>
      </c>
      <c r="AD33" s="72" t="s">
        <v>192</v>
      </c>
      <c r="AE33" s="72" t="s">
        <v>176</v>
      </c>
      <c r="AF33" s="81" t="str">
        <f t="shared" si="0"/>
        <v>Afridev Handpump</v>
      </c>
      <c r="AG33" s="72" t="s">
        <v>193</v>
      </c>
      <c r="AH33" s="72" t="s">
        <v>191</v>
      </c>
      <c r="AI33" s="72" t="s">
        <v>16432</v>
      </c>
      <c r="AL33" t="str">
        <f t="shared" si="1"/>
        <v>Protected</v>
      </c>
      <c r="AM33">
        <v>2000</v>
      </c>
      <c r="AN33" s="72" t="s">
        <v>191</v>
      </c>
      <c r="AQ33" t="str">
        <f t="shared" si="2"/>
        <v xml:space="preserve">Normal </v>
      </c>
      <c r="AR33" s="72" t="s">
        <v>191</v>
      </c>
      <c r="AS33">
        <v>2</v>
      </c>
      <c r="AT33">
        <v>2</v>
      </c>
      <c r="AU33" s="72" t="s">
        <v>195</v>
      </c>
      <c r="AV33" s="72" t="s">
        <v>194</v>
      </c>
      <c r="AY33" s="72" t="s">
        <v>191</v>
      </c>
      <c r="AZ33">
        <v>1606</v>
      </c>
      <c r="BA33" s="72" t="s">
        <v>93</v>
      </c>
      <c r="BB33" s="72" t="s">
        <v>194</v>
      </c>
      <c r="BD33" s="72" t="s">
        <v>191</v>
      </c>
      <c r="BE33" s="73">
        <v>1.22</v>
      </c>
      <c r="BF33" s="72" t="s">
        <v>191</v>
      </c>
      <c r="BG33" s="72" t="s">
        <v>196</v>
      </c>
      <c r="BH33" s="72" t="s">
        <v>176</v>
      </c>
      <c r="BI33" s="81" t="str">
        <f t="shared" si="3"/>
        <v xml:space="preserve">Turbidity </v>
      </c>
      <c r="BJ33" s="72" t="s">
        <v>191</v>
      </c>
      <c r="BN33">
        <v>90</v>
      </c>
      <c r="BO33">
        <v>24</v>
      </c>
      <c r="BP33" s="72" t="s">
        <v>194</v>
      </c>
      <c r="BR33" s="72" t="s">
        <v>194</v>
      </c>
      <c r="BT33">
        <v>20</v>
      </c>
      <c r="BU33">
        <v>20</v>
      </c>
      <c r="BV33" s="72" t="s">
        <v>191</v>
      </c>
      <c r="BW33" s="72" t="s">
        <v>197</v>
      </c>
      <c r="BX33" t="s">
        <v>540</v>
      </c>
    </row>
    <row r="34" spans="1:76" x14ac:dyDescent="0.45">
      <c r="A34" t="s">
        <v>541</v>
      </c>
      <c r="B34" t="s">
        <v>176</v>
      </c>
      <c r="C34" t="s">
        <v>457</v>
      </c>
      <c r="D34" t="s">
        <v>542</v>
      </c>
      <c r="E34" t="s">
        <v>543</v>
      </c>
      <c r="F34" t="s">
        <v>544</v>
      </c>
      <c r="G34">
        <v>9</v>
      </c>
      <c r="H34" s="72" t="s">
        <v>181</v>
      </c>
      <c r="I34" s="72" t="s">
        <v>182</v>
      </c>
      <c r="J34" s="72" t="s">
        <v>183</v>
      </c>
      <c r="K34" s="72" t="s">
        <v>184</v>
      </c>
      <c r="L34" s="72" t="s">
        <v>288</v>
      </c>
      <c r="M34" s="72" t="s">
        <v>545</v>
      </c>
      <c r="N34" s="72"/>
      <c r="O34" s="72"/>
      <c r="P34" s="72" t="s">
        <v>546</v>
      </c>
      <c r="Q34" s="72" t="s">
        <v>547</v>
      </c>
      <c r="R34" s="72" t="s">
        <v>465</v>
      </c>
      <c r="S34" s="72" t="s">
        <v>548</v>
      </c>
      <c r="T34" s="72" t="s">
        <v>545</v>
      </c>
      <c r="U34" s="72" t="s">
        <v>226</v>
      </c>
      <c r="V34" s="72" t="s">
        <v>176</v>
      </c>
      <c r="W34">
        <v>200</v>
      </c>
      <c r="X34">
        <v>200</v>
      </c>
      <c r="Y34">
        <v>0</v>
      </c>
      <c r="Z34">
        <v>250</v>
      </c>
      <c r="AA34">
        <v>250</v>
      </c>
      <c r="AB34">
        <v>250</v>
      </c>
      <c r="AC34" s="72" t="s">
        <v>191</v>
      </c>
      <c r="AD34" s="72" t="s">
        <v>192</v>
      </c>
      <c r="AE34" s="72" t="s">
        <v>176</v>
      </c>
      <c r="AF34" s="81" t="str">
        <f t="shared" si="0"/>
        <v>Afridev Handpump</v>
      </c>
      <c r="AG34" s="72" t="s">
        <v>193</v>
      </c>
      <c r="AH34" s="72" t="s">
        <v>191</v>
      </c>
      <c r="AI34" s="72" t="s">
        <v>16432</v>
      </c>
      <c r="AL34" t="str">
        <f t="shared" si="1"/>
        <v>Protected</v>
      </c>
      <c r="AM34">
        <v>2015</v>
      </c>
      <c r="AN34" s="72" t="s">
        <v>194</v>
      </c>
      <c r="AO34" s="72" t="s">
        <v>549</v>
      </c>
      <c r="AP34" s="72" t="s">
        <v>176</v>
      </c>
      <c r="AQ34" t="str">
        <f t="shared" si="2"/>
        <v>Does not function Non functioning water point</v>
      </c>
      <c r="AR34" s="72" t="s">
        <v>191</v>
      </c>
      <c r="AS34">
        <v>3</v>
      </c>
      <c r="AT34">
        <v>10</v>
      </c>
      <c r="AU34" s="72" t="s">
        <v>194</v>
      </c>
      <c r="AV34" s="72" t="s">
        <v>194</v>
      </c>
      <c r="AY34" s="72" t="s">
        <v>194</v>
      </c>
      <c r="BB34" s="72" t="s">
        <v>194</v>
      </c>
      <c r="BD34" s="72" t="s">
        <v>194</v>
      </c>
      <c r="BE34"/>
      <c r="BF34" s="72" t="s">
        <v>194</v>
      </c>
      <c r="BG34" s="80" t="s">
        <v>196</v>
      </c>
      <c r="BI34" s="81" t="str">
        <f t="shared" si="3"/>
        <v xml:space="preserve">Turbidity </v>
      </c>
      <c r="BN34">
        <v>0</v>
      </c>
      <c r="BO34">
        <v>0</v>
      </c>
      <c r="BP34" s="72" t="s">
        <v>194</v>
      </c>
      <c r="BR34" s="72" t="s">
        <v>194</v>
      </c>
      <c r="BT34">
        <v>0</v>
      </c>
      <c r="BU34">
        <v>0</v>
      </c>
      <c r="BV34" s="72" t="s">
        <v>194</v>
      </c>
      <c r="BW34" s="72" t="s">
        <v>550</v>
      </c>
      <c r="BX34" t="s">
        <v>551</v>
      </c>
    </row>
    <row r="35" spans="1:76" x14ac:dyDescent="0.45">
      <c r="A35" t="s">
        <v>552</v>
      </c>
      <c r="B35" t="s">
        <v>176</v>
      </c>
      <c r="C35" t="s">
        <v>457</v>
      </c>
      <c r="D35" t="s">
        <v>553</v>
      </c>
      <c r="E35" t="s">
        <v>554</v>
      </c>
      <c r="F35" t="s">
        <v>555</v>
      </c>
      <c r="G35">
        <v>9</v>
      </c>
      <c r="H35" s="72" t="s">
        <v>181</v>
      </c>
      <c r="I35" s="72" t="s">
        <v>182</v>
      </c>
      <c r="J35" s="72" t="s">
        <v>183</v>
      </c>
      <c r="K35" s="72" t="s">
        <v>184</v>
      </c>
      <c r="L35" s="72" t="s">
        <v>288</v>
      </c>
      <c r="M35" s="72" t="s">
        <v>545</v>
      </c>
      <c r="N35" s="72"/>
      <c r="O35" s="72"/>
      <c r="P35" s="72" t="s">
        <v>556</v>
      </c>
      <c r="Q35" s="72" t="s">
        <v>557</v>
      </c>
      <c r="R35" s="72" t="s">
        <v>292</v>
      </c>
      <c r="S35" s="72" t="s">
        <v>558</v>
      </c>
      <c r="T35" s="72" t="s">
        <v>545</v>
      </c>
      <c r="U35" s="72" t="s">
        <v>190</v>
      </c>
      <c r="V35" s="72" t="s">
        <v>176</v>
      </c>
      <c r="W35">
        <v>200</v>
      </c>
      <c r="X35">
        <v>200</v>
      </c>
      <c r="Y35">
        <v>0</v>
      </c>
      <c r="Z35">
        <v>850</v>
      </c>
      <c r="AA35">
        <v>850</v>
      </c>
      <c r="AB35">
        <v>0</v>
      </c>
      <c r="AC35" s="72" t="s">
        <v>191</v>
      </c>
      <c r="AD35" s="72" t="s">
        <v>192</v>
      </c>
      <c r="AE35" s="72" t="s">
        <v>176</v>
      </c>
      <c r="AF35" s="81" t="str">
        <f t="shared" si="0"/>
        <v>Afridev Handpump</v>
      </c>
      <c r="AG35" s="72" t="s">
        <v>193</v>
      </c>
      <c r="AH35" s="72" t="s">
        <v>191</v>
      </c>
      <c r="AI35" s="72" t="s">
        <v>16432</v>
      </c>
      <c r="AL35" t="str">
        <f t="shared" si="1"/>
        <v>Protected</v>
      </c>
      <c r="AM35">
        <v>2015</v>
      </c>
      <c r="AN35" s="72" t="s">
        <v>191</v>
      </c>
      <c r="AQ35" t="str">
        <f t="shared" si="2"/>
        <v xml:space="preserve">Normal </v>
      </c>
      <c r="AR35" s="72" t="s">
        <v>191</v>
      </c>
      <c r="AS35">
        <v>14</v>
      </c>
      <c r="AT35">
        <v>14</v>
      </c>
      <c r="AU35" s="72" t="s">
        <v>195</v>
      </c>
      <c r="AV35" s="72" t="s">
        <v>194</v>
      </c>
      <c r="AY35" s="72" t="s">
        <v>191</v>
      </c>
      <c r="AZ35">
        <v>1607</v>
      </c>
      <c r="BA35" s="72" t="s">
        <v>93</v>
      </c>
      <c r="BB35" s="72" t="s">
        <v>194</v>
      </c>
      <c r="BD35" s="72" t="s">
        <v>191</v>
      </c>
      <c r="BE35" s="73">
        <v>0.09</v>
      </c>
      <c r="BF35" s="72" t="s">
        <v>191</v>
      </c>
      <c r="BG35" s="72" t="s">
        <v>196</v>
      </c>
      <c r="BH35" s="72" t="s">
        <v>176</v>
      </c>
      <c r="BI35" s="81" t="str">
        <f t="shared" si="3"/>
        <v xml:space="preserve">Turbidity </v>
      </c>
      <c r="BJ35" s="72" t="s">
        <v>191</v>
      </c>
      <c r="BN35">
        <v>55</v>
      </c>
      <c r="BO35">
        <v>24</v>
      </c>
      <c r="BP35" s="72" t="s">
        <v>194</v>
      </c>
      <c r="BR35" s="72" t="s">
        <v>194</v>
      </c>
      <c r="BT35">
        <v>40</v>
      </c>
      <c r="BU35">
        <v>20</v>
      </c>
      <c r="BV35" s="72" t="s">
        <v>191</v>
      </c>
      <c r="BW35" s="72" t="s">
        <v>197</v>
      </c>
      <c r="BX35" t="s">
        <v>559</v>
      </c>
    </row>
    <row r="36" spans="1:76" x14ac:dyDescent="0.45">
      <c r="A36" t="s">
        <v>560</v>
      </c>
      <c r="B36" t="s">
        <v>176</v>
      </c>
      <c r="C36" t="s">
        <v>457</v>
      </c>
      <c r="D36" t="s">
        <v>561</v>
      </c>
      <c r="E36" t="s">
        <v>562</v>
      </c>
      <c r="F36" t="s">
        <v>563</v>
      </c>
      <c r="G36">
        <v>9</v>
      </c>
      <c r="H36" s="72" t="s">
        <v>181</v>
      </c>
      <c r="I36" s="72" t="s">
        <v>182</v>
      </c>
      <c r="J36" s="72" t="s">
        <v>183</v>
      </c>
      <c r="K36" s="72" t="s">
        <v>184</v>
      </c>
      <c r="L36" s="72" t="s">
        <v>288</v>
      </c>
      <c r="M36" s="72" t="s">
        <v>545</v>
      </c>
      <c r="N36" s="72"/>
      <c r="O36" s="72"/>
      <c r="P36" s="72" t="s">
        <v>564</v>
      </c>
      <c r="Q36" s="72" t="s">
        <v>565</v>
      </c>
      <c r="R36" s="72" t="s">
        <v>566</v>
      </c>
      <c r="S36" s="72" t="s">
        <v>567</v>
      </c>
      <c r="T36" s="72" t="s">
        <v>545</v>
      </c>
      <c r="U36" s="72" t="s">
        <v>190</v>
      </c>
      <c r="V36" s="72" t="s">
        <v>176</v>
      </c>
      <c r="W36">
        <v>850</v>
      </c>
      <c r="X36">
        <v>250</v>
      </c>
      <c r="Y36">
        <v>0</v>
      </c>
      <c r="Z36">
        <v>250</v>
      </c>
      <c r="AA36">
        <v>250</v>
      </c>
      <c r="AB36">
        <v>0</v>
      </c>
      <c r="AC36" s="72" t="s">
        <v>191</v>
      </c>
      <c r="AD36" s="72" t="s">
        <v>192</v>
      </c>
      <c r="AE36" s="72" t="s">
        <v>176</v>
      </c>
      <c r="AF36" s="81" t="str">
        <f t="shared" si="0"/>
        <v>Afridev Handpump</v>
      </c>
      <c r="AG36" s="72" t="s">
        <v>193</v>
      </c>
      <c r="AH36" s="72" t="s">
        <v>191</v>
      </c>
      <c r="AI36" s="72" t="s">
        <v>16432</v>
      </c>
      <c r="AL36" t="str">
        <f t="shared" si="1"/>
        <v>Protected</v>
      </c>
      <c r="AM36">
        <v>2009</v>
      </c>
      <c r="AN36" s="72" t="s">
        <v>194</v>
      </c>
      <c r="AO36" s="72" t="s">
        <v>549</v>
      </c>
      <c r="AP36" s="72" t="s">
        <v>176</v>
      </c>
      <c r="AQ36" t="str">
        <f t="shared" si="2"/>
        <v>Does not function Non functioning water point</v>
      </c>
      <c r="AR36" s="72" t="s">
        <v>191</v>
      </c>
      <c r="AS36">
        <v>3</v>
      </c>
      <c r="AT36">
        <v>14</v>
      </c>
      <c r="AU36" s="72" t="s">
        <v>194</v>
      </c>
      <c r="AV36" s="72" t="s">
        <v>194</v>
      </c>
      <c r="AY36" s="72" t="s">
        <v>194</v>
      </c>
      <c r="BB36" s="72" t="s">
        <v>194</v>
      </c>
      <c r="BD36" s="72" t="s">
        <v>194</v>
      </c>
      <c r="BE36"/>
      <c r="BF36" s="72" t="s">
        <v>194</v>
      </c>
      <c r="BG36" s="80" t="s">
        <v>196</v>
      </c>
      <c r="BI36" s="81" t="str">
        <f t="shared" si="3"/>
        <v xml:space="preserve">Turbidity </v>
      </c>
      <c r="BN36">
        <v>0</v>
      </c>
      <c r="BO36">
        <v>0</v>
      </c>
      <c r="BP36" s="72" t="s">
        <v>194</v>
      </c>
      <c r="BR36" s="72" t="s">
        <v>194</v>
      </c>
      <c r="BT36">
        <v>0</v>
      </c>
      <c r="BU36">
        <v>0</v>
      </c>
      <c r="BV36" s="72" t="s">
        <v>194</v>
      </c>
      <c r="BW36" s="72" t="s">
        <v>550</v>
      </c>
      <c r="BX36" t="s">
        <v>568</v>
      </c>
    </row>
    <row r="37" spans="1:76" x14ac:dyDescent="0.45">
      <c r="A37" t="s">
        <v>569</v>
      </c>
      <c r="B37" t="s">
        <v>176</v>
      </c>
      <c r="C37" t="s">
        <v>457</v>
      </c>
      <c r="D37" t="s">
        <v>570</v>
      </c>
      <c r="E37" t="s">
        <v>571</v>
      </c>
      <c r="F37" t="s">
        <v>572</v>
      </c>
      <c r="G37">
        <v>9</v>
      </c>
      <c r="H37" s="72" t="s">
        <v>181</v>
      </c>
      <c r="I37" s="72" t="s">
        <v>182</v>
      </c>
      <c r="J37" s="72" t="s">
        <v>183</v>
      </c>
      <c r="K37" s="72" t="s">
        <v>184</v>
      </c>
      <c r="L37" s="72" t="s">
        <v>288</v>
      </c>
      <c r="M37" s="72" t="s">
        <v>573</v>
      </c>
      <c r="N37" s="72"/>
      <c r="O37" s="72"/>
      <c r="P37" s="72" t="s">
        <v>574</v>
      </c>
      <c r="Q37" s="72" t="s">
        <v>575</v>
      </c>
      <c r="R37" s="72" t="s">
        <v>576</v>
      </c>
      <c r="S37" s="72" t="s">
        <v>577</v>
      </c>
      <c r="T37" s="72" t="s">
        <v>578</v>
      </c>
      <c r="U37" s="72" t="s">
        <v>226</v>
      </c>
      <c r="V37" s="72" t="s">
        <v>176</v>
      </c>
      <c r="W37">
        <v>77</v>
      </c>
      <c r="X37">
        <v>77</v>
      </c>
      <c r="Y37">
        <v>0</v>
      </c>
      <c r="Z37">
        <v>375</v>
      </c>
      <c r="AA37">
        <v>375</v>
      </c>
      <c r="AB37">
        <v>0</v>
      </c>
      <c r="AC37" s="72" t="s">
        <v>191</v>
      </c>
      <c r="AD37" s="72" t="s">
        <v>192</v>
      </c>
      <c r="AE37" s="72" t="s">
        <v>176</v>
      </c>
      <c r="AF37" s="81" t="str">
        <f t="shared" si="0"/>
        <v>Afridev Handpump</v>
      </c>
      <c r="AG37" s="72" t="s">
        <v>193</v>
      </c>
      <c r="AH37" s="72" t="s">
        <v>191</v>
      </c>
      <c r="AI37" s="72" t="s">
        <v>16432</v>
      </c>
      <c r="AL37" t="str">
        <f t="shared" si="1"/>
        <v>Protected</v>
      </c>
      <c r="AM37">
        <v>2002</v>
      </c>
      <c r="AN37" s="72" t="s">
        <v>191</v>
      </c>
      <c r="AQ37" t="str">
        <f t="shared" si="2"/>
        <v xml:space="preserve">Normal </v>
      </c>
      <c r="AR37" s="72" t="s">
        <v>191</v>
      </c>
      <c r="AS37">
        <v>1</v>
      </c>
      <c r="AT37">
        <v>60</v>
      </c>
      <c r="AU37" s="72" t="s">
        <v>195</v>
      </c>
      <c r="AV37" s="72" t="s">
        <v>194</v>
      </c>
      <c r="AY37" s="72" t="s">
        <v>191</v>
      </c>
      <c r="AZ37">
        <v>1608</v>
      </c>
      <c r="BA37" s="72" t="s">
        <v>93</v>
      </c>
      <c r="BB37" s="72" t="s">
        <v>194</v>
      </c>
      <c r="BD37" s="72" t="s">
        <v>191</v>
      </c>
      <c r="BE37" s="73">
        <v>0.41</v>
      </c>
      <c r="BF37" s="72" t="s">
        <v>191</v>
      </c>
      <c r="BG37" s="72" t="s">
        <v>196</v>
      </c>
      <c r="BH37" s="72" t="s">
        <v>176</v>
      </c>
      <c r="BI37" s="81" t="str">
        <f t="shared" si="3"/>
        <v xml:space="preserve">Turbidity </v>
      </c>
      <c r="BJ37" s="72" t="s">
        <v>191</v>
      </c>
      <c r="BN37">
        <v>90</v>
      </c>
      <c r="BO37">
        <v>24</v>
      </c>
      <c r="BP37" s="72" t="s">
        <v>194</v>
      </c>
      <c r="BR37" s="72" t="s">
        <v>194</v>
      </c>
      <c r="BT37">
        <v>20</v>
      </c>
      <c r="BU37">
        <v>40</v>
      </c>
      <c r="BV37" s="72" t="s">
        <v>191</v>
      </c>
      <c r="BW37" s="72" t="s">
        <v>197</v>
      </c>
      <c r="BX37" t="s">
        <v>579</v>
      </c>
    </row>
    <row r="38" spans="1:76" x14ac:dyDescent="0.45">
      <c r="A38" t="s">
        <v>580</v>
      </c>
      <c r="B38" t="s">
        <v>176</v>
      </c>
      <c r="C38" t="s">
        <v>200</v>
      </c>
      <c r="D38" t="s">
        <v>581</v>
      </c>
      <c r="E38" t="s">
        <v>582</v>
      </c>
      <c r="F38" t="s">
        <v>583</v>
      </c>
      <c r="G38">
        <v>9</v>
      </c>
      <c r="H38" s="72" t="s">
        <v>181</v>
      </c>
      <c r="I38" s="72" t="s">
        <v>182</v>
      </c>
      <c r="J38" s="72" t="s">
        <v>183</v>
      </c>
      <c r="K38" s="72" t="s">
        <v>204</v>
      </c>
      <c r="L38" s="72" t="s">
        <v>205</v>
      </c>
      <c r="M38" s="72" t="s">
        <v>206</v>
      </c>
      <c r="N38" s="72"/>
      <c r="O38" s="72"/>
      <c r="P38" s="72" t="s">
        <v>584</v>
      </c>
      <c r="Q38" s="72" t="s">
        <v>585</v>
      </c>
      <c r="R38" s="72" t="s">
        <v>586</v>
      </c>
      <c r="S38" s="72" t="s">
        <v>587</v>
      </c>
      <c r="T38" s="72" t="s">
        <v>588</v>
      </c>
      <c r="U38" s="72" t="s">
        <v>226</v>
      </c>
      <c r="V38" s="72" t="s">
        <v>176</v>
      </c>
      <c r="W38">
        <v>30</v>
      </c>
      <c r="X38">
        <v>30</v>
      </c>
      <c r="Y38">
        <v>30</v>
      </c>
      <c r="Z38">
        <v>260</v>
      </c>
      <c r="AA38">
        <v>260</v>
      </c>
      <c r="AB38">
        <v>0</v>
      </c>
      <c r="AC38" s="72" t="s">
        <v>191</v>
      </c>
      <c r="AD38" s="72" t="s">
        <v>192</v>
      </c>
      <c r="AE38" s="72" t="s">
        <v>176</v>
      </c>
      <c r="AF38" s="81" t="str">
        <f t="shared" si="0"/>
        <v>Afridev Handpump</v>
      </c>
      <c r="AG38" s="72" t="s">
        <v>193</v>
      </c>
      <c r="AH38" s="72" t="s">
        <v>191</v>
      </c>
      <c r="AI38" s="72" t="s">
        <v>16432</v>
      </c>
      <c r="AL38" t="str">
        <f t="shared" si="1"/>
        <v>Protected</v>
      </c>
      <c r="AM38">
        <v>2016</v>
      </c>
      <c r="AN38" s="72" t="s">
        <v>191</v>
      </c>
      <c r="AQ38" t="str">
        <f t="shared" si="2"/>
        <v xml:space="preserve">Normal </v>
      </c>
      <c r="AR38" s="72" t="s">
        <v>194</v>
      </c>
      <c r="AU38" s="72" t="s">
        <v>195</v>
      </c>
      <c r="AV38" s="72" t="s">
        <v>194</v>
      </c>
      <c r="AY38" s="72" t="s">
        <v>191</v>
      </c>
      <c r="AZ38">
        <v>301</v>
      </c>
      <c r="BA38" s="72" t="s">
        <v>93</v>
      </c>
      <c r="BB38" s="72" t="s">
        <v>194</v>
      </c>
      <c r="BD38" s="72" t="s">
        <v>191</v>
      </c>
      <c r="BE38" s="73">
        <v>0.24</v>
      </c>
      <c r="BF38" s="72" t="s">
        <v>194</v>
      </c>
      <c r="BG38" s="80" t="s">
        <v>196</v>
      </c>
      <c r="BI38" s="81" t="str">
        <f t="shared" si="3"/>
        <v xml:space="preserve">Turbidity </v>
      </c>
      <c r="BN38">
        <v>71</v>
      </c>
      <c r="BO38">
        <v>24</v>
      </c>
      <c r="BP38" s="72" t="s">
        <v>194</v>
      </c>
      <c r="BR38" s="72" t="s">
        <v>194</v>
      </c>
      <c r="BT38">
        <v>40</v>
      </c>
      <c r="BU38">
        <v>6</v>
      </c>
      <c r="BV38" s="72" t="s">
        <v>191</v>
      </c>
      <c r="BW38" s="72" t="s">
        <v>197</v>
      </c>
      <c r="BX38" t="s">
        <v>589</v>
      </c>
    </row>
    <row r="39" spans="1:76" x14ac:dyDescent="0.45">
      <c r="A39" t="s">
        <v>590</v>
      </c>
      <c r="B39" t="s">
        <v>176</v>
      </c>
      <c r="C39" t="s">
        <v>200</v>
      </c>
      <c r="D39" t="s">
        <v>591</v>
      </c>
      <c r="E39" t="s">
        <v>592</v>
      </c>
      <c r="F39" t="s">
        <v>593</v>
      </c>
      <c r="G39">
        <v>9</v>
      </c>
      <c r="H39" s="72" t="s">
        <v>181</v>
      </c>
      <c r="I39" s="72" t="s">
        <v>182</v>
      </c>
      <c r="J39" s="72" t="s">
        <v>183</v>
      </c>
      <c r="K39" s="72" t="s">
        <v>204</v>
      </c>
      <c r="L39" s="72" t="s">
        <v>205</v>
      </c>
      <c r="M39" s="72" t="s">
        <v>205</v>
      </c>
      <c r="N39" s="72"/>
      <c r="O39" s="72"/>
      <c r="P39" s="72" t="s">
        <v>594</v>
      </c>
      <c r="Q39" s="72" t="s">
        <v>595</v>
      </c>
      <c r="R39" s="72" t="s">
        <v>596</v>
      </c>
      <c r="S39" s="72" t="s">
        <v>597</v>
      </c>
      <c r="T39" s="72"/>
      <c r="U39" s="72" t="s">
        <v>190</v>
      </c>
      <c r="V39" s="72" t="s">
        <v>176</v>
      </c>
      <c r="W39">
        <v>80</v>
      </c>
      <c r="X39">
        <v>80</v>
      </c>
      <c r="Y39">
        <v>15</v>
      </c>
      <c r="Z39">
        <v>400</v>
      </c>
      <c r="AA39">
        <v>400</v>
      </c>
      <c r="AB39">
        <v>75</v>
      </c>
      <c r="AC39" s="72" t="s">
        <v>191</v>
      </c>
      <c r="AD39" s="72" t="s">
        <v>192</v>
      </c>
      <c r="AE39" s="72" t="s">
        <v>176</v>
      </c>
      <c r="AF39" s="81" t="str">
        <f t="shared" si="0"/>
        <v>Afridev Handpump</v>
      </c>
      <c r="AG39" s="72" t="s">
        <v>193</v>
      </c>
      <c r="AH39" s="72" t="s">
        <v>191</v>
      </c>
      <c r="AI39" s="72" t="s">
        <v>16432</v>
      </c>
      <c r="AL39" t="str">
        <f t="shared" si="1"/>
        <v>Protected</v>
      </c>
      <c r="AM39">
        <v>2019</v>
      </c>
      <c r="AN39" s="72" t="s">
        <v>191</v>
      </c>
      <c r="AQ39" t="str">
        <f t="shared" si="2"/>
        <v xml:space="preserve">Normal </v>
      </c>
      <c r="AR39" s="72" t="s">
        <v>194</v>
      </c>
      <c r="AU39" s="72" t="s">
        <v>195</v>
      </c>
      <c r="AV39" s="72" t="s">
        <v>194</v>
      </c>
      <c r="AY39" s="72" t="s">
        <v>191</v>
      </c>
      <c r="AZ39">
        <v>303</v>
      </c>
      <c r="BA39" s="72" t="s">
        <v>93</v>
      </c>
      <c r="BB39" s="72" t="s">
        <v>194</v>
      </c>
      <c r="BD39" s="72" t="s">
        <v>191</v>
      </c>
      <c r="BE39" s="73">
        <v>1.37</v>
      </c>
      <c r="BF39" s="72" t="s">
        <v>194</v>
      </c>
      <c r="BG39" s="80" t="s">
        <v>196</v>
      </c>
      <c r="BI39" s="81" t="str">
        <f t="shared" si="3"/>
        <v xml:space="preserve">Turbidity </v>
      </c>
      <c r="BN39">
        <v>56</v>
      </c>
      <c r="BO39">
        <v>24</v>
      </c>
      <c r="BP39" s="72" t="s">
        <v>194</v>
      </c>
      <c r="BR39" s="72" t="s">
        <v>194</v>
      </c>
      <c r="BT39">
        <v>20</v>
      </c>
      <c r="BU39">
        <v>8</v>
      </c>
      <c r="BV39" s="72" t="s">
        <v>191</v>
      </c>
      <c r="BW39" s="72" t="s">
        <v>197</v>
      </c>
      <c r="BX39" t="s">
        <v>598</v>
      </c>
    </row>
    <row r="40" spans="1:76" x14ac:dyDescent="0.45">
      <c r="A40" t="s">
        <v>599</v>
      </c>
      <c r="B40" t="s">
        <v>176</v>
      </c>
      <c r="C40" t="s">
        <v>600</v>
      </c>
      <c r="D40" t="s">
        <v>601</v>
      </c>
      <c r="E40" t="s">
        <v>602</v>
      </c>
      <c r="F40" t="s">
        <v>603</v>
      </c>
      <c r="G40">
        <v>9</v>
      </c>
      <c r="H40" s="72" t="s">
        <v>604</v>
      </c>
      <c r="I40" s="72" t="s">
        <v>182</v>
      </c>
      <c r="J40" s="72" t="s">
        <v>183</v>
      </c>
      <c r="K40" s="72" t="s">
        <v>605</v>
      </c>
      <c r="L40" s="72" t="s">
        <v>606</v>
      </c>
      <c r="M40" s="72" t="s">
        <v>607</v>
      </c>
      <c r="N40" s="72"/>
      <c r="O40" s="72"/>
      <c r="P40" s="72" t="s">
        <v>608</v>
      </c>
      <c r="Q40" s="72" t="s">
        <v>609</v>
      </c>
      <c r="R40" s="72" t="s">
        <v>610</v>
      </c>
      <c r="S40" s="72" t="s">
        <v>611</v>
      </c>
      <c r="T40" s="72" t="s">
        <v>612</v>
      </c>
      <c r="U40" s="72" t="s">
        <v>251</v>
      </c>
      <c r="V40" s="72" t="s">
        <v>176</v>
      </c>
      <c r="W40">
        <v>15</v>
      </c>
      <c r="X40">
        <v>150</v>
      </c>
      <c r="Y40">
        <v>0</v>
      </c>
      <c r="Z40">
        <v>750</v>
      </c>
      <c r="AA40">
        <v>600</v>
      </c>
      <c r="AB40">
        <v>0</v>
      </c>
      <c r="AC40" s="72" t="s">
        <v>191</v>
      </c>
      <c r="AD40" s="72" t="s">
        <v>192</v>
      </c>
      <c r="AE40" s="72" t="s">
        <v>176</v>
      </c>
      <c r="AF40" s="81" t="str">
        <f t="shared" si="0"/>
        <v>Afridev Handpump</v>
      </c>
      <c r="AG40" s="72" t="s">
        <v>193</v>
      </c>
      <c r="AH40" s="72" t="s">
        <v>191</v>
      </c>
      <c r="AI40" s="72" t="s">
        <v>16432</v>
      </c>
      <c r="AL40" t="str">
        <f t="shared" si="1"/>
        <v>Protected</v>
      </c>
      <c r="AM40">
        <v>2004</v>
      </c>
      <c r="AN40" s="72" t="s">
        <v>191</v>
      </c>
      <c r="AQ40" t="str">
        <f t="shared" si="2"/>
        <v xml:space="preserve">Normal </v>
      </c>
      <c r="AR40" s="72" t="s">
        <v>191</v>
      </c>
      <c r="AS40">
        <v>4</v>
      </c>
      <c r="AT40">
        <v>30</v>
      </c>
      <c r="AU40" s="72" t="s">
        <v>195</v>
      </c>
      <c r="AV40" s="72" t="s">
        <v>194</v>
      </c>
      <c r="AY40" s="72" t="s">
        <v>191</v>
      </c>
      <c r="AZ40">
        <v>1301</v>
      </c>
      <c r="BA40" s="72" t="s">
        <v>93</v>
      </c>
      <c r="BB40" s="72" t="s">
        <v>194</v>
      </c>
      <c r="BD40" s="72" t="s">
        <v>191</v>
      </c>
      <c r="BE40" s="73">
        <v>1.61</v>
      </c>
      <c r="BF40" s="72" t="s">
        <v>191</v>
      </c>
      <c r="BG40" s="72" t="s">
        <v>196</v>
      </c>
      <c r="BH40" s="72" t="s">
        <v>176</v>
      </c>
      <c r="BI40" s="81" t="str">
        <f t="shared" si="3"/>
        <v xml:space="preserve">Turbidity </v>
      </c>
      <c r="BJ40" s="72" t="s">
        <v>191</v>
      </c>
      <c r="BN40">
        <v>52</v>
      </c>
      <c r="BO40">
        <v>24</v>
      </c>
      <c r="BP40" s="72" t="s">
        <v>194</v>
      </c>
      <c r="BR40" s="72" t="s">
        <v>194</v>
      </c>
      <c r="BT40">
        <v>20</v>
      </c>
      <c r="BU40">
        <v>4</v>
      </c>
      <c r="BV40" s="72" t="s">
        <v>191</v>
      </c>
      <c r="BW40" s="72" t="s">
        <v>197</v>
      </c>
      <c r="BX40" t="s">
        <v>613</v>
      </c>
    </row>
    <row r="41" spans="1:76" x14ac:dyDescent="0.45">
      <c r="A41" t="s">
        <v>614</v>
      </c>
      <c r="B41" t="s">
        <v>176</v>
      </c>
      <c r="C41" t="s">
        <v>265</v>
      </c>
      <c r="D41" t="s">
        <v>615</v>
      </c>
      <c r="E41" t="s">
        <v>616</v>
      </c>
      <c r="F41" t="s">
        <v>617</v>
      </c>
      <c r="G41">
        <v>9</v>
      </c>
      <c r="H41" s="72" t="s">
        <v>604</v>
      </c>
      <c r="I41" s="72" t="s">
        <v>182</v>
      </c>
      <c r="J41" s="72" t="s">
        <v>183</v>
      </c>
      <c r="K41" s="72" t="s">
        <v>184</v>
      </c>
      <c r="L41" s="72" t="s">
        <v>288</v>
      </c>
      <c r="M41" s="72" t="s">
        <v>355</v>
      </c>
      <c r="N41" s="72"/>
      <c r="O41" s="72"/>
      <c r="P41" s="72" t="s">
        <v>618</v>
      </c>
      <c r="Q41" s="72" t="s">
        <v>619</v>
      </c>
      <c r="R41" s="72" t="s">
        <v>620</v>
      </c>
      <c r="S41" s="72" t="s">
        <v>621</v>
      </c>
      <c r="T41" s="72" t="s">
        <v>622</v>
      </c>
      <c r="U41" s="72" t="s">
        <v>226</v>
      </c>
      <c r="V41" s="72" t="s">
        <v>176</v>
      </c>
      <c r="W41">
        <v>48</v>
      </c>
      <c r="X41">
        <v>48</v>
      </c>
      <c r="Y41">
        <v>0</v>
      </c>
      <c r="Z41">
        <v>290</v>
      </c>
      <c r="AA41">
        <v>240</v>
      </c>
      <c r="AB41">
        <v>0</v>
      </c>
      <c r="AC41" s="72" t="s">
        <v>191</v>
      </c>
      <c r="AD41" s="72" t="s">
        <v>192</v>
      </c>
      <c r="AE41" s="72" t="s">
        <v>176</v>
      </c>
      <c r="AF41" s="81" t="str">
        <f t="shared" si="0"/>
        <v>Afridev Handpump</v>
      </c>
      <c r="AG41" s="72" t="s">
        <v>193</v>
      </c>
      <c r="AH41" s="72" t="s">
        <v>191</v>
      </c>
      <c r="AI41" s="72" t="s">
        <v>16432</v>
      </c>
      <c r="AL41" t="str">
        <f t="shared" si="1"/>
        <v>Protected</v>
      </c>
      <c r="AM41">
        <v>2014</v>
      </c>
      <c r="AN41" s="72" t="s">
        <v>191</v>
      </c>
      <c r="AQ41" t="str">
        <f t="shared" si="2"/>
        <v xml:space="preserve">Normal </v>
      </c>
      <c r="AR41" s="72" t="s">
        <v>191</v>
      </c>
      <c r="AS41">
        <v>3</v>
      </c>
      <c r="AT41">
        <v>90</v>
      </c>
      <c r="AU41" s="72" t="s">
        <v>195</v>
      </c>
      <c r="AV41" s="72" t="s">
        <v>194</v>
      </c>
      <c r="AY41" s="72" t="s">
        <v>191</v>
      </c>
      <c r="AZ41">
        <v>603</v>
      </c>
      <c r="BA41" s="72" t="s">
        <v>93</v>
      </c>
      <c r="BB41" s="72" t="s">
        <v>194</v>
      </c>
      <c r="BD41" s="72" t="s">
        <v>191</v>
      </c>
      <c r="BE41" s="73">
        <v>0.03</v>
      </c>
      <c r="BF41" s="72" t="s">
        <v>191</v>
      </c>
      <c r="BG41" s="72" t="s">
        <v>196</v>
      </c>
      <c r="BH41" s="72" t="s">
        <v>176</v>
      </c>
      <c r="BI41" s="81" t="str">
        <f t="shared" si="3"/>
        <v xml:space="preserve">Turbidity </v>
      </c>
      <c r="BJ41" s="72" t="s">
        <v>191</v>
      </c>
      <c r="BN41">
        <v>64</v>
      </c>
      <c r="BO41">
        <v>24</v>
      </c>
      <c r="BP41" s="72" t="s">
        <v>194</v>
      </c>
      <c r="BR41" s="72" t="s">
        <v>194</v>
      </c>
      <c r="BT41">
        <v>20</v>
      </c>
      <c r="BU41">
        <v>2</v>
      </c>
      <c r="BV41" s="72" t="s">
        <v>191</v>
      </c>
      <c r="BW41" s="72" t="s">
        <v>197</v>
      </c>
      <c r="BX41" t="s">
        <v>623</v>
      </c>
    </row>
    <row r="42" spans="1:76" x14ac:dyDescent="0.45">
      <c r="A42" t="s">
        <v>624</v>
      </c>
      <c r="B42" t="s">
        <v>176</v>
      </c>
      <c r="C42" t="s">
        <v>216</v>
      </c>
      <c r="D42" t="s">
        <v>625</v>
      </c>
      <c r="E42" t="s">
        <v>626</v>
      </c>
      <c r="F42" t="s">
        <v>627</v>
      </c>
      <c r="G42">
        <v>9</v>
      </c>
      <c r="H42" s="72" t="s">
        <v>604</v>
      </c>
      <c r="I42" s="72" t="s">
        <v>182</v>
      </c>
      <c r="J42" s="72" t="s">
        <v>183</v>
      </c>
      <c r="K42" s="72" t="s">
        <v>220</v>
      </c>
      <c r="L42" s="72" t="s">
        <v>220</v>
      </c>
      <c r="M42" s="72" t="s">
        <v>245</v>
      </c>
      <c r="N42" s="72"/>
      <c r="O42" s="72"/>
      <c r="P42" s="72" t="s">
        <v>628</v>
      </c>
      <c r="Q42" s="72" t="s">
        <v>629</v>
      </c>
      <c r="R42" s="72" t="s">
        <v>630</v>
      </c>
      <c r="S42" s="72" t="s">
        <v>631</v>
      </c>
      <c r="T42" s="72" t="s">
        <v>245</v>
      </c>
      <c r="U42" s="72" t="s">
        <v>251</v>
      </c>
      <c r="V42" s="72" t="s">
        <v>176</v>
      </c>
      <c r="W42">
        <v>201</v>
      </c>
      <c r="X42">
        <v>201</v>
      </c>
      <c r="Y42">
        <v>0</v>
      </c>
      <c r="Z42">
        <v>340</v>
      </c>
      <c r="AA42">
        <v>1005</v>
      </c>
      <c r="AB42">
        <v>0</v>
      </c>
      <c r="AC42" s="72" t="s">
        <v>191</v>
      </c>
      <c r="AD42" s="72" t="s">
        <v>192</v>
      </c>
      <c r="AE42" s="72" t="s">
        <v>176</v>
      </c>
      <c r="AF42" s="81" t="str">
        <f t="shared" si="0"/>
        <v>Afridev Handpump</v>
      </c>
      <c r="AG42" s="72" t="s">
        <v>193</v>
      </c>
      <c r="AH42" s="72" t="s">
        <v>191</v>
      </c>
      <c r="AI42" s="72" t="s">
        <v>16432</v>
      </c>
      <c r="AL42" t="str">
        <f t="shared" si="1"/>
        <v>Protected</v>
      </c>
      <c r="AM42">
        <v>1998</v>
      </c>
      <c r="AN42" s="72" t="s">
        <v>191</v>
      </c>
      <c r="AQ42" t="str">
        <f t="shared" si="2"/>
        <v xml:space="preserve">Normal </v>
      </c>
      <c r="AR42" s="72" t="s">
        <v>191</v>
      </c>
      <c r="AS42">
        <v>2</v>
      </c>
      <c r="AT42">
        <v>4</v>
      </c>
      <c r="AU42" s="72" t="s">
        <v>195</v>
      </c>
      <c r="AV42" s="72" t="s">
        <v>194</v>
      </c>
      <c r="AY42" s="72" t="s">
        <v>191</v>
      </c>
      <c r="AZ42">
        <v>903</v>
      </c>
      <c r="BA42" s="72" t="s">
        <v>93</v>
      </c>
      <c r="BB42" s="72" t="s">
        <v>194</v>
      </c>
      <c r="BD42" s="72" t="s">
        <v>191</v>
      </c>
      <c r="BE42" s="73">
        <v>0.35</v>
      </c>
      <c r="BF42" s="72" t="s">
        <v>191</v>
      </c>
      <c r="BG42" s="72" t="s">
        <v>196</v>
      </c>
      <c r="BH42" s="72" t="s">
        <v>176</v>
      </c>
      <c r="BI42" s="81" t="str">
        <f t="shared" si="3"/>
        <v xml:space="preserve">Turbidity </v>
      </c>
      <c r="BJ42" s="72" t="s">
        <v>191</v>
      </c>
      <c r="BN42">
        <v>57</v>
      </c>
      <c r="BO42">
        <v>24</v>
      </c>
      <c r="BP42" s="72" t="s">
        <v>194</v>
      </c>
      <c r="BR42" s="72" t="s">
        <v>194</v>
      </c>
      <c r="BT42">
        <v>20</v>
      </c>
      <c r="BU42">
        <v>5</v>
      </c>
      <c r="BV42" s="72" t="s">
        <v>191</v>
      </c>
      <c r="BW42" s="72" t="s">
        <v>197</v>
      </c>
      <c r="BX42" t="s">
        <v>632</v>
      </c>
    </row>
    <row r="43" spans="1:76" x14ac:dyDescent="0.45">
      <c r="A43" t="s">
        <v>633</v>
      </c>
      <c r="B43" t="s">
        <v>176</v>
      </c>
      <c r="C43" t="s">
        <v>265</v>
      </c>
      <c r="D43" t="s">
        <v>634</v>
      </c>
      <c r="E43" t="s">
        <v>635</v>
      </c>
      <c r="F43" t="s">
        <v>636</v>
      </c>
      <c r="G43">
        <v>9</v>
      </c>
      <c r="H43" s="72" t="s">
        <v>604</v>
      </c>
      <c r="I43" s="72" t="s">
        <v>182</v>
      </c>
      <c r="J43" s="72" t="s">
        <v>183</v>
      </c>
      <c r="K43" s="72" t="s">
        <v>184</v>
      </c>
      <c r="L43" s="72" t="s">
        <v>288</v>
      </c>
      <c r="M43" s="72" t="s">
        <v>355</v>
      </c>
      <c r="N43" s="72"/>
      <c r="O43" s="72"/>
      <c r="P43" s="72" t="s">
        <v>637</v>
      </c>
      <c r="Q43" s="72" t="s">
        <v>638</v>
      </c>
      <c r="R43" s="72" t="s">
        <v>260</v>
      </c>
      <c r="S43" s="72" t="s">
        <v>639</v>
      </c>
      <c r="T43" s="72" t="s">
        <v>288</v>
      </c>
      <c r="U43" s="72" t="s">
        <v>251</v>
      </c>
      <c r="V43" s="72" t="s">
        <v>176</v>
      </c>
      <c r="W43">
        <v>48</v>
      </c>
      <c r="X43">
        <v>48</v>
      </c>
      <c r="Y43">
        <v>0</v>
      </c>
      <c r="Z43">
        <v>330</v>
      </c>
      <c r="AA43">
        <v>330</v>
      </c>
      <c r="AB43">
        <v>0</v>
      </c>
      <c r="AC43" s="72" t="s">
        <v>191</v>
      </c>
      <c r="AD43" s="72" t="s">
        <v>192</v>
      </c>
      <c r="AE43" s="72" t="s">
        <v>176</v>
      </c>
      <c r="AF43" s="81" t="str">
        <f t="shared" si="0"/>
        <v>Afridev Handpump</v>
      </c>
      <c r="AG43" s="72" t="s">
        <v>193</v>
      </c>
      <c r="AH43" s="72" t="s">
        <v>191</v>
      </c>
      <c r="AI43" s="72" t="s">
        <v>16432</v>
      </c>
      <c r="AL43" t="str">
        <f t="shared" si="1"/>
        <v>Protected</v>
      </c>
      <c r="AM43">
        <v>2014</v>
      </c>
      <c r="AN43" s="72" t="s">
        <v>191</v>
      </c>
      <c r="AQ43" t="str">
        <f t="shared" si="2"/>
        <v xml:space="preserve">Normal </v>
      </c>
      <c r="AR43" s="72" t="s">
        <v>191</v>
      </c>
      <c r="AS43">
        <v>1</v>
      </c>
      <c r="AT43">
        <v>60</v>
      </c>
      <c r="AU43" s="72" t="s">
        <v>195</v>
      </c>
      <c r="AV43" s="72" t="s">
        <v>194</v>
      </c>
      <c r="AY43" s="72" t="s">
        <v>191</v>
      </c>
      <c r="AZ43">
        <v>604</v>
      </c>
      <c r="BA43" s="72" t="s">
        <v>93</v>
      </c>
      <c r="BB43" s="72" t="s">
        <v>194</v>
      </c>
      <c r="BD43" s="72" t="s">
        <v>191</v>
      </c>
      <c r="BE43" s="73">
        <v>0.03</v>
      </c>
      <c r="BF43" s="72" t="s">
        <v>191</v>
      </c>
      <c r="BG43" s="72" t="s">
        <v>196</v>
      </c>
      <c r="BH43" s="72" t="s">
        <v>176</v>
      </c>
      <c r="BI43" s="81" t="str">
        <f t="shared" si="3"/>
        <v xml:space="preserve">Turbidity </v>
      </c>
      <c r="BJ43" s="72" t="s">
        <v>191</v>
      </c>
      <c r="BN43">
        <v>65</v>
      </c>
      <c r="BO43">
        <v>24</v>
      </c>
      <c r="BP43" s="72" t="s">
        <v>194</v>
      </c>
      <c r="BR43" s="72" t="s">
        <v>194</v>
      </c>
      <c r="BT43">
        <v>20</v>
      </c>
      <c r="BU43">
        <v>2</v>
      </c>
      <c r="BV43" s="72" t="s">
        <v>191</v>
      </c>
      <c r="BW43" s="72" t="s">
        <v>197</v>
      </c>
      <c r="BX43" t="s">
        <v>640</v>
      </c>
    </row>
    <row r="44" spans="1:76" x14ac:dyDescent="0.45">
      <c r="A44" t="s">
        <v>641</v>
      </c>
      <c r="B44" t="s">
        <v>176</v>
      </c>
      <c r="C44" t="s">
        <v>265</v>
      </c>
      <c r="D44" t="s">
        <v>642</v>
      </c>
      <c r="E44" t="s">
        <v>643</v>
      </c>
      <c r="F44" t="s">
        <v>644</v>
      </c>
      <c r="G44">
        <v>9</v>
      </c>
      <c r="H44" s="72" t="s">
        <v>604</v>
      </c>
      <c r="I44" s="72" t="s">
        <v>182</v>
      </c>
      <c r="J44" s="72" t="s">
        <v>183</v>
      </c>
      <c r="K44" s="72" t="s">
        <v>184</v>
      </c>
      <c r="L44" s="72" t="s">
        <v>288</v>
      </c>
      <c r="M44" s="72" t="s">
        <v>645</v>
      </c>
      <c r="N44" s="72"/>
      <c r="O44" s="72"/>
      <c r="P44" s="72" t="s">
        <v>646</v>
      </c>
      <c r="Q44" s="72" t="s">
        <v>647</v>
      </c>
      <c r="R44" s="72" t="s">
        <v>648</v>
      </c>
      <c r="S44" s="72" t="s">
        <v>649</v>
      </c>
      <c r="T44" s="72" t="s">
        <v>650</v>
      </c>
      <c r="U44" s="72" t="s">
        <v>251</v>
      </c>
      <c r="V44" s="72" t="s">
        <v>176</v>
      </c>
      <c r="W44">
        <v>163</v>
      </c>
      <c r="X44">
        <v>163</v>
      </c>
      <c r="Y44">
        <v>0</v>
      </c>
      <c r="Z44">
        <v>132</v>
      </c>
      <c r="AA44">
        <v>815</v>
      </c>
      <c r="AB44">
        <v>0</v>
      </c>
      <c r="AC44" s="72" t="s">
        <v>191</v>
      </c>
      <c r="AD44" s="72" t="s">
        <v>192</v>
      </c>
      <c r="AE44" s="72" t="s">
        <v>176</v>
      </c>
      <c r="AF44" s="81" t="str">
        <f t="shared" si="0"/>
        <v>Afridev Handpump</v>
      </c>
      <c r="AG44" s="72" t="s">
        <v>193</v>
      </c>
      <c r="AH44" s="72" t="s">
        <v>191</v>
      </c>
      <c r="AI44" s="72" t="s">
        <v>16432</v>
      </c>
      <c r="AL44" t="str">
        <f t="shared" si="1"/>
        <v>Protected</v>
      </c>
      <c r="AM44">
        <v>2015</v>
      </c>
      <c r="AN44" s="72" t="s">
        <v>191</v>
      </c>
      <c r="AQ44" t="str">
        <f t="shared" si="2"/>
        <v xml:space="preserve">Poor </v>
      </c>
      <c r="AR44" s="72" t="s">
        <v>191</v>
      </c>
      <c r="AS44">
        <v>3</v>
      </c>
      <c r="AT44">
        <v>15</v>
      </c>
      <c r="AU44" s="72" t="s">
        <v>195</v>
      </c>
      <c r="AV44" s="72" t="s">
        <v>194</v>
      </c>
      <c r="AY44" s="72" t="s">
        <v>191</v>
      </c>
      <c r="AZ44">
        <v>605</v>
      </c>
      <c r="BA44" s="72" t="s">
        <v>93</v>
      </c>
      <c r="BB44" s="72" t="s">
        <v>194</v>
      </c>
      <c r="BD44" s="72" t="s">
        <v>191</v>
      </c>
      <c r="BE44" s="73">
        <v>0.04</v>
      </c>
      <c r="BF44" s="72" t="s">
        <v>191</v>
      </c>
      <c r="BG44" s="72" t="s">
        <v>196</v>
      </c>
      <c r="BH44" s="72" t="s">
        <v>176</v>
      </c>
      <c r="BI44" s="81" t="str">
        <f t="shared" si="3"/>
        <v xml:space="preserve">Turbidity </v>
      </c>
      <c r="BJ44" s="72" t="s">
        <v>191</v>
      </c>
      <c r="BN44">
        <v>71</v>
      </c>
      <c r="BO44">
        <v>24</v>
      </c>
      <c r="BP44" s="72" t="s">
        <v>194</v>
      </c>
      <c r="BR44" s="72" t="s">
        <v>194</v>
      </c>
      <c r="BT44">
        <v>20</v>
      </c>
      <c r="BU44">
        <v>2</v>
      </c>
      <c r="BV44" s="72" t="s">
        <v>191</v>
      </c>
      <c r="BW44" s="72" t="s">
        <v>227</v>
      </c>
      <c r="BX44" t="s">
        <v>651</v>
      </c>
    </row>
    <row r="45" spans="1:76" x14ac:dyDescent="0.45">
      <c r="A45" t="s">
        <v>652</v>
      </c>
      <c r="B45" t="s">
        <v>176</v>
      </c>
      <c r="C45" t="s">
        <v>216</v>
      </c>
      <c r="D45" t="s">
        <v>653</v>
      </c>
      <c r="E45" t="s">
        <v>654</v>
      </c>
      <c r="F45" t="s">
        <v>655</v>
      </c>
      <c r="G45">
        <v>9</v>
      </c>
      <c r="H45" s="72" t="s">
        <v>604</v>
      </c>
      <c r="I45" s="72" t="s">
        <v>182</v>
      </c>
      <c r="J45" s="72" t="s">
        <v>183</v>
      </c>
      <c r="K45" s="72" t="s">
        <v>220</v>
      </c>
      <c r="L45" s="72" t="s">
        <v>220</v>
      </c>
      <c r="M45" s="72" t="s">
        <v>220</v>
      </c>
      <c r="N45" s="72"/>
      <c r="O45" s="72"/>
      <c r="P45" s="72" t="s">
        <v>656</v>
      </c>
      <c r="Q45" s="72" t="s">
        <v>657</v>
      </c>
      <c r="R45" s="72" t="s">
        <v>658</v>
      </c>
      <c r="S45" s="72" t="s">
        <v>659</v>
      </c>
      <c r="T45" s="72" t="s">
        <v>660</v>
      </c>
      <c r="U45" s="72" t="s">
        <v>251</v>
      </c>
      <c r="V45" s="72" t="s">
        <v>176</v>
      </c>
      <c r="W45">
        <v>137</v>
      </c>
      <c r="X45">
        <v>137</v>
      </c>
      <c r="Y45">
        <v>0</v>
      </c>
      <c r="Z45">
        <v>390</v>
      </c>
      <c r="AA45">
        <v>685</v>
      </c>
      <c r="AB45">
        <v>0</v>
      </c>
      <c r="AC45" s="72" t="s">
        <v>191</v>
      </c>
      <c r="AD45" s="72" t="s">
        <v>192</v>
      </c>
      <c r="AE45" s="72" t="s">
        <v>176</v>
      </c>
      <c r="AF45" s="81" t="str">
        <f t="shared" si="0"/>
        <v>Afridev Handpump</v>
      </c>
      <c r="AG45" s="72" t="s">
        <v>193</v>
      </c>
      <c r="AH45" s="72" t="s">
        <v>191</v>
      </c>
      <c r="AI45" s="72" t="s">
        <v>16432</v>
      </c>
      <c r="AL45" t="str">
        <f t="shared" si="1"/>
        <v>Protected</v>
      </c>
      <c r="AM45">
        <v>2013</v>
      </c>
      <c r="AN45" s="72" t="s">
        <v>191</v>
      </c>
      <c r="AQ45" t="str">
        <f t="shared" si="2"/>
        <v xml:space="preserve">Poor </v>
      </c>
      <c r="AR45" s="72" t="s">
        <v>191</v>
      </c>
      <c r="AS45">
        <v>1</v>
      </c>
      <c r="AT45">
        <v>14</v>
      </c>
      <c r="AU45" s="72" t="s">
        <v>195</v>
      </c>
      <c r="AV45" s="72" t="s">
        <v>194</v>
      </c>
      <c r="AY45" s="72" t="s">
        <v>191</v>
      </c>
      <c r="AZ45">
        <v>904</v>
      </c>
      <c r="BA45" s="72" t="s">
        <v>93</v>
      </c>
      <c r="BB45" s="72" t="s">
        <v>194</v>
      </c>
      <c r="BD45" s="72" t="s">
        <v>191</v>
      </c>
      <c r="BE45" s="73">
        <v>0.1</v>
      </c>
      <c r="BF45" s="72" t="s">
        <v>191</v>
      </c>
      <c r="BG45" s="72" t="s">
        <v>196</v>
      </c>
      <c r="BH45" s="72" t="s">
        <v>176</v>
      </c>
      <c r="BI45" s="81" t="str">
        <f t="shared" si="3"/>
        <v xml:space="preserve">Turbidity </v>
      </c>
      <c r="BJ45" s="72" t="s">
        <v>191</v>
      </c>
      <c r="BN45">
        <v>70</v>
      </c>
      <c r="BO45">
        <v>24</v>
      </c>
      <c r="BP45" s="72" t="s">
        <v>194</v>
      </c>
      <c r="BR45" s="72" t="s">
        <v>194</v>
      </c>
      <c r="BT45">
        <v>20</v>
      </c>
      <c r="BU45">
        <v>5</v>
      </c>
      <c r="BV45" s="72" t="s">
        <v>191</v>
      </c>
      <c r="BW45" s="72" t="s">
        <v>227</v>
      </c>
      <c r="BX45" t="s">
        <v>661</v>
      </c>
    </row>
    <row r="46" spans="1:76" x14ac:dyDescent="0.45">
      <c r="A46" t="s">
        <v>662</v>
      </c>
      <c r="B46" t="s">
        <v>176</v>
      </c>
      <c r="C46" t="s">
        <v>663</v>
      </c>
      <c r="D46" t="s">
        <v>664</v>
      </c>
      <c r="E46" t="s">
        <v>665</v>
      </c>
      <c r="F46" t="s">
        <v>666</v>
      </c>
      <c r="G46">
        <v>9</v>
      </c>
      <c r="H46" s="72" t="s">
        <v>604</v>
      </c>
      <c r="I46" s="72" t="s">
        <v>182</v>
      </c>
      <c r="J46" s="72" t="s">
        <v>183</v>
      </c>
      <c r="K46" s="72" t="s">
        <v>605</v>
      </c>
      <c r="L46" s="72" t="s">
        <v>606</v>
      </c>
      <c r="M46" s="72" t="s">
        <v>607</v>
      </c>
      <c r="N46" s="72"/>
      <c r="O46" s="72"/>
      <c r="P46" s="72" t="s">
        <v>667</v>
      </c>
      <c r="Q46" s="72" t="s">
        <v>668</v>
      </c>
      <c r="R46" s="72" t="s">
        <v>596</v>
      </c>
      <c r="S46" s="72" t="s">
        <v>669</v>
      </c>
      <c r="T46" s="72" t="s">
        <v>670</v>
      </c>
      <c r="U46" s="72" t="s">
        <v>251</v>
      </c>
      <c r="V46" s="72" t="s">
        <v>176</v>
      </c>
      <c r="W46">
        <v>150</v>
      </c>
      <c r="X46">
        <v>150</v>
      </c>
      <c r="Y46">
        <v>0</v>
      </c>
      <c r="Z46">
        <v>150</v>
      </c>
      <c r="AA46">
        <v>150</v>
      </c>
      <c r="AB46">
        <v>0</v>
      </c>
      <c r="AC46" s="72" t="s">
        <v>191</v>
      </c>
      <c r="AD46" s="72" t="s">
        <v>192</v>
      </c>
      <c r="AE46" s="72" t="s">
        <v>176</v>
      </c>
      <c r="AF46" s="81" t="str">
        <f t="shared" si="0"/>
        <v>Afridev Handpump</v>
      </c>
      <c r="AG46" s="72" t="s">
        <v>193</v>
      </c>
      <c r="AH46" s="72" t="s">
        <v>191</v>
      </c>
      <c r="AI46" s="72" t="s">
        <v>16432</v>
      </c>
      <c r="AL46" t="str">
        <f t="shared" si="1"/>
        <v>Protected</v>
      </c>
      <c r="AM46">
        <v>2018</v>
      </c>
      <c r="AN46" s="72" t="s">
        <v>191</v>
      </c>
      <c r="AQ46" t="str">
        <f t="shared" si="2"/>
        <v xml:space="preserve">Normal </v>
      </c>
      <c r="AR46" s="72" t="s">
        <v>194</v>
      </c>
      <c r="AU46" s="72" t="s">
        <v>195</v>
      </c>
      <c r="AV46" s="72" t="s">
        <v>194</v>
      </c>
      <c r="AY46" s="72" t="s">
        <v>191</v>
      </c>
      <c r="AZ46">
        <v>201</v>
      </c>
      <c r="BA46" s="72" t="s">
        <v>93</v>
      </c>
      <c r="BB46" s="72" t="s">
        <v>194</v>
      </c>
      <c r="BD46" s="72" t="s">
        <v>191</v>
      </c>
      <c r="BE46" s="73">
        <v>0.48</v>
      </c>
      <c r="BF46" s="72" t="s">
        <v>191</v>
      </c>
      <c r="BG46" s="72" t="s">
        <v>196</v>
      </c>
      <c r="BH46" s="72" t="s">
        <v>176</v>
      </c>
      <c r="BI46" s="81" t="str">
        <f t="shared" si="3"/>
        <v xml:space="preserve">Turbidity </v>
      </c>
      <c r="BJ46" s="72" t="s">
        <v>191</v>
      </c>
      <c r="BN46">
        <v>81</v>
      </c>
      <c r="BO46">
        <v>24</v>
      </c>
      <c r="BP46" s="72" t="s">
        <v>194</v>
      </c>
      <c r="BR46" s="72" t="s">
        <v>194</v>
      </c>
      <c r="BT46">
        <v>20</v>
      </c>
      <c r="BU46">
        <v>3</v>
      </c>
      <c r="BV46" s="72" t="s">
        <v>191</v>
      </c>
      <c r="BW46" s="72" t="s">
        <v>197</v>
      </c>
      <c r="BX46" t="s">
        <v>671</v>
      </c>
    </row>
    <row r="47" spans="1:76" x14ac:dyDescent="0.45">
      <c r="A47" t="s">
        <v>672</v>
      </c>
      <c r="B47" t="s">
        <v>176</v>
      </c>
      <c r="C47" t="s">
        <v>200</v>
      </c>
      <c r="D47" t="s">
        <v>673</v>
      </c>
      <c r="E47" t="s">
        <v>674</v>
      </c>
      <c r="F47" t="s">
        <v>675</v>
      </c>
      <c r="G47">
        <v>9</v>
      </c>
      <c r="H47" s="72" t="s">
        <v>604</v>
      </c>
      <c r="I47" s="72" t="s">
        <v>182</v>
      </c>
      <c r="J47" s="72" t="s">
        <v>183</v>
      </c>
      <c r="K47" s="72" t="s">
        <v>204</v>
      </c>
      <c r="L47" s="72" t="s">
        <v>676</v>
      </c>
      <c r="M47" s="72" t="s">
        <v>677</v>
      </c>
      <c r="N47" s="72"/>
      <c r="O47" s="72"/>
      <c r="P47" s="72" t="s">
        <v>678</v>
      </c>
      <c r="Q47" s="72" t="s">
        <v>679</v>
      </c>
      <c r="R47" s="72" t="s">
        <v>680</v>
      </c>
      <c r="S47" s="72" t="s">
        <v>681</v>
      </c>
      <c r="T47" s="72" t="s">
        <v>682</v>
      </c>
      <c r="U47" s="72" t="s">
        <v>226</v>
      </c>
      <c r="V47" s="72" t="s">
        <v>176</v>
      </c>
      <c r="W47">
        <v>464</v>
      </c>
      <c r="X47">
        <v>50</v>
      </c>
      <c r="Y47">
        <v>0</v>
      </c>
      <c r="Z47">
        <v>250</v>
      </c>
      <c r="AA47">
        <v>250</v>
      </c>
      <c r="AB47">
        <v>0</v>
      </c>
      <c r="AC47" s="72" t="s">
        <v>191</v>
      </c>
      <c r="AD47" s="72" t="s">
        <v>192</v>
      </c>
      <c r="AE47" s="72" t="s">
        <v>176</v>
      </c>
      <c r="AF47" s="81" t="str">
        <f t="shared" si="0"/>
        <v>Afridev Handpump</v>
      </c>
      <c r="AG47" s="72" t="s">
        <v>193</v>
      </c>
      <c r="AH47" s="72" t="s">
        <v>191</v>
      </c>
      <c r="AI47" s="72" t="s">
        <v>16432</v>
      </c>
      <c r="AL47" t="str">
        <f t="shared" si="1"/>
        <v>Protected</v>
      </c>
      <c r="AM47">
        <v>2001</v>
      </c>
      <c r="AN47" s="72" t="s">
        <v>191</v>
      </c>
      <c r="AQ47" t="str">
        <f t="shared" si="2"/>
        <v xml:space="preserve">Poor </v>
      </c>
      <c r="AR47" s="72" t="s">
        <v>191</v>
      </c>
      <c r="AS47">
        <v>1</v>
      </c>
      <c r="AT47">
        <v>20</v>
      </c>
      <c r="AU47" s="72" t="s">
        <v>195</v>
      </c>
      <c r="AV47" s="72" t="s">
        <v>194</v>
      </c>
      <c r="AY47" s="72" t="s">
        <v>191</v>
      </c>
      <c r="AZ47">
        <v>305</v>
      </c>
      <c r="BA47" s="72" t="s">
        <v>93</v>
      </c>
      <c r="BB47" s="72" t="s">
        <v>194</v>
      </c>
      <c r="BD47" s="72" t="s">
        <v>191</v>
      </c>
      <c r="BE47" s="73">
        <v>0.1</v>
      </c>
      <c r="BF47" s="72" t="s">
        <v>194</v>
      </c>
      <c r="BG47" s="80" t="s">
        <v>196</v>
      </c>
      <c r="BI47" s="81" t="str">
        <f t="shared" si="3"/>
        <v xml:space="preserve">Turbidity </v>
      </c>
      <c r="BN47">
        <v>120</v>
      </c>
      <c r="BO47">
        <v>24</v>
      </c>
      <c r="BP47" s="72" t="s">
        <v>194</v>
      </c>
      <c r="BR47" s="72" t="s">
        <v>194</v>
      </c>
      <c r="BT47">
        <v>40</v>
      </c>
      <c r="BU47">
        <v>6</v>
      </c>
      <c r="BV47" s="72" t="s">
        <v>194</v>
      </c>
      <c r="BW47" s="72" t="s">
        <v>227</v>
      </c>
      <c r="BX47" t="s">
        <v>683</v>
      </c>
    </row>
    <row r="48" spans="1:76" x14ac:dyDescent="0.45">
      <c r="A48" t="s">
        <v>684</v>
      </c>
      <c r="B48" t="s">
        <v>176</v>
      </c>
      <c r="C48" t="s">
        <v>339</v>
      </c>
      <c r="D48" t="s">
        <v>685</v>
      </c>
      <c r="E48" t="s">
        <v>686</v>
      </c>
      <c r="F48" t="s">
        <v>687</v>
      </c>
      <c r="G48">
        <v>9</v>
      </c>
      <c r="H48" s="72" t="s">
        <v>604</v>
      </c>
      <c r="I48" s="72" t="s">
        <v>182</v>
      </c>
      <c r="J48" s="72" t="s">
        <v>183</v>
      </c>
      <c r="K48" s="72" t="s">
        <v>184</v>
      </c>
      <c r="L48" s="72" t="s">
        <v>288</v>
      </c>
      <c r="M48" s="72" t="s">
        <v>688</v>
      </c>
      <c r="N48" s="72"/>
      <c r="O48" s="72"/>
      <c r="P48" s="72" t="s">
        <v>689</v>
      </c>
      <c r="Q48" s="72" t="s">
        <v>690</v>
      </c>
      <c r="R48" s="72" t="s">
        <v>452</v>
      </c>
      <c r="S48" s="72" t="s">
        <v>691</v>
      </c>
      <c r="T48" s="72" t="s">
        <v>692</v>
      </c>
      <c r="U48" s="72" t="s">
        <v>251</v>
      </c>
      <c r="V48" s="72" t="s">
        <v>176</v>
      </c>
      <c r="W48">
        <v>288</v>
      </c>
      <c r="X48">
        <v>288</v>
      </c>
      <c r="Y48">
        <v>0</v>
      </c>
      <c r="Z48">
        <v>1441</v>
      </c>
      <c r="AA48">
        <v>1441</v>
      </c>
      <c r="AB48">
        <v>0</v>
      </c>
      <c r="AC48" s="72" t="s">
        <v>191</v>
      </c>
      <c r="AD48" s="72" t="s">
        <v>192</v>
      </c>
      <c r="AE48" s="72" t="s">
        <v>176</v>
      </c>
      <c r="AF48" s="81" t="str">
        <f t="shared" si="0"/>
        <v>Afridev Handpump</v>
      </c>
      <c r="AG48" s="72" t="s">
        <v>193</v>
      </c>
      <c r="AH48" s="72" t="s">
        <v>191</v>
      </c>
      <c r="AI48" s="72" t="s">
        <v>16432</v>
      </c>
      <c r="AL48" t="str">
        <f t="shared" si="1"/>
        <v>Protected</v>
      </c>
      <c r="AM48">
        <v>2015</v>
      </c>
      <c r="AN48" s="72" t="s">
        <v>191</v>
      </c>
      <c r="AQ48" t="str">
        <f t="shared" si="2"/>
        <v xml:space="preserve">Normal </v>
      </c>
      <c r="AR48" s="72" t="s">
        <v>194</v>
      </c>
      <c r="AU48" s="72" t="s">
        <v>195</v>
      </c>
      <c r="AV48" s="72" t="s">
        <v>194</v>
      </c>
      <c r="AY48" s="72" t="s">
        <v>191</v>
      </c>
      <c r="AZ48">
        <v>1405</v>
      </c>
      <c r="BA48" s="72" t="s">
        <v>93</v>
      </c>
      <c r="BB48" s="72" t="s">
        <v>194</v>
      </c>
      <c r="BD48" s="72" t="s">
        <v>191</v>
      </c>
      <c r="BE48" s="73">
        <v>1.82</v>
      </c>
      <c r="BF48" s="72" t="s">
        <v>191</v>
      </c>
      <c r="BG48" s="72" t="s">
        <v>196</v>
      </c>
      <c r="BH48" s="72" t="s">
        <v>176</v>
      </c>
      <c r="BI48" s="81" t="str">
        <f t="shared" si="3"/>
        <v xml:space="preserve">Turbidity </v>
      </c>
      <c r="BJ48" s="72" t="s">
        <v>191</v>
      </c>
      <c r="BN48">
        <v>52</v>
      </c>
      <c r="BO48">
        <v>24</v>
      </c>
      <c r="BP48" s="72" t="s">
        <v>194</v>
      </c>
      <c r="BR48" s="72" t="s">
        <v>194</v>
      </c>
      <c r="BT48">
        <v>20</v>
      </c>
      <c r="BU48">
        <v>80</v>
      </c>
      <c r="BV48" s="72" t="s">
        <v>191</v>
      </c>
      <c r="BW48" s="72" t="s">
        <v>197</v>
      </c>
      <c r="BX48" t="s">
        <v>693</v>
      </c>
    </row>
    <row r="49" spans="1:76" x14ac:dyDescent="0.45">
      <c r="A49" t="s">
        <v>694</v>
      </c>
      <c r="B49" t="s">
        <v>176</v>
      </c>
      <c r="C49" t="s">
        <v>427</v>
      </c>
      <c r="D49" t="s">
        <v>695</v>
      </c>
      <c r="E49" t="s">
        <v>696</v>
      </c>
      <c r="F49" t="s">
        <v>697</v>
      </c>
      <c r="G49">
        <v>9</v>
      </c>
      <c r="H49" s="72" t="s">
        <v>604</v>
      </c>
      <c r="I49" s="72" t="s">
        <v>182</v>
      </c>
      <c r="J49" s="72" t="s">
        <v>183</v>
      </c>
      <c r="K49" s="72" t="s">
        <v>184</v>
      </c>
      <c r="L49" s="72" t="s">
        <v>698</v>
      </c>
      <c r="M49" s="72" t="s">
        <v>699</v>
      </c>
      <c r="N49" s="72"/>
      <c r="O49" s="72"/>
      <c r="P49" s="72" t="s">
        <v>700</v>
      </c>
      <c r="Q49" s="72" t="s">
        <v>701</v>
      </c>
      <c r="R49" s="72" t="s">
        <v>702</v>
      </c>
      <c r="S49" s="72" t="s">
        <v>703</v>
      </c>
      <c r="T49" s="72" t="s">
        <v>704</v>
      </c>
      <c r="U49" s="72" t="s">
        <v>251</v>
      </c>
      <c r="V49" s="72" t="s">
        <v>176</v>
      </c>
      <c r="W49">
        <v>24</v>
      </c>
      <c r="X49">
        <v>24</v>
      </c>
      <c r="Y49">
        <v>0</v>
      </c>
      <c r="Z49">
        <v>120</v>
      </c>
      <c r="AA49">
        <v>120</v>
      </c>
      <c r="AB49">
        <v>0</v>
      </c>
      <c r="AC49" s="72" t="s">
        <v>191</v>
      </c>
      <c r="AD49" s="72" t="s">
        <v>192</v>
      </c>
      <c r="AE49" s="72" t="s">
        <v>176</v>
      </c>
      <c r="AF49" s="81" t="str">
        <f t="shared" si="0"/>
        <v>Afridev Handpump</v>
      </c>
      <c r="AG49" s="72" t="s">
        <v>193</v>
      </c>
      <c r="AH49" s="72" t="s">
        <v>191</v>
      </c>
      <c r="AI49" s="72" t="s">
        <v>16432</v>
      </c>
      <c r="AL49" t="str">
        <f t="shared" si="1"/>
        <v>Protected</v>
      </c>
      <c r="AM49">
        <v>1999</v>
      </c>
      <c r="AN49" s="72" t="s">
        <v>191</v>
      </c>
      <c r="AQ49" t="str">
        <f t="shared" si="2"/>
        <v xml:space="preserve">Normal </v>
      </c>
      <c r="AR49" s="72" t="s">
        <v>194</v>
      </c>
      <c r="AU49" s="72" t="s">
        <v>195</v>
      </c>
      <c r="AV49" s="72" t="s">
        <v>194</v>
      </c>
      <c r="AY49" s="72" t="s">
        <v>191</v>
      </c>
      <c r="AZ49">
        <v>1506</v>
      </c>
      <c r="BA49" s="72" t="s">
        <v>93</v>
      </c>
      <c r="BB49" s="72" t="s">
        <v>194</v>
      </c>
      <c r="BD49" s="72" t="s">
        <v>191</v>
      </c>
      <c r="BE49" s="73">
        <v>0.22</v>
      </c>
      <c r="BF49" s="72" t="s">
        <v>191</v>
      </c>
      <c r="BG49" s="72" t="s">
        <v>196</v>
      </c>
      <c r="BH49" s="72" t="s">
        <v>176</v>
      </c>
      <c r="BI49" s="81" t="str">
        <f t="shared" si="3"/>
        <v xml:space="preserve">Turbidity </v>
      </c>
      <c r="BJ49" s="72" t="s">
        <v>191</v>
      </c>
      <c r="BN49">
        <v>120</v>
      </c>
      <c r="BO49">
        <v>24</v>
      </c>
      <c r="BP49" s="72" t="s">
        <v>194</v>
      </c>
      <c r="BR49" s="72" t="s">
        <v>194</v>
      </c>
      <c r="BT49">
        <v>20</v>
      </c>
      <c r="BU49">
        <v>80</v>
      </c>
      <c r="BV49" s="72" t="s">
        <v>191</v>
      </c>
      <c r="BW49" s="72" t="s">
        <v>197</v>
      </c>
      <c r="BX49" t="s">
        <v>705</v>
      </c>
    </row>
    <row r="50" spans="1:76" x14ac:dyDescent="0.45">
      <c r="A50" t="s">
        <v>706</v>
      </c>
      <c r="B50" t="s">
        <v>176</v>
      </c>
      <c r="C50" t="s">
        <v>427</v>
      </c>
      <c r="D50" t="s">
        <v>707</v>
      </c>
      <c r="E50" t="s">
        <v>708</v>
      </c>
      <c r="F50" t="s">
        <v>709</v>
      </c>
      <c r="G50">
        <v>9</v>
      </c>
      <c r="H50" s="72" t="s">
        <v>604</v>
      </c>
      <c r="I50" s="72" t="s">
        <v>182</v>
      </c>
      <c r="J50" s="72" t="s">
        <v>183</v>
      </c>
      <c r="K50" s="72" t="s">
        <v>184</v>
      </c>
      <c r="L50" s="72" t="s">
        <v>288</v>
      </c>
      <c r="M50" s="72" t="s">
        <v>688</v>
      </c>
      <c r="N50" s="72"/>
      <c r="O50" s="72"/>
      <c r="P50" s="72" t="s">
        <v>710</v>
      </c>
      <c r="Q50" s="72" t="s">
        <v>711</v>
      </c>
      <c r="R50" s="72" t="s">
        <v>712</v>
      </c>
      <c r="S50" s="72" t="s">
        <v>713</v>
      </c>
      <c r="T50" s="72" t="s">
        <v>714</v>
      </c>
      <c r="U50" s="72" t="s">
        <v>251</v>
      </c>
      <c r="V50" s="72" t="s">
        <v>176</v>
      </c>
      <c r="W50">
        <v>100</v>
      </c>
      <c r="X50">
        <v>100</v>
      </c>
      <c r="Y50">
        <v>0</v>
      </c>
      <c r="Z50">
        <v>250</v>
      </c>
      <c r="AA50">
        <v>250</v>
      </c>
      <c r="AB50">
        <v>0</v>
      </c>
      <c r="AC50" s="72" t="s">
        <v>191</v>
      </c>
      <c r="AD50" s="72" t="s">
        <v>192</v>
      </c>
      <c r="AE50" s="72" t="s">
        <v>176</v>
      </c>
      <c r="AF50" s="81" t="str">
        <f t="shared" si="0"/>
        <v>Afridev Handpump</v>
      </c>
      <c r="AG50" s="72" t="s">
        <v>193</v>
      </c>
      <c r="AH50" s="72" t="s">
        <v>191</v>
      </c>
      <c r="AI50" s="72" t="s">
        <v>16432</v>
      </c>
      <c r="AL50" t="str">
        <f t="shared" si="1"/>
        <v>Protected</v>
      </c>
      <c r="AM50">
        <v>2000</v>
      </c>
      <c r="AN50" s="72" t="s">
        <v>191</v>
      </c>
      <c r="AQ50" t="str">
        <f t="shared" si="2"/>
        <v xml:space="preserve">Normal </v>
      </c>
      <c r="AR50" s="72" t="s">
        <v>191</v>
      </c>
      <c r="AS50">
        <v>2</v>
      </c>
      <c r="AT50">
        <v>7</v>
      </c>
      <c r="AU50" s="72" t="s">
        <v>195</v>
      </c>
      <c r="AV50" s="72" t="s">
        <v>194</v>
      </c>
      <c r="AY50" s="72" t="s">
        <v>191</v>
      </c>
      <c r="AZ50">
        <v>1505</v>
      </c>
      <c r="BA50" s="72" t="s">
        <v>93</v>
      </c>
      <c r="BB50" s="72" t="s">
        <v>194</v>
      </c>
      <c r="BD50" s="72" t="s">
        <v>191</v>
      </c>
      <c r="BE50" s="73">
        <v>0.48</v>
      </c>
      <c r="BF50" s="72" t="s">
        <v>191</v>
      </c>
      <c r="BG50" s="72" t="s">
        <v>196</v>
      </c>
      <c r="BH50" s="72" t="s">
        <v>176</v>
      </c>
      <c r="BI50" s="81" t="str">
        <f t="shared" si="3"/>
        <v xml:space="preserve">Turbidity </v>
      </c>
      <c r="BJ50" s="72" t="s">
        <v>191</v>
      </c>
      <c r="BN50">
        <v>70</v>
      </c>
      <c r="BO50">
        <v>24</v>
      </c>
      <c r="BP50" s="72" t="s">
        <v>194</v>
      </c>
      <c r="BR50" s="72" t="s">
        <v>194</v>
      </c>
      <c r="BT50">
        <v>20</v>
      </c>
      <c r="BU50">
        <v>80</v>
      </c>
      <c r="BV50" s="72" t="s">
        <v>191</v>
      </c>
      <c r="BW50" s="72" t="s">
        <v>197</v>
      </c>
      <c r="BX50" t="s">
        <v>715</v>
      </c>
    </row>
    <row r="51" spans="1:76" x14ac:dyDescent="0.45">
      <c r="A51" t="s">
        <v>716</v>
      </c>
      <c r="B51" t="s">
        <v>176</v>
      </c>
      <c r="C51" t="s">
        <v>216</v>
      </c>
      <c r="D51" t="s">
        <v>717</v>
      </c>
      <c r="E51" t="s">
        <v>718</v>
      </c>
      <c r="F51" t="s">
        <v>719</v>
      </c>
      <c r="G51">
        <v>9</v>
      </c>
      <c r="H51" s="72" t="s">
        <v>604</v>
      </c>
      <c r="I51" s="72" t="s">
        <v>182</v>
      </c>
      <c r="J51" s="72" t="s">
        <v>183</v>
      </c>
      <c r="K51" s="72" t="s">
        <v>220</v>
      </c>
      <c r="L51" s="72" t="s">
        <v>220</v>
      </c>
      <c r="M51" s="72" t="s">
        <v>316</v>
      </c>
      <c r="N51" s="72"/>
      <c r="O51" s="72"/>
      <c r="P51" s="72" t="s">
        <v>720</v>
      </c>
      <c r="Q51" s="72" t="s">
        <v>721</v>
      </c>
      <c r="R51" s="72" t="s">
        <v>223</v>
      </c>
      <c r="S51" s="72" t="s">
        <v>722</v>
      </c>
      <c r="T51" s="72" t="s">
        <v>723</v>
      </c>
      <c r="U51" s="72" t="s">
        <v>190</v>
      </c>
      <c r="V51" s="72" t="s">
        <v>176</v>
      </c>
      <c r="W51">
        <v>85</v>
      </c>
      <c r="X51">
        <v>85</v>
      </c>
      <c r="Y51">
        <v>0</v>
      </c>
      <c r="Z51">
        <v>425</v>
      </c>
      <c r="AA51">
        <v>425</v>
      </c>
      <c r="AB51">
        <v>0</v>
      </c>
      <c r="AC51" s="72" t="s">
        <v>191</v>
      </c>
      <c r="AD51" s="72" t="s">
        <v>192</v>
      </c>
      <c r="AE51" s="72" t="s">
        <v>176</v>
      </c>
      <c r="AF51" s="81" t="str">
        <f t="shared" si="0"/>
        <v>Afridev Handpump</v>
      </c>
      <c r="AG51" s="72" t="s">
        <v>193</v>
      </c>
      <c r="AH51" s="72" t="s">
        <v>191</v>
      </c>
      <c r="AI51" s="72" t="s">
        <v>16432</v>
      </c>
      <c r="AL51" t="str">
        <f t="shared" si="1"/>
        <v>Protected</v>
      </c>
      <c r="AM51">
        <v>1996</v>
      </c>
      <c r="AN51" s="72" t="s">
        <v>191</v>
      </c>
      <c r="AQ51" t="str">
        <f t="shared" si="2"/>
        <v xml:space="preserve">Poor </v>
      </c>
      <c r="AR51" s="72" t="s">
        <v>191</v>
      </c>
      <c r="AS51">
        <v>2</v>
      </c>
      <c r="AT51">
        <v>2</v>
      </c>
      <c r="AU51" s="72" t="s">
        <v>195</v>
      </c>
      <c r="AV51" s="72" t="s">
        <v>194</v>
      </c>
      <c r="AY51" s="72" t="s">
        <v>191</v>
      </c>
      <c r="AZ51">
        <v>905</v>
      </c>
      <c r="BA51" s="72" t="s">
        <v>93</v>
      </c>
      <c r="BB51" s="72" t="s">
        <v>194</v>
      </c>
      <c r="BD51" s="72" t="s">
        <v>191</v>
      </c>
      <c r="BE51" s="73">
        <v>0.3</v>
      </c>
      <c r="BF51" s="72" t="s">
        <v>191</v>
      </c>
      <c r="BG51" s="72" t="s">
        <v>196</v>
      </c>
      <c r="BH51" s="72" t="s">
        <v>176</v>
      </c>
      <c r="BI51" s="81" t="str">
        <f t="shared" si="3"/>
        <v xml:space="preserve">Turbidity </v>
      </c>
      <c r="BJ51" s="72" t="s">
        <v>191</v>
      </c>
      <c r="BN51">
        <v>66</v>
      </c>
      <c r="BO51">
        <v>24</v>
      </c>
      <c r="BP51" s="72" t="s">
        <v>194</v>
      </c>
      <c r="BR51" s="72" t="s">
        <v>194</v>
      </c>
      <c r="BT51">
        <v>20</v>
      </c>
      <c r="BU51">
        <v>6</v>
      </c>
      <c r="BV51" s="72" t="s">
        <v>191</v>
      </c>
      <c r="BW51" s="72" t="s">
        <v>227</v>
      </c>
      <c r="BX51" t="s">
        <v>724</v>
      </c>
    </row>
    <row r="52" spans="1:76" x14ac:dyDescent="0.45">
      <c r="A52" t="s">
        <v>725</v>
      </c>
      <c r="B52" t="s">
        <v>176</v>
      </c>
      <c r="C52" t="s">
        <v>200</v>
      </c>
      <c r="D52" t="s">
        <v>726</v>
      </c>
      <c r="E52" t="s">
        <v>727</v>
      </c>
      <c r="F52" t="s">
        <v>728</v>
      </c>
      <c r="G52">
        <v>9</v>
      </c>
      <c r="H52" s="72" t="s">
        <v>604</v>
      </c>
      <c r="I52" s="72" t="s">
        <v>182</v>
      </c>
      <c r="J52" s="72" t="s">
        <v>183</v>
      </c>
      <c r="K52" s="72" t="s">
        <v>204</v>
      </c>
      <c r="L52" s="72" t="s">
        <v>676</v>
      </c>
      <c r="M52" s="72" t="s">
        <v>677</v>
      </c>
      <c r="N52" s="72"/>
      <c r="O52" s="72"/>
      <c r="P52" s="72" t="s">
        <v>729</v>
      </c>
      <c r="Q52" s="72" t="s">
        <v>730</v>
      </c>
      <c r="R52" s="72" t="s">
        <v>731</v>
      </c>
      <c r="S52" s="72" t="s">
        <v>732</v>
      </c>
      <c r="T52" s="72" t="s">
        <v>682</v>
      </c>
      <c r="U52" s="72" t="s">
        <v>733</v>
      </c>
      <c r="V52" s="72" t="s">
        <v>176</v>
      </c>
      <c r="W52">
        <v>57</v>
      </c>
      <c r="X52">
        <v>47</v>
      </c>
      <c r="Y52">
        <v>10</v>
      </c>
      <c r="Z52">
        <v>235</v>
      </c>
      <c r="AA52">
        <v>235</v>
      </c>
      <c r="AB52">
        <v>40</v>
      </c>
      <c r="AC52" s="72" t="s">
        <v>191</v>
      </c>
      <c r="AD52" s="72" t="s">
        <v>192</v>
      </c>
      <c r="AE52" s="72" t="s">
        <v>176</v>
      </c>
      <c r="AF52" s="81" t="str">
        <f t="shared" si="0"/>
        <v>Afridev Handpump</v>
      </c>
      <c r="AG52" s="72" t="s">
        <v>193</v>
      </c>
      <c r="AH52" s="72" t="s">
        <v>191</v>
      </c>
      <c r="AI52" s="72" t="s">
        <v>16432</v>
      </c>
      <c r="AL52" t="str">
        <f t="shared" si="1"/>
        <v>Protected</v>
      </c>
      <c r="AM52">
        <v>2015</v>
      </c>
      <c r="AN52" s="72" t="s">
        <v>191</v>
      </c>
      <c r="AQ52" t="str">
        <f t="shared" si="2"/>
        <v xml:space="preserve">Normal </v>
      </c>
      <c r="AR52" s="72" t="s">
        <v>191</v>
      </c>
      <c r="AS52">
        <v>3</v>
      </c>
      <c r="AT52">
        <v>2</v>
      </c>
      <c r="AU52" s="72" t="s">
        <v>195</v>
      </c>
      <c r="AV52" s="72" t="s">
        <v>194</v>
      </c>
      <c r="AY52" s="72" t="s">
        <v>191</v>
      </c>
      <c r="AZ52">
        <v>306</v>
      </c>
      <c r="BA52" s="72" t="s">
        <v>93</v>
      </c>
      <c r="BB52" s="72" t="s">
        <v>194</v>
      </c>
      <c r="BD52" s="72" t="s">
        <v>191</v>
      </c>
      <c r="BE52" s="73">
        <v>0.6</v>
      </c>
      <c r="BF52" s="72" t="s">
        <v>194</v>
      </c>
      <c r="BG52" s="80" t="s">
        <v>196</v>
      </c>
      <c r="BI52" s="81" t="str">
        <f t="shared" si="3"/>
        <v xml:space="preserve">Turbidity </v>
      </c>
      <c r="BN52">
        <v>65</v>
      </c>
      <c r="BO52">
        <v>24</v>
      </c>
      <c r="BP52" s="72" t="s">
        <v>194</v>
      </c>
      <c r="BR52" s="72" t="s">
        <v>194</v>
      </c>
      <c r="BT52">
        <v>20</v>
      </c>
      <c r="BU52">
        <v>6</v>
      </c>
      <c r="BV52" s="72" t="s">
        <v>191</v>
      </c>
      <c r="BW52" s="72" t="s">
        <v>197</v>
      </c>
      <c r="BX52" t="s">
        <v>734</v>
      </c>
    </row>
    <row r="53" spans="1:76" x14ac:dyDescent="0.45">
      <c r="A53" t="s">
        <v>735</v>
      </c>
      <c r="B53" t="s">
        <v>176</v>
      </c>
      <c r="C53" t="s">
        <v>736</v>
      </c>
      <c r="D53" t="s">
        <v>737</v>
      </c>
      <c r="E53" t="s">
        <v>738</v>
      </c>
      <c r="F53" t="s">
        <v>739</v>
      </c>
      <c r="G53">
        <v>9</v>
      </c>
      <c r="H53" s="72" t="s">
        <v>604</v>
      </c>
      <c r="I53" s="72" t="s">
        <v>182</v>
      </c>
      <c r="J53" s="72" t="s">
        <v>183</v>
      </c>
      <c r="K53" s="72" t="s">
        <v>605</v>
      </c>
      <c r="L53" s="72" t="s">
        <v>606</v>
      </c>
      <c r="M53" s="72" t="s">
        <v>606</v>
      </c>
      <c r="N53" s="72"/>
      <c r="O53" s="72"/>
      <c r="P53" s="72" t="s">
        <v>740</v>
      </c>
      <c r="Q53" s="72" t="s">
        <v>741</v>
      </c>
      <c r="R53" s="72" t="s">
        <v>742</v>
      </c>
      <c r="S53" s="72" t="s">
        <v>743</v>
      </c>
      <c r="T53" s="72" t="s">
        <v>744</v>
      </c>
      <c r="U53" s="72" t="s">
        <v>745</v>
      </c>
      <c r="V53" s="72" t="s">
        <v>176</v>
      </c>
      <c r="W53">
        <v>78</v>
      </c>
      <c r="X53">
        <v>52</v>
      </c>
      <c r="Y53">
        <v>52</v>
      </c>
      <c r="Z53">
        <v>257</v>
      </c>
      <c r="AA53">
        <v>257</v>
      </c>
      <c r="AB53">
        <v>2</v>
      </c>
      <c r="AC53" s="72" t="s">
        <v>191</v>
      </c>
      <c r="AD53" s="72" t="s">
        <v>192</v>
      </c>
      <c r="AE53" s="72" t="s">
        <v>176</v>
      </c>
      <c r="AF53" s="81" t="str">
        <f t="shared" si="0"/>
        <v>Afridev Handpump</v>
      </c>
      <c r="AG53" s="72" t="s">
        <v>193</v>
      </c>
      <c r="AH53" s="72" t="s">
        <v>191</v>
      </c>
      <c r="AI53" s="72" t="s">
        <v>16432</v>
      </c>
      <c r="AL53" t="str">
        <f t="shared" si="1"/>
        <v>Protected</v>
      </c>
      <c r="AM53">
        <v>2019</v>
      </c>
      <c r="AN53" s="72" t="s">
        <v>191</v>
      </c>
      <c r="AQ53" t="str">
        <f t="shared" si="2"/>
        <v xml:space="preserve">Normal </v>
      </c>
      <c r="AR53" s="72" t="s">
        <v>194</v>
      </c>
      <c r="AU53" s="72" t="s">
        <v>195</v>
      </c>
      <c r="AV53" s="72" t="s">
        <v>194</v>
      </c>
      <c r="AY53" s="72" t="s">
        <v>191</v>
      </c>
      <c r="AZ53">
        <v>501</v>
      </c>
      <c r="BA53" s="75" t="s">
        <v>93</v>
      </c>
      <c r="BB53" s="72" t="s">
        <v>194</v>
      </c>
      <c r="BD53" s="72" t="s">
        <v>191</v>
      </c>
      <c r="BE53" s="73">
        <v>0.03</v>
      </c>
      <c r="BF53" s="72" t="s">
        <v>191</v>
      </c>
      <c r="BG53" s="72" t="s">
        <v>196</v>
      </c>
      <c r="BH53" s="72" t="s">
        <v>176</v>
      </c>
      <c r="BI53" s="81" t="str">
        <f t="shared" si="3"/>
        <v xml:space="preserve">Turbidity </v>
      </c>
      <c r="BJ53" s="72" t="s">
        <v>191</v>
      </c>
      <c r="BN53">
        <v>43</v>
      </c>
      <c r="BO53">
        <v>24</v>
      </c>
      <c r="BP53" s="72" t="s">
        <v>194</v>
      </c>
      <c r="BR53" s="72" t="s">
        <v>194</v>
      </c>
      <c r="BT53">
        <v>20</v>
      </c>
      <c r="BU53">
        <v>80</v>
      </c>
      <c r="BV53" s="72" t="s">
        <v>191</v>
      </c>
      <c r="BW53" s="72" t="s">
        <v>197</v>
      </c>
      <c r="BX53" t="s">
        <v>746</v>
      </c>
    </row>
    <row r="54" spans="1:76" x14ac:dyDescent="0.45">
      <c r="A54" t="s">
        <v>747</v>
      </c>
      <c r="B54" t="s">
        <v>176</v>
      </c>
      <c r="C54" t="s">
        <v>339</v>
      </c>
      <c r="D54" t="s">
        <v>748</v>
      </c>
      <c r="E54" t="s">
        <v>749</v>
      </c>
      <c r="F54" t="s">
        <v>750</v>
      </c>
      <c r="G54">
        <v>9</v>
      </c>
      <c r="H54" s="72" t="s">
        <v>604</v>
      </c>
      <c r="I54" s="72" t="s">
        <v>182</v>
      </c>
      <c r="J54" s="72" t="s">
        <v>183</v>
      </c>
      <c r="K54" s="72" t="s">
        <v>184</v>
      </c>
      <c r="L54" s="72" t="s">
        <v>751</v>
      </c>
      <c r="M54" s="72" t="s">
        <v>752</v>
      </c>
      <c r="N54" s="72"/>
      <c r="O54" s="72"/>
      <c r="P54" s="72" t="s">
        <v>753</v>
      </c>
      <c r="Q54" s="72" t="s">
        <v>754</v>
      </c>
      <c r="R54" s="72" t="s">
        <v>755</v>
      </c>
      <c r="S54" s="72" t="s">
        <v>756</v>
      </c>
      <c r="T54" s="72" t="s">
        <v>757</v>
      </c>
      <c r="U54" s="72" t="s">
        <v>251</v>
      </c>
      <c r="V54" s="72" t="s">
        <v>176</v>
      </c>
      <c r="W54">
        <v>95</v>
      </c>
      <c r="X54">
        <v>95</v>
      </c>
      <c r="Y54">
        <v>0</v>
      </c>
      <c r="Z54">
        <v>475</v>
      </c>
      <c r="AA54">
        <v>475</v>
      </c>
      <c r="AB54">
        <v>0</v>
      </c>
      <c r="AC54" s="72" t="s">
        <v>191</v>
      </c>
      <c r="AD54" s="72" t="s">
        <v>192</v>
      </c>
      <c r="AE54" s="72" t="s">
        <v>176</v>
      </c>
      <c r="AF54" s="81" t="str">
        <f t="shared" si="0"/>
        <v>Afridev Handpump</v>
      </c>
      <c r="AG54" s="72" t="s">
        <v>193</v>
      </c>
      <c r="AH54" s="72" t="s">
        <v>191</v>
      </c>
      <c r="AI54" s="72" t="s">
        <v>16432</v>
      </c>
      <c r="AL54" t="str">
        <f t="shared" si="1"/>
        <v>Protected</v>
      </c>
      <c r="AM54">
        <v>2014</v>
      </c>
      <c r="AN54" s="72" t="s">
        <v>191</v>
      </c>
      <c r="AQ54" t="str">
        <f t="shared" si="2"/>
        <v xml:space="preserve">Normal </v>
      </c>
      <c r="AR54" s="72" t="s">
        <v>194</v>
      </c>
      <c r="AU54" s="72" t="s">
        <v>195</v>
      </c>
      <c r="AV54" s="72" t="s">
        <v>194</v>
      </c>
      <c r="AY54" s="72" t="s">
        <v>191</v>
      </c>
      <c r="AZ54">
        <v>1406</v>
      </c>
      <c r="BA54" s="72" t="s">
        <v>93</v>
      </c>
      <c r="BB54" s="72" t="s">
        <v>194</v>
      </c>
      <c r="BD54" s="72" t="s">
        <v>191</v>
      </c>
      <c r="BE54" s="73">
        <v>0.55000000000000004</v>
      </c>
      <c r="BF54" s="72" t="s">
        <v>191</v>
      </c>
      <c r="BG54" s="72" t="s">
        <v>196</v>
      </c>
      <c r="BH54" s="72" t="s">
        <v>176</v>
      </c>
      <c r="BI54" s="81" t="str">
        <f t="shared" si="3"/>
        <v xml:space="preserve">Turbidity </v>
      </c>
      <c r="BJ54" s="72" t="s">
        <v>191</v>
      </c>
      <c r="BN54">
        <v>51</v>
      </c>
      <c r="BO54">
        <v>24</v>
      </c>
      <c r="BP54" s="72" t="s">
        <v>194</v>
      </c>
      <c r="BR54" s="72" t="s">
        <v>194</v>
      </c>
      <c r="BT54">
        <v>20</v>
      </c>
      <c r="BU54">
        <v>60</v>
      </c>
      <c r="BV54" s="72" t="s">
        <v>191</v>
      </c>
      <c r="BW54" s="72" t="s">
        <v>197</v>
      </c>
      <c r="BX54" t="s">
        <v>758</v>
      </c>
    </row>
    <row r="55" spans="1:76" x14ac:dyDescent="0.45">
      <c r="A55" t="s">
        <v>759</v>
      </c>
      <c r="B55" t="s">
        <v>176</v>
      </c>
      <c r="C55" t="s">
        <v>457</v>
      </c>
      <c r="D55" t="s">
        <v>760</v>
      </c>
      <c r="E55" t="s">
        <v>761</v>
      </c>
      <c r="F55" t="s">
        <v>762</v>
      </c>
      <c r="G55">
        <v>9</v>
      </c>
      <c r="H55" s="72" t="s">
        <v>604</v>
      </c>
      <c r="I55" s="72" t="s">
        <v>182</v>
      </c>
      <c r="J55" s="72" t="s">
        <v>183</v>
      </c>
      <c r="K55" s="72" t="s">
        <v>184</v>
      </c>
      <c r="L55" s="72" t="s">
        <v>288</v>
      </c>
      <c r="M55" s="72" t="s">
        <v>545</v>
      </c>
      <c r="N55" s="72"/>
      <c r="O55" s="72"/>
      <c r="P55" s="72" t="s">
        <v>763</v>
      </c>
      <c r="Q55" s="72" t="s">
        <v>764</v>
      </c>
      <c r="R55" s="72" t="s">
        <v>292</v>
      </c>
      <c r="S55" s="72" t="s">
        <v>765</v>
      </c>
      <c r="T55" s="72" t="s">
        <v>766</v>
      </c>
      <c r="U55" s="72" t="s">
        <v>251</v>
      </c>
      <c r="V55" s="72" t="s">
        <v>176</v>
      </c>
      <c r="W55">
        <v>40</v>
      </c>
      <c r="X55">
        <v>40</v>
      </c>
      <c r="Y55">
        <v>0</v>
      </c>
      <c r="Z55">
        <v>190</v>
      </c>
      <c r="AA55">
        <v>190</v>
      </c>
      <c r="AB55">
        <v>0</v>
      </c>
      <c r="AC55" s="72" t="s">
        <v>191</v>
      </c>
      <c r="AD55" s="72" t="s">
        <v>192</v>
      </c>
      <c r="AE55" s="72" t="s">
        <v>176</v>
      </c>
      <c r="AF55" s="81" t="str">
        <f t="shared" si="0"/>
        <v>Afridev Handpump</v>
      </c>
      <c r="AG55" s="72" t="s">
        <v>193</v>
      </c>
      <c r="AH55" s="72" t="s">
        <v>191</v>
      </c>
      <c r="AI55" s="72" t="s">
        <v>16432</v>
      </c>
      <c r="AL55" t="str">
        <f t="shared" si="1"/>
        <v>Protected</v>
      </c>
      <c r="AM55">
        <v>2001</v>
      </c>
      <c r="AN55" s="72" t="s">
        <v>191</v>
      </c>
      <c r="AQ55" t="str">
        <f t="shared" si="2"/>
        <v xml:space="preserve">Normal </v>
      </c>
      <c r="AR55" s="72" t="s">
        <v>191</v>
      </c>
      <c r="AS55">
        <v>2</v>
      </c>
      <c r="AT55">
        <v>1</v>
      </c>
      <c r="AU55" s="72" t="s">
        <v>195</v>
      </c>
      <c r="AV55" s="72" t="s">
        <v>194</v>
      </c>
      <c r="AY55" s="72" t="s">
        <v>191</v>
      </c>
      <c r="AZ55">
        <v>1609</v>
      </c>
      <c r="BA55" s="72" t="s">
        <v>213</v>
      </c>
      <c r="BB55" s="72" t="s">
        <v>194</v>
      </c>
      <c r="BD55" s="72" t="s">
        <v>191</v>
      </c>
      <c r="BE55" s="73">
        <v>0.14000000000000001</v>
      </c>
      <c r="BF55" s="72" t="s">
        <v>191</v>
      </c>
      <c r="BG55" s="72" t="s">
        <v>196</v>
      </c>
      <c r="BH55" s="72" t="s">
        <v>176</v>
      </c>
      <c r="BI55" s="81" t="str">
        <f t="shared" si="3"/>
        <v xml:space="preserve">Turbidity </v>
      </c>
      <c r="BJ55" s="72" t="s">
        <v>191</v>
      </c>
      <c r="BN55">
        <v>96</v>
      </c>
      <c r="BO55">
        <v>24</v>
      </c>
      <c r="BP55" s="72" t="s">
        <v>194</v>
      </c>
      <c r="BR55" s="72" t="s">
        <v>194</v>
      </c>
      <c r="BT55">
        <v>20</v>
      </c>
      <c r="BU55">
        <v>20</v>
      </c>
      <c r="BV55" s="72" t="s">
        <v>191</v>
      </c>
      <c r="BW55" s="72" t="s">
        <v>197</v>
      </c>
      <c r="BX55" t="s">
        <v>767</v>
      </c>
    </row>
    <row r="56" spans="1:76" x14ac:dyDescent="0.45">
      <c r="A56" t="s">
        <v>768</v>
      </c>
      <c r="B56" t="s">
        <v>176</v>
      </c>
      <c r="C56" t="s">
        <v>457</v>
      </c>
      <c r="D56" t="s">
        <v>769</v>
      </c>
      <c r="E56" t="s">
        <v>770</v>
      </c>
      <c r="F56" t="s">
        <v>771</v>
      </c>
      <c r="G56">
        <v>9</v>
      </c>
      <c r="H56" s="72" t="s">
        <v>604</v>
      </c>
      <c r="I56" s="72" t="s">
        <v>182</v>
      </c>
      <c r="J56" s="72" t="s">
        <v>183</v>
      </c>
      <c r="K56" s="72" t="s">
        <v>184</v>
      </c>
      <c r="L56" s="72" t="s">
        <v>288</v>
      </c>
      <c r="M56" s="72" t="s">
        <v>515</v>
      </c>
      <c r="N56" s="72"/>
      <c r="O56" s="72"/>
      <c r="P56" s="72" t="s">
        <v>772</v>
      </c>
      <c r="Q56" s="72" t="s">
        <v>773</v>
      </c>
      <c r="R56" s="72" t="s">
        <v>271</v>
      </c>
      <c r="S56" s="72" t="s">
        <v>774</v>
      </c>
      <c r="T56" s="72" t="s">
        <v>775</v>
      </c>
      <c r="U56" s="72" t="s">
        <v>226</v>
      </c>
      <c r="V56" s="72" t="s">
        <v>176</v>
      </c>
      <c r="W56">
        <v>70</v>
      </c>
      <c r="X56">
        <v>70</v>
      </c>
      <c r="Y56">
        <v>0</v>
      </c>
      <c r="Z56">
        <v>352</v>
      </c>
      <c r="AA56">
        <v>352</v>
      </c>
      <c r="AB56">
        <v>0</v>
      </c>
      <c r="AC56" s="72" t="s">
        <v>191</v>
      </c>
      <c r="AD56" s="72" t="s">
        <v>192</v>
      </c>
      <c r="AE56" s="72" t="s">
        <v>176</v>
      </c>
      <c r="AF56" s="81" t="str">
        <f t="shared" si="0"/>
        <v>Afridev Handpump</v>
      </c>
      <c r="AG56" s="72" t="s">
        <v>193</v>
      </c>
      <c r="AH56" s="72" t="s">
        <v>191</v>
      </c>
      <c r="AI56" s="72" t="s">
        <v>16432</v>
      </c>
      <c r="AL56" t="str">
        <f t="shared" si="1"/>
        <v>Protected</v>
      </c>
      <c r="AM56">
        <v>2013</v>
      </c>
      <c r="AN56" s="72" t="s">
        <v>191</v>
      </c>
      <c r="AQ56" t="str">
        <f t="shared" si="2"/>
        <v xml:space="preserve">Normal </v>
      </c>
      <c r="AR56" s="72" t="s">
        <v>191</v>
      </c>
      <c r="AS56">
        <v>2</v>
      </c>
      <c r="AT56">
        <v>3</v>
      </c>
      <c r="AU56" s="72" t="s">
        <v>195</v>
      </c>
      <c r="AV56" s="72" t="s">
        <v>194</v>
      </c>
      <c r="AY56" s="72" t="s">
        <v>191</v>
      </c>
      <c r="AZ56">
        <v>1610</v>
      </c>
      <c r="BA56" s="72" t="s">
        <v>93</v>
      </c>
      <c r="BB56" s="72" t="s">
        <v>194</v>
      </c>
      <c r="BD56" s="72" t="s">
        <v>191</v>
      </c>
      <c r="BE56" s="73">
        <v>0.53</v>
      </c>
      <c r="BF56" s="72" t="s">
        <v>191</v>
      </c>
      <c r="BG56" s="72" t="s">
        <v>196</v>
      </c>
      <c r="BH56" s="72" t="s">
        <v>176</v>
      </c>
      <c r="BI56" s="81" t="str">
        <f t="shared" si="3"/>
        <v xml:space="preserve">Turbidity </v>
      </c>
      <c r="BJ56" s="72" t="s">
        <v>191</v>
      </c>
      <c r="BN56">
        <v>68</v>
      </c>
      <c r="BO56">
        <v>3</v>
      </c>
      <c r="BP56" s="72" t="s">
        <v>194</v>
      </c>
      <c r="BR56" s="72" t="s">
        <v>194</v>
      </c>
      <c r="BT56">
        <v>40</v>
      </c>
      <c r="BU56">
        <v>20</v>
      </c>
      <c r="BV56" s="72" t="s">
        <v>191</v>
      </c>
      <c r="BW56" s="72" t="s">
        <v>197</v>
      </c>
      <c r="BX56" t="s">
        <v>776</v>
      </c>
    </row>
    <row r="57" spans="1:76" x14ac:dyDescent="0.45">
      <c r="A57" t="s">
        <v>777</v>
      </c>
      <c r="B57" t="s">
        <v>176</v>
      </c>
      <c r="C57" t="s">
        <v>457</v>
      </c>
      <c r="D57" t="s">
        <v>778</v>
      </c>
      <c r="E57" t="s">
        <v>779</v>
      </c>
      <c r="F57" t="s">
        <v>780</v>
      </c>
      <c r="G57">
        <v>9</v>
      </c>
      <c r="H57" s="72" t="s">
        <v>604</v>
      </c>
      <c r="I57" s="72" t="s">
        <v>182</v>
      </c>
      <c r="J57" s="72" t="s">
        <v>183</v>
      </c>
      <c r="K57" s="72" t="s">
        <v>184</v>
      </c>
      <c r="L57" s="72" t="s">
        <v>288</v>
      </c>
      <c r="M57" s="72" t="s">
        <v>515</v>
      </c>
      <c r="N57" s="72"/>
      <c r="O57" s="72"/>
      <c r="P57" s="72" t="s">
        <v>781</v>
      </c>
      <c r="Q57" s="72" t="s">
        <v>782</v>
      </c>
      <c r="R57" s="72" t="s">
        <v>783</v>
      </c>
      <c r="S57" s="72" t="s">
        <v>784</v>
      </c>
      <c r="T57" s="72" t="s">
        <v>775</v>
      </c>
      <c r="U57" s="72" t="s">
        <v>251</v>
      </c>
      <c r="V57" s="72" t="s">
        <v>176</v>
      </c>
      <c r="W57">
        <v>70</v>
      </c>
      <c r="X57">
        <v>70</v>
      </c>
      <c r="Y57">
        <v>0</v>
      </c>
      <c r="Z57">
        <v>330</v>
      </c>
      <c r="AA57">
        <v>330</v>
      </c>
      <c r="AB57">
        <v>0</v>
      </c>
      <c r="AC57" s="72" t="s">
        <v>191</v>
      </c>
      <c r="AD57" s="72" t="s">
        <v>192</v>
      </c>
      <c r="AE57" s="72" t="s">
        <v>176</v>
      </c>
      <c r="AF57" s="81" t="str">
        <f t="shared" si="0"/>
        <v>Afridev Handpump</v>
      </c>
      <c r="AG57" s="72" t="s">
        <v>193</v>
      </c>
      <c r="AH57" s="72" t="s">
        <v>191</v>
      </c>
      <c r="AI57" s="72" t="s">
        <v>16432</v>
      </c>
      <c r="AL57" t="str">
        <f t="shared" si="1"/>
        <v>Protected</v>
      </c>
      <c r="AM57">
        <v>2017</v>
      </c>
      <c r="AN57" s="72" t="s">
        <v>191</v>
      </c>
      <c r="AQ57" t="str">
        <f t="shared" si="2"/>
        <v xml:space="preserve">Poor </v>
      </c>
      <c r="AR57" s="72" t="s">
        <v>191</v>
      </c>
      <c r="AS57">
        <v>1</v>
      </c>
      <c r="AT57">
        <v>3</v>
      </c>
      <c r="AU57" s="72" t="s">
        <v>195</v>
      </c>
      <c r="AV57" s="72" t="s">
        <v>194</v>
      </c>
      <c r="AY57" s="72" t="s">
        <v>191</v>
      </c>
      <c r="AZ57">
        <v>1611</v>
      </c>
      <c r="BA57" s="72" t="s">
        <v>93</v>
      </c>
      <c r="BB57" s="72" t="s">
        <v>194</v>
      </c>
      <c r="BD57" s="72" t="s">
        <v>191</v>
      </c>
      <c r="BE57" s="73">
        <v>2.11</v>
      </c>
      <c r="BF57" s="72" t="s">
        <v>191</v>
      </c>
      <c r="BG57" s="72" t="s">
        <v>196</v>
      </c>
      <c r="BH57" s="72" t="s">
        <v>176</v>
      </c>
      <c r="BI57" s="81" t="str">
        <f t="shared" si="3"/>
        <v xml:space="preserve">Turbidity </v>
      </c>
      <c r="BJ57" s="72" t="s">
        <v>191</v>
      </c>
      <c r="BN57">
        <v>69</v>
      </c>
      <c r="BO57">
        <v>24</v>
      </c>
      <c r="BP57" s="72" t="s">
        <v>194</v>
      </c>
      <c r="BR57" s="72" t="s">
        <v>194</v>
      </c>
      <c r="BT57">
        <v>20</v>
      </c>
      <c r="BU57">
        <v>40</v>
      </c>
      <c r="BV57" s="72" t="s">
        <v>191</v>
      </c>
      <c r="BW57" s="72" t="s">
        <v>227</v>
      </c>
      <c r="BX57" t="s">
        <v>785</v>
      </c>
    </row>
    <row r="58" spans="1:76" x14ac:dyDescent="0.45">
      <c r="A58" t="s">
        <v>786</v>
      </c>
      <c r="B58" t="s">
        <v>176</v>
      </c>
      <c r="C58" t="s">
        <v>663</v>
      </c>
      <c r="D58" t="s">
        <v>787</v>
      </c>
      <c r="E58" t="s">
        <v>788</v>
      </c>
      <c r="F58" t="s">
        <v>789</v>
      </c>
      <c r="G58">
        <v>9</v>
      </c>
      <c r="H58" s="72" t="s">
        <v>604</v>
      </c>
      <c r="I58" s="72" t="s">
        <v>182</v>
      </c>
      <c r="J58" s="72" t="s">
        <v>183</v>
      </c>
      <c r="K58" s="72" t="s">
        <v>605</v>
      </c>
      <c r="L58" s="72" t="s">
        <v>606</v>
      </c>
      <c r="M58" s="72" t="s">
        <v>606</v>
      </c>
      <c r="N58" s="72"/>
      <c r="O58" s="72"/>
      <c r="P58" s="72" t="s">
        <v>790</v>
      </c>
      <c r="Q58" s="72" t="s">
        <v>791</v>
      </c>
      <c r="R58" s="72" t="s">
        <v>792</v>
      </c>
      <c r="S58" s="72" t="s">
        <v>793</v>
      </c>
      <c r="T58" s="72" t="s">
        <v>794</v>
      </c>
      <c r="U58" s="72" t="s">
        <v>190</v>
      </c>
      <c r="V58" s="72" t="s">
        <v>176</v>
      </c>
      <c r="W58">
        <v>160</v>
      </c>
      <c r="X58">
        <v>160</v>
      </c>
      <c r="Y58">
        <v>0</v>
      </c>
      <c r="Z58">
        <v>200</v>
      </c>
      <c r="AA58">
        <v>200</v>
      </c>
      <c r="AB58">
        <v>0</v>
      </c>
      <c r="AC58" s="72" t="s">
        <v>191</v>
      </c>
      <c r="AD58" s="72" t="s">
        <v>192</v>
      </c>
      <c r="AE58" s="72" t="s">
        <v>176</v>
      </c>
      <c r="AF58" s="81" t="str">
        <f t="shared" si="0"/>
        <v>Afridev Handpump</v>
      </c>
      <c r="AG58" s="72" t="s">
        <v>193</v>
      </c>
      <c r="AH58" s="72" t="s">
        <v>191</v>
      </c>
      <c r="AI58" s="72" t="s">
        <v>16432</v>
      </c>
      <c r="AL58" t="str">
        <f t="shared" si="1"/>
        <v>Protected</v>
      </c>
      <c r="AM58">
        <v>2013</v>
      </c>
      <c r="AN58" s="72" t="s">
        <v>191</v>
      </c>
      <c r="AQ58" t="str">
        <f t="shared" si="2"/>
        <v xml:space="preserve">Normal </v>
      </c>
      <c r="AR58" s="72" t="s">
        <v>191</v>
      </c>
      <c r="AS58">
        <v>2</v>
      </c>
      <c r="AT58">
        <v>7</v>
      </c>
      <c r="AU58" s="72" t="s">
        <v>195</v>
      </c>
      <c r="AV58" s="72" t="s">
        <v>194</v>
      </c>
      <c r="AY58" s="72" t="s">
        <v>191</v>
      </c>
      <c r="AZ58">
        <v>202</v>
      </c>
      <c r="BA58" s="72" t="s">
        <v>93</v>
      </c>
      <c r="BB58" s="72" t="s">
        <v>194</v>
      </c>
      <c r="BD58" s="72" t="s">
        <v>191</v>
      </c>
      <c r="BE58" s="73">
        <v>0.36</v>
      </c>
      <c r="BF58" s="72" t="s">
        <v>191</v>
      </c>
      <c r="BG58" s="72" t="s">
        <v>196</v>
      </c>
      <c r="BH58" s="72" t="s">
        <v>176</v>
      </c>
      <c r="BI58" s="81" t="str">
        <f t="shared" si="3"/>
        <v xml:space="preserve">Turbidity </v>
      </c>
      <c r="BJ58" s="72" t="s">
        <v>191</v>
      </c>
      <c r="BN58">
        <v>56</v>
      </c>
      <c r="BO58">
        <v>20</v>
      </c>
      <c r="BP58" s="72" t="s">
        <v>194</v>
      </c>
      <c r="BR58" s="72" t="s">
        <v>194</v>
      </c>
      <c r="BT58">
        <v>20</v>
      </c>
      <c r="BU58">
        <v>3</v>
      </c>
      <c r="BV58" s="72" t="s">
        <v>191</v>
      </c>
      <c r="BW58" s="72" t="s">
        <v>197</v>
      </c>
      <c r="BX58" t="s">
        <v>795</v>
      </c>
    </row>
    <row r="59" spans="1:76" x14ac:dyDescent="0.45">
      <c r="A59" t="s">
        <v>796</v>
      </c>
      <c r="B59" t="s">
        <v>176</v>
      </c>
      <c r="C59" t="s">
        <v>457</v>
      </c>
      <c r="D59" t="s">
        <v>797</v>
      </c>
      <c r="E59" t="s">
        <v>798</v>
      </c>
      <c r="F59" t="s">
        <v>257</v>
      </c>
      <c r="G59">
        <v>9</v>
      </c>
      <c r="H59" s="72" t="s">
        <v>181</v>
      </c>
      <c r="I59" s="72" t="s">
        <v>182</v>
      </c>
      <c r="J59" s="72" t="s">
        <v>183</v>
      </c>
      <c r="K59" s="72" t="s">
        <v>184</v>
      </c>
      <c r="L59" s="72" t="s">
        <v>288</v>
      </c>
      <c r="M59" s="72" t="s">
        <v>799</v>
      </c>
      <c r="N59" s="72"/>
      <c r="O59" s="72"/>
      <c r="P59" s="72" t="s">
        <v>800</v>
      </c>
      <c r="Q59" s="72" t="s">
        <v>801</v>
      </c>
      <c r="R59" s="72" t="s">
        <v>802</v>
      </c>
      <c r="S59" s="72" t="s">
        <v>803</v>
      </c>
      <c r="T59" s="72" t="s">
        <v>804</v>
      </c>
      <c r="U59" s="72" t="s">
        <v>176</v>
      </c>
      <c r="V59" s="72" t="s">
        <v>805</v>
      </c>
      <c r="W59">
        <v>100</v>
      </c>
      <c r="X59">
        <v>50</v>
      </c>
      <c r="Y59">
        <v>50</v>
      </c>
      <c r="Z59">
        <v>250</v>
      </c>
      <c r="AA59">
        <v>100</v>
      </c>
      <c r="AB59">
        <v>150</v>
      </c>
      <c r="AC59" s="72" t="s">
        <v>194</v>
      </c>
      <c r="AF59" s="81" t="str">
        <f t="shared" si="0"/>
        <v/>
      </c>
      <c r="AJ59" s="72" t="s">
        <v>176</v>
      </c>
      <c r="AK59" s="72" t="s">
        <v>806</v>
      </c>
      <c r="AL59" t="str">
        <f t="shared" si="1"/>
        <v>Un protected dug well</v>
      </c>
      <c r="AQ59" t="str">
        <f t="shared" si="2"/>
        <v xml:space="preserve"> </v>
      </c>
      <c r="BE59"/>
      <c r="BI59" s="81" t="str">
        <f t="shared" si="3"/>
        <v xml:space="preserve"> </v>
      </c>
      <c r="BX59" t="s">
        <v>807</v>
      </c>
    </row>
    <row r="60" spans="1:76" x14ac:dyDescent="0.45">
      <c r="A60" t="s">
        <v>808</v>
      </c>
      <c r="B60" t="s">
        <v>176</v>
      </c>
      <c r="C60" t="s">
        <v>265</v>
      </c>
      <c r="D60" t="s">
        <v>809</v>
      </c>
      <c r="E60" t="s">
        <v>810</v>
      </c>
      <c r="F60" t="s">
        <v>811</v>
      </c>
      <c r="G60">
        <v>9</v>
      </c>
      <c r="H60" s="72" t="s">
        <v>604</v>
      </c>
      <c r="I60" s="72" t="s">
        <v>182</v>
      </c>
      <c r="J60" s="72" t="s">
        <v>183</v>
      </c>
      <c r="K60" s="72" t="s">
        <v>184</v>
      </c>
      <c r="L60" s="72" t="s">
        <v>812</v>
      </c>
      <c r="M60" s="72" t="s">
        <v>650</v>
      </c>
      <c r="N60" s="72"/>
      <c r="O60" s="72"/>
      <c r="P60" s="72" t="s">
        <v>813</v>
      </c>
      <c r="Q60" s="72" t="s">
        <v>814</v>
      </c>
      <c r="R60" s="72" t="s">
        <v>452</v>
      </c>
      <c r="S60" s="72" t="s">
        <v>815</v>
      </c>
      <c r="T60" s="72" t="s">
        <v>645</v>
      </c>
      <c r="U60" s="72" t="s">
        <v>251</v>
      </c>
      <c r="V60" s="72" t="s">
        <v>176</v>
      </c>
      <c r="W60">
        <v>100</v>
      </c>
      <c r="X60">
        <v>100</v>
      </c>
      <c r="Y60">
        <v>0</v>
      </c>
      <c r="Z60">
        <v>500</v>
      </c>
      <c r="AA60">
        <v>500</v>
      </c>
      <c r="AB60">
        <v>0</v>
      </c>
      <c r="AC60" s="72" t="s">
        <v>191</v>
      </c>
      <c r="AD60" s="72" t="s">
        <v>192</v>
      </c>
      <c r="AE60" s="72" t="s">
        <v>176</v>
      </c>
      <c r="AF60" s="81" t="str">
        <f t="shared" si="0"/>
        <v>Afridev Handpump</v>
      </c>
      <c r="AG60" s="72" t="s">
        <v>193</v>
      </c>
      <c r="AH60" s="72" t="s">
        <v>191</v>
      </c>
      <c r="AI60" s="72" t="s">
        <v>16432</v>
      </c>
      <c r="AL60" t="str">
        <f t="shared" si="1"/>
        <v>Protected</v>
      </c>
      <c r="AM60">
        <v>2015</v>
      </c>
      <c r="AN60" s="72" t="s">
        <v>191</v>
      </c>
      <c r="AQ60" t="str">
        <f t="shared" si="2"/>
        <v xml:space="preserve">Poor </v>
      </c>
      <c r="AR60" s="72" t="s">
        <v>191</v>
      </c>
      <c r="AS60">
        <v>1</v>
      </c>
      <c r="AT60">
        <v>60</v>
      </c>
      <c r="AU60" s="72" t="s">
        <v>195</v>
      </c>
      <c r="AV60" s="72" t="s">
        <v>194</v>
      </c>
      <c r="AY60" s="72" t="s">
        <v>191</v>
      </c>
      <c r="AZ60">
        <v>606</v>
      </c>
      <c r="BA60" s="72" t="s">
        <v>93</v>
      </c>
      <c r="BB60" s="72" t="s">
        <v>194</v>
      </c>
      <c r="BD60" s="72" t="s">
        <v>191</v>
      </c>
      <c r="BE60" s="73">
        <v>0.49</v>
      </c>
      <c r="BF60" s="72" t="s">
        <v>191</v>
      </c>
      <c r="BG60" s="72" t="s">
        <v>196</v>
      </c>
      <c r="BH60" s="72" t="s">
        <v>176</v>
      </c>
      <c r="BI60" s="81" t="str">
        <f t="shared" si="3"/>
        <v xml:space="preserve">Turbidity </v>
      </c>
      <c r="BJ60" s="72" t="s">
        <v>191</v>
      </c>
      <c r="BN60">
        <v>130</v>
      </c>
      <c r="BO60">
        <v>24</v>
      </c>
      <c r="BP60" s="72" t="s">
        <v>194</v>
      </c>
      <c r="BR60" s="72" t="s">
        <v>194</v>
      </c>
      <c r="BT60">
        <v>20</v>
      </c>
      <c r="BU60">
        <v>2</v>
      </c>
      <c r="BV60" s="72" t="s">
        <v>191</v>
      </c>
      <c r="BW60" s="72" t="s">
        <v>227</v>
      </c>
      <c r="BX60" t="s">
        <v>816</v>
      </c>
    </row>
    <row r="61" spans="1:76" x14ac:dyDescent="0.45">
      <c r="A61" t="s">
        <v>817</v>
      </c>
      <c r="B61" t="s">
        <v>176</v>
      </c>
      <c r="C61" t="s">
        <v>427</v>
      </c>
      <c r="D61" t="s">
        <v>818</v>
      </c>
      <c r="E61" t="s">
        <v>819</v>
      </c>
      <c r="F61" t="s">
        <v>820</v>
      </c>
      <c r="G61">
        <v>9</v>
      </c>
      <c r="H61" s="72" t="s">
        <v>604</v>
      </c>
      <c r="I61" s="72" t="s">
        <v>182</v>
      </c>
      <c r="J61" s="72" t="s">
        <v>183</v>
      </c>
      <c r="K61" s="72" t="s">
        <v>184</v>
      </c>
      <c r="L61" s="72" t="s">
        <v>751</v>
      </c>
      <c r="M61" s="72" t="s">
        <v>757</v>
      </c>
      <c r="N61" s="72"/>
      <c r="O61" s="72"/>
      <c r="P61" s="72" t="s">
        <v>821</v>
      </c>
      <c r="Q61" s="72" t="s">
        <v>822</v>
      </c>
      <c r="R61" s="72" t="s">
        <v>823</v>
      </c>
      <c r="S61" s="72" t="s">
        <v>824</v>
      </c>
      <c r="T61" s="72" t="s">
        <v>825</v>
      </c>
      <c r="U61" s="72" t="s">
        <v>251</v>
      </c>
      <c r="V61" s="72" t="s">
        <v>176</v>
      </c>
      <c r="W61">
        <v>200</v>
      </c>
      <c r="X61">
        <v>200</v>
      </c>
      <c r="Y61">
        <v>0</v>
      </c>
      <c r="Z61">
        <v>250</v>
      </c>
      <c r="AA61">
        <v>250</v>
      </c>
      <c r="AB61">
        <v>0</v>
      </c>
      <c r="AC61" s="72" t="s">
        <v>191</v>
      </c>
      <c r="AD61" s="72" t="s">
        <v>192</v>
      </c>
      <c r="AE61" s="72" t="s">
        <v>176</v>
      </c>
      <c r="AF61" s="81" t="str">
        <f t="shared" si="0"/>
        <v>Afridev Handpump</v>
      </c>
      <c r="AG61" s="72" t="s">
        <v>193</v>
      </c>
      <c r="AH61" s="72" t="s">
        <v>191</v>
      </c>
      <c r="AI61" s="72" t="s">
        <v>16432</v>
      </c>
      <c r="AL61" t="str">
        <f t="shared" si="1"/>
        <v>Protected</v>
      </c>
      <c r="AM61">
        <v>2008</v>
      </c>
      <c r="AN61" s="72" t="s">
        <v>191</v>
      </c>
      <c r="AQ61" t="str">
        <f t="shared" si="2"/>
        <v xml:space="preserve">Normal </v>
      </c>
      <c r="AR61" s="72" t="s">
        <v>194</v>
      </c>
      <c r="AU61" s="72" t="s">
        <v>195</v>
      </c>
      <c r="AV61" s="72" t="s">
        <v>194</v>
      </c>
      <c r="AY61" s="72" t="s">
        <v>191</v>
      </c>
      <c r="AZ61">
        <v>1507</v>
      </c>
      <c r="BA61" s="72" t="s">
        <v>93</v>
      </c>
      <c r="BB61" s="72" t="s">
        <v>194</v>
      </c>
      <c r="BD61" s="72" t="s">
        <v>191</v>
      </c>
      <c r="BE61" s="73">
        <v>0.34</v>
      </c>
      <c r="BF61" s="72" t="s">
        <v>191</v>
      </c>
      <c r="BG61" s="72" t="s">
        <v>196</v>
      </c>
      <c r="BH61" s="72" t="s">
        <v>176</v>
      </c>
      <c r="BI61" s="81" t="str">
        <f t="shared" si="3"/>
        <v xml:space="preserve">Turbidity </v>
      </c>
      <c r="BJ61" s="72" t="s">
        <v>191</v>
      </c>
      <c r="BN61">
        <v>90</v>
      </c>
      <c r="BO61">
        <v>24</v>
      </c>
      <c r="BP61" s="72" t="s">
        <v>194</v>
      </c>
      <c r="BR61" s="72" t="s">
        <v>194</v>
      </c>
      <c r="BT61">
        <v>40</v>
      </c>
      <c r="BU61">
        <v>320</v>
      </c>
      <c r="BV61" s="72" t="s">
        <v>191</v>
      </c>
      <c r="BW61" s="72" t="s">
        <v>197</v>
      </c>
      <c r="BX61" t="s">
        <v>826</v>
      </c>
    </row>
    <row r="62" spans="1:76" x14ac:dyDescent="0.45">
      <c r="A62" t="s">
        <v>827</v>
      </c>
      <c r="B62" t="s">
        <v>176</v>
      </c>
      <c r="C62" t="s">
        <v>216</v>
      </c>
      <c r="D62" t="s">
        <v>828</v>
      </c>
      <c r="E62" t="s">
        <v>829</v>
      </c>
      <c r="F62" t="s">
        <v>830</v>
      </c>
      <c r="G62">
        <v>9</v>
      </c>
      <c r="H62" s="72" t="s">
        <v>604</v>
      </c>
      <c r="I62" s="72" t="s">
        <v>182</v>
      </c>
      <c r="J62" s="72" t="s">
        <v>183</v>
      </c>
      <c r="K62" s="72" t="s">
        <v>220</v>
      </c>
      <c r="L62" s="72" t="s">
        <v>220</v>
      </c>
      <c r="M62" s="72" t="s">
        <v>831</v>
      </c>
      <c r="N62" s="72"/>
      <c r="O62" s="72"/>
      <c r="P62" s="72" t="s">
        <v>832</v>
      </c>
      <c r="Q62" s="72" t="s">
        <v>833</v>
      </c>
      <c r="R62" s="72" t="s">
        <v>834</v>
      </c>
      <c r="S62" s="72" t="s">
        <v>835</v>
      </c>
      <c r="T62" s="72" t="s">
        <v>836</v>
      </c>
      <c r="U62" s="72" t="s">
        <v>226</v>
      </c>
      <c r="V62" s="72" t="s">
        <v>176</v>
      </c>
      <c r="W62">
        <v>45</v>
      </c>
      <c r="X62">
        <v>45</v>
      </c>
      <c r="Y62">
        <v>0</v>
      </c>
      <c r="Z62">
        <v>225</v>
      </c>
      <c r="AA62">
        <v>225</v>
      </c>
      <c r="AB62">
        <v>0</v>
      </c>
      <c r="AC62" s="72" t="s">
        <v>191</v>
      </c>
      <c r="AD62" s="72" t="s">
        <v>192</v>
      </c>
      <c r="AE62" s="72" t="s">
        <v>176</v>
      </c>
      <c r="AF62" s="81" t="str">
        <f t="shared" si="0"/>
        <v>Afridev Handpump</v>
      </c>
      <c r="AG62" s="72" t="s">
        <v>193</v>
      </c>
      <c r="AH62" s="72" t="s">
        <v>191</v>
      </c>
      <c r="AI62" s="72" t="s">
        <v>16432</v>
      </c>
      <c r="AL62" t="str">
        <f t="shared" si="1"/>
        <v>Protected</v>
      </c>
      <c r="AM62">
        <v>2007</v>
      </c>
      <c r="AN62" s="72" t="s">
        <v>191</v>
      </c>
      <c r="AQ62" t="str">
        <f t="shared" si="2"/>
        <v xml:space="preserve">Normal </v>
      </c>
      <c r="AR62" s="72" t="s">
        <v>194</v>
      </c>
      <c r="AU62" s="72" t="s">
        <v>195</v>
      </c>
      <c r="AV62" s="72" t="s">
        <v>194</v>
      </c>
      <c r="AY62" s="72" t="s">
        <v>191</v>
      </c>
      <c r="AZ62">
        <v>906</v>
      </c>
      <c r="BA62" s="72" t="s">
        <v>93</v>
      </c>
      <c r="BB62" s="72" t="s">
        <v>194</v>
      </c>
      <c r="BD62" s="72" t="s">
        <v>191</v>
      </c>
      <c r="BE62" s="73">
        <v>0.28999999999999998</v>
      </c>
      <c r="BF62" s="72" t="s">
        <v>191</v>
      </c>
      <c r="BG62" s="72" t="s">
        <v>196</v>
      </c>
      <c r="BH62" s="72" t="s">
        <v>176</v>
      </c>
      <c r="BI62" s="81" t="str">
        <f t="shared" si="3"/>
        <v xml:space="preserve">Turbidity </v>
      </c>
      <c r="BJ62" s="72" t="s">
        <v>191</v>
      </c>
      <c r="BN62">
        <v>60</v>
      </c>
      <c r="BO62">
        <v>24</v>
      </c>
      <c r="BP62" s="72" t="s">
        <v>194</v>
      </c>
      <c r="BR62" s="72" t="s">
        <v>194</v>
      </c>
      <c r="BT62">
        <v>20</v>
      </c>
      <c r="BU62">
        <v>6</v>
      </c>
      <c r="BV62" s="72" t="s">
        <v>191</v>
      </c>
      <c r="BW62" s="72" t="s">
        <v>197</v>
      </c>
      <c r="BX62" t="s">
        <v>837</v>
      </c>
    </row>
    <row r="63" spans="1:76" x14ac:dyDescent="0.45">
      <c r="A63" t="s">
        <v>838</v>
      </c>
      <c r="B63" t="s">
        <v>176</v>
      </c>
      <c r="C63" t="s">
        <v>297</v>
      </c>
      <c r="D63" t="s">
        <v>839</v>
      </c>
      <c r="E63" t="s">
        <v>840</v>
      </c>
      <c r="F63" t="s">
        <v>841</v>
      </c>
      <c r="G63">
        <v>9</v>
      </c>
      <c r="H63" s="72" t="s">
        <v>604</v>
      </c>
      <c r="I63" s="72" t="s">
        <v>182</v>
      </c>
      <c r="J63" s="72" t="s">
        <v>183</v>
      </c>
      <c r="K63" s="72" t="s">
        <v>204</v>
      </c>
      <c r="L63" s="72" t="s">
        <v>676</v>
      </c>
      <c r="M63" s="72" t="s">
        <v>677</v>
      </c>
      <c r="N63" s="72"/>
      <c r="O63" s="72"/>
      <c r="P63" s="72" t="s">
        <v>842</v>
      </c>
      <c r="Q63" s="72" t="s">
        <v>843</v>
      </c>
      <c r="R63" s="72" t="s">
        <v>401</v>
      </c>
      <c r="S63" s="72" t="s">
        <v>844</v>
      </c>
      <c r="T63" s="72" t="s">
        <v>845</v>
      </c>
      <c r="U63" s="72" t="s">
        <v>478</v>
      </c>
      <c r="V63" s="72" t="s">
        <v>176</v>
      </c>
      <c r="W63">
        <v>464</v>
      </c>
      <c r="X63">
        <v>107</v>
      </c>
      <c r="Y63">
        <v>0</v>
      </c>
      <c r="Z63">
        <v>535</v>
      </c>
      <c r="AA63">
        <v>535</v>
      </c>
      <c r="AB63">
        <v>0</v>
      </c>
      <c r="AC63" s="72" t="s">
        <v>191</v>
      </c>
      <c r="AD63" s="72" t="s">
        <v>192</v>
      </c>
      <c r="AE63" s="72" t="s">
        <v>176</v>
      </c>
      <c r="AF63" s="81" t="str">
        <f t="shared" si="0"/>
        <v>Afridev Handpump</v>
      </c>
      <c r="AG63" s="72" t="s">
        <v>193</v>
      </c>
      <c r="AH63" s="72" t="s">
        <v>191</v>
      </c>
      <c r="AI63" s="72" t="s">
        <v>16432</v>
      </c>
      <c r="AL63" t="str">
        <f t="shared" si="1"/>
        <v>Protected</v>
      </c>
      <c r="AM63">
        <v>1999</v>
      </c>
      <c r="AN63" s="72" t="s">
        <v>191</v>
      </c>
      <c r="AQ63" t="str">
        <f t="shared" si="2"/>
        <v xml:space="preserve">Normal </v>
      </c>
      <c r="AR63" s="72" t="s">
        <v>194</v>
      </c>
      <c r="AU63" s="72" t="s">
        <v>195</v>
      </c>
      <c r="AV63" s="72" t="s">
        <v>194</v>
      </c>
      <c r="AY63" s="72" t="s">
        <v>191</v>
      </c>
      <c r="AZ63">
        <v>1101</v>
      </c>
      <c r="BA63" s="72" t="s">
        <v>93</v>
      </c>
      <c r="BB63" s="72" t="s">
        <v>194</v>
      </c>
      <c r="BD63" s="72" t="s">
        <v>191</v>
      </c>
      <c r="BE63" s="73">
        <v>0.28000000000000003</v>
      </c>
      <c r="BF63" s="72" t="s">
        <v>194</v>
      </c>
      <c r="BG63" s="80" t="s">
        <v>196</v>
      </c>
      <c r="BI63" s="81" t="str">
        <f t="shared" si="3"/>
        <v xml:space="preserve">Turbidity </v>
      </c>
      <c r="BN63">
        <v>41</v>
      </c>
      <c r="BO63">
        <v>24</v>
      </c>
      <c r="BP63" s="72" t="s">
        <v>194</v>
      </c>
      <c r="BR63" s="72" t="s">
        <v>194</v>
      </c>
      <c r="BT63">
        <v>20</v>
      </c>
      <c r="BU63">
        <v>3</v>
      </c>
      <c r="BV63" s="72" t="s">
        <v>191</v>
      </c>
      <c r="BW63" s="72" t="s">
        <v>197</v>
      </c>
      <c r="BX63" t="s">
        <v>846</v>
      </c>
    </row>
    <row r="64" spans="1:76" x14ac:dyDescent="0.45">
      <c r="A64" t="s">
        <v>847</v>
      </c>
      <c r="B64" t="s">
        <v>176</v>
      </c>
      <c r="C64" t="s">
        <v>297</v>
      </c>
      <c r="D64" t="s">
        <v>848</v>
      </c>
      <c r="E64" t="s">
        <v>849</v>
      </c>
      <c r="F64" t="s">
        <v>850</v>
      </c>
      <c r="G64">
        <v>9</v>
      </c>
      <c r="H64" s="72" t="s">
        <v>604</v>
      </c>
      <c r="I64" s="72" t="s">
        <v>182</v>
      </c>
      <c r="J64" s="72" t="s">
        <v>183</v>
      </c>
      <c r="K64" s="72" t="s">
        <v>204</v>
      </c>
      <c r="L64" s="72" t="s">
        <v>676</v>
      </c>
      <c r="M64" s="72" t="s">
        <v>677</v>
      </c>
      <c r="N64" s="72"/>
      <c r="O64" s="72"/>
      <c r="P64" s="72" t="s">
        <v>851</v>
      </c>
      <c r="Q64" s="72" t="s">
        <v>852</v>
      </c>
      <c r="R64" s="72" t="s">
        <v>853</v>
      </c>
      <c r="S64" s="72" t="s">
        <v>854</v>
      </c>
      <c r="T64" s="72" t="s">
        <v>855</v>
      </c>
      <c r="U64" s="72" t="s">
        <v>745</v>
      </c>
      <c r="V64" s="72" t="s">
        <v>176</v>
      </c>
      <c r="W64">
        <v>120</v>
      </c>
      <c r="X64">
        <v>120</v>
      </c>
      <c r="Y64">
        <v>0</v>
      </c>
      <c r="Z64">
        <v>600</v>
      </c>
      <c r="AA64">
        <v>600</v>
      </c>
      <c r="AB64">
        <v>0</v>
      </c>
      <c r="AC64" s="72" t="s">
        <v>191</v>
      </c>
      <c r="AD64" s="72" t="s">
        <v>192</v>
      </c>
      <c r="AE64" s="72" t="s">
        <v>176</v>
      </c>
      <c r="AF64" s="81" t="str">
        <f t="shared" si="0"/>
        <v>Afridev Handpump</v>
      </c>
      <c r="AG64" s="72" t="s">
        <v>193</v>
      </c>
      <c r="AH64" s="72" t="s">
        <v>191</v>
      </c>
      <c r="AI64" s="72" t="s">
        <v>16432</v>
      </c>
      <c r="AL64" t="str">
        <f t="shared" si="1"/>
        <v>Protected</v>
      </c>
      <c r="AM64">
        <v>2008</v>
      </c>
      <c r="AN64" s="72" t="s">
        <v>191</v>
      </c>
      <c r="AQ64" t="str">
        <f t="shared" si="2"/>
        <v xml:space="preserve">Normal </v>
      </c>
      <c r="AR64" s="72" t="s">
        <v>194</v>
      </c>
      <c r="AU64" s="72" t="s">
        <v>195</v>
      </c>
      <c r="AV64" s="72" t="s">
        <v>194</v>
      </c>
      <c r="AY64" s="72" t="s">
        <v>191</v>
      </c>
      <c r="AZ64">
        <v>1105</v>
      </c>
      <c r="BA64" s="72" t="s">
        <v>93</v>
      </c>
      <c r="BB64" s="72" t="s">
        <v>194</v>
      </c>
      <c r="BD64" s="72" t="s">
        <v>191</v>
      </c>
      <c r="BE64" s="73">
        <v>0.45</v>
      </c>
      <c r="BF64" s="72" t="s">
        <v>194</v>
      </c>
      <c r="BG64" s="80" t="s">
        <v>196</v>
      </c>
      <c r="BI64" s="81" t="str">
        <f t="shared" si="3"/>
        <v xml:space="preserve">Turbidity </v>
      </c>
      <c r="BN64">
        <v>40</v>
      </c>
      <c r="BO64">
        <v>24</v>
      </c>
      <c r="BP64" s="72" t="s">
        <v>194</v>
      </c>
      <c r="BR64" s="72" t="s">
        <v>194</v>
      </c>
      <c r="BT64">
        <v>20</v>
      </c>
      <c r="BU64">
        <v>5</v>
      </c>
      <c r="BV64" s="72" t="s">
        <v>191</v>
      </c>
      <c r="BW64" s="72" t="s">
        <v>197</v>
      </c>
      <c r="BX64" t="s">
        <v>856</v>
      </c>
    </row>
    <row r="65" spans="1:76" x14ac:dyDescent="0.45">
      <c r="A65" t="s">
        <v>857</v>
      </c>
      <c r="B65" t="s">
        <v>176</v>
      </c>
      <c r="C65" t="s">
        <v>265</v>
      </c>
      <c r="D65" t="s">
        <v>858</v>
      </c>
      <c r="E65" t="s">
        <v>859</v>
      </c>
      <c r="F65" t="s">
        <v>860</v>
      </c>
      <c r="G65">
        <v>9</v>
      </c>
      <c r="H65" s="72" t="s">
        <v>604</v>
      </c>
      <c r="I65" s="72" t="s">
        <v>182</v>
      </c>
      <c r="J65" s="72" t="s">
        <v>183</v>
      </c>
      <c r="K65" s="72" t="s">
        <v>184</v>
      </c>
      <c r="L65" s="72" t="s">
        <v>812</v>
      </c>
      <c r="M65" s="72" t="s">
        <v>861</v>
      </c>
      <c r="N65" s="72"/>
      <c r="O65" s="72"/>
      <c r="P65" s="72" t="s">
        <v>862</v>
      </c>
      <c r="Q65" s="72" t="s">
        <v>863</v>
      </c>
      <c r="R65" s="72" t="s">
        <v>864</v>
      </c>
      <c r="S65" s="72" t="s">
        <v>865</v>
      </c>
      <c r="T65" s="72" t="s">
        <v>866</v>
      </c>
      <c r="U65" s="72" t="s">
        <v>226</v>
      </c>
      <c r="V65" s="72" t="s">
        <v>176</v>
      </c>
      <c r="W65">
        <v>275</v>
      </c>
      <c r="X65">
        <v>255</v>
      </c>
      <c r="Y65">
        <v>20</v>
      </c>
      <c r="Z65">
        <v>20</v>
      </c>
      <c r="AA65">
        <v>1375</v>
      </c>
      <c r="AB65">
        <v>100</v>
      </c>
      <c r="AC65" s="72" t="s">
        <v>194</v>
      </c>
      <c r="AF65" s="81" t="str">
        <f t="shared" si="0"/>
        <v/>
      </c>
      <c r="AJ65" s="72" t="s">
        <v>867</v>
      </c>
      <c r="AK65" s="72" t="s">
        <v>176</v>
      </c>
      <c r="AL65" t="str">
        <f t="shared" si="1"/>
        <v>Unprotected well</v>
      </c>
      <c r="AQ65" t="str">
        <f t="shared" si="2"/>
        <v xml:space="preserve"> </v>
      </c>
      <c r="BE65"/>
      <c r="BI65" s="81" t="str">
        <f t="shared" si="3"/>
        <v xml:space="preserve"> </v>
      </c>
      <c r="BX65" t="s">
        <v>868</v>
      </c>
    </row>
    <row r="66" spans="1:76" x14ac:dyDescent="0.45">
      <c r="A66" t="s">
        <v>869</v>
      </c>
      <c r="B66" t="s">
        <v>176</v>
      </c>
      <c r="C66" t="s">
        <v>265</v>
      </c>
      <c r="D66" t="s">
        <v>870</v>
      </c>
      <c r="E66" t="s">
        <v>871</v>
      </c>
      <c r="F66" t="s">
        <v>872</v>
      </c>
      <c r="G66">
        <v>9</v>
      </c>
      <c r="H66" s="72" t="s">
        <v>604</v>
      </c>
      <c r="I66" s="72" t="s">
        <v>182</v>
      </c>
      <c r="J66" s="72" t="s">
        <v>183</v>
      </c>
      <c r="K66" s="72" t="s">
        <v>184</v>
      </c>
      <c r="L66" s="72" t="s">
        <v>812</v>
      </c>
      <c r="M66" s="72" t="s">
        <v>861</v>
      </c>
      <c r="N66" s="72"/>
      <c r="O66" s="72"/>
      <c r="P66" s="72" t="s">
        <v>873</v>
      </c>
      <c r="Q66" s="72" t="s">
        <v>874</v>
      </c>
      <c r="R66" s="72" t="s">
        <v>702</v>
      </c>
      <c r="S66" s="72" t="s">
        <v>875</v>
      </c>
      <c r="T66" s="72" t="s">
        <v>861</v>
      </c>
      <c r="U66" s="72" t="s">
        <v>176</v>
      </c>
      <c r="V66" s="72" t="s">
        <v>876</v>
      </c>
      <c r="W66">
        <v>275</v>
      </c>
      <c r="X66">
        <v>255</v>
      </c>
      <c r="Y66">
        <v>20</v>
      </c>
      <c r="Z66">
        <v>750</v>
      </c>
      <c r="AA66">
        <v>1275</v>
      </c>
      <c r="AB66">
        <v>100</v>
      </c>
      <c r="AC66" s="72" t="s">
        <v>191</v>
      </c>
      <c r="AD66" s="72" t="s">
        <v>212</v>
      </c>
      <c r="AE66" s="72" t="s">
        <v>176</v>
      </c>
      <c r="AF66" s="81" t="str">
        <f t="shared" si="0"/>
        <v>Public Tap</v>
      </c>
      <c r="AG66" s="72" t="s">
        <v>877</v>
      </c>
      <c r="AH66" s="72" t="s">
        <v>191</v>
      </c>
      <c r="AI66" s="72" t="s">
        <v>16432</v>
      </c>
      <c r="AL66" t="str">
        <f t="shared" si="1"/>
        <v>Protected</v>
      </c>
      <c r="AM66">
        <v>2014</v>
      </c>
      <c r="AN66" s="72" t="s">
        <v>191</v>
      </c>
      <c r="AQ66" t="str">
        <f t="shared" si="2"/>
        <v xml:space="preserve">Normal </v>
      </c>
      <c r="AR66" s="72" t="s">
        <v>194</v>
      </c>
      <c r="AU66" s="72" t="s">
        <v>195</v>
      </c>
      <c r="AV66" s="72" t="s">
        <v>194</v>
      </c>
      <c r="AY66" s="72" t="s">
        <v>191</v>
      </c>
      <c r="AZ66">
        <v>607</v>
      </c>
      <c r="BA66" s="72" t="s">
        <v>93</v>
      </c>
      <c r="BB66" s="72" t="s">
        <v>194</v>
      </c>
      <c r="BD66" s="72" t="s">
        <v>191</v>
      </c>
      <c r="BE66" s="73">
        <v>0.05</v>
      </c>
      <c r="BF66" s="72" t="s">
        <v>191</v>
      </c>
      <c r="BG66" s="72" t="s">
        <v>196</v>
      </c>
      <c r="BH66" s="72" t="s">
        <v>176</v>
      </c>
      <c r="BI66" s="81" t="str">
        <f t="shared" si="3"/>
        <v xml:space="preserve">Turbidity </v>
      </c>
      <c r="BJ66" s="72" t="s">
        <v>191</v>
      </c>
      <c r="BN66">
        <v>20</v>
      </c>
      <c r="BO66">
        <v>24</v>
      </c>
      <c r="BP66" s="72" t="s">
        <v>194</v>
      </c>
      <c r="BR66" s="72" t="s">
        <v>194</v>
      </c>
      <c r="BT66">
        <v>20</v>
      </c>
      <c r="BU66">
        <v>6</v>
      </c>
      <c r="BV66" s="72" t="s">
        <v>191</v>
      </c>
      <c r="BW66" s="72" t="s">
        <v>197</v>
      </c>
      <c r="BX66" t="s">
        <v>878</v>
      </c>
    </row>
    <row r="67" spans="1:76" x14ac:dyDescent="0.45">
      <c r="A67" t="s">
        <v>879</v>
      </c>
      <c r="B67" t="s">
        <v>176</v>
      </c>
      <c r="C67" t="s">
        <v>880</v>
      </c>
      <c r="D67" t="s">
        <v>881</v>
      </c>
      <c r="E67" t="s">
        <v>882</v>
      </c>
      <c r="F67" t="s">
        <v>883</v>
      </c>
      <c r="G67">
        <v>9</v>
      </c>
      <c r="H67" s="72" t="s">
        <v>181</v>
      </c>
      <c r="I67" s="72" t="s">
        <v>182</v>
      </c>
      <c r="J67" s="72" t="s">
        <v>183</v>
      </c>
      <c r="K67" s="72" t="s">
        <v>204</v>
      </c>
      <c r="L67" s="72" t="s">
        <v>205</v>
      </c>
      <c r="M67" s="72" t="s">
        <v>205</v>
      </c>
      <c r="N67" s="72"/>
      <c r="O67" s="72"/>
      <c r="P67" s="72" t="s">
        <v>884</v>
      </c>
      <c r="Q67" s="72" t="s">
        <v>885</v>
      </c>
      <c r="R67" s="72" t="s">
        <v>886</v>
      </c>
      <c r="S67" s="72" t="s">
        <v>887</v>
      </c>
      <c r="T67" s="72" t="s">
        <v>888</v>
      </c>
      <c r="U67" s="72" t="s">
        <v>176</v>
      </c>
      <c r="V67" s="72" t="s">
        <v>889</v>
      </c>
      <c r="W67">
        <v>100</v>
      </c>
      <c r="X67">
        <v>100</v>
      </c>
      <c r="Y67">
        <v>0</v>
      </c>
      <c r="Z67">
        <v>500</v>
      </c>
      <c r="AA67">
        <v>500</v>
      </c>
      <c r="AB67">
        <v>0</v>
      </c>
      <c r="AC67" s="72" t="s">
        <v>191</v>
      </c>
      <c r="AD67" s="72" t="s">
        <v>192</v>
      </c>
      <c r="AE67" s="72" t="s">
        <v>176</v>
      </c>
      <c r="AF67" s="81" t="str">
        <f t="shared" ref="AF67:AF130" si="4">CONCATENATE(AD67,AE67)</f>
        <v>Afridev Handpump</v>
      </c>
      <c r="AG67" s="72" t="s">
        <v>193</v>
      </c>
      <c r="AH67" s="72" t="s">
        <v>191</v>
      </c>
      <c r="AI67" s="72" t="s">
        <v>16432</v>
      </c>
      <c r="AL67" t="str">
        <f t="shared" ref="AL67:AL130" si="5">CONCATENATE(AI67,AJ67,AK67)</f>
        <v>Protected</v>
      </c>
      <c r="AM67">
        <v>2008</v>
      </c>
      <c r="AN67" s="72" t="s">
        <v>191</v>
      </c>
      <c r="AQ67" t="str">
        <f t="shared" ref="AQ67:AQ130" si="6">CONCATENATE(BW67," ",AO67,AP67)</f>
        <v xml:space="preserve">Poor </v>
      </c>
      <c r="AR67" s="72" t="s">
        <v>191</v>
      </c>
      <c r="AS67">
        <v>4</v>
      </c>
      <c r="AT67">
        <v>2</v>
      </c>
      <c r="AU67" s="72" t="s">
        <v>195</v>
      </c>
      <c r="AV67" s="72" t="s">
        <v>194</v>
      </c>
      <c r="AY67" s="72" t="s">
        <v>191</v>
      </c>
      <c r="AZ67">
        <v>802</v>
      </c>
      <c r="BA67" s="72" t="s">
        <v>93</v>
      </c>
      <c r="BB67" s="72" t="s">
        <v>194</v>
      </c>
      <c r="BD67" s="72" t="s">
        <v>191</v>
      </c>
      <c r="BE67" s="73">
        <v>0.32</v>
      </c>
      <c r="BF67" s="72" t="s">
        <v>191</v>
      </c>
      <c r="BG67" s="72" t="s">
        <v>196</v>
      </c>
      <c r="BH67" s="72" t="s">
        <v>176</v>
      </c>
      <c r="BI67" s="81" t="str">
        <f t="shared" ref="BI67:BI130" si="7">CONCATENATE(BG67," ",BH67)</f>
        <v xml:space="preserve">Turbidity </v>
      </c>
      <c r="BJ67" s="72" t="s">
        <v>191</v>
      </c>
      <c r="BN67">
        <v>120</v>
      </c>
      <c r="BO67">
        <v>24</v>
      </c>
      <c r="BP67" s="72" t="s">
        <v>194</v>
      </c>
      <c r="BR67" s="72" t="s">
        <v>194</v>
      </c>
      <c r="BT67">
        <v>40</v>
      </c>
      <c r="BU67">
        <v>6</v>
      </c>
      <c r="BV67" s="72" t="s">
        <v>191</v>
      </c>
      <c r="BW67" s="72" t="s">
        <v>227</v>
      </c>
      <c r="BX67" t="s">
        <v>890</v>
      </c>
    </row>
    <row r="68" spans="1:76" x14ac:dyDescent="0.45">
      <c r="A68" t="s">
        <v>891</v>
      </c>
      <c r="B68" t="s">
        <v>176</v>
      </c>
      <c r="C68" t="s">
        <v>216</v>
      </c>
      <c r="D68" t="s">
        <v>892</v>
      </c>
      <c r="E68" t="s">
        <v>893</v>
      </c>
      <c r="F68" t="s">
        <v>894</v>
      </c>
      <c r="G68">
        <v>9</v>
      </c>
      <c r="H68" s="72" t="s">
        <v>604</v>
      </c>
      <c r="I68" s="72" t="s">
        <v>182</v>
      </c>
      <c r="J68" s="72" t="s">
        <v>183</v>
      </c>
      <c r="K68" s="72" t="s">
        <v>220</v>
      </c>
      <c r="L68" s="72" t="s">
        <v>220</v>
      </c>
      <c r="M68" s="72" t="s">
        <v>895</v>
      </c>
      <c r="N68" s="72"/>
      <c r="O68" s="72"/>
      <c r="P68" s="72" t="s">
        <v>896</v>
      </c>
      <c r="Q68" s="72" t="s">
        <v>897</v>
      </c>
      <c r="R68" s="72" t="s">
        <v>898</v>
      </c>
      <c r="S68" s="72" t="s">
        <v>899</v>
      </c>
      <c r="T68" s="72" t="s">
        <v>900</v>
      </c>
      <c r="U68" s="72" t="s">
        <v>226</v>
      </c>
      <c r="V68" s="72" t="s">
        <v>176</v>
      </c>
      <c r="W68">
        <v>57</v>
      </c>
      <c r="X68">
        <v>57</v>
      </c>
      <c r="Y68">
        <v>0</v>
      </c>
      <c r="Z68">
        <v>285</v>
      </c>
      <c r="AA68">
        <v>285</v>
      </c>
      <c r="AB68">
        <v>0</v>
      </c>
      <c r="AC68" s="72" t="s">
        <v>191</v>
      </c>
      <c r="AD68" s="72" t="s">
        <v>192</v>
      </c>
      <c r="AE68" s="72" t="s">
        <v>176</v>
      </c>
      <c r="AF68" s="81" t="str">
        <f t="shared" si="4"/>
        <v>Afridev Handpump</v>
      </c>
      <c r="AG68" s="72" t="s">
        <v>193</v>
      </c>
      <c r="AH68" s="72" t="s">
        <v>191</v>
      </c>
      <c r="AI68" s="72" t="s">
        <v>16432</v>
      </c>
      <c r="AL68" t="str">
        <f t="shared" si="5"/>
        <v>Protected</v>
      </c>
      <c r="AM68">
        <v>2007</v>
      </c>
      <c r="AN68" s="72" t="s">
        <v>194</v>
      </c>
      <c r="AO68" s="72" t="s">
        <v>549</v>
      </c>
      <c r="AP68" s="72" t="s">
        <v>176</v>
      </c>
      <c r="AQ68" t="str">
        <f t="shared" si="6"/>
        <v>Does not function Non functioning water point</v>
      </c>
      <c r="AR68" s="72" t="s">
        <v>191</v>
      </c>
      <c r="AS68">
        <v>2</v>
      </c>
      <c r="AT68">
        <v>7</v>
      </c>
      <c r="AU68" s="72" t="s">
        <v>194</v>
      </c>
      <c r="AV68" s="72" t="s">
        <v>194</v>
      </c>
      <c r="AY68" s="72" t="s">
        <v>194</v>
      </c>
      <c r="BB68" s="72" t="s">
        <v>194</v>
      </c>
      <c r="BD68" s="72" t="s">
        <v>194</v>
      </c>
      <c r="BE68"/>
      <c r="BF68" s="72" t="s">
        <v>194</v>
      </c>
      <c r="BG68" s="80" t="s">
        <v>196</v>
      </c>
      <c r="BI68" s="81" t="str">
        <f t="shared" si="7"/>
        <v xml:space="preserve">Turbidity </v>
      </c>
      <c r="BN68">
        <v>0</v>
      </c>
      <c r="BO68">
        <v>0</v>
      </c>
      <c r="BP68" s="72" t="s">
        <v>194</v>
      </c>
      <c r="BR68" s="72" t="s">
        <v>194</v>
      </c>
      <c r="BT68">
        <v>20</v>
      </c>
      <c r="BU68">
        <v>7</v>
      </c>
      <c r="BV68" s="72" t="s">
        <v>191</v>
      </c>
      <c r="BW68" s="72" t="s">
        <v>550</v>
      </c>
      <c r="BX68" t="s">
        <v>901</v>
      </c>
    </row>
    <row r="69" spans="1:76" x14ac:dyDescent="0.45">
      <c r="A69" t="s">
        <v>902</v>
      </c>
      <c r="B69" t="s">
        <v>176</v>
      </c>
      <c r="C69" t="s">
        <v>254</v>
      </c>
      <c r="D69" t="s">
        <v>903</v>
      </c>
      <c r="E69" t="s">
        <v>904</v>
      </c>
      <c r="F69" t="s">
        <v>905</v>
      </c>
      <c r="G69">
        <v>9</v>
      </c>
      <c r="H69" s="72" t="s">
        <v>604</v>
      </c>
      <c r="I69" s="72" t="s">
        <v>182</v>
      </c>
      <c r="J69" s="72" t="s">
        <v>183</v>
      </c>
      <c r="K69" s="72" t="s">
        <v>204</v>
      </c>
      <c r="L69" s="72" t="s">
        <v>676</v>
      </c>
      <c r="M69" s="72" t="s">
        <v>906</v>
      </c>
      <c r="N69" s="72"/>
      <c r="O69" s="72"/>
      <c r="P69" s="72" t="s">
        <v>907</v>
      </c>
      <c r="Q69" s="72" t="s">
        <v>908</v>
      </c>
      <c r="R69" s="72" t="s">
        <v>909</v>
      </c>
      <c r="S69" s="72" t="s">
        <v>910</v>
      </c>
      <c r="T69" s="72" t="s">
        <v>911</v>
      </c>
      <c r="U69" s="72" t="s">
        <v>226</v>
      </c>
      <c r="V69" s="72" t="s">
        <v>176</v>
      </c>
      <c r="W69">
        <v>280</v>
      </c>
      <c r="X69">
        <v>90</v>
      </c>
      <c r="Y69">
        <v>10</v>
      </c>
      <c r="Z69">
        <v>450</v>
      </c>
      <c r="AA69">
        <v>450</v>
      </c>
      <c r="AB69">
        <v>50</v>
      </c>
      <c r="AC69" s="72" t="s">
        <v>191</v>
      </c>
      <c r="AD69" s="72" t="s">
        <v>192</v>
      </c>
      <c r="AE69" s="72" t="s">
        <v>176</v>
      </c>
      <c r="AF69" s="81" t="str">
        <f t="shared" si="4"/>
        <v>Afridev Handpump</v>
      </c>
      <c r="AG69" s="72" t="s">
        <v>193</v>
      </c>
      <c r="AH69" s="72" t="s">
        <v>191</v>
      </c>
      <c r="AI69" s="72" t="s">
        <v>16432</v>
      </c>
      <c r="AL69" t="str">
        <f t="shared" si="5"/>
        <v>Protected</v>
      </c>
      <c r="AM69">
        <v>2013</v>
      </c>
      <c r="AN69" s="72" t="s">
        <v>191</v>
      </c>
      <c r="AQ69" t="str">
        <f t="shared" si="6"/>
        <v xml:space="preserve">Normal </v>
      </c>
      <c r="AR69" s="72" t="s">
        <v>194</v>
      </c>
      <c r="AU69" s="72" t="s">
        <v>195</v>
      </c>
      <c r="AV69" s="72" t="s">
        <v>194</v>
      </c>
      <c r="AY69" s="72" t="s">
        <v>191</v>
      </c>
      <c r="AZ69">
        <v>1202</v>
      </c>
      <c r="BA69" s="72" t="s">
        <v>93</v>
      </c>
      <c r="BB69" s="72" t="s">
        <v>194</v>
      </c>
      <c r="BD69" s="72" t="s">
        <v>191</v>
      </c>
      <c r="BE69" s="73">
        <v>0.86</v>
      </c>
      <c r="BF69" s="72" t="s">
        <v>191</v>
      </c>
      <c r="BG69" s="72" t="s">
        <v>196</v>
      </c>
      <c r="BH69" s="72" t="s">
        <v>176</v>
      </c>
      <c r="BI69" s="81" t="str">
        <f t="shared" si="7"/>
        <v xml:space="preserve">Turbidity </v>
      </c>
      <c r="BJ69" s="72" t="s">
        <v>191</v>
      </c>
      <c r="BN69">
        <v>92</v>
      </c>
      <c r="BO69">
        <v>24</v>
      </c>
      <c r="BP69" s="72" t="s">
        <v>194</v>
      </c>
      <c r="BR69" s="72" t="s">
        <v>194</v>
      </c>
      <c r="BT69">
        <v>20</v>
      </c>
      <c r="BU69">
        <v>5</v>
      </c>
      <c r="BV69" s="72" t="s">
        <v>191</v>
      </c>
      <c r="BW69" s="72" t="s">
        <v>197</v>
      </c>
      <c r="BX69" t="s">
        <v>912</v>
      </c>
    </row>
    <row r="70" spans="1:76" x14ac:dyDescent="0.45">
      <c r="A70" t="s">
        <v>913</v>
      </c>
      <c r="B70" t="s">
        <v>176</v>
      </c>
      <c r="C70" t="s">
        <v>254</v>
      </c>
      <c r="D70" t="s">
        <v>914</v>
      </c>
      <c r="E70" t="s">
        <v>915</v>
      </c>
      <c r="F70" t="s">
        <v>916</v>
      </c>
      <c r="G70">
        <v>9</v>
      </c>
      <c r="H70" s="72" t="s">
        <v>604</v>
      </c>
      <c r="I70" s="72" t="s">
        <v>182</v>
      </c>
      <c r="J70" s="72" t="s">
        <v>183</v>
      </c>
      <c r="K70" s="72" t="s">
        <v>204</v>
      </c>
      <c r="L70" s="72" t="s">
        <v>676</v>
      </c>
      <c r="M70" s="72" t="s">
        <v>906</v>
      </c>
      <c r="N70" s="72"/>
      <c r="O70" s="72"/>
      <c r="P70" s="72" t="s">
        <v>917</v>
      </c>
      <c r="Q70" s="72" t="s">
        <v>918</v>
      </c>
      <c r="R70" s="72" t="s">
        <v>919</v>
      </c>
      <c r="S70" s="72" t="s">
        <v>920</v>
      </c>
      <c r="T70" s="72" t="s">
        <v>921</v>
      </c>
      <c r="U70" s="72" t="s">
        <v>922</v>
      </c>
      <c r="V70" s="72" t="s">
        <v>176</v>
      </c>
      <c r="W70">
        <v>280</v>
      </c>
      <c r="X70">
        <v>90</v>
      </c>
      <c r="Y70">
        <v>10</v>
      </c>
      <c r="Z70">
        <v>50</v>
      </c>
      <c r="AA70">
        <v>450</v>
      </c>
      <c r="AB70">
        <v>50</v>
      </c>
      <c r="AC70" s="72" t="s">
        <v>194</v>
      </c>
      <c r="AF70" s="81" t="str">
        <f t="shared" si="4"/>
        <v/>
      </c>
      <c r="AJ70" s="72" t="s">
        <v>867</v>
      </c>
      <c r="AK70" s="72" t="s">
        <v>176</v>
      </c>
      <c r="AL70" t="str">
        <f t="shared" si="5"/>
        <v>Unprotected well</v>
      </c>
      <c r="AQ70" t="str">
        <f t="shared" si="6"/>
        <v xml:space="preserve"> </v>
      </c>
      <c r="BE70"/>
      <c r="BI70" s="81" t="str">
        <f t="shared" si="7"/>
        <v xml:space="preserve"> </v>
      </c>
      <c r="BX70" t="s">
        <v>923</v>
      </c>
    </row>
    <row r="71" spans="1:76" x14ac:dyDescent="0.45">
      <c r="A71" t="s">
        <v>924</v>
      </c>
      <c r="B71" t="s">
        <v>176</v>
      </c>
      <c r="C71" t="s">
        <v>254</v>
      </c>
      <c r="D71" t="s">
        <v>925</v>
      </c>
      <c r="E71" t="s">
        <v>926</v>
      </c>
      <c r="F71" t="s">
        <v>927</v>
      </c>
      <c r="G71">
        <v>9</v>
      </c>
      <c r="H71" s="72" t="s">
        <v>604</v>
      </c>
      <c r="I71" s="72" t="s">
        <v>182</v>
      </c>
      <c r="J71" s="72" t="s">
        <v>183</v>
      </c>
      <c r="K71" s="72" t="s">
        <v>204</v>
      </c>
      <c r="L71" s="72" t="s">
        <v>676</v>
      </c>
      <c r="M71" s="72" t="s">
        <v>906</v>
      </c>
      <c r="N71" s="72"/>
      <c r="O71" s="72"/>
      <c r="P71" s="72" t="s">
        <v>928</v>
      </c>
      <c r="Q71" s="72" t="s">
        <v>929</v>
      </c>
      <c r="R71" s="72" t="s">
        <v>930</v>
      </c>
      <c r="S71" s="72" t="s">
        <v>931</v>
      </c>
      <c r="T71" s="72"/>
      <c r="U71" s="72" t="s">
        <v>251</v>
      </c>
      <c r="V71" s="72" t="s">
        <v>176</v>
      </c>
      <c r="W71">
        <v>280</v>
      </c>
      <c r="X71">
        <v>30</v>
      </c>
      <c r="Y71">
        <v>15</v>
      </c>
      <c r="Z71">
        <v>150</v>
      </c>
      <c r="AA71">
        <v>150</v>
      </c>
      <c r="AB71">
        <v>75</v>
      </c>
      <c r="AC71" s="72" t="s">
        <v>191</v>
      </c>
      <c r="AD71" s="72" t="s">
        <v>192</v>
      </c>
      <c r="AE71" s="72" t="s">
        <v>176</v>
      </c>
      <c r="AF71" s="81" t="str">
        <f t="shared" si="4"/>
        <v>Afridev Handpump</v>
      </c>
      <c r="AG71" s="72" t="s">
        <v>193</v>
      </c>
      <c r="AH71" s="72" t="s">
        <v>191</v>
      </c>
      <c r="AI71" s="72" t="s">
        <v>16432</v>
      </c>
      <c r="AL71" t="str">
        <f t="shared" si="5"/>
        <v>Protected</v>
      </c>
      <c r="AM71">
        <v>2001</v>
      </c>
      <c r="AN71" s="72" t="s">
        <v>191</v>
      </c>
      <c r="AQ71" t="str">
        <f t="shared" si="6"/>
        <v xml:space="preserve">Poor </v>
      </c>
      <c r="AR71" s="72" t="s">
        <v>191</v>
      </c>
      <c r="AS71">
        <v>3</v>
      </c>
      <c r="AT71">
        <v>5</v>
      </c>
      <c r="AU71" s="72" t="s">
        <v>195</v>
      </c>
      <c r="AV71" s="72" t="s">
        <v>194</v>
      </c>
      <c r="AY71" s="72" t="s">
        <v>191</v>
      </c>
      <c r="AZ71">
        <v>1203</v>
      </c>
      <c r="BA71" s="72" t="s">
        <v>93</v>
      </c>
      <c r="BB71" s="72" t="s">
        <v>194</v>
      </c>
      <c r="BD71" s="72" t="s">
        <v>191</v>
      </c>
      <c r="BE71" s="73">
        <v>1.75</v>
      </c>
      <c r="BF71" s="72" t="s">
        <v>191</v>
      </c>
      <c r="BG71" s="72" t="s">
        <v>196</v>
      </c>
      <c r="BH71" s="72" t="s">
        <v>176</v>
      </c>
      <c r="BI71" s="81" t="str">
        <f t="shared" si="7"/>
        <v xml:space="preserve">Turbidity </v>
      </c>
      <c r="BJ71" s="72" t="s">
        <v>191</v>
      </c>
      <c r="BN71">
        <v>81</v>
      </c>
      <c r="BO71">
        <v>24</v>
      </c>
      <c r="BP71" s="72" t="s">
        <v>194</v>
      </c>
      <c r="BR71" s="72" t="s">
        <v>194</v>
      </c>
      <c r="BT71">
        <v>20</v>
      </c>
      <c r="BU71">
        <v>5</v>
      </c>
      <c r="BV71" s="72" t="s">
        <v>191</v>
      </c>
      <c r="BW71" s="72" t="s">
        <v>227</v>
      </c>
      <c r="BX71" t="s">
        <v>932</v>
      </c>
    </row>
    <row r="72" spans="1:76" x14ac:dyDescent="0.45">
      <c r="A72" t="s">
        <v>933</v>
      </c>
      <c r="B72" t="s">
        <v>176</v>
      </c>
      <c r="C72" t="s">
        <v>254</v>
      </c>
      <c r="D72" t="s">
        <v>934</v>
      </c>
      <c r="E72" t="s">
        <v>935</v>
      </c>
      <c r="F72" t="s">
        <v>936</v>
      </c>
      <c r="G72">
        <v>9</v>
      </c>
      <c r="H72" s="72" t="s">
        <v>604</v>
      </c>
      <c r="I72" s="72" t="s">
        <v>182</v>
      </c>
      <c r="J72" s="72" t="s">
        <v>183</v>
      </c>
      <c r="K72" s="72" t="s">
        <v>204</v>
      </c>
      <c r="L72" s="72" t="s">
        <v>676</v>
      </c>
      <c r="M72" s="72" t="s">
        <v>906</v>
      </c>
      <c r="N72" s="72"/>
      <c r="O72" s="72"/>
      <c r="P72" s="72" t="s">
        <v>937</v>
      </c>
      <c r="Q72" s="72" t="s">
        <v>938</v>
      </c>
      <c r="R72" s="72" t="s">
        <v>576</v>
      </c>
      <c r="S72" s="72" t="s">
        <v>939</v>
      </c>
      <c r="T72" s="72" t="s">
        <v>940</v>
      </c>
      <c r="U72" s="72" t="s">
        <v>478</v>
      </c>
      <c r="V72" s="72" t="s">
        <v>176</v>
      </c>
      <c r="W72">
        <v>280</v>
      </c>
      <c r="X72">
        <v>70</v>
      </c>
      <c r="Y72">
        <v>0</v>
      </c>
      <c r="Z72">
        <v>350</v>
      </c>
      <c r="AA72">
        <v>350</v>
      </c>
      <c r="AB72">
        <v>0</v>
      </c>
      <c r="AC72" s="72" t="s">
        <v>191</v>
      </c>
      <c r="AD72" s="72" t="s">
        <v>192</v>
      </c>
      <c r="AE72" s="72" t="s">
        <v>176</v>
      </c>
      <c r="AF72" s="81" t="str">
        <f t="shared" si="4"/>
        <v>Afridev Handpump</v>
      </c>
      <c r="AG72" s="72" t="s">
        <v>193</v>
      </c>
      <c r="AH72" s="72" t="s">
        <v>191</v>
      </c>
      <c r="AI72" s="72" t="s">
        <v>16432</v>
      </c>
      <c r="AL72" t="str">
        <f t="shared" si="5"/>
        <v>Protected</v>
      </c>
      <c r="AM72">
        <v>2016</v>
      </c>
      <c r="AN72" s="72" t="s">
        <v>191</v>
      </c>
      <c r="AQ72" t="str">
        <f t="shared" si="6"/>
        <v xml:space="preserve">Normal </v>
      </c>
      <c r="AR72" s="72" t="s">
        <v>194</v>
      </c>
      <c r="AU72" s="72" t="s">
        <v>195</v>
      </c>
      <c r="AV72" s="72" t="s">
        <v>194</v>
      </c>
      <c r="AY72" s="72" t="s">
        <v>191</v>
      </c>
      <c r="AZ72">
        <v>1204</v>
      </c>
      <c r="BA72" s="72" t="s">
        <v>213</v>
      </c>
      <c r="BB72" s="72" t="s">
        <v>194</v>
      </c>
      <c r="BD72" s="72" t="s">
        <v>191</v>
      </c>
      <c r="BE72" s="73">
        <v>0.99</v>
      </c>
      <c r="BF72" s="72" t="s">
        <v>191</v>
      </c>
      <c r="BG72" s="72" t="s">
        <v>196</v>
      </c>
      <c r="BH72" s="72" t="s">
        <v>176</v>
      </c>
      <c r="BI72" s="81" t="str">
        <f t="shared" si="7"/>
        <v xml:space="preserve">Turbidity </v>
      </c>
      <c r="BJ72" s="72" t="s">
        <v>191</v>
      </c>
      <c r="BN72">
        <v>66</v>
      </c>
      <c r="BO72">
        <v>24</v>
      </c>
      <c r="BP72" s="72" t="s">
        <v>194</v>
      </c>
      <c r="BR72" s="72" t="s">
        <v>194</v>
      </c>
      <c r="BT72">
        <v>20</v>
      </c>
      <c r="BU72">
        <v>3</v>
      </c>
      <c r="BV72" s="72" t="s">
        <v>191</v>
      </c>
      <c r="BW72" s="72" t="s">
        <v>197</v>
      </c>
      <c r="BX72" t="s">
        <v>941</v>
      </c>
    </row>
    <row r="73" spans="1:76" x14ac:dyDescent="0.45">
      <c r="A73" t="s">
        <v>942</v>
      </c>
      <c r="B73" t="s">
        <v>176</v>
      </c>
      <c r="C73" t="s">
        <v>943</v>
      </c>
      <c r="D73" t="s">
        <v>944</v>
      </c>
      <c r="E73" t="s">
        <v>945</v>
      </c>
      <c r="F73" t="s">
        <v>946</v>
      </c>
      <c r="G73">
        <v>9</v>
      </c>
      <c r="H73" s="72" t="s">
        <v>604</v>
      </c>
      <c r="I73" s="72" t="s">
        <v>182</v>
      </c>
      <c r="J73" s="72" t="s">
        <v>183</v>
      </c>
      <c r="K73" s="72" t="s">
        <v>605</v>
      </c>
      <c r="L73" s="72" t="s">
        <v>606</v>
      </c>
      <c r="M73" s="72" t="s">
        <v>606</v>
      </c>
      <c r="N73" s="72"/>
      <c r="O73" s="72"/>
      <c r="P73" s="72" t="s">
        <v>947</v>
      </c>
      <c r="Q73" s="72" t="s">
        <v>948</v>
      </c>
      <c r="R73" s="72" t="s">
        <v>497</v>
      </c>
      <c r="S73" s="72" t="s">
        <v>949</v>
      </c>
      <c r="T73" s="72" t="s">
        <v>950</v>
      </c>
      <c r="U73" s="72" t="s">
        <v>251</v>
      </c>
      <c r="V73" s="72" t="s">
        <v>176</v>
      </c>
      <c r="W73">
        <v>160</v>
      </c>
      <c r="X73">
        <v>160</v>
      </c>
      <c r="Y73">
        <v>0</v>
      </c>
      <c r="Z73">
        <v>200</v>
      </c>
      <c r="AA73">
        <v>800</v>
      </c>
      <c r="AB73">
        <v>0</v>
      </c>
      <c r="AC73" s="72" t="s">
        <v>191</v>
      </c>
      <c r="AD73" s="72" t="s">
        <v>192</v>
      </c>
      <c r="AE73" s="72" t="s">
        <v>176</v>
      </c>
      <c r="AF73" s="81" t="str">
        <f t="shared" si="4"/>
        <v>Afridev Handpump</v>
      </c>
      <c r="AG73" s="72" t="s">
        <v>193</v>
      </c>
      <c r="AH73" s="72" t="s">
        <v>191</v>
      </c>
      <c r="AI73" s="72" t="s">
        <v>16432</v>
      </c>
      <c r="AL73" t="str">
        <f t="shared" si="5"/>
        <v>Protected</v>
      </c>
      <c r="AM73">
        <v>2002</v>
      </c>
      <c r="AN73" s="72" t="s">
        <v>191</v>
      </c>
      <c r="AQ73" t="str">
        <f t="shared" si="6"/>
        <v xml:space="preserve">Normal </v>
      </c>
      <c r="AR73" s="72" t="s">
        <v>194</v>
      </c>
      <c r="AU73" s="72" t="s">
        <v>195</v>
      </c>
      <c r="AV73" s="72" t="s">
        <v>194</v>
      </c>
      <c r="AY73" s="72" t="s">
        <v>191</v>
      </c>
      <c r="AZ73">
        <v>3</v>
      </c>
      <c r="BA73" s="72" t="s">
        <v>93</v>
      </c>
      <c r="BB73" s="72" t="s">
        <v>194</v>
      </c>
      <c r="BD73" s="72" t="s">
        <v>191</v>
      </c>
      <c r="BE73" s="73">
        <v>0.17</v>
      </c>
      <c r="BF73" s="72" t="s">
        <v>191</v>
      </c>
      <c r="BG73" s="72" t="s">
        <v>196</v>
      </c>
      <c r="BH73" s="72" t="s">
        <v>176</v>
      </c>
      <c r="BI73" s="81" t="str">
        <f t="shared" si="7"/>
        <v xml:space="preserve">Turbidity </v>
      </c>
      <c r="BJ73" s="72" t="s">
        <v>191</v>
      </c>
      <c r="BN73">
        <v>80</v>
      </c>
      <c r="BO73">
        <v>24</v>
      </c>
      <c r="BP73" s="72" t="s">
        <v>194</v>
      </c>
      <c r="BR73" s="72" t="s">
        <v>194</v>
      </c>
      <c r="BT73">
        <v>20</v>
      </c>
      <c r="BU73">
        <v>2</v>
      </c>
      <c r="BV73" s="72" t="s">
        <v>191</v>
      </c>
      <c r="BW73" s="72" t="s">
        <v>197</v>
      </c>
      <c r="BX73" t="s">
        <v>951</v>
      </c>
    </row>
    <row r="74" spans="1:76" x14ac:dyDescent="0.45">
      <c r="A74" t="s">
        <v>952</v>
      </c>
      <c r="B74" t="s">
        <v>176</v>
      </c>
      <c r="C74" t="s">
        <v>943</v>
      </c>
      <c r="D74" t="s">
        <v>953</v>
      </c>
      <c r="E74" t="s">
        <v>954</v>
      </c>
      <c r="F74" t="s">
        <v>955</v>
      </c>
      <c r="G74">
        <v>9</v>
      </c>
      <c r="H74" s="72" t="s">
        <v>604</v>
      </c>
      <c r="I74" s="72" t="s">
        <v>182</v>
      </c>
      <c r="J74" s="72" t="s">
        <v>183</v>
      </c>
      <c r="K74" s="72" t="s">
        <v>605</v>
      </c>
      <c r="L74" s="72" t="s">
        <v>606</v>
      </c>
      <c r="M74" s="72" t="s">
        <v>956</v>
      </c>
      <c r="N74" s="72"/>
      <c r="O74" s="72"/>
      <c r="P74" s="72" t="s">
        <v>957</v>
      </c>
      <c r="Q74" s="72" t="s">
        <v>958</v>
      </c>
      <c r="R74" s="72" t="s">
        <v>959</v>
      </c>
      <c r="S74" s="72" t="s">
        <v>960</v>
      </c>
      <c r="T74" s="72" t="s">
        <v>961</v>
      </c>
      <c r="U74" s="72" t="s">
        <v>176</v>
      </c>
      <c r="V74" s="72" t="s">
        <v>962</v>
      </c>
      <c r="W74">
        <v>84</v>
      </c>
      <c r="X74">
        <v>84</v>
      </c>
      <c r="Y74">
        <v>0</v>
      </c>
      <c r="Z74">
        <v>420</v>
      </c>
      <c r="AA74">
        <v>420</v>
      </c>
      <c r="AB74">
        <v>0</v>
      </c>
      <c r="AC74" s="72" t="s">
        <v>191</v>
      </c>
      <c r="AD74" s="72" t="s">
        <v>192</v>
      </c>
      <c r="AE74" s="72" t="s">
        <v>176</v>
      </c>
      <c r="AF74" s="81" t="str">
        <f t="shared" si="4"/>
        <v>Afridev Handpump</v>
      </c>
      <c r="AG74" s="72" t="s">
        <v>193</v>
      </c>
      <c r="AH74" s="72" t="s">
        <v>191</v>
      </c>
      <c r="AI74" s="72" t="s">
        <v>16432</v>
      </c>
      <c r="AL74" t="str">
        <f t="shared" si="5"/>
        <v>Protected</v>
      </c>
      <c r="AM74">
        <v>2014</v>
      </c>
      <c r="AN74" s="72" t="s">
        <v>191</v>
      </c>
      <c r="AQ74" t="str">
        <f t="shared" si="6"/>
        <v xml:space="preserve">Normal </v>
      </c>
      <c r="AR74" s="72" t="s">
        <v>194</v>
      </c>
      <c r="AU74" s="72" t="s">
        <v>195</v>
      </c>
      <c r="AV74" s="72" t="s">
        <v>194</v>
      </c>
      <c r="AY74" s="72" t="s">
        <v>191</v>
      </c>
      <c r="AZ74">
        <v>2</v>
      </c>
      <c r="BA74" s="72" t="s">
        <v>93</v>
      </c>
      <c r="BB74" s="72" t="s">
        <v>194</v>
      </c>
      <c r="BD74" s="72" t="s">
        <v>191</v>
      </c>
      <c r="BE74" s="73">
        <v>0.15</v>
      </c>
      <c r="BF74" s="72" t="s">
        <v>191</v>
      </c>
      <c r="BG74" s="72" t="s">
        <v>196</v>
      </c>
      <c r="BH74" s="72" t="s">
        <v>176</v>
      </c>
      <c r="BI74" s="81" t="str">
        <f t="shared" si="7"/>
        <v xml:space="preserve">Turbidity </v>
      </c>
      <c r="BJ74" s="72" t="s">
        <v>191</v>
      </c>
      <c r="BN74">
        <v>120</v>
      </c>
      <c r="BO74">
        <v>24</v>
      </c>
      <c r="BP74" s="72" t="s">
        <v>194</v>
      </c>
      <c r="BR74" s="72" t="s">
        <v>194</v>
      </c>
      <c r="BT74">
        <v>20</v>
      </c>
      <c r="BU74">
        <v>23</v>
      </c>
      <c r="BV74" s="72" t="s">
        <v>191</v>
      </c>
      <c r="BW74" s="72" t="s">
        <v>197</v>
      </c>
      <c r="BX74" t="s">
        <v>963</v>
      </c>
    </row>
    <row r="75" spans="1:76" x14ac:dyDescent="0.45">
      <c r="A75" t="s">
        <v>964</v>
      </c>
      <c r="B75" t="s">
        <v>176</v>
      </c>
      <c r="C75" t="s">
        <v>943</v>
      </c>
      <c r="D75" t="s">
        <v>965</v>
      </c>
      <c r="E75" t="s">
        <v>966</v>
      </c>
      <c r="F75" t="s">
        <v>967</v>
      </c>
      <c r="G75">
        <v>9</v>
      </c>
      <c r="H75" s="72" t="s">
        <v>968</v>
      </c>
      <c r="I75" s="72" t="s">
        <v>182</v>
      </c>
      <c r="J75" s="72" t="s">
        <v>183</v>
      </c>
      <c r="K75" s="72" t="s">
        <v>605</v>
      </c>
      <c r="L75" s="72" t="s">
        <v>606</v>
      </c>
      <c r="M75" s="72" t="s">
        <v>969</v>
      </c>
      <c r="N75" s="72"/>
      <c r="O75" s="72"/>
      <c r="P75" s="72" t="s">
        <v>970</v>
      </c>
      <c r="Q75" s="72" t="s">
        <v>971</v>
      </c>
      <c r="R75" s="72" t="s">
        <v>972</v>
      </c>
      <c r="S75" s="72" t="s">
        <v>973</v>
      </c>
      <c r="T75" s="72" t="s">
        <v>969</v>
      </c>
      <c r="U75" s="72" t="s">
        <v>251</v>
      </c>
      <c r="V75" s="72" t="s">
        <v>176</v>
      </c>
      <c r="W75">
        <v>400</v>
      </c>
      <c r="X75">
        <v>400</v>
      </c>
      <c r="Y75">
        <v>0</v>
      </c>
      <c r="Z75">
        <v>500</v>
      </c>
      <c r="AA75">
        <v>500</v>
      </c>
      <c r="AB75">
        <v>0</v>
      </c>
      <c r="AC75" s="72" t="s">
        <v>191</v>
      </c>
      <c r="AD75" s="72" t="s">
        <v>192</v>
      </c>
      <c r="AE75" s="72" t="s">
        <v>176</v>
      </c>
      <c r="AF75" s="81" t="str">
        <f t="shared" si="4"/>
        <v>Afridev Handpump</v>
      </c>
      <c r="AG75" s="72" t="s">
        <v>193</v>
      </c>
      <c r="AH75" s="72" t="s">
        <v>191</v>
      </c>
      <c r="AI75" s="72" t="s">
        <v>16432</v>
      </c>
      <c r="AL75" t="str">
        <f t="shared" si="5"/>
        <v>Protected</v>
      </c>
      <c r="AM75">
        <v>2005</v>
      </c>
      <c r="AN75" s="72" t="s">
        <v>191</v>
      </c>
      <c r="AQ75" t="str">
        <f t="shared" si="6"/>
        <v xml:space="preserve">Poor </v>
      </c>
      <c r="AR75" s="72" t="s">
        <v>191</v>
      </c>
      <c r="AS75">
        <v>1</v>
      </c>
      <c r="AT75">
        <v>3</v>
      </c>
      <c r="AU75" s="72" t="s">
        <v>195</v>
      </c>
      <c r="AV75" s="72" t="s">
        <v>194</v>
      </c>
      <c r="AY75" s="72" t="s">
        <v>191</v>
      </c>
      <c r="AZ75">
        <v>4</v>
      </c>
      <c r="BA75" s="72" t="s">
        <v>93</v>
      </c>
      <c r="BB75" s="72" t="s">
        <v>194</v>
      </c>
      <c r="BD75" s="72" t="s">
        <v>191</v>
      </c>
      <c r="BE75" s="73">
        <v>0.15</v>
      </c>
      <c r="BF75" s="72" t="s">
        <v>191</v>
      </c>
      <c r="BG75" s="72" t="s">
        <v>196</v>
      </c>
      <c r="BH75" s="72" t="s">
        <v>176</v>
      </c>
      <c r="BI75" s="81" t="str">
        <f t="shared" si="7"/>
        <v xml:space="preserve">Turbidity </v>
      </c>
      <c r="BJ75" s="72" t="s">
        <v>191</v>
      </c>
      <c r="BN75">
        <v>65</v>
      </c>
      <c r="BO75">
        <v>24</v>
      </c>
      <c r="BP75" s="72" t="s">
        <v>194</v>
      </c>
      <c r="BR75" s="72" t="s">
        <v>194</v>
      </c>
      <c r="BT75">
        <v>20</v>
      </c>
      <c r="BU75">
        <v>3</v>
      </c>
      <c r="BV75" s="72" t="s">
        <v>191</v>
      </c>
      <c r="BW75" s="72" t="s">
        <v>227</v>
      </c>
      <c r="BX75" t="s">
        <v>974</v>
      </c>
    </row>
    <row r="76" spans="1:76" x14ac:dyDescent="0.45">
      <c r="A76" t="s">
        <v>975</v>
      </c>
      <c r="B76" t="s">
        <v>176</v>
      </c>
      <c r="C76" t="s">
        <v>663</v>
      </c>
      <c r="D76" t="s">
        <v>976</v>
      </c>
      <c r="E76" t="s">
        <v>977</v>
      </c>
      <c r="F76" t="s">
        <v>978</v>
      </c>
      <c r="G76">
        <v>9</v>
      </c>
      <c r="H76" s="72" t="s">
        <v>968</v>
      </c>
      <c r="I76" s="72" t="s">
        <v>182</v>
      </c>
      <c r="J76" s="72" t="s">
        <v>183</v>
      </c>
      <c r="K76" s="72" t="s">
        <v>605</v>
      </c>
      <c r="L76" s="72" t="s">
        <v>606</v>
      </c>
      <c r="M76" s="72" t="s">
        <v>969</v>
      </c>
      <c r="N76" s="72"/>
      <c r="O76" s="72"/>
      <c r="P76" s="72" t="s">
        <v>979</v>
      </c>
      <c r="Q76" s="72" t="s">
        <v>980</v>
      </c>
      <c r="R76" s="72" t="s">
        <v>981</v>
      </c>
      <c r="S76" s="72" t="s">
        <v>982</v>
      </c>
      <c r="T76" s="72" t="s">
        <v>969</v>
      </c>
      <c r="U76" s="72" t="s">
        <v>226</v>
      </c>
      <c r="V76" s="72" t="s">
        <v>176</v>
      </c>
      <c r="W76">
        <v>400</v>
      </c>
      <c r="X76">
        <v>400</v>
      </c>
      <c r="Y76">
        <v>0</v>
      </c>
      <c r="Z76">
        <v>500</v>
      </c>
      <c r="AA76">
        <v>500</v>
      </c>
      <c r="AB76">
        <v>0</v>
      </c>
      <c r="AC76" s="72" t="s">
        <v>191</v>
      </c>
      <c r="AD76" s="72" t="s">
        <v>192</v>
      </c>
      <c r="AE76" s="72" t="s">
        <v>176</v>
      </c>
      <c r="AF76" s="81" t="str">
        <f t="shared" si="4"/>
        <v>Afridev Handpump</v>
      </c>
      <c r="AG76" s="72" t="s">
        <v>193</v>
      </c>
      <c r="AH76" s="72" t="s">
        <v>191</v>
      </c>
      <c r="AI76" s="72" t="s">
        <v>16432</v>
      </c>
      <c r="AL76" t="str">
        <f t="shared" si="5"/>
        <v>Protected</v>
      </c>
      <c r="AM76">
        <v>2013</v>
      </c>
      <c r="AN76" s="72" t="s">
        <v>191</v>
      </c>
      <c r="AQ76" t="str">
        <f t="shared" si="6"/>
        <v xml:space="preserve">Normal </v>
      </c>
      <c r="AR76" s="72" t="s">
        <v>194</v>
      </c>
      <c r="AU76" s="72" t="s">
        <v>195</v>
      </c>
      <c r="AV76" s="72" t="s">
        <v>194</v>
      </c>
      <c r="AY76" s="72" t="s">
        <v>191</v>
      </c>
      <c r="AZ76">
        <v>203</v>
      </c>
      <c r="BA76" s="72" t="s">
        <v>93</v>
      </c>
      <c r="BB76" s="72" t="s">
        <v>194</v>
      </c>
      <c r="BD76" s="72" t="s">
        <v>191</v>
      </c>
      <c r="BE76" s="73">
        <v>0.43</v>
      </c>
      <c r="BF76" s="72" t="s">
        <v>191</v>
      </c>
      <c r="BG76" s="72" t="s">
        <v>196</v>
      </c>
      <c r="BH76" s="72" t="s">
        <v>176</v>
      </c>
      <c r="BI76" s="81" t="str">
        <f t="shared" si="7"/>
        <v xml:space="preserve">Turbidity </v>
      </c>
      <c r="BJ76" s="72" t="s">
        <v>191</v>
      </c>
      <c r="BN76">
        <v>41</v>
      </c>
      <c r="BO76">
        <v>24</v>
      </c>
      <c r="BP76" s="72" t="s">
        <v>194</v>
      </c>
      <c r="BR76" s="72" t="s">
        <v>194</v>
      </c>
      <c r="BT76">
        <v>20</v>
      </c>
      <c r="BU76">
        <v>5</v>
      </c>
      <c r="BV76" s="72" t="s">
        <v>191</v>
      </c>
      <c r="BW76" s="72" t="s">
        <v>197</v>
      </c>
      <c r="BX76" t="s">
        <v>983</v>
      </c>
    </row>
    <row r="77" spans="1:76" x14ac:dyDescent="0.45">
      <c r="A77" t="s">
        <v>984</v>
      </c>
      <c r="B77" t="s">
        <v>176</v>
      </c>
      <c r="C77" t="s">
        <v>736</v>
      </c>
      <c r="D77" t="s">
        <v>985</v>
      </c>
      <c r="E77" t="s">
        <v>986</v>
      </c>
      <c r="F77" t="s">
        <v>987</v>
      </c>
      <c r="G77">
        <v>9</v>
      </c>
      <c r="H77" s="72" t="s">
        <v>968</v>
      </c>
      <c r="I77" s="72" t="s">
        <v>182</v>
      </c>
      <c r="J77" s="72" t="s">
        <v>183</v>
      </c>
      <c r="K77" s="72" t="s">
        <v>605</v>
      </c>
      <c r="L77" s="72" t="s">
        <v>605</v>
      </c>
      <c r="M77" s="72" t="s">
        <v>988</v>
      </c>
      <c r="N77" s="72"/>
      <c r="O77" s="72"/>
      <c r="P77" s="72" t="s">
        <v>989</v>
      </c>
      <c r="Q77" s="72" t="s">
        <v>990</v>
      </c>
      <c r="R77" s="72" t="s">
        <v>991</v>
      </c>
      <c r="S77" s="72" t="s">
        <v>992</v>
      </c>
      <c r="T77" s="72" t="s">
        <v>993</v>
      </c>
      <c r="U77" s="72" t="s">
        <v>251</v>
      </c>
      <c r="V77" s="72" t="s">
        <v>176</v>
      </c>
      <c r="W77">
        <v>208</v>
      </c>
      <c r="X77">
        <v>120</v>
      </c>
      <c r="Y77">
        <v>0</v>
      </c>
      <c r="Z77">
        <v>600</v>
      </c>
      <c r="AA77">
        <v>600</v>
      </c>
      <c r="AB77">
        <v>0</v>
      </c>
      <c r="AC77" s="72" t="s">
        <v>191</v>
      </c>
      <c r="AD77" s="72" t="s">
        <v>192</v>
      </c>
      <c r="AE77" s="72" t="s">
        <v>176</v>
      </c>
      <c r="AF77" s="81" t="str">
        <f t="shared" si="4"/>
        <v>Afridev Handpump</v>
      </c>
      <c r="AG77" s="72" t="s">
        <v>193</v>
      </c>
      <c r="AH77" s="72" t="s">
        <v>191</v>
      </c>
      <c r="AI77" s="72" t="s">
        <v>16432</v>
      </c>
      <c r="AL77" t="str">
        <f t="shared" si="5"/>
        <v>Protected</v>
      </c>
      <c r="AM77">
        <v>2013</v>
      </c>
      <c r="AN77" s="72" t="s">
        <v>191</v>
      </c>
      <c r="AQ77" t="str">
        <f t="shared" si="6"/>
        <v xml:space="preserve">Poor </v>
      </c>
      <c r="AR77" s="72" t="s">
        <v>191</v>
      </c>
      <c r="AS77">
        <v>7</v>
      </c>
      <c r="AT77">
        <v>7</v>
      </c>
      <c r="AU77" s="72" t="s">
        <v>195</v>
      </c>
      <c r="AV77" s="72" t="s">
        <v>194</v>
      </c>
      <c r="AY77" s="72" t="s">
        <v>191</v>
      </c>
      <c r="AZ77">
        <v>502</v>
      </c>
      <c r="BA77" s="75" t="s">
        <v>93</v>
      </c>
      <c r="BB77" s="72" t="s">
        <v>194</v>
      </c>
      <c r="BD77" s="72" t="s">
        <v>191</v>
      </c>
      <c r="BE77" s="73">
        <v>0.08</v>
      </c>
      <c r="BF77" s="72" t="s">
        <v>191</v>
      </c>
      <c r="BG77" s="72" t="s">
        <v>196</v>
      </c>
      <c r="BH77" s="72" t="s">
        <v>176</v>
      </c>
      <c r="BI77" s="81" t="str">
        <f t="shared" si="7"/>
        <v xml:space="preserve">Turbidity </v>
      </c>
      <c r="BJ77" s="72" t="s">
        <v>191</v>
      </c>
      <c r="BN77">
        <v>45</v>
      </c>
      <c r="BO77">
        <v>24</v>
      </c>
      <c r="BP77" s="72" t="s">
        <v>194</v>
      </c>
      <c r="BR77" s="72" t="s">
        <v>194</v>
      </c>
      <c r="BT77">
        <v>20</v>
      </c>
      <c r="BU77">
        <v>80</v>
      </c>
      <c r="BV77" s="72" t="s">
        <v>191</v>
      </c>
      <c r="BW77" s="72" t="s">
        <v>227</v>
      </c>
      <c r="BX77" t="s">
        <v>994</v>
      </c>
    </row>
    <row r="78" spans="1:76" x14ac:dyDescent="0.45">
      <c r="A78" t="s">
        <v>995</v>
      </c>
      <c r="B78" t="s">
        <v>176</v>
      </c>
      <c r="C78" t="s">
        <v>996</v>
      </c>
      <c r="D78" t="s">
        <v>997</v>
      </c>
      <c r="E78" t="s">
        <v>998</v>
      </c>
      <c r="F78" t="s">
        <v>999</v>
      </c>
      <c r="G78">
        <v>9</v>
      </c>
      <c r="H78" s="72" t="s">
        <v>604</v>
      </c>
      <c r="I78" s="72" t="s">
        <v>182</v>
      </c>
      <c r="J78" s="72" t="s">
        <v>183</v>
      </c>
      <c r="K78" s="72" t="s">
        <v>220</v>
      </c>
      <c r="L78" s="72" t="s">
        <v>220</v>
      </c>
      <c r="M78" s="72" t="s">
        <v>245</v>
      </c>
      <c r="N78" s="72"/>
      <c r="O78" s="72"/>
      <c r="P78" s="72" t="s">
        <v>1000</v>
      </c>
      <c r="Q78" s="72" t="s">
        <v>1001</v>
      </c>
      <c r="R78" s="72" t="s">
        <v>1002</v>
      </c>
      <c r="S78" s="72" t="s">
        <v>1003</v>
      </c>
      <c r="T78" s="72"/>
      <c r="U78" s="72" t="s">
        <v>251</v>
      </c>
      <c r="V78" s="72" t="s">
        <v>176</v>
      </c>
      <c r="W78">
        <v>221</v>
      </c>
      <c r="X78">
        <v>60</v>
      </c>
      <c r="Y78">
        <v>0</v>
      </c>
      <c r="Z78">
        <v>343</v>
      </c>
      <c r="AA78">
        <v>343</v>
      </c>
      <c r="AB78">
        <v>0</v>
      </c>
      <c r="AC78" s="72" t="s">
        <v>191</v>
      </c>
      <c r="AD78" s="72" t="s">
        <v>192</v>
      </c>
      <c r="AE78" s="72" t="s">
        <v>176</v>
      </c>
      <c r="AF78" s="81" t="str">
        <f t="shared" si="4"/>
        <v>Afridev Handpump</v>
      </c>
      <c r="AG78" s="72" t="s">
        <v>193</v>
      </c>
      <c r="AH78" s="72" t="s">
        <v>191</v>
      </c>
      <c r="AI78" s="72" t="s">
        <v>16432</v>
      </c>
      <c r="AL78" t="str">
        <f t="shared" si="5"/>
        <v>Protected</v>
      </c>
      <c r="AM78">
        <v>1998</v>
      </c>
      <c r="AN78" s="72" t="s">
        <v>191</v>
      </c>
      <c r="AQ78" t="str">
        <f t="shared" si="6"/>
        <v xml:space="preserve">Normal </v>
      </c>
      <c r="AR78" s="72" t="s">
        <v>194</v>
      </c>
      <c r="AU78" s="72" t="s">
        <v>195</v>
      </c>
      <c r="AV78" s="72" t="s">
        <v>194</v>
      </c>
      <c r="AY78" s="72" t="s">
        <v>191</v>
      </c>
      <c r="AZ78">
        <v>701</v>
      </c>
      <c r="BA78" s="72" t="s">
        <v>93</v>
      </c>
      <c r="BB78" s="72" t="s">
        <v>194</v>
      </c>
      <c r="BD78" s="72" t="s">
        <v>191</v>
      </c>
      <c r="BE78" s="73">
        <v>0.27</v>
      </c>
      <c r="BF78" s="72" t="s">
        <v>194</v>
      </c>
      <c r="BG78" s="80" t="s">
        <v>196</v>
      </c>
      <c r="BI78" s="81" t="str">
        <f t="shared" si="7"/>
        <v xml:space="preserve">Turbidity </v>
      </c>
      <c r="BN78">
        <v>59</v>
      </c>
      <c r="BO78">
        <v>24</v>
      </c>
      <c r="BP78" s="72" t="s">
        <v>194</v>
      </c>
      <c r="BR78" s="72" t="s">
        <v>194</v>
      </c>
      <c r="BT78">
        <v>20</v>
      </c>
      <c r="BU78">
        <v>6</v>
      </c>
      <c r="BV78" s="72" t="s">
        <v>191</v>
      </c>
      <c r="BW78" s="72" t="s">
        <v>197</v>
      </c>
      <c r="BX78" t="s">
        <v>1004</v>
      </c>
    </row>
    <row r="79" spans="1:76" x14ac:dyDescent="0.45">
      <c r="A79" t="s">
        <v>1005</v>
      </c>
      <c r="B79" t="s">
        <v>176</v>
      </c>
      <c r="C79" t="s">
        <v>996</v>
      </c>
      <c r="D79" t="s">
        <v>1006</v>
      </c>
      <c r="E79" t="s">
        <v>1007</v>
      </c>
      <c r="F79" t="s">
        <v>1008</v>
      </c>
      <c r="G79">
        <v>9</v>
      </c>
      <c r="H79" s="72" t="s">
        <v>604</v>
      </c>
      <c r="I79" s="72" t="s">
        <v>182</v>
      </c>
      <c r="J79" s="72" t="s">
        <v>183</v>
      </c>
      <c r="K79" s="72" t="s">
        <v>220</v>
      </c>
      <c r="L79" s="72" t="s">
        <v>220</v>
      </c>
      <c r="M79" s="72" t="s">
        <v>1009</v>
      </c>
      <c r="N79" s="72"/>
      <c r="O79" s="72"/>
      <c r="P79" s="72" t="s">
        <v>1010</v>
      </c>
      <c r="Q79" s="72" t="s">
        <v>1011</v>
      </c>
      <c r="R79" s="72" t="s">
        <v>1012</v>
      </c>
      <c r="S79" s="72" t="s">
        <v>1013</v>
      </c>
      <c r="T79" s="72" t="s">
        <v>1014</v>
      </c>
      <c r="U79" s="72" t="s">
        <v>251</v>
      </c>
      <c r="V79" s="72" t="s">
        <v>176</v>
      </c>
      <c r="W79">
        <v>100</v>
      </c>
      <c r="X79">
        <v>82</v>
      </c>
      <c r="Y79">
        <v>0</v>
      </c>
      <c r="Z79">
        <v>410</v>
      </c>
      <c r="AA79">
        <v>410</v>
      </c>
      <c r="AB79">
        <v>0</v>
      </c>
      <c r="AC79" s="72" t="s">
        <v>191</v>
      </c>
      <c r="AD79" s="72" t="s">
        <v>192</v>
      </c>
      <c r="AE79" s="72" t="s">
        <v>176</v>
      </c>
      <c r="AF79" s="81" t="str">
        <f t="shared" si="4"/>
        <v>Afridev Handpump</v>
      </c>
      <c r="AG79" s="72" t="s">
        <v>193</v>
      </c>
      <c r="AH79" s="72" t="s">
        <v>191</v>
      </c>
      <c r="AI79" s="72" t="s">
        <v>16432</v>
      </c>
      <c r="AL79" t="str">
        <f t="shared" si="5"/>
        <v>Protected</v>
      </c>
      <c r="AM79">
        <v>2013</v>
      </c>
      <c r="AN79" s="72" t="s">
        <v>191</v>
      </c>
      <c r="AQ79" t="str">
        <f t="shared" si="6"/>
        <v xml:space="preserve">Normal </v>
      </c>
      <c r="AR79" s="72" t="s">
        <v>194</v>
      </c>
      <c r="AU79" s="72" t="s">
        <v>195</v>
      </c>
      <c r="AV79" s="72" t="s">
        <v>194</v>
      </c>
      <c r="AY79" s="72" t="s">
        <v>191</v>
      </c>
      <c r="AZ79">
        <v>703</v>
      </c>
      <c r="BA79" s="72" t="s">
        <v>93</v>
      </c>
      <c r="BB79" s="72" t="s">
        <v>194</v>
      </c>
      <c r="BD79" s="72" t="s">
        <v>191</v>
      </c>
      <c r="BE79" s="73">
        <v>0.32</v>
      </c>
      <c r="BF79" s="72" t="s">
        <v>194</v>
      </c>
      <c r="BG79" s="80" t="s">
        <v>196</v>
      </c>
      <c r="BI79" s="81" t="str">
        <f t="shared" si="7"/>
        <v xml:space="preserve">Turbidity </v>
      </c>
      <c r="BN79">
        <v>63</v>
      </c>
      <c r="BO79">
        <v>24</v>
      </c>
      <c r="BP79" s="72" t="s">
        <v>194</v>
      </c>
      <c r="BR79" s="72" t="s">
        <v>194</v>
      </c>
      <c r="BT79">
        <v>20</v>
      </c>
      <c r="BU79">
        <v>6</v>
      </c>
      <c r="BV79" s="72" t="s">
        <v>191</v>
      </c>
      <c r="BW79" s="72" t="s">
        <v>197</v>
      </c>
      <c r="BX79" t="s">
        <v>1015</v>
      </c>
    </row>
    <row r="80" spans="1:76" x14ac:dyDescent="0.45">
      <c r="A80" t="s">
        <v>1016</v>
      </c>
      <c r="B80" t="s">
        <v>176</v>
      </c>
      <c r="C80" t="s">
        <v>600</v>
      </c>
      <c r="D80" t="s">
        <v>1017</v>
      </c>
      <c r="E80" t="s">
        <v>1018</v>
      </c>
      <c r="F80" t="s">
        <v>1019</v>
      </c>
      <c r="G80">
        <v>9</v>
      </c>
      <c r="H80" s="72" t="s">
        <v>968</v>
      </c>
      <c r="I80" s="72" t="s">
        <v>182</v>
      </c>
      <c r="J80" s="72" t="s">
        <v>183</v>
      </c>
      <c r="K80" s="72" t="s">
        <v>605</v>
      </c>
      <c r="L80" s="72" t="s">
        <v>605</v>
      </c>
      <c r="M80" s="72" t="s">
        <v>1020</v>
      </c>
      <c r="N80" s="72"/>
      <c r="O80" s="72"/>
      <c r="P80" s="72" t="s">
        <v>1021</v>
      </c>
      <c r="Q80" s="72" t="s">
        <v>1022</v>
      </c>
      <c r="R80" s="72" t="s">
        <v>1023</v>
      </c>
      <c r="S80" s="72" t="s">
        <v>1024</v>
      </c>
      <c r="T80" s="72" t="s">
        <v>1025</v>
      </c>
      <c r="U80" s="72" t="s">
        <v>190</v>
      </c>
      <c r="V80" s="72" t="s">
        <v>176</v>
      </c>
      <c r="W80">
        <v>208</v>
      </c>
      <c r="X80">
        <v>208</v>
      </c>
      <c r="Y80">
        <v>0</v>
      </c>
      <c r="Z80">
        <v>125</v>
      </c>
      <c r="AA80">
        <v>1040</v>
      </c>
      <c r="AB80">
        <v>1040</v>
      </c>
      <c r="AC80" s="72" t="s">
        <v>191</v>
      </c>
      <c r="AD80" s="72" t="s">
        <v>192</v>
      </c>
      <c r="AE80" s="72" t="s">
        <v>176</v>
      </c>
      <c r="AF80" s="81" t="str">
        <f t="shared" si="4"/>
        <v>Afridev Handpump</v>
      </c>
      <c r="AG80" s="72" t="s">
        <v>193</v>
      </c>
      <c r="AH80" s="72" t="s">
        <v>191</v>
      </c>
      <c r="AI80" s="72" t="s">
        <v>16432</v>
      </c>
      <c r="AL80" t="str">
        <f t="shared" si="5"/>
        <v>Protected</v>
      </c>
      <c r="AM80">
        <v>2004</v>
      </c>
      <c r="AN80" s="72" t="s">
        <v>191</v>
      </c>
      <c r="AQ80" t="str">
        <f t="shared" si="6"/>
        <v xml:space="preserve">Poor </v>
      </c>
      <c r="AR80" s="72" t="s">
        <v>191</v>
      </c>
      <c r="AS80">
        <v>3</v>
      </c>
      <c r="AT80">
        <v>3</v>
      </c>
      <c r="AU80" s="72" t="s">
        <v>195</v>
      </c>
      <c r="AV80" s="72" t="s">
        <v>194</v>
      </c>
      <c r="AY80" s="72" t="s">
        <v>191</v>
      </c>
      <c r="AZ80">
        <v>1303</v>
      </c>
      <c r="BA80" s="72" t="s">
        <v>93</v>
      </c>
      <c r="BB80" s="72" t="s">
        <v>194</v>
      </c>
      <c r="BD80" s="72" t="s">
        <v>191</v>
      </c>
      <c r="BE80" s="73">
        <v>0.18</v>
      </c>
      <c r="BF80" s="72" t="s">
        <v>191</v>
      </c>
      <c r="BG80" s="72" t="s">
        <v>196</v>
      </c>
      <c r="BH80" s="72" t="s">
        <v>176</v>
      </c>
      <c r="BI80" s="81" t="str">
        <f t="shared" si="7"/>
        <v xml:space="preserve">Turbidity </v>
      </c>
      <c r="BJ80" s="72" t="s">
        <v>191</v>
      </c>
      <c r="BN80">
        <v>62</v>
      </c>
      <c r="BO80">
        <v>24</v>
      </c>
      <c r="BP80" s="72" t="s">
        <v>194</v>
      </c>
      <c r="BR80" s="72" t="s">
        <v>194</v>
      </c>
      <c r="BT80">
        <v>20</v>
      </c>
      <c r="BU80">
        <v>4</v>
      </c>
      <c r="BV80" s="72" t="s">
        <v>191</v>
      </c>
      <c r="BW80" s="72" t="s">
        <v>227</v>
      </c>
      <c r="BX80" t="s">
        <v>1026</v>
      </c>
    </row>
    <row r="81" spans="1:76" x14ac:dyDescent="0.45">
      <c r="A81" t="s">
        <v>1027</v>
      </c>
      <c r="B81" t="s">
        <v>176</v>
      </c>
      <c r="C81" t="s">
        <v>663</v>
      </c>
      <c r="D81" t="s">
        <v>1028</v>
      </c>
      <c r="E81" t="s">
        <v>1029</v>
      </c>
      <c r="F81" t="s">
        <v>1030</v>
      </c>
      <c r="G81">
        <v>9</v>
      </c>
      <c r="H81" s="72" t="s">
        <v>968</v>
      </c>
      <c r="I81" s="72" t="s">
        <v>182</v>
      </c>
      <c r="J81" s="72" t="s">
        <v>183</v>
      </c>
      <c r="K81" s="72" t="s">
        <v>605</v>
      </c>
      <c r="L81" s="72" t="s">
        <v>606</v>
      </c>
      <c r="M81" s="72" t="s">
        <v>969</v>
      </c>
      <c r="N81" s="72"/>
      <c r="O81" s="72"/>
      <c r="P81" s="72" t="s">
        <v>1031</v>
      </c>
      <c r="Q81" s="72" t="s">
        <v>1032</v>
      </c>
      <c r="R81" s="72" t="s">
        <v>1033</v>
      </c>
      <c r="S81" s="72" t="s">
        <v>1034</v>
      </c>
      <c r="T81" s="72" t="s">
        <v>969</v>
      </c>
      <c r="U81" s="72" t="s">
        <v>251</v>
      </c>
      <c r="V81" s="72" t="s">
        <v>176</v>
      </c>
      <c r="W81">
        <v>400</v>
      </c>
      <c r="X81">
        <v>400</v>
      </c>
      <c r="Y81">
        <v>0</v>
      </c>
      <c r="Z81">
        <v>101</v>
      </c>
      <c r="AA81">
        <v>101</v>
      </c>
      <c r="AB81">
        <v>0</v>
      </c>
      <c r="AC81" s="72" t="s">
        <v>191</v>
      </c>
      <c r="AD81" s="72" t="s">
        <v>192</v>
      </c>
      <c r="AE81" s="72" t="s">
        <v>176</v>
      </c>
      <c r="AF81" s="81" t="str">
        <f t="shared" si="4"/>
        <v>Afridev Handpump</v>
      </c>
      <c r="AG81" s="72" t="s">
        <v>193</v>
      </c>
      <c r="AH81" s="72" t="s">
        <v>194</v>
      </c>
      <c r="AI81" s="72" t="s">
        <v>16433</v>
      </c>
      <c r="AL81" t="str">
        <f t="shared" si="5"/>
        <v>Unprotected</v>
      </c>
      <c r="AM81">
        <v>2005</v>
      </c>
      <c r="AN81" s="72" t="s">
        <v>191</v>
      </c>
      <c r="AQ81" t="str">
        <f t="shared" si="6"/>
        <v xml:space="preserve">Normal </v>
      </c>
      <c r="AR81" s="72" t="s">
        <v>191</v>
      </c>
      <c r="AS81">
        <v>2</v>
      </c>
      <c r="AT81">
        <v>7</v>
      </c>
      <c r="AU81" s="72" t="s">
        <v>195</v>
      </c>
      <c r="AV81" s="72" t="s">
        <v>194</v>
      </c>
      <c r="AY81" s="72" t="s">
        <v>191</v>
      </c>
      <c r="AZ81">
        <v>204</v>
      </c>
      <c r="BA81" s="72" t="s">
        <v>93</v>
      </c>
      <c r="BB81" s="72" t="s">
        <v>194</v>
      </c>
      <c r="BD81" s="72" t="s">
        <v>191</v>
      </c>
      <c r="BE81" s="73">
        <v>0.52</v>
      </c>
      <c r="BF81" s="72" t="s">
        <v>191</v>
      </c>
      <c r="BG81" s="72" t="s">
        <v>196</v>
      </c>
      <c r="BH81" s="72" t="s">
        <v>176</v>
      </c>
      <c r="BI81" s="81" t="str">
        <f t="shared" si="7"/>
        <v xml:space="preserve">Turbidity </v>
      </c>
      <c r="BJ81" s="72" t="s">
        <v>191</v>
      </c>
      <c r="BN81">
        <v>54</v>
      </c>
      <c r="BO81">
        <v>24</v>
      </c>
      <c r="BP81" s="72" t="s">
        <v>194</v>
      </c>
      <c r="BR81" s="72" t="s">
        <v>194</v>
      </c>
      <c r="BT81">
        <v>20</v>
      </c>
      <c r="BU81">
        <v>5</v>
      </c>
      <c r="BV81" s="72" t="s">
        <v>191</v>
      </c>
      <c r="BW81" s="72" t="s">
        <v>197</v>
      </c>
      <c r="BX81" t="s">
        <v>1035</v>
      </c>
    </row>
    <row r="82" spans="1:76" x14ac:dyDescent="0.45">
      <c r="A82" t="s">
        <v>1036</v>
      </c>
      <c r="B82" t="s">
        <v>176</v>
      </c>
      <c r="C82" t="s">
        <v>230</v>
      </c>
      <c r="D82" t="s">
        <v>1037</v>
      </c>
      <c r="E82" t="s">
        <v>1038</v>
      </c>
      <c r="F82" t="s">
        <v>719</v>
      </c>
      <c r="G82">
        <v>9</v>
      </c>
      <c r="H82" s="72" t="s">
        <v>968</v>
      </c>
      <c r="I82" s="72" t="s">
        <v>182</v>
      </c>
      <c r="J82" s="72" t="s">
        <v>183</v>
      </c>
      <c r="K82" s="72" t="s">
        <v>220</v>
      </c>
      <c r="L82" s="72" t="s">
        <v>220</v>
      </c>
      <c r="M82" s="72" t="s">
        <v>1039</v>
      </c>
      <c r="N82" s="72"/>
      <c r="O82" s="72"/>
      <c r="P82" s="72" t="s">
        <v>1040</v>
      </c>
      <c r="Q82" s="72" t="s">
        <v>1041</v>
      </c>
      <c r="R82" s="72" t="s">
        <v>1042</v>
      </c>
      <c r="S82" s="72" t="s">
        <v>1043</v>
      </c>
      <c r="T82" s="72" t="s">
        <v>1044</v>
      </c>
      <c r="U82" s="72" t="s">
        <v>176</v>
      </c>
      <c r="V82" s="72"/>
      <c r="W82">
        <v>96</v>
      </c>
      <c r="X82">
        <v>71</v>
      </c>
      <c r="Y82">
        <v>25</v>
      </c>
      <c r="Z82">
        <v>125</v>
      </c>
      <c r="AA82">
        <v>355</v>
      </c>
      <c r="AB82">
        <v>125</v>
      </c>
      <c r="AC82" s="72" t="s">
        <v>194</v>
      </c>
      <c r="AF82" s="81" t="str">
        <f t="shared" si="4"/>
        <v/>
      </c>
      <c r="AJ82" s="72" t="s">
        <v>176</v>
      </c>
      <c r="AK82" s="72" t="s">
        <v>1045</v>
      </c>
      <c r="AL82" t="str">
        <f t="shared" si="5"/>
        <v>Spring</v>
      </c>
      <c r="AQ82" t="str">
        <f t="shared" si="6"/>
        <v xml:space="preserve"> </v>
      </c>
      <c r="BE82"/>
      <c r="BI82" s="81" t="str">
        <f t="shared" si="7"/>
        <v xml:space="preserve"> </v>
      </c>
      <c r="BX82" t="s">
        <v>1046</v>
      </c>
    </row>
    <row r="83" spans="1:76" x14ac:dyDescent="0.45">
      <c r="A83" t="s">
        <v>1047</v>
      </c>
      <c r="B83" t="s">
        <v>176</v>
      </c>
      <c r="C83" t="s">
        <v>297</v>
      </c>
      <c r="D83" t="s">
        <v>1048</v>
      </c>
      <c r="E83" t="s">
        <v>1049</v>
      </c>
      <c r="F83" t="s">
        <v>1050</v>
      </c>
      <c r="G83">
        <v>9</v>
      </c>
      <c r="H83" s="72" t="s">
        <v>968</v>
      </c>
      <c r="I83" s="72" t="s">
        <v>182</v>
      </c>
      <c r="J83" s="72" t="s">
        <v>183</v>
      </c>
      <c r="K83" s="72" t="s">
        <v>204</v>
      </c>
      <c r="L83" s="72" t="s">
        <v>676</v>
      </c>
      <c r="M83" s="72" t="s">
        <v>677</v>
      </c>
      <c r="N83" s="72"/>
      <c r="O83" s="72"/>
      <c r="P83" s="72" t="s">
        <v>1051</v>
      </c>
      <c r="Q83" s="72" t="s">
        <v>1052</v>
      </c>
      <c r="R83" s="72" t="s">
        <v>346</v>
      </c>
      <c r="S83" s="72" t="s">
        <v>1053</v>
      </c>
      <c r="T83" s="72" t="s">
        <v>1054</v>
      </c>
      <c r="U83" s="72" t="s">
        <v>176</v>
      </c>
      <c r="V83" s="72" t="s">
        <v>1055</v>
      </c>
      <c r="W83">
        <v>20</v>
      </c>
      <c r="X83">
        <v>0</v>
      </c>
      <c r="Y83">
        <v>20</v>
      </c>
      <c r="Z83">
        <v>100</v>
      </c>
      <c r="AA83">
        <v>0</v>
      </c>
      <c r="AB83">
        <v>100</v>
      </c>
      <c r="AC83" s="72" t="s">
        <v>194</v>
      </c>
      <c r="AF83" s="81" t="str">
        <f t="shared" si="4"/>
        <v/>
      </c>
      <c r="AJ83" s="72" t="s">
        <v>1056</v>
      </c>
      <c r="AK83" s="72" t="s">
        <v>176</v>
      </c>
      <c r="AL83" t="str">
        <f t="shared" si="5"/>
        <v>Scoophole</v>
      </c>
      <c r="AQ83" t="str">
        <f t="shared" si="6"/>
        <v xml:space="preserve"> </v>
      </c>
      <c r="BE83"/>
      <c r="BI83" s="81" t="str">
        <f t="shared" si="7"/>
        <v xml:space="preserve"> </v>
      </c>
      <c r="BX83" t="s">
        <v>1057</v>
      </c>
    </row>
    <row r="84" spans="1:76" x14ac:dyDescent="0.45">
      <c r="A84" t="s">
        <v>1058</v>
      </c>
      <c r="B84" t="s">
        <v>176</v>
      </c>
      <c r="C84" t="s">
        <v>600</v>
      </c>
      <c r="D84" t="s">
        <v>1059</v>
      </c>
      <c r="E84" t="s">
        <v>1060</v>
      </c>
      <c r="F84" t="s">
        <v>1061</v>
      </c>
      <c r="G84">
        <v>9</v>
      </c>
      <c r="H84" s="72" t="s">
        <v>968</v>
      </c>
      <c r="I84" s="72" t="s">
        <v>182</v>
      </c>
      <c r="J84" s="72" t="s">
        <v>183</v>
      </c>
      <c r="K84" s="72" t="s">
        <v>605</v>
      </c>
      <c r="L84" s="72" t="s">
        <v>605</v>
      </c>
      <c r="M84" s="72" t="s">
        <v>988</v>
      </c>
      <c r="N84" s="72"/>
      <c r="O84" s="72"/>
      <c r="P84" s="72" t="s">
        <v>1062</v>
      </c>
      <c r="Q84" s="72" t="s">
        <v>1063</v>
      </c>
      <c r="R84" s="72" t="s">
        <v>1064</v>
      </c>
      <c r="S84" s="72" t="s">
        <v>1065</v>
      </c>
      <c r="T84" s="72" t="s">
        <v>1066</v>
      </c>
      <c r="U84" s="72" t="s">
        <v>478</v>
      </c>
      <c r="V84" s="72" t="s">
        <v>176</v>
      </c>
      <c r="W84">
        <v>208</v>
      </c>
      <c r="X84">
        <v>208</v>
      </c>
      <c r="Y84">
        <v>0</v>
      </c>
      <c r="Z84">
        <v>260</v>
      </c>
      <c r="AA84">
        <v>1040</v>
      </c>
      <c r="AB84">
        <v>0</v>
      </c>
      <c r="AC84" s="72" t="s">
        <v>191</v>
      </c>
      <c r="AD84" s="72" t="s">
        <v>192</v>
      </c>
      <c r="AE84" s="72" t="s">
        <v>176</v>
      </c>
      <c r="AF84" s="81" t="str">
        <f t="shared" si="4"/>
        <v>Afridev Handpump</v>
      </c>
      <c r="AG84" s="72" t="s">
        <v>193</v>
      </c>
      <c r="AH84" s="72" t="s">
        <v>191</v>
      </c>
      <c r="AI84" s="72" t="s">
        <v>16432</v>
      </c>
      <c r="AL84" t="str">
        <f t="shared" si="5"/>
        <v>Protected</v>
      </c>
      <c r="AM84">
        <v>2002</v>
      </c>
      <c r="AN84" s="72" t="s">
        <v>191</v>
      </c>
      <c r="AQ84" t="str">
        <f t="shared" si="6"/>
        <v xml:space="preserve">Normal </v>
      </c>
      <c r="AR84" s="72" t="s">
        <v>191</v>
      </c>
      <c r="AS84">
        <v>1</v>
      </c>
      <c r="AT84">
        <v>14</v>
      </c>
      <c r="AU84" s="72" t="s">
        <v>195</v>
      </c>
      <c r="AV84" s="72" t="s">
        <v>194</v>
      </c>
      <c r="AY84" s="72" t="s">
        <v>191</v>
      </c>
      <c r="AZ84">
        <v>1304</v>
      </c>
      <c r="BA84" s="72" t="s">
        <v>93</v>
      </c>
      <c r="BB84" s="72" t="s">
        <v>194</v>
      </c>
      <c r="BD84" s="72" t="s">
        <v>191</v>
      </c>
      <c r="BE84" s="73">
        <v>0.14000000000000001</v>
      </c>
      <c r="BF84" s="72" t="s">
        <v>191</v>
      </c>
      <c r="BG84" s="72" t="s">
        <v>196</v>
      </c>
      <c r="BH84" s="72" t="s">
        <v>176</v>
      </c>
      <c r="BI84" s="81" t="str">
        <f t="shared" si="7"/>
        <v xml:space="preserve">Turbidity </v>
      </c>
      <c r="BJ84" s="72" t="s">
        <v>191</v>
      </c>
      <c r="BN84">
        <v>64</v>
      </c>
      <c r="BO84">
        <v>24</v>
      </c>
      <c r="BP84" s="72" t="s">
        <v>194</v>
      </c>
      <c r="BR84" s="72" t="s">
        <v>194</v>
      </c>
      <c r="BT84">
        <v>20</v>
      </c>
      <c r="BU84">
        <v>5</v>
      </c>
      <c r="BV84" s="72" t="s">
        <v>191</v>
      </c>
      <c r="BW84" s="72" t="s">
        <v>197</v>
      </c>
      <c r="BX84" t="s">
        <v>1067</v>
      </c>
    </row>
    <row r="85" spans="1:76" x14ac:dyDescent="0.45">
      <c r="A85" t="s">
        <v>1068</v>
      </c>
      <c r="B85" t="s">
        <v>176</v>
      </c>
      <c r="C85" t="s">
        <v>339</v>
      </c>
      <c r="D85" t="s">
        <v>1069</v>
      </c>
      <c r="E85" t="s">
        <v>1070</v>
      </c>
      <c r="F85" t="s">
        <v>1071</v>
      </c>
      <c r="G85">
        <v>9</v>
      </c>
      <c r="H85" s="72" t="s">
        <v>968</v>
      </c>
      <c r="I85" s="72" t="s">
        <v>182</v>
      </c>
      <c r="J85" s="72" t="s">
        <v>183</v>
      </c>
      <c r="K85" s="72" t="s">
        <v>184</v>
      </c>
      <c r="L85" s="72" t="s">
        <v>288</v>
      </c>
      <c r="M85" s="72" t="s">
        <v>688</v>
      </c>
      <c r="N85" s="72"/>
      <c r="O85" s="72"/>
      <c r="P85" s="72" t="s">
        <v>1072</v>
      </c>
      <c r="Q85" s="72" t="s">
        <v>1073</v>
      </c>
      <c r="R85" s="72" t="s">
        <v>712</v>
      </c>
      <c r="S85" s="72" t="s">
        <v>1074</v>
      </c>
      <c r="T85" s="72" t="s">
        <v>1075</v>
      </c>
      <c r="U85" s="72" t="s">
        <v>251</v>
      </c>
      <c r="V85" s="72" t="s">
        <v>176</v>
      </c>
      <c r="W85">
        <v>288</v>
      </c>
      <c r="X85">
        <v>288</v>
      </c>
      <c r="Y85">
        <v>0</v>
      </c>
      <c r="Z85">
        <v>1441</v>
      </c>
      <c r="AA85">
        <v>1441</v>
      </c>
      <c r="AB85">
        <v>0</v>
      </c>
      <c r="AC85" s="72" t="s">
        <v>191</v>
      </c>
      <c r="AD85" s="72" t="s">
        <v>192</v>
      </c>
      <c r="AE85" s="72" t="s">
        <v>176</v>
      </c>
      <c r="AF85" s="81" t="str">
        <f t="shared" si="4"/>
        <v>Afridev Handpump</v>
      </c>
      <c r="AG85" s="72" t="s">
        <v>193</v>
      </c>
      <c r="AH85" s="72" t="s">
        <v>191</v>
      </c>
      <c r="AI85" s="72" t="s">
        <v>16432</v>
      </c>
      <c r="AL85" t="str">
        <f t="shared" si="5"/>
        <v>Protected</v>
      </c>
      <c r="AM85">
        <v>2000</v>
      </c>
      <c r="AN85" s="72" t="s">
        <v>194</v>
      </c>
      <c r="AO85" s="72" t="s">
        <v>549</v>
      </c>
      <c r="AP85" s="72" t="s">
        <v>176</v>
      </c>
      <c r="AQ85" t="str">
        <f t="shared" si="6"/>
        <v>Does not function Non functioning water point</v>
      </c>
      <c r="AR85" s="72" t="s">
        <v>191</v>
      </c>
      <c r="AS85">
        <v>1</v>
      </c>
      <c r="AT85">
        <v>32</v>
      </c>
      <c r="AU85" s="72" t="s">
        <v>194</v>
      </c>
      <c r="AV85" s="72" t="s">
        <v>194</v>
      </c>
      <c r="AY85" s="72" t="s">
        <v>194</v>
      </c>
      <c r="BB85" s="72" t="s">
        <v>194</v>
      </c>
      <c r="BD85" s="72" t="s">
        <v>194</v>
      </c>
      <c r="BE85"/>
      <c r="BF85" s="72" t="s">
        <v>194</v>
      </c>
      <c r="BG85" s="80" t="s">
        <v>196</v>
      </c>
      <c r="BI85" s="81" t="str">
        <f t="shared" si="7"/>
        <v xml:space="preserve">Turbidity </v>
      </c>
      <c r="BN85">
        <v>0</v>
      </c>
      <c r="BO85">
        <v>0</v>
      </c>
      <c r="BP85" s="72" t="s">
        <v>194</v>
      </c>
      <c r="BR85" s="72" t="s">
        <v>194</v>
      </c>
      <c r="BT85">
        <v>0</v>
      </c>
      <c r="BU85">
        <v>0</v>
      </c>
      <c r="BV85" s="72" t="s">
        <v>194</v>
      </c>
      <c r="BW85" s="72" t="s">
        <v>550</v>
      </c>
      <c r="BX85" t="s">
        <v>1076</v>
      </c>
    </row>
    <row r="86" spans="1:76" x14ac:dyDescent="0.45">
      <c r="A86" t="s">
        <v>1077</v>
      </c>
      <c r="B86" t="s">
        <v>176</v>
      </c>
      <c r="C86" t="s">
        <v>996</v>
      </c>
      <c r="D86" t="s">
        <v>1078</v>
      </c>
      <c r="E86" t="s">
        <v>1079</v>
      </c>
      <c r="F86" t="s">
        <v>1080</v>
      </c>
      <c r="G86">
        <v>9</v>
      </c>
      <c r="H86" s="72" t="s">
        <v>968</v>
      </c>
      <c r="I86" s="72" t="s">
        <v>182</v>
      </c>
      <c r="J86" s="72" t="s">
        <v>183</v>
      </c>
      <c r="K86" s="72" t="s">
        <v>220</v>
      </c>
      <c r="L86" s="72" t="s">
        <v>220</v>
      </c>
      <c r="M86" s="72" t="s">
        <v>1081</v>
      </c>
      <c r="N86" s="72"/>
      <c r="O86" s="72"/>
      <c r="P86" s="72" t="s">
        <v>1082</v>
      </c>
      <c r="Q86" s="72" t="s">
        <v>1083</v>
      </c>
      <c r="R86" s="72" t="s">
        <v>1084</v>
      </c>
      <c r="S86" s="72" t="s">
        <v>1085</v>
      </c>
      <c r="T86" s="72" t="s">
        <v>1081</v>
      </c>
      <c r="U86" s="72" t="s">
        <v>226</v>
      </c>
      <c r="V86" s="72" t="s">
        <v>176</v>
      </c>
      <c r="W86">
        <v>48</v>
      </c>
      <c r="X86">
        <v>48</v>
      </c>
      <c r="Y86">
        <v>0</v>
      </c>
      <c r="Z86">
        <v>402</v>
      </c>
      <c r="AA86">
        <v>402</v>
      </c>
      <c r="AB86">
        <v>0</v>
      </c>
      <c r="AC86" s="72" t="s">
        <v>191</v>
      </c>
      <c r="AD86" s="72" t="s">
        <v>192</v>
      </c>
      <c r="AE86" s="72" t="s">
        <v>176</v>
      </c>
      <c r="AF86" s="81" t="str">
        <f t="shared" si="4"/>
        <v>Afridev Handpump</v>
      </c>
      <c r="AG86" s="72" t="s">
        <v>193</v>
      </c>
      <c r="AH86" s="72" t="s">
        <v>191</v>
      </c>
      <c r="AI86" s="72" t="s">
        <v>16432</v>
      </c>
      <c r="AL86" t="str">
        <f t="shared" si="5"/>
        <v>Protected</v>
      </c>
      <c r="AM86">
        <v>2013</v>
      </c>
      <c r="AN86" s="72" t="s">
        <v>191</v>
      </c>
      <c r="AQ86" t="str">
        <f t="shared" si="6"/>
        <v xml:space="preserve">Normal </v>
      </c>
      <c r="AR86" s="72" t="s">
        <v>191</v>
      </c>
      <c r="AS86">
        <v>4</v>
      </c>
      <c r="AT86">
        <v>2</v>
      </c>
      <c r="AU86" s="72" t="s">
        <v>195</v>
      </c>
      <c r="AV86" s="72" t="s">
        <v>194</v>
      </c>
      <c r="AY86" s="72" t="s">
        <v>191</v>
      </c>
      <c r="AZ86">
        <v>704</v>
      </c>
      <c r="BA86" s="72" t="s">
        <v>93</v>
      </c>
      <c r="BB86" s="72" t="s">
        <v>194</v>
      </c>
      <c r="BD86" s="72" t="s">
        <v>191</v>
      </c>
      <c r="BE86" s="73">
        <v>0.21</v>
      </c>
      <c r="BF86" s="72" t="s">
        <v>194</v>
      </c>
      <c r="BG86" s="80" t="s">
        <v>196</v>
      </c>
      <c r="BI86" s="81" t="str">
        <f t="shared" si="7"/>
        <v xml:space="preserve">Turbidity </v>
      </c>
      <c r="BN86">
        <v>50</v>
      </c>
      <c r="BO86">
        <v>24</v>
      </c>
      <c r="BP86" s="72" t="s">
        <v>194</v>
      </c>
      <c r="BR86" s="72" t="s">
        <v>194</v>
      </c>
      <c r="BT86">
        <v>20</v>
      </c>
      <c r="BU86">
        <v>5</v>
      </c>
      <c r="BV86" s="72" t="s">
        <v>191</v>
      </c>
      <c r="BW86" s="72" t="s">
        <v>197</v>
      </c>
      <c r="BX86" t="s">
        <v>1086</v>
      </c>
    </row>
    <row r="87" spans="1:76" x14ac:dyDescent="0.45">
      <c r="A87" t="s">
        <v>1087</v>
      </c>
      <c r="B87" t="s">
        <v>176</v>
      </c>
      <c r="C87" t="s">
        <v>297</v>
      </c>
      <c r="D87" t="s">
        <v>1088</v>
      </c>
      <c r="E87" t="s">
        <v>1089</v>
      </c>
      <c r="F87" t="s">
        <v>1090</v>
      </c>
      <c r="G87">
        <v>9</v>
      </c>
      <c r="H87" s="72" t="s">
        <v>968</v>
      </c>
      <c r="I87" s="72" t="s">
        <v>182</v>
      </c>
      <c r="J87" s="72" t="s">
        <v>183</v>
      </c>
      <c r="K87" s="72" t="s">
        <v>204</v>
      </c>
      <c r="L87" s="72" t="s">
        <v>676</v>
      </c>
      <c r="M87" s="72" t="s">
        <v>1091</v>
      </c>
      <c r="N87" s="72"/>
      <c r="O87" s="72"/>
      <c r="P87" s="72" t="s">
        <v>1092</v>
      </c>
      <c r="Q87" s="72" t="s">
        <v>1093</v>
      </c>
      <c r="R87" s="72" t="s">
        <v>1094</v>
      </c>
      <c r="S87" s="72" t="s">
        <v>1095</v>
      </c>
      <c r="T87" s="72" t="s">
        <v>1096</v>
      </c>
      <c r="U87" s="72" t="s">
        <v>478</v>
      </c>
      <c r="V87" s="72" t="s">
        <v>176</v>
      </c>
      <c r="W87">
        <v>45</v>
      </c>
      <c r="X87">
        <v>225</v>
      </c>
      <c r="Y87">
        <v>0</v>
      </c>
      <c r="Z87">
        <v>225</v>
      </c>
      <c r="AA87">
        <v>225</v>
      </c>
      <c r="AB87">
        <v>0</v>
      </c>
      <c r="AC87" s="72" t="s">
        <v>191</v>
      </c>
      <c r="AD87" s="72" t="s">
        <v>192</v>
      </c>
      <c r="AE87" s="72" t="s">
        <v>176</v>
      </c>
      <c r="AF87" s="81" t="str">
        <f t="shared" si="4"/>
        <v>Afridev Handpump</v>
      </c>
      <c r="AG87" s="72" t="s">
        <v>193</v>
      </c>
      <c r="AH87" s="72" t="s">
        <v>191</v>
      </c>
      <c r="AI87" s="72" t="s">
        <v>16432</v>
      </c>
      <c r="AL87" t="str">
        <f t="shared" si="5"/>
        <v>Protected</v>
      </c>
      <c r="AM87">
        <v>2016</v>
      </c>
      <c r="AN87" s="72" t="s">
        <v>191</v>
      </c>
      <c r="AQ87" t="str">
        <f t="shared" si="6"/>
        <v xml:space="preserve">Normal </v>
      </c>
      <c r="AR87" s="72" t="s">
        <v>194</v>
      </c>
      <c r="AU87" s="72" t="s">
        <v>195</v>
      </c>
      <c r="AV87" s="72" t="s">
        <v>194</v>
      </c>
      <c r="AY87" s="72" t="s">
        <v>191</v>
      </c>
      <c r="AZ87">
        <v>1102</v>
      </c>
      <c r="BA87" s="72" t="s">
        <v>93</v>
      </c>
      <c r="BB87" s="72" t="s">
        <v>194</v>
      </c>
      <c r="BD87" s="72" t="s">
        <v>191</v>
      </c>
      <c r="BE87" s="73">
        <v>0.34</v>
      </c>
      <c r="BF87" s="72" t="s">
        <v>194</v>
      </c>
      <c r="BG87" s="80" t="s">
        <v>196</v>
      </c>
      <c r="BI87" s="81" t="str">
        <f t="shared" si="7"/>
        <v xml:space="preserve">Turbidity </v>
      </c>
      <c r="BN87">
        <v>50</v>
      </c>
      <c r="BO87">
        <v>24</v>
      </c>
      <c r="BP87" s="72" t="s">
        <v>194</v>
      </c>
      <c r="BR87" s="72" t="s">
        <v>194</v>
      </c>
      <c r="BT87">
        <v>20</v>
      </c>
      <c r="BU87">
        <v>3</v>
      </c>
      <c r="BV87" s="72" t="s">
        <v>191</v>
      </c>
      <c r="BW87" s="72" t="s">
        <v>197</v>
      </c>
      <c r="BX87" t="s">
        <v>1097</v>
      </c>
    </row>
    <row r="88" spans="1:76" x14ac:dyDescent="0.45">
      <c r="A88" t="s">
        <v>1098</v>
      </c>
      <c r="B88" t="s">
        <v>176</v>
      </c>
      <c r="C88" t="s">
        <v>736</v>
      </c>
      <c r="D88" t="s">
        <v>1099</v>
      </c>
      <c r="E88" t="s">
        <v>1100</v>
      </c>
      <c r="F88" t="s">
        <v>1101</v>
      </c>
      <c r="G88">
        <v>9</v>
      </c>
      <c r="H88" s="72" t="s">
        <v>968</v>
      </c>
      <c r="I88" s="72" t="s">
        <v>182</v>
      </c>
      <c r="J88" s="72" t="s">
        <v>183</v>
      </c>
      <c r="K88" s="72" t="s">
        <v>605</v>
      </c>
      <c r="L88" s="72" t="s">
        <v>605</v>
      </c>
      <c r="M88" s="72" t="s">
        <v>988</v>
      </c>
      <c r="N88" s="72"/>
      <c r="O88" s="72"/>
      <c r="P88" s="72" t="s">
        <v>1102</v>
      </c>
      <c r="Q88" s="72" t="s">
        <v>1103</v>
      </c>
      <c r="R88" s="72" t="s">
        <v>1104</v>
      </c>
      <c r="S88" s="72" t="s">
        <v>1105</v>
      </c>
      <c r="T88" s="72" t="s">
        <v>1106</v>
      </c>
      <c r="U88" s="72" t="s">
        <v>190</v>
      </c>
      <c r="V88" s="72" t="s">
        <v>176</v>
      </c>
      <c r="W88">
        <v>208</v>
      </c>
      <c r="X88">
        <v>25</v>
      </c>
      <c r="Y88">
        <v>25</v>
      </c>
      <c r="Z88">
        <v>125</v>
      </c>
      <c r="AA88">
        <v>125</v>
      </c>
      <c r="AB88">
        <v>0</v>
      </c>
      <c r="AC88" s="72" t="s">
        <v>191</v>
      </c>
      <c r="AD88" s="72" t="s">
        <v>192</v>
      </c>
      <c r="AE88" s="72" t="s">
        <v>176</v>
      </c>
      <c r="AF88" s="81" t="str">
        <f t="shared" si="4"/>
        <v>Afridev Handpump</v>
      </c>
      <c r="AG88" s="72" t="s">
        <v>193</v>
      </c>
      <c r="AH88" s="72" t="s">
        <v>191</v>
      </c>
      <c r="AI88" s="72" t="s">
        <v>16432</v>
      </c>
      <c r="AL88" t="str">
        <f t="shared" si="5"/>
        <v>Protected</v>
      </c>
      <c r="AM88">
        <v>2002</v>
      </c>
      <c r="AN88" s="72" t="s">
        <v>191</v>
      </c>
      <c r="AQ88" t="str">
        <f t="shared" si="6"/>
        <v xml:space="preserve">Normal </v>
      </c>
      <c r="AR88" s="72" t="s">
        <v>191</v>
      </c>
      <c r="AS88">
        <v>1</v>
      </c>
      <c r="AT88">
        <v>30</v>
      </c>
      <c r="AU88" s="72" t="s">
        <v>195</v>
      </c>
      <c r="AV88" s="72" t="s">
        <v>194</v>
      </c>
      <c r="AY88" s="72" t="s">
        <v>191</v>
      </c>
      <c r="AZ88">
        <v>503</v>
      </c>
      <c r="BA88" s="75" t="s">
        <v>93</v>
      </c>
      <c r="BB88" s="72" t="s">
        <v>194</v>
      </c>
      <c r="BD88" s="72" t="s">
        <v>191</v>
      </c>
      <c r="BE88" s="73">
        <v>6.0999999999999999E-2</v>
      </c>
      <c r="BF88" s="72" t="s">
        <v>191</v>
      </c>
      <c r="BG88" s="72" t="s">
        <v>196</v>
      </c>
      <c r="BH88" s="72" t="s">
        <v>176</v>
      </c>
      <c r="BI88" s="81" t="str">
        <f t="shared" si="7"/>
        <v xml:space="preserve">Turbidity </v>
      </c>
      <c r="BJ88" s="72" t="s">
        <v>191</v>
      </c>
      <c r="BN88">
        <v>55</v>
      </c>
      <c r="BO88">
        <v>24</v>
      </c>
      <c r="BP88" s="72" t="s">
        <v>194</v>
      </c>
      <c r="BR88" s="72" t="s">
        <v>194</v>
      </c>
      <c r="BT88">
        <v>20</v>
      </c>
      <c r="BU88">
        <v>100</v>
      </c>
      <c r="BV88" s="72" t="s">
        <v>191</v>
      </c>
      <c r="BW88" s="72" t="s">
        <v>197</v>
      </c>
      <c r="BX88" t="s">
        <v>1107</v>
      </c>
    </row>
    <row r="89" spans="1:76" x14ac:dyDescent="0.45">
      <c r="A89" t="s">
        <v>1108</v>
      </c>
      <c r="B89" t="s">
        <v>176</v>
      </c>
      <c r="C89" t="s">
        <v>254</v>
      </c>
      <c r="D89" t="s">
        <v>1109</v>
      </c>
      <c r="E89" t="s">
        <v>1110</v>
      </c>
      <c r="F89" t="s">
        <v>1111</v>
      </c>
      <c r="G89">
        <v>9</v>
      </c>
      <c r="H89" s="72" t="s">
        <v>968</v>
      </c>
      <c r="I89" s="72" t="s">
        <v>182</v>
      </c>
      <c r="J89" s="72" t="s">
        <v>183</v>
      </c>
      <c r="K89" s="72" t="s">
        <v>204</v>
      </c>
      <c r="L89" s="72" t="s">
        <v>676</v>
      </c>
      <c r="M89" s="72" t="s">
        <v>906</v>
      </c>
      <c r="N89" s="72"/>
      <c r="O89" s="72"/>
      <c r="P89" s="72" t="s">
        <v>1112</v>
      </c>
      <c r="Q89" s="72" t="s">
        <v>1113</v>
      </c>
      <c r="R89" s="72" t="s">
        <v>292</v>
      </c>
      <c r="S89" s="72" t="s">
        <v>1114</v>
      </c>
      <c r="T89" s="72" t="s">
        <v>1115</v>
      </c>
      <c r="U89" s="72" t="s">
        <v>226</v>
      </c>
      <c r="V89" s="72" t="s">
        <v>176</v>
      </c>
      <c r="W89">
        <v>280</v>
      </c>
      <c r="X89">
        <v>65</v>
      </c>
      <c r="Y89">
        <v>0</v>
      </c>
      <c r="Z89">
        <v>325</v>
      </c>
      <c r="AA89">
        <v>325</v>
      </c>
      <c r="AB89">
        <v>0</v>
      </c>
      <c r="AC89" s="72" t="s">
        <v>191</v>
      </c>
      <c r="AD89" s="72" t="s">
        <v>192</v>
      </c>
      <c r="AE89" s="72" t="s">
        <v>176</v>
      </c>
      <c r="AF89" s="81" t="str">
        <f t="shared" si="4"/>
        <v>Afridev Handpump</v>
      </c>
      <c r="AG89" s="72" t="s">
        <v>877</v>
      </c>
      <c r="AH89" s="72" t="s">
        <v>191</v>
      </c>
      <c r="AI89" s="72" t="s">
        <v>16432</v>
      </c>
      <c r="AL89" t="str">
        <f t="shared" si="5"/>
        <v>Protected</v>
      </c>
      <c r="AM89">
        <v>2008</v>
      </c>
      <c r="AN89" s="72" t="s">
        <v>191</v>
      </c>
      <c r="AQ89" t="str">
        <f t="shared" si="6"/>
        <v xml:space="preserve">Poor </v>
      </c>
      <c r="AR89" s="72" t="s">
        <v>194</v>
      </c>
      <c r="AU89" s="72" t="s">
        <v>195</v>
      </c>
      <c r="AV89" s="72" t="s">
        <v>194</v>
      </c>
      <c r="AY89" s="72" t="s">
        <v>191</v>
      </c>
      <c r="AZ89">
        <v>1205</v>
      </c>
      <c r="BA89" s="72" t="s">
        <v>93</v>
      </c>
      <c r="BB89" s="72" t="s">
        <v>194</v>
      </c>
      <c r="BD89" s="72" t="s">
        <v>191</v>
      </c>
      <c r="BE89" s="73">
        <v>0.6</v>
      </c>
      <c r="BF89" s="72" t="s">
        <v>191</v>
      </c>
      <c r="BG89" s="72" t="s">
        <v>196</v>
      </c>
      <c r="BH89" s="72" t="s">
        <v>176</v>
      </c>
      <c r="BI89" s="81" t="str">
        <f t="shared" si="7"/>
        <v xml:space="preserve">Turbidity </v>
      </c>
      <c r="BJ89" s="72" t="s">
        <v>191</v>
      </c>
      <c r="BN89">
        <v>77</v>
      </c>
      <c r="BO89">
        <v>24</v>
      </c>
      <c r="BP89" s="72" t="s">
        <v>194</v>
      </c>
      <c r="BR89" s="72" t="s">
        <v>194</v>
      </c>
      <c r="BT89">
        <v>20</v>
      </c>
      <c r="BU89">
        <v>7</v>
      </c>
      <c r="BV89" s="72" t="s">
        <v>191</v>
      </c>
      <c r="BW89" s="72" t="s">
        <v>227</v>
      </c>
      <c r="BX89" t="s">
        <v>1116</v>
      </c>
    </row>
    <row r="90" spans="1:76" x14ac:dyDescent="0.45">
      <c r="A90" t="s">
        <v>1117</v>
      </c>
      <c r="B90" t="s">
        <v>176</v>
      </c>
      <c r="C90" t="s">
        <v>943</v>
      </c>
      <c r="D90" t="s">
        <v>1118</v>
      </c>
      <c r="E90" t="s">
        <v>1119</v>
      </c>
      <c r="F90" t="s">
        <v>243</v>
      </c>
      <c r="G90">
        <v>9</v>
      </c>
      <c r="H90" s="72" t="s">
        <v>968</v>
      </c>
      <c r="I90" s="72" t="s">
        <v>182</v>
      </c>
      <c r="J90" s="72" t="s">
        <v>183</v>
      </c>
      <c r="K90" s="72" t="s">
        <v>605</v>
      </c>
      <c r="L90" s="72" t="s">
        <v>1120</v>
      </c>
      <c r="M90" s="72" t="s">
        <v>1121</v>
      </c>
      <c r="N90" s="72"/>
      <c r="O90" s="72"/>
      <c r="P90" s="72" t="s">
        <v>1122</v>
      </c>
      <c r="Q90" s="72" t="s">
        <v>1123</v>
      </c>
      <c r="R90" s="72" t="s">
        <v>1124</v>
      </c>
      <c r="S90" s="72" t="s">
        <v>1125</v>
      </c>
      <c r="T90" s="72" t="s">
        <v>1126</v>
      </c>
      <c r="U90" s="72" t="s">
        <v>251</v>
      </c>
      <c r="V90" s="72" t="s">
        <v>176</v>
      </c>
      <c r="W90">
        <v>280</v>
      </c>
      <c r="X90">
        <v>280</v>
      </c>
      <c r="Y90">
        <v>0</v>
      </c>
      <c r="Z90">
        <v>1400</v>
      </c>
      <c r="AA90">
        <v>1400</v>
      </c>
      <c r="AB90">
        <v>0</v>
      </c>
      <c r="AC90" s="72" t="s">
        <v>191</v>
      </c>
      <c r="AD90" s="72" t="s">
        <v>192</v>
      </c>
      <c r="AE90" s="72" t="s">
        <v>176</v>
      </c>
      <c r="AF90" s="81" t="str">
        <f t="shared" si="4"/>
        <v>Afridev Handpump</v>
      </c>
      <c r="AG90" s="72" t="s">
        <v>193</v>
      </c>
      <c r="AH90" s="72" t="s">
        <v>191</v>
      </c>
      <c r="AI90" s="72" t="s">
        <v>16432</v>
      </c>
      <c r="AL90" t="str">
        <f t="shared" si="5"/>
        <v>Protected</v>
      </c>
      <c r="AM90">
        <v>2000</v>
      </c>
      <c r="AN90" s="72" t="s">
        <v>191</v>
      </c>
      <c r="AQ90" t="str">
        <f t="shared" si="6"/>
        <v xml:space="preserve">Normal </v>
      </c>
      <c r="AR90" s="72" t="s">
        <v>194</v>
      </c>
      <c r="AU90" s="72" t="s">
        <v>195</v>
      </c>
      <c r="AV90" s="72" t="s">
        <v>194</v>
      </c>
      <c r="AY90" s="72" t="s">
        <v>191</v>
      </c>
      <c r="AZ90">
        <v>5</v>
      </c>
      <c r="BA90" s="72" t="s">
        <v>93</v>
      </c>
      <c r="BB90" s="72" t="s">
        <v>194</v>
      </c>
      <c r="BD90" s="72" t="s">
        <v>191</v>
      </c>
      <c r="BE90" s="73">
        <v>0.25</v>
      </c>
      <c r="BF90" s="72" t="s">
        <v>191</v>
      </c>
      <c r="BG90" s="72" t="s">
        <v>196</v>
      </c>
      <c r="BH90" s="72" t="s">
        <v>176</v>
      </c>
      <c r="BI90" s="81" t="str">
        <f t="shared" si="7"/>
        <v xml:space="preserve">Turbidity </v>
      </c>
      <c r="BJ90" s="72" t="s">
        <v>191</v>
      </c>
      <c r="BN90">
        <v>60</v>
      </c>
      <c r="BO90">
        <v>24</v>
      </c>
      <c r="BP90" s="72" t="s">
        <v>194</v>
      </c>
      <c r="BR90" s="72" t="s">
        <v>194</v>
      </c>
      <c r="BT90">
        <v>20</v>
      </c>
      <c r="BU90">
        <v>4</v>
      </c>
      <c r="BV90" s="72" t="s">
        <v>191</v>
      </c>
      <c r="BW90" s="72" t="s">
        <v>197</v>
      </c>
      <c r="BX90" t="s">
        <v>1127</v>
      </c>
    </row>
    <row r="91" spans="1:76" x14ac:dyDescent="0.45">
      <c r="A91" t="s">
        <v>1128</v>
      </c>
      <c r="B91" t="s">
        <v>176</v>
      </c>
      <c r="C91" t="s">
        <v>339</v>
      </c>
      <c r="D91" t="s">
        <v>1129</v>
      </c>
      <c r="E91" t="s">
        <v>1130</v>
      </c>
      <c r="F91" t="s">
        <v>1131</v>
      </c>
      <c r="G91">
        <v>9</v>
      </c>
      <c r="H91" s="72" t="s">
        <v>968</v>
      </c>
      <c r="I91" s="72" t="s">
        <v>182</v>
      </c>
      <c r="J91" s="72" t="s">
        <v>183</v>
      </c>
      <c r="K91" s="72" t="s">
        <v>184</v>
      </c>
      <c r="L91" s="72" t="s">
        <v>288</v>
      </c>
      <c r="M91" s="72" t="s">
        <v>1132</v>
      </c>
      <c r="N91" s="72"/>
      <c r="O91" s="72"/>
      <c r="P91" s="72" t="s">
        <v>1133</v>
      </c>
      <c r="Q91" s="72" t="s">
        <v>1134</v>
      </c>
      <c r="R91" s="72" t="s">
        <v>486</v>
      </c>
      <c r="S91" s="72" t="s">
        <v>1135</v>
      </c>
      <c r="T91" s="72" t="s">
        <v>1136</v>
      </c>
      <c r="U91" s="72" t="s">
        <v>251</v>
      </c>
      <c r="V91" s="72" t="s">
        <v>176</v>
      </c>
      <c r="W91">
        <v>50</v>
      </c>
      <c r="X91">
        <v>50</v>
      </c>
      <c r="Y91">
        <v>0</v>
      </c>
      <c r="Z91">
        <v>250</v>
      </c>
      <c r="AA91">
        <v>250</v>
      </c>
      <c r="AB91">
        <v>0</v>
      </c>
      <c r="AC91" s="72" t="s">
        <v>191</v>
      </c>
      <c r="AD91" s="72" t="s">
        <v>192</v>
      </c>
      <c r="AE91" s="72" t="s">
        <v>176</v>
      </c>
      <c r="AF91" s="81" t="str">
        <f t="shared" si="4"/>
        <v>Afridev Handpump</v>
      </c>
      <c r="AG91" s="72" t="s">
        <v>193</v>
      </c>
      <c r="AH91" s="72" t="s">
        <v>191</v>
      </c>
      <c r="AI91" s="72" t="s">
        <v>16432</v>
      </c>
      <c r="AL91" t="str">
        <f t="shared" si="5"/>
        <v>Protected</v>
      </c>
      <c r="AM91">
        <v>2019</v>
      </c>
      <c r="AN91" s="72" t="s">
        <v>191</v>
      </c>
      <c r="AQ91" t="str">
        <f t="shared" si="6"/>
        <v xml:space="preserve">Normal </v>
      </c>
      <c r="AR91" s="72" t="s">
        <v>194</v>
      </c>
      <c r="AU91" s="72" t="s">
        <v>195</v>
      </c>
      <c r="AV91" s="72" t="s">
        <v>194</v>
      </c>
      <c r="AY91" s="72" t="s">
        <v>191</v>
      </c>
      <c r="AZ91">
        <v>1407</v>
      </c>
      <c r="BA91" s="72" t="s">
        <v>93</v>
      </c>
      <c r="BB91" s="72" t="s">
        <v>194</v>
      </c>
      <c r="BD91" s="72" t="s">
        <v>191</v>
      </c>
      <c r="BE91" s="73">
        <v>0.56999999999999995</v>
      </c>
      <c r="BF91" s="72" t="s">
        <v>191</v>
      </c>
      <c r="BG91" s="72" t="s">
        <v>196</v>
      </c>
      <c r="BH91" s="72" t="s">
        <v>176</v>
      </c>
      <c r="BI91" s="81" t="str">
        <f t="shared" si="7"/>
        <v xml:space="preserve">Turbidity </v>
      </c>
      <c r="BJ91" s="72" t="s">
        <v>191</v>
      </c>
      <c r="BN91">
        <v>47</v>
      </c>
      <c r="BO91">
        <v>24</v>
      </c>
      <c r="BP91" s="72" t="s">
        <v>194</v>
      </c>
      <c r="BR91" s="72" t="s">
        <v>194</v>
      </c>
      <c r="BT91">
        <v>20</v>
      </c>
      <c r="BU91">
        <v>120</v>
      </c>
      <c r="BV91" s="72" t="s">
        <v>191</v>
      </c>
      <c r="BW91" s="72" t="s">
        <v>197</v>
      </c>
      <c r="BX91" t="s">
        <v>1137</v>
      </c>
    </row>
    <row r="92" spans="1:76" x14ac:dyDescent="0.45">
      <c r="A92" t="s">
        <v>1138</v>
      </c>
      <c r="B92" t="s">
        <v>176</v>
      </c>
      <c r="C92" t="s">
        <v>297</v>
      </c>
      <c r="D92" t="s">
        <v>1139</v>
      </c>
      <c r="E92" t="s">
        <v>1140</v>
      </c>
      <c r="F92" t="s">
        <v>1141</v>
      </c>
      <c r="G92">
        <v>9</v>
      </c>
      <c r="H92" s="72" t="s">
        <v>968</v>
      </c>
      <c r="I92" s="72" t="s">
        <v>182</v>
      </c>
      <c r="J92" s="72" t="s">
        <v>183</v>
      </c>
      <c r="K92" s="72" t="s">
        <v>204</v>
      </c>
      <c r="L92" s="72" t="s">
        <v>676</v>
      </c>
      <c r="M92" s="72" t="s">
        <v>1091</v>
      </c>
      <c r="N92" s="72"/>
      <c r="O92" s="72"/>
      <c r="P92" s="72" t="s">
        <v>1142</v>
      </c>
      <c r="Q92" s="72" t="s">
        <v>1143</v>
      </c>
      <c r="R92" s="72" t="s">
        <v>1144</v>
      </c>
      <c r="S92" s="72" t="s">
        <v>1145</v>
      </c>
      <c r="T92" s="72" t="s">
        <v>1146</v>
      </c>
      <c r="U92" s="72" t="s">
        <v>478</v>
      </c>
      <c r="V92" s="72" t="s">
        <v>176</v>
      </c>
      <c r="W92">
        <v>255</v>
      </c>
      <c r="X92">
        <v>51</v>
      </c>
      <c r="Y92">
        <v>51</v>
      </c>
      <c r="Z92">
        <v>255</v>
      </c>
      <c r="AA92">
        <v>255</v>
      </c>
      <c r="AB92">
        <v>0</v>
      </c>
      <c r="AC92" s="72" t="s">
        <v>191</v>
      </c>
      <c r="AD92" s="72" t="s">
        <v>192</v>
      </c>
      <c r="AE92" s="72" t="s">
        <v>176</v>
      </c>
      <c r="AF92" s="81" t="str">
        <f t="shared" si="4"/>
        <v>Afridev Handpump</v>
      </c>
      <c r="AG92" s="72" t="s">
        <v>877</v>
      </c>
      <c r="AH92" s="72" t="s">
        <v>191</v>
      </c>
      <c r="AI92" s="72" t="s">
        <v>16432</v>
      </c>
      <c r="AL92" t="str">
        <f t="shared" si="5"/>
        <v>Protected</v>
      </c>
      <c r="AM92">
        <v>2014</v>
      </c>
      <c r="AN92" s="72" t="s">
        <v>191</v>
      </c>
      <c r="AQ92" t="str">
        <f t="shared" si="6"/>
        <v xml:space="preserve">Normal </v>
      </c>
      <c r="AR92" s="72" t="s">
        <v>191</v>
      </c>
      <c r="AS92">
        <v>2</v>
      </c>
      <c r="AT92">
        <v>24</v>
      </c>
      <c r="AU92" s="72" t="s">
        <v>195</v>
      </c>
      <c r="AV92" s="72" t="s">
        <v>194</v>
      </c>
      <c r="AY92" s="72" t="s">
        <v>191</v>
      </c>
      <c r="AZ92">
        <v>1103</v>
      </c>
      <c r="BA92" s="72" t="s">
        <v>213</v>
      </c>
      <c r="BB92" s="72" t="s">
        <v>194</v>
      </c>
      <c r="BD92" s="72" t="s">
        <v>191</v>
      </c>
      <c r="BE92" s="73">
        <v>0.63</v>
      </c>
      <c r="BF92" s="72" t="s">
        <v>194</v>
      </c>
      <c r="BG92" s="80" t="s">
        <v>196</v>
      </c>
      <c r="BI92" s="81" t="str">
        <f t="shared" si="7"/>
        <v xml:space="preserve">Turbidity </v>
      </c>
      <c r="BN92">
        <v>50</v>
      </c>
      <c r="BO92">
        <v>6</v>
      </c>
      <c r="BP92" s="72" t="s">
        <v>194</v>
      </c>
      <c r="BR92" s="72" t="s">
        <v>194</v>
      </c>
      <c r="BT92">
        <v>20</v>
      </c>
      <c r="BU92">
        <v>8</v>
      </c>
      <c r="BV92" s="72" t="s">
        <v>194</v>
      </c>
      <c r="BW92" s="72" t="s">
        <v>197</v>
      </c>
      <c r="BX92" t="s">
        <v>1147</v>
      </c>
    </row>
    <row r="93" spans="1:76" x14ac:dyDescent="0.45">
      <c r="A93" t="s">
        <v>1148</v>
      </c>
      <c r="B93" t="s">
        <v>176</v>
      </c>
      <c r="C93" t="s">
        <v>663</v>
      </c>
      <c r="D93" t="s">
        <v>1149</v>
      </c>
      <c r="E93" t="s">
        <v>1150</v>
      </c>
      <c r="F93" t="s">
        <v>1151</v>
      </c>
      <c r="G93">
        <v>9</v>
      </c>
      <c r="H93" s="72" t="s">
        <v>968</v>
      </c>
      <c r="I93" s="72" t="s">
        <v>182</v>
      </c>
      <c r="J93" s="72" t="s">
        <v>183</v>
      </c>
      <c r="K93" s="72" t="s">
        <v>605</v>
      </c>
      <c r="L93" s="72" t="s">
        <v>606</v>
      </c>
      <c r="M93" s="72" t="s">
        <v>969</v>
      </c>
      <c r="N93" s="72"/>
      <c r="O93" s="72"/>
      <c r="P93" s="72" t="s">
        <v>1152</v>
      </c>
      <c r="Q93" s="72" t="s">
        <v>1153</v>
      </c>
      <c r="R93" s="72" t="s">
        <v>1154</v>
      </c>
      <c r="S93" s="72" t="s">
        <v>1155</v>
      </c>
      <c r="T93" s="72" t="s">
        <v>969</v>
      </c>
      <c r="U93" s="72" t="s">
        <v>478</v>
      </c>
      <c r="V93" s="72" t="s">
        <v>176</v>
      </c>
      <c r="W93">
        <v>400</v>
      </c>
      <c r="X93">
        <v>400</v>
      </c>
      <c r="Y93">
        <v>0</v>
      </c>
      <c r="Z93">
        <v>500</v>
      </c>
      <c r="AA93">
        <v>500</v>
      </c>
      <c r="AB93">
        <v>0</v>
      </c>
      <c r="AC93" s="72" t="s">
        <v>191</v>
      </c>
      <c r="AD93" s="72" t="s">
        <v>192</v>
      </c>
      <c r="AE93" s="72" t="s">
        <v>176</v>
      </c>
      <c r="AF93" s="81" t="str">
        <f t="shared" si="4"/>
        <v>Afridev Handpump</v>
      </c>
      <c r="AG93" s="72" t="s">
        <v>193</v>
      </c>
      <c r="AH93" s="72" t="s">
        <v>194</v>
      </c>
      <c r="AI93" s="72" t="s">
        <v>16433</v>
      </c>
      <c r="AL93" t="str">
        <f t="shared" si="5"/>
        <v>Unprotected</v>
      </c>
      <c r="AM93">
        <v>2014</v>
      </c>
      <c r="AN93" s="72" t="s">
        <v>191</v>
      </c>
      <c r="AQ93" t="str">
        <f t="shared" si="6"/>
        <v xml:space="preserve">Poor </v>
      </c>
      <c r="AR93" s="72" t="s">
        <v>191</v>
      </c>
      <c r="AS93">
        <v>2</v>
      </c>
      <c r="AT93">
        <v>7</v>
      </c>
      <c r="AU93" s="72" t="s">
        <v>195</v>
      </c>
      <c r="AV93" s="72" t="s">
        <v>194</v>
      </c>
      <c r="AY93" s="72" t="s">
        <v>191</v>
      </c>
      <c r="AZ93">
        <v>205</v>
      </c>
      <c r="BA93" s="72" t="s">
        <v>93</v>
      </c>
      <c r="BB93" s="72" t="s">
        <v>194</v>
      </c>
      <c r="BD93" s="72" t="s">
        <v>191</v>
      </c>
      <c r="BE93" s="73">
        <v>0.38</v>
      </c>
      <c r="BF93" s="72" t="s">
        <v>191</v>
      </c>
      <c r="BG93" s="72" t="s">
        <v>196</v>
      </c>
      <c r="BH93" s="72" t="s">
        <v>176</v>
      </c>
      <c r="BI93" s="81" t="str">
        <f t="shared" si="7"/>
        <v xml:space="preserve">Turbidity </v>
      </c>
      <c r="BJ93" s="72" t="s">
        <v>191</v>
      </c>
      <c r="BN93">
        <v>53</v>
      </c>
      <c r="BO93">
        <v>1</v>
      </c>
      <c r="BP93" s="72" t="s">
        <v>194</v>
      </c>
      <c r="BR93" s="72" t="s">
        <v>194</v>
      </c>
      <c r="BT93">
        <v>20</v>
      </c>
      <c r="BU93">
        <v>4</v>
      </c>
      <c r="BV93" s="72" t="s">
        <v>191</v>
      </c>
      <c r="BW93" s="72" t="s">
        <v>227</v>
      </c>
      <c r="BX93" t="s">
        <v>1156</v>
      </c>
    </row>
    <row r="94" spans="1:76" x14ac:dyDescent="0.45">
      <c r="A94" t="s">
        <v>1157</v>
      </c>
      <c r="B94" t="s">
        <v>176</v>
      </c>
      <c r="C94" t="s">
        <v>339</v>
      </c>
      <c r="D94" t="s">
        <v>1158</v>
      </c>
      <c r="E94" t="s">
        <v>1159</v>
      </c>
      <c r="F94" t="s">
        <v>1160</v>
      </c>
      <c r="G94">
        <v>9</v>
      </c>
      <c r="H94" s="72" t="s">
        <v>968</v>
      </c>
      <c r="I94" s="72" t="s">
        <v>182</v>
      </c>
      <c r="J94" s="72" t="s">
        <v>183</v>
      </c>
      <c r="K94" s="72" t="s">
        <v>184</v>
      </c>
      <c r="L94" s="72" t="s">
        <v>288</v>
      </c>
      <c r="M94" s="72" t="s">
        <v>1132</v>
      </c>
      <c r="N94" s="72"/>
      <c r="O94" s="72"/>
      <c r="P94" s="72" t="s">
        <v>1161</v>
      </c>
      <c r="Q94" s="72" t="s">
        <v>1162</v>
      </c>
      <c r="R94" s="72" t="s">
        <v>1163</v>
      </c>
      <c r="S94" s="72" t="s">
        <v>1164</v>
      </c>
      <c r="T94" s="72" t="s">
        <v>365</v>
      </c>
      <c r="U94" s="72" t="s">
        <v>176</v>
      </c>
      <c r="V94" s="72" t="s">
        <v>1165</v>
      </c>
      <c r="W94">
        <v>30</v>
      </c>
      <c r="X94">
        <v>30</v>
      </c>
      <c r="Y94">
        <v>0</v>
      </c>
      <c r="Z94">
        <v>150</v>
      </c>
      <c r="AA94">
        <v>150</v>
      </c>
      <c r="AB94">
        <v>0</v>
      </c>
      <c r="AC94" s="72" t="s">
        <v>191</v>
      </c>
      <c r="AD94" s="72" t="s">
        <v>192</v>
      </c>
      <c r="AE94" s="72" t="s">
        <v>176</v>
      </c>
      <c r="AF94" s="81" t="str">
        <f t="shared" si="4"/>
        <v>Afridev Handpump</v>
      </c>
      <c r="AG94" s="72" t="s">
        <v>193</v>
      </c>
      <c r="AH94" s="72" t="s">
        <v>191</v>
      </c>
      <c r="AI94" s="72" t="s">
        <v>16432</v>
      </c>
      <c r="AL94" t="str">
        <f t="shared" si="5"/>
        <v>Protected</v>
      </c>
      <c r="AM94">
        <v>1995</v>
      </c>
      <c r="AN94" s="72" t="s">
        <v>191</v>
      </c>
      <c r="AQ94" t="str">
        <f t="shared" si="6"/>
        <v xml:space="preserve">Normal </v>
      </c>
      <c r="AR94" s="72" t="s">
        <v>194</v>
      </c>
      <c r="AU94" s="72" t="s">
        <v>195</v>
      </c>
      <c r="AV94" s="72" t="s">
        <v>194</v>
      </c>
      <c r="AY94" s="72" t="s">
        <v>191</v>
      </c>
      <c r="AZ94">
        <v>1408</v>
      </c>
      <c r="BA94" s="72" t="s">
        <v>93</v>
      </c>
      <c r="BB94" s="72" t="s">
        <v>194</v>
      </c>
      <c r="BD94" s="72" t="s">
        <v>194</v>
      </c>
      <c r="BF94" s="72" t="s">
        <v>191</v>
      </c>
      <c r="BG94" s="72" t="s">
        <v>196</v>
      </c>
      <c r="BH94" s="72" t="s">
        <v>176</v>
      </c>
      <c r="BI94" s="81" t="str">
        <f t="shared" si="7"/>
        <v xml:space="preserve">Turbidity </v>
      </c>
      <c r="BJ94" s="72" t="s">
        <v>191</v>
      </c>
      <c r="BN94">
        <v>80</v>
      </c>
      <c r="BO94">
        <v>24</v>
      </c>
      <c r="BP94" s="72" t="s">
        <v>194</v>
      </c>
      <c r="BR94" s="72" t="s">
        <v>194</v>
      </c>
      <c r="BT94">
        <v>20</v>
      </c>
      <c r="BU94">
        <v>100</v>
      </c>
      <c r="BV94" s="72" t="s">
        <v>191</v>
      </c>
      <c r="BW94" s="72" t="s">
        <v>197</v>
      </c>
      <c r="BX94" t="s">
        <v>1166</v>
      </c>
    </row>
    <row r="95" spans="1:76" x14ac:dyDescent="0.45">
      <c r="A95" t="s">
        <v>1167</v>
      </c>
      <c r="B95" t="s">
        <v>176</v>
      </c>
      <c r="C95" t="s">
        <v>297</v>
      </c>
      <c r="D95" t="s">
        <v>1168</v>
      </c>
      <c r="E95" t="s">
        <v>1169</v>
      </c>
      <c r="F95" t="s">
        <v>1170</v>
      </c>
      <c r="G95">
        <v>9</v>
      </c>
      <c r="H95" s="72" t="s">
        <v>968</v>
      </c>
      <c r="I95" s="72" t="s">
        <v>182</v>
      </c>
      <c r="J95" s="72" t="s">
        <v>183</v>
      </c>
      <c r="K95" s="72" t="s">
        <v>204</v>
      </c>
      <c r="L95" s="72" t="s">
        <v>676</v>
      </c>
      <c r="M95" s="72" t="s">
        <v>1171</v>
      </c>
      <c r="N95" s="72"/>
      <c r="O95" s="72"/>
      <c r="P95" s="72" t="s">
        <v>1172</v>
      </c>
      <c r="Q95" s="72" t="s">
        <v>1173</v>
      </c>
      <c r="R95" s="72" t="s">
        <v>1174</v>
      </c>
      <c r="S95" s="72" t="s">
        <v>1175</v>
      </c>
      <c r="T95" s="72" t="s">
        <v>1176</v>
      </c>
      <c r="U95" s="72" t="s">
        <v>251</v>
      </c>
      <c r="V95" s="72" t="s">
        <v>176</v>
      </c>
      <c r="W95">
        <v>150</v>
      </c>
      <c r="X95">
        <v>150</v>
      </c>
      <c r="Y95">
        <v>0</v>
      </c>
      <c r="Z95">
        <v>750</v>
      </c>
      <c r="AA95">
        <v>750</v>
      </c>
      <c r="AB95">
        <v>0</v>
      </c>
      <c r="AC95" s="72" t="s">
        <v>191</v>
      </c>
      <c r="AD95" s="72" t="s">
        <v>192</v>
      </c>
      <c r="AE95" s="72" t="s">
        <v>176</v>
      </c>
      <c r="AF95" s="81" t="str">
        <f t="shared" si="4"/>
        <v>Afridev Handpump</v>
      </c>
      <c r="AG95" s="72" t="s">
        <v>193</v>
      </c>
      <c r="AH95" s="72" t="s">
        <v>191</v>
      </c>
      <c r="AI95" s="72" t="s">
        <v>16432</v>
      </c>
      <c r="AL95" t="str">
        <f t="shared" si="5"/>
        <v>Protected</v>
      </c>
      <c r="AM95">
        <v>2017</v>
      </c>
      <c r="AN95" s="72" t="s">
        <v>191</v>
      </c>
      <c r="AQ95" t="str">
        <f t="shared" si="6"/>
        <v xml:space="preserve">Normal </v>
      </c>
      <c r="AR95" s="72" t="s">
        <v>194</v>
      </c>
      <c r="AU95" s="72" t="s">
        <v>195</v>
      </c>
      <c r="AV95" s="72" t="s">
        <v>194</v>
      </c>
      <c r="AY95" s="72" t="s">
        <v>191</v>
      </c>
      <c r="AZ95">
        <v>1104</v>
      </c>
      <c r="BA95" s="72" t="s">
        <v>93</v>
      </c>
      <c r="BB95" s="72" t="s">
        <v>194</v>
      </c>
      <c r="BD95" s="72" t="s">
        <v>191</v>
      </c>
      <c r="BE95" s="73">
        <v>0.28999999999999998</v>
      </c>
      <c r="BF95" s="72" t="s">
        <v>194</v>
      </c>
      <c r="BG95" s="80" t="s">
        <v>196</v>
      </c>
      <c r="BI95" s="81" t="str">
        <f t="shared" si="7"/>
        <v xml:space="preserve">Turbidity </v>
      </c>
      <c r="BN95">
        <v>50</v>
      </c>
      <c r="BO95">
        <v>24</v>
      </c>
      <c r="BP95" s="72" t="s">
        <v>194</v>
      </c>
      <c r="BR95" s="72" t="s">
        <v>194</v>
      </c>
      <c r="BT95">
        <v>20</v>
      </c>
      <c r="BU95">
        <v>5</v>
      </c>
      <c r="BV95" s="72" t="s">
        <v>191</v>
      </c>
      <c r="BW95" s="72" t="s">
        <v>197</v>
      </c>
      <c r="BX95" t="s">
        <v>1177</v>
      </c>
    </row>
    <row r="96" spans="1:76" x14ac:dyDescent="0.45">
      <c r="A96" t="s">
        <v>1178</v>
      </c>
      <c r="B96" t="s">
        <v>176</v>
      </c>
      <c r="C96" t="s">
        <v>254</v>
      </c>
      <c r="D96" t="s">
        <v>1179</v>
      </c>
      <c r="E96" t="s">
        <v>1180</v>
      </c>
      <c r="F96" t="s">
        <v>1181</v>
      </c>
      <c r="G96">
        <v>9</v>
      </c>
      <c r="H96" s="72" t="s">
        <v>968</v>
      </c>
      <c r="I96" s="72" t="s">
        <v>182</v>
      </c>
      <c r="J96" s="72" t="s">
        <v>183</v>
      </c>
      <c r="K96" s="72" t="s">
        <v>204</v>
      </c>
      <c r="L96" s="72" t="s">
        <v>676</v>
      </c>
      <c r="M96" s="72" t="s">
        <v>676</v>
      </c>
      <c r="N96" s="72"/>
      <c r="O96" s="72"/>
      <c r="P96" s="72" t="s">
        <v>1182</v>
      </c>
      <c r="Q96" s="72" t="s">
        <v>1183</v>
      </c>
      <c r="R96" s="72" t="s">
        <v>475</v>
      </c>
      <c r="S96" s="72" t="s">
        <v>1184</v>
      </c>
      <c r="T96" s="72" t="s">
        <v>1185</v>
      </c>
      <c r="U96" s="72" t="s">
        <v>226</v>
      </c>
      <c r="V96" s="72" t="s">
        <v>176</v>
      </c>
      <c r="W96">
        <v>351</v>
      </c>
      <c r="X96">
        <v>301</v>
      </c>
      <c r="Y96">
        <v>50</v>
      </c>
      <c r="Z96">
        <v>335</v>
      </c>
      <c r="AA96">
        <v>0</v>
      </c>
      <c r="AB96">
        <v>250</v>
      </c>
      <c r="AC96" s="72" t="s">
        <v>191</v>
      </c>
      <c r="AD96" s="72" t="s">
        <v>192</v>
      </c>
      <c r="AE96" s="72" t="s">
        <v>176</v>
      </c>
      <c r="AF96" s="81" t="str">
        <f t="shared" si="4"/>
        <v>Afridev Handpump</v>
      </c>
      <c r="AG96" s="72" t="s">
        <v>193</v>
      </c>
      <c r="AH96" s="72" t="s">
        <v>191</v>
      </c>
      <c r="AI96" s="72" t="s">
        <v>16432</v>
      </c>
      <c r="AL96" t="str">
        <f t="shared" si="5"/>
        <v>Protected</v>
      </c>
      <c r="AM96">
        <v>2003</v>
      </c>
      <c r="AN96" s="72" t="s">
        <v>191</v>
      </c>
      <c r="AQ96" t="str">
        <f t="shared" si="6"/>
        <v xml:space="preserve">Poor </v>
      </c>
      <c r="AR96" s="72" t="s">
        <v>191</v>
      </c>
      <c r="AS96">
        <v>2</v>
      </c>
      <c r="AT96">
        <v>4</v>
      </c>
      <c r="AU96" s="72" t="s">
        <v>195</v>
      </c>
      <c r="AV96" s="72" t="s">
        <v>194</v>
      </c>
      <c r="AY96" s="72" t="s">
        <v>191</v>
      </c>
      <c r="AZ96">
        <v>1206</v>
      </c>
      <c r="BA96" s="72" t="s">
        <v>93</v>
      </c>
      <c r="BB96" s="72" t="s">
        <v>194</v>
      </c>
      <c r="BD96" s="72" t="s">
        <v>191</v>
      </c>
      <c r="BE96" s="73">
        <v>0.66</v>
      </c>
      <c r="BF96" s="72" t="s">
        <v>191</v>
      </c>
      <c r="BG96" s="72" t="s">
        <v>196</v>
      </c>
      <c r="BH96" s="72" t="s">
        <v>176</v>
      </c>
      <c r="BI96" s="81" t="str">
        <f t="shared" si="7"/>
        <v xml:space="preserve">Turbidity </v>
      </c>
      <c r="BJ96" s="72" t="s">
        <v>191</v>
      </c>
      <c r="BN96">
        <v>71</v>
      </c>
      <c r="BO96">
        <v>24</v>
      </c>
      <c r="BP96" s="72" t="s">
        <v>194</v>
      </c>
      <c r="BR96" s="72" t="s">
        <v>194</v>
      </c>
      <c r="BT96">
        <v>20</v>
      </c>
      <c r="BU96">
        <v>5</v>
      </c>
      <c r="BV96" s="72" t="s">
        <v>191</v>
      </c>
      <c r="BW96" s="72" t="s">
        <v>227</v>
      </c>
      <c r="BX96" t="s">
        <v>1186</v>
      </c>
    </row>
    <row r="97" spans="1:76" x14ac:dyDescent="0.45">
      <c r="A97" t="s">
        <v>1187</v>
      </c>
      <c r="B97" t="s">
        <v>176</v>
      </c>
      <c r="C97" t="s">
        <v>600</v>
      </c>
      <c r="D97" t="s">
        <v>1188</v>
      </c>
      <c r="E97" t="s">
        <v>1189</v>
      </c>
      <c r="F97" t="s">
        <v>1190</v>
      </c>
      <c r="G97">
        <v>9</v>
      </c>
      <c r="H97" s="72" t="s">
        <v>968</v>
      </c>
      <c r="I97" s="72" t="s">
        <v>182</v>
      </c>
      <c r="J97" s="72" t="s">
        <v>183</v>
      </c>
      <c r="K97" s="72" t="s">
        <v>605</v>
      </c>
      <c r="L97" s="72" t="s">
        <v>605</v>
      </c>
      <c r="M97" s="72" t="s">
        <v>1020</v>
      </c>
      <c r="N97" s="72"/>
      <c r="O97" s="72"/>
      <c r="P97" s="72" t="s">
        <v>1191</v>
      </c>
      <c r="Q97" s="72" t="s">
        <v>1192</v>
      </c>
      <c r="R97" s="72" t="s">
        <v>248</v>
      </c>
      <c r="S97" s="72" t="s">
        <v>1193</v>
      </c>
      <c r="T97" s="72" t="s">
        <v>1025</v>
      </c>
      <c r="U97" s="72" t="s">
        <v>251</v>
      </c>
      <c r="V97" s="72" t="s">
        <v>176</v>
      </c>
      <c r="W97">
        <v>115</v>
      </c>
      <c r="X97">
        <v>115</v>
      </c>
      <c r="Y97">
        <v>0</v>
      </c>
      <c r="Z97">
        <v>420</v>
      </c>
      <c r="AA97">
        <v>750</v>
      </c>
      <c r="AB97">
        <v>0</v>
      </c>
      <c r="AC97" s="72" t="s">
        <v>191</v>
      </c>
      <c r="AD97" s="72" t="s">
        <v>192</v>
      </c>
      <c r="AE97" s="72" t="s">
        <v>176</v>
      </c>
      <c r="AF97" s="81" t="str">
        <f t="shared" si="4"/>
        <v>Afridev Handpump</v>
      </c>
      <c r="AG97" s="72" t="s">
        <v>193</v>
      </c>
      <c r="AH97" s="72" t="s">
        <v>191</v>
      </c>
      <c r="AI97" s="72" t="s">
        <v>16432</v>
      </c>
      <c r="AL97" t="str">
        <f t="shared" si="5"/>
        <v>Protected</v>
      </c>
      <c r="AM97">
        <v>1997</v>
      </c>
      <c r="AN97" s="72" t="s">
        <v>191</v>
      </c>
      <c r="AQ97" t="str">
        <f t="shared" si="6"/>
        <v xml:space="preserve">Normal </v>
      </c>
      <c r="AR97" s="72" t="s">
        <v>194</v>
      </c>
      <c r="AU97" s="72" t="s">
        <v>195</v>
      </c>
      <c r="AV97" s="72" t="s">
        <v>194</v>
      </c>
      <c r="AY97" s="72" t="s">
        <v>191</v>
      </c>
      <c r="AZ97">
        <v>1306</v>
      </c>
      <c r="BA97" s="72" t="s">
        <v>93</v>
      </c>
      <c r="BB97" s="72" t="s">
        <v>194</v>
      </c>
      <c r="BD97" s="72" t="s">
        <v>191</v>
      </c>
      <c r="BE97" s="73">
        <v>2.06</v>
      </c>
      <c r="BF97" s="72" t="s">
        <v>191</v>
      </c>
      <c r="BG97" s="72" t="s">
        <v>196</v>
      </c>
      <c r="BH97" s="72" t="s">
        <v>176</v>
      </c>
      <c r="BI97" s="81" t="str">
        <f t="shared" si="7"/>
        <v xml:space="preserve">Turbidity </v>
      </c>
      <c r="BJ97" s="72" t="s">
        <v>191</v>
      </c>
      <c r="BN97">
        <v>69</v>
      </c>
      <c r="BO97">
        <v>24</v>
      </c>
      <c r="BP97" s="72" t="s">
        <v>194</v>
      </c>
      <c r="BR97" s="72" t="s">
        <v>194</v>
      </c>
      <c r="BT97">
        <v>20</v>
      </c>
      <c r="BU97">
        <v>5</v>
      </c>
      <c r="BV97" s="72" t="s">
        <v>191</v>
      </c>
      <c r="BW97" s="72" t="s">
        <v>197</v>
      </c>
      <c r="BX97" t="s">
        <v>1194</v>
      </c>
    </row>
    <row r="98" spans="1:76" x14ac:dyDescent="0.45">
      <c r="A98" t="s">
        <v>1195</v>
      </c>
      <c r="B98" t="s">
        <v>176</v>
      </c>
      <c r="C98" t="s">
        <v>339</v>
      </c>
      <c r="D98" t="s">
        <v>1196</v>
      </c>
      <c r="E98" t="s">
        <v>1197</v>
      </c>
      <c r="F98" t="s">
        <v>1198</v>
      </c>
      <c r="G98">
        <v>9</v>
      </c>
      <c r="H98" s="72" t="s">
        <v>968</v>
      </c>
      <c r="I98" s="72" t="s">
        <v>182</v>
      </c>
      <c r="J98" s="72" t="s">
        <v>183</v>
      </c>
      <c r="K98" s="72" t="s">
        <v>184</v>
      </c>
      <c r="L98" s="72" t="s">
        <v>288</v>
      </c>
      <c r="M98" s="72" t="s">
        <v>1199</v>
      </c>
      <c r="N98" s="72"/>
      <c r="O98" s="72"/>
      <c r="P98" s="72" t="s">
        <v>1200</v>
      </c>
      <c r="Q98" s="72" t="s">
        <v>1201</v>
      </c>
      <c r="R98" s="72" t="s">
        <v>1202</v>
      </c>
      <c r="S98" s="72" t="s">
        <v>1203</v>
      </c>
      <c r="T98" s="72" t="s">
        <v>365</v>
      </c>
      <c r="U98" s="72" t="s">
        <v>251</v>
      </c>
      <c r="V98" s="72" t="s">
        <v>176</v>
      </c>
      <c r="W98">
        <v>100</v>
      </c>
      <c r="X98">
        <v>100</v>
      </c>
      <c r="Y98">
        <v>0</v>
      </c>
      <c r="Z98">
        <v>501</v>
      </c>
      <c r="AA98">
        <v>501</v>
      </c>
      <c r="AB98">
        <v>0</v>
      </c>
      <c r="AC98" s="72" t="s">
        <v>191</v>
      </c>
      <c r="AD98" s="72" t="s">
        <v>192</v>
      </c>
      <c r="AE98" s="72" t="s">
        <v>176</v>
      </c>
      <c r="AF98" s="81" t="str">
        <f t="shared" si="4"/>
        <v>Afridev Handpump</v>
      </c>
      <c r="AG98" s="72" t="s">
        <v>193</v>
      </c>
      <c r="AH98" s="72" t="s">
        <v>191</v>
      </c>
      <c r="AI98" s="72" t="s">
        <v>16432</v>
      </c>
      <c r="AL98" t="str">
        <f t="shared" si="5"/>
        <v>Protected</v>
      </c>
      <c r="AM98">
        <v>2013</v>
      </c>
      <c r="AN98" s="72" t="s">
        <v>191</v>
      </c>
      <c r="AQ98" t="str">
        <f t="shared" si="6"/>
        <v xml:space="preserve">Normal </v>
      </c>
      <c r="AR98" s="72" t="s">
        <v>191</v>
      </c>
      <c r="AS98">
        <v>2</v>
      </c>
      <c r="AT98">
        <v>30</v>
      </c>
      <c r="AU98" s="72" t="s">
        <v>195</v>
      </c>
      <c r="AV98" s="72" t="s">
        <v>194</v>
      </c>
      <c r="AY98" s="72" t="s">
        <v>191</v>
      </c>
      <c r="AZ98">
        <v>1409</v>
      </c>
      <c r="BA98" s="72" t="s">
        <v>93</v>
      </c>
      <c r="BB98" s="72" t="s">
        <v>194</v>
      </c>
      <c r="BD98" s="72" t="s">
        <v>191</v>
      </c>
      <c r="BE98" s="73">
        <v>0.47</v>
      </c>
      <c r="BF98" s="72" t="s">
        <v>191</v>
      </c>
      <c r="BG98" s="72" t="s">
        <v>196</v>
      </c>
      <c r="BH98" s="72" t="s">
        <v>176</v>
      </c>
      <c r="BI98" s="81" t="str">
        <f t="shared" si="7"/>
        <v xml:space="preserve">Turbidity </v>
      </c>
      <c r="BJ98" s="72" t="s">
        <v>191</v>
      </c>
      <c r="BN98">
        <v>85</v>
      </c>
      <c r="BO98">
        <v>24</v>
      </c>
      <c r="BP98" s="72" t="s">
        <v>194</v>
      </c>
      <c r="BR98" s="72" t="s">
        <v>194</v>
      </c>
      <c r="BT98">
        <v>40</v>
      </c>
      <c r="BU98">
        <v>160</v>
      </c>
      <c r="BV98" s="72" t="s">
        <v>191</v>
      </c>
      <c r="BW98" s="72" t="s">
        <v>197</v>
      </c>
      <c r="BX98" t="s">
        <v>1204</v>
      </c>
    </row>
    <row r="99" spans="1:76" x14ac:dyDescent="0.45">
      <c r="A99" t="s">
        <v>1205</v>
      </c>
      <c r="B99" t="s">
        <v>176</v>
      </c>
      <c r="C99" t="s">
        <v>216</v>
      </c>
      <c r="D99" t="s">
        <v>1206</v>
      </c>
      <c r="E99" t="s">
        <v>1207</v>
      </c>
      <c r="F99" t="s">
        <v>1208</v>
      </c>
      <c r="G99">
        <v>9</v>
      </c>
      <c r="H99" s="72" t="s">
        <v>968</v>
      </c>
      <c r="I99" s="72" t="s">
        <v>182</v>
      </c>
      <c r="J99" s="72" t="s">
        <v>183</v>
      </c>
      <c r="K99" s="72" t="s">
        <v>220</v>
      </c>
      <c r="L99" s="72" t="s">
        <v>1209</v>
      </c>
      <c r="M99" s="72" t="s">
        <v>1209</v>
      </c>
      <c r="N99" s="72"/>
      <c r="O99" s="72"/>
      <c r="P99" s="72" t="s">
        <v>1210</v>
      </c>
      <c r="Q99" s="72" t="s">
        <v>1211</v>
      </c>
      <c r="R99" s="72" t="s">
        <v>1144</v>
      </c>
      <c r="S99" s="72" t="s">
        <v>1212</v>
      </c>
      <c r="T99" s="72" t="s">
        <v>1209</v>
      </c>
      <c r="U99" s="72" t="s">
        <v>190</v>
      </c>
      <c r="V99" s="72" t="s">
        <v>176</v>
      </c>
      <c r="W99">
        <v>82</v>
      </c>
      <c r="X99">
        <v>82</v>
      </c>
      <c r="Y99">
        <v>0</v>
      </c>
      <c r="Z99">
        <v>0</v>
      </c>
      <c r="AA99">
        <v>410</v>
      </c>
      <c r="AB99">
        <v>0</v>
      </c>
      <c r="AC99" s="72" t="s">
        <v>191</v>
      </c>
      <c r="AD99" s="72" t="s">
        <v>192</v>
      </c>
      <c r="AE99" s="72" t="s">
        <v>176</v>
      </c>
      <c r="AF99" s="81" t="str">
        <f t="shared" si="4"/>
        <v>Afridev Handpump</v>
      </c>
      <c r="AG99" s="72" t="s">
        <v>193</v>
      </c>
      <c r="AH99" s="72" t="s">
        <v>191</v>
      </c>
      <c r="AI99" s="72" t="s">
        <v>16432</v>
      </c>
      <c r="AL99" t="str">
        <f t="shared" si="5"/>
        <v>Protected</v>
      </c>
      <c r="AM99">
        <v>2004</v>
      </c>
      <c r="AN99" s="72" t="s">
        <v>194</v>
      </c>
      <c r="AO99" s="72" t="s">
        <v>549</v>
      </c>
      <c r="AP99" s="72" t="s">
        <v>176</v>
      </c>
      <c r="AQ99" t="str">
        <f t="shared" si="6"/>
        <v>Does not function Non functioning water point</v>
      </c>
      <c r="AR99" s="72" t="s">
        <v>194</v>
      </c>
      <c r="AU99" s="72" t="s">
        <v>194</v>
      </c>
      <c r="AV99" s="72" t="s">
        <v>194</v>
      </c>
      <c r="AY99" s="72" t="s">
        <v>194</v>
      </c>
      <c r="BB99" s="72" t="s">
        <v>194</v>
      </c>
      <c r="BD99" s="72" t="s">
        <v>194</v>
      </c>
      <c r="BE99"/>
      <c r="BF99" s="72" t="s">
        <v>194</v>
      </c>
      <c r="BG99" s="80" t="s">
        <v>196</v>
      </c>
      <c r="BI99" s="81" t="str">
        <f t="shared" si="7"/>
        <v xml:space="preserve">Turbidity </v>
      </c>
      <c r="BN99">
        <v>0</v>
      </c>
      <c r="BO99">
        <v>0</v>
      </c>
      <c r="BP99" s="72" t="s">
        <v>194</v>
      </c>
      <c r="BR99" s="72" t="s">
        <v>194</v>
      </c>
      <c r="BT99">
        <v>0</v>
      </c>
      <c r="BU99">
        <v>0</v>
      </c>
      <c r="BV99" s="72" t="s">
        <v>194</v>
      </c>
      <c r="BW99" s="72" t="s">
        <v>550</v>
      </c>
      <c r="BX99" t="s">
        <v>1213</v>
      </c>
    </row>
    <row r="100" spans="1:76" x14ac:dyDescent="0.45">
      <c r="A100" t="s">
        <v>1214</v>
      </c>
      <c r="B100" t="s">
        <v>176</v>
      </c>
      <c r="C100" t="s">
        <v>254</v>
      </c>
      <c r="D100" t="s">
        <v>1215</v>
      </c>
      <c r="E100" t="s">
        <v>1216</v>
      </c>
      <c r="F100" t="s">
        <v>1019</v>
      </c>
      <c r="G100">
        <v>9</v>
      </c>
      <c r="H100" s="72" t="s">
        <v>968</v>
      </c>
      <c r="I100" s="72" t="s">
        <v>182</v>
      </c>
      <c r="J100" s="72" t="s">
        <v>183</v>
      </c>
      <c r="K100" s="72" t="s">
        <v>204</v>
      </c>
      <c r="L100" s="72" t="s">
        <v>676</v>
      </c>
      <c r="M100" s="72" t="s">
        <v>676</v>
      </c>
      <c r="N100" s="72"/>
      <c r="O100" s="72"/>
      <c r="P100" s="72" t="s">
        <v>1217</v>
      </c>
      <c r="Q100" s="72" t="s">
        <v>1218</v>
      </c>
      <c r="R100" s="72" t="s">
        <v>1219</v>
      </c>
      <c r="S100" s="72" t="s">
        <v>1220</v>
      </c>
      <c r="T100" s="72" t="s">
        <v>1221</v>
      </c>
      <c r="U100" s="72" t="s">
        <v>251</v>
      </c>
      <c r="V100" s="72" t="s">
        <v>176</v>
      </c>
      <c r="W100">
        <v>351</v>
      </c>
      <c r="X100">
        <v>301</v>
      </c>
      <c r="Y100">
        <v>50</v>
      </c>
      <c r="Z100">
        <v>1000</v>
      </c>
      <c r="AA100">
        <v>1000</v>
      </c>
      <c r="AB100">
        <v>0</v>
      </c>
      <c r="AC100" s="72" t="s">
        <v>191</v>
      </c>
      <c r="AD100" s="72" t="s">
        <v>192</v>
      </c>
      <c r="AE100" s="72" t="s">
        <v>176</v>
      </c>
      <c r="AF100" s="81" t="str">
        <f t="shared" si="4"/>
        <v>Afridev Handpump</v>
      </c>
      <c r="AG100" s="72" t="s">
        <v>193</v>
      </c>
      <c r="AH100" s="72" t="s">
        <v>191</v>
      </c>
      <c r="AI100" s="72" t="s">
        <v>16432</v>
      </c>
      <c r="AL100" t="str">
        <f t="shared" si="5"/>
        <v>Protected</v>
      </c>
      <c r="AM100">
        <v>1998</v>
      </c>
      <c r="AN100" s="72" t="s">
        <v>191</v>
      </c>
      <c r="AQ100" t="str">
        <f t="shared" si="6"/>
        <v xml:space="preserve">Normal </v>
      </c>
      <c r="AR100" s="72" t="s">
        <v>191</v>
      </c>
      <c r="AS100">
        <v>7</v>
      </c>
      <c r="AT100">
        <v>10</v>
      </c>
      <c r="AU100" s="72" t="s">
        <v>195</v>
      </c>
      <c r="AV100" s="72" t="s">
        <v>194</v>
      </c>
      <c r="AY100" s="72" t="s">
        <v>191</v>
      </c>
      <c r="AZ100">
        <v>1207</v>
      </c>
      <c r="BA100" s="72" t="s">
        <v>93</v>
      </c>
      <c r="BB100" s="72" t="s">
        <v>194</v>
      </c>
      <c r="BD100" s="72" t="s">
        <v>191</v>
      </c>
      <c r="BE100" s="73">
        <v>0.04</v>
      </c>
      <c r="BF100" s="72" t="s">
        <v>191</v>
      </c>
      <c r="BG100" s="72" t="s">
        <v>196</v>
      </c>
      <c r="BH100" s="72" t="s">
        <v>176</v>
      </c>
      <c r="BI100" s="81" t="str">
        <f t="shared" si="7"/>
        <v xml:space="preserve">Turbidity </v>
      </c>
      <c r="BJ100" s="72" t="s">
        <v>191</v>
      </c>
      <c r="BN100">
        <v>79</v>
      </c>
      <c r="BO100">
        <v>24</v>
      </c>
      <c r="BP100" s="72" t="s">
        <v>194</v>
      </c>
      <c r="BR100" s="72" t="s">
        <v>194</v>
      </c>
      <c r="BT100">
        <v>20</v>
      </c>
      <c r="BU100">
        <v>4</v>
      </c>
      <c r="BV100" s="72" t="s">
        <v>191</v>
      </c>
      <c r="BW100" s="72" t="s">
        <v>197</v>
      </c>
      <c r="BX100" t="s">
        <v>1222</v>
      </c>
    </row>
    <row r="101" spans="1:76" x14ac:dyDescent="0.45">
      <c r="A101" t="s">
        <v>1223</v>
      </c>
      <c r="B101" t="s">
        <v>176</v>
      </c>
      <c r="C101" t="s">
        <v>736</v>
      </c>
      <c r="D101" t="s">
        <v>1224</v>
      </c>
      <c r="E101" t="s">
        <v>1225</v>
      </c>
      <c r="F101" t="s">
        <v>1226</v>
      </c>
      <c r="G101">
        <v>9</v>
      </c>
      <c r="H101" s="72" t="s">
        <v>968</v>
      </c>
      <c r="I101" s="72" t="s">
        <v>182</v>
      </c>
      <c r="J101" s="72" t="s">
        <v>183</v>
      </c>
      <c r="K101" s="72" t="s">
        <v>605</v>
      </c>
      <c r="L101" s="72" t="s">
        <v>605</v>
      </c>
      <c r="M101" s="72" t="s">
        <v>1227</v>
      </c>
      <c r="N101" s="72"/>
      <c r="O101" s="72"/>
      <c r="P101" s="72" t="s">
        <v>1228</v>
      </c>
      <c r="Q101" s="72" t="s">
        <v>1229</v>
      </c>
      <c r="R101" s="72" t="s">
        <v>1230</v>
      </c>
      <c r="S101" s="72" t="s">
        <v>1231</v>
      </c>
      <c r="T101" s="72" t="s">
        <v>1232</v>
      </c>
      <c r="U101" s="72" t="s">
        <v>226</v>
      </c>
      <c r="V101" s="72" t="s">
        <v>176</v>
      </c>
      <c r="W101">
        <v>200</v>
      </c>
      <c r="X101">
        <v>150</v>
      </c>
      <c r="Y101">
        <v>50</v>
      </c>
      <c r="Z101">
        <v>750</v>
      </c>
      <c r="AA101">
        <v>750</v>
      </c>
      <c r="AB101">
        <v>250</v>
      </c>
      <c r="AC101" s="72" t="s">
        <v>191</v>
      </c>
      <c r="AD101" s="72" t="s">
        <v>192</v>
      </c>
      <c r="AE101" s="72" t="s">
        <v>176</v>
      </c>
      <c r="AF101" s="81" t="str">
        <f t="shared" si="4"/>
        <v>Afridev Handpump</v>
      </c>
      <c r="AG101" s="72" t="s">
        <v>193</v>
      </c>
      <c r="AH101" s="72" t="s">
        <v>191</v>
      </c>
      <c r="AI101" s="72" t="s">
        <v>16432</v>
      </c>
      <c r="AL101" t="str">
        <f t="shared" si="5"/>
        <v>Protected</v>
      </c>
      <c r="AM101">
        <v>2013</v>
      </c>
      <c r="AN101" s="72" t="s">
        <v>191</v>
      </c>
      <c r="AQ101" t="str">
        <f t="shared" si="6"/>
        <v xml:space="preserve">Normal </v>
      </c>
      <c r="AR101" s="72" t="s">
        <v>191</v>
      </c>
      <c r="AS101">
        <v>1</v>
      </c>
      <c r="AT101">
        <v>27</v>
      </c>
      <c r="AU101" s="72" t="s">
        <v>195</v>
      </c>
      <c r="AV101" s="72" t="s">
        <v>194</v>
      </c>
      <c r="AY101" s="72" t="s">
        <v>191</v>
      </c>
      <c r="AZ101">
        <v>504</v>
      </c>
      <c r="BA101" s="75" t="s">
        <v>93</v>
      </c>
      <c r="BB101" s="72" t="s">
        <v>194</v>
      </c>
      <c r="BD101" s="72" t="s">
        <v>191</v>
      </c>
      <c r="BE101" s="73">
        <v>0.11</v>
      </c>
      <c r="BF101" s="72" t="s">
        <v>191</v>
      </c>
      <c r="BG101" s="72" t="s">
        <v>196</v>
      </c>
      <c r="BH101" s="72" t="s">
        <v>176</v>
      </c>
      <c r="BI101" s="81" t="str">
        <f t="shared" si="7"/>
        <v xml:space="preserve">Turbidity </v>
      </c>
      <c r="BJ101" s="72" t="s">
        <v>191</v>
      </c>
      <c r="BN101">
        <v>46</v>
      </c>
      <c r="BO101">
        <v>24</v>
      </c>
      <c r="BP101" s="72" t="s">
        <v>194</v>
      </c>
      <c r="BR101" s="72" t="s">
        <v>194</v>
      </c>
      <c r="BT101">
        <v>40</v>
      </c>
      <c r="BU101">
        <v>200</v>
      </c>
      <c r="BV101" s="72" t="s">
        <v>191</v>
      </c>
      <c r="BW101" s="72" t="s">
        <v>197</v>
      </c>
      <c r="BX101" t="s">
        <v>1233</v>
      </c>
    </row>
    <row r="102" spans="1:76" x14ac:dyDescent="0.45">
      <c r="A102" t="s">
        <v>1234</v>
      </c>
      <c r="B102" t="s">
        <v>176</v>
      </c>
      <c r="C102" t="s">
        <v>230</v>
      </c>
      <c r="D102" t="s">
        <v>1235</v>
      </c>
      <c r="E102" t="s">
        <v>1236</v>
      </c>
      <c r="F102" t="s">
        <v>1237</v>
      </c>
      <c r="G102">
        <v>9</v>
      </c>
      <c r="H102" s="72" t="s">
        <v>968</v>
      </c>
      <c r="I102" s="72" t="s">
        <v>182</v>
      </c>
      <c r="J102" s="72" t="s">
        <v>183</v>
      </c>
      <c r="K102" s="72" t="s">
        <v>220</v>
      </c>
      <c r="L102" s="72" t="s">
        <v>220</v>
      </c>
      <c r="M102" s="72" t="s">
        <v>1039</v>
      </c>
      <c r="N102" s="72"/>
      <c r="O102" s="72"/>
      <c r="P102" s="72" t="s">
        <v>1238</v>
      </c>
      <c r="Q102" s="72" t="s">
        <v>1239</v>
      </c>
      <c r="R102" s="72" t="s">
        <v>280</v>
      </c>
      <c r="S102" s="72" t="s">
        <v>1240</v>
      </c>
      <c r="T102" s="72" t="s">
        <v>1241</v>
      </c>
      <c r="U102" s="72" t="s">
        <v>251</v>
      </c>
      <c r="V102" s="72" t="s">
        <v>176</v>
      </c>
      <c r="W102">
        <v>96</v>
      </c>
      <c r="X102">
        <v>71</v>
      </c>
      <c r="Y102">
        <v>25</v>
      </c>
      <c r="Z102">
        <v>155</v>
      </c>
      <c r="AA102">
        <v>355</v>
      </c>
      <c r="AB102">
        <v>125</v>
      </c>
      <c r="AC102" s="72" t="s">
        <v>191</v>
      </c>
      <c r="AD102" s="72" t="s">
        <v>192</v>
      </c>
      <c r="AE102" s="72" t="s">
        <v>176</v>
      </c>
      <c r="AF102" s="81" t="str">
        <f t="shared" si="4"/>
        <v>Afridev Handpump</v>
      </c>
      <c r="AG102" s="72" t="s">
        <v>193</v>
      </c>
      <c r="AH102" s="72" t="s">
        <v>191</v>
      </c>
      <c r="AI102" s="72" t="s">
        <v>16432</v>
      </c>
      <c r="AL102" t="str">
        <f t="shared" si="5"/>
        <v>Protected</v>
      </c>
      <c r="AM102">
        <v>2013</v>
      </c>
      <c r="AN102" s="72" t="s">
        <v>191</v>
      </c>
      <c r="AQ102" t="str">
        <f t="shared" si="6"/>
        <v xml:space="preserve">Normal </v>
      </c>
      <c r="AR102" s="72" t="s">
        <v>194</v>
      </c>
      <c r="AU102" s="72" t="s">
        <v>195</v>
      </c>
      <c r="AV102" s="72" t="s">
        <v>194</v>
      </c>
      <c r="AY102" s="72" t="s">
        <v>191</v>
      </c>
      <c r="AZ102">
        <v>1718</v>
      </c>
      <c r="BA102" s="72" t="s">
        <v>93</v>
      </c>
      <c r="BB102" s="72" t="s">
        <v>194</v>
      </c>
      <c r="BD102" s="72" t="s">
        <v>191</v>
      </c>
      <c r="BE102" s="73">
        <v>0.02</v>
      </c>
      <c r="BF102" s="72" t="s">
        <v>191</v>
      </c>
      <c r="BG102" s="72" t="s">
        <v>196</v>
      </c>
      <c r="BH102" s="72" t="s">
        <v>176</v>
      </c>
      <c r="BI102" s="81" t="str">
        <f t="shared" si="7"/>
        <v xml:space="preserve">Turbidity </v>
      </c>
      <c r="BJ102" s="72" t="s">
        <v>191</v>
      </c>
      <c r="BN102">
        <v>76</v>
      </c>
      <c r="BO102">
        <v>24</v>
      </c>
      <c r="BP102" s="72" t="s">
        <v>194</v>
      </c>
      <c r="BR102" s="72" t="s">
        <v>194</v>
      </c>
      <c r="BT102">
        <v>40</v>
      </c>
      <c r="BU102">
        <v>5</v>
      </c>
      <c r="BV102" s="72" t="s">
        <v>191</v>
      </c>
      <c r="BW102" s="72" t="s">
        <v>197</v>
      </c>
      <c r="BX102" t="s">
        <v>1242</v>
      </c>
    </row>
    <row r="103" spans="1:76" x14ac:dyDescent="0.45">
      <c r="A103" t="s">
        <v>1243</v>
      </c>
      <c r="B103" t="s">
        <v>176</v>
      </c>
      <c r="C103" t="s">
        <v>265</v>
      </c>
      <c r="D103" t="s">
        <v>1244</v>
      </c>
      <c r="E103" t="s">
        <v>1245</v>
      </c>
      <c r="F103" t="s">
        <v>219</v>
      </c>
      <c r="G103">
        <v>9</v>
      </c>
      <c r="H103" s="72" t="s">
        <v>968</v>
      </c>
      <c r="I103" s="72" t="s">
        <v>182</v>
      </c>
      <c r="J103" s="72" t="s">
        <v>183</v>
      </c>
      <c r="K103" s="72" t="s">
        <v>184</v>
      </c>
      <c r="L103" s="72" t="s">
        <v>1246</v>
      </c>
      <c r="M103" s="72" t="s">
        <v>1246</v>
      </c>
      <c r="N103" s="72"/>
      <c r="O103" s="72"/>
      <c r="P103" s="72" t="s">
        <v>1247</v>
      </c>
      <c r="Q103" s="72" t="s">
        <v>1248</v>
      </c>
      <c r="R103" s="72" t="s">
        <v>1249</v>
      </c>
      <c r="S103" s="72" t="s">
        <v>1250</v>
      </c>
      <c r="T103" s="72" t="s">
        <v>1251</v>
      </c>
      <c r="U103" s="72" t="s">
        <v>251</v>
      </c>
      <c r="V103" s="72" t="s">
        <v>176</v>
      </c>
      <c r="W103">
        <v>300</v>
      </c>
      <c r="X103">
        <v>300</v>
      </c>
      <c r="Y103">
        <v>300</v>
      </c>
      <c r="Z103">
        <v>1500</v>
      </c>
      <c r="AA103">
        <v>1500</v>
      </c>
      <c r="AB103">
        <v>0</v>
      </c>
      <c r="AC103" s="72" t="s">
        <v>191</v>
      </c>
      <c r="AD103" s="72" t="s">
        <v>192</v>
      </c>
      <c r="AE103" s="72" t="s">
        <v>176</v>
      </c>
      <c r="AF103" s="81" t="str">
        <f t="shared" si="4"/>
        <v>Afridev Handpump</v>
      </c>
      <c r="AG103" s="72" t="s">
        <v>193</v>
      </c>
      <c r="AH103" s="72" t="s">
        <v>191</v>
      </c>
      <c r="AI103" s="72" t="s">
        <v>16432</v>
      </c>
      <c r="AL103" t="str">
        <f t="shared" si="5"/>
        <v>Protected</v>
      </c>
      <c r="AM103">
        <v>2004</v>
      </c>
      <c r="AN103" s="72" t="s">
        <v>191</v>
      </c>
      <c r="AQ103" t="str">
        <f t="shared" si="6"/>
        <v xml:space="preserve">Poor </v>
      </c>
      <c r="AR103" s="72" t="s">
        <v>191</v>
      </c>
      <c r="AS103">
        <v>2</v>
      </c>
      <c r="AT103">
        <v>14</v>
      </c>
      <c r="AU103" s="72" t="s">
        <v>195</v>
      </c>
      <c r="AV103" s="72" t="s">
        <v>194</v>
      </c>
      <c r="AY103" s="72" t="s">
        <v>191</v>
      </c>
      <c r="AZ103">
        <v>608</v>
      </c>
      <c r="BA103" s="72" t="s">
        <v>93</v>
      </c>
      <c r="BB103" s="72" t="s">
        <v>194</v>
      </c>
      <c r="BD103" s="72" t="s">
        <v>191</v>
      </c>
      <c r="BE103" s="73">
        <v>0.03</v>
      </c>
      <c r="BF103" s="72" t="s">
        <v>191</v>
      </c>
      <c r="BG103" s="72" t="s">
        <v>196</v>
      </c>
      <c r="BH103" s="72" t="s">
        <v>176</v>
      </c>
      <c r="BI103" s="81" t="str">
        <f t="shared" si="7"/>
        <v xml:space="preserve">Turbidity </v>
      </c>
      <c r="BJ103" s="72" t="s">
        <v>191</v>
      </c>
      <c r="BN103">
        <v>46</v>
      </c>
      <c r="BO103">
        <v>24</v>
      </c>
      <c r="BP103" s="72" t="s">
        <v>194</v>
      </c>
      <c r="BR103" s="72" t="s">
        <v>194</v>
      </c>
      <c r="BT103">
        <v>20</v>
      </c>
      <c r="BU103">
        <v>2</v>
      </c>
      <c r="BV103" s="72" t="s">
        <v>191</v>
      </c>
      <c r="BW103" s="72" t="s">
        <v>227</v>
      </c>
      <c r="BX103" t="s">
        <v>1252</v>
      </c>
    </row>
    <row r="104" spans="1:76" x14ac:dyDescent="0.45">
      <c r="A104" t="s">
        <v>1253</v>
      </c>
      <c r="B104" t="s">
        <v>176</v>
      </c>
      <c r="C104" t="s">
        <v>943</v>
      </c>
      <c r="D104" t="s">
        <v>1254</v>
      </c>
      <c r="E104" t="s">
        <v>1255</v>
      </c>
      <c r="F104" t="s">
        <v>1256</v>
      </c>
      <c r="G104">
        <v>9</v>
      </c>
      <c r="H104" s="72" t="s">
        <v>968</v>
      </c>
      <c r="I104" s="72" t="s">
        <v>182</v>
      </c>
      <c r="J104" s="72" t="s">
        <v>183</v>
      </c>
      <c r="K104" s="72" t="s">
        <v>605</v>
      </c>
      <c r="L104" s="72" t="s">
        <v>606</v>
      </c>
      <c r="M104" s="72" t="s">
        <v>1257</v>
      </c>
      <c r="N104" s="72"/>
      <c r="O104" s="72"/>
      <c r="P104" s="72" t="s">
        <v>1258</v>
      </c>
      <c r="Q104" s="72" t="s">
        <v>1259</v>
      </c>
      <c r="R104" s="72" t="s">
        <v>303</v>
      </c>
      <c r="S104" s="72" t="s">
        <v>1260</v>
      </c>
      <c r="T104" s="72" t="s">
        <v>1257</v>
      </c>
      <c r="U104" s="72" t="s">
        <v>251</v>
      </c>
      <c r="V104" s="72" t="s">
        <v>176</v>
      </c>
      <c r="W104">
        <v>230</v>
      </c>
      <c r="X104">
        <v>230</v>
      </c>
      <c r="Y104">
        <v>0</v>
      </c>
      <c r="Z104">
        <v>1150</v>
      </c>
      <c r="AA104">
        <v>1150</v>
      </c>
      <c r="AB104">
        <v>0</v>
      </c>
      <c r="AC104" s="72" t="s">
        <v>191</v>
      </c>
      <c r="AD104" s="72" t="s">
        <v>192</v>
      </c>
      <c r="AE104" s="72" t="s">
        <v>176</v>
      </c>
      <c r="AF104" s="81" t="str">
        <f t="shared" si="4"/>
        <v>Afridev Handpump</v>
      </c>
      <c r="AG104" s="72" t="s">
        <v>193</v>
      </c>
      <c r="AH104" s="72" t="s">
        <v>191</v>
      </c>
      <c r="AI104" s="72" t="s">
        <v>16432</v>
      </c>
      <c r="AL104" t="str">
        <f t="shared" si="5"/>
        <v>Protected</v>
      </c>
      <c r="AM104">
        <v>2018</v>
      </c>
      <c r="AN104" s="72" t="s">
        <v>191</v>
      </c>
      <c r="AQ104" t="str">
        <f t="shared" si="6"/>
        <v xml:space="preserve">Normal </v>
      </c>
      <c r="AR104" s="72" t="s">
        <v>194</v>
      </c>
      <c r="AU104" s="72" t="s">
        <v>195</v>
      </c>
      <c r="AV104" s="72" t="s">
        <v>194</v>
      </c>
      <c r="AY104" s="72" t="s">
        <v>191</v>
      </c>
      <c r="AZ104">
        <v>7</v>
      </c>
      <c r="BA104" s="72" t="s">
        <v>93</v>
      </c>
      <c r="BB104" s="72" t="s">
        <v>194</v>
      </c>
      <c r="BD104" s="72" t="s">
        <v>191</v>
      </c>
      <c r="BE104" s="73">
        <v>0.17</v>
      </c>
      <c r="BF104" s="72" t="s">
        <v>191</v>
      </c>
      <c r="BG104" s="72" t="s">
        <v>196</v>
      </c>
      <c r="BH104" s="72" t="s">
        <v>176</v>
      </c>
      <c r="BI104" s="81" t="str">
        <f t="shared" si="7"/>
        <v xml:space="preserve">Turbidity </v>
      </c>
      <c r="BJ104" s="72" t="s">
        <v>191</v>
      </c>
      <c r="BN104">
        <v>45</v>
      </c>
      <c r="BO104">
        <v>24</v>
      </c>
      <c r="BP104" s="72" t="s">
        <v>194</v>
      </c>
      <c r="BR104" s="72" t="s">
        <v>194</v>
      </c>
      <c r="BT104">
        <v>20</v>
      </c>
      <c r="BU104">
        <v>3</v>
      </c>
      <c r="BV104" s="72" t="s">
        <v>191</v>
      </c>
      <c r="BW104" s="72" t="s">
        <v>197</v>
      </c>
      <c r="BX104" t="s">
        <v>1261</v>
      </c>
    </row>
    <row r="105" spans="1:76" x14ac:dyDescent="0.45">
      <c r="A105" t="s">
        <v>1262</v>
      </c>
      <c r="B105" t="s">
        <v>176</v>
      </c>
      <c r="C105" t="s">
        <v>230</v>
      </c>
      <c r="D105" t="s">
        <v>1263</v>
      </c>
      <c r="E105" t="s">
        <v>1264</v>
      </c>
      <c r="F105" t="s">
        <v>1265</v>
      </c>
      <c r="G105">
        <v>9</v>
      </c>
      <c r="H105" s="72" t="s">
        <v>968</v>
      </c>
      <c r="I105" s="72" t="s">
        <v>182</v>
      </c>
      <c r="J105" s="72" t="s">
        <v>183</v>
      </c>
      <c r="K105" s="72" t="s">
        <v>220</v>
      </c>
      <c r="L105" s="72" t="s">
        <v>220</v>
      </c>
      <c r="M105" s="72" t="s">
        <v>1039</v>
      </c>
      <c r="N105" s="72"/>
      <c r="O105" s="72"/>
      <c r="P105" s="72" t="s">
        <v>1266</v>
      </c>
      <c r="Q105" s="72" t="s">
        <v>1267</v>
      </c>
      <c r="R105" s="72" t="s">
        <v>1268</v>
      </c>
      <c r="S105" s="72" t="s">
        <v>1269</v>
      </c>
      <c r="T105" s="72" t="s">
        <v>1270</v>
      </c>
      <c r="U105" s="72" t="s">
        <v>226</v>
      </c>
      <c r="V105" s="72" t="s">
        <v>176</v>
      </c>
      <c r="W105">
        <v>96</v>
      </c>
      <c r="X105">
        <v>71</v>
      </c>
      <c r="Y105">
        <v>25</v>
      </c>
      <c r="Z105">
        <v>200</v>
      </c>
      <c r="AA105">
        <v>355</v>
      </c>
      <c r="AB105">
        <v>125</v>
      </c>
      <c r="AC105" s="72" t="s">
        <v>191</v>
      </c>
      <c r="AD105" s="72" t="s">
        <v>192</v>
      </c>
      <c r="AE105" s="72" t="s">
        <v>176</v>
      </c>
      <c r="AF105" s="81" t="str">
        <f t="shared" si="4"/>
        <v>Afridev Handpump</v>
      </c>
      <c r="AG105" s="72" t="s">
        <v>193</v>
      </c>
      <c r="AH105" s="72" t="s">
        <v>191</v>
      </c>
      <c r="AI105" s="72" t="s">
        <v>16432</v>
      </c>
      <c r="AL105" t="str">
        <f t="shared" si="5"/>
        <v>Protected</v>
      </c>
      <c r="AM105">
        <v>2016</v>
      </c>
      <c r="AN105" s="72" t="s">
        <v>191</v>
      </c>
      <c r="AQ105" t="str">
        <f t="shared" si="6"/>
        <v xml:space="preserve">Normal </v>
      </c>
      <c r="AR105" s="72" t="s">
        <v>194</v>
      </c>
      <c r="AU105" s="72" t="s">
        <v>195</v>
      </c>
      <c r="AV105" s="72" t="s">
        <v>194</v>
      </c>
      <c r="AY105" s="72" t="s">
        <v>191</v>
      </c>
      <c r="AZ105">
        <v>1717</v>
      </c>
      <c r="BA105" s="72" t="s">
        <v>93</v>
      </c>
      <c r="BB105" s="72" t="s">
        <v>194</v>
      </c>
      <c r="BD105" s="72" t="s">
        <v>191</v>
      </c>
      <c r="BE105" s="73">
        <v>0.37</v>
      </c>
      <c r="BF105" s="72" t="s">
        <v>191</v>
      </c>
      <c r="BG105" s="72" t="s">
        <v>196</v>
      </c>
      <c r="BH105" s="72" t="s">
        <v>176</v>
      </c>
      <c r="BI105" s="81" t="str">
        <f t="shared" si="7"/>
        <v xml:space="preserve">Turbidity </v>
      </c>
      <c r="BJ105" s="72" t="s">
        <v>191</v>
      </c>
      <c r="BN105">
        <v>54</v>
      </c>
      <c r="BO105">
        <v>24</v>
      </c>
      <c r="BP105" s="72" t="s">
        <v>194</v>
      </c>
      <c r="BR105" s="72" t="s">
        <v>194</v>
      </c>
      <c r="BT105">
        <v>40</v>
      </c>
      <c r="BU105">
        <v>6</v>
      </c>
      <c r="BV105" s="72" t="s">
        <v>191</v>
      </c>
      <c r="BW105" s="72" t="s">
        <v>197</v>
      </c>
      <c r="BX105" t="s">
        <v>1271</v>
      </c>
    </row>
    <row r="106" spans="1:76" x14ac:dyDescent="0.45">
      <c r="A106" t="s">
        <v>1272</v>
      </c>
      <c r="B106" t="s">
        <v>176</v>
      </c>
      <c r="C106" t="s">
        <v>254</v>
      </c>
      <c r="D106" t="s">
        <v>1273</v>
      </c>
      <c r="E106" t="s">
        <v>1274</v>
      </c>
      <c r="F106" t="s">
        <v>1275</v>
      </c>
      <c r="G106">
        <v>9</v>
      </c>
      <c r="H106" s="72" t="s">
        <v>968</v>
      </c>
      <c r="I106" s="72" t="s">
        <v>182</v>
      </c>
      <c r="J106" s="72" t="s">
        <v>183</v>
      </c>
      <c r="K106" s="72" t="s">
        <v>204</v>
      </c>
      <c r="L106" s="72" t="s">
        <v>676</v>
      </c>
      <c r="M106" s="72" t="s">
        <v>676</v>
      </c>
      <c r="N106" s="72"/>
      <c r="O106" s="72"/>
      <c r="P106" s="72" t="s">
        <v>1276</v>
      </c>
      <c r="Q106" s="72" t="s">
        <v>1277</v>
      </c>
      <c r="R106" s="72" t="s">
        <v>1278</v>
      </c>
      <c r="S106" s="72" t="s">
        <v>1279</v>
      </c>
      <c r="T106" s="72" t="s">
        <v>1280</v>
      </c>
      <c r="U106" s="72" t="s">
        <v>226</v>
      </c>
      <c r="V106" s="72" t="s">
        <v>176</v>
      </c>
      <c r="W106">
        <v>351</v>
      </c>
      <c r="X106">
        <v>301</v>
      </c>
      <c r="Y106">
        <v>50</v>
      </c>
      <c r="Z106">
        <v>150</v>
      </c>
      <c r="AA106">
        <v>150</v>
      </c>
      <c r="AB106">
        <v>0</v>
      </c>
      <c r="AC106" s="72" t="s">
        <v>191</v>
      </c>
      <c r="AD106" s="72" t="s">
        <v>192</v>
      </c>
      <c r="AE106" s="72" t="s">
        <v>176</v>
      </c>
      <c r="AF106" s="81" t="str">
        <f t="shared" si="4"/>
        <v>Afridev Handpump</v>
      </c>
      <c r="AG106" s="72" t="s">
        <v>193</v>
      </c>
      <c r="AH106" s="72" t="s">
        <v>191</v>
      </c>
      <c r="AI106" s="72" t="s">
        <v>16432</v>
      </c>
      <c r="AL106" t="str">
        <f t="shared" si="5"/>
        <v>Protected</v>
      </c>
      <c r="AM106">
        <v>2002</v>
      </c>
      <c r="AN106" s="72" t="s">
        <v>191</v>
      </c>
      <c r="AQ106" t="str">
        <f t="shared" si="6"/>
        <v xml:space="preserve">Poor </v>
      </c>
      <c r="AR106" s="72" t="s">
        <v>194</v>
      </c>
      <c r="AU106" s="72" t="s">
        <v>195</v>
      </c>
      <c r="AV106" s="72" t="s">
        <v>194</v>
      </c>
      <c r="AY106" s="72" t="s">
        <v>191</v>
      </c>
      <c r="AZ106">
        <v>1208</v>
      </c>
      <c r="BA106" s="72" t="s">
        <v>93</v>
      </c>
      <c r="BB106" s="72" t="s">
        <v>194</v>
      </c>
      <c r="BD106" s="72" t="s">
        <v>191</v>
      </c>
      <c r="BE106" s="73">
        <v>0.81</v>
      </c>
      <c r="BF106" s="72" t="s">
        <v>191</v>
      </c>
      <c r="BG106" s="72" t="s">
        <v>196</v>
      </c>
      <c r="BH106" s="72" t="s">
        <v>176</v>
      </c>
      <c r="BI106" s="81" t="str">
        <f t="shared" si="7"/>
        <v xml:space="preserve">Turbidity </v>
      </c>
      <c r="BJ106" s="72" t="s">
        <v>191</v>
      </c>
      <c r="BN106">
        <v>66</v>
      </c>
      <c r="BO106">
        <v>24</v>
      </c>
      <c r="BP106" s="72" t="s">
        <v>194</v>
      </c>
      <c r="BR106" s="72" t="s">
        <v>194</v>
      </c>
      <c r="BT106">
        <v>20</v>
      </c>
      <c r="BU106">
        <v>4</v>
      </c>
      <c r="BV106" s="72" t="s">
        <v>191</v>
      </c>
      <c r="BW106" s="72" t="s">
        <v>227</v>
      </c>
      <c r="BX106" t="s">
        <v>1281</v>
      </c>
    </row>
    <row r="107" spans="1:76" x14ac:dyDescent="0.45">
      <c r="A107" t="s">
        <v>1282</v>
      </c>
      <c r="B107" t="s">
        <v>176</v>
      </c>
      <c r="C107" t="s">
        <v>736</v>
      </c>
      <c r="D107" t="s">
        <v>1283</v>
      </c>
      <c r="E107" t="s">
        <v>1284</v>
      </c>
      <c r="F107" t="s">
        <v>1170</v>
      </c>
      <c r="G107">
        <v>9</v>
      </c>
      <c r="H107" s="72" t="s">
        <v>968</v>
      </c>
      <c r="I107" s="72" t="s">
        <v>182</v>
      </c>
      <c r="J107" s="72" t="s">
        <v>183</v>
      </c>
      <c r="K107" s="72" t="s">
        <v>605</v>
      </c>
      <c r="L107" s="72" t="s">
        <v>605</v>
      </c>
      <c r="M107" s="72" t="s">
        <v>1227</v>
      </c>
      <c r="N107" s="72"/>
      <c r="O107" s="72"/>
      <c r="P107" s="72" t="s">
        <v>1285</v>
      </c>
      <c r="Q107" s="72" t="s">
        <v>1286</v>
      </c>
      <c r="R107" s="72" t="s">
        <v>1287</v>
      </c>
      <c r="S107" s="72" t="s">
        <v>1288</v>
      </c>
      <c r="T107" s="72" t="s">
        <v>1289</v>
      </c>
      <c r="U107" s="72" t="s">
        <v>226</v>
      </c>
      <c r="V107" s="72" t="s">
        <v>176</v>
      </c>
      <c r="W107">
        <v>200</v>
      </c>
      <c r="X107">
        <v>100</v>
      </c>
      <c r="Y107">
        <v>0</v>
      </c>
      <c r="Z107">
        <v>500</v>
      </c>
      <c r="AA107">
        <v>500</v>
      </c>
      <c r="AB107">
        <v>0</v>
      </c>
      <c r="AC107" s="72" t="s">
        <v>191</v>
      </c>
      <c r="AD107" s="72" t="s">
        <v>1290</v>
      </c>
      <c r="AE107" s="72" t="s">
        <v>176</v>
      </c>
      <c r="AF107" s="81" t="str">
        <f t="shared" si="4"/>
        <v>Noria Pump</v>
      </c>
      <c r="AG107" s="72" t="s">
        <v>193</v>
      </c>
      <c r="AH107" s="72" t="s">
        <v>191</v>
      </c>
      <c r="AI107" s="72" t="s">
        <v>16432</v>
      </c>
      <c r="AL107" t="str">
        <f t="shared" si="5"/>
        <v>Protected</v>
      </c>
      <c r="AM107">
        <v>1991</v>
      </c>
      <c r="AN107" s="72" t="s">
        <v>191</v>
      </c>
      <c r="AQ107" t="str">
        <f t="shared" si="6"/>
        <v xml:space="preserve">Normal </v>
      </c>
      <c r="AR107" s="72" t="s">
        <v>194</v>
      </c>
      <c r="AU107" s="72" t="s">
        <v>195</v>
      </c>
      <c r="AV107" s="72" t="s">
        <v>194</v>
      </c>
      <c r="AY107" s="72" t="s">
        <v>191</v>
      </c>
      <c r="AZ107">
        <v>505</v>
      </c>
      <c r="BA107" s="75" t="s">
        <v>93</v>
      </c>
      <c r="BB107" s="72" t="s">
        <v>194</v>
      </c>
      <c r="BD107" s="72" t="s">
        <v>191</v>
      </c>
      <c r="BE107" s="73">
        <v>3.63</v>
      </c>
      <c r="BF107" s="72" t="s">
        <v>191</v>
      </c>
      <c r="BG107" s="72" t="s">
        <v>196</v>
      </c>
      <c r="BH107" s="72" t="s">
        <v>176</v>
      </c>
      <c r="BI107" s="81" t="str">
        <f t="shared" si="7"/>
        <v xml:space="preserve">Turbidity </v>
      </c>
      <c r="BJ107" s="72" t="s">
        <v>191</v>
      </c>
      <c r="BN107">
        <v>61</v>
      </c>
      <c r="BO107">
        <v>24</v>
      </c>
      <c r="BP107" s="72" t="s">
        <v>194</v>
      </c>
      <c r="BR107" s="72" t="s">
        <v>194</v>
      </c>
      <c r="BT107">
        <v>20</v>
      </c>
      <c r="BU107">
        <v>80</v>
      </c>
      <c r="BV107" s="72" t="s">
        <v>191</v>
      </c>
      <c r="BW107" s="72" t="s">
        <v>197</v>
      </c>
      <c r="BX107" t="s">
        <v>1291</v>
      </c>
    </row>
    <row r="108" spans="1:76" x14ac:dyDescent="0.45">
      <c r="A108" t="s">
        <v>1292</v>
      </c>
      <c r="B108" t="s">
        <v>176</v>
      </c>
      <c r="C108" t="s">
        <v>339</v>
      </c>
      <c r="D108" t="s">
        <v>1293</v>
      </c>
      <c r="E108" t="s">
        <v>1294</v>
      </c>
      <c r="F108" t="s">
        <v>1295</v>
      </c>
      <c r="G108">
        <v>9</v>
      </c>
      <c r="H108" s="72" t="s">
        <v>968</v>
      </c>
      <c r="I108" s="72" t="s">
        <v>182</v>
      </c>
      <c r="J108" s="72" t="s">
        <v>183</v>
      </c>
      <c r="K108" s="72" t="s">
        <v>184</v>
      </c>
      <c r="L108" s="72" t="s">
        <v>288</v>
      </c>
      <c r="M108" s="72" t="s">
        <v>1296</v>
      </c>
      <c r="N108" s="72"/>
      <c r="O108" s="72"/>
      <c r="P108" s="72" t="s">
        <v>1297</v>
      </c>
      <c r="Q108" s="72" t="s">
        <v>1298</v>
      </c>
      <c r="R108" s="72" t="s">
        <v>486</v>
      </c>
      <c r="S108" s="72" t="s">
        <v>1299</v>
      </c>
      <c r="T108" s="72" t="s">
        <v>1300</v>
      </c>
      <c r="U108" s="72" t="s">
        <v>190</v>
      </c>
      <c r="V108" s="72" t="s">
        <v>176</v>
      </c>
      <c r="W108">
        <v>77</v>
      </c>
      <c r="X108">
        <v>77</v>
      </c>
      <c r="Y108">
        <v>0</v>
      </c>
      <c r="Z108">
        <v>375</v>
      </c>
      <c r="AA108">
        <v>375</v>
      </c>
      <c r="AB108">
        <v>0</v>
      </c>
      <c r="AC108" s="72" t="s">
        <v>191</v>
      </c>
      <c r="AD108" s="72" t="s">
        <v>192</v>
      </c>
      <c r="AE108" s="72" t="s">
        <v>176</v>
      </c>
      <c r="AF108" s="81" t="str">
        <f t="shared" si="4"/>
        <v>Afridev Handpump</v>
      </c>
      <c r="AG108" s="72" t="s">
        <v>193</v>
      </c>
      <c r="AH108" s="72" t="s">
        <v>191</v>
      </c>
      <c r="AI108" s="72" t="s">
        <v>16432</v>
      </c>
      <c r="AL108" t="str">
        <f t="shared" si="5"/>
        <v>Protected</v>
      </c>
      <c r="AM108">
        <v>2017</v>
      </c>
      <c r="AN108" s="72" t="s">
        <v>191</v>
      </c>
      <c r="AQ108" t="str">
        <f t="shared" si="6"/>
        <v xml:space="preserve">Normal </v>
      </c>
      <c r="AR108" s="72" t="s">
        <v>194</v>
      </c>
      <c r="AU108" s="72" t="s">
        <v>195</v>
      </c>
      <c r="AV108" s="72" t="s">
        <v>194</v>
      </c>
      <c r="AY108" s="72" t="s">
        <v>191</v>
      </c>
      <c r="AZ108">
        <v>1410</v>
      </c>
      <c r="BA108" s="72" t="s">
        <v>93</v>
      </c>
      <c r="BB108" s="72" t="s">
        <v>194</v>
      </c>
      <c r="BD108" s="72" t="s">
        <v>191</v>
      </c>
      <c r="BE108" s="73">
        <v>0.2</v>
      </c>
      <c r="BF108" s="72" t="s">
        <v>191</v>
      </c>
      <c r="BG108" s="72" t="s">
        <v>196</v>
      </c>
      <c r="BH108" s="72" t="s">
        <v>176</v>
      </c>
      <c r="BI108" s="81" t="str">
        <f t="shared" si="7"/>
        <v xml:space="preserve">Turbidity </v>
      </c>
      <c r="BJ108" s="72" t="s">
        <v>191</v>
      </c>
      <c r="BN108">
        <v>86</v>
      </c>
      <c r="BO108">
        <v>24</v>
      </c>
      <c r="BP108" s="72" t="s">
        <v>194</v>
      </c>
      <c r="BR108" s="72" t="s">
        <v>194</v>
      </c>
      <c r="BT108">
        <v>20</v>
      </c>
      <c r="BU108">
        <v>80</v>
      </c>
      <c r="BV108" s="72" t="s">
        <v>191</v>
      </c>
      <c r="BW108" s="72" t="s">
        <v>197</v>
      </c>
      <c r="BX108" t="s">
        <v>1301</v>
      </c>
    </row>
    <row r="109" spans="1:76" x14ac:dyDescent="0.45">
      <c r="A109" t="s">
        <v>1302</v>
      </c>
      <c r="B109" t="s">
        <v>176</v>
      </c>
      <c r="C109" t="s">
        <v>297</v>
      </c>
      <c r="D109" t="s">
        <v>1303</v>
      </c>
      <c r="E109" t="s">
        <v>1304</v>
      </c>
      <c r="F109" t="s">
        <v>1305</v>
      </c>
      <c r="G109">
        <v>9</v>
      </c>
      <c r="H109" s="72" t="s">
        <v>968</v>
      </c>
      <c r="I109" s="72" t="s">
        <v>182</v>
      </c>
      <c r="J109" s="72" t="s">
        <v>183</v>
      </c>
      <c r="K109" s="72" t="s">
        <v>204</v>
      </c>
      <c r="L109" s="72" t="s">
        <v>676</v>
      </c>
      <c r="M109" s="72" t="s">
        <v>1171</v>
      </c>
      <c r="N109" s="72"/>
      <c r="O109" s="72"/>
      <c r="P109" s="72" t="s">
        <v>1306</v>
      </c>
      <c r="Q109" s="72" t="s">
        <v>1307</v>
      </c>
      <c r="R109" s="72" t="s">
        <v>1308</v>
      </c>
      <c r="S109" s="72" t="s">
        <v>1309</v>
      </c>
      <c r="T109" s="72"/>
      <c r="U109" s="72" t="s">
        <v>226</v>
      </c>
      <c r="V109" s="72" t="s">
        <v>176</v>
      </c>
      <c r="W109">
        <v>175</v>
      </c>
      <c r="X109">
        <v>175</v>
      </c>
      <c r="Y109">
        <v>35</v>
      </c>
      <c r="Z109">
        <v>175</v>
      </c>
      <c r="AA109">
        <v>175</v>
      </c>
      <c r="AB109">
        <v>35</v>
      </c>
      <c r="AC109" s="72" t="s">
        <v>191</v>
      </c>
      <c r="AD109" s="72" t="s">
        <v>192</v>
      </c>
      <c r="AE109" s="72" t="s">
        <v>176</v>
      </c>
      <c r="AF109" s="81" t="str">
        <f t="shared" si="4"/>
        <v>Afridev Handpump</v>
      </c>
      <c r="AG109" s="72" t="s">
        <v>193</v>
      </c>
      <c r="AH109" s="72" t="s">
        <v>194</v>
      </c>
      <c r="AI109" s="72" t="s">
        <v>16433</v>
      </c>
      <c r="AL109" t="str">
        <f t="shared" si="5"/>
        <v>Unprotected</v>
      </c>
      <c r="AM109">
        <v>2015</v>
      </c>
      <c r="AN109" s="72" t="s">
        <v>194</v>
      </c>
      <c r="AO109" s="72" t="s">
        <v>549</v>
      </c>
      <c r="AP109" s="72" t="s">
        <v>176</v>
      </c>
      <c r="AQ109" t="str">
        <f t="shared" si="6"/>
        <v>Does not function Non functioning water point</v>
      </c>
      <c r="AR109" s="72" t="s">
        <v>191</v>
      </c>
      <c r="AS109">
        <v>2</v>
      </c>
      <c r="AT109">
        <v>4</v>
      </c>
      <c r="AU109" s="72" t="s">
        <v>194</v>
      </c>
      <c r="AV109" s="72" t="s">
        <v>194</v>
      </c>
      <c r="AY109" s="72" t="s">
        <v>194</v>
      </c>
      <c r="BB109" s="72" t="s">
        <v>194</v>
      </c>
      <c r="BD109" s="72" t="s">
        <v>194</v>
      </c>
      <c r="BE109"/>
      <c r="BF109" s="72" t="s">
        <v>194</v>
      </c>
      <c r="BG109" s="80" t="s">
        <v>196</v>
      </c>
      <c r="BI109" s="81" t="str">
        <f t="shared" si="7"/>
        <v xml:space="preserve">Turbidity </v>
      </c>
      <c r="BN109">
        <v>0</v>
      </c>
      <c r="BO109">
        <v>0</v>
      </c>
      <c r="BP109" s="72" t="s">
        <v>194</v>
      </c>
      <c r="BR109" s="72" t="s">
        <v>194</v>
      </c>
      <c r="BT109">
        <v>0</v>
      </c>
      <c r="BU109">
        <v>0</v>
      </c>
      <c r="BV109" s="72" t="s">
        <v>194</v>
      </c>
      <c r="BW109" s="72" t="s">
        <v>550</v>
      </c>
      <c r="BX109" t="s">
        <v>1310</v>
      </c>
    </row>
    <row r="110" spans="1:76" x14ac:dyDescent="0.45">
      <c r="A110" t="s">
        <v>1311</v>
      </c>
      <c r="B110" t="s">
        <v>176</v>
      </c>
      <c r="C110" t="s">
        <v>339</v>
      </c>
      <c r="D110" t="s">
        <v>1312</v>
      </c>
      <c r="E110" t="s">
        <v>1313</v>
      </c>
      <c r="F110" t="s">
        <v>1314</v>
      </c>
      <c r="G110">
        <v>9</v>
      </c>
      <c r="H110" s="72" t="s">
        <v>968</v>
      </c>
      <c r="I110" s="72" t="s">
        <v>182</v>
      </c>
      <c r="J110" s="72" t="s">
        <v>183</v>
      </c>
      <c r="K110" s="72" t="s">
        <v>184</v>
      </c>
      <c r="L110" s="72" t="s">
        <v>288</v>
      </c>
      <c r="M110" s="72" t="s">
        <v>365</v>
      </c>
      <c r="N110" s="72"/>
      <c r="O110" s="72"/>
      <c r="P110" s="72" t="s">
        <v>1315</v>
      </c>
      <c r="Q110" s="72" t="s">
        <v>1316</v>
      </c>
      <c r="R110" s="72" t="s">
        <v>527</v>
      </c>
      <c r="S110" s="72" t="s">
        <v>1317</v>
      </c>
      <c r="T110" s="72" t="s">
        <v>365</v>
      </c>
      <c r="U110" s="72" t="s">
        <v>251</v>
      </c>
      <c r="V110" s="72" t="s">
        <v>176</v>
      </c>
      <c r="W110">
        <v>80</v>
      </c>
      <c r="X110">
        <v>80</v>
      </c>
      <c r="Y110">
        <v>0</v>
      </c>
      <c r="Z110">
        <v>400</v>
      </c>
      <c r="AA110">
        <v>400</v>
      </c>
      <c r="AB110">
        <v>0</v>
      </c>
      <c r="AC110" s="72" t="s">
        <v>191</v>
      </c>
      <c r="AD110" s="72" t="s">
        <v>192</v>
      </c>
      <c r="AE110" s="72" t="s">
        <v>176</v>
      </c>
      <c r="AF110" s="81" t="str">
        <f t="shared" si="4"/>
        <v>Afridev Handpump</v>
      </c>
      <c r="AG110" s="72" t="s">
        <v>193</v>
      </c>
      <c r="AH110" s="72" t="s">
        <v>191</v>
      </c>
      <c r="AI110" s="72" t="s">
        <v>16432</v>
      </c>
      <c r="AL110" t="str">
        <f t="shared" si="5"/>
        <v>Protected</v>
      </c>
      <c r="AM110">
        <v>1995</v>
      </c>
      <c r="AN110" s="72" t="s">
        <v>191</v>
      </c>
      <c r="AQ110" t="str">
        <f t="shared" si="6"/>
        <v xml:space="preserve">Normal </v>
      </c>
      <c r="AR110" s="72" t="s">
        <v>194</v>
      </c>
      <c r="AU110" s="72" t="s">
        <v>195</v>
      </c>
      <c r="AV110" s="72" t="s">
        <v>194</v>
      </c>
      <c r="AY110" s="72" t="s">
        <v>191</v>
      </c>
      <c r="AZ110">
        <v>1411</v>
      </c>
      <c r="BA110" s="72" t="s">
        <v>93</v>
      </c>
      <c r="BB110" s="72" t="s">
        <v>194</v>
      </c>
      <c r="BD110" s="72" t="s">
        <v>191</v>
      </c>
      <c r="BE110" s="73">
        <v>0.36</v>
      </c>
      <c r="BF110" s="72" t="s">
        <v>191</v>
      </c>
      <c r="BG110" s="72" t="s">
        <v>196</v>
      </c>
      <c r="BH110" s="72" t="s">
        <v>176</v>
      </c>
      <c r="BI110" s="81" t="str">
        <f t="shared" si="7"/>
        <v xml:space="preserve">Turbidity </v>
      </c>
      <c r="BJ110" s="72" t="s">
        <v>191</v>
      </c>
      <c r="BN110">
        <v>96</v>
      </c>
      <c r="BO110">
        <v>24</v>
      </c>
      <c r="BP110" s="72" t="s">
        <v>194</v>
      </c>
      <c r="BR110" s="72" t="s">
        <v>194</v>
      </c>
      <c r="BT110">
        <v>40</v>
      </c>
      <c r="BU110">
        <v>100</v>
      </c>
      <c r="BV110" s="72" t="s">
        <v>191</v>
      </c>
      <c r="BW110" s="72" t="s">
        <v>197</v>
      </c>
      <c r="BX110" t="s">
        <v>1318</v>
      </c>
    </row>
    <row r="111" spans="1:76" x14ac:dyDescent="0.45">
      <c r="A111" t="s">
        <v>1319</v>
      </c>
      <c r="B111" t="s">
        <v>176</v>
      </c>
      <c r="C111" t="s">
        <v>339</v>
      </c>
      <c r="D111" t="s">
        <v>1320</v>
      </c>
      <c r="E111" t="s">
        <v>1321</v>
      </c>
      <c r="F111" t="s">
        <v>1322</v>
      </c>
      <c r="G111">
        <v>9</v>
      </c>
      <c r="H111" s="72" t="s">
        <v>968</v>
      </c>
      <c r="I111" s="72" t="s">
        <v>182</v>
      </c>
      <c r="J111" s="72" t="s">
        <v>183</v>
      </c>
      <c r="K111" s="72" t="s">
        <v>184</v>
      </c>
      <c r="L111" s="72" t="s">
        <v>288</v>
      </c>
      <c r="M111" s="72" t="s">
        <v>1132</v>
      </c>
      <c r="N111" s="72"/>
      <c r="O111" s="72"/>
      <c r="P111" s="72" t="s">
        <v>1323</v>
      </c>
      <c r="Q111" s="72" t="s">
        <v>1324</v>
      </c>
      <c r="R111" s="72" t="s">
        <v>1325</v>
      </c>
      <c r="S111" s="72" t="s">
        <v>1326</v>
      </c>
      <c r="T111" s="72" t="s">
        <v>1327</v>
      </c>
      <c r="U111" s="72" t="s">
        <v>251</v>
      </c>
      <c r="V111" s="72" t="s">
        <v>176</v>
      </c>
      <c r="W111">
        <v>29</v>
      </c>
      <c r="X111">
        <v>29</v>
      </c>
      <c r="Y111">
        <v>0</v>
      </c>
      <c r="Z111">
        <v>145</v>
      </c>
      <c r="AA111">
        <v>145</v>
      </c>
      <c r="AB111">
        <v>0</v>
      </c>
      <c r="AC111" s="72" t="s">
        <v>191</v>
      </c>
      <c r="AD111" s="72" t="s">
        <v>192</v>
      </c>
      <c r="AE111" s="72" t="s">
        <v>176</v>
      </c>
      <c r="AF111" s="81" t="str">
        <f t="shared" si="4"/>
        <v>Afridev Handpump</v>
      </c>
      <c r="AG111" s="72" t="s">
        <v>193</v>
      </c>
      <c r="AH111" s="72" t="s">
        <v>191</v>
      </c>
      <c r="AI111" s="72" t="s">
        <v>16432</v>
      </c>
      <c r="AL111" t="str">
        <f t="shared" si="5"/>
        <v>Protected</v>
      </c>
      <c r="AM111">
        <v>2015</v>
      </c>
      <c r="AN111" s="72" t="s">
        <v>191</v>
      </c>
      <c r="AQ111" t="str">
        <f t="shared" si="6"/>
        <v xml:space="preserve">Normal </v>
      </c>
      <c r="AR111" s="72" t="s">
        <v>191</v>
      </c>
      <c r="AS111">
        <v>1</v>
      </c>
      <c r="AT111">
        <v>1</v>
      </c>
      <c r="AU111" s="72" t="s">
        <v>195</v>
      </c>
      <c r="AV111" s="72" t="s">
        <v>194</v>
      </c>
      <c r="AY111" s="72" t="s">
        <v>191</v>
      </c>
      <c r="AZ111">
        <v>1412</v>
      </c>
      <c r="BA111" s="72" t="s">
        <v>93</v>
      </c>
      <c r="BB111" s="72" t="s">
        <v>194</v>
      </c>
      <c r="BD111" s="72" t="s">
        <v>191</v>
      </c>
      <c r="BE111" s="73">
        <v>0.08</v>
      </c>
      <c r="BF111" s="72" t="s">
        <v>191</v>
      </c>
      <c r="BG111" s="72" t="s">
        <v>196</v>
      </c>
      <c r="BH111" s="72" t="s">
        <v>176</v>
      </c>
      <c r="BI111" s="81" t="str">
        <f t="shared" si="7"/>
        <v xml:space="preserve">Turbidity </v>
      </c>
      <c r="BJ111" s="72" t="s">
        <v>191</v>
      </c>
      <c r="BN111">
        <v>86</v>
      </c>
      <c r="BO111">
        <v>24</v>
      </c>
      <c r="BP111" s="72" t="s">
        <v>194</v>
      </c>
      <c r="BR111" s="72" t="s">
        <v>194</v>
      </c>
      <c r="BT111">
        <v>20</v>
      </c>
      <c r="BU111">
        <v>40</v>
      </c>
      <c r="BV111" s="72" t="s">
        <v>191</v>
      </c>
      <c r="BW111" s="72" t="s">
        <v>197</v>
      </c>
      <c r="BX111" t="s">
        <v>1328</v>
      </c>
    </row>
    <row r="112" spans="1:76" x14ac:dyDescent="0.45">
      <c r="A112" t="s">
        <v>1329</v>
      </c>
      <c r="B112" t="s">
        <v>176</v>
      </c>
      <c r="C112" t="s">
        <v>254</v>
      </c>
      <c r="D112" t="s">
        <v>1330</v>
      </c>
      <c r="E112" t="s">
        <v>1331</v>
      </c>
      <c r="F112" t="s">
        <v>1332</v>
      </c>
      <c r="G112">
        <v>9</v>
      </c>
      <c r="H112" s="72" t="s">
        <v>968</v>
      </c>
      <c r="I112" s="72" t="s">
        <v>182</v>
      </c>
      <c r="J112" s="72" t="s">
        <v>183</v>
      </c>
      <c r="K112" s="72" t="s">
        <v>204</v>
      </c>
      <c r="L112" s="72" t="s">
        <v>676</v>
      </c>
      <c r="M112" s="72" t="s">
        <v>1333</v>
      </c>
      <c r="N112" s="72"/>
      <c r="O112" s="72"/>
      <c r="P112" s="72" t="s">
        <v>1334</v>
      </c>
      <c r="Q112" s="72" t="s">
        <v>1335</v>
      </c>
      <c r="R112" s="72" t="s">
        <v>1336</v>
      </c>
      <c r="S112" s="72" t="s">
        <v>1337</v>
      </c>
      <c r="T112" s="72" t="s">
        <v>1338</v>
      </c>
      <c r="U112" s="72" t="s">
        <v>226</v>
      </c>
      <c r="V112" s="72" t="s">
        <v>176</v>
      </c>
      <c r="W112">
        <v>147</v>
      </c>
      <c r="X112">
        <v>127</v>
      </c>
      <c r="Y112">
        <v>20</v>
      </c>
      <c r="Z112">
        <v>340</v>
      </c>
      <c r="AA112">
        <v>340</v>
      </c>
      <c r="AB112">
        <v>100</v>
      </c>
      <c r="AC112" s="72" t="s">
        <v>191</v>
      </c>
      <c r="AD112" s="72" t="s">
        <v>192</v>
      </c>
      <c r="AE112" s="72" t="s">
        <v>176</v>
      </c>
      <c r="AF112" s="81" t="str">
        <f t="shared" si="4"/>
        <v>Afridev Handpump</v>
      </c>
      <c r="AG112" s="72" t="s">
        <v>193</v>
      </c>
      <c r="AH112" s="72" t="s">
        <v>191</v>
      </c>
      <c r="AI112" s="72" t="s">
        <v>16432</v>
      </c>
      <c r="AL112" t="str">
        <f t="shared" si="5"/>
        <v>Protected</v>
      </c>
      <c r="AM112">
        <v>2009</v>
      </c>
      <c r="AN112" s="72" t="s">
        <v>191</v>
      </c>
      <c r="AQ112" t="str">
        <f t="shared" si="6"/>
        <v xml:space="preserve">Normal </v>
      </c>
      <c r="AR112" s="72" t="s">
        <v>194</v>
      </c>
      <c r="AU112" s="72" t="s">
        <v>195</v>
      </c>
      <c r="AV112" s="72" t="s">
        <v>194</v>
      </c>
      <c r="AY112" s="72" t="s">
        <v>191</v>
      </c>
      <c r="AZ112">
        <v>1209</v>
      </c>
      <c r="BA112" s="72" t="s">
        <v>93</v>
      </c>
      <c r="BB112" s="72" t="s">
        <v>194</v>
      </c>
      <c r="BD112" s="72" t="s">
        <v>191</v>
      </c>
      <c r="BE112" s="73">
        <v>0.72</v>
      </c>
      <c r="BF112" s="72" t="s">
        <v>191</v>
      </c>
      <c r="BG112" s="72" t="s">
        <v>196</v>
      </c>
      <c r="BH112" s="72" t="s">
        <v>176</v>
      </c>
      <c r="BI112" s="81" t="str">
        <f t="shared" si="7"/>
        <v xml:space="preserve">Turbidity </v>
      </c>
      <c r="BJ112" s="72" t="s">
        <v>191</v>
      </c>
      <c r="BN112">
        <v>67</v>
      </c>
      <c r="BO112">
        <v>24</v>
      </c>
      <c r="BP112" s="72" t="s">
        <v>194</v>
      </c>
      <c r="BR112" s="72" t="s">
        <v>194</v>
      </c>
      <c r="BT112">
        <v>20</v>
      </c>
      <c r="BU112">
        <v>8</v>
      </c>
      <c r="BV112" s="72" t="s">
        <v>191</v>
      </c>
      <c r="BW112" s="72" t="s">
        <v>197</v>
      </c>
      <c r="BX112" t="s">
        <v>1339</v>
      </c>
    </row>
    <row r="113" spans="1:76" x14ac:dyDescent="0.45">
      <c r="A113" t="s">
        <v>1340</v>
      </c>
      <c r="B113" t="s">
        <v>176</v>
      </c>
      <c r="C113" t="s">
        <v>230</v>
      </c>
      <c r="D113" t="s">
        <v>1341</v>
      </c>
      <c r="E113" t="s">
        <v>1342</v>
      </c>
      <c r="F113" t="s">
        <v>1343</v>
      </c>
      <c r="G113">
        <v>9</v>
      </c>
      <c r="H113" s="72" t="s">
        <v>968</v>
      </c>
      <c r="I113" s="72" t="s">
        <v>182</v>
      </c>
      <c r="J113" s="72" t="s">
        <v>183</v>
      </c>
      <c r="K113" s="72" t="s">
        <v>220</v>
      </c>
      <c r="L113" s="72" t="s">
        <v>1344</v>
      </c>
      <c r="M113" s="72" t="s">
        <v>1345</v>
      </c>
      <c r="N113" s="72"/>
      <c r="O113" s="72"/>
      <c r="P113" s="72" t="s">
        <v>1346</v>
      </c>
      <c r="Q113" s="72" t="s">
        <v>1347</v>
      </c>
      <c r="R113" s="72" t="s">
        <v>1348</v>
      </c>
      <c r="S113" s="72" t="s">
        <v>1349</v>
      </c>
      <c r="T113" s="72" t="s">
        <v>1350</v>
      </c>
      <c r="U113" s="72" t="s">
        <v>226</v>
      </c>
      <c r="V113" s="72" t="s">
        <v>176</v>
      </c>
      <c r="W113">
        <v>152</v>
      </c>
      <c r="X113">
        <v>152</v>
      </c>
      <c r="Y113">
        <v>0</v>
      </c>
      <c r="Z113">
        <v>760</v>
      </c>
      <c r="AA113">
        <v>760</v>
      </c>
      <c r="AB113">
        <v>0</v>
      </c>
      <c r="AC113" s="72" t="s">
        <v>191</v>
      </c>
      <c r="AD113" s="72" t="s">
        <v>192</v>
      </c>
      <c r="AE113" s="72" t="s">
        <v>176</v>
      </c>
      <c r="AF113" s="81" t="str">
        <f t="shared" si="4"/>
        <v>Afridev Handpump</v>
      </c>
      <c r="AG113" s="72" t="s">
        <v>193</v>
      </c>
      <c r="AH113" s="72" t="s">
        <v>191</v>
      </c>
      <c r="AI113" s="72" t="s">
        <v>16432</v>
      </c>
      <c r="AL113" t="str">
        <f t="shared" si="5"/>
        <v>Protected</v>
      </c>
      <c r="AM113">
        <v>2017</v>
      </c>
      <c r="AN113" s="72" t="s">
        <v>191</v>
      </c>
      <c r="AQ113" t="str">
        <f t="shared" si="6"/>
        <v xml:space="preserve">Poor </v>
      </c>
      <c r="AR113" s="72" t="s">
        <v>191</v>
      </c>
      <c r="AS113">
        <v>4</v>
      </c>
      <c r="AT113">
        <v>4</v>
      </c>
      <c r="AU113" s="72" t="s">
        <v>195</v>
      </c>
      <c r="AV113" s="72" t="s">
        <v>194</v>
      </c>
      <c r="AY113" s="72" t="s">
        <v>191</v>
      </c>
      <c r="AZ113">
        <v>1719</v>
      </c>
      <c r="BA113" s="72" t="s">
        <v>93</v>
      </c>
      <c r="BB113" s="72" t="s">
        <v>194</v>
      </c>
      <c r="BD113" s="72" t="s">
        <v>191</v>
      </c>
      <c r="BE113" s="73">
        <v>0.26</v>
      </c>
      <c r="BF113" s="72" t="s">
        <v>191</v>
      </c>
      <c r="BG113" s="72" t="s">
        <v>196</v>
      </c>
      <c r="BH113" s="72" t="s">
        <v>176</v>
      </c>
      <c r="BI113" s="81" t="str">
        <f t="shared" si="7"/>
        <v xml:space="preserve">Turbidity </v>
      </c>
      <c r="BJ113" s="72" t="s">
        <v>191</v>
      </c>
      <c r="BN113">
        <v>67</v>
      </c>
      <c r="BO113">
        <v>24</v>
      </c>
      <c r="BP113" s="72" t="s">
        <v>194</v>
      </c>
      <c r="BR113" s="72" t="s">
        <v>194</v>
      </c>
      <c r="BT113">
        <v>20</v>
      </c>
      <c r="BU113">
        <v>6</v>
      </c>
      <c r="BV113" s="72" t="s">
        <v>191</v>
      </c>
      <c r="BW113" s="72" t="s">
        <v>227</v>
      </c>
      <c r="BX113" t="s">
        <v>1351</v>
      </c>
    </row>
    <row r="114" spans="1:76" x14ac:dyDescent="0.45">
      <c r="A114" t="s">
        <v>1352</v>
      </c>
      <c r="B114" t="s">
        <v>176</v>
      </c>
      <c r="C114" t="s">
        <v>297</v>
      </c>
      <c r="D114" t="s">
        <v>1353</v>
      </c>
      <c r="E114" t="s">
        <v>1354</v>
      </c>
      <c r="F114" t="s">
        <v>1355</v>
      </c>
      <c r="G114">
        <v>9</v>
      </c>
      <c r="H114" s="72" t="s">
        <v>968</v>
      </c>
      <c r="I114" s="72" t="s">
        <v>182</v>
      </c>
      <c r="J114" s="72" t="s">
        <v>183</v>
      </c>
      <c r="K114" s="72" t="s">
        <v>204</v>
      </c>
      <c r="L114" s="72" t="s">
        <v>676</v>
      </c>
      <c r="M114" s="72" t="s">
        <v>1171</v>
      </c>
      <c r="N114" s="72"/>
      <c r="O114" s="72"/>
      <c r="P114" s="72" t="s">
        <v>1356</v>
      </c>
      <c r="Q114" s="72" t="s">
        <v>1357</v>
      </c>
      <c r="R114" s="72" t="s">
        <v>1124</v>
      </c>
      <c r="S114" s="72" t="s">
        <v>1358</v>
      </c>
      <c r="T114" s="72" t="s">
        <v>1054</v>
      </c>
      <c r="U114" s="72" t="s">
        <v>176</v>
      </c>
      <c r="V114" s="72" t="s">
        <v>1359</v>
      </c>
      <c r="W114">
        <v>75</v>
      </c>
      <c r="X114">
        <v>30</v>
      </c>
      <c r="Y114">
        <v>15</v>
      </c>
      <c r="Z114">
        <v>75</v>
      </c>
      <c r="AA114">
        <v>75</v>
      </c>
      <c r="AB114">
        <v>75</v>
      </c>
      <c r="AC114" s="72" t="s">
        <v>194</v>
      </c>
      <c r="AF114" s="81" t="str">
        <f t="shared" si="4"/>
        <v/>
      </c>
      <c r="AJ114" s="72" t="s">
        <v>424</v>
      </c>
      <c r="AK114" s="72" t="s">
        <v>176</v>
      </c>
      <c r="AL114" t="str">
        <f t="shared" si="5"/>
        <v>Unprotected Spring</v>
      </c>
      <c r="AQ114" t="str">
        <f t="shared" si="6"/>
        <v xml:space="preserve"> </v>
      </c>
      <c r="BE114"/>
      <c r="BI114" s="81" t="str">
        <f t="shared" si="7"/>
        <v xml:space="preserve"> </v>
      </c>
      <c r="BX114" t="s">
        <v>1360</v>
      </c>
    </row>
    <row r="115" spans="1:76" x14ac:dyDescent="0.45">
      <c r="A115" t="s">
        <v>1361</v>
      </c>
      <c r="B115" t="s">
        <v>176</v>
      </c>
      <c r="C115" t="s">
        <v>230</v>
      </c>
      <c r="D115" t="s">
        <v>1362</v>
      </c>
      <c r="E115" t="s">
        <v>1363</v>
      </c>
      <c r="F115" t="s">
        <v>1101</v>
      </c>
      <c r="G115">
        <v>9</v>
      </c>
      <c r="H115" s="72" t="s">
        <v>968</v>
      </c>
      <c r="I115" s="72" t="s">
        <v>182</v>
      </c>
      <c r="J115" s="72" t="s">
        <v>183</v>
      </c>
      <c r="K115" s="72" t="s">
        <v>220</v>
      </c>
      <c r="L115" s="72" t="s">
        <v>1344</v>
      </c>
      <c r="M115" s="72" t="s">
        <v>1345</v>
      </c>
      <c r="N115" s="72"/>
      <c r="O115" s="72"/>
      <c r="P115" s="72" t="s">
        <v>1364</v>
      </c>
      <c r="Q115" s="72" t="s">
        <v>1365</v>
      </c>
      <c r="R115" s="72" t="s">
        <v>1366</v>
      </c>
      <c r="S115" s="72" t="s">
        <v>1367</v>
      </c>
      <c r="T115" s="72"/>
      <c r="U115" s="72" t="s">
        <v>226</v>
      </c>
      <c r="V115" s="72" t="s">
        <v>176</v>
      </c>
      <c r="W115">
        <v>152</v>
      </c>
      <c r="X115">
        <v>152</v>
      </c>
      <c r="Y115">
        <v>0</v>
      </c>
      <c r="Z115">
        <v>550</v>
      </c>
      <c r="AA115">
        <v>760</v>
      </c>
      <c r="AB115">
        <v>0</v>
      </c>
      <c r="AC115" s="72" t="s">
        <v>191</v>
      </c>
      <c r="AD115" s="72" t="s">
        <v>192</v>
      </c>
      <c r="AE115" s="72" t="s">
        <v>176</v>
      </c>
      <c r="AF115" s="81" t="str">
        <f t="shared" si="4"/>
        <v>Afridev Handpump</v>
      </c>
      <c r="AG115" s="72" t="s">
        <v>193</v>
      </c>
      <c r="AH115" s="72" t="s">
        <v>191</v>
      </c>
      <c r="AI115" s="72" t="s">
        <v>16432</v>
      </c>
      <c r="AL115" t="str">
        <f t="shared" si="5"/>
        <v>Protected</v>
      </c>
      <c r="AM115">
        <v>2015</v>
      </c>
      <c r="AN115" s="72" t="s">
        <v>191</v>
      </c>
      <c r="AQ115" t="str">
        <f t="shared" si="6"/>
        <v xml:space="preserve">Poor </v>
      </c>
      <c r="AR115" s="72" t="s">
        <v>194</v>
      </c>
      <c r="AU115" s="72" t="s">
        <v>195</v>
      </c>
      <c r="AV115" s="72" t="s">
        <v>194</v>
      </c>
      <c r="AY115" s="72" t="s">
        <v>191</v>
      </c>
      <c r="AZ115">
        <v>1720</v>
      </c>
      <c r="BA115" s="72" t="s">
        <v>93</v>
      </c>
      <c r="BB115" s="72" t="s">
        <v>194</v>
      </c>
      <c r="BD115" s="72" t="s">
        <v>191</v>
      </c>
      <c r="BE115" s="73">
        <v>0.41</v>
      </c>
      <c r="BF115" s="72" t="s">
        <v>191</v>
      </c>
      <c r="BG115" s="72" t="s">
        <v>196</v>
      </c>
      <c r="BH115" s="72" t="s">
        <v>176</v>
      </c>
      <c r="BI115" s="81" t="str">
        <f t="shared" si="7"/>
        <v xml:space="preserve">Turbidity </v>
      </c>
      <c r="BJ115" s="72" t="s">
        <v>191</v>
      </c>
      <c r="BN115">
        <v>60</v>
      </c>
      <c r="BO115">
        <v>24</v>
      </c>
      <c r="BP115" s="72" t="s">
        <v>194</v>
      </c>
      <c r="BR115" s="72" t="s">
        <v>194</v>
      </c>
      <c r="BT115">
        <v>60</v>
      </c>
      <c r="BU115">
        <v>6</v>
      </c>
      <c r="BV115" s="72" t="s">
        <v>191</v>
      </c>
      <c r="BW115" s="72" t="s">
        <v>227</v>
      </c>
      <c r="BX115" t="s">
        <v>1368</v>
      </c>
    </row>
    <row r="116" spans="1:76" x14ac:dyDescent="0.45">
      <c r="A116" t="s">
        <v>1369</v>
      </c>
      <c r="B116" t="s">
        <v>176</v>
      </c>
      <c r="C116" t="s">
        <v>297</v>
      </c>
      <c r="D116" t="s">
        <v>1370</v>
      </c>
      <c r="E116" t="s">
        <v>1371</v>
      </c>
      <c r="F116" t="s">
        <v>1372</v>
      </c>
      <c r="G116">
        <v>9</v>
      </c>
      <c r="H116" s="72" t="s">
        <v>968</v>
      </c>
      <c r="I116" s="72" t="s">
        <v>182</v>
      </c>
      <c r="J116" s="72" t="s">
        <v>183</v>
      </c>
      <c r="K116" s="72" t="s">
        <v>204</v>
      </c>
      <c r="L116" s="72" t="s">
        <v>676</v>
      </c>
      <c r="M116" s="72" t="s">
        <v>1171</v>
      </c>
      <c r="N116" s="72"/>
      <c r="O116" s="72"/>
      <c r="P116" s="72" t="s">
        <v>1373</v>
      </c>
      <c r="Q116" s="72" t="s">
        <v>1374</v>
      </c>
      <c r="R116" s="72" t="s">
        <v>1375</v>
      </c>
      <c r="S116" s="72" t="s">
        <v>1376</v>
      </c>
      <c r="T116" s="72" t="s">
        <v>1054</v>
      </c>
      <c r="U116" s="72" t="s">
        <v>478</v>
      </c>
      <c r="V116" s="72" t="s">
        <v>176</v>
      </c>
      <c r="W116">
        <v>30</v>
      </c>
      <c r="X116">
        <v>30</v>
      </c>
      <c r="Y116">
        <v>30</v>
      </c>
      <c r="Z116">
        <v>150</v>
      </c>
      <c r="AA116">
        <v>150</v>
      </c>
      <c r="AB116">
        <v>150</v>
      </c>
      <c r="AC116" s="72" t="s">
        <v>191</v>
      </c>
      <c r="AD116" s="72" t="s">
        <v>192</v>
      </c>
      <c r="AE116" s="72" t="s">
        <v>176</v>
      </c>
      <c r="AF116" s="81" t="str">
        <f t="shared" si="4"/>
        <v>Afridev Handpump</v>
      </c>
      <c r="AG116" s="72" t="s">
        <v>193</v>
      </c>
      <c r="AH116" s="72" t="s">
        <v>191</v>
      </c>
      <c r="AI116" s="72" t="s">
        <v>16432</v>
      </c>
      <c r="AL116" t="str">
        <f t="shared" si="5"/>
        <v>Protected</v>
      </c>
      <c r="AM116">
        <v>2008</v>
      </c>
      <c r="AN116" s="72" t="s">
        <v>191</v>
      </c>
      <c r="AQ116" t="str">
        <f t="shared" si="6"/>
        <v xml:space="preserve">Normal </v>
      </c>
      <c r="AR116" s="72" t="s">
        <v>194</v>
      </c>
      <c r="AU116" s="72" t="s">
        <v>195</v>
      </c>
      <c r="AV116" s="72" t="s">
        <v>194</v>
      </c>
      <c r="AY116" s="72" t="s">
        <v>191</v>
      </c>
      <c r="AZ116">
        <v>110</v>
      </c>
      <c r="BA116" s="72" t="s">
        <v>93</v>
      </c>
      <c r="BB116" s="72" t="s">
        <v>194</v>
      </c>
      <c r="BD116" s="72" t="s">
        <v>191</v>
      </c>
      <c r="BE116" s="73">
        <v>0.41</v>
      </c>
      <c r="BF116" s="72" t="s">
        <v>194</v>
      </c>
      <c r="BG116" s="80" t="s">
        <v>196</v>
      </c>
      <c r="BI116" s="81" t="str">
        <f t="shared" si="7"/>
        <v xml:space="preserve">Turbidity </v>
      </c>
      <c r="BN116">
        <v>60</v>
      </c>
      <c r="BO116">
        <v>4</v>
      </c>
      <c r="BP116" s="72" t="s">
        <v>194</v>
      </c>
      <c r="BR116" s="72" t="s">
        <v>194</v>
      </c>
      <c r="BT116">
        <v>20</v>
      </c>
      <c r="BU116">
        <v>6</v>
      </c>
      <c r="BV116" s="72" t="s">
        <v>194</v>
      </c>
      <c r="BW116" s="72" t="s">
        <v>197</v>
      </c>
      <c r="BX116" t="s">
        <v>1377</v>
      </c>
    </row>
    <row r="117" spans="1:76" x14ac:dyDescent="0.45">
      <c r="A117" t="s">
        <v>1378</v>
      </c>
      <c r="B117" t="s">
        <v>176</v>
      </c>
      <c r="C117" t="s">
        <v>216</v>
      </c>
      <c r="D117" t="s">
        <v>1379</v>
      </c>
      <c r="E117" t="s">
        <v>1380</v>
      </c>
      <c r="F117" t="s">
        <v>1381</v>
      </c>
      <c r="G117">
        <v>9</v>
      </c>
      <c r="H117" s="72" t="s">
        <v>968</v>
      </c>
      <c r="I117" s="72" t="s">
        <v>182</v>
      </c>
      <c r="J117" s="72" t="s">
        <v>183</v>
      </c>
      <c r="K117" s="72" t="s">
        <v>220</v>
      </c>
      <c r="L117" s="72" t="s">
        <v>1209</v>
      </c>
      <c r="M117" s="72" t="s">
        <v>1382</v>
      </c>
      <c r="N117" s="72"/>
      <c r="O117" s="72"/>
      <c r="P117" s="72" t="s">
        <v>1383</v>
      </c>
      <c r="Q117" s="72" t="s">
        <v>1384</v>
      </c>
      <c r="R117" s="72" t="s">
        <v>1385</v>
      </c>
      <c r="S117" s="72" t="s">
        <v>1386</v>
      </c>
      <c r="T117" s="72" t="s">
        <v>1387</v>
      </c>
      <c r="U117" s="72" t="s">
        <v>226</v>
      </c>
      <c r="V117" s="72" t="s">
        <v>176</v>
      </c>
      <c r="W117">
        <v>92</v>
      </c>
      <c r="X117">
        <v>92</v>
      </c>
      <c r="Y117">
        <v>0</v>
      </c>
      <c r="Z117">
        <v>225</v>
      </c>
      <c r="AA117">
        <v>460</v>
      </c>
      <c r="AB117">
        <v>0</v>
      </c>
      <c r="AC117" s="72" t="s">
        <v>191</v>
      </c>
      <c r="AD117" s="72" t="s">
        <v>192</v>
      </c>
      <c r="AE117" s="72" t="s">
        <v>176</v>
      </c>
      <c r="AF117" s="81" t="str">
        <f t="shared" si="4"/>
        <v>Afridev Handpump</v>
      </c>
      <c r="AG117" s="72" t="s">
        <v>193</v>
      </c>
      <c r="AH117" s="72" t="s">
        <v>191</v>
      </c>
      <c r="AI117" s="72" t="s">
        <v>16432</v>
      </c>
      <c r="AL117" t="str">
        <f t="shared" si="5"/>
        <v>Protected</v>
      </c>
      <c r="AM117">
        <v>2014</v>
      </c>
      <c r="AN117" s="72" t="s">
        <v>191</v>
      </c>
      <c r="AQ117" t="str">
        <f t="shared" si="6"/>
        <v xml:space="preserve">Poor </v>
      </c>
      <c r="AR117" s="72" t="s">
        <v>194</v>
      </c>
      <c r="AU117" s="72" t="s">
        <v>195</v>
      </c>
      <c r="AV117" s="72" t="s">
        <v>194</v>
      </c>
      <c r="AY117" s="72" t="s">
        <v>191</v>
      </c>
      <c r="AZ117">
        <v>911</v>
      </c>
      <c r="BA117" s="72" t="s">
        <v>93</v>
      </c>
      <c r="BB117" s="72" t="s">
        <v>194</v>
      </c>
      <c r="BD117" s="72" t="s">
        <v>191</v>
      </c>
      <c r="BE117" s="73">
        <v>0.75</v>
      </c>
      <c r="BF117" s="72" t="s">
        <v>191</v>
      </c>
      <c r="BG117" s="72" t="s">
        <v>196</v>
      </c>
      <c r="BH117" s="72" t="s">
        <v>176</v>
      </c>
      <c r="BI117" s="81" t="str">
        <f t="shared" si="7"/>
        <v xml:space="preserve">Turbidity </v>
      </c>
      <c r="BJ117" s="72" t="s">
        <v>191</v>
      </c>
      <c r="BN117">
        <v>80</v>
      </c>
      <c r="BO117">
        <v>24</v>
      </c>
      <c r="BP117" s="72" t="s">
        <v>194</v>
      </c>
      <c r="BR117" s="72" t="s">
        <v>194</v>
      </c>
      <c r="BT117">
        <v>20</v>
      </c>
      <c r="BU117">
        <v>4</v>
      </c>
      <c r="BV117" s="72" t="s">
        <v>191</v>
      </c>
      <c r="BW117" s="72" t="s">
        <v>227</v>
      </c>
      <c r="BX117" t="s">
        <v>1388</v>
      </c>
    </row>
    <row r="118" spans="1:76" x14ac:dyDescent="0.45">
      <c r="A118" t="s">
        <v>1389</v>
      </c>
      <c r="B118" t="s">
        <v>176</v>
      </c>
      <c r="C118" t="s">
        <v>736</v>
      </c>
      <c r="D118" t="s">
        <v>1390</v>
      </c>
      <c r="E118" t="s">
        <v>1391</v>
      </c>
      <c r="F118" t="s">
        <v>687</v>
      </c>
      <c r="G118">
        <v>9</v>
      </c>
      <c r="H118" s="72" t="s">
        <v>968</v>
      </c>
      <c r="I118" s="72" t="s">
        <v>182</v>
      </c>
      <c r="J118" s="72" t="s">
        <v>183</v>
      </c>
      <c r="K118" s="72" t="s">
        <v>605</v>
      </c>
      <c r="L118" s="72" t="s">
        <v>1392</v>
      </c>
      <c r="M118" s="72" t="s">
        <v>1393</v>
      </c>
      <c r="N118" s="72"/>
      <c r="O118" s="72"/>
      <c r="P118" s="72" t="s">
        <v>1394</v>
      </c>
      <c r="Q118" s="72" t="s">
        <v>1395</v>
      </c>
      <c r="R118" s="72" t="s">
        <v>1396</v>
      </c>
      <c r="S118" s="72" t="s">
        <v>1397</v>
      </c>
      <c r="T118" s="72" t="s">
        <v>1398</v>
      </c>
      <c r="U118" s="72" t="s">
        <v>226</v>
      </c>
      <c r="V118" s="72" t="s">
        <v>176</v>
      </c>
      <c r="W118">
        <v>98</v>
      </c>
      <c r="X118">
        <v>98</v>
      </c>
      <c r="Y118">
        <v>0</v>
      </c>
      <c r="Z118">
        <v>490</v>
      </c>
      <c r="AA118">
        <v>490</v>
      </c>
      <c r="AB118">
        <v>0</v>
      </c>
      <c r="AC118" s="72" t="s">
        <v>191</v>
      </c>
      <c r="AD118" s="72" t="s">
        <v>192</v>
      </c>
      <c r="AE118" s="72" t="s">
        <v>176</v>
      </c>
      <c r="AF118" s="81" t="str">
        <f t="shared" si="4"/>
        <v>Afridev Handpump</v>
      </c>
      <c r="AG118" s="72" t="s">
        <v>193</v>
      </c>
      <c r="AH118" s="72" t="s">
        <v>191</v>
      </c>
      <c r="AI118" s="72" t="s">
        <v>16432</v>
      </c>
      <c r="AL118" t="str">
        <f t="shared" si="5"/>
        <v>Protected</v>
      </c>
      <c r="AM118">
        <v>2013</v>
      </c>
      <c r="AN118" s="72" t="s">
        <v>191</v>
      </c>
      <c r="AQ118" t="str">
        <f t="shared" si="6"/>
        <v xml:space="preserve">Normal </v>
      </c>
      <c r="AR118" s="72" t="s">
        <v>194</v>
      </c>
      <c r="AU118" s="72" t="s">
        <v>195</v>
      </c>
      <c r="AV118" s="72" t="s">
        <v>194</v>
      </c>
      <c r="AY118" s="72" t="s">
        <v>191</v>
      </c>
      <c r="AZ118">
        <v>506</v>
      </c>
      <c r="BA118" s="75" t="s">
        <v>93</v>
      </c>
      <c r="BB118" s="72" t="s">
        <v>194</v>
      </c>
      <c r="BD118" s="72" t="s">
        <v>191</v>
      </c>
      <c r="BE118" s="73">
        <v>0.32</v>
      </c>
      <c r="BF118" s="72" t="s">
        <v>191</v>
      </c>
      <c r="BG118" s="72" t="s">
        <v>196</v>
      </c>
      <c r="BH118" s="72" t="s">
        <v>176</v>
      </c>
      <c r="BI118" s="81" t="str">
        <f t="shared" si="7"/>
        <v xml:space="preserve">Turbidity </v>
      </c>
      <c r="BJ118" s="72" t="s">
        <v>191</v>
      </c>
      <c r="BN118">
        <v>43</v>
      </c>
      <c r="BO118">
        <v>24</v>
      </c>
      <c r="BP118" s="72" t="s">
        <v>194</v>
      </c>
      <c r="BR118" s="72" t="s">
        <v>194</v>
      </c>
      <c r="BT118">
        <v>20</v>
      </c>
      <c r="BU118">
        <v>120</v>
      </c>
      <c r="BV118" s="72" t="s">
        <v>194</v>
      </c>
      <c r="BW118" s="72" t="s">
        <v>197</v>
      </c>
      <c r="BX118" t="s">
        <v>1399</v>
      </c>
    </row>
    <row r="119" spans="1:76" x14ac:dyDescent="0.45">
      <c r="A119" t="s">
        <v>1400</v>
      </c>
      <c r="B119" t="s">
        <v>176</v>
      </c>
      <c r="C119" t="s">
        <v>200</v>
      </c>
      <c r="D119" t="s">
        <v>1401</v>
      </c>
      <c r="E119" t="s">
        <v>1402</v>
      </c>
      <c r="F119" t="s">
        <v>1403</v>
      </c>
      <c r="G119">
        <v>9</v>
      </c>
      <c r="H119" s="72" t="s">
        <v>968</v>
      </c>
      <c r="I119" s="72" t="s">
        <v>182</v>
      </c>
      <c r="J119" s="72" t="s">
        <v>183</v>
      </c>
      <c r="K119" s="72" t="s">
        <v>204</v>
      </c>
      <c r="L119" s="72" t="s">
        <v>676</v>
      </c>
      <c r="M119" s="72" t="s">
        <v>1404</v>
      </c>
      <c r="N119" s="72"/>
      <c r="O119" s="72"/>
      <c r="P119" s="72" t="s">
        <v>1405</v>
      </c>
      <c r="Q119" s="72" t="s">
        <v>1406</v>
      </c>
      <c r="R119" s="72" t="s">
        <v>1407</v>
      </c>
      <c r="S119" s="72" t="s">
        <v>1408</v>
      </c>
      <c r="T119" s="72" t="s">
        <v>1409</v>
      </c>
      <c r="U119" s="72" t="s">
        <v>226</v>
      </c>
      <c r="V119" s="72" t="s">
        <v>176</v>
      </c>
      <c r="W119">
        <v>420</v>
      </c>
      <c r="X119">
        <v>400</v>
      </c>
      <c r="Y119">
        <v>20</v>
      </c>
      <c r="Z119">
        <v>80</v>
      </c>
      <c r="AA119">
        <v>80</v>
      </c>
      <c r="AB119">
        <v>0</v>
      </c>
      <c r="AC119" s="72" t="s">
        <v>191</v>
      </c>
      <c r="AD119" s="72" t="s">
        <v>192</v>
      </c>
      <c r="AE119" s="72" t="s">
        <v>176</v>
      </c>
      <c r="AF119" s="81" t="str">
        <f t="shared" si="4"/>
        <v>Afridev Handpump</v>
      </c>
      <c r="AG119" s="72" t="s">
        <v>193</v>
      </c>
      <c r="AH119" s="72" t="s">
        <v>191</v>
      </c>
      <c r="AI119" s="72" t="s">
        <v>16432</v>
      </c>
      <c r="AL119" t="str">
        <f t="shared" si="5"/>
        <v>Protected</v>
      </c>
      <c r="AM119">
        <v>2016</v>
      </c>
      <c r="AN119" s="72" t="s">
        <v>191</v>
      </c>
      <c r="AQ119" t="str">
        <f t="shared" si="6"/>
        <v xml:space="preserve">Poor </v>
      </c>
      <c r="AR119" s="72" t="s">
        <v>194</v>
      </c>
      <c r="AU119" s="72" t="s">
        <v>195</v>
      </c>
      <c r="AV119" s="72" t="s">
        <v>194</v>
      </c>
      <c r="AY119" s="72" t="s">
        <v>191</v>
      </c>
      <c r="AZ119">
        <v>309</v>
      </c>
      <c r="BA119" s="72" t="s">
        <v>93</v>
      </c>
      <c r="BB119" s="72" t="s">
        <v>194</v>
      </c>
      <c r="BD119" s="72" t="s">
        <v>191</v>
      </c>
      <c r="BE119" s="73">
        <v>1.26</v>
      </c>
      <c r="BF119" s="72" t="s">
        <v>194</v>
      </c>
      <c r="BG119" s="80" t="s">
        <v>196</v>
      </c>
      <c r="BI119" s="81" t="str">
        <f t="shared" si="7"/>
        <v xml:space="preserve">Turbidity </v>
      </c>
      <c r="BN119">
        <v>62</v>
      </c>
      <c r="BO119">
        <v>24</v>
      </c>
      <c r="BP119" s="72" t="s">
        <v>194</v>
      </c>
      <c r="BR119" s="72" t="s">
        <v>194</v>
      </c>
      <c r="BT119">
        <v>40</v>
      </c>
      <c r="BU119">
        <v>5</v>
      </c>
      <c r="BV119" s="72" t="s">
        <v>191</v>
      </c>
      <c r="BW119" s="72" t="s">
        <v>227</v>
      </c>
      <c r="BX119" t="s">
        <v>1410</v>
      </c>
    </row>
    <row r="120" spans="1:76" x14ac:dyDescent="0.45">
      <c r="A120" t="s">
        <v>1411</v>
      </c>
      <c r="B120" t="s">
        <v>176</v>
      </c>
      <c r="C120" t="s">
        <v>200</v>
      </c>
      <c r="D120" t="s">
        <v>1412</v>
      </c>
      <c r="E120" t="s">
        <v>1413</v>
      </c>
      <c r="F120" t="s">
        <v>1414</v>
      </c>
      <c r="G120">
        <v>9</v>
      </c>
      <c r="H120" s="72" t="s">
        <v>968</v>
      </c>
      <c r="I120" s="72" t="s">
        <v>182</v>
      </c>
      <c r="J120" s="72" t="s">
        <v>183</v>
      </c>
      <c r="K120" s="72" t="s">
        <v>204</v>
      </c>
      <c r="L120" s="72" t="s">
        <v>676</v>
      </c>
      <c r="M120" s="72" t="s">
        <v>1404</v>
      </c>
      <c r="N120" s="72"/>
      <c r="O120" s="72"/>
      <c r="P120" s="72" t="s">
        <v>1415</v>
      </c>
      <c r="Q120" s="72" t="s">
        <v>1416</v>
      </c>
      <c r="R120" s="72" t="s">
        <v>358</v>
      </c>
      <c r="S120" s="72" t="s">
        <v>1417</v>
      </c>
      <c r="T120" s="72" t="s">
        <v>1418</v>
      </c>
      <c r="U120" s="72" t="s">
        <v>226</v>
      </c>
      <c r="V120" s="72" t="s">
        <v>176</v>
      </c>
      <c r="W120">
        <v>464</v>
      </c>
      <c r="X120">
        <v>400</v>
      </c>
      <c r="Y120">
        <v>64</v>
      </c>
      <c r="Z120">
        <v>250</v>
      </c>
      <c r="AA120">
        <v>250</v>
      </c>
      <c r="AB120">
        <v>250</v>
      </c>
      <c r="AC120" s="72" t="s">
        <v>191</v>
      </c>
      <c r="AD120" s="72" t="s">
        <v>192</v>
      </c>
      <c r="AE120" s="72" t="s">
        <v>176</v>
      </c>
      <c r="AF120" s="81" t="str">
        <f t="shared" si="4"/>
        <v>Afridev Handpump</v>
      </c>
      <c r="AG120" s="72" t="s">
        <v>193</v>
      </c>
      <c r="AH120" s="72" t="s">
        <v>191</v>
      </c>
      <c r="AI120" s="72" t="s">
        <v>16432</v>
      </c>
      <c r="AL120" t="str">
        <f t="shared" si="5"/>
        <v>Protected</v>
      </c>
      <c r="AM120">
        <v>2017</v>
      </c>
      <c r="AN120" s="72" t="s">
        <v>194</v>
      </c>
      <c r="AO120" s="72" t="s">
        <v>549</v>
      </c>
      <c r="AP120" s="72" t="s">
        <v>176</v>
      </c>
      <c r="AQ120" t="str">
        <f t="shared" si="6"/>
        <v>Does not function Non functioning water point</v>
      </c>
      <c r="AR120" s="72" t="s">
        <v>194</v>
      </c>
      <c r="AU120" s="72" t="s">
        <v>194</v>
      </c>
      <c r="AV120" s="72" t="s">
        <v>194</v>
      </c>
      <c r="AY120" s="72" t="s">
        <v>194</v>
      </c>
      <c r="BB120" s="72" t="s">
        <v>194</v>
      </c>
      <c r="BD120" s="72" t="s">
        <v>194</v>
      </c>
      <c r="BE120"/>
      <c r="BF120" s="72" t="s">
        <v>194</v>
      </c>
      <c r="BG120" s="80" t="s">
        <v>196</v>
      </c>
      <c r="BI120" s="81" t="str">
        <f t="shared" si="7"/>
        <v xml:space="preserve">Turbidity </v>
      </c>
      <c r="BN120">
        <v>0</v>
      </c>
      <c r="BO120">
        <v>0</v>
      </c>
      <c r="BP120" s="72" t="s">
        <v>194</v>
      </c>
      <c r="BR120" s="72" t="s">
        <v>194</v>
      </c>
      <c r="BT120">
        <v>0</v>
      </c>
      <c r="BU120">
        <v>0</v>
      </c>
      <c r="BV120" s="72" t="s">
        <v>194</v>
      </c>
      <c r="BW120" s="72" t="s">
        <v>550</v>
      </c>
      <c r="BX120" t="s">
        <v>1419</v>
      </c>
    </row>
    <row r="121" spans="1:76" x14ac:dyDescent="0.45">
      <c r="A121" t="s">
        <v>1420</v>
      </c>
      <c r="B121" t="s">
        <v>176</v>
      </c>
      <c r="C121" t="s">
        <v>200</v>
      </c>
      <c r="D121" t="s">
        <v>1421</v>
      </c>
      <c r="E121" t="s">
        <v>1422</v>
      </c>
      <c r="F121" t="s">
        <v>1423</v>
      </c>
      <c r="G121">
        <v>9</v>
      </c>
      <c r="H121" s="72" t="s">
        <v>968</v>
      </c>
      <c r="I121" s="72" t="s">
        <v>182</v>
      </c>
      <c r="J121" s="72" t="s">
        <v>183</v>
      </c>
      <c r="K121" s="72" t="s">
        <v>204</v>
      </c>
      <c r="L121" s="72" t="s">
        <v>676</v>
      </c>
      <c r="M121" s="72" t="s">
        <v>1404</v>
      </c>
      <c r="N121" s="72"/>
      <c r="O121" s="72"/>
      <c r="P121" s="72" t="s">
        <v>1424</v>
      </c>
      <c r="Q121" s="72" t="s">
        <v>1425</v>
      </c>
      <c r="R121" s="72" t="s">
        <v>1426</v>
      </c>
      <c r="S121" s="72" t="s">
        <v>1427</v>
      </c>
      <c r="T121" s="72" t="s">
        <v>1418</v>
      </c>
      <c r="U121" s="72" t="s">
        <v>226</v>
      </c>
      <c r="V121" s="72" t="s">
        <v>176</v>
      </c>
      <c r="W121">
        <v>464</v>
      </c>
      <c r="X121">
        <v>400</v>
      </c>
      <c r="Y121">
        <v>64</v>
      </c>
      <c r="Z121">
        <v>6000</v>
      </c>
      <c r="AA121">
        <v>2000</v>
      </c>
      <c r="AB121">
        <v>120</v>
      </c>
      <c r="AC121" s="72" t="s">
        <v>191</v>
      </c>
      <c r="AD121" s="72" t="s">
        <v>192</v>
      </c>
      <c r="AE121" s="72" t="s">
        <v>176</v>
      </c>
      <c r="AF121" s="81" t="str">
        <f t="shared" si="4"/>
        <v>Afridev Handpump</v>
      </c>
      <c r="AG121" s="72" t="s">
        <v>193</v>
      </c>
      <c r="AH121" s="72" t="s">
        <v>191</v>
      </c>
      <c r="AI121" s="72" t="s">
        <v>16432</v>
      </c>
      <c r="AL121" t="str">
        <f t="shared" si="5"/>
        <v>Protected</v>
      </c>
      <c r="AM121">
        <v>2014</v>
      </c>
      <c r="AN121" s="72" t="s">
        <v>191</v>
      </c>
      <c r="AQ121" t="str">
        <f t="shared" si="6"/>
        <v xml:space="preserve">Poor </v>
      </c>
      <c r="AR121" s="72" t="s">
        <v>191</v>
      </c>
      <c r="AS121">
        <v>3</v>
      </c>
      <c r="AT121">
        <v>1</v>
      </c>
      <c r="AU121" s="72" t="s">
        <v>195</v>
      </c>
      <c r="AV121" s="72" t="s">
        <v>194</v>
      </c>
      <c r="AY121" s="72" t="s">
        <v>191</v>
      </c>
      <c r="AZ121">
        <v>308</v>
      </c>
      <c r="BA121" s="72" t="s">
        <v>93</v>
      </c>
      <c r="BB121" s="72" t="s">
        <v>194</v>
      </c>
      <c r="BD121" s="72" t="s">
        <v>191</v>
      </c>
      <c r="BE121" s="73">
        <v>0.67</v>
      </c>
      <c r="BF121" s="72" t="s">
        <v>194</v>
      </c>
      <c r="BG121" s="80" t="s">
        <v>196</v>
      </c>
      <c r="BI121" s="81" t="str">
        <f t="shared" si="7"/>
        <v xml:space="preserve">Turbidity </v>
      </c>
      <c r="BN121">
        <v>56</v>
      </c>
      <c r="BO121">
        <v>24</v>
      </c>
      <c r="BP121" s="72" t="s">
        <v>194</v>
      </c>
      <c r="BR121" s="72" t="s">
        <v>194</v>
      </c>
      <c r="BT121">
        <v>40</v>
      </c>
      <c r="BU121">
        <v>4</v>
      </c>
      <c r="BV121" s="72" t="s">
        <v>191</v>
      </c>
      <c r="BW121" s="72" t="s">
        <v>227</v>
      </c>
      <c r="BX121" t="s">
        <v>1428</v>
      </c>
    </row>
    <row r="122" spans="1:76" x14ac:dyDescent="0.45">
      <c r="A122" t="s">
        <v>1429</v>
      </c>
      <c r="B122" t="s">
        <v>176</v>
      </c>
      <c r="C122" t="s">
        <v>200</v>
      </c>
      <c r="D122" t="s">
        <v>1430</v>
      </c>
      <c r="E122" t="s">
        <v>1431</v>
      </c>
      <c r="F122" t="s">
        <v>1432</v>
      </c>
      <c r="G122">
        <v>9</v>
      </c>
      <c r="H122" s="72" t="s">
        <v>968</v>
      </c>
      <c r="I122" s="72" t="s">
        <v>182</v>
      </c>
      <c r="J122" s="72" t="s">
        <v>183</v>
      </c>
      <c r="K122" s="72" t="s">
        <v>204</v>
      </c>
      <c r="L122" s="72" t="s">
        <v>676</v>
      </c>
      <c r="M122" s="72" t="s">
        <v>677</v>
      </c>
      <c r="N122" s="72"/>
      <c r="O122" s="72"/>
      <c r="P122" s="72" t="s">
        <v>1433</v>
      </c>
      <c r="Q122" s="72" t="s">
        <v>1434</v>
      </c>
      <c r="R122" s="72" t="s">
        <v>712</v>
      </c>
      <c r="S122" s="72" t="s">
        <v>1435</v>
      </c>
      <c r="T122" s="72" t="s">
        <v>682</v>
      </c>
      <c r="U122" s="72" t="s">
        <v>478</v>
      </c>
      <c r="V122" s="72" t="s">
        <v>176</v>
      </c>
      <c r="W122">
        <v>420</v>
      </c>
      <c r="X122">
        <v>400</v>
      </c>
      <c r="Y122">
        <v>20</v>
      </c>
      <c r="Z122">
        <v>500</v>
      </c>
      <c r="AA122">
        <v>500</v>
      </c>
      <c r="AB122">
        <v>100</v>
      </c>
      <c r="AC122" s="72" t="s">
        <v>191</v>
      </c>
      <c r="AD122" s="72" t="s">
        <v>192</v>
      </c>
      <c r="AE122" s="72" t="s">
        <v>176</v>
      </c>
      <c r="AF122" s="81" t="str">
        <f t="shared" si="4"/>
        <v>Afridev Handpump</v>
      </c>
      <c r="AG122" s="72" t="s">
        <v>193</v>
      </c>
      <c r="AH122" s="72" t="s">
        <v>191</v>
      </c>
      <c r="AI122" s="72" t="s">
        <v>16432</v>
      </c>
      <c r="AL122" t="str">
        <f t="shared" si="5"/>
        <v>Protected</v>
      </c>
      <c r="AM122">
        <v>1997</v>
      </c>
      <c r="AN122" s="72" t="s">
        <v>191</v>
      </c>
      <c r="AQ122" t="str">
        <f t="shared" si="6"/>
        <v xml:space="preserve">Poor </v>
      </c>
      <c r="AR122" s="72" t="s">
        <v>191</v>
      </c>
      <c r="AS122">
        <v>2</v>
      </c>
      <c r="AT122">
        <v>7</v>
      </c>
      <c r="AU122" s="72" t="s">
        <v>195</v>
      </c>
      <c r="AV122" s="72" t="s">
        <v>194</v>
      </c>
      <c r="AY122" s="72" t="s">
        <v>191</v>
      </c>
      <c r="AZ122">
        <v>307</v>
      </c>
      <c r="BA122" s="72" t="s">
        <v>93</v>
      </c>
      <c r="BB122" s="72" t="s">
        <v>194</v>
      </c>
      <c r="BD122" s="72" t="s">
        <v>191</v>
      </c>
      <c r="BE122" s="73">
        <v>0.01</v>
      </c>
      <c r="BF122" s="72" t="s">
        <v>194</v>
      </c>
      <c r="BG122" s="80" t="s">
        <v>196</v>
      </c>
      <c r="BI122" s="81" t="str">
        <f t="shared" si="7"/>
        <v xml:space="preserve">Turbidity </v>
      </c>
      <c r="BN122">
        <v>52</v>
      </c>
      <c r="BO122">
        <v>24</v>
      </c>
      <c r="BP122" s="72" t="s">
        <v>194</v>
      </c>
      <c r="BR122" s="72" t="s">
        <v>194</v>
      </c>
      <c r="BT122">
        <v>40</v>
      </c>
      <c r="BU122">
        <v>5</v>
      </c>
      <c r="BV122" s="72" t="s">
        <v>191</v>
      </c>
      <c r="BW122" s="72" t="s">
        <v>227</v>
      </c>
      <c r="BX122" t="s">
        <v>1436</v>
      </c>
    </row>
    <row r="123" spans="1:76" x14ac:dyDescent="0.45">
      <c r="A123" t="s">
        <v>1437</v>
      </c>
      <c r="B123" t="s">
        <v>176</v>
      </c>
      <c r="C123" t="s">
        <v>216</v>
      </c>
      <c r="D123" t="s">
        <v>1438</v>
      </c>
      <c r="E123" t="s">
        <v>1439</v>
      </c>
      <c r="F123" t="s">
        <v>1440</v>
      </c>
      <c r="G123">
        <v>9</v>
      </c>
      <c r="H123" s="72" t="s">
        <v>968</v>
      </c>
      <c r="I123" s="72" t="s">
        <v>182</v>
      </c>
      <c r="J123" s="72" t="s">
        <v>183</v>
      </c>
      <c r="K123" s="72" t="s">
        <v>220</v>
      </c>
      <c r="L123" s="72" t="s">
        <v>1209</v>
      </c>
      <c r="M123" s="72" t="s">
        <v>1209</v>
      </c>
      <c r="N123" s="72"/>
      <c r="O123" s="72"/>
      <c r="P123" s="72" t="s">
        <v>1441</v>
      </c>
      <c r="Q123" s="72" t="s">
        <v>1442</v>
      </c>
      <c r="R123" s="72" t="s">
        <v>1443</v>
      </c>
      <c r="S123" s="72" t="s">
        <v>1444</v>
      </c>
      <c r="T123" s="72" t="s">
        <v>1209</v>
      </c>
      <c r="U123" s="72" t="s">
        <v>176</v>
      </c>
      <c r="V123" s="72" t="s">
        <v>805</v>
      </c>
      <c r="W123">
        <v>82</v>
      </c>
      <c r="X123">
        <v>82</v>
      </c>
      <c r="Y123">
        <v>0</v>
      </c>
      <c r="Z123">
        <v>125</v>
      </c>
      <c r="AA123">
        <v>420</v>
      </c>
      <c r="AB123">
        <v>0</v>
      </c>
      <c r="AC123" s="72" t="s">
        <v>191</v>
      </c>
      <c r="AD123" s="72" t="s">
        <v>192</v>
      </c>
      <c r="AE123" s="72" t="s">
        <v>176</v>
      </c>
      <c r="AF123" s="81" t="str">
        <f t="shared" si="4"/>
        <v>Afridev Handpump</v>
      </c>
      <c r="AG123" s="72" t="s">
        <v>193</v>
      </c>
      <c r="AH123" s="72" t="s">
        <v>191</v>
      </c>
      <c r="AI123" s="72" t="s">
        <v>16432</v>
      </c>
      <c r="AL123" t="str">
        <f t="shared" si="5"/>
        <v>Protected</v>
      </c>
      <c r="AM123">
        <v>2018</v>
      </c>
      <c r="AN123" s="72" t="s">
        <v>191</v>
      </c>
      <c r="AQ123" t="str">
        <f t="shared" si="6"/>
        <v xml:space="preserve">Normal </v>
      </c>
      <c r="AR123" s="72" t="s">
        <v>194</v>
      </c>
      <c r="AU123" s="72" t="s">
        <v>195</v>
      </c>
      <c r="AV123" s="72" t="s">
        <v>194</v>
      </c>
      <c r="AY123" s="72" t="s">
        <v>191</v>
      </c>
      <c r="AZ123">
        <v>910</v>
      </c>
      <c r="BA123" s="72" t="s">
        <v>93</v>
      </c>
      <c r="BB123" s="72" t="s">
        <v>194</v>
      </c>
      <c r="BD123" s="72" t="s">
        <v>191</v>
      </c>
      <c r="BE123" s="73">
        <v>3.57</v>
      </c>
      <c r="BF123" s="72" t="s">
        <v>191</v>
      </c>
      <c r="BG123" s="72" t="s">
        <v>196</v>
      </c>
      <c r="BH123" s="72" t="s">
        <v>176</v>
      </c>
      <c r="BI123" s="81" t="str">
        <f t="shared" si="7"/>
        <v xml:space="preserve">Turbidity </v>
      </c>
      <c r="BJ123" s="72" t="s">
        <v>191</v>
      </c>
      <c r="BN123">
        <v>79</v>
      </c>
      <c r="BO123">
        <v>24</v>
      </c>
      <c r="BP123" s="72" t="s">
        <v>194</v>
      </c>
      <c r="BR123" s="72" t="s">
        <v>194</v>
      </c>
      <c r="BT123">
        <v>20</v>
      </c>
      <c r="BU123">
        <v>5</v>
      </c>
      <c r="BV123" s="72" t="s">
        <v>191</v>
      </c>
      <c r="BW123" s="72" t="s">
        <v>197</v>
      </c>
      <c r="BX123" t="s">
        <v>1445</v>
      </c>
    </row>
    <row r="124" spans="1:76" x14ac:dyDescent="0.45">
      <c r="A124" t="s">
        <v>1446</v>
      </c>
      <c r="B124" t="s">
        <v>176</v>
      </c>
      <c r="C124" t="s">
        <v>339</v>
      </c>
      <c r="D124" t="s">
        <v>1447</v>
      </c>
      <c r="E124" t="s">
        <v>1448</v>
      </c>
      <c r="F124" t="s">
        <v>1449</v>
      </c>
      <c r="G124">
        <v>9</v>
      </c>
      <c r="H124" s="72" t="s">
        <v>968</v>
      </c>
      <c r="I124" s="72" t="s">
        <v>182</v>
      </c>
      <c r="J124" s="72" t="s">
        <v>183</v>
      </c>
      <c r="K124" s="72" t="s">
        <v>184</v>
      </c>
      <c r="L124" s="72" t="s">
        <v>288</v>
      </c>
      <c r="M124" s="72" t="s">
        <v>1450</v>
      </c>
      <c r="N124" s="72"/>
      <c r="O124" s="72"/>
      <c r="P124" s="72" t="s">
        <v>1451</v>
      </c>
      <c r="Q124" s="72" t="s">
        <v>1452</v>
      </c>
      <c r="R124" s="72" t="s">
        <v>368</v>
      </c>
      <c r="S124" s="72" t="s">
        <v>1453</v>
      </c>
      <c r="T124" s="72" t="s">
        <v>1450</v>
      </c>
      <c r="U124" s="72" t="s">
        <v>251</v>
      </c>
      <c r="V124" s="72" t="s">
        <v>176</v>
      </c>
      <c r="W124">
        <v>85</v>
      </c>
      <c r="X124">
        <v>85</v>
      </c>
      <c r="Y124">
        <v>0</v>
      </c>
      <c r="Z124">
        <v>425</v>
      </c>
      <c r="AA124">
        <v>425</v>
      </c>
      <c r="AB124">
        <v>0</v>
      </c>
      <c r="AC124" s="72" t="s">
        <v>191</v>
      </c>
      <c r="AD124" s="72" t="s">
        <v>192</v>
      </c>
      <c r="AE124" s="72" t="s">
        <v>176</v>
      </c>
      <c r="AF124" s="81" t="str">
        <f t="shared" si="4"/>
        <v>Afridev Handpump</v>
      </c>
      <c r="AG124" s="72" t="s">
        <v>193</v>
      </c>
      <c r="AH124" s="72" t="s">
        <v>191</v>
      </c>
      <c r="AI124" s="72" t="s">
        <v>16432</v>
      </c>
      <c r="AL124" t="str">
        <f t="shared" si="5"/>
        <v>Protected</v>
      </c>
      <c r="AM124">
        <v>2000</v>
      </c>
      <c r="AN124" s="72" t="s">
        <v>191</v>
      </c>
      <c r="AQ124" t="str">
        <f t="shared" si="6"/>
        <v xml:space="preserve">Normal </v>
      </c>
      <c r="AR124" s="72" t="s">
        <v>194</v>
      </c>
      <c r="AU124" s="72" t="s">
        <v>195</v>
      </c>
      <c r="AV124" s="72" t="s">
        <v>194</v>
      </c>
      <c r="AY124" s="72" t="s">
        <v>191</v>
      </c>
      <c r="AZ124">
        <v>1413</v>
      </c>
      <c r="BA124" s="72" t="s">
        <v>93</v>
      </c>
      <c r="BB124" s="72" t="s">
        <v>194</v>
      </c>
      <c r="BD124" s="72" t="s">
        <v>191</v>
      </c>
      <c r="BE124" s="73">
        <v>0.21</v>
      </c>
      <c r="BF124" s="72" t="s">
        <v>191</v>
      </c>
      <c r="BG124" s="72" t="s">
        <v>196</v>
      </c>
      <c r="BH124" s="72" t="s">
        <v>176</v>
      </c>
      <c r="BI124" s="81" t="str">
        <f t="shared" si="7"/>
        <v xml:space="preserve">Turbidity </v>
      </c>
      <c r="BJ124" s="72" t="s">
        <v>191</v>
      </c>
      <c r="BN124">
        <v>58</v>
      </c>
      <c r="BO124">
        <v>24</v>
      </c>
      <c r="BP124" s="72" t="s">
        <v>194</v>
      </c>
      <c r="BR124" s="72" t="s">
        <v>194</v>
      </c>
      <c r="BT124">
        <v>40</v>
      </c>
      <c r="BU124">
        <v>200</v>
      </c>
      <c r="BV124" s="72" t="s">
        <v>191</v>
      </c>
      <c r="BW124" s="72" t="s">
        <v>197</v>
      </c>
      <c r="BX124" t="s">
        <v>1454</v>
      </c>
    </row>
    <row r="125" spans="1:76" x14ac:dyDescent="0.45">
      <c r="A125" t="s">
        <v>1455</v>
      </c>
      <c r="B125" t="s">
        <v>176</v>
      </c>
      <c r="C125" t="s">
        <v>216</v>
      </c>
      <c r="D125" t="s">
        <v>1456</v>
      </c>
      <c r="E125" t="s">
        <v>1457</v>
      </c>
      <c r="F125" t="s">
        <v>342</v>
      </c>
      <c r="G125">
        <v>9</v>
      </c>
      <c r="H125" s="72" t="s">
        <v>968</v>
      </c>
      <c r="I125" s="72" t="s">
        <v>182</v>
      </c>
      <c r="J125" s="72" t="s">
        <v>183</v>
      </c>
      <c r="K125" s="72" t="s">
        <v>220</v>
      </c>
      <c r="L125" s="72" t="s">
        <v>220</v>
      </c>
      <c r="M125" s="72" t="s">
        <v>1458</v>
      </c>
      <c r="N125" s="72"/>
      <c r="O125" s="72"/>
      <c r="P125" s="72" t="s">
        <v>1459</v>
      </c>
      <c r="Q125" s="72" t="s">
        <v>1460</v>
      </c>
      <c r="R125" s="72" t="s">
        <v>223</v>
      </c>
      <c r="S125" s="72" t="s">
        <v>1461</v>
      </c>
      <c r="T125" s="72" t="s">
        <v>1462</v>
      </c>
      <c r="U125" s="72" t="s">
        <v>251</v>
      </c>
      <c r="V125" s="72" t="s">
        <v>176</v>
      </c>
      <c r="W125">
        <v>24</v>
      </c>
      <c r="X125">
        <v>24</v>
      </c>
      <c r="Y125">
        <v>0</v>
      </c>
      <c r="Z125">
        <v>120</v>
      </c>
      <c r="AA125">
        <v>120</v>
      </c>
      <c r="AB125">
        <v>0</v>
      </c>
      <c r="AC125" s="72" t="s">
        <v>191</v>
      </c>
      <c r="AD125" s="72" t="s">
        <v>192</v>
      </c>
      <c r="AE125" s="72" t="s">
        <v>176</v>
      </c>
      <c r="AF125" s="81" t="str">
        <f t="shared" si="4"/>
        <v>Afridev Handpump</v>
      </c>
      <c r="AG125" s="72" t="s">
        <v>193</v>
      </c>
      <c r="AH125" s="72" t="s">
        <v>191</v>
      </c>
      <c r="AI125" s="72" t="s">
        <v>16432</v>
      </c>
      <c r="AL125" t="str">
        <f t="shared" si="5"/>
        <v>Protected</v>
      </c>
      <c r="AM125">
        <v>2016</v>
      </c>
      <c r="AN125" s="72" t="s">
        <v>191</v>
      </c>
      <c r="AQ125" t="str">
        <f t="shared" si="6"/>
        <v xml:space="preserve">Normal </v>
      </c>
      <c r="AR125" s="72" t="s">
        <v>194</v>
      </c>
      <c r="AU125" s="72" t="s">
        <v>195</v>
      </c>
      <c r="AV125" s="72" t="s">
        <v>194</v>
      </c>
      <c r="AY125" s="72" t="s">
        <v>191</v>
      </c>
      <c r="AZ125">
        <v>909</v>
      </c>
      <c r="BA125" s="72" t="s">
        <v>93</v>
      </c>
      <c r="BB125" s="72" t="s">
        <v>194</v>
      </c>
      <c r="BD125" s="72" t="s">
        <v>191</v>
      </c>
      <c r="BE125" s="73">
        <v>0.44</v>
      </c>
      <c r="BF125" s="72" t="s">
        <v>191</v>
      </c>
      <c r="BG125" s="72" t="s">
        <v>196</v>
      </c>
      <c r="BH125" s="72" t="s">
        <v>176</v>
      </c>
      <c r="BI125" s="81" t="str">
        <f t="shared" si="7"/>
        <v xml:space="preserve">Turbidity </v>
      </c>
      <c r="BJ125" s="72" t="s">
        <v>191</v>
      </c>
      <c r="BN125">
        <v>80</v>
      </c>
      <c r="BO125">
        <v>24</v>
      </c>
      <c r="BP125" s="72" t="s">
        <v>194</v>
      </c>
      <c r="BR125" s="72" t="s">
        <v>194</v>
      </c>
      <c r="BT125">
        <v>20</v>
      </c>
      <c r="BU125">
        <v>5</v>
      </c>
      <c r="BV125" s="72" t="s">
        <v>191</v>
      </c>
      <c r="BW125" s="72" t="s">
        <v>197</v>
      </c>
      <c r="BX125" t="s">
        <v>1463</v>
      </c>
    </row>
    <row r="126" spans="1:76" x14ac:dyDescent="0.45">
      <c r="A126" t="s">
        <v>1464</v>
      </c>
      <c r="B126" t="s">
        <v>176</v>
      </c>
      <c r="C126" t="s">
        <v>339</v>
      </c>
      <c r="D126" t="s">
        <v>1465</v>
      </c>
      <c r="E126" t="s">
        <v>1466</v>
      </c>
      <c r="F126" t="s">
        <v>1467</v>
      </c>
      <c r="G126">
        <v>9</v>
      </c>
      <c r="H126" s="72" t="s">
        <v>968</v>
      </c>
      <c r="I126" s="72" t="s">
        <v>182</v>
      </c>
      <c r="J126" s="72" t="s">
        <v>183</v>
      </c>
      <c r="K126" s="72" t="s">
        <v>184</v>
      </c>
      <c r="L126" s="72" t="s">
        <v>288</v>
      </c>
      <c r="M126" s="72" t="s">
        <v>1468</v>
      </c>
      <c r="N126" s="72"/>
      <c r="O126" s="72"/>
      <c r="P126" s="72" t="s">
        <v>1469</v>
      </c>
      <c r="Q126" s="72" t="s">
        <v>1470</v>
      </c>
      <c r="R126" s="72" t="s">
        <v>1471</v>
      </c>
      <c r="S126" s="72" t="s">
        <v>1472</v>
      </c>
      <c r="T126" s="72" t="s">
        <v>1473</v>
      </c>
      <c r="U126" s="72" t="s">
        <v>251</v>
      </c>
      <c r="V126" s="72" t="s">
        <v>176</v>
      </c>
      <c r="W126">
        <v>180</v>
      </c>
      <c r="X126">
        <v>180</v>
      </c>
      <c r="Y126">
        <v>0</v>
      </c>
      <c r="Z126">
        <v>900</v>
      </c>
      <c r="AA126">
        <v>900</v>
      </c>
      <c r="AB126">
        <v>0</v>
      </c>
      <c r="AC126" s="72" t="s">
        <v>191</v>
      </c>
      <c r="AD126" s="72" t="s">
        <v>192</v>
      </c>
      <c r="AE126" s="72" t="s">
        <v>176</v>
      </c>
      <c r="AF126" s="81" t="str">
        <f t="shared" si="4"/>
        <v>Afridev Handpump</v>
      </c>
      <c r="AG126" s="72" t="s">
        <v>193</v>
      </c>
      <c r="AH126" s="72" t="s">
        <v>191</v>
      </c>
      <c r="AI126" s="72" t="s">
        <v>16432</v>
      </c>
      <c r="AL126" t="str">
        <f t="shared" si="5"/>
        <v>Protected</v>
      </c>
      <c r="AM126">
        <v>1995</v>
      </c>
      <c r="AN126" s="72" t="s">
        <v>191</v>
      </c>
      <c r="AQ126" t="str">
        <f t="shared" si="6"/>
        <v xml:space="preserve">Normal </v>
      </c>
      <c r="AR126" s="72" t="s">
        <v>194</v>
      </c>
      <c r="AU126" s="72" t="s">
        <v>195</v>
      </c>
      <c r="AV126" s="72" t="s">
        <v>194</v>
      </c>
      <c r="AY126" s="72" t="s">
        <v>191</v>
      </c>
      <c r="AZ126">
        <v>1414</v>
      </c>
      <c r="BA126" s="72" t="s">
        <v>93</v>
      </c>
      <c r="BB126" s="72" t="s">
        <v>194</v>
      </c>
      <c r="BD126" s="72" t="s">
        <v>191</v>
      </c>
      <c r="BE126" s="73">
        <v>0.27</v>
      </c>
      <c r="BF126" s="72" t="s">
        <v>191</v>
      </c>
      <c r="BG126" s="72" t="s">
        <v>196</v>
      </c>
      <c r="BH126" s="72" t="s">
        <v>176</v>
      </c>
      <c r="BI126" s="81" t="str">
        <f t="shared" si="7"/>
        <v xml:space="preserve">Turbidity </v>
      </c>
      <c r="BJ126" s="72" t="s">
        <v>191</v>
      </c>
      <c r="BN126">
        <v>58</v>
      </c>
      <c r="BO126">
        <v>24</v>
      </c>
      <c r="BP126" s="72" t="s">
        <v>194</v>
      </c>
      <c r="BR126" s="72" t="s">
        <v>194</v>
      </c>
      <c r="BT126">
        <v>40</v>
      </c>
      <c r="BU126">
        <v>120</v>
      </c>
      <c r="BV126" s="72" t="s">
        <v>191</v>
      </c>
      <c r="BW126" s="72" t="s">
        <v>197</v>
      </c>
      <c r="BX126" t="s">
        <v>1474</v>
      </c>
    </row>
    <row r="127" spans="1:76" x14ac:dyDescent="0.45">
      <c r="A127" t="s">
        <v>1475</v>
      </c>
      <c r="B127" t="s">
        <v>176</v>
      </c>
      <c r="C127" t="s">
        <v>943</v>
      </c>
      <c r="D127" t="s">
        <v>1476</v>
      </c>
      <c r="E127" t="s">
        <v>1477</v>
      </c>
      <c r="F127" t="s">
        <v>1478</v>
      </c>
      <c r="G127">
        <v>9</v>
      </c>
      <c r="H127" s="72" t="s">
        <v>968</v>
      </c>
      <c r="I127" s="72" t="s">
        <v>182</v>
      </c>
      <c r="J127" s="72" t="s">
        <v>183</v>
      </c>
      <c r="K127" s="72" t="s">
        <v>605</v>
      </c>
      <c r="L127" s="72" t="s">
        <v>1120</v>
      </c>
      <c r="M127" s="72" t="s">
        <v>1121</v>
      </c>
      <c r="N127" s="72"/>
      <c r="O127" s="72"/>
      <c r="P127" s="72" t="s">
        <v>1479</v>
      </c>
      <c r="Q127" s="72" t="s">
        <v>1480</v>
      </c>
      <c r="R127" s="72" t="s">
        <v>1481</v>
      </c>
      <c r="S127" s="72" t="s">
        <v>1482</v>
      </c>
      <c r="T127" s="72" t="s">
        <v>1483</v>
      </c>
      <c r="U127" s="72" t="s">
        <v>226</v>
      </c>
      <c r="V127" s="72" t="s">
        <v>176</v>
      </c>
      <c r="W127">
        <v>280</v>
      </c>
      <c r="X127">
        <v>280</v>
      </c>
      <c r="Y127">
        <v>0</v>
      </c>
      <c r="Z127">
        <v>700</v>
      </c>
      <c r="AA127">
        <v>700</v>
      </c>
      <c r="AB127">
        <v>0</v>
      </c>
      <c r="AC127" s="72" t="s">
        <v>191</v>
      </c>
      <c r="AD127" s="72" t="s">
        <v>192</v>
      </c>
      <c r="AE127" s="72" t="s">
        <v>176</v>
      </c>
      <c r="AF127" s="81" t="str">
        <f t="shared" si="4"/>
        <v>Afridev Handpump</v>
      </c>
      <c r="AG127" s="72" t="s">
        <v>193</v>
      </c>
      <c r="AH127" s="72" t="s">
        <v>191</v>
      </c>
      <c r="AI127" s="72" t="s">
        <v>16432</v>
      </c>
      <c r="AL127" t="str">
        <f t="shared" si="5"/>
        <v>Protected</v>
      </c>
      <c r="AM127">
        <v>2014</v>
      </c>
      <c r="AN127" s="72" t="s">
        <v>191</v>
      </c>
      <c r="AQ127" t="str">
        <f t="shared" si="6"/>
        <v xml:space="preserve">Normal </v>
      </c>
      <c r="AR127" s="72" t="s">
        <v>194</v>
      </c>
      <c r="AU127" s="72" t="s">
        <v>195</v>
      </c>
      <c r="AV127" s="72" t="s">
        <v>194</v>
      </c>
      <c r="AY127" s="72" t="s">
        <v>191</v>
      </c>
      <c r="AZ127">
        <v>6</v>
      </c>
      <c r="BA127" s="72" t="s">
        <v>93</v>
      </c>
      <c r="BB127" s="72" t="s">
        <v>194</v>
      </c>
      <c r="BD127" s="72" t="s">
        <v>191</v>
      </c>
      <c r="BE127" s="73">
        <v>0.33</v>
      </c>
      <c r="BF127" s="72" t="s">
        <v>191</v>
      </c>
      <c r="BG127" s="72" t="s">
        <v>196</v>
      </c>
      <c r="BH127" s="72" t="s">
        <v>176</v>
      </c>
      <c r="BI127" s="81" t="str">
        <f t="shared" si="7"/>
        <v xml:space="preserve">Turbidity </v>
      </c>
      <c r="BJ127" s="72" t="s">
        <v>191</v>
      </c>
      <c r="BN127">
        <v>60</v>
      </c>
      <c r="BO127">
        <v>24</v>
      </c>
      <c r="BP127" s="72" t="s">
        <v>194</v>
      </c>
      <c r="BR127" s="72" t="s">
        <v>194</v>
      </c>
      <c r="BT127">
        <v>20</v>
      </c>
      <c r="BU127">
        <v>4</v>
      </c>
      <c r="BV127" s="72" t="s">
        <v>191</v>
      </c>
      <c r="BW127" s="72" t="s">
        <v>197</v>
      </c>
      <c r="BX127" t="s">
        <v>1484</v>
      </c>
    </row>
    <row r="128" spans="1:76" x14ac:dyDescent="0.45">
      <c r="A128" t="s">
        <v>1485</v>
      </c>
      <c r="B128" t="s">
        <v>176</v>
      </c>
      <c r="C128" t="s">
        <v>200</v>
      </c>
      <c r="D128" t="s">
        <v>1486</v>
      </c>
      <c r="E128" t="s">
        <v>1487</v>
      </c>
      <c r="F128" t="s">
        <v>1488</v>
      </c>
      <c r="G128">
        <v>9</v>
      </c>
      <c r="H128" s="72" t="s">
        <v>968</v>
      </c>
      <c r="I128" s="72" t="s">
        <v>182</v>
      </c>
      <c r="J128" s="72" t="s">
        <v>183</v>
      </c>
      <c r="K128" s="72" t="s">
        <v>204</v>
      </c>
      <c r="L128" s="72" t="s">
        <v>676</v>
      </c>
      <c r="M128" s="72" t="s">
        <v>1404</v>
      </c>
      <c r="N128" s="72"/>
      <c r="O128" s="72"/>
      <c r="P128" s="72" t="s">
        <v>1489</v>
      </c>
      <c r="Q128" s="72" t="s">
        <v>1490</v>
      </c>
      <c r="R128" s="72" t="s">
        <v>303</v>
      </c>
      <c r="S128" s="72" t="s">
        <v>1491</v>
      </c>
      <c r="T128" s="72" t="s">
        <v>1418</v>
      </c>
      <c r="U128" s="72" t="s">
        <v>381</v>
      </c>
      <c r="V128" s="72" t="s">
        <v>176</v>
      </c>
      <c r="W128">
        <v>464</v>
      </c>
      <c r="X128">
        <v>400</v>
      </c>
      <c r="Y128">
        <v>120</v>
      </c>
      <c r="Z128">
        <v>410</v>
      </c>
      <c r="AA128">
        <v>80</v>
      </c>
      <c r="AB128">
        <v>330</v>
      </c>
      <c r="AC128" s="72" t="s">
        <v>191</v>
      </c>
      <c r="AD128" s="72" t="s">
        <v>192</v>
      </c>
      <c r="AE128" s="72" t="s">
        <v>176</v>
      </c>
      <c r="AF128" s="81" t="str">
        <f t="shared" si="4"/>
        <v>Afridev Handpump</v>
      </c>
      <c r="AG128" s="72" t="s">
        <v>193</v>
      </c>
      <c r="AH128" s="72" t="s">
        <v>191</v>
      </c>
      <c r="AI128" s="72" t="s">
        <v>16432</v>
      </c>
      <c r="AL128" t="str">
        <f t="shared" si="5"/>
        <v>Protected</v>
      </c>
      <c r="AM128">
        <v>1998</v>
      </c>
      <c r="AN128" s="72" t="s">
        <v>194</v>
      </c>
      <c r="AO128" s="72" t="s">
        <v>176</v>
      </c>
      <c r="AP128" s="72" t="s">
        <v>1492</v>
      </c>
      <c r="AQ128" t="str">
        <f t="shared" si="6"/>
        <v>Does not function Was stolen</v>
      </c>
      <c r="AR128" s="72" t="s">
        <v>194</v>
      </c>
      <c r="AU128" s="72" t="s">
        <v>194</v>
      </c>
      <c r="AV128" s="72" t="s">
        <v>194</v>
      </c>
      <c r="AY128" s="72" t="s">
        <v>194</v>
      </c>
      <c r="BB128" s="72" t="s">
        <v>194</v>
      </c>
      <c r="BD128" s="72" t="s">
        <v>194</v>
      </c>
      <c r="BE128"/>
      <c r="BF128" s="72" t="s">
        <v>194</v>
      </c>
      <c r="BG128" s="80" t="s">
        <v>196</v>
      </c>
      <c r="BI128" s="81" t="str">
        <f t="shared" si="7"/>
        <v xml:space="preserve">Turbidity </v>
      </c>
      <c r="BN128">
        <v>0</v>
      </c>
      <c r="BO128">
        <v>0</v>
      </c>
      <c r="BP128" s="72" t="s">
        <v>194</v>
      </c>
      <c r="BR128" s="72" t="s">
        <v>194</v>
      </c>
      <c r="BT128">
        <v>0</v>
      </c>
      <c r="BU128">
        <v>0</v>
      </c>
      <c r="BV128" s="72" t="s">
        <v>194</v>
      </c>
      <c r="BW128" s="72" t="s">
        <v>550</v>
      </c>
      <c r="BX128" t="s">
        <v>1493</v>
      </c>
    </row>
    <row r="129" spans="1:76" x14ac:dyDescent="0.45">
      <c r="A129" t="s">
        <v>1494</v>
      </c>
      <c r="B129" t="s">
        <v>176</v>
      </c>
      <c r="C129" t="s">
        <v>996</v>
      </c>
      <c r="D129" t="s">
        <v>1495</v>
      </c>
      <c r="E129" t="s">
        <v>1496</v>
      </c>
      <c r="F129" t="s">
        <v>1497</v>
      </c>
      <c r="G129">
        <v>9</v>
      </c>
      <c r="H129" s="72" t="s">
        <v>968</v>
      </c>
      <c r="I129" s="72" t="s">
        <v>182</v>
      </c>
      <c r="J129" s="72" t="s">
        <v>183</v>
      </c>
      <c r="K129" s="72" t="s">
        <v>220</v>
      </c>
      <c r="L129" s="72" t="s">
        <v>220</v>
      </c>
      <c r="M129" s="72" t="s">
        <v>1458</v>
      </c>
      <c r="N129" s="72"/>
      <c r="O129" s="72"/>
      <c r="P129" s="72" t="s">
        <v>1498</v>
      </c>
      <c r="Q129" s="72" t="s">
        <v>1499</v>
      </c>
      <c r="R129" s="72" t="s">
        <v>1500</v>
      </c>
      <c r="S129" s="72" t="s">
        <v>1501</v>
      </c>
      <c r="T129" s="72" t="s">
        <v>1502</v>
      </c>
      <c r="U129" s="72" t="s">
        <v>226</v>
      </c>
      <c r="V129" s="72" t="s">
        <v>176</v>
      </c>
      <c r="W129">
        <v>75</v>
      </c>
      <c r="X129">
        <v>75</v>
      </c>
      <c r="Y129">
        <v>0</v>
      </c>
      <c r="Z129">
        <v>182</v>
      </c>
      <c r="AA129">
        <v>182</v>
      </c>
      <c r="AB129">
        <v>0</v>
      </c>
      <c r="AC129" s="72" t="s">
        <v>191</v>
      </c>
      <c r="AD129" s="72" t="s">
        <v>192</v>
      </c>
      <c r="AE129" s="72" t="s">
        <v>176</v>
      </c>
      <c r="AF129" s="81" t="str">
        <f t="shared" si="4"/>
        <v>Afridev Handpump</v>
      </c>
      <c r="AG129" s="72" t="s">
        <v>193</v>
      </c>
      <c r="AH129" s="72" t="s">
        <v>191</v>
      </c>
      <c r="AI129" s="72" t="s">
        <v>16432</v>
      </c>
      <c r="AL129" t="str">
        <f t="shared" si="5"/>
        <v>Protected</v>
      </c>
      <c r="AM129">
        <v>2007</v>
      </c>
      <c r="AN129" s="72" t="s">
        <v>191</v>
      </c>
      <c r="AQ129" t="str">
        <f t="shared" si="6"/>
        <v xml:space="preserve">Normal </v>
      </c>
      <c r="AR129" s="72" t="s">
        <v>194</v>
      </c>
      <c r="AU129" s="72" t="s">
        <v>195</v>
      </c>
      <c r="AV129" s="72" t="s">
        <v>194</v>
      </c>
      <c r="AY129" s="72" t="s">
        <v>191</v>
      </c>
      <c r="AZ129">
        <v>705</v>
      </c>
      <c r="BA129" s="72" t="s">
        <v>93</v>
      </c>
      <c r="BB129" s="72" t="s">
        <v>194</v>
      </c>
      <c r="BD129" s="72" t="s">
        <v>191</v>
      </c>
      <c r="BE129" s="73">
        <v>0.04</v>
      </c>
      <c r="BF129" s="72" t="s">
        <v>194</v>
      </c>
      <c r="BG129" s="80" t="s">
        <v>196</v>
      </c>
      <c r="BI129" s="81" t="str">
        <f t="shared" si="7"/>
        <v xml:space="preserve">Turbidity </v>
      </c>
      <c r="BN129">
        <v>63</v>
      </c>
      <c r="BO129">
        <v>24</v>
      </c>
      <c r="BP129" s="72" t="s">
        <v>194</v>
      </c>
      <c r="BR129" s="72" t="s">
        <v>194</v>
      </c>
      <c r="BT129">
        <v>20</v>
      </c>
      <c r="BU129">
        <v>5</v>
      </c>
      <c r="BV129" s="72" t="s">
        <v>191</v>
      </c>
      <c r="BW129" s="72" t="s">
        <v>197</v>
      </c>
      <c r="BX129" t="s">
        <v>1503</v>
      </c>
    </row>
    <row r="130" spans="1:76" x14ac:dyDescent="0.45">
      <c r="A130" t="s">
        <v>1504</v>
      </c>
      <c r="B130" t="s">
        <v>176</v>
      </c>
      <c r="C130" t="s">
        <v>200</v>
      </c>
      <c r="D130" t="s">
        <v>1505</v>
      </c>
      <c r="E130" t="s">
        <v>1506</v>
      </c>
      <c r="F130" t="s">
        <v>1507</v>
      </c>
      <c r="G130">
        <v>9</v>
      </c>
      <c r="H130" s="72" t="s">
        <v>968</v>
      </c>
      <c r="I130" s="72" t="s">
        <v>182</v>
      </c>
      <c r="J130" s="72" t="s">
        <v>183</v>
      </c>
      <c r="K130" s="72" t="s">
        <v>204</v>
      </c>
      <c r="L130" s="72" t="s">
        <v>676</v>
      </c>
      <c r="M130" s="72" t="s">
        <v>1404</v>
      </c>
      <c r="N130" s="72"/>
      <c r="O130" s="72"/>
      <c r="P130" s="72" t="s">
        <v>1508</v>
      </c>
      <c r="Q130" s="72" t="s">
        <v>1509</v>
      </c>
      <c r="R130" s="72" t="s">
        <v>1510</v>
      </c>
      <c r="S130" s="72" t="s">
        <v>1511</v>
      </c>
      <c r="T130" s="72"/>
      <c r="U130" s="72" t="s">
        <v>176</v>
      </c>
      <c r="V130" s="72" t="s">
        <v>1512</v>
      </c>
      <c r="W130">
        <v>464</v>
      </c>
      <c r="X130">
        <v>400</v>
      </c>
      <c r="Y130">
        <v>64</v>
      </c>
      <c r="Z130">
        <v>18</v>
      </c>
      <c r="AA130">
        <v>300</v>
      </c>
      <c r="AB130">
        <v>270</v>
      </c>
      <c r="AC130" s="72" t="s">
        <v>191</v>
      </c>
      <c r="AD130" s="72" t="s">
        <v>176</v>
      </c>
      <c r="AE130" s="72" t="s">
        <v>1513</v>
      </c>
      <c r="AF130" s="81" t="str">
        <f t="shared" si="4"/>
        <v>protected dug well</v>
      </c>
      <c r="AG130" s="72" t="s">
        <v>193</v>
      </c>
      <c r="AH130" s="72" t="s">
        <v>191</v>
      </c>
      <c r="AI130" s="72" t="s">
        <v>16432</v>
      </c>
      <c r="AL130" t="str">
        <f t="shared" si="5"/>
        <v>Protected</v>
      </c>
      <c r="AM130">
        <v>2015</v>
      </c>
      <c r="AN130" s="72" t="s">
        <v>191</v>
      </c>
      <c r="AQ130" t="str">
        <f t="shared" si="6"/>
        <v xml:space="preserve">Poor </v>
      </c>
      <c r="AR130" s="72" t="s">
        <v>194</v>
      </c>
      <c r="AU130" s="72" t="s">
        <v>194</v>
      </c>
      <c r="AV130" s="72" t="s">
        <v>194</v>
      </c>
      <c r="AY130" s="72" t="s">
        <v>194</v>
      </c>
      <c r="BB130" s="72" t="s">
        <v>194</v>
      </c>
      <c r="BD130" s="72" t="s">
        <v>194</v>
      </c>
      <c r="BE130"/>
      <c r="BF130" s="72" t="s">
        <v>194</v>
      </c>
      <c r="BG130" s="80" t="s">
        <v>196</v>
      </c>
      <c r="BI130" s="81" t="str">
        <f t="shared" si="7"/>
        <v xml:space="preserve">Turbidity </v>
      </c>
      <c r="BN130">
        <v>5</v>
      </c>
      <c r="BO130">
        <v>24</v>
      </c>
      <c r="BP130" s="72" t="s">
        <v>194</v>
      </c>
      <c r="BR130" s="72" t="s">
        <v>194</v>
      </c>
      <c r="BT130">
        <v>20</v>
      </c>
      <c r="BU130">
        <v>8</v>
      </c>
      <c r="BV130" s="72" t="s">
        <v>191</v>
      </c>
      <c r="BW130" s="72" t="s">
        <v>227</v>
      </c>
      <c r="BX130" t="s">
        <v>1514</v>
      </c>
    </row>
    <row r="131" spans="1:76" x14ac:dyDescent="0.45">
      <c r="A131" t="s">
        <v>1515</v>
      </c>
      <c r="B131" t="s">
        <v>176</v>
      </c>
      <c r="C131" t="s">
        <v>880</v>
      </c>
      <c r="D131" t="s">
        <v>1516</v>
      </c>
      <c r="E131" t="s">
        <v>1517</v>
      </c>
      <c r="F131" t="s">
        <v>1518</v>
      </c>
      <c r="G131">
        <v>9</v>
      </c>
      <c r="H131" s="72" t="s">
        <v>604</v>
      </c>
      <c r="I131" s="72" t="s">
        <v>182</v>
      </c>
      <c r="J131" s="72" t="s">
        <v>183</v>
      </c>
      <c r="K131" s="72" t="s">
        <v>204</v>
      </c>
      <c r="L131" s="72" t="s">
        <v>676</v>
      </c>
      <c r="M131" s="72" t="s">
        <v>906</v>
      </c>
      <c r="N131" s="72"/>
      <c r="O131" s="72"/>
      <c r="P131" s="72" t="s">
        <v>1519</v>
      </c>
      <c r="Q131" s="72" t="s">
        <v>1520</v>
      </c>
      <c r="R131" s="72" t="s">
        <v>1521</v>
      </c>
      <c r="S131" s="72" t="s">
        <v>1522</v>
      </c>
      <c r="T131" s="72" t="s">
        <v>1523</v>
      </c>
      <c r="U131" s="72" t="s">
        <v>251</v>
      </c>
      <c r="V131" s="72" t="s">
        <v>176</v>
      </c>
      <c r="W131">
        <v>40</v>
      </c>
      <c r="X131">
        <v>40</v>
      </c>
      <c r="Y131">
        <v>0</v>
      </c>
      <c r="Z131">
        <v>200</v>
      </c>
      <c r="AA131">
        <v>200</v>
      </c>
      <c r="AB131">
        <v>0</v>
      </c>
      <c r="AC131" s="72" t="s">
        <v>191</v>
      </c>
      <c r="AD131" s="72" t="s">
        <v>192</v>
      </c>
      <c r="AE131" s="72" t="s">
        <v>176</v>
      </c>
      <c r="AF131" s="81" t="str">
        <f t="shared" ref="AF131:AF194" si="8">CONCATENATE(AD131,AE131)</f>
        <v>Afridev Handpump</v>
      </c>
      <c r="AG131" s="72" t="s">
        <v>193</v>
      </c>
      <c r="AH131" s="72" t="s">
        <v>191</v>
      </c>
      <c r="AI131" s="72" t="s">
        <v>16432</v>
      </c>
      <c r="AL131" t="str">
        <f t="shared" ref="AL131:AL194" si="9">CONCATENATE(AI131,AJ131,AK131)</f>
        <v>Protected</v>
      </c>
      <c r="AM131">
        <v>1997</v>
      </c>
      <c r="AN131" s="72" t="s">
        <v>191</v>
      </c>
      <c r="AQ131" t="str">
        <f t="shared" ref="AQ131:AQ194" si="10">CONCATENATE(BW131," ",AO131,AP131)</f>
        <v xml:space="preserve">Poor </v>
      </c>
      <c r="AR131" s="72" t="s">
        <v>191</v>
      </c>
      <c r="AS131">
        <v>5</v>
      </c>
      <c r="AT131">
        <v>2</v>
      </c>
      <c r="AU131" s="72" t="s">
        <v>195</v>
      </c>
      <c r="AV131" s="72" t="s">
        <v>194</v>
      </c>
      <c r="AY131" s="72" t="s">
        <v>191</v>
      </c>
      <c r="AZ131">
        <v>804</v>
      </c>
      <c r="BA131" s="72" t="s">
        <v>93</v>
      </c>
      <c r="BB131" s="72" t="s">
        <v>194</v>
      </c>
      <c r="BD131" s="72" t="s">
        <v>191</v>
      </c>
      <c r="BE131" s="73">
        <v>1.23</v>
      </c>
      <c r="BF131" s="72" t="s">
        <v>191</v>
      </c>
      <c r="BG131" s="72" t="s">
        <v>196</v>
      </c>
      <c r="BH131" s="72" t="s">
        <v>176</v>
      </c>
      <c r="BI131" s="81" t="str">
        <f t="shared" ref="BI131:BI194" si="11">CONCATENATE(BG131," ",BH131)</f>
        <v xml:space="preserve">Turbidity </v>
      </c>
      <c r="BJ131" s="72" t="s">
        <v>191</v>
      </c>
      <c r="BN131">
        <v>125</v>
      </c>
      <c r="BO131">
        <v>24</v>
      </c>
      <c r="BP131" s="72" t="s">
        <v>194</v>
      </c>
      <c r="BR131" s="72" t="s">
        <v>194</v>
      </c>
      <c r="BT131">
        <v>40</v>
      </c>
      <c r="BU131">
        <v>5</v>
      </c>
      <c r="BV131" s="72" t="s">
        <v>194</v>
      </c>
      <c r="BW131" s="72" t="s">
        <v>227</v>
      </c>
      <c r="BX131" t="s">
        <v>1524</v>
      </c>
    </row>
    <row r="132" spans="1:76" x14ac:dyDescent="0.45">
      <c r="A132" t="s">
        <v>1525</v>
      </c>
      <c r="B132" t="s">
        <v>176</v>
      </c>
      <c r="C132" t="s">
        <v>880</v>
      </c>
      <c r="D132" t="s">
        <v>1526</v>
      </c>
      <c r="E132" t="s">
        <v>1527</v>
      </c>
      <c r="F132" t="s">
        <v>1528</v>
      </c>
      <c r="G132">
        <v>9</v>
      </c>
      <c r="H132" s="72" t="s">
        <v>604</v>
      </c>
      <c r="I132" s="72" t="s">
        <v>182</v>
      </c>
      <c r="J132" s="72" t="s">
        <v>183</v>
      </c>
      <c r="K132" s="72" t="s">
        <v>204</v>
      </c>
      <c r="L132" s="72" t="s">
        <v>676</v>
      </c>
      <c r="M132" s="72" t="s">
        <v>906</v>
      </c>
      <c r="N132" s="72"/>
      <c r="O132" s="72"/>
      <c r="P132" s="72" t="s">
        <v>1529</v>
      </c>
      <c r="Q132" s="72" t="s">
        <v>1530</v>
      </c>
      <c r="R132" s="72" t="s">
        <v>1531</v>
      </c>
      <c r="S132" s="72" t="s">
        <v>1532</v>
      </c>
      <c r="T132" s="72" t="s">
        <v>1185</v>
      </c>
      <c r="U132" s="72" t="s">
        <v>176</v>
      </c>
      <c r="V132" s="72" t="s">
        <v>889</v>
      </c>
      <c r="W132">
        <v>20</v>
      </c>
      <c r="X132">
        <v>20</v>
      </c>
      <c r="Y132">
        <v>0</v>
      </c>
      <c r="Z132">
        <v>100</v>
      </c>
      <c r="AA132">
        <v>100</v>
      </c>
      <c r="AB132">
        <v>0</v>
      </c>
      <c r="AC132" s="72" t="s">
        <v>191</v>
      </c>
      <c r="AD132" s="72" t="s">
        <v>192</v>
      </c>
      <c r="AE132" s="72" t="s">
        <v>176</v>
      </c>
      <c r="AF132" s="81" t="str">
        <f t="shared" si="8"/>
        <v>Afridev Handpump</v>
      </c>
      <c r="AG132" s="72" t="s">
        <v>193</v>
      </c>
      <c r="AH132" s="72" t="s">
        <v>191</v>
      </c>
      <c r="AI132" s="72" t="s">
        <v>16432</v>
      </c>
      <c r="AL132" t="str">
        <f t="shared" si="9"/>
        <v>Protected</v>
      </c>
      <c r="AM132">
        <v>2008</v>
      </c>
      <c r="AN132" s="72" t="s">
        <v>191</v>
      </c>
      <c r="AQ132" t="str">
        <f t="shared" si="10"/>
        <v xml:space="preserve">Normal </v>
      </c>
      <c r="AR132" s="72" t="s">
        <v>191</v>
      </c>
      <c r="AS132">
        <v>2</v>
      </c>
      <c r="AT132">
        <v>2</v>
      </c>
      <c r="AU132" s="72" t="s">
        <v>195</v>
      </c>
      <c r="AV132" s="72" t="s">
        <v>194</v>
      </c>
      <c r="AY132" s="72" t="s">
        <v>191</v>
      </c>
      <c r="AZ132">
        <v>806</v>
      </c>
      <c r="BA132" s="72" t="s">
        <v>93</v>
      </c>
      <c r="BB132" s="72" t="s">
        <v>194</v>
      </c>
      <c r="BD132" s="72" t="s">
        <v>191</v>
      </c>
      <c r="BE132" s="73">
        <v>0.11</v>
      </c>
      <c r="BF132" s="72" t="s">
        <v>191</v>
      </c>
      <c r="BG132" s="72" t="s">
        <v>196</v>
      </c>
      <c r="BH132" s="72" t="s">
        <v>176</v>
      </c>
      <c r="BI132" s="81" t="str">
        <f t="shared" si="11"/>
        <v xml:space="preserve">Turbidity </v>
      </c>
      <c r="BJ132" s="72" t="s">
        <v>191</v>
      </c>
      <c r="BN132">
        <v>50</v>
      </c>
      <c r="BO132">
        <v>12</v>
      </c>
      <c r="BP132" s="72" t="s">
        <v>194</v>
      </c>
      <c r="BR132" s="72" t="s">
        <v>194</v>
      </c>
      <c r="BT132">
        <v>40</v>
      </c>
      <c r="BU132">
        <v>4</v>
      </c>
      <c r="BV132" s="72" t="s">
        <v>191</v>
      </c>
      <c r="BW132" s="72" t="s">
        <v>197</v>
      </c>
      <c r="BX132" t="s">
        <v>1533</v>
      </c>
    </row>
    <row r="133" spans="1:76" x14ac:dyDescent="0.45">
      <c r="A133" t="s">
        <v>1534</v>
      </c>
      <c r="B133" t="s">
        <v>176</v>
      </c>
      <c r="C133" t="s">
        <v>880</v>
      </c>
      <c r="D133" t="s">
        <v>1535</v>
      </c>
      <c r="E133" t="s">
        <v>1536</v>
      </c>
      <c r="F133" t="s">
        <v>1537</v>
      </c>
      <c r="G133">
        <v>9</v>
      </c>
      <c r="H133" s="72" t="s">
        <v>181</v>
      </c>
      <c r="I133" s="72" t="s">
        <v>182</v>
      </c>
      <c r="J133" s="72" t="s">
        <v>183</v>
      </c>
      <c r="K133" s="72" t="s">
        <v>204</v>
      </c>
      <c r="L133" s="72" t="s">
        <v>205</v>
      </c>
      <c r="M133" s="72" t="s">
        <v>206</v>
      </c>
      <c r="N133" s="72"/>
      <c r="O133" s="72"/>
      <c r="P133" s="72" t="s">
        <v>1538</v>
      </c>
      <c r="Q133" s="72" t="s">
        <v>1539</v>
      </c>
      <c r="R133" s="72" t="s">
        <v>853</v>
      </c>
      <c r="S133" s="72" t="s">
        <v>1540</v>
      </c>
      <c r="T133" s="72" t="s">
        <v>888</v>
      </c>
      <c r="U133" s="72" t="s">
        <v>190</v>
      </c>
      <c r="V133" s="72" t="s">
        <v>176</v>
      </c>
      <c r="W133">
        <v>35</v>
      </c>
      <c r="X133">
        <v>35</v>
      </c>
      <c r="Y133">
        <v>0</v>
      </c>
      <c r="Z133">
        <v>150</v>
      </c>
      <c r="AA133">
        <v>0</v>
      </c>
      <c r="AB133">
        <v>150</v>
      </c>
      <c r="AC133" s="72" t="s">
        <v>191</v>
      </c>
      <c r="AD133" s="72" t="s">
        <v>192</v>
      </c>
      <c r="AE133" s="72" t="s">
        <v>176</v>
      </c>
      <c r="AF133" s="81" t="str">
        <f t="shared" si="8"/>
        <v>Afridev Handpump</v>
      </c>
      <c r="AG133" s="72" t="s">
        <v>193</v>
      </c>
      <c r="AH133" s="72" t="s">
        <v>191</v>
      </c>
      <c r="AI133" s="72" t="s">
        <v>16432</v>
      </c>
      <c r="AL133" t="str">
        <f t="shared" si="9"/>
        <v>Protected</v>
      </c>
      <c r="AM133">
        <v>2010</v>
      </c>
      <c r="AN133" s="72" t="s">
        <v>191</v>
      </c>
      <c r="AQ133" t="str">
        <f t="shared" si="10"/>
        <v xml:space="preserve">Poor </v>
      </c>
      <c r="AR133" s="72" t="s">
        <v>191</v>
      </c>
      <c r="AS133">
        <v>3</v>
      </c>
      <c r="AT133">
        <v>3</v>
      </c>
      <c r="AU133" s="72" t="s">
        <v>195</v>
      </c>
      <c r="AV133" s="72" t="s">
        <v>194</v>
      </c>
      <c r="AY133" s="72" t="s">
        <v>191</v>
      </c>
      <c r="AZ133">
        <v>801</v>
      </c>
      <c r="BA133" s="72" t="s">
        <v>93</v>
      </c>
      <c r="BB133" s="72" t="s">
        <v>194</v>
      </c>
      <c r="BD133" s="72" t="s">
        <v>191</v>
      </c>
      <c r="BE133" s="73">
        <v>2.9</v>
      </c>
      <c r="BF133" s="72" t="s">
        <v>191</v>
      </c>
      <c r="BG133" s="72" t="s">
        <v>196</v>
      </c>
      <c r="BH133" s="72" t="s">
        <v>176</v>
      </c>
      <c r="BI133" s="81" t="str">
        <f t="shared" si="11"/>
        <v xml:space="preserve">Turbidity </v>
      </c>
      <c r="BJ133" s="72" t="s">
        <v>191</v>
      </c>
      <c r="BN133">
        <v>120</v>
      </c>
      <c r="BO133">
        <v>24</v>
      </c>
      <c r="BP133" s="72" t="s">
        <v>194</v>
      </c>
      <c r="BR133" s="72" t="s">
        <v>194</v>
      </c>
      <c r="BT133">
        <v>40</v>
      </c>
      <c r="BU133">
        <v>5</v>
      </c>
      <c r="BV133" s="72" t="s">
        <v>191</v>
      </c>
      <c r="BW133" s="72" t="s">
        <v>227</v>
      </c>
      <c r="BX133" t="s">
        <v>1541</v>
      </c>
    </row>
    <row r="134" spans="1:76" x14ac:dyDescent="0.45">
      <c r="A134" t="s">
        <v>1542</v>
      </c>
      <c r="B134" t="s">
        <v>176</v>
      </c>
      <c r="C134" t="s">
        <v>880</v>
      </c>
      <c r="D134" t="s">
        <v>1543</v>
      </c>
      <c r="E134" t="s">
        <v>1544</v>
      </c>
      <c r="F134" t="s">
        <v>1528</v>
      </c>
      <c r="G134">
        <v>9</v>
      </c>
      <c r="H134" s="72" t="s">
        <v>968</v>
      </c>
      <c r="I134" s="72" t="s">
        <v>182</v>
      </c>
      <c r="J134" s="72" t="s">
        <v>183</v>
      </c>
      <c r="K134" s="72" t="s">
        <v>204</v>
      </c>
      <c r="L134" s="72" t="s">
        <v>1545</v>
      </c>
      <c r="M134" s="72" t="s">
        <v>1546</v>
      </c>
      <c r="N134" s="72"/>
      <c r="O134" s="72"/>
      <c r="P134" s="72" t="s">
        <v>1547</v>
      </c>
      <c r="Q134" s="72" t="s">
        <v>1548</v>
      </c>
      <c r="R134" s="72" t="s">
        <v>1549</v>
      </c>
      <c r="S134" s="72" t="s">
        <v>1550</v>
      </c>
      <c r="T134" s="72" t="s">
        <v>1551</v>
      </c>
      <c r="U134" s="72" t="s">
        <v>176</v>
      </c>
      <c r="V134" s="72" t="s">
        <v>1552</v>
      </c>
      <c r="W134">
        <v>35</v>
      </c>
      <c r="X134">
        <v>35</v>
      </c>
      <c r="Y134">
        <v>0</v>
      </c>
      <c r="Z134">
        <v>0</v>
      </c>
      <c r="AA134">
        <v>170</v>
      </c>
      <c r="AB134">
        <v>0</v>
      </c>
      <c r="AC134" s="72" t="s">
        <v>191</v>
      </c>
      <c r="AD134" s="72" t="s">
        <v>192</v>
      </c>
      <c r="AE134" s="72" t="s">
        <v>176</v>
      </c>
      <c r="AF134" s="81" t="str">
        <f t="shared" si="8"/>
        <v>Afridev Handpump</v>
      </c>
      <c r="AG134" s="72" t="s">
        <v>193</v>
      </c>
      <c r="AH134" s="72" t="s">
        <v>191</v>
      </c>
      <c r="AI134" s="72" t="s">
        <v>16432</v>
      </c>
      <c r="AL134" t="str">
        <f t="shared" si="9"/>
        <v>Protected</v>
      </c>
      <c r="AM134">
        <v>2001</v>
      </c>
      <c r="AN134" s="72" t="s">
        <v>191</v>
      </c>
      <c r="AQ134" t="str">
        <f t="shared" si="10"/>
        <v xml:space="preserve">Normal </v>
      </c>
      <c r="AR134" s="72" t="s">
        <v>194</v>
      </c>
      <c r="AU134" s="72" t="s">
        <v>195</v>
      </c>
      <c r="AV134" s="72" t="s">
        <v>194</v>
      </c>
      <c r="AY134" s="72" t="s">
        <v>191</v>
      </c>
      <c r="AZ134">
        <v>807</v>
      </c>
      <c r="BA134" s="72" t="s">
        <v>93</v>
      </c>
      <c r="BB134" s="72" t="s">
        <v>194</v>
      </c>
      <c r="BD134" s="72" t="s">
        <v>191</v>
      </c>
      <c r="BE134" s="73">
        <v>0.15</v>
      </c>
      <c r="BF134" s="72" t="s">
        <v>191</v>
      </c>
      <c r="BG134" s="72" t="s">
        <v>196</v>
      </c>
      <c r="BH134" s="72" t="s">
        <v>176</v>
      </c>
      <c r="BI134" s="81" t="str">
        <f t="shared" si="11"/>
        <v xml:space="preserve">Turbidity </v>
      </c>
      <c r="BJ134" s="72" t="s">
        <v>191</v>
      </c>
      <c r="BN134">
        <v>65</v>
      </c>
      <c r="BO134">
        <v>12</v>
      </c>
      <c r="BP134" s="72" t="s">
        <v>194</v>
      </c>
      <c r="BR134" s="72" t="s">
        <v>194</v>
      </c>
      <c r="BT134">
        <v>40</v>
      </c>
      <c r="BU134">
        <v>5</v>
      </c>
      <c r="BV134" s="72" t="s">
        <v>191</v>
      </c>
      <c r="BW134" s="72" t="s">
        <v>197</v>
      </c>
      <c r="BX134" t="s">
        <v>1553</v>
      </c>
    </row>
    <row r="135" spans="1:76" x14ac:dyDescent="0.45">
      <c r="A135" t="s">
        <v>1554</v>
      </c>
      <c r="B135" t="s">
        <v>176</v>
      </c>
      <c r="C135" t="s">
        <v>600</v>
      </c>
      <c r="D135" t="s">
        <v>1555</v>
      </c>
      <c r="E135" t="s">
        <v>1556</v>
      </c>
      <c r="F135" t="s">
        <v>1557</v>
      </c>
      <c r="G135">
        <v>9</v>
      </c>
      <c r="H135" s="72" t="s">
        <v>968</v>
      </c>
      <c r="I135" s="72" t="s">
        <v>182</v>
      </c>
      <c r="J135" s="72" t="s">
        <v>183</v>
      </c>
      <c r="K135" s="72" t="s">
        <v>605</v>
      </c>
      <c r="L135" s="72" t="s">
        <v>605</v>
      </c>
      <c r="M135" s="72" t="s">
        <v>1227</v>
      </c>
      <c r="N135" s="72"/>
      <c r="O135" s="72"/>
      <c r="P135" s="72" t="s">
        <v>1558</v>
      </c>
      <c r="Q135" s="72" t="s">
        <v>1559</v>
      </c>
      <c r="R135" s="72" t="s">
        <v>1560</v>
      </c>
      <c r="S135" s="72" t="s">
        <v>1561</v>
      </c>
      <c r="T135" s="72" t="s">
        <v>1562</v>
      </c>
      <c r="U135" s="72" t="s">
        <v>190</v>
      </c>
      <c r="V135" s="72" t="s">
        <v>176</v>
      </c>
      <c r="W135">
        <v>200</v>
      </c>
      <c r="X135">
        <v>200</v>
      </c>
      <c r="Y135">
        <v>0</v>
      </c>
      <c r="Z135">
        <v>190</v>
      </c>
      <c r="AA135">
        <v>1000</v>
      </c>
      <c r="AB135">
        <v>0</v>
      </c>
      <c r="AC135" s="72" t="s">
        <v>191</v>
      </c>
      <c r="AD135" s="72" t="s">
        <v>192</v>
      </c>
      <c r="AE135" s="72" t="s">
        <v>176</v>
      </c>
      <c r="AF135" s="81" t="str">
        <f t="shared" si="8"/>
        <v>Afridev Handpump</v>
      </c>
      <c r="AG135" s="72" t="s">
        <v>193</v>
      </c>
      <c r="AH135" s="72" t="s">
        <v>191</v>
      </c>
      <c r="AI135" s="72" t="s">
        <v>16432</v>
      </c>
      <c r="AL135" t="str">
        <f t="shared" si="9"/>
        <v>Protected</v>
      </c>
      <c r="AM135">
        <v>2010</v>
      </c>
      <c r="AN135" s="72" t="s">
        <v>191</v>
      </c>
      <c r="AQ135" t="str">
        <f t="shared" si="10"/>
        <v xml:space="preserve">Normal </v>
      </c>
      <c r="AR135" s="72" t="s">
        <v>191</v>
      </c>
      <c r="AS135">
        <v>1</v>
      </c>
      <c r="AT135">
        <v>1</v>
      </c>
      <c r="AU135" s="72" t="s">
        <v>195</v>
      </c>
      <c r="AV135" s="72" t="s">
        <v>194</v>
      </c>
      <c r="AY135" s="72" t="s">
        <v>191</v>
      </c>
      <c r="AZ135">
        <v>1307</v>
      </c>
      <c r="BA135" s="72" t="s">
        <v>93</v>
      </c>
      <c r="BB135" s="72" t="s">
        <v>194</v>
      </c>
      <c r="BD135" s="72" t="s">
        <v>191</v>
      </c>
      <c r="BE135" s="73">
        <v>0.15</v>
      </c>
      <c r="BF135" s="72" t="s">
        <v>191</v>
      </c>
      <c r="BG135" s="72" t="s">
        <v>196</v>
      </c>
      <c r="BH135" s="72" t="s">
        <v>176</v>
      </c>
      <c r="BI135" s="81" t="str">
        <f t="shared" si="11"/>
        <v xml:space="preserve">Turbidity </v>
      </c>
      <c r="BJ135" s="72" t="s">
        <v>191</v>
      </c>
      <c r="BN135">
        <v>104</v>
      </c>
      <c r="BO135">
        <v>24</v>
      </c>
      <c r="BP135" s="72" t="s">
        <v>194</v>
      </c>
      <c r="BR135" s="72" t="s">
        <v>194</v>
      </c>
      <c r="BT135">
        <v>20</v>
      </c>
      <c r="BU135">
        <v>4</v>
      </c>
      <c r="BV135" s="72" t="s">
        <v>191</v>
      </c>
      <c r="BW135" s="72" t="s">
        <v>197</v>
      </c>
      <c r="BX135" t="s">
        <v>1563</v>
      </c>
    </row>
    <row r="136" spans="1:76" x14ac:dyDescent="0.45">
      <c r="A136" t="s">
        <v>1564</v>
      </c>
      <c r="B136" t="s">
        <v>176</v>
      </c>
      <c r="C136" t="s">
        <v>600</v>
      </c>
      <c r="D136" t="s">
        <v>1565</v>
      </c>
      <c r="E136" t="s">
        <v>1566</v>
      </c>
      <c r="F136" t="s">
        <v>1567</v>
      </c>
      <c r="G136">
        <v>9</v>
      </c>
      <c r="H136" s="72" t="s">
        <v>604</v>
      </c>
      <c r="I136" s="72" t="s">
        <v>182</v>
      </c>
      <c r="J136" s="72" t="s">
        <v>183</v>
      </c>
      <c r="K136" s="72" t="s">
        <v>605</v>
      </c>
      <c r="L136" s="72" t="s">
        <v>606</v>
      </c>
      <c r="M136" s="72" t="s">
        <v>606</v>
      </c>
      <c r="N136" s="72"/>
      <c r="O136" s="72"/>
      <c r="P136" s="72" t="s">
        <v>1568</v>
      </c>
      <c r="Q136" s="72" t="s">
        <v>1569</v>
      </c>
      <c r="R136" s="72" t="s">
        <v>411</v>
      </c>
      <c r="S136" s="72" t="s">
        <v>1570</v>
      </c>
      <c r="T136" s="72" t="s">
        <v>794</v>
      </c>
      <c r="U136" s="72" t="s">
        <v>251</v>
      </c>
      <c r="V136" s="72" t="s">
        <v>176</v>
      </c>
      <c r="W136">
        <v>40</v>
      </c>
      <c r="X136">
        <v>61</v>
      </c>
      <c r="Y136">
        <v>0</v>
      </c>
      <c r="Z136">
        <v>305</v>
      </c>
      <c r="AA136">
        <v>305</v>
      </c>
      <c r="AB136">
        <v>0</v>
      </c>
      <c r="AC136" s="72" t="s">
        <v>191</v>
      </c>
      <c r="AD136" s="72" t="s">
        <v>192</v>
      </c>
      <c r="AE136" s="72" t="s">
        <v>176</v>
      </c>
      <c r="AF136" s="81" t="str">
        <f t="shared" si="8"/>
        <v>Afridev Handpump</v>
      </c>
      <c r="AG136" s="72" t="s">
        <v>193</v>
      </c>
      <c r="AH136" s="72" t="s">
        <v>191</v>
      </c>
      <c r="AI136" s="72" t="s">
        <v>16432</v>
      </c>
      <c r="AL136" t="str">
        <f t="shared" si="9"/>
        <v>Protected</v>
      </c>
      <c r="AM136">
        <v>2010</v>
      </c>
      <c r="AN136" s="72" t="s">
        <v>191</v>
      </c>
      <c r="AQ136" t="str">
        <f t="shared" si="10"/>
        <v xml:space="preserve">Normal </v>
      </c>
      <c r="AR136" s="72" t="s">
        <v>191</v>
      </c>
      <c r="AS136">
        <v>1</v>
      </c>
      <c r="AT136">
        <v>62</v>
      </c>
      <c r="AU136" s="72" t="s">
        <v>195</v>
      </c>
      <c r="AV136" s="72" t="s">
        <v>194</v>
      </c>
      <c r="AY136" s="72" t="s">
        <v>191</v>
      </c>
      <c r="AZ136">
        <v>1302</v>
      </c>
      <c r="BA136" s="72" t="s">
        <v>93</v>
      </c>
      <c r="BB136" s="72" t="s">
        <v>194</v>
      </c>
      <c r="BD136" s="72" t="s">
        <v>191</v>
      </c>
      <c r="BE136" s="73">
        <v>0.04</v>
      </c>
      <c r="BF136" s="72" t="s">
        <v>191</v>
      </c>
      <c r="BG136" s="72" t="s">
        <v>196</v>
      </c>
      <c r="BH136" s="72" t="s">
        <v>176</v>
      </c>
      <c r="BI136" s="81" t="str">
        <f t="shared" si="11"/>
        <v xml:space="preserve">Turbidity </v>
      </c>
      <c r="BJ136" s="72" t="s">
        <v>191</v>
      </c>
      <c r="BN136">
        <v>83</v>
      </c>
      <c r="BO136">
        <v>24</v>
      </c>
      <c r="BP136" s="72" t="s">
        <v>194</v>
      </c>
      <c r="BR136" s="72" t="s">
        <v>194</v>
      </c>
      <c r="BT136">
        <v>20</v>
      </c>
      <c r="BU136">
        <v>4</v>
      </c>
      <c r="BV136" s="72" t="s">
        <v>191</v>
      </c>
      <c r="BW136" s="72" t="s">
        <v>197</v>
      </c>
      <c r="BX136" t="s">
        <v>1571</v>
      </c>
    </row>
    <row r="137" spans="1:76" x14ac:dyDescent="0.45">
      <c r="A137" t="s">
        <v>1572</v>
      </c>
      <c r="B137" t="s">
        <v>176</v>
      </c>
      <c r="C137" t="s">
        <v>880</v>
      </c>
      <c r="D137" t="s">
        <v>1573</v>
      </c>
      <c r="E137" t="s">
        <v>1574</v>
      </c>
      <c r="F137" t="s">
        <v>1575</v>
      </c>
      <c r="G137">
        <v>9</v>
      </c>
      <c r="H137" s="72" t="s">
        <v>604</v>
      </c>
      <c r="I137" s="72" t="s">
        <v>182</v>
      </c>
      <c r="J137" s="72" t="s">
        <v>183</v>
      </c>
      <c r="K137" s="72" t="s">
        <v>204</v>
      </c>
      <c r="L137" s="72" t="s">
        <v>676</v>
      </c>
      <c r="M137" s="72" t="s">
        <v>906</v>
      </c>
      <c r="N137" s="72"/>
      <c r="O137" s="72"/>
      <c r="P137" s="72" t="s">
        <v>1576</v>
      </c>
      <c r="Q137" s="72" t="s">
        <v>1577</v>
      </c>
      <c r="R137" s="72" t="s">
        <v>1578</v>
      </c>
      <c r="S137" s="72" t="s">
        <v>1579</v>
      </c>
      <c r="T137" s="72" t="s">
        <v>1580</v>
      </c>
      <c r="U137" s="72" t="s">
        <v>251</v>
      </c>
      <c r="V137" s="72" t="s">
        <v>176</v>
      </c>
      <c r="W137">
        <v>40</v>
      </c>
      <c r="X137">
        <v>40</v>
      </c>
      <c r="Y137">
        <v>0</v>
      </c>
      <c r="Z137">
        <v>200</v>
      </c>
      <c r="AA137">
        <v>200</v>
      </c>
      <c r="AB137">
        <v>0</v>
      </c>
      <c r="AC137" s="72" t="s">
        <v>191</v>
      </c>
      <c r="AD137" s="72" t="s">
        <v>192</v>
      </c>
      <c r="AE137" s="72" t="s">
        <v>176</v>
      </c>
      <c r="AF137" s="81" t="str">
        <f t="shared" si="8"/>
        <v>Afridev Handpump</v>
      </c>
      <c r="AG137" s="72" t="s">
        <v>193</v>
      </c>
      <c r="AH137" s="72" t="s">
        <v>191</v>
      </c>
      <c r="AI137" s="72" t="s">
        <v>16432</v>
      </c>
      <c r="AL137" t="str">
        <f t="shared" si="9"/>
        <v>Protected</v>
      </c>
      <c r="AM137">
        <v>2008</v>
      </c>
      <c r="AN137" s="72" t="s">
        <v>191</v>
      </c>
      <c r="AQ137" t="str">
        <f t="shared" si="10"/>
        <v xml:space="preserve">Poor </v>
      </c>
      <c r="AR137" s="72" t="s">
        <v>191</v>
      </c>
      <c r="AS137">
        <v>6</v>
      </c>
      <c r="AT137">
        <v>3</v>
      </c>
      <c r="AU137" s="72" t="s">
        <v>195</v>
      </c>
      <c r="AV137" s="72" t="s">
        <v>194</v>
      </c>
      <c r="AY137" s="72" t="s">
        <v>191</v>
      </c>
      <c r="AZ137">
        <v>805</v>
      </c>
      <c r="BA137" s="72" t="s">
        <v>93</v>
      </c>
      <c r="BB137" s="72" t="s">
        <v>194</v>
      </c>
      <c r="BD137" s="72" t="s">
        <v>191</v>
      </c>
      <c r="BE137" s="73">
        <v>0.27</v>
      </c>
      <c r="BF137" s="72" t="s">
        <v>191</v>
      </c>
      <c r="BG137" s="72" t="s">
        <v>196</v>
      </c>
      <c r="BH137" s="72" t="s">
        <v>176</v>
      </c>
      <c r="BI137" s="81" t="str">
        <f t="shared" si="11"/>
        <v xml:space="preserve">Turbidity </v>
      </c>
      <c r="BJ137" s="72" t="s">
        <v>191</v>
      </c>
      <c r="BN137">
        <v>180</v>
      </c>
      <c r="BO137">
        <v>12</v>
      </c>
      <c r="BP137" s="72" t="s">
        <v>194</v>
      </c>
      <c r="BR137" s="72" t="s">
        <v>194</v>
      </c>
      <c r="BT137">
        <v>40</v>
      </c>
      <c r="BU137">
        <v>5</v>
      </c>
      <c r="BV137" s="72" t="s">
        <v>191</v>
      </c>
      <c r="BW137" s="72" t="s">
        <v>227</v>
      </c>
      <c r="BX137" t="s">
        <v>1581</v>
      </c>
    </row>
    <row r="138" spans="1:76" x14ac:dyDescent="0.45">
      <c r="A138" t="s">
        <v>1582</v>
      </c>
      <c r="B138" t="s">
        <v>176</v>
      </c>
      <c r="C138" t="s">
        <v>880</v>
      </c>
      <c r="D138" t="s">
        <v>1583</v>
      </c>
      <c r="E138" t="s">
        <v>1584</v>
      </c>
      <c r="F138" t="s">
        <v>1585</v>
      </c>
      <c r="G138">
        <v>9</v>
      </c>
      <c r="H138" s="72" t="s">
        <v>604</v>
      </c>
      <c r="I138" s="72" t="s">
        <v>182</v>
      </c>
      <c r="J138" s="72" t="s">
        <v>183</v>
      </c>
      <c r="K138" s="72" t="s">
        <v>204</v>
      </c>
      <c r="L138" s="72" t="s">
        <v>676</v>
      </c>
      <c r="M138" s="72" t="s">
        <v>906</v>
      </c>
      <c r="N138" s="72"/>
      <c r="O138" s="72"/>
      <c r="P138" s="72" t="s">
        <v>1586</v>
      </c>
      <c r="Q138" s="72" t="s">
        <v>1587</v>
      </c>
      <c r="R138" s="72" t="s">
        <v>566</v>
      </c>
      <c r="S138" s="72" t="s">
        <v>1588</v>
      </c>
      <c r="T138" s="72" t="s">
        <v>940</v>
      </c>
      <c r="U138" s="72" t="s">
        <v>176</v>
      </c>
      <c r="V138" s="72" t="s">
        <v>1589</v>
      </c>
      <c r="W138">
        <v>50</v>
      </c>
      <c r="X138">
        <v>50</v>
      </c>
      <c r="Y138">
        <v>0</v>
      </c>
      <c r="Z138">
        <v>250</v>
      </c>
      <c r="AA138">
        <v>250</v>
      </c>
      <c r="AB138">
        <v>0</v>
      </c>
      <c r="AC138" s="72" t="s">
        <v>191</v>
      </c>
      <c r="AD138" s="72" t="s">
        <v>192</v>
      </c>
      <c r="AE138" s="72" t="s">
        <v>176</v>
      </c>
      <c r="AF138" s="81" t="str">
        <f t="shared" si="8"/>
        <v>Afridev Handpump</v>
      </c>
      <c r="AG138" s="72" t="s">
        <v>193</v>
      </c>
      <c r="AH138" s="72" t="s">
        <v>191</v>
      </c>
      <c r="AI138" s="72" t="s">
        <v>16432</v>
      </c>
      <c r="AL138" t="str">
        <f t="shared" si="9"/>
        <v>Protected</v>
      </c>
      <c r="AM138">
        <v>2018</v>
      </c>
      <c r="AN138" s="72" t="s">
        <v>191</v>
      </c>
      <c r="AQ138" t="str">
        <f t="shared" si="10"/>
        <v xml:space="preserve">Normal </v>
      </c>
      <c r="AR138" s="72" t="s">
        <v>194</v>
      </c>
      <c r="AU138" s="72" t="s">
        <v>195</v>
      </c>
      <c r="AV138" s="72" t="s">
        <v>194</v>
      </c>
      <c r="AY138" s="72" t="s">
        <v>191</v>
      </c>
      <c r="AZ138">
        <v>803</v>
      </c>
      <c r="BA138" s="72" t="s">
        <v>93</v>
      </c>
      <c r="BB138" s="72" t="s">
        <v>194</v>
      </c>
      <c r="BD138" s="72" t="s">
        <v>191</v>
      </c>
      <c r="BE138" s="73">
        <v>7.0000000000000007E-2</v>
      </c>
      <c r="BF138" s="72" t="s">
        <v>191</v>
      </c>
      <c r="BG138" s="72" t="s">
        <v>196</v>
      </c>
      <c r="BH138" s="72" t="s">
        <v>176</v>
      </c>
      <c r="BI138" s="81" t="str">
        <f t="shared" si="11"/>
        <v xml:space="preserve">Turbidity </v>
      </c>
      <c r="BJ138" s="72" t="s">
        <v>191</v>
      </c>
      <c r="BN138">
        <v>40</v>
      </c>
      <c r="BO138">
        <v>24</v>
      </c>
      <c r="BP138" s="72" t="s">
        <v>194</v>
      </c>
      <c r="BR138" s="72" t="s">
        <v>194</v>
      </c>
      <c r="BT138">
        <v>20</v>
      </c>
      <c r="BU138">
        <v>6</v>
      </c>
      <c r="BV138" s="72" t="s">
        <v>191</v>
      </c>
      <c r="BW138" s="72" t="s">
        <v>197</v>
      </c>
      <c r="BX138" t="s">
        <v>1590</v>
      </c>
    </row>
    <row r="139" spans="1:76" x14ac:dyDescent="0.45">
      <c r="A139" t="s">
        <v>1591</v>
      </c>
      <c r="B139" t="s">
        <v>176</v>
      </c>
      <c r="C139" t="s">
        <v>880</v>
      </c>
      <c r="D139" t="s">
        <v>1592</v>
      </c>
      <c r="E139" t="s">
        <v>1593</v>
      </c>
      <c r="F139" t="s">
        <v>1594</v>
      </c>
      <c r="G139">
        <v>9</v>
      </c>
      <c r="H139" s="72" t="s">
        <v>968</v>
      </c>
      <c r="I139" s="72" t="s">
        <v>182</v>
      </c>
      <c r="J139" s="72" t="s">
        <v>183</v>
      </c>
      <c r="K139" s="72" t="s">
        <v>204</v>
      </c>
      <c r="L139" s="72" t="s">
        <v>1545</v>
      </c>
      <c r="M139" s="72" t="s">
        <v>1546</v>
      </c>
      <c r="N139" s="72"/>
      <c r="O139" s="72"/>
      <c r="P139" s="72" t="s">
        <v>1595</v>
      </c>
      <c r="Q139" s="72" t="s">
        <v>1596</v>
      </c>
      <c r="R139" s="72" t="s">
        <v>1549</v>
      </c>
      <c r="S139" s="72" t="s">
        <v>1597</v>
      </c>
      <c r="T139" s="72" t="s">
        <v>1598</v>
      </c>
      <c r="U139" s="72" t="s">
        <v>176</v>
      </c>
      <c r="V139" s="72" t="s">
        <v>962</v>
      </c>
      <c r="W139">
        <v>30</v>
      </c>
      <c r="X139">
        <v>30</v>
      </c>
      <c r="Y139">
        <v>0</v>
      </c>
      <c r="Z139">
        <v>150</v>
      </c>
      <c r="AA139">
        <v>150</v>
      </c>
      <c r="AB139">
        <v>0</v>
      </c>
      <c r="AC139" s="72" t="s">
        <v>191</v>
      </c>
      <c r="AD139" s="72" t="s">
        <v>192</v>
      </c>
      <c r="AE139" s="72" t="s">
        <v>176</v>
      </c>
      <c r="AF139" s="81" t="str">
        <f t="shared" si="8"/>
        <v>Afridev Handpump</v>
      </c>
      <c r="AG139" s="72" t="s">
        <v>193</v>
      </c>
      <c r="AH139" s="72" t="s">
        <v>191</v>
      </c>
      <c r="AI139" s="72" t="s">
        <v>16432</v>
      </c>
      <c r="AL139" t="str">
        <f t="shared" si="9"/>
        <v>Protected</v>
      </c>
      <c r="AM139">
        <v>2016</v>
      </c>
      <c r="AN139" s="72" t="s">
        <v>191</v>
      </c>
      <c r="AQ139" t="str">
        <f t="shared" si="10"/>
        <v xml:space="preserve">Normal </v>
      </c>
      <c r="AR139" s="72" t="s">
        <v>194</v>
      </c>
      <c r="AU139" s="72" t="s">
        <v>195</v>
      </c>
      <c r="AV139" s="72" t="s">
        <v>194</v>
      </c>
      <c r="AY139" s="72" t="s">
        <v>191</v>
      </c>
      <c r="AZ139">
        <v>813</v>
      </c>
      <c r="BA139" s="72" t="s">
        <v>93</v>
      </c>
      <c r="BB139" s="72" t="s">
        <v>194</v>
      </c>
      <c r="BD139" s="72" t="s">
        <v>191</v>
      </c>
      <c r="BE139" s="73">
        <v>0.2</v>
      </c>
      <c r="BF139" s="72" t="s">
        <v>191</v>
      </c>
      <c r="BG139" s="72" t="s">
        <v>196</v>
      </c>
      <c r="BH139" s="72" t="s">
        <v>176</v>
      </c>
      <c r="BI139" s="81" t="str">
        <f t="shared" si="11"/>
        <v xml:space="preserve">Turbidity </v>
      </c>
      <c r="BJ139" s="72" t="s">
        <v>191</v>
      </c>
      <c r="BN139">
        <v>30</v>
      </c>
      <c r="BO139">
        <v>12</v>
      </c>
      <c r="BP139" s="72" t="s">
        <v>194</v>
      </c>
      <c r="BR139" s="72" t="s">
        <v>194</v>
      </c>
      <c r="BT139">
        <v>40</v>
      </c>
      <c r="BU139">
        <v>5</v>
      </c>
      <c r="BV139" s="72" t="s">
        <v>191</v>
      </c>
      <c r="BW139" s="72" t="s">
        <v>197</v>
      </c>
      <c r="BX139" t="s">
        <v>1599</v>
      </c>
    </row>
    <row r="140" spans="1:76" x14ac:dyDescent="0.45">
      <c r="A140" t="s">
        <v>1600</v>
      </c>
      <c r="B140" t="s">
        <v>176</v>
      </c>
      <c r="C140" t="s">
        <v>880</v>
      </c>
      <c r="D140" t="s">
        <v>1601</v>
      </c>
      <c r="E140" t="s">
        <v>1602</v>
      </c>
      <c r="F140" t="s">
        <v>1603</v>
      </c>
      <c r="G140">
        <v>9</v>
      </c>
      <c r="H140" s="72" t="s">
        <v>968</v>
      </c>
      <c r="I140" s="72" t="s">
        <v>182</v>
      </c>
      <c r="J140" s="72" t="s">
        <v>183</v>
      </c>
      <c r="K140" s="72" t="s">
        <v>204</v>
      </c>
      <c r="L140" s="72" t="s">
        <v>1545</v>
      </c>
      <c r="M140" s="72" t="s">
        <v>1546</v>
      </c>
      <c r="N140" s="72"/>
      <c r="O140" s="72"/>
      <c r="P140" s="72" t="s">
        <v>1604</v>
      </c>
      <c r="Q140" s="72" t="s">
        <v>1605</v>
      </c>
      <c r="R140" s="72" t="s">
        <v>1606</v>
      </c>
      <c r="S140" s="72" t="s">
        <v>1607</v>
      </c>
      <c r="T140" s="72" t="s">
        <v>888</v>
      </c>
      <c r="U140" s="72" t="s">
        <v>176</v>
      </c>
      <c r="V140" s="72" t="s">
        <v>1608</v>
      </c>
      <c r="W140">
        <v>20</v>
      </c>
      <c r="X140">
        <v>20</v>
      </c>
      <c r="Y140">
        <v>0</v>
      </c>
      <c r="Z140">
        <v>100</v>
      </c>
      <c r="AA140">
        <v>100</v>
      </c>
      <c r="AB140">
        <v>0</v>
      </c>
      <c r="AC140" s="72" t="s">
        <v>191</v>
      </c>
      <c r="AD140" s="72" t="s">
        <v>192</v>
      </c>
      <c r="AE140" s="72" t="s">
        <v>176</v>
      </c>
      <c r="AF140" s="81" t="str">
        <f t="shared" si="8"/>
        <v>Afridev Handpump</v>
      </c>
      <c r="AG140" s="72" t="s">
        <v>193</v>
      </c>
      <c r="AH140" s="72" t="s">
        <v>191</v>
      </c>
      <c r="AI140" s="72" t="s">
        <v>16432</v>
      </c>
      <c r="AL140" t="str">
        <f t="shared" si="9"/>
        <v>Protected</v>
      </c>
      <c r="AM140">
        <v>2016</v>
      </c>
      <c r="AN140" s="72" t="s">
        <v>191</v>
      </c>
      <c r="AQ140" t="str">
        <f t="shared" si="10"/>
        <v xml:space="preserve">Normal </v>
      </c>
      <c r="AR140" s="72" t="s">
        <v>194</v>
      </c>
      <c r="AU140" s="72" t="s">
        <v>195</v>
      </c>
      <c r="AV140" s="72" t="s">
        <v>194</v>
      </c>
      <c r="AY140" s="72" t="s">
        <v>191</v>
      </c>
      <c r="AZ140">
        <v>8081</v>
      </c>
      <c r="BA140" s="72" t="s">
        <v>93</v>
      </c>
      <c r="BB140" s="72" t="s">
        <v>194</v>
      </c>
      <c r="BD140" s="72" t="s">
        <v>191</v>
      </c>
      <c r="BE140" s="73">
        <v>0.88</v>
      </c>
      <c r="BF140" s="72" t="s">
        <v>191</v>
      </c>
      <c r="BG140" s="72" t="s">
        <v>196</v>
      </c>
      <c r="BH140" s="72" t="s">
        <v>176</v>
      </c>
      <c r="BI140" s="81" t="str">
        <f t="shared" si="11"/>
        <v xml:space="preserve">Turbidity </v>
      </c>
      <c r="BJ140" s="72" t="s">
        <v>191</v>
      </c>
      <c r="BN140">
        <v>90</v>
      </c>
      <c r="BO140">
        <v>24</v>
      </c>
      <c r="BP140" s="72" t="s">
        <v>194</v>
      </c>
      <c r="BR140" s="72" t="s">
        <v>194</v>
      </c>
      <c r="BT140">
        <v>20</v>
      </c>
      <c r="BU140">
        <v>5</v>
      </c>
      <c r="BV140" s="72" t="s">
        <v>191</v>
      </c>
      <c r="BW140" s="72" t="s">
        <v>197</v>
      </c>
      <c r="BX140" t="s">
        <v>1609</v>
      </c>
    </row>
    <row r="141" spans="1:76" x14ac:dyDescent="0.45">
      <c r="A141" t="s">
        <v>1610</v>
      </c>
      <c r="B141" t="s">
        <v>176</v>
      </c>
      <c r="C141" t="s">
        <v>880</v>
      </c>
      <c r="D141" t="s">
        <v>1611</v>
      </c>
      <c r="E141" t="s">
        <v>1612</v>
      </c>
      <c r="F141" t="s">
        <v>1613</v>
      </c>
      <c r="G141">
        <v>9</v>
      </c>
      <c r="H141" s="72" t="s">
        <v>968</v>
      </c>
      <c r="I141" s="72" t="s">
        <v>182</v>
      </c>
      <c r="J141" s="72" t="s">
        <v>183</v>
      </c>
      <c r="K141" s="72" t="s">
        <v>204</v>
      </c>
      <c r="L141" s="72" t="s">
        <v>1545</v>
      </c>
      <c r="M141" s="72" t="s">
        <v>1546</v>
      </c>
      <c r="N141" s="72"/>
      <c r="O141" s="72"/>
      <c r="P141" s="72" t="s">
        <v>1614</v>
      </c>
      <c r="Q141" s="72" t="s">
        <v>1615</v>
      </c>
      <c r="R141" s="72" t="s">
        <v>1616</v>
      </c>
      <c r="S141" s="72" t="s">
        <v>1617</v>
      </c>
      <c r="T141" s="72" t="s">
        <v>888</v>
      </c>
      <c r="U141" s="72" t="s">
        <v>176</v>
      </c>
      <c r="V141" s="72" t="s">
        <v>1618</v>
      </c>
      <c r="W141">
        <v>40</v>
      </c>
      <c r="X141">
        <v>40</v>
      </c>
      <c r="Y141">
        <v>0</v>
      </c>
      <c r="Z141">
        <v>200</v>
      </c>
      <c r="AA141">
        <v>200</v>
      </c>
      <c r="AB141">
        <v>0</v>
      </c>
      <c r="AC141" s="72" t="s">
        <v>191</v>
      </c>
      <c r="AD141" s="72" t="s">
        <v>192</v>
      </c>
      <c r="AE141" s="72" t="s">
        <v>176</v>
      </c>
      <c r="AF141" s="81" t="str">
        <f t="shared" si="8"/>
        <v>Afridev Handpump</v>
      </c>
      <c r="AG141" s="72" t="s">
        <v>193</v>
      </c>
      <c r="AH141" s="72" t="s">
        <v>191</v>
      </c>
      <c r="AI141" s="72" t="s">
        <v>16432</v>
      </c>
      <c r="AL141" t="str">
        <f t="shared" si="9"/>
        <v>Protected</v>
      </c>
      <c r="AM141">
        <v>2012</v>
      </c>
      <c r="AN141" s="72" t="s">
        <v>191</v>
      </c>
      <c r="AQ141" t="str">
        <f t="shared" si="10"/>
        <v xml:space="preserve">Poor </v>
      </c>
      <c r="AR141" s="72" t="s">
        <v>191</v>
      </c>
      <c r="AS141">
        <v>5</v>
      </c>
      <c r="AT141">
        <v>30</v>
      </c>
      <c r="AU141" s="72" t="s">
        <v>195</v>
      </c>
      <c r="AV141" s="72" t="s">
        <v>194</v>
      </c>
      <c r="AY141" s="72" t="s">
        <v>191</v>
      </c>
      <c r="AZ141">
        <v>812</v>
      </c>
      <c r="BA141" s="72" t="s">
        <v>93</v>
      </c>
      <c r="BB141" s="72" t="s">
        <v>194</v>
      </c>
      <c r="BD141" s="72" t="s">
        <v>191</v>
      </c>
      <c r="BE141" s="73">
        <v>0.43</v>
      </c>
      <c r="BF141" s="72" t="s">
        <v>191</v>
      </c>
      <c r="BG141" s="72" t="s">
        <v>196</v>
      </c>
      <c r="BH141" s="72" t="s">
        <v>176</v>
      </c>
      <c r="BI141" s="81" t="str">
        <f t="shared" si="11"/>
        <v xml:space="preserve">Turbidity </v>
      </c>
      <c r="BJ141" s="72" t="s">
        <v>191</v>
      </c>
      <c r="BN141">
        <v>180</v>
      </c>
      <c r="BO141">
        <v>12</v>
      </c>
      <c r="BP141" s="72" t="s">
        <v>194</v>
      </c>
      <c r="BR141" s="72" t="s">
        <v>194</v>
      </c>
      <c r="BT141">
        <v>40</v>
      </c>
      <c r="BU141">
        <v>5</v>
      </c>
      <c r="BV141" s="72" t="s">
        <v>191</v>
      </c>
      <c r="BW141" s="72" t="s">
        <v>227</v>
      </c>
      <c r="BX141" t="s">
        <v>1619</v>
      </c>
    </row>
    <row r="142" spans="1:76" x14ac:dyDescent="0.45">
      <c r="A142" t="s">
        <v>1620</v>
      </c>
      <c r="B142" t="s">
        <v>176</v>
      </c>
      <c r="C142" t="s">
        <v>880</v>
      </c>
      <c r="D142" t="s">
        <v>1621</v>
      </c>
      <c r="E142" t="s">
        <v>1622</v>
      </c>
      <c r="F142" t="s">
        <v>1623</v>
      </c>
      <c r="G142">
        <v>9</v>
      </c>
      <c r="H142" s="72" t="s">
        <v>968</v>
      </c>
      <c r="I142" s="72" t="s">
        <v>182</v>
      </c>
      <c r="J142" s="72" t="s">
        <v>183</v>
      </c>
      <c r="K142" s="72" t="s">
        <v>204</v>
      </c>
      <c r="L142" s="72" t="s">
        <v>676</v>
      </c>
      <c r="M142" s="72" t="s">
        <v>906</v>
      </c>
      <c r="N142" s="72"/>
      <c r="O142" s="72"/>
      <c r="P142" s="72" t="s">
        <v>1624</v>
      </c>
      <c r="Q142" s="72" t="s">
        <v>1625</v>
      </c>
      <c r="R142" s="72" t="s">
        <v>1626</v>
      </c>
      <c r="S142" s="72" t="s">
        <v>1627</v>
      </c>
      <c r="T142" s="72" t="s">
        <v>888</v>
      </c>
      <c r="U142" s="72" t="s">
        <v>176</v>
      </c>
      <c r="V142" s="72" t="s">
        <v>1628</v>
      </c>
      <c r="W142">
        <v>40</v>
      </c>
      <c r="X142">
        <v>40</v>
      </c>
      <c r="Y142">
        <v>0</v>
      </c>
      <c r="Z142">
        <v>200</v>
      </c>
      <c r="AA142">
        <v>200</v>
      </c>
      <c r="AB142">
        <v>0</v>
      </c>
      <c r="AC142" s="72" t="s">
        <v>191</v>
      </c>
      <c r="AD142" s="72" t="s">
        <v>192</v>
      </c>
      <c r="AE142" s="72" t="s">
        <v>176</v>
      </c>
      <c r="AF142" s="81" t="str">
        <f t="shared" si="8"/>
        <v>Afridev Handpump</v>
      </c>
      <c r="AG142" s="72" t="s">
        <v>193</v>
      </c>
      <c r="AH142" s="72" t="s">
        <v>191</v>
      </c>
      <c r="AI142" s="72" t="s">
        <v>16432</v>
      </c>
      <c r="AL142" t="str">
        <f t="shared" si="9"/>
        <v>Protected</v>
      </c>
      <c r="AM142">
        <v>2005</v>
      </c>
      <c r="AN142" s="72" t="s">
        <v>191</v>
      </c>
      <c r="AQ142" t="str">
        <f t="shared" si="10"/>
        <v xml:space="preserve">Normal </v>
      </c>
      <c r="AR142" s="72" t="s">
        <v>191</v>
      </c>
      <c r="AS142">
        <v>3</v>
      </c>
      <c r="AT142">
        <v>5</v>
      </c>
      <c r="AU142" s="72" t="s">
        <v>195</v>
      </c>
      <c r="AV142" s="72" t="s">
        <v>194</v>
      </c>
      <c r="AY142" s="72" t="s">
        <v>191</v>
      </c>
      <c r="AZ142">
        <v>810</v>
      </c>
      <c r="BA142" s="72" t="s">
        <v>93</v>
      </c>
      <c r="BB142" s="72" t="s">
        <v>194</v>
      </c>
      <c r="BD142" s="72" t="s">
        <v>191</v>
      </c>
      <c r="BE142" s="73">
        <v>7.0000000000000007E-2</v>
      </c>
      <c r="BF142" s="72" t="s">
        <v>191</v>
      </c>
      <c r="BG142" s="72" t="s">
        <v>196</v>
      </c>
      <c r="BH142" s="72" t="s">
        <v>176</v>
      </c>
      <c r="BI142" s="81" t="str">
        <f t="shared" si="11"/>
        <v xml:space="preserve">Turbidity </v>
      </c>
      <c r="BJ142" s="72" t="s">
        <v>191</v>
      </c>
      <c r="BN142">
        <v>105</v>
      </c>
      <c r="BO142">
        <v>12</v>
      </c>
      <c r="BP142" s="72" t="s">
        <v>194</v>
      </c>
      <c r="BR142" s="72" t="s">
        <v>194</v>
      </c>
      <c r="BT142">
        <v>20</v>
      </c>
      <c r="BU142">
        <v>5</v>
      </c>
      <c r="BV142" s="72" t="s">
        <v>191</v>
      </c>
      <c r="BW142" s="72" t="s">
        <v>197</v>
      </c>
      <c r="BX142" t="s">
        <v>1629</v>
      </c>
    </row>
    <row r="143" spans="1:76" x14ac:dyDescent="0.45">
      <c r="A143" t="s">
        <v>1630</v>
      </c>
      <c r="B143" t="s">
        <v>176</v>
      </c>
      <c r="C143" t="s">
        <v>880</v>
      </c>
      <c r="D143" t="s">
        <v>1631</v>
      </c>
      <c r="E143" t="s">
        <v>1632</v>
      </c>
      <c r="F143" t="s">
        <v>1633</v>
      </c>
      <c r="G143">
        <v>9</v>
      </c>
      <c r="H143" s="72" t="s">
        <v>968</v>
      </c>
      <c r="I143" s="72" t="s">
        <v>182</v>
      </c>
      <c r="J143" s="72" t="s">
        <v>183</v>
      </c>
      <c r="K143" s="72" t="s">
        <v>204</v>
      </c>
      <c r="L143" s="72" t="s">
        <v>1545</v>
      </c>
      <c r="M143" s="72" t="s">
        <v>1546</v>
      </c>
      <c r="N143" s="72"/>
      <c r="O143" s="72"/>
      <c r="P143" s="72" t="s">
        <v>1634</v>
      </c>
      <c r="Q143" s="72" t="s">
        <v>1635</v>
      </c>
      <c r="R143" s="72" t="s">
        <v>1636</v>
      </c>
      <c r="S143" s="72" t="s">
        <v>1637</v>
      </c>
      <c r="T143" s="72" t="s">
        <v>1638</v>
      </c>
      <c r="U143" s="72" t="s">
        <v>176</v>
      </c>
      <c r="V143" s="72" t="s">
        <v>1628</v>
      </c>
      <c r="W143">
        <v>30</v>
      </c>
      <c r="X143">
        <v>30</v>
      </c>
      <c r="Y143">
        <v>0</v>
      </c>
      <c r="Z143">
        <v>150</v>
      </c>
      <c r="AA143">
        <v>150</v>
      </c>
      <c r="AB143">
        <v>0</v>
      </c>
      <c r="AC143" s="72" t="s">
        <v>191</v>
      </c>
      <c r="AD143" s="72" t="s">
        <v>192</v>
      </c>
      <c r="AE143" s="72" t="s">
        <v>176</v>
      </c>
      <c r="AF143" s="81" t="str">
        <f t="shared" si="8"/>
        <v>Afridev Handpump</v>
      </c>
      <c r="AG143" s="72" t="s">
        <v>193</v>
      </c>
      <c r="AH143" s="72" t="s">
        <v>191</v>
      </c>
      <c r="AI143" s="72" t="s">
        <v>16432</v>
      </c>
      <c r="AL143" t="str">
        <f t="shared" si="9"/>
        <v>Protected</v>
      </c>
      <c r="AM143">
        <v>2005</v>
      </c>
      <c r="AN143" s="72" t="s">
        <v>191</v>
      </c>
      <c r="AQ143" t="str">
        <f t="shared" si="10"/>
        <v xml:space="preserve">Poor </v>
      </c>
      <c r="AR143" s="72" t="s">
        <v>194</v>
      </c>
      <c r="AU143" s="72" t="s">
        <v>195</v>
      </c>
      <c r="AV143" s="72" t="s">
        <v>194</v>
      </c>
      <c r="AY143" s="72" t="s">
        <v>191</v>
      </c>
      <c r="AZ143">
        <v>809</v>
      </c>
      <c r="BA143" s="72" t="s">
        <v>93</v>
      </c>
      <c r="BB143" s="72" t="s">
        <v>194</v>
      </c>
      <c r="BD143" s="72" t="s">
        <v>191</v>
      </c>
      <c r="BE143" s="73">
        <v>0.2</v>
      </c>
      <c r="BF143" s="72" t="s">
        <v>191</v>
      </c>
      <c r="BG143" s="72" t="s">
        <v>196</v>
      </c>
      <c r="BH143" s="72" t="s">
        <v>176</v>
      </c>
      <c r="BI143" s="81" t="str">
        <f t="shared" si="11"/>
        <v xml:space="preserve">Turbidity </v>
      </c>
      <c r="BJ143" s="72" t="s">
        <v>191</v>
      </c>
      <c r="BN143">
        <v>60</v>
      </c>
      <c r="BO143">
        <v>12</v>
      </c>
      <c r="BP143" s="72" t="s">
        <v>194</v>
      </c>
      <c r="BR143" s="72" t="s">
        <v>194</v>
      </c>
      <c r="BT143">
        <v>40</v>
      </c>
      <c r="BU143">
        <v>4</v>
      </c>
      <c r="BV143" s="72" t="s">
        <v>191</v>
      </c>
      <c r="BW143" s="72" t="s">
        <v>227</v>
      </c>
      <c r="BX143" t="s">
        <v>1639</v>
      </c>
    </row>
    <row r="144" spans="1:76" x14ac:dyDescent="0.45">
      <c r="A144" t="s">
        <v>1640</v>
      </c>
      <c r="B144" t="s">
        <v>176</v>
      </c>
      <c r="C144" t="s">
        <v>880</v>
      </c>
      <c r="D144" t="s">
        <v>1641</v>
      </c>
      <c r="E144" t="s">
        <v>1642</v>
      </c>
      <c r="F144" t="s">
        <v>1643</v>
      </c>
      <c r="G144">
        <v>9</v>
      </c>
      <c r="H144" s="72" t="s">
        <v>968</v>
      </c>
      <c r="I144" s="72" t="s">
        <v>182</v>
      </c>
      <c r="J144" s="72" t="s">
        <v>183</v>
      </c>
      <c r="K144" s="72" t="s">
        <v>204</v>
      </c>
      <c r="L144" s="72" t="s">
        <v>676</v>
      </c>
      <c r="M144" s="72" t="s">
        <v>906</v>
      </c>
      <c r="N144" s="72"/>
      <c r="O144" s="72"/>
      <c r="P144" s="72" t="s">
        <v>1644</v>
      </c>
      <c r="Q144" s="72" t="s">
        <v>1645</v>
      </c>
      <c r="R144" s="72" t="s">
        <v>1646</v>
      </c>
      <c r="S144" s="72" t="s">
        <v>1647</v>
      </c>
      <c r="T144" s="72" t="s">
        <v>888</v>
      </c>
      <c r="U144" s="72" t="s">
        <v>176</v>
      </c>
      <c r="V144" s="72" t="s">
        <v>1648</v>
      </c>
      <c r="W144">
        <v>25</v>
      </c>
      <c r="X144">
        <v>25</v>
      </c>
      <c r="Y144">
        <v>0</v>
      </c>
      <c r="Z144">
        <v>125</v>
      </c>
      <c r="AA144">
        <v>125</v>
      </c>
      <c r="AB144">
        <v>0</v>
      </c>
      <c r="AC144" s="72" t="s">
        <v>191</v>
      </c>
      <c r="AD144" s="72" t="s">
        <v>192</v>
      </c>
      <c r="AE144" s="72" t="s">
        <v>176</v>
      </c>
      <c r="AF144" s="81" t="str">
        <f t="shared" si="8"/>
        <v>Afridev Handpump</v>
      </c>
      <c r="AG144" s="72" t="s">
        <v>193</v>
      </c>
      <c r="AH144" s="72" t="s">
        <v>191</v>
      </c>
      <c r="AI144" s="72" t="s">
        <v>16432</v>
      </c>
      <c r="AL144" t="str">
        <f t="shared" si="9"/>
        <v>Protected</v>
      </c>
      <c r="AM144">
        <v>2008</v>
      </c>
      <c r="AN144" s="72" t="s">
        <v>191</v>
      </c>
      <c r="AQ144" t="str">
        <f t="shared" si="10"/>
        <v xml:space="preserve">Poor </v>
      </c>
      <c r="AR144" s="72" t="s">
        <v>194</v>
      </c>
      <c r="AU144" s="72" t="s">
        <v>195</v>
      </c>
      <c r="AV144" s="72" t="s">
        <v>194</v>
      </c>
      <c r="AY144" s="72" t="s">
        <v>191</v>
      </c>
      <c r="AZ144">
        <v>811</v>
      </c>
      <c r="BA144" s="72" t="s">
        <v>93</v>
      </c>
      <c r="BB144" s="72" t="s">
        <v>194</v>
      </c>
      <c r="BD144" s="72" t="s">
        <v>191</v>
      </c>
      <c r="BE144" s="73">
        <v>0.04</v>
      </c>
      <c r="BF144" s="72" t="s">
        <v>191</v>
      </c>
      <c r="BG144" s="72" t="s">
        <v>196</v>
      </c>
      <c r="BH144" s="72" t="s">
        <v>176</v>
      </c>
      <c r="BI144" s="81" t="str">
        <f t="shared" si="11"/>
        <v xml:space="preserve">Turbidity </v>
      </c>
      <c r="BJ144" s="72" t="s">
        <v>191</v>
      </c>
      <c r="BN144">
        <v>73</v>
      </c>
      <c r="BO144">
        <v>24</v>
      </c>
      <c r="BP144" s="72" t="s">
        <v>194</v>
      </c>
      <c r="BR144" s="72" t="s">
        <v>194</v>
      </c>
      <c r="BT144">
        <v>40</v>
      </c>
      <c r="BU144">
        <v>5</v>
      </c>
      <c r="BV144" s="72" t="s">
        <v>194</v>
      </c>
      <c r="BW144" s="72" t="s">
        <v>227</v>
      </c>
      <c r="BX144" t="s">
        <v>1649</v>
      </c>
    </row>
    <row r="145" spans="1:76" x14ac:dyDescent="0.45">
      <c r="A145" t="s">
        <v>1650</v>
      </c>
      <c r="B145" t="s">
        <v>176</v>
      </c>
      <c r="C145" t="s">
        <v>284</v>
      </c>
      <c r="D145" t="s">
        <v>1651</v>
      </c>
      <c r="E145" t="s">
        <v>1652</v>
      </c>
      <c r="F145" t="s">
        <v>1653</v>
      </c>
      <c r="G145">
        <v>9</v>
      </c>
      <c r="H145" s="72" t="s">
        <v>1654</v>
      </c>
      <c r="I145" s="72" t="s">
        <v>182</v>
      </c>
      <c r="J145" s="72" t="s">
        <v>183</v>
      </c>
      <c r="K145" s="72" t="s">
        <v>184</v>
      </c>
      <c r="L145" s="72" t="s">
        <v>288</v>
      </c>
      <c r="M145" s="72" t="s">
        <v>387</v>
      </c>
      <c r="N145" s="72"/>
      <c r="O145" s="72"/>
      <c r="P145" s="72" t="s">
        <v>1655</v>
      </c>
      <c r="Q145" s="72" t="s">
        <v>1656</v>
      </c>
      <c r="R145" s="72" t="s">
        <v>358</v>
      </c>
      <c r="S145" s="72" t="s">
        <v>1657</v>
      </c>
      <c r="T145" s="72" t="s">
        <v>392</v>
      </c>
      <c r="U145" s="72" t="s">
        <v>251</v>
      </c>
      <c r="V145" s="72" t="s">
        <v>176</v>
      </c>
      <c r="W145">
        <v>40</v>
      </c>
      <c r="X145">
        <v>40</v>
      </c>
      <c r="Y145">
        <v>40</v>
      </c>
      <c r="Z145">
        <v>200</v>
      </c>
      <c r="AA145">
        <v>200</v>
      </c>
      <c r="AB145">
        <v>0</v>
      </c>
      <c r="AC145" s="72" t="s">
        <v>191</v>
      </c>
      <c r="AD145" s="72" t="s">
        <v>192</v>
      </c>
      <c r="AE145" s="72" t="s">
        <v>176</v>
      </c>
      <c r="AF145" s="81" t="str">
        <f t="shared" si="8"/>
        <v>Afridev Handpump</v>
      </c>
      <c r="AG145" s="72" t="s">
        <v>193</v>
      </c>
      <c r="AH145" s="72" t="s">
        <v>191</v>
      </c>
      <c r="AI145" s="72" t="s">
        <v>16432</v>
      </c>
      <c r="AL145" t="str">
        <f t="shared" si="9"/>
        <v>Protected</v>
      </c>
      <c r="AM145">
        <v>2006</v>
      </c>
      <c r="AN145" s="72" t="s">
        <v>191</v>
      </c>
      <c r="AQ145" t="str">
        <f t="shared" si="10"/>
        <v xml:space="preserve">Poor </v>
      </c>
      <c r="AR145" s="72" t="s">
        <v>191</v>
      </c>
      <c r="AS145">
        <v>2</v>
      </c>
      <c r="AT145">
        <v>7</v>
      </c>
      <c r="AU145" s="72" t="s">
        <v>195</v>
      </c>
      <c r="AV145" s="72" t="s">
        <v>194</v>
      </c>
      <c r="AY145" s="72" t="s">
        <v>191</v>
      </c>
      <c r="AZ145">
        <v>1905</v>
      </c>
      <c r="BA145" s="72" t="s">
        <v>93</v>
      </c>
      <c r="BB145" s="72" t="s">
        <v>194</v>
      </c>
      <c r="BD145" s="72" t="s">
        <v>191</v>
      </c>
      <c r="BE145" s="73">
        <v>2.2799999999999998</v>
      </c>
      <c r="BF145" s="72" t="s">
        <v>194</v>
      </c>
      <c r="BG145" s="80" t="s">
        <v>196</v>
      </c>
      <c r="BI145" s="81" t="str">
        <f t="shared" si="11"/>
        <v xml:space="preserve">Turbidity </v>
      </c>
      <c r="BN145">
        <v>70</v>
      </c>
      <c r="BO145">
        <v>24</v>
      </c>
      <c r="BP145" s="72" t="s">
        <v>194</v>
      </c>
      <c r="BR145" s="72" t="s">
        <v>194</v>
      </c>
      <c r="BT145">
        <v>40</v>
      </c>
      <c r="BU145">
        <v>3</v>
      </c>
      <c r="BV145" s="72" t="s">
        <v>191</v>
      </c>
      <c r="BW145" s="72" t="s">
        <v>227</v>
      </c>
      <c r="BX145" t="s">
        <v>1658</v>
      </c>
    </row>
    <row r="146" spans="1:76" x14ac:dyDescent="0.45">
      <c r="A146" t="s">
        <v>1659</v>
      </c>
      <c r="B146" t="s">
        <v>176</v>
      </c>
      <c r="C146" t="s">
        <v>663</v>
      </c>
      <c r="D146" t="s">
        <v>1660</v>
      </c>
      <c r="E146" t="s">
        <v>1661</v>
      </c>
      <c r="F146" t="s">
        <v>1662</v>
      </c>
      <c r="G146">
        <v>9</v>
      </c>
      <c r="H146" s="72" t="s">
        <v>1654</v>
      </c>
      <c r="I146" s="72" t="s">
        <v>182</v>
      </c>
      <c r="J146" s="72" t="s">
        <v>183</v>
      </c>
      <c r="K146" s="72" t="s">
        <v>605</v>
      </c>
      <c r="L146" s="72" t="s">
        <v>1120</v>
      </c>
      <c r="M146" s="72" t="s">
        <v>1120</v>
      </c>
      <c r="N146" s="72"/>
      <c r="O146" s="72"/>
      <c r="P146" s="72" t="s">
        <v>1663</v>
      </c>
      <c r="Q146" s="72" t="s">
        <v>1664</v>
      </c>
      <c r="R146" s="72" t="s">
        <v>1665</v>
      </c>
      <c r="S146" s="72" t="s">
        <v>1666</v>
      </c>
      <c r="T146" s="72" t="s">
        <v>1667</v>
      </c>
      <c r="U146" s="72" t="s">
        <v>251</v>
      </c>
      <c r="V146" s="72" t="s">
        <v>176</v>
      </c>
      <c r="W146">
        <v>280</v>
      </c>
      <c r="X146">
        <v>270</v>
      </c>
      <c r="Y146">
        <v>10</v>
      </c>
      <c r="Z146">
        <v>300</v>
      </c>
      <c r="AA146">
        <v>300</v>
      </c>
      <c r="AB146">
        <v>50</v>
      </c>
      <c r="AC146" s="72" t="s">
        <v>191</v>
      </c>
      <c r="AD146" s="72" t="s">
        <v>192</v>
      </c>
      <c r="AE146" s="72" t="s">
        <v>176</v>
      </c>
      <c r="AF146" s="81" t="str">
        <f t="shared" si="8"/>
        <v>Afridev Handpump</v>
      </c>
      <c r="AG146" s="72" t="s">
        <v>193</v>
      </c>
      <c r="AH146" s="72" t="s">
        <v>191</v>
      </c>
      <c r="AI146" s="72" t="s">
        <v>16432</v>
      </c>
      <c r="AL146" t="str">
        <f t="shared" si="9"/>
        <v>Protected</v>
      </c>
      <c r="AM146">
        <v>2014</v>
      </c>
      <c r="AN146" s="72" t="s">
        <v>191</v>
      </c>
      <c r="AQ146" t="str">
        <f t="shared" si="10"/>
        <v xml:space="preserve">Normal </v>
      </c>
      <c r="AR146" s="72" t="s">
        <v>194</v>
      </c>
      <c r="AU146" s="72" t="s">
        <v>195</v>
      </c>
      <c r="AV146" s="72" t="s">
        <v>194</v>
      </c>
      <c r="AY146" s="72" t="s">
        <v>191</v>
      </c>
      <c r="AZ146">
        <v>206</v>
      </c>
      <c r="BA146" s="72" t="s">
        <v>93</v>
      </c>
      <c r="BB146" s="72" t="s">
        <v>194</v>
      </c>
      <c r="BD146" s="72" t="s">
        <v>191</v>
      </c>
      <c r="BE146" s="73">
        <v>0.18</v>
      </c>
      <c r="BF146" s="72" t="s">
        <v>191</v>
      </c>
      <c r="BG146" s="72" t="s">
        <v>196</v>
      </c>
      <c r="BH146" s="72" t="s">
        <v>176</v>
      </c>
      <c r="BI146" s="81" t="str">
        <f t="shared" si="11"/>
        <v xml:space="preserve">Turbidity </v>
      </c>
      <c r="BJ146" s="72" t="s">
        <v>191</v>
      </c>
      <c r="BN146">
        <v>68</v>
      </c>
      <c r="BO146">
        <v>24</v>
      </c>
      <c r="BP146" s="72" t="s">
        <v>194</v>
      </c>
      <c r="BR146" s="72" t="s">
        <v>194</v>
      </c>
      <c r="BT146">
        <v>20</v>
      </c>
      <c r="BU146">
        <v>4</v>
      </c>
      <c r="BV146" s="72" t="s">
        <v>191</v>
      </c>
      <c r="BW146" s="72" t="s">
        <v>197</v>
      </c>
      <c r="BX146" t="s">
        <v>1668</v>
      </c>
    </row>
    <row r="147" spans="1:76" x14ac:dyDescent="0.45">
      <c r="A147" t="s">
        <v>1669</v>
      </c>
      <c r="B147" t="s">
        <v>176</v>
      </c>
      <c r="C147" t="s">
        <v>284</v>
      </c>
      <c r="D147" t="s">
        <v>1670</v>
      </c>
      <c r="E147" t="s">
        <v>1671</v>
      </c>
      <c r="F147" t="s">
        <v>1672</v>
      </c>
      <c r="G147">
        <v>9</v>
      </c>
      <c r="H147" s="72" t="s">
        <v>1654</v>
      </c>
      <c r="I147" s="72" t="s">
        <v>182</v>
      </c>
      <c r="J147" s="72" t="s">
        <v>183</v>
      </c>
      <c r="K147" s="72" t="s">
        <v>184</v>
      </c>
      <c r="L147" s="72" t="s">
        <v>288</v>
      </c>
      <c r="M147" s="72" t="s">
        <v>289</v>
      </c>
      <c r="N147" s="72"/>
      <c r="O147" s="72"/>
      <c r="P147" s="72" t="s">
        <v>1673</v>
      </c>
      <c r="Q147" s="72" t="s">
        <v>1674</v>
      </c>
      <c r="R147" s="72" t="s">
        <v>1675</v>
      </c>
      <c r="S147" s="72" t="s">
        <v>1676</v>
      </c>
      <c r="T147" s="72" t="s">
        <v>1677</v>
      </c>
      <c r="U147" s="72" t="s">
        <v>251</v>
      </c>
      <c r="V147" s="72" t="s">
        <v>176</v>
      </c>
      <c r="W147">
        <v>120</v>
      </c>
      <c r="X147">
        <v>100</v>
      </c>
      <c r="Y147">
        <v>20</v>
      </c>
      <c r="Z147">
        <v>45</v>
      </c>
      <c r="AA147">
        <v>100</v>
      </c>
      <c r="AB147">
        <v>20</v>
      </c>
      <c r="AC147" s="72" t="s">
        <v>191</v>
      </c>
      <c r="AD147" s="72" t="s">
        <v>192</v>
      </c>
      <c r="AE147" s="72" t="s">
        <v>176</v>
      </c>
      <c r="AF147" s="81" t="str">
        <f t="shared" si="8"/>
        <v>Afridev Handpump</v>
      </c>
      <c r="AG147" s="72" t="s">
        <v>193</v>
      </c>
      <c r="AH147" s="72" t="s">
        <v>191</v>
      </c>
      <c r="AI147" s="72" t="s">
        <v>16432</v>
      </c>
      <c r="AL147" t="str">
        <f t="shared" si="9"/>
        <v>Protected</v>
      </c>
      <c r="AM147">
        <v>1995</v>
      </c>
      <c r="AN147" s="72" t="s">
        <v>191</v>
      </c>
      <c r="AQ147" t="str">
        <f t="shared" si="10"/>
        <v xml:space="preserve">Poor </v>
      </c>
      <c r="AR147" s="72" t="s">
        <v>191</v>
      </c>
      <c r="AS147">
        <v>2</v>
      </c>
      <c r="AT147">
        <v>5</v>
      </c>
      <c r="AU147" s="72" t="s">
        <v>195</v>
      </c>
      <c r="AV147" s="72" t="s">
        <v>194</v>
      </c>
      <c r="AY147" s="72" t="s">
        <v>191</v>
      </c>
      <c r="AZ147">
        <v>1903</v>
      </c>
      <c r="BA147" s="72" t="s">
        <v>93</v>
      </c>
      <c r="BB147" s="72" t="s">
        <v>194</v>
      </c>
      <c r="BD147" s="72" t="s">
        <v>191</v>
      </c>
      <c r="BE147" s="73">
        <v>3.29</v>
      </c>
      <c r="BF147" s="72" t="s">
        <v>194</v>
      </c>
      <c r="BG147" s="80" t="s">
        <v>196</v>
      </c>
      <c r="BI147" s="81" t="str">
        <f t="shared" si="11"/>
        <v xml:space="preserve">Turbidity </v>
      </c>
      <c r="BN147">
        <v>65</v>
      </c>
      <c r="BO147">
        <v>24</v>
      </c>
      <c r="BP147" s="72" t="s">
        <v>194</v>
      </c>
      <c r="BR147" s="72" t="s">
        <v>194</v>
      </c>
      <c r="BT147">
        <v>40</v>
      </c>
      <c r="BU147">
        <v>3</v>
      </c>
      <c r="BV147" s="72" t="s">
        <v>191</v>
      </c>
      <c r="BW147" s="72" t="s">
        <v>227</v>
      </c>
      <c r="BX147" t="s">
        <v>1678</v>
      </c>
    </row>
    <row r="148" spans="1:76" x14ac:dyDescent="0.45">
      <c r="A148" t="s">
        <v>1679</v>
      </c>
      <c r="B148" t="s">
        <v>176</v>
      </c>
      <c r="C148" t="s">
        <v>663</v>
      </c>
      <c r="D148" t="s">
        <v>1680</v>
      </c>
      <c r="E148" t="s">
        <v>1681</v>
      </c>
      <c r="F148" t="s">
        <v>1682</v>
      </c>
      <c r="G148">
        <v>9</v>
      </c>
      <c r="H148" s="72" t="s">
        <v>1654</v>
      </c>
      <c r="I148" s="72" t="s">
        <v>182</v>
      </c>
      <c r="J148" s="72" t="s">
        <v>183</v>
      </c>
      <c r="K148" s="72" t="s">
        <v>605</v>
      </c>
      <c r="L148" s="72" t="s">
        <v>1120</v>
      </c>
      <c r="M148" s="72" t="s">
        <v>1120</v>
      </c>
      <c r="N148" s="72"/>
      <c r="O148" s="72"/>
      <c r="P148" s="72" t="s">
        <v>1683</v>
      </c>
      <c r="Q148" s="72" t="s">
        <v>1684</v>
      </c>
      <c r="R148" s="72" t="s">
        <v>1481</v>
      </c>
      <c r="S148" s="72" t="s">
        <v>1685</v>
      </c>
      <c r="T148" s="72" t="s">
        <v>1686</v>
      </c>
      <c r="U148" s="72" t="s">
        <v>251</v>
      </c>
      <c r="V148" s="72" t="s">
        <v>176</v>
      </c>
      <c r="W148">
        <v>280</v>
      </c>
      <c r="X148">
        <v>270</v>
      </c>
      <c r="Y148">
        <v>10</v>
      </c>
      <c r="Z148">
        <v>70</v>
      </c>
      <c r="AA148">
        <v>350</v>
      </c>
      <c r="AB148">
        <v>50</v>
      </c>
      <c r="AC148" s="72" t="s">
        <v>191</v>
      </c>
      <c r="AD148" s="72" t="s">
        <v>192</v>
      </c>
      <c r="AE148" s="72" t="s">
        <v>176</v>
      </c>
      <c r="AF148" s="81" t="str">
        <f t="shared" si="8"/>
        <v>Afridev Handpump</v>
      </c>
      <c r="AG148" s="72" t="s">
        <v>193</v>
      </c>
      <c r="AH148" s="72" t="s">
        <v>194</v>
      </c>
      <c r="AI148" s="72" t="s">
        <v>16433</v>
      </c>
      <c r="AL148" t="str">
        <f t="shared" si="9"/>
        <v>Unprotected</v>
      </c>
      <c r="AM148">
        <v>1995</v>
      </c>
      <c r="AN148" s="72" t="s">
        <v>191</v>
      </c>
      <c r="AQ148" t="str">
        <f t="shared" si="10"/>
        <v xml:space="preserve">Poor </v>
      </c>
      <c r="AR148" s="72" t="s">
        <v>194</v>
      </c>
      <c r="AU148" s="72" t="s">
        <v>195</v>
      </c>
      <c r="AV148" s="72" t="s">
        <v>194</v>
      </c>
      <c r="AY148" s="72" t="s">
        <v>191</v>
      </c>
      <c r="AZ148">
        <v>207</v>
      </c>
      <c r="BA148" s="72" t="s">
        <v>93</v>
      </c>
      <c r="BB148" s="72" t="s">
        <v>194</v>
      </c>
      <c r="BD148" s="72" t="s">
        <v>191</v>
      </c>
      <c r="BE148" s="73">
        <v>0.55000000000000004</v>
      </c>
      <c r="BF148" s="72" t="s">
        <v>191</v>
      </c>
      <c r="BG148" s="72" t="s">
        <v>196</v>
      </c>
      <c r="BH148" s="72" t="s">
        <v>176</v>
      </c>
      <c r="BI148" s="81" t="str">
        <f t="shared" si="11"/>
        <v xml:space="preserve">Turbidity </v>
      </c>
      <c r="BJ148" s="72" t="s">
        <v>191</v>
      </c>
      <c r="BN148">
        <v>61</v>
      </c>
      <c r="BO148">
        <v>24</v>
      </c>
      <c r="BP148" s="72" t="s">
        <v>194</v>
      </c>
      <c r="BR148" s="72" t="s">
        <v>194</v>
      </c>
      <c r="BT148">
        <v>20</v>
      </c>
      <c r="BU148">
        <v>4</v>
      </c>
      <c r="BV148" s="72" t="s">
        <v>191</v>
      </c>
      <c r="BW148" s="72" t="s">
        <v>227</v>
      </c>
      <c r="BX148" t="s">
        <v>1687</v>
      </c>
    </row>
    <row r="149" spans="1:76" x14ac:dyDescent="0.45">
      <c r="A149" t="s">
        <v>1688</v>
      </c>
      <c r="B149" t="s">
        <v>176</v>
      </c>
      <c r="C149" t="s">
        <v>339</v>
      </c>
      <c r="D149" t="s">
        <v>1689</v>
      </c>
      <c r="E149" t="s">
        <v>1690</v>
      </c>
      <c r="F149" t="s">
        <v>1613</v>
      </c>
      <c r="G149">
        <v>9</v>
      </c>
      <c r="H149" s="72" t="s">
        <v>1654</v>
      </c>
      <c r="I149" s="72" t="s">
        <v>182</v>
      </c>
      <c r="J149" s="72" t="s">
        <v>183</v>
      </c>
      <c r="K149" s="72" t="s">
        <v>184</v>
      </c>
      <c r="L149" s="72" t="s">
        <v>698</v>
      </c>
      <c r="M149" s="72" t="s">
        <v>1691</v>
      </c>
      <c r="N149" s="72"/>
      <c r="O149" s="72"/>
      <c r="P149" s="72" t="s">
        <v>1692</v>
      </c>
      <c r="Q149" s="72" t="s">
        <v>1693</v>
      </c>
      <c r="R149" s="72" t="s">
        <v>1694</v>
      </c>
      <c r="S149" s="72" t="s">
        <v>1695</v>
      </c>
      <c r="T149" s="72" t="s">
        <v>1691</v>
      </c>
      <c r="U149" s="72" t="s">
        <v>251</v>
      </c>
      <c r="V149" s="72" t="s">
        <v>176</v>
      </c>
      <c r="W149">
        <v>180</v>
      </c>
      <c r="X149">
        <v>180</v>
      </c>
      <c r="Y149">
        <v>0</v>
      </c>
      <c r="Z149">
        <v>900</v>
      </c>
      <c r="AA149">
        <v>900</v>
      </c>
      <c r="AB149">
        <v>0</v>
      </c>
      <c r="AC149" s="72" t="s">
        <v>191</v>
      </c>
      <c r="AD149" s="72" t="s">
        <v>192</v>
      </c>
      <c r="AE149" s="72" t="s">
        <v>176</v>
      </c>
      <c r="AF149" s="81" t="str">
        <f t="shared" si="8"/>
        <v>Afridev Handpump</v>
      </c>
      <c r="AG149" s="72" t="s">
        <v>193</v>
      </c>
      <c r="AH149" s="72" t="s">
        <v>191</v>
      </c>
      <c r="AI149" s="72" t="s">
        <v>16432</v>
      </c>
      <c r="AL149" t="str">
        <f t="shared" si="9"/>
        <v>Protected</v>
      </c>
      <c r="AM149">
        <v>1997</v>
      </c>
      <c r="AN149" s="72" t="s">
        <v>191</v>
      </c>
      <c r="AQ149" t="str">
        <f t="shared" si="10"/>
        <v xml:space="preserve">Normal </v>
      </c>
      <c r="AR149" s="72" t="s">
        <v>191</v>
      </c>
      <c r="AS149">
        <v>1</v>
      </c>
      <c r="AT149">
        <v>3</v>
      </c>
      <c r="AU149" s="72" t="s">
        <v>195</v>
      </c>
      <c r="AV149" s="72" t="s">
        <v>194</v>
      </c>
      <c r="AY149" s="72" t="s">
        <v>191</v>
      </c>
      <c r="AZ149">
        <v>1415</v>
      </c>
      <c r="BA149" s="72" t="s">
        <v>93</v>
      </c>
      <c r="BB149" s="72" t="s">
        <v>194</v>
      </c>
      <c r="BD149" s="72" t="s">
        <v>191</v>
      </c>
      <c r="BE149" s="73">
        <v>0.46</v>
      </c>
      <c r="BF149" s="72" t="s">
        <v>191</v>
      </c>
      <c r="BG149" s="72" t="s">
        <v>196</v>
      </c>
      <c r="BH149" s="72" t="s">
        <v>176</v>
      </c>
      <c r="BI149" s="81" t="str">
        <f t="shared" si="11"/>
        <v xml:space="preserve">Turbidity </v>
      </c>
      <c r="BJ149" s="72" t="s">
        <v>191</v>
      </c>
      <c r="BN149">
        <v>84</v>
      </c>
      <c r="BO149">
        <v>24</v>
      </c>
      <c r="BP149" s="72" t="s">
        <v>194</v>
      </c>
      <c r="BR149" s="72" t="s">
        <v>194</v>
      </c>
      <c r="BT149">
        <v>40</v>
      </c>
      <c r="BU149">
        <v>80</v>
      </c>
      <c r="BV149" s="72" t="s">
        <v>191</v>
      </c>
      <c r="BW149" s="72" t="s">
        <v>197</v>
      </c>
      <c r="BX149" t="s">
        <v>1696</v>
      </c>
    </row>
    <row r="150" spans="1:76" x14ac:dyDescent="0.45">
      <c r="A150" t="s">
        <v>1697</v>
      </c>
      <c r="B150" t="s">
        <v>176</v>
      </c>
      <c r="C150" t="s">
        <v>284</v>
      </c>
      <c r="D150" t="s">
        <v>1698</v>
      </c>
      <c r="E150" t="s">
        <v>1699</v>
      </c>
      <c r="F150" t="s">
        <v>1700</v>
      </c>
      <c r="G150">
        <v>9</v>
      </c>
      <c r="H150" s="72" t="s">
        <v>1654</v>
      </c>
      <c r="I150" s="72" t="s">
        <v>182</v>
      </c>
      <c r="J150" s="72" t="s">
        <v>183</v>
      </c>
      <c r="K150" s="72" t="s">
        <v>184</v>
      </c>
      <c r="L150" s="72" t="s">
        <v>288</v>
      </c>
      <c r="M150" s="72" t="s">
        <v>289</v>
      </c>
      <c r="N150" s="72"/>
      <c r="O150" s="72"/>
      <c r="P150" s="72" t="s">
        <v>1701</v>
      </c>
      <c r="Q150" s="72" t="s">
        <v>1702</v>
      </c>
      <c r="R150" s="72" t="s">
        <v>1703</v>
      </c>
      <c r="S150" s="72" t="s">
        <v>1704</v>
      </c>
      <c r="T150" s="72" t="s">
        <v>1705</v>
      </c>
      <c r="U150" s="72" t="s">
        <v>251</v>
      </c>
      <c r="V150" s="72" t="s">
        <v>176</v>
      </c>
      <c r="W150">
        <v>120</v>
      </c>
      <c r="X150">
        <v>100</v>
      </c>
      <c r="Y150">
        <v>20</v>
      </c>
      <c r="Z150">
        <v>2500</v>
      </c>
      <c r="AA150">
        <v>5000</v>
      </c>
      <c r="AB150">
        <v>100</v>
      </c>
      <c r="AC150" s="72" t="s">
        <v>191</v>
      </c>
      <c r="AD150" s="72" t="s">
        <v>192</v>
      </c>
      <c r="AE150" s="72" t="s">
        <v>176</v>
      </c>
      <c r="AF150" s="81" t="str">
        <f t="shared" si="8"/>
        <v>Afridev Handpump</v>
      </c>
      <c r="AG150" s="72" t="s">
        <v>193</v>
      </c>
      <c r="AH150" s="72" t="s">
        <v>191</v>
      </c>
      <c r="AI150" s="72" t="s">
        <v>16432</v>
      </c>
      <c r="AL150" t="str">
        <f t="shared" si="9"/>
        <v>Protected</v>
      </c>
      <c r="AM150">
        <v>2018</v>
      </c>
      <c r="AN150" s="72" t="s">
        <v>191</v>
      </c>
      <c r="AQ150" t="str">
        <f t="shared" si="10"/>
        <v xml:space="preserve">Normal </v>
      </c>
      <c r="AR150" s="72" t="s">
        <v>191</v>
      </c>
      <c r="AS150">
        <v>2</v>
      </c>
      <c r="AT150">
        <v>5</v>
      </c>
      <c r="AU150" s="72" t="s">
        <v>195</v>
      </c>
      <c r="AV150" s="72" t="s">
        <v>194</v>
      </c>
      <c r="AY150" s="72" t="s">
        <v>191</v>
      </c>
      <c r="AZ150">
        <v>1904</v>
      </c>
      <c r="BA150" s="72" t="s">
        <v>93</v>
      </c>
      <c r="BB150" s="72" t="s">
        <v>194</v>
      </c>
      <c r="BD150" s="72" t="s">
        <v>191</v>
      </c>
      <c r="BE150" s="73">
        <v>0.32</v>
      </c>
      <c r="BF150" s="72" t="s">
        <v>194</v>
      </c>
      <c r="BG150" s="80" t="s">
        <v>196</v>
      </c>
      <c r="BI150" s="81" t="str">
        <f t="shared" si="11"/>
        <v xml:space="preserve">Turbidity </v>
      </c>
      <c r="BN150">
        <v>55</v>
      </c>
      <c r="BO150">
        <v>24</v>
      </c>
      <c r="BP150" s="72" t="s">
        <v>194</v>
      </c>
      <c r="BR150" s="72" t="s">
        <v>194</v>
      </c>
      <c r="BT150">
        <v>40</v>
      </c>
      <c r="BU150">
        <v>4</v>
      </c>
      <c r="BV150" s="72" t="s">
        <v>191</v>
      </c>
      <c r="BW150" s="72" t="s">
        <v>197</v>
      </c>
      <c r="BX150" t="s">
        <v>1706</v>
      </c>
    </row>
    <row r="151" spans="1:76" x14ac:dyDescent="0.45">
      <c r="A151" t="s">
        <v>1707</v>
      </c>
      <c r="B151" t="s">
        <v>176</v>
      </c>
      <c r="C151" t="s">
        <v>284</v>
      </c>
      <c r="D151" t="s">
        <v>1708</v>
      </c>
      <c r="E151" t="s">
        <v>1709</v>
      </c>
      <c r="F151" t="s">
        <v>1710</v>
      </c>
      <c r="G151">
        <v>9</v>
      </c>
      <c r="H151" s="72" t="s">
        <v>1654</v>
      </c>
      <c r="I151" s="72" t="s">
        <v>182</v>
      </c>
      <c r="J151" s="72" t="s">
        <v>183</v>
      </c>
      <c r="K151" s="72" t="s">
        <v>184</v>
      </c>
      <c r="L151" s="72" t="s">
        <v>288</v>
      </c>
      <c r="M151" s="72" t="s">
        <v>398</v>
      </c>
      <c r="N151" s="72"/>
      <c r="O151" s="72"/>
      <c r="P151" s="72" t="s">
        <v>1711</v>
      </c>
      <c r="Q151" s="72" t="s">
        <v>1712</v>
      </c>
      <c r="R151" s="72" t="s">
        <v>475</v>
      </c>
      <c r="S151" s="72" t="s">
        <v>1713</v>
      </c>
      <c r="T151" s="72" t="s">
        <v>398</v>
      </c>
      <c r="U151" s="72" t="s">
        <v>251</v>
      </c>
      <c r="V151" s="72" t="s">
        <v>176</v>
      </c>
      <c r="W151">
        <v>86</v>
      </c>
      <c r="X151">
        <v>86</v>
      </c>
      <c r="Y151">
        <v>0</v>
      </c>
      <c r="Z151">
        <v>430</v>
      </c>
      <c r="AA151">
        <v>430</v>
      </c>
      <c r="AB151">
        <v>0</v>
      </c>
      <c r="AC151" s="72" t="s">
        <v>191</v>
      </c>
      <c r="AD151" s="72" t="s">
        <v>192</v>
      </c>
      <c r="AE151" s="72" t="s">
        <v>176</v>
      </c>
      <c r="AF151" s="81" t="str">
        <f t="shared" si="8"/>
        <v>Afridev Handpump</v>
      </c>
      <c r="AG151" s="72" t="s">
        <v>193</v>
      </c>
      <c r="AH151" s="72" t="s">
        <v>191</v>
      </c>
      <c r="AI151" s="72" t="s">
        <v>16432</v>
      </c>
      <c r="AL151" t="str">
        <f t="shared" si="9"/>
        <v>Protected</v>
      </c>
      <c r="AM151">
        <v>1999</v>
      </c>
      <c r="AN151" s="72" t="s">
        <v>191</v>
      </c>
      <c r="AQ151" t="str">
        <f t="shared" si="10"/>
        <v xml:space="preserve">Normal </v>
      </c>
      <c r="AR151" s="72" t="s">
        <v>191</v>
      </c>
      <c r="AS151">
        <v>2</v>
      </c>
      <c r="AT151">
        <v>5</v>
      </c>
      <c r="AU151" s="72" t="s">
        <v>195</v>
      </c>
      <c r="AV151" s="72" t="s">
        <v>194</v>
      </c>
      <c r="AY151" s="72" t="s">
        <v>191</v>
      </c>
      <c r="AZ151">
        <v>1906</v>
      </c>
      <c r="BA151" s="72" t="s">
        <v>93</v>
      </c>
      <c r="BB151" s="72" t="s">
        <v>194</v>
      </c>
      <c r="BD151" s="72" t="s">
        <v>191</v>
      </c>
      <c r="BE151" s="73">
        <v>0.37</v>
      </c>
      <c r="BF151" s="72" t="s">
        <v>194</v>
      </c>
      <c r="BG151" s="80" t="s">
        <v>196</v>
      </c>
      <c r="BI151" s="81" t="str">
        <f t="shared" si="11"/>
        <v xml:space="preserve">Turbidity </v>
      </c>
      <c r="BN151">
        <v>90</v>
      </c>
      <c r="BO151">
        <v>24</v>
      </c>
      <c r="BP151" s="72" t="s">
        <v>194</v>
      </c>
      <c r="BR151" s="72" t="s">
        <v>194</v>
      </c>
      <c r="BT151">
        <v>40</v>
      </c>
      <c r="BU151">
        <v>4</v>
      </c>
      <c r="BV151" s="72" t="s">
        <v>191</v>
      </c>
      <c r="BW151" s="72" t="s">
        <v>197</v>
      </c>
      <c r="BX151" t="s">
        <v>1714</v>
      </c>
    </row>
    <row r="152" spans="1:76" x14ac:dyDescent="0.45">
      <c r="A152" t="s">
        <v>1715</v>
      </c>
      <c r="B152" t="s">
        <v>176</v>
      </c>
      <c r="C152" t="s">
        <v>663</v>
      </c>
      <c r="D152" t="s">
        <v>1716</v>
      </c>
      <c r="E152" t="s">
        <v>1717</v>
      </c>
      <c r="F152" t="s">
        <v>1718</v>
      </c>
      <c r="G152">
        <v>9</v>
      </c>
      <c r="H152" s="72" t="s">
        <v>1654</v>
      </c>
      <c r="I152" s="72" t="s">
        <v>182</v>
      </c>
      <c r="J152" s="72" t="s">
        <v>183</v>
      </c>
      <c r="K152" s="72" t="s">
        <v>605</v>
      </c>
      <c r="L152" s="72" t="s">
        <v>1120</v>
      </c>
      <c r="M152" s="72" t="s">
        <v>1120</v>
      </c>
      <c r="N152" s="72"/>
      <c r="O152" s="72"/>
      <c r="P152" s="72" t="s">
        <v>1719</v>
      </c>
      <c r="Q152" s="72" t="s">
        <v>1720</v>
      </c>
      <c r="R152" s="72" t="s">
        <v>1481</v>
      </c>
      <c r="S152" s="72" t="s">
        <v>1721</v>
      </c>
      <c r="T152" s="72" t="s">
        <v>1120</v>
      </c>
      <c r="U152" s="72" t="s">
        <v>190</v>
      </c>
      <c r="V152" s="72" t="s">
        <v>176</v>
      </c>
      <c r="W152">
        <v>280</v>
      </c>
      <c r="X152">
        <v>270</v>
      </c>
      <c r="Y152">
        <v>10</v>
      </c>
      <c r="Z152">
        <v>350</v>
      </c>
      <c r="AA152">
        <v>350</v>
      </c>
      <c r="AB152">
        <v>0</v>
      </c>
      <c r="AC152" s="72" t="s">
        <v>191</v>
      </c>
      <c r="AD152" s="72" t="s">
        <v>192</v>
      </c>
      <c r="AE152" s="72" t="s">
        <v>176</v>
      </c>
      <c r="AF152" s="81" t="str">
        <f t="shared" si="8"/>
        <v>Afridev Handpump</v>
      </c>
      <c r="AG152" s="72" t="s">
        <v>193</v>
      </c>
      <c r="AH152" s="72" t="s">
        <v>194</v>
      </c>
      <c r="AI152" s="72" t="s">
        <v>16433</v>
      </c>
      <c r="AL152" t="str">
        <f t="shared" si="9"/>
        <v>Unprotected</v>
      </c>
      <c r="AM152">
        <v>2006</v>
      </c>
      <c r="AN152" s="72" t="s">
        <v>191</v>
      </c>
      <c r="AQ152" t="str">
        <f t="shared" si="10"/>
        <v xml:space="preserve">Poor </v>
      </c>
      <c r="AR152" s="72" t="s">
        <v>191</v>
      </c>
      <c r="AS152">
        <v>5</v>
      </c>
      <c r="AT152">
        <v>14</v>
      </c>
      <c r="AU152" s="72" t="s">
        <v>195</v>
      </c>
      <c r="AV152" s="72" t="s">
        <v>194</v>
      </c>
      <c r="AY152" s="72" t="s">
        <v>191</v>
      </c>
      <c r="AZ152">
        <v>209</v>
      </c>
      <c r="BA152" s="72" t="s">
        <v>93</v>
      </c>
      <c r="BB152" s="72" t="s">
        <v>194</v>
      </c>
      <c r="BD152" s="72" t="s">
        <v>191</v>
      </c>
      <c r="BE152" s="73">
        <v>1.35</v>
      </c>
      <c r="BF152" s="72" t="s">
        <v>191</v>
      </c>
      <c r="BG152" s="72" t="s">
        <v>196</v>
      </c>
      <c r="BH152" s="72" t="s">
        <v>176</v>
      </c>
      <c r="BI152" s="81" t="str">
        <f t="shared" si="11"/>
        <v xml:space="preserve">Turbidity </v>
      </c>
      <c r="BJ152" s="72" t="s">
        <v>191</v>
      </c>
      <c r="BN152">
        <v>107</v>
      </c>
      <c r="BO152">
        <v>24</v>
      </c>
      <c r="BP152" s="72" t="s">
        <v>194</v>
      </c>
      <c r="BR152" s="72" t="s">
        <v>194</v>
      </c>
      <c r="BT152">
        <v>20</v>
      </c>
      <c r="BU152">
        <v>4</v>
      </c>
      <c r="BV152" s="72" t="s">
        <v>191</v>
      </c>
      <c r="BW152" s="72" t="s">
        <v>227</v>
      </c>
      <c r="BX152" t="s">
        <v>1722</v>
      </c>
    </row>
    <row r="153" spans="1:76" x14ac:dyDescent="0.45">
      <c r="A153" t="s">
        <v>1723</v>
      </c>
      <c r="B153" t="s">
        <v>176</v>
      </c>
      <c r="C153" t="s">
        <v>339</v>
      </c>
      <c r="D153" t="s">
        <v>1724</v>
      </c>
      <c r="E153" t="s">
        <v>1725</v>
      </c>
      <c r="F153" t="s">
        <v>1726</v>
      </c>
      <c r="G153">
        <v>9</v>
      </c>
      <c r="H153" s="72" t="s">
        <v>1654</v>
      </c>
      <c r="I153" s="72" t="s">
        <v>182</v>
      </c>
      <c r="J153" s="72" t="s">
        <v>183</v>
      </c>
      <c r="K153" s="72" t="s">
        <v>184</v>
      </c>
      <c r="L153" s="72" t="s">
        <v>698</v>
      </c>
      <c r="M153" s="72" t="s">
        <v>1727</v>
      </c>
      <c r="N153" s="72"/>
      <c r="O153" s="72"/>
      <c r="P153" s="72" t="s">
        <v>1728</v>
      </c>
      <c r="Q153" s="72" t="s">
        <v>1729</v>
      </c>
      <c r="R153" s="72" t="s">
        <v>1385</v>
      </c>
      <c r="S153" s="72" t="s">
        <v>1730</v>
      </c>
      <c r="T153" s="72" t="s">
        <v>1731</v>
      </c>
      <c r="U153" s="72" t="s">
        <v>251</v>
      </c>
      <c r="V153" s="72" t="s">
        <v>176</v>
      </c>
      <c r="W153">
        <v>49</v>
      </c>
      <c r="X153">
        <v>49</v>
      </c>
      <c r="Y153">
        <v>0</v>
      </c>
      <c r="Z153">
        <v>245</v>
      </c>
      <c r="AA153">
        <v>245</v>
      </c>
      <c r="AB153">
        <v>0</v>
      </c>
      <c r="AC153" s="72" t="s">
        <v>191</v>
      </c>
      <c r="AD153" s="72" t="s">
        <v>192</v>
      </c>
      <c r="AE153" s="72" t="s">
        <v>176</v>
      </c>
      <c r="AF153" s="81" t="str">
        <f t="shared" si="8"/>
        <v>Afridev Handpump</v>
      </c>
      <c r="AG153" s="72" t="s">
        <v>193</v>
      </c>
      <c r="AH153" s="72" t="s">
        <v>191</v>
      </c>
      <c r="AI153" s="72" t="s">
        <v>16432</v>
      </c>
      <c r="AL153" t="str">
        <f t="shared" si="9"/>
        <v>Protected</v>
      </c>
      <c r="AM153">
        <v>1999</v>
      </c>
      <c r="AN153" s="72" t="s">
        <v>194</v>
      </c>
      <c r="AO153" s="72" t="s">
        <v>176</v>
      </c>
      <c r="AP153" s="72" t="s">
        <v>1732</v>
      </c>
      <c r="AQ153" t="str">
        <f t="shared" si="10"/>
        <v>Does not function breakdown of the borehole</v>
      </c>
      <c r="AR153" s="72" t="s">
        <v>191</v>
      </c>
      <c r="AS153">
        <v>1</v>
      </c>
      <c r="AT153">
        <v>30</v>
      </c>
      <c r="AU153" s="72" t="s">
        <v>194</v>
      </c>
      <c r="AV153" s="72" t="s">
        <v>194</v>
      </c>
      <c r="AY153" s="72" t="s">
        <v>194</v>
      </c>
      <c r="BB153" s="72" t="s">
        <v>194</v>
      </c>
      <c r="BD153" s="72" t="s">
        <v>194</v>
      </c>
      <c r="BE153"/>
      <c r="BF153" s="72" t="s">
        <v>191</v>
      </c>
      <c r="BG153" s="72" t="s">
        <v>196</v>
      </c>
      <c r="BH153" s="72" t="s">
        <v>176</v>
      </c>
      <c r="BI153" s="81" t="str">
        <f t="shared" si="11"/>
        <v xml:space="preserve">Turbidity </v>
      </c>
      <c r="BJ153" s="72" t="s">
        <v>194</v>
      </c>
      <c r="BN153">
        <v>0</v>
      </c>
      <c r="BO153">
        <v>24</v>
      </c>
      <c r="BP153" s="72" t="s">
        <v>194</v>
      </c>
      <c r="BR153" s="72" t="s">
        <v>194</v>
      </c>
      <c r="BT153">
        <v>40</v>
      </c>
      <c r="BU153">
        <v>120</v>
      </c>
      <c r="BV153" s="72" t="s">
        <v>191</v>
      </c>
      <c r="BW153" s="72" t="s">
        <v>550</v>
      </c>
      <c r="BX153" t="s">
        <v>1733</v>
      </c>
    </row>
    <row r="154" spans="1:76" x14ac:dyDescent="0.45">
      <c r="A154" t="s">
        <v>1734</v>
      </c>
      <c r="B154" t="s">
        <v>176</v>
      </c>
      <c r="C154" t="s">
        <v>663</v>
      </c>
      <c r="D154" t="s">
        <v>1735</v>
      </c>
      <c r="E154" t="s">
        <v>1736</v>
      </c>
      <c r="F154" t="s">
        <v>1737</v>
      </c>
      <c r="G154">
        <v>9</v>
      </c>
      <c r="H154" s="72" t="s">
        <v>1654</v>
      </c>
      <c r="I154" s="72" t="s">
        <v>182</v>
      </c>
      <c r="J154" s="72" t="s">
        <v>183</v>
      </c>
      <c r="K154" s="72" t="s">
        <v>605</v>
      </c>
      <c r="L154" s="72" t="s">
        <v>1120</v>
      </c>
      <c r="M154" s="72" t="s">
        <v>1120</v>
      </c>
      <c r="N154" s="72"/>
      <c r="O154" s="72"/>
      <c r="P154" s="72" t="s">
        <v>1738</v>
      </c>
      <c r="Q154" s="72" t="s">
        <v>1739</v>
      </c>
      <c r="R154" s="72" t="s">
        <v>959</v>
      </c>
      <c r="S154" s="72" t="s">
        <v>1740</v>
      </c>
      <c r="T154" s="72" t="s">
        <v>1667</v>
      </c>
      <c r="U154" s="72" t="s">
        <v>251</v>
      </c>
      <c r="V154" s="72" t="s">
        <v>176</v>
      </c>
      <c r="W154">
        <v>280</v>
      </c>
      <c r="X154">
        <v>270</v>
      </c>
      <c r="Y154">
        <v>10</v>
      </c>
      <c r="Z154">
        <v>350</v>
      </c>
      <c r="AA154">
        <v>350</v>
      </c>
      <c r="AB154">
        <v>10</v>
      </c>
      <c r="AC154" s="72" t="s">
        <v>191</v>
      </c>
      <c r="AD154" s="72" t="s">
        <v>192</v>
      </c>
      <c r="AE154" s="72" t="s">
        <v>176</v>
      </c>
      <c r="AF154" s="81" t="str">
        <f t="shared" si="8"/>
        <v>Afridev Handpump</v>
      </c>
      <c r="AG154" s="72" t="s">
        <v>193</v>
      </c>
      <c r="AH154" s="72" t="s">
        <v>191</v>
      </c>
      <c r="AI154" s="72" t="s">
        <v>16432</v>
      </c>
      <c r="AL154" t="str">
        <f t="shared" si="9"/>
        <v>Protected</v>
      </c>
      <c r="AM154">
        <v>1995</v>
      </c>
      <c r="AN154" s="72" t="s">
        <v>191</v>
      </c>
      <c r="AQ154" t="str">
        <f t="shared" si="10"/>
        <v xml:space="preserve">Normal </v>
      </c>
      <c r="AR154" s="72" t="s">
        <v>191</v>
      </c>
      <c r="AS154">
        <v>3</v>
      </c>
      <c r="AT154">
        <v>7</v>
      </c>
      <c r="AU154" s="72" t="s">
        <v>195</v>
      </c>
      <c r="AV154" s="72" t="s">
        <v>194</v>
      </c>
      <c r="AY154" s="72" t="s">
        <v>191</v>
      </c>
      <c r="AZ154">
        <v>210</v>
      </c>
      <c r="BA154" s="72" t="s">
        <v>93</v>
      </c>
      <c r="BB154" s="72" t="s">
        <v>194</v>
      </c>
      <c r="BD154" s="72" t="s">
        <v>191</v>
      </c>
      <c r="BE154" s="73">
        <v>0.32</v>
      </c>
      <c r="BF154" s="72" t="s">
        <v>191</v>
      </c>
      <c r="BG154" s="72" t="s">
        <v>196</v>
      </c>
      <c r="BH154" s="72" t="s">
        <v>176</v>
      </c>
      <c r="BI154" s="81" t="str">
        <f t="shared" si="11"/>
        <v xml:space="preserve">Turbidity </v>
      </c>
      <c r="BJ154" s="72" t="s">
        <v>191</v>
      </c>
      <c r="BN154">
        <v>111</v>
      </c>
      <c r="BO154">
        <v>24</v>
      </c>
      <c r="BP154" s="72" t="s">
        <v>194</v>
      </c>
      <c r="BR154" s="72" t="s">
        <v>194</v>
      </c>
      <c r="BT154">
        <v>20</v>
      </c>
      <c r="BU154">
        <v>5</v>
      </c>
      <c r="BV154" s="72" t="s">
        <v>191</v>
      </c>
      <c r="BW154" s="72" t="s">
        <v>197</v>
      </c>
      <c r="BX154" t="s">
        <v>1741</v>
      </c>
    </row>
    <row r="155" spans="1:76" x14ac:dyDescent="0.45">
      <c r="A155" t="s">
        <v>1742</v>
      </c>
      <c r="B155" t="s">
        <v>176</v>
      </c>
      <c r="C155" t="s">
        <v>284</v>
      </c>
      <c r="D155" t="s">
        <v>1743</v>
      </c>
      <c r="E155" t="s">
        <v>1744</v>
      </c>
      <c r="F155" t="s">
        <v>1745</v>
      </c>
      <c r="G155">
        <v>9</v>
      </c>
      <c r="H155" s="72" t="s">
        <v>1654</v>
      </c>
      <c r="I155" s="72" t="s">
        <v>182</v>
      </c>
      <c r="J155" s="72" t="s">
        <v>183</v>
      </c>
      <c r="K155" s="72" t="s">
        <v>184</v>
      </c>
      <c r="L155" s="72" t="s">
        <v>1746</v>
      </c>
      <c r="M155" s="72" t="s">
        <v>1747</v>
      </c>
      <c r="N155" s="72"/>
      <c r="O155" s="72"/>
      <c r="P155" s="72" t="s">
        <v>1748</v>
      </c>
      <c r="Q155" s="72" t="s">
        <v>1749</v>
      </c>
      <c r="R155" s="72" t="s">
        <v>1750</v>
      </c>
      <c r="S155" s="72" t="s">
        <v>1751</v>
      </c>
      <c r="T155" s="72" t="s">
        <v>1752</v>
      </c>
      <c r="U155" s="72" t="s">
        <v>251</v>
      </c>
      <c r="V155" s="72" t="s">
        <v>176</v>
      </c>
      <c r="W155">
        <v>46</v>
      </c>
      <c r="X155">
        <v>46</v>
      </c>
      <c r="Y155">
        <v>0</v>
      </c>
      <c r="Z155">
        <v>230</v>
      </c>
      <c r="AA155">
        <v>230</v>
      </c>
      <c r="AB155">
        <v>0</v>
      </c>
      <c r="AC155" s="72" t="s">
        <v>191</v>
      </c>
      <c r="AD155" s="72" t="s">
        <v>192</v>
      </c>
      <c r="AE155" s="72" t="s">
        <v>176</v>
      </c>
      <c r="AF155" s="81" t="str">
        <f t="shared" si="8"/>
        <v>Afridev Handpump</v>
      </c>
      <c r="AG155" s="72" t="s">
        <v>193</v>
      </c>
      <c r="AH155" s="72" t="s">
        <v>191</v>
      </c>
      <c r="AI155" s="72" t="s">
        <v>16432</v>
      </c>
      <c r="AL155" t="str">
        <f t="shared" si="9"/>
        <v>Protected</v>
      </c>
      <c r="AM155">
        <v>1995</v>
      </c>
      <c r="AN155" s="72" t="s">
        <v>191</v>
      </c>
      <c r="AQ155" t="str">
        <f t="shared" si="10"/>
        <v xml:space="preserve">Poor </v>
      </c>
      <c r="AR155" s="72" t="s">
        <v>191</v>
      </c>
      <c r="AS155">
        <v>2</v>
      </c>
      <c r="AT155">
        <v>14</v>
      </c>
      <c r="AU155" s="72" t="s">
        <v>195</v>
      </c>
      <c r="AV155" s="72" t="s">
        <v>194</v>
      </c>
      <c r="AY155" s="72" t="s">
        <v>191</v>
      </c>
      <c r="AZ155">
        <v>1907</v>
      </c>
      <c r="BA155" s="72" t="s">
        <v>213</v>
      </c>
      <c r="BB155" s="72" t="s">
        <v>194</v>
      </c>
      <c r="BD155" s="72" t="s">
        <v>191</v>
      </c>
      <c r="BE155" s="73">
        <v>1.05</v>
      </c>
      <c r="BF155" s="72" t="s">
        <v>194</v>
      </c>
      <c r="BG155" s="80" t="s">
        <v>196</v>
      </c>
      <c r="BI155" s="81" t="str">
        <f t="shared" si="11"/>
        <v xml:space="preserve">Turbidity </v>
      </c>
      <c r="BN155">
        <v>70</v>
      </c>
      <c r="BO155">
        <v>24</v>
      </c>
      <c r="BP155" s="72" t="s">
        <v>194</v>
      </c>
      <c r="BR155" s="72" t="s">
        <v>194</v>
      </c>
      <c r="BT155">
        <v>40</v>
      </c>
      <c r="BU155">
        <v>4</v>
      </c>
      <c r="BV155" s="72" t="s">
        <v>191</v>
      </c>
      <c r="BW155" s="72" t="s">
        <v>227</v>
      </c>
      <c r="BX155" t="s">
        <v>1753</v>
      </c>
    </row>
    <row r="156" spans="1:76" x14ac:dyDescent="0.45">
      <c r="A156" t="s">
        <v>1754</v>
      </c>
      <c r="B156" t="s">
        <v>176</v>
      </c>
      <c r="C156" t="s">
        <v>284</v>
      </c>
      <c r="D156" t="s">
        <v>1755</v>
      </c>
      <c r="E156" t="s">
        <v>1756</v>
      </c>
      <c r="F156" t="s">
        <v>1131</v>
      </c>
      <c r="G156">
        <v>9</v>
      </c>
      <c r="H156" s="72" t="s">
        <v>1654</v>
      </c>
      <c r="I156" s="72" t="s">
        <v>182</v>
      </c>
      <c r="J156" s="72" t="s">
        <v>183</v>
      </c>
      <c r="K156" s="72" t="s">
        <v>184</v>
      </c>
      <c r="L156" s="72" t="s">
        <v>698</v>
      </c>
      <c r="M156" s="72" t="s">
        <v>699</v>
      </c>
      <c r="N156" s="72"/>
      <c r="O156" s="72"/>
      <c r="P156" s="72" t="s">
        <v>1757</v>
      </c>
      <c r="Q156" s="72" t="s">
        <v>1758</v>
      </c>
      <c r="R156" s="72" t="s">
        <v>972</v>
      </c>
      <c r="S156" s="72" t="s">
        <v>1759</v>
      </c>
      <c r="T156" s="72" t="s">
        <v>1760</v>
      </c>
      <c r="U156" s="72" t="s">
        <v>251</v>
      </c>
      <c r="V156" s="72" t="s">
        <v>176</v>
      </c>
      <c r="W156">
        <v>40</v>
      </c>
      <c r="X156">
        <v>40</v>
      </c>
      <c r="Y156">
        <v>0</v>
      </c>
      <c r="Z156">
        <v>200</v>
      </c>
      <c r="AA156">
        <v>200</v>
      </c>
      <c r="AB156">
        <v>0</v>
      </c>
      <c r="AC156" s="72" t="s">
        <v>191</v>
      </c>
      <c r="AD156" s="72" t="s">
        <v>192</v>
      </c>
      <c r="AE156" s="72" t="s">
        <v>176</v>
      </c>
      <c r="AF156" s="81" t="str">
        <f t="shared" si="8"/>
        <v>Afridev Handpump</v>
      </c>
      <c r="AG156" s="72" t="s">
        <v>193</v>
      </c>
      <c r="AH156" s="72" t="s">
        <v>191</v>
      </c>
      <c r="AI156" s="72" t="s">
        <v>16432</v>
      </c>
      <c r="AL156" t="str">
        <f t="shared" si="9"/>
        <v>Protected</v>
      </c>
      <c r="AM156">
        <v>2019</v>
      </c>
      <c r="AN156" s="72" t="s">
        <v>191</v>
      </c>
      <c r="AQ156" t="str">
        <f t="shared" si="10"/>
        <v xml:space="preserve">Normal </v>
      </c>
      <c r="AR156" s="72" t="s">
        <v>194</v>
      </c>
      <c r="AU156" s="72" t="s">
        <v>195</v>
      </c>
      <c r="AV156" s="72" t="s">
        <v>194</v>
      </c>
      <c r="AY156" s="72" t="s">
        <v>191</v>
      </c>
      <c r="AZ156">
        <v>1909</v>
      </c>
      <c r="BA156" s="72" t="s">
        <v>93</v>
      </c>
      <c r="BB156" s="72" t="s">
        <v>194</v>
      </c>
      <c r="BD156" s="72" t="s">
        <v>191</v>
      </c>
      <c r="BE156" s="73">
        <v>0.11</v>
      </c>
      <c r="BF156" s="72" t="s">
        <v>194</v>
      </c>
      <c r="BG156" s="80" t="s">
        <v>196</v>
      </c>
      <c r="BI156" s="81" t="str">
        <f t="shared" si="11"/>
        <v xml:space="preserve">Turbidity </v>
      </c>
      <c r="BN156">
        <v>40</v>
      </c>
      <c r="BO156">
        <v>24</v>
      </c>
      <c r="BP156" s="72" t="s">
        <v>194</v>
      </c>
      <c r="BR156" s="72" t="s">
        <v>194</v>
      </c>
      <c r="BT156">
        <v>40</v>
      </c>
      <c r="BU156">
        <v>3</v>
      </c>
      <c r="BV156" s="72" t="s">
        <v>191</v>
      </c>
      <c r="BW156" s="72" t="s">
        <v>197</v>
      </c>
      <c r="BX156" t="s">
        <v>1761</v>
      </c>
    </row>
    <row r="157" spans="1:76" x14ac:dyDescent="0.45">
      <c r="A157" t="s">
        <v>1762</v>
      </c>
      <c r="B157" t="s">
        <v>176</v>
      </c>
      <c r="C157" t="s">
        <v>297</v>
      </c>
      <c r="D157" t="s">
        <v>1763</v>
      </c>
      <c r="E157" t="s">
        <v>1764</v>
      </c>
      <c r="F157" t="s">
        <v>1151</v>
      </c>
      <c r="G157">
        <v>9</v>
      </c>
      <c r="H157" s="72" t="s">
        <v>1654</v>
      </c>
      <c r="I157" s="72" t="s">
        <v>182</v>
      </c>
      <c r="J157" s="72" t="s">
        <v>183</v>
      </c>
      <c r="K157" s="72" t="s">
        <v>184</v>
      </c>
      <c r="L157" s="72" t="s">
        <v>184</v>
      </c>
      <c r="M157" s="72" t="s">
        <v>1765</v>
      </c>
      <c r="N157" s="72"/>
      <c r="O157" s="72"/>
      <c r="P157" s="72" t="s">
        <v>1766</v>
      </c>
      <c r="Q157" s="72" t="s">
        <v>1767</v>
      </c>
      <c r="R157" s="72" t="s">
        <v>271</v>
      </c>
      <c r="S157" s="72" t="s">
        <v>1768</v>
      </c>
      <c r="T157" s="72" t="s">
        <v>1769</v>
      </c>
      <c r="U157" s="72" t="s">
        <v>251</v>
      </c>
      <c r="V157" s="72" t="s">
        <v>176</v>
      </c>
      <c r="W157">
        <v>95</v>
      </c>
      <c r="X157">
        <v>95</v>
      </c>
      <c r="Y157">
        <v>0</v>
      </c>
      <c r="Z157">
        <v>475</v>
      </c>
      <c r="AA157">
        <v>475</v>
      </c>
      <c r="AB157">
        <v>0</v>
      </c>
      <c r="AC157" s="72" t="s">
        <v>191</v>
      </c>
      <c r="AD157" s="72" t="s">
        <v>192</v>
      </c>
      <c r="AE157" s="72" t="s">
        <v>176</v>
      </c>
      <c r="AF157" s="81" t="str">
        <f t="shared" si="8"/>
        <v>Afridev Handpump</v>
      </c>
      <c r="AG157" s="72" t="s">
        <v>193</v>
      </c>
      <c r="AH157" s="72" t="s">
        <v>191</v>
      </c>
      <c r="AI157" s="72" t="s">
        <v>16432</v>
      </c>
      <c r="AL157" t="str">
        <f t="shared" si="9"/>
        <v>Protected</v>
      </c>
      <c r="AM157">
        <v>2015</v>
      </c>
      <c r="AN157" s="72" t="s">
        <v>191</v>
      </c>
      <c r="AQ157" t="str">
        <f t="shared" si="10"/>
        <v xml:space="preserve">Poor </v>
      </c>
      <c r="AR157" s="72" t="s">
        <v>191</v>
      </c>
      <c r="AS157">
        <v>2</v>
      </c>
      <c r="AT157">
        <v>7</v>
      </c>
      <c r="AU157" s="72" t="s">
        <v>195</v>
      </c>
      <c r="AV157" s="72" t="s">
        <v>194</v>
      </c>
      <c r="AY157" s="72" t="s">
        <v>194</v>
      </c>
      <c r="BB157" s="72" t="s">
        <v>194</v>
      </c>
      <c r="BD157" s="72" t="s">
        <v>191</v>
      </c>
      <c r="BE157" s="73">
        <v>0.32</v>
      </c>
      <c r="BF157" s="72" t="s">
        <v>194</v>
      </c>
      <c r="BG157" s="80" t="s">
        <v>196</v>
      </c>
      <c r="BI157" s="81" t="str">
        <f t="shared" si="11"/>
        <v xml:space="preserve">Turbidity </v>
      </c>
      <c r="BN157">
        <v>56</v>
      </c>
      <c r="BO157">
        <v>24</v>
      </c>
      <c r="BP157" s="72" t="s">
        <v>194</v>
      </c>
      <c r="BR157" s="72" t="s">
        <v>194</v>
      </c>
      <c r="BT157">
        <v>20</v>
      </c>
      <c r="BU157">
        <v>6</v>
      </c>
      <c r="BV157" s="72" t="s">
        <v>191</v>
      </c>
      <c r="BW157" s="72" t="s">
        <v>227</v>
      </c>
      <c r="BX157" t="s">
        <v>1770</v>
      </c>
    </row>
    <row r="158" spans="1:76" x14ac:dyDescent="0.45">
      <c r="A158" t="s">
        <v>1771</v>
      </c>
      <c r="B158" t="s">
        <v>176</v>
      </c>
      <c r="C158" t="s">
        <v>254</v>
      </c>
      <c r="D158" t="s">
        <v>1772</v>
      </c>
      <c r="E158" t="s">
        <v>1773</v>
      </c>
      <c r="F158" t="s">
        <v>1774</v>
      </c>
      <c r="G158">
        <v>9</v>
      </c>
      <c r="H158" s="72" t="s">
        <v>1654</v>
      </c>
      <c r="I158" s="72" t="s">
        <v>182</v>
      </c>
      <c r="J158" s="72" t="s">
        <v>183</v>
      </c>
      <c r="K158" s="72" t="s">
        <v>204</v>
      </c>
      <c r="L158" s="72" t="s">
        <v>676</v>
      </c>
      <c r="M158" s="72" t="s">
        <v>1333</v>
      </c>
      <c r="N158" s="72"/>
      <c r="O158" s="72"/>
      <c r="P158" s="72" t="s">
        <v>1775</v>
      </c>
      <c r="Q158" s="72" t="s">
        <v>1776</v>
      </c>
      <c r="R158" s="72" t="s">
        <v>1777</v>
      </c>
      <c r="S158" s="72" t="s">
        <v>1778</v>
      </c>
      <c r="T158" s="72" t="s">
        <v>1779</v>
      </c>
      <c r="U158" s="72" t="s">
        <v>251</v>
      </c>
      <c r="V158" s="72" t="s">
        <v>176</v>
      </c>
      <c r="W158">
        <v>147</v>
      </c>
      <c r="X158">
        <v>20</v>
      </c>
      <c r="Y158">
        <v>20</v>
      </c>
      <c r="Z158">
        <v>240</v>
      </c>
      <c r="AA158">
        <v>100</v>
      </c>
      <c r="AB158">
        <v>100</v>
      </c>
      <c r="AC158" s="72" t="s">
        <v>191</v>
      </c>
      <c r="AD158" s="72" t="s">
        <v>192</v>
      </c>
      <c r="AE158" s="72" t="s">
        <v>176</v>
      </c>
      <c r="AF158" s="81" t="str">
        <f t="shared" si="8"/>
        <v>Afridev Handpump</v>
      </c>
      <c r="AG158" s="72" t="s">
        <v>193</v>
      </c>
      <c r="AH158" s="72" t="s">
        <v>191</v>
      </c>
      <c r="AI158" s="72" t="s">
        <v>16432</v>
      </c>
      <c r="AL158" t="str">
        <f t="shared" si="9"/>
        <v>Protected</v>
      </c>
      <c r="AM158">
        <v>1965</v>
      </c>
      <c r="AN158" s="72" t="s">
        <v>194</v>
      </c>
      <c r="AO158" s="72" t="s">
        <v>549</v>
      </c>
      <c r="AP158" s="72" t="s">
        <v>176</v>
      </c>
      <c r="AQ158" t="str">
        <f t="shared" si="10"/>
        <v>Does not function Non functioning water point</v>
      </c>
      <c r="AR158" s="72" t="s">
        <v>191</v>
      </c>
      <c r="AS158">
        <v>12</v>
      </c>
      <c r="AT158">
        <v>10</v>
      </c>
      <c r="AU158" s="72" t="s">
        <v>194</v>
      </c>
      <c r="AV158" s="72" t="s">
        <v>194</v>
      </c>
      <c r="AY158" s="72" t="s">
        <v>194</v>
      </c>
      <c r="BB158" s="72" t="s">
        <v>194</v>
      </c>
      <c r="BD158" s="72" t="s">
        <v>194</v>
      </c>
      <c r="BE158"/>
      <c r="BF158" s="72" t="s">
        <v>194</v>
      </c>
      <c r="BG158" s="80" t="s">
        <v>196</v>
      </c>
      <c r="BI158" s="81" t="str">
        <f t="shared" si="11"/>
        <v xml:space="preserve">Turbidity </v>
      </c>
      <c r="BN158">
        <v>0</v>
      </c>
      <c r="BO158">
        <v>0</v>
      </c>
      <c r="BP158" s="72" t="s">
        <v>194</v>
      </c>
      <c r="BR158" s="72" t="s">
        <v>194</v>
      </c>
      <c r="BT158">
        <v>0</v>
      </c>
      <c r="BU158">
        <v>0</v>
      </c>
      <c r="BV158" s="72" t="s">
        <v>194</v>
      </c>
      <c r="BW158" s="72" t="s">
        <v>550</v>
      </c>
      <c r="BX158" t="s">
        <v>1780</v>
      </c>
    </row>
    <row r="159" spans="1:76" x14ac:dyDescent="0.45">
      <c r="A159" t="s">
        <v>1781</v>
      </c>
      <c r="B159" t="s">
        <v>176</v>
      </c>
      <c r="C159" t="s">
        <v>254</v>
      </c>
      <c r="D159" t="s">
        <v>1782</v>
      </c>
      <c r="E159" t="s">
        <v>1783</v>
      </c>
      <c r="F159" t="s">
        <v>1784</v>
      </c>
      <c r="G159">
        <v>9</v>
      </c>
      <c r="H159" s="72" t="s">
        <v>1654</v>
      </c>
      <c r="I159" s="72" t="s">
        <v>182</v>
      </c>
      <c r="J159" s="72" t="s">
        <v>183</v>
      </c>
      <c r="K159" s="72" t="s">
        <v>204</v>
      </c>
      <c r="L159" s="72" t="s">
        <v>676</v>
      </c>
      <c r="M159" s="72" t="s">
        <v>1333</v>
      </c>
      <c r="N159" s="72"/>
      <c r="O159" s="72"/>
      <c r="P159" s="72" t="s">
        <v>1785</v>
      </c>
      <c r="Q159" s="72" t="s">
        <v>1786</v>
      </c>
      <c r="R159" s="72" t="s">
        <v>1787</v>
      </c>
      <c r="S159" s="72" t="s">
        <v>1788</v>
      </c>
      <c r="T159" s="72" t="s">
        <v>1789</v>
      </c>
      <c r="U159" s="72" t="s">
        <v>922</v>
      </c>
      <c r="V159" s="72" t="s">
        <v>176</v>
      </c>
      <c r="W159">
        <v>147</v>
      </c>
      <c r="X159">
        <v>127</v>
      </c>
      <c r="Y159">
        <v>20</v>
      </c>
      <c r="Z159">
        <v>300</v>
      </c>
      <c r="AA159">
        <v>0</v>
      </c>
      <c r="AB159">
        <v>100</v>
      </c>
      <c r="AC159" s="72" t="s">
        <v>194</v>
      </c>
      <c r="AF159" s="81" t="str">
        <f t="shared" si="8"/>
        <v/>
      </c>
      <c r="AJ159" s="72" t="s">
        <v>1790</v>
      </c>
      <c r="AK159" s="72" t="s">
        <v>176</v>
      </c>
      <c r="AL159" t="str">
        <f t="shared" si="9"/>
        <v>River</v>
      </c>
      <c r="AQ159" t="str">
        <f t="shared" si="10"/>
        <v xml:space="preserve"> </v>
      </c>
      <c r="BE159"/>
      <c r="BI159" s="81" t="str">
        <f t="shared" si="11"/>
        <v xml:space="preserve"> </v>
      </c>
      <c r="BX159" t="s">
        <v>1791</v>
      </c>
    </row>
    <row r="160" spans="1:76" x14ac:dyDescent="0.45">
      <c r="A160" t="s">
        <v>1792</v>
      </c>
      <c r="B160" t="s">
        <v>176</v>
      </c>
      <c r="C160" t="s">
        <v>284</v>
      </c>
      <c r="D160" t="s">
        <v>1793</v>
      </c>
      <c r="E160" t="s">
        <v>1794</v>
      </c>
      <c r="F160" t="s">
        <v>1795</v>
      </c>
      <c r="G160">
        <v>9</v>
      </c>
      <c r="H160" s="72" t="s">
        <v>1654</v>
      </c>
      <c r="I160" s="72" t="s">
        <v>182</v>
      </c>
      <c r="J160" s="72" t="s">
        <v>183</v>
      </c>
      <c r="K160" s="72" t="s">
        <v>184</v>
      </c>
      <c r="L160" s="72" t="s">
        <v>698</v>
      </c>
      <c r="M160" s="72" t="s">
        <v>699</v>
      </c>
      <c r="N160" s="72"/>
      <c r="O160" s="72"/>
      <c r="P160" s="72" t="s">
        <v>1796</v>
      </c>
      <c r="Q160" s="72" t="s">
        <v>1797</v>
      </c>
      <c r="R160" s="72" t="s">
        <v>1094</v>
      </c>
      <c r="S160" s="72" t="s">
        <v>1798</v>
      </c>
      <c r="T160" s="72" t="s">
        <v>699</v>
      </c>
      <c r="U160" s="72" t="s">
        <v>251</v>
      </c>
      <c r="V160" s="72" t="s">
        <v>176</v>
      </c>
      <c r="W160">
        <v>273</v>
      </c>
      <c r="X160">
        <v>273</v>
      </c>
      <c r="Y160">
        <v>0</v>
      </c>
      <c r="Z160">
        <v>93</v>
      </c>
      <c r="AA160">
        <v>474</v>
      </c>
      <c r="AB160">
        <v>0</v>
      </c>
      <c r="AC160" s="72" t="s">
        <v>191</v>
      </c>
      <c r="AD160" s="72" t="s">
        <v>192</v>
      </c>
      <c r="AE160" s="72" t="s">
        <v>176</v>
      </c>
      <c r="AF160" s="81" t="str">
        <f t="shared" si="8"/>
        <v>Afridev Handpump</v>
      </c>
      <c r="AG160" s="72" t="s">
        <v>193</v>
      </c>
      <c r="AH160" s="72" t="s">
        <v>191</v>
      </c>
      <c r="AI160" s="72" t="s">
        <v>16432</v>
      </c>
      <c r="AL160" t="str">
        <f t="shared" si="9"/>
        <v>Protected</v>
      </c>
      <c r="AM160">
        <v>2014</v>
      </c>
      <c r="AN160" s="72" t="s">
        <v>191</v>
      </c>
      <c r="AQ160" t="str">
        <f t="shared" si="10"/>
        <v xml:space="preserve">Normal </v>
      </c>
      <c r="AR160" s="72" t="s">
        <v>191</v>
      </c>
      <c r="AS160">
        <v>2</v>
      </c>
      <c r="AT160">
        <v>90</v>
      </c>
      <c r="AU160" s="72" t="s">
        <v>195</v>
      </c>
      <c r="AV160" s="72" t="s">
        <v>194</v>
      </c>
      <c r="AY160" s="72" t="s">
        <v>191</v>
      </c>
      <c r="AZ160">
        <v>1911</v>
      </c>
      <c r="BA160" s="72" t="s">
        <v>93</v>
      </c>
      <c r="BB160" s="72" t="s">
        <v>194</v>
      </c>
      <c r="BD160" s="72" t="s">
        <v>191</v>
      </c>
      <c r="BE160" s="73">
        <v>0.47</v>
      </c>
      <c r="BF160" s="72" t="s">
        <v>194</v>
      </c>
      <c r="BG160" s="80" t="s">
        <v>196</v>
      </c>
      <c r="BI160" s="81" t="str">
        <f t="shared" si="11"/>
        <v xml:space="preserve">Turbidity </v>
      </c>
      <c r="BN160">
        <v>70</v>
      </c>
      <c r="BO160">
        <v>24</v>
      </c>
      <c r="BP160" s="72" t="s">
        <v>194</v>
      </c>
      <c r="BR160" s="72" t="s">
        <v>194</v>
      </c>
      <c r="BT160">
        <v>40</v>
      </c>
      <c r="BU160">
        <v>4</v>
      </c>
      <c r="BV160" s="72" t="s">
        <v>191</v>
      </c>
      <c r="BW160" s="72" t="s">
        <v>197</v>
      </c>
      <c r="BX160" t="s">
        <v>1799</v>
      </c>
    </row>
    <row r="161" spans="1:76" x14ac:dyDescent="0.45">
      <c r="A161" t="s">
        <v>1800</v>
      </c>
      <c r="B161" t="s">
        <v>176</v>
      </c>
      <c r="C161" t="s">
        <v>880</v>
      </c>
      <c r="D161" t="s">
        <v>1801</v>
      </c>
      <c r="E161" t="s">
        <v>1802</v>
      </c>
      <c r="F161" t="s">
        <v>1803</v>
      </c>
      <c r="G161">
        <v>9</v>
      </c>
      <c r="H161" s="72" t="s">
        <v>1654</v>
      </c>
      <c r="I161" s="72" t="s">
        <v>182</v>
      </c>
      <c r="J161" s="72" t="s">
        <v>183</v>
      </c>
      <c r="K161" s="72" t="s">
        <v>204</v>
      </c>
      <c r="L161" s="72" t="s">
        <v>1545</v>
      </c>
      <c r="M161" s="72" t="s">
        <v>1545</v>
      </c>
      <c r="N161" s="72"/>
      <c r="O161" s="72"/>
      <c r="P161" s="72" t="s">
        <v>1804</v>
      </c>
      <c r="Q161" s="72" t="s">
        <v>1805</v>
      </c>
      <c r="R161" s="72" t="s">
        <v>1578</v>
      </c>
      <c r="S161" s="72" t="s">
        <v>1806</v>
      </c>
      <c r="T161" s="72" t="s">
        <v>1807</v>
      </c>
      <c r="U161" s="72" t="s">
        <v>176</v>
      </c>
      <c r="V161" s="72" t="s">
        <v>1628</v>
      </c>
      <c r="W161">
        <v>35</v>
      </c>
      <c r="X161">
        <v>35</v>
      </c>
      <c r="Y161">
        <v>0</v>
      </c>
      <c r="Z161">
        <v>170</v>
      </c>
      <c r="AA161">
        <v>170</v>
      </c>
      <c r="AB161">
        <v>170</v>
      </c>
      <c r="AC161" s="72" t="s">
        <v>191</v>
      </c>
      <c r="AD161" s="72" t="s">
        <v>192</v>
      </c>
      <c r="AE161" s="72" t="s">
        <v>176</v>
      </c>
      <c r="AF161" s="81" t="str">
        <f t="shared" si="8"/>
        <v>Afridev Handpump</v>
      </c>
      <c r="AG161" s="72" t="s">
        <v>193</v>
      </c>
      <c r="AH161" s="72" t="s">
        <v>191</v>
      </c>
      <c r="AI161" s="72" t="s">
        <v>16432</v>
      </c>
      <c r="AL161" t="str">
        <f t="shared" si="9"/>
        <v>Protected</v>
      </c>
      <c r="AM161">
        <v>2004</v>
      </c>
      <c r="AN161" s="72" t="s">
        <v>191</v>
      </c>
      <c r="AQ161" t="str">
        <f t="shared" si="10"/>
        <v xml:space="preserve">Normal </v>
      </c>
      <c r="AR161" s="72" t="s">
        <v>194</v>
      </c>
      <c r="AU161" s="72" t="s">
        <v>195</v>
      </c>
      <c r="AV161" s="72" t="s">
        <v>194</v>
      </c>
      <c r="AY161" s="72" t="s">
        <v>191</v>
      </c>
      <c r="AZ161">
        <v>814</v>
      </c>
      <c r="BA161" s="72" t="s">
        <v>93</v>
      </c>
      <c r="BB161" s="72" t="s">
        <v>194</v>
      </c>
      <c r="BD161" s="72" t="s">
        <v>191</v>
      </c>
      <c r="BE161" s="73">
        <v>0.05</v>
      </c>
      <c r="BF161" s="72" t="s">
        <v>191</v>
      </c>
      <c r="BG161" s="72" t="s">
        <v>196</v>
      </c>
      <c r="BH161" s="72" t="s">
        <v>176</v>
      </c>
      <c r="BI161" s="81" t="str">
        <f t="shared" si="11"/>
        <v xml:space="preserve">Turbidity </v>
      </c>
      <c r="BJ161" s="72" t="s">
        <v>191</v>
      </c>
      <c r="BN161">
        <v>40</v>
      </c>
      <c r="BO161">
        <v>12</v>
      </c>
      <c r="BP161" s="72" t="s">
        <v>194</v>
      </c>
      <c r="BR161" s="72" t="s">
        <v>194</v>
      </c>
      <c r="BT161">
        <v>40</v>
      </c>
      <c r="BU161">
        <v>5</v>
      </c>
      <c r="BV161" s="72" t="s">
        <v>191</v>
      </c>
      <c r="BW161" s="72" t="s">
        <v>197</v>
      </c>
      <c r="BX161" t="s">
        <v>1808</v>
      </c>
    </row>
    <row r="162" spans="1:76" x14ac:dyDescent="0.45">
      <c r="A162" t="s">
        <v>1809</v>
      </c>
      <c r="B162" t="s">
        <v>176</v>
      </c>
      <c r="C162" t="s">
        <v>663</v>
      </c>
      <c r="D162" t="s">
        <v>1810</v>
      </c>
      <c r="E162" t="s">
        <v>1811</v>
      </c>
      <c r="F162" t="s">
        <v>1812</v>
      </c>
      <c r="G162">
        <v>9</v>
      </c>
      <c r="H162" s="72" t="s">
        <v>1654</v>
      </c>
      <c r="I162" s="72" t="s">
        <v>182</v>
      </c>
      <c r="J162" s="72" t="s">
        <v>183</v>
      </c>
      <c r="K162" s="72" t="s">
        <v>605</v>
      </c>
      <c r="L162" s="72" t="s">
        <v>606</v>
      </c>
      <c r="M162" s="72" t="s">
        <v>1813</v>
      </c>
      <c r="N162" s="72"/>
      <c r="O162" s="72"/>
      <c r="P162" s="72" t="s">
        <v>1814</v>
      </c>
      <c r="Q162" s="72" t="s">
        <v>1815</v>
      </c>
      <c r="R162" s="72" t="s">
        <v>1816</v>
      </c>
      <c r="S162" s="72" t="s">
        <v>1817</v>
      </c>
      <c r="T162" s="72" t="s">
        <v>1818</v>
      </c>
      <c r="U162" s="72" t="s">
        <v>251</v>
      </c>
      <c r="V162" s="72" t="s">
        <v>176</v>
      </c>
      <c r="W162">
        <v>70</v>
      </c>
      <c r="X162">
        <v>70</v>
      </c>
      <c r="Y162">
        <v>0</v>
      </c>
      <c r="Z162">
        <v>350</v>
      </c>
      <c r="AA162">
        <v>350</v>
      </c>
      <c r="AB162">
        <v>0</v>
      </c>
      <c r="AC162" s="72" t="s">
        <v>191</v>
      </c>
      <c r="AD162" s="72" t="s">
        <v>192</v>
      </c>
      <c r="AE162" s="72" t="s">
        <v>176</v>
      </c>
      <c r="AF162" s="81" t="str">
        <f t="shared" si="8"/>
        <v>Afridev Handpump</v>
      </c>
      <c r="AG162" s="72" t="s">
        <v>193</v>
      </c>
      <c r="AH162" s="72" t="s">
        <v>191</v>
      </c>
      <c r="AI162" s="72" t="s">
        <v>16432</v>
      </c>
      <c r="AL162" t="str">
        <f t="shared" si="9"/>
        <v>Protected</v>
      </c>
      <c r="AM162">
        <v>2014</v>
      </c>
      <c r="AN162" s="72" t="s">
        <v>191</v>
      </c>
      <c r="AQ162" t="str">
        <f t="shared" si="10"/>
        <v xml:space="preserve">Normal </v>
      </c>
      <c r="AR162" s="72" t="s">
        <v>191</v>
      </c>
      <c r="AS162">
        <v>1</v>
      </c>
      <c r="AT162">
        <v>7</v>
      </c>
      <c r="AU162" s="72" t="s">
        <v>195</v>
      </c>
      <c r="AV162" s="72" t="s">
        <v>194</v>
      </c>
      <c r="AY162" s="72" t="s">
        <v>191</v>
      </c>
      <c r="AZ162">
        <v>211</v>
      </c>
      <c r="BA162" s="72" t="s">
        <v>93</v>
      </c>
      <c r="BB162" s="72" t="s">
        <v>194</v>
      </c>
      <c r="BD162" s="72" t="s">
        <v>191</v>
      </c>
      <c r="BE162" s="73">
        <v>0.38</v>
      </c>
      <c r="BF162" s="72" t="s">
        <v>191</v>
      </c>
      <c r="BG162" s="72" t="s">
        <v>196</v>
      </c>
      <c r="BH162" s="72" t="s">
        <v>176</v>
      </c>
      <c r="BI162" s="81" t="str">
        <f t="shared" si="11"/>
        <v xml:space="preserve">Turbidity </v>
      </c>
      <c r="BJ162" s="72" t="s">
        <v>191</v>
      </c>
      <c r="BN162">
        <v>46</v>
      </c>
      <c r="BO162">
        <v>24</v>
      </c>
      <c r="BP162" s="72" t="s">
        <v>194</v>
      </c>
      <c r="BR162" s="72" t="s">
        <v>194</v>
      </c>
      <c r="BT162">
        <v>20</v>
      </c>
      <c r="BU162">
        <v>5</v>
      </c>
      <c r="BV162" s="72" t="s">
        <v>191</v>
      </c>
      <c r="BW162" s="72" t="s">
        <v>197</v>
      </c>
      <c r="BX162" t="s">
        <v>1819</v>
      </c>
    </row>
    <row r="163" spans="1:76" x14ac:dyDescent="0.45">
      <c r="A163" t="s">
        <v>1820</v>
      </c>
      <c r="B163" t="s">
        <v>176</v>
      </c>
      <c r="C163" t="s">
        <v>663</v>
      </c>
      <c r="D163" t="s">
        <v>1821</v>
      </c>
      <c r="E163" t="s">
        <v>1822</v>
      </c>
      <c r="F163" t="s">
        <v>1823</v>
      </c>
      <c r="G163">
        <v>9</v>
      </c>
      <c r="H163" s="72" t="s">
        <v>1654</v>
      </c>
      <c r="I163" s="72" t="s">
        <v>182</v>
      </c>
      <c r="J163" s="72" t="s">
        <v>183</v>
      </c>
      <c r="K163" s="72" t="s">
        <v>605</v>
      </c>
      <c r="L163" s="72" t="s">
        <v>606</v>
      </c>
      <c r="M163" s="72" t="s">
        <v>1813</v>
      </c>
      <c r="N163" s="72"/>
      <c r="O163" s="72"/>
      <c r="P163" s="72" t="s">
        <v>1824</v>
      </c>
      <c r="Q163" s="72" t="s">
        <v>1825</v>
      </c>
      <c r="R163" s="72" t="s">
        <v>1826</v>
      </c>
      <c r="S163" s="72" t="s">
        <v>1827</v>
      </c>
      <c r="T163" s="72" t="s">
        <v>1054</v>
      </c>
      <c r="U163" s="72" t="s">
        <v>251</v>
      </c>
      <c r="V163" s="72" t="s">
        <v>176</v>
      </c>
      <c r="W163">
        <v>70</v>
      </c>
      <c r="X163">
        <v>70</v>
      </c>
      <c r="Y163">
        <v>0</v>
      </c>
      <c r="Z163">
        <v>350</v>
      </c>
      <c r="AA163">
        <v>350</v>
      </c>
      <c r="AB163">
        <v>0</v>
      </c>
      <c r="AC163" s="72" t="s">
        <v>191</v>
      </c>
      <c r="AD163" s="72" t="s">
        <v>192</v>
      </c>
      <c r="AE163" s="72" t="s">
        <v>176</v>
      </c>
      <c r="AF163" s="81" t="str">
        <f t="shared" si="8"/>
        <v>Afridev Handpump</v>
      </c>
      <c r="AG163" s="72" t="s">
        <v>193</v>
      </c>
      <c r="AH163" s="72" t="s">
        <v>194</v>
      </c>
      <c r="AI163" s="72" t="s">
        <v>16433</v>
      </c>
      <c r="AL163" t="str">
        <f t="shared" si="9"/>
        <v>Unprotected</v>
      </c>
      <c r="AM163">
        <v>1998</v>
      </c>
      <c r="AN163" s="72" t="s">
        <v>191</v>
      </c>
      <c r="AQ163" t="str">
        <f t="shared" si="10"/>
        <v xml:space="preserve">Normal </v>
      </c>
      <c r="AR163" s="72" t="s">
        <v>194</v>
      </c>
      <c r="AU163" s="72" t="s">
        <v>195</v>
      </c>
      <c r="AV163" s="72" t="s">
        <v>194</v>
      </c>
      <c r="AY163" s="72" t="s">
        <v>191</v>
      </c>
      <c r="AZ163">
        <v>212</v>
      </c>
      <c r="BA163" s="72" t="s">
        <v>93</v>
      </c>
      <c r="BB163" s="72" t="s">
        <v>194</v>
      </c>
      <c r="BD163" s="72" t="s">
        <v>191</v>
      </c>
      <c r="BE163" s="73">
        <v>0.54</v>
      </c>
      <c r="BF163" s="72" t="s">
        <v>191</v>
      </c>
      <c r="BG163" s="72" t="s">
        <v>196</v>
      </c>
      <c r="BH163" s="72" t="s">
        <v>176</v>
      </c>
      <c r="BI163" s="81" t="str">
        <f t="shared" si="11"/>
        <v xml:space="preserve">Turbidity </v>
      </c>
      <c r="BJ163" s="72" t="s">
        <v>191</v>
      </c>
      <c r="BN163">
        <v>72</v>
      </c>
      <c r="BO163">
        <v>24</v>
      </c>
      <c r="BP163" s="72" t="s">
        <v>194</v>
      </c>
      <c r="BR163" s="72" t="s">
        <v>194</v>
      </c>
      <c r="BT163">
        <v>20</v>
      </c>
      <c r="BU163">
        <v>5</v>
      </c>
      <c r="BV163" s="72" t="s">
        <v>191</v>
      </c>
      <c r="BW163" s="72" t="s">
        <v>197</v>
      </c>
      <c r="BX163" t="s">
        <v>1828</v>
      </c>
    </row>
    <row r="164" spans="1:76" x14ac:dyDescent="0.45">
      <c r="A164" t="s">
        <v>1829</v>
      </c>
      <c r="B164" t="s">
        <v>176</v>
      </c>
      <c r="C164" t="s">
        <v>284</v>
      </c>
      <c r="D164" t="s">
        <v>1830</v>
      </c>
      <c r="E164" t="s">
        <v>1831</v>
      </c>
      <c r="F164" t="s">
        <v>1832</v>
      </c>
      <c r="G164">
        <v>9</v>
      </c>
      <c r="H164" s="72" t="s">
        <v>1654</v>
      </c>
      <c r="I164" s="72" t="s">
        <v>182</v>
      </c>
      <c r="J164" s="72" t="s">
        <v>183</v>
      </c>
      <c r="K164" s="72" t="s">
        <v>184</v>
      </c>
      <c r="L164" s="72" t="s">
        <v>1746</v>
      </c>
      <c r="M164" s="72" t="s">
        <v>1833</v>
      </c>
      <c r="N164" s="72"/>
      <c r="O164" s="72"/>
      <c r="P164" s="72" t="s">
        <v>1834</v>
      </c>
      <c r="Q164" s="72" t="s">
        <v>1835</v>
      </c>
      <c r="R164" s="72" t="s">
        <v>1836</v>
      </c>
      <c r="S164" s="72" t="s">
        <v>1837</v>
      </c>
      <c r="T164" s="72" t="s">
        <v>1838</v>
      </c>
      <c r="U164" s="72" t="s">
        <v>251</v>
      </c>
      <c r="V164" s="72" t="s">
        <v>176</v>
      </c>
      <c r="W164">
        <v>46</v>
      </c>
      <c r="X164">
        <v>46</v>
      </c>
      <c r="Y164">
        <v>0</v>
      </c>
      <c r="Z164">
        <v>230</v>
      </c>
      <c r="AA164">
        <v>230</v>
      </c>
      <c r="AB164">
        <v>0</v>
      </c>
      <c r="AC164" s="72" t="s">
        <v>191</v>
      </c>
      <c r="AD164" s="72" t="s">
        <v>192</v>
      </c>
      <c r="AE164" s="72" t="s">
        <v>176</v>
      </c>
      <c r="AF164" s="81" t="str">
        <f t="shared" si="8"/>
        <v>Afridev Handpump</v>
      </c>
      <c r="AG164" s="72" t="s">
        <v>193</v>
      </c>
      <c r="AH164" s="72" t="s">
        <v>191</v>
      </c>
      <c r="AI164" s="72" t="s">
        <v>16432</v>
      </c>
      <c r="AL164" t="str">
        <f t="shared" si="9"/>
        <v>Protected</v>
      </c>
      <c r="AM164">
        <v>2001</v>
      </c>
      <c r="AN164" s="72" t="s">
        <v>191</v>
      </c>
      <c r="AQ164" t="str">
        <f t="shared" si="10"/>
        <v xml:space="preserve">Normal </v>
      </c>
      <c r="AR164" s="72" t="s">
        <v>194</v>
      </c>
      <c r="AU164" s="72" t="s">
        <v>195</v>
      </c>
      <c r="AV164" s="72" t="s">
        <v>194</v>
      </c>
      <c r="AY164" s="72" t="s">
        <v>191</v>
      </c>
      <c r="AZ164">
        <v>1910</v>
      </c>
      <c r="BA164" s="72" t="s">
        <v>213</v>
      </c>
      <c r="BB164" s="72" t="s">
        <v>194</v>
      </c>
      <c r="BD164" s="72" t="s">
        <v>191</v>
      </c>
      <c r="BE164" s="73">
        <v>0.2</v>
      </c>
      <c r="BF164" s="72" t="s">
        <v>194</v>
      </c>
      <c r="BG164" s="80" t="s">
        <v>196</v>
      </c>
      <c r="BI164" s="81" t="str">
        <f t="shared" si="11"/>
        <v xml:space="preserve">Turbidity </v>
      </c>
      <c r="BN164">
        <v>45</v>
      </c>
      <c r="BO164">
        <v>24</v>
      </c>
      <c r="BP164" s="72" t="s">
        <v>194</v>
      </c>
      <c r="BR164" s="72" t="s">
        <v>194</v>
      </c>
      <c r="BT164">
        <v>40</v>
      </c>
      <c r="BU164">
        <v>4</v>
      </c>
      <c r="BV164" s="72" t="s">
        <v>191</v>
      </c>
      <c r="BW164" s="72" t="s">
        <v>197</v>
      </c>
      <c r="BX164" t="s">
        <v>1839</v>
      </c>
    </row>
    <row r="165" spans="1:76" x14ac:dyDescent="0.45">
      <c r="A165" t="s">
        <v>1840</v>
      </c>
      <c r="B165" t="s">
        <v>176</v>
      </c>
      <c r="C165" t="s">
        <v>284</v>
      </c>
      <c r="D165" t="s">
        <v>1841</v>
      </c>
      <c r="E165" t="s">
        <v>1842</v>
      </c>
      <c r="F165" t="s">
        <v>1843</v>
      </c>
      <c r="G165">
        <v>9</v>
      </c>
      <c r="H165" s="72" t="s">
        <v>1654</v>
      </c>
      <c r="I165" s="72" t="s">
        <v>182</v>
      </c>
      <c r="J165" s="72" t="s">
        <v>183</v>
      </c>
      <c r="K165" s="72" t="s">
        <v>184</v>
      </c>
      <c r="L165" s="72" t="s">
        <v>698</v>
      </c>
      <c r="M165" s="72" t="s">
        <v>699</v>
      </c>
      <c r="N165" s="72"/>
      <c r="O165" s="72"/>
      <c r="P165" s="72" t="s">
        <v>1844</v>
      </c>
      <c r="Q165" s="72" t="s">
        <v>1845</v>
      </c>
      <c r="R165" s="72" t="s">
        <v>1846</v>
      </c>
      <c r="S165" s="72" t="s">
        <v>1847</v>
      </c>
      <c r="T165" s="72" t="s">
        <v>1848</v>
      </c>
      <c r="U165" s="72" t="s">
        <v>251</v>
      </c>
      <c r="V165" s="72" t="s">
        <v>176</v>
      </c>
      <c r="W165">
        <v>273</v>
      </c>
      <c r="X165">
        <v>273</v>
      </c>
      <c r="Y165">
        <v>0</v>
      </c>
      <c r="Z165">
        <v>140</v>
      </c>
      <c r="AA165">
        <v>140</v>
      </c>
      <c r="AB165">
        <v>0</v>
      </c>
      <c r="AC165" s="72" t="s">
        <v>191</v>
      </c>
      <c r="AD165" s="72" t="s">
        <v>192</v>
      </c>
      <c r="AE165" s="72" t="s">
        <v>176</v>
      </c>
      <c r="AF165" s="81" t="str">
        <f t="shared" si="8"/>
        <v>Afridev Handpump</v>
      </c>
      <c r="AG165" s="72" t="s">
        <v>193</v>
      </c>
      <c r="AH165" s="72" t="s">
        <v>191</v>
      </c>
      <c r="AI165" s="72" t="s">
        <v>16432</v>
      </c>
      <c r="AL165" t="str">
        <f t="shared" si="9"/>
        <v>Protected</v>
      </c>
      <c r="AM165">
        <v>2000</v>
      </c>
      <c r="AN165" s="72" t="s">
        <v>191</v>
      </c>
      <c r="AQ165" t="str">
        <f t="shared" si="10"/>
        <v xml:space="preserve">Poor </v>
      </c>
      <c r="AR165" s="72" t="s">
        <v>194</v>
      </c>
      <c r="AU165" s="72" t="s">
        <v>195</v>
      </c>
      <c r="AV165" s="72" t="s">
        <v>194</v>
      </c>
      <c r="AY165" s="72" t="s">
        <v>191</v>
      </c>
      <c r="AZ165">
        <v>1908</v>
      </c>
      <c r="BA165" s="72" t="s">
        <v>93</v>
      </c>
      <c r="BB165" s="72" t="s">
        <v>194</v>
      </c>
      <c r="BD165" s="72" t="s">
        <v>191</v>
      </c>
      <c r="BE165" s="73">
        <v>0.3</v>
      </c>
      <c r="BF165" s="72" t="s">
        <v>194</v>
      </c>
      <c r="BG165" s="80" t="s">
        <v>196</v>
      </c>
      <c r="BI165" s="81" t="str">
        <f t="shared" si="11"/>
        <v xml:space="preserve">Turbidity </v>
      </c>
      <c r="BN165">
        <v>60</v>
      </c>
      <c r="BO165">
        <v>24</v>
      </c>
      <c r="BP165" s="72" t="s">
        <v>194</v>
      </c>
      <c r="BR165" s="72" t="s">
        <v>194</v>
      </c>
      <c r="BT165">
        <v>40</v>
      </c>
      <c r="BU165">
        <v>4</v>
      </c>
      <c r="BV165" s="72" t="s">
        <v>191</v>
      </c>
      <c r="BW165" s="72" t="s">
        <v>227</v>
      </c>
      <c r="BX165" t="s">
        <v>1849</v>
      </c>
    </row>
    <row r="166" spans="1:76" x14ac:dyDescent="0.45">
      <c r="A166" t="s">
        <v>1850</v>
      </c>
      <c r="B166" t="s">
        <v>176</v>
      </c>
      <c r="C166" t="s">
        <v>297</v>
      </c>
      <c r="D166" t="s">
        <v>1851</v>
      </c>
      <c r="E166" t="s">
        <v>1852</v>
      </c>
      <c r="F166" t="s">
        <v>1853</v>
      </c>
      <c r="G166">
        <v>9</v>
      </c>
      <c r="H166" s="72" t="s">
        <v>1654</v>
      </c>
      <c r="I166" s="72" t="s">
        <v>182</v>
      </c>
      <c r="J166" s="72" t="s">
        <v>183</v>
      </c>
      <c r="K166" s="72" t="s">
        <v>184</v>
      </c>
      <c r="L166" s="72" t="s">
        <v>1854</v>
      </c>
      <c r="M166" s="72" t="s">
        <v>1855</v>
      </c>
      <c r="N166" s="72"/>
      <c r="O166" s="72"/>
      <c r="P166" s="72" t="s">
        <v>1856</v>
      </c>
      <c r="Q166" s="72" t="s">
        <v>1857</v>
      </c>
      <c r="R166" s="72" t="s">
        <v>1858</v>
      </c>
      <c r="S166" s="72" t="s">
        <v>1859</v>
      </c>
      <c r="T166" s="72" t="s">
        <v>1855</v>
      </c>
      <c r="U166" s="72" t="s">
        <v>190</v>
      </c>
      <c r="V166" s="72" t="s">
        <v>176</v>
      </c>
      <c r="W166">
        <v>30</v>
      </c>
      <c r="X166">
        <v>30</v>
      </c>
      <c r="Y166">
        <v>0</v>
      </c>
      <c r="Z166">
        <v>150</v>
      </c>
      <c r="AA166">
        <v>150</v>
      </c>
      <c r="AB166">
        <v>0</v>
      </c>
      <c r="AC166" s="72" t="s">
        <v>191</v>
      </c>
      <c r="AD166" s="72" t="s">
        <v>192</v>
      </c>
      <c r="AE166" s="72" t="s">
        <v>176</v>
      </c>
      <c r="AF166" s="81" t="str">
        <f t="shared" si="8"/>
        <v>Afridev Handpump</v>
      </c>
      <c r="AG166" s="72" t="s">
        <v>193</v>
      </c>
      <c r="AH166" s="72" t="s">
        <v>191</v>
      </c>
      <c r="AI166" s="72" t="s">
        <v>16432</v>
      </c>
      <c r="AL166" t="str">
        <f t="shared" si="9"/>
        <v>Protected</v>
      </c>
      <c r="AM166">
        <v>2008</v>
      </c>
      <c r="AN166" s="72" t="s">
        <v>191</v>
      </c>
      <c r="AQ166" t="str">
        <f t="shared" si="10"/>
        <v xml:space="preserve">Poor </v>
      </c>
      <c r="AR166" s="72" t="s">
        <v>194</v>
      </c>
      <c r="AU166" s="72" t="s">
        <v>195</v>
      </c>
      <c r="AV166" s="72" t="s">
        <v>194</v>
      </c>
      <c r="AY166" s="72" t="s">
        <v>191</v>
      </c>
      <c r="AZ166">
        <v>1005</v>
      </c>
      <c r="BA166" s="72" t="s">
        <v>93</v>
      </c>
      <c r="BB166" s="72" t="s">
        <v>194</v>
      </c>
      <c r="BD166" s="72" t="s">
        <v>191</v>
      </c>
      <c r="BE166" s="73">
        <v>0.3</v>
      </c>
      <c r="BF166" s="72" t="s">
        <v>194</v>
      </c>
      <c r="BG166" s="80" t="s">
        <v>196</v>
      </c>
      <c r="BI166" s="81" t="str">
        <f t="shared" si="11"/>
        <v xml:space="preserve">Turbidity </v>
      </c>
      <c r="BN166">
        <v>46</v>
      </c>
      <c r="BO166">
        <v>24</v>
      </c>
      <c r="BP166" s="72" t="s">
        <v>194</v>
      </c>
      <c r="BR166" s="72" t="s">
        <v>194</v>
      </c>
      <c r="BT166">
        <v>20</v>
      </c>
      <c r="BU166">
        <v>4</v>
      </c>
      <c r="BV166" s="72" t="s">
        <v>191</v>
      </c>
      <c r="BW166" s="72" t="s">
        <v>227</v>
      </c>
      <c r="BX166" t="s">
        <v>1860</v>
      </c>
    </row>
    <row r="167" spans="1:76" x14ac:dyDescent="0.45">
      <c r="A167" t="s">
        <v>1861</v>
      </c>
      <c r="B167" t="s">
        <v>176</v>
      </c>
      <c r="C167" t="s">
        <v>297</v>
      </c>
      <c r="D167" t="s">
        <v>1862</v>
      </c>
      <c r="E167" t="s">
        <v>1863</v>
      </c>
      <c r="F167" t="s">
        <v>1864</v>
      </c>
      <c r="G167">
        <v>9</v>
      </c>
      <c r="H167" s="72" t="s">
        <v>1654</v>
      </c>
      <c r="I167" s="72" t="s">
        <v>182</v>
      </c>
      <c r="J167" s="72" t="s">
        <v>183</v>
      </c>
      <c r="K167" s="72" t="s">
        <v>184</v>
      </c>
      <c r="L167" s="72" t="s">
        <v>1854</v>
      </c>
      <c r="M167" s="72" t="s">
        <v>1855</v>
      </c>
      <c r="N167" s="72"/>
      <c r="O167" s="72"/>
      <c r="P167" s="72" t="s">
        <v>1865</v>
      </c>
      <c r="Q167" s="72" t="s">
        <v>1866</v>
      </c>
      <c r="R167" s="72" t="s">
        <v>1163</v>
      </c>
      <c r="S167" s="72" t="s">
        <v>1867</v>
      </c>
      <c r="T167" s="72" t="s">
        <v>1868</v>
      </c>
      <c r="U167" s="72" t="s">
        <v>251</v>
      </c>
      <c r="V167" s="72" t="s">
        <v>176</v>
      </c>
      <c r="W167">
        <v>69</v>
      </c>
      <c r="X167">
        <v>69</v>
      </c>
      <c r="Y167">
        <v>0</v>
      </c>
      <c r="Z167">
        <v>345</v>
      </c>
      <c r="AA167">
        <v>345</v>
      </c>
      <c r="AB167">
        <v>0</v>
      </c>
      <c r="AC167" s="72" t="s">
        <v>191</v>
      </c>
      <c r="AD167" s="72" t="s">
        <v>192</v>
      </c>
      <c r="AE167" s="72" t="s">
        <v>176</v>
      </c>
      <c r="AF167" s="81" t="str">
        <f t="shared" si="8"/>
        <v>Afridev Handpump</v>
      </c>
      <c r="AG167" s="72" t="s">
        <v>193</v>
      </c>
      <c r="AH167" s="72" t="s">
        <v>191</v>
      </c>
      <c r="AI167" s="72" t="s">
        <v>16432</v>
      </c>
      <c r="AL167" t="str">
        <f t="shared" si="9"/>
        <v>Protected</v>
      </c>
      <c r="AM167">
        <v>1997</v>
      </c>
      <c r="AN167" s="72" t="s">
        <v>191</v>
      </c>
      <c r="AQ167" t="str">
        <f t="shared" si="10"/>
        <v xml:space="preserve">Normal </v>
      </c>
      <c r="AR167" s="72" t="s">
        <v>194</v>
      </c>
      <c r="AU167" s="72" t="s">
        <v>195</v>
      </c>
      <c r="AV167" s="72" t="s">
        <v>194</v>
      </c>
      <c r="AY167" s="72" t="s">
        <v>194</v>
      </c>
      <c r="BB167" s="72" t="s">
        <v>194</v>
      </c>
      <c r="BD167" s="72" t="s">
        <v>191</v>
      </c>
      <c r="BE167" s="73">
        <v>0.12</v>
      </c>
      <c r="BF167" s="72" t="s">
        <v>194</v>
      </c>
      <c r="BG167" s="80" t="s">
        <v>196</v>
      </c>
      <c r="BI167" s="81" t="str">
        <f t="shared" si="11"/>
        <v xml:space="preserve">Turbidity </v>
      </c>
      <c r="BN167">
        <v>35</v>
      </c>
      <c r="BO167">
        <v>24</v>
      </c>
      <c r="BP167" s="72" t="s">
        <v>194</v>
      </c>
      <c r="BR167" s="72" t="s">
        <v>194</v>
      </c>
      <c r="BT167">
        <v>20</v>
      </c>
      <c r="BU167">
        <v>10</v>
      </c>
      <c r="BV167" s="72" t="s">
        <v>191</v>
      </c>
      <c r="BW167" s="72" t="s">
        <v>197</v>
      </c>
      <c r="BX167" t="s">
        <v>1869</v>
      </c>
    </row>
    <row r="168" spans="1:76" x14ac:dyDescent="0.45">
      <c r="A168" t="s">
        <v>1870</v>
      </c>
      <c r="B168" t="s">
        <v>176</v>
      </c>
      <c r="C168" t="s">
        <v>880</v>
      </c>
      <c r="D168" t="s">
        <v>1871</v>
      </c>
      <c r="E168" t="s">
        <v>1872</v>
      </c>
      <c r="F168" t="s">
        <v>1873</v>
      </c>
      <c r="G168">
        <v>9</v>
      </c>
      <c r="H168" s="72" t="s">
        <v>1654</v>
      </c>
      <c r="I168" s="72" t="s">
        <v>182</v>
      </c>
      <c r="J168" s="72" t="s">
        <v>183</v>
      </c>
      <c r="K168" s="72" t="s">
        <v>204</v>
      </c>
      <c r="L168" s="72" t="s">
        <v>1545</v>
      </c>
      <c r="M168" s="72" t="s">
        <v>1545</v>
      </c>
      <c r="N168" s="72"/>
      <c r="O168" s="72"/>
      <c r="P168" s="72" t="s">
        <v>1874</v>
      </c>
      <c r="Q168" s="72" t="s">
        <v>1875</v>
      </c>
      <c r="R168" s="72" t="s">
        <v>1626</v>
      </c>
      <c r="S168" s="72" t="s">
        <v>1876</v>
      </c>
      <c r="T168" s="72" t="s">
        <v>888</v>
      </c>
      <c r="U168" s="72" t="s">
        <v>176</v>
      </c>
      <c r="V168" s="72" t="s">
        <v>1877</v>
      </c>
      <c r="W168">
        <v>30</v>
      </c>
      <c r="X168">
        <v>30</v>
      </c>
      <c r="Y168">
        <v>0</v>
      </c>
      <c r="Z168">
        <v>150</v>
      </c>
      <c r="AA168">
        <v>150</v>
      </c>
      <c r="AB168">
        <v>0</v>
      </c>
      <c r="AC168" s="72" t="s">
        <v>191</v>
      </c>
      <c r="AD168" s="72" t="s">
        <v>192</v>
      </c>
      <c r="AE168" s="72" t="s">
        <v>176</v>
      </c>
      <c r="AF168" s="81" t="str">
        <f t="shared" si="8"/>
        <v>Afridev Handpump</v>
      </c>
      <c r="AG168" s="72" t="s">
        <v>193</v>
      </c>
      <c r="AH168" s="72" t="s">
        <v>191</v>
      </c>
      <c r="AI168" s="72" t="s">
        <v>16432</v>
      </c>
      <c r="AL168" t="str">
        <f t="shared" si="9"/>
        <v>Protected</v>
      </c>
      <c r="AM168">
        <v>2017</v>
      </c>
      <c r="AN168" s="72" t="s">
        <v>191</v>
      </c>
      <c r="AQ168" t="str">
        <f t="shared" si="10"/>
        <v xml:space="preserve">Normal </v>
      </c>
      <c r="AR168" s="72" t="s">
        <v>194</v>
      </c>
      <c r="AU168" s="72" t="s">
        <v>195</v>
      </c>
      <c r="AV168" s="72" t="s">
        <v>194</v>
      </c>
      <c r="AY168" s="72" t="s">
        <v>191</v>
      </c>
      <c r="AZ168">
        <v>816</v>
      </c>
      <c r="BA168" s="72" t="s">
        <v>93</v>
      </c>
      <c r="BB168" s="72" t="s">
        <v>194</v>
      </c>
      <c r="BD168" s="72" t="s">
        <v>191</v>
      </c>
      <c r="BE168" s="73">
        <v>0.3</v>
      </c>
      <c r="BF168" s="72" t="s">
        <v>191</v>
      </c>
      <c r="BG168" s="72" t="s">
        <v>196</v>
      </c>
      <c r="BH168" s="72" t="s">
        <v>176</v>
      </c>
      <c r="BI168" s="81" t="str">
        <f t="shared" si="11"/>
        <v xml:space="preserve">Turbidity </v>
      </c>
      <c r="BJ168" s="72" t="s">
        <v>191</v>
      </c>
      <c r="BN168">
        <v>30</v>
      </c>
      <c r="BO168">
        <v>24</v>
      </c>
      <c r="BP168" s="72" t="s">
        <v>194</v>
      </c>
      <c r="BR168" s="72" t="s">
        <v>194</v>
      </c>
      <c r="BT168">
        <v>20</v>
      </c>
      <c r="BU168">
        <v>4</v>
      </c>
      <c r="BV168" s="72" t="s">
        <v>191</v>
      </c>
      <c r="BW168" s="72" t="s">
        <v>197</v>
      </c>
      <c r="BX168" t="s">
        <v>1878</v>
      </c>
    </row>
    <row r="169" spans="1:76" x14ac:dyDescent="0.45">
      <c r="A169" t="s">
        <v>1879</v>
      </c>
      <c r="B169" t="s">
        <v>176</v>
      </c>
      <c r="C169" t="s">
        <v>880</v>
      </c>
      <c r="D169" t="s">
        <v>1880</v>
      </c>
      <c r="E169" t="s">
        <v>1881</v>
      </c>
      <c r="F169" t="s">
        <v>1882</v>
      </c>
      <c r="G169">
        <v>9</v>
      </c>
      <c r="H169" s="72" t="s">
        <v>1654</v>
      </c>
      <c r="I169" s="72" t="s">
        <v>182</v>
      </c>
      <c r="J169" s="72" t="s">
        <v>183</v>
      </c>
      <c r="K169" s="72" t="s">
        <v>204</v>
      </c>
      <c r="L169" s="72" t="s">
        <v>1545</v>
      </c>
      <c r="M169" s="72" t="s">
        <v>1545</v>
      </c>
      <c r="N169" s="72"/>
      <c r="O169" s="72"/>
      <c r="P169" s="72" t="s">
        <v>1883</v>
      </c>
      <c r="Q169" s="72" t="s">
        <v>1884</v>
      </c>
      <c r="R169" s="72" t="s">
        <v>1885</v>
      </c>
      <c r="S169" s="72" t="s">
        <v>1886</v>
      </c>
      <c r="T169" s="72" t="s">
        <v>1887</v>
      </c>
      <c r="U169" s="72" t="s">
        <v>176</v>
      </c>
      <c r="V169" s="72" t="s">
        <v>1589</v>
      </c>
      <c r="W169">
        <v>16</v>
      </c>
      <c r="X169">
        <v>180</v>
      </c>
      <c r="Y169">
        <v>0</v>
      </c>
      <c r="Z169">
        <v>180</v>
      </c>
      <c r="AA169">
        <v>180</v>
      </c>
      <c r="AB169">
        <v>0</v>
      </c>
      <c r="AC169" s="72" t="s">
        <v>191</v>
      </c>
      <c r="AD169" s="72" t="s">
        <v>192</v>
      </c>
      <c r="AE169" s="72" t="s">
        <v>176</v>
      </c>
      <c r="AF169" s="81" t="str">
        <f t="shared" si="8"/>
        <v>Afridev Handpump</v>
      </c>
      <c r="AG169" s="72" t="s">
        <v>193</v>
      </c>
      <c r="AH169" s="72" t="s">
        <v>191</v>
      </c>
      <c r="AI169" s="72" t="s">
        <v>16432</v>
      </c>
      <c r="AL169" t="str">
        <f t="shared" si="9"/>
        <v>Protected</v>
      </c>
      <c r="AM169">
        <v>2013</v>
      </c>
      <c r="AN169" s="72" t="s">
        <v>191</v>
      </c>
      <c r="AQ169" t="str">
        <f t="shared" si="10"/>
        <v xml:space="preserve">Normal </v>
      </c>
      <c r="AR169" s="72" t="s">
        <v>194</v>
      </c>
      <c r="AU169" s="72" t="s">
        <v>195</v>
      </c>
      <c r="AV169" s="72" t="s">
        <v>194</v>
      </c>
      <c r="AY169" s="72" t="s">
        <v>191</v>
      </c>
      <c r="AZ169">
        <v>815</v>
      </c>
      <c r="BA169" s="72" t="s">
        <v>93</v>
      </c>
      <c r="BB169" s="72" t="s">
        <v>194</v>
      </c>
      <c r="BD169" s="72" t="s">
        <v>191</v>
      </c>
      <c r="BE169" s="73">
        <v>0.12</v>
      </c>
      <c r="BF169" s="72" t="s">
        <v>191</v>
      </c>
      <c r="BG169" s="72" t="s">
        <v>196</v>
      </c>
      <c r="BH169" s="72" t="s">
        <v>176</v>
      </c>
      <c r="BI169" s="81" t="str">
        <f t="shared" si="11"/>
        <v xml:space="preserve">Turbidity </v>
      </c>
      <c r="BJ169" s="72" t="s">
        <v>191</v>
      </c>
      <c r="BN169">
        <v>30</v>
      </c>
      <c r="BO169">
        <v>24</v>
      </c>
      <c r="BP169" s="72" t="s">
        <v>194</v>
      </c>
      <c r="BR169" s="72" t="s">
        <v>194</v>
      </c>
      <c r="BT169">
        <v>20</v>
      </c>
      <c r="BU169">
        <v>5</v>
      </c>
      <c r="BV169" s="72" t="s">
        <v>191</v>
      </c>
      <c r="BW169" s="72" t="s">
        <v>197</v>
      </c>
      <c r="BX169" t="s">
        <v>1888</v>
      </c>
    </row>
    <row r="170" spans="1:76" x14ac:dyDescent="0.45">
      <c r="A170" t="s">
        <v>1889</v>
      </c>
      <c r="B170" t="s">
        <v>176</v>
      </c>
      <c r="C170" t="s">
        <v>880</v>
      </c>
      <c r="D170" t="s">
        <v>1890</v>
      </c>
      <c r="E170" t="s">
        <v>1891</v>
      </c>
      <c r="F170" t="s">
        <v>1892</v>
      </c>
      <c r="G170">
        <v>9</v>
      </c>
      <c r="H170" s="72" t="s">
        <v>1654</v>
      </c>
      <c r="I170" s="72" t="s">
        <v>182</v>
      </c>
      <c r="J170" s="72" t="s">
        <v>183</v>
      </c>
      <c r="K170" s="72" t="s">
        <v>204</v>
      </c>
      <c r="L170" s="72" t="s">
        <v>1545</v>
      </c>
      <c r="M170" s="72" t="s">
        <v>1545</v>
      </c>
      <c r="N170" s="72"/>
      <c r="O170" s="72"/>
      <c r="P170" s="72" t="s">
        <v>1893</v>
      </c>
      <c r="Q170" s="72" t="s">
        <v>1894</v>
      </c>
      <c r="R170" s="72" t="s">
        <v>909</v>
      </c>
      <c r="S170" s="72" t="s">
        <v>1895</v>
      </c>
      <c r="T170" s="72" t="s">
        <v>1896</v>
      </c>
      <c r="U170" s="72" t="s">
        <v>176</v>
      </c>
      <c r="V170" s="72" t="s">
        <v>1628</v>
      </c>
      <c r="W170">
        <v>20</v>
      </c>
      <c r="X170">
        <v>20</v>
      </c>
      <c r="Y170">
        <v>0</v>
      </c>
      <c r="Z170">
        <v>100</v>
      </c>
      <c r="AA170">
        <v>100</v>
      </c>
      <c r="AB170">
        <v>0</v>
      </c>
      <c r="AC170" s="72" t="s">
        <v>191</v>
      </c>
      <c r="AD170" s="72" t="s">
        <v>192</v>
      </c>
      <c r="AE170" s="72" t="s">
        <v>176</v>
      </c>
      <c r="AF170" s="81" t="str">
        <f t="shared" si="8"/>
        <v>Afridev Handpump</v>
      </c>
      <c r="AG170" s="72" t="s">
        <v>193</v>
      </c>
      <c r="AH170" s="72" t="s">
        <v>191</v>
      </c>
      <c r="AI170" s="72" t="s">
        <v>16432</v>
      </c>
      <c r="AL170" t="str">
        <f t="shared" si="9"/>
        <v>Protected</v>
      </c>
      <c r="AM170">
        <v>2016</v>
      </c>
      <c r="AN170" s="72" t="s">
        <v>191</v>
      </c>
      <c r="AQ170" t="str">
        <f t="shared" si="10"/>
        <v xml:space="preserve">Normal </v>
      </c>
      <c r="AR170" s="72" t="s">
        <v>194</v>
      </c>
      <c r="AU170" s="72" t="s">
        <v>195</v>
      </c>
      <c r="AV170" s="72" t="s">
        <v>194</v>
      </c>
      <c r="AY170" s="72" t="s">
        <v>191</v>
      </c>
      <c r="AZ170">
        <v>813</v>
      </c>
      <c r="BA170" s="72" t="s">
        <v>93</v>
      </c>
      <c r="BB170" s="72" t="s">
        <v>194</v>
      </c>
      <c r="BD170" s="72" t="s">
        <v>191</v>
      </c>
      <c r="BE170" s="73">
        <v>1.25</v>
      </c>
      <c r="BF170" s="72" t="s">
        <v>191</v>
      </c>
      <c r="BG170" s="72" t="s">
        <v>196</v>
      </c>
      <c r="BH170" s="72" t="s">
        <v>176</v>
      </c>
      <c r="BI170" s="81" t="str">
        <f t="shared" si="11"/>
        <v xml:space="preserve">Turbidity </v>
      </c>
      <c r="BJ170" s="72" t="s">
        <v>191</v>
      </c>
      <c r="BN170">
        <v>60</v>
      </c>
      <c r="BO170">
        <v>12</v>
      </c>
      <c r="BP170" s="72" t="s">
        <v>194</v>
      </c>
      <c r="BR170" s="72" t="s">
        <v>194</v>
      </c>
      <c r="BT170">
        <v>20</v>
      </c>
      <c r="BU170">
        <v>5</v>
      </c>
      <c r="BV170" s="72" t="s">
        <v>191</v>
      </c>
      <c r="BW170" s="72" t="s">
        <v>197</v>
      </c>
      <c r="BX170" t="s">
        <v>1897</v>
      </c>
    </row>
    <row r="171" spans="1:76" x14ac:dyDescent="0.45">
      <c r="A171" t="s">
        <v>1898</v>
      </c>
      <c r="B171" t="s">
        <v>176</v>
      </c>
      <c r="C171" t="s">
        <v>284</v>
      </c>
      <c r="D171" t="s">
        <v>1899</v>
      </c>
      <c r="E171" t="s">
        <v>1900</v>
      </c>
      <c r="F171" t="s">
        <v>1901</v>
      </c>
      <c r="G171">
        <v>9</v>
      </c>
      <c r="H171" s="72" t="s">
        <v>181</v>
      </c>
      <c r="I171" s="72" t="s">
        <v>182</v>
      </c>
      <c r="J171" s="72" t="s">
        <v>183</v>
      </c>
      <c r="K171" s="72" t="s">
        <v>184</v>
      </c>
      <c r="L171" s="72" t="s">
        <v>288</v>
      </c>
      <c r="M171" s="72" t="s">
        <v>289</v>
      </c>
      <c r="N171" s="72"/>
      <c r="O171" s="72"/>
      <c r="P171" s="72" t="s">
        <v>1902</v>
      </c>
      <c r="Q171" s="72" t="s">
        <v>1903</v>
      </c>
      <c r="R171" s="72" t="s">
        <v>1904</v>
      </c>
      <c r="S171" s="72" t="s">
        <v>1905</v>
      </c>
      <c r="T171" s="72" t="s">
        <v>1906</v>
      </c>
      <c r="U171" s="72" t="s">
        <v>251</v>
      </c>
      <c r="V171" s="72" t="s">
        <v>176</v>
      </c>
      <c r="W171">
        <v>85</v>
      </c>
      <c r="X171">
        <v>50</v>
      </c>
      <c r="Y171">
        <v>0</v>
      </c>
      <c r="Z171">
        <v>250</v>
      </c>
      <c r="AA171">
        <v>250</v>
      </c>
      <c r="AB171">
        <v>1</v>
      </c>
      <c r="AC171" s="72" t="s">
        <v>191</v>
      </c>
      <c r="AD171" s="72" t="s">
        <v>192</v>
      </c>
      <c r="AE171" s="72" t="s">
        <v>176</v>
      </c>
      <c r="AF171" s="81" t="str">
        <f t="shared" si="8"/>
        <v>Afridev Handpump</v>
      </c>
      <c r="AG171" s="72" t="s">
        <v>193</v>
      </c>
      <c r="AH171" s="72" t="s">
        <v>191</v>
      </c>
      <c r="AI171" s="72" t="s">
        <v>16432</v>
      </c>
      <c r="AL171" t="str">
        <f t="shared" si="9"/>
        <v>Protected</v>
      </c>
      <c r="AM171">
        <v>1995</v>
      </c>
      <c r="AN171" s="72" t="s">
        <v>191</v>
      </c>
      <c r="AQ171" t="str">
        <f t="shared" si="10"/>
        <v xml:space="preserve">Poor </v>
      </c>
      <c r="AR171" s="72" t="s">
        <v>194</v>
      </c>
      <c r="AU171" s="72" t="s">
        <v>195</v>
      </c>
      <c r="AV171" s="72" t="s">
        <v>194</v>
      </c>
      <c r="AY171" s="72" t="s">
        <v>191</v>
      </c>
      <c r="AZ171">
        <v>1903</v>
      </c>
      <c r="BA171" s="72" t="s">
        <v>213</v>
      </c>
      <c r="BB171" s="72" t="s">
        <v>194</v>
      </c>
      <c r="BD171" s="72" t="s">
        <v>191</v>
      </c>
      <c r="BE171" s="73">
        <v>3.29</v>
      </c>
      <c r="BF171" s="72" t="s">
        <v>194</v>
      </c>
      <c r="BG171" s="80" t="s">
        <v>196</v>
      </c>
      <c r="BI171" s="81" t="str">
        <f t="shared" si="11"/>
        <v xml:space="preserve">Turbidity </v>
      </c>
      <c r="BN171">
        <v>65</v>
      </c>
      <c r="BO171">
        <v>24</v>
      </c>
      <c r="BP171" s="72" t="s">
        <v>194</v>
      </c>
      <c r="BR171" s="72" t="s">
        <v>194</v>
      </c>
      <c r="BT171">
        <v>40</v>
      </c>
      <c r="BU171">
        <v>4</v>
      </c>
      <c r="BV171" s="72" t="s">
        <v>191</v>
      </c>
      <c r="BW171" s="72" t="s">
        <v>227</v>
      </c>
      <c r="BX171" t="s">
        <v>1907</v>
      </c>
    </row>
    <row r="172" spans="1:76" x14ac:dyDescent="0.45">
      <c r="A172" t="s">
        <v>1908</v>
      </c>
      <c r="B172" t="s">
        <v>176</v>
      </c>
      <c r="C172" t="s">
        <v>284</v>
      </c>
      <c r="D172" t="s">
        <v>1909</v>
      </c>
      <c r="E172" t="s">
        <v>1910</v>
      </c>
      <c r="F172" t="s">
        <v>1911</v>
      </c>
      <c r="G172">
        <v>9</v>
      </c>
      <c r="H172" s="72" t="s">
        <v>604</v>
      </c>
      <c r="I172" s="72" t="s">
        <v>182</v>
      </c>
      <c r="J172" s="72" t="s">
        <v>183</v>
      </c>
      <c r="K172" s="72" t="s">
        <v>184</v>
      </c>
      <c r="L172" s="72" t="s">
        <v>1746</v>
      </c>
      <c r="M172" s="72" t="s">
        <v>1747</v>
      </c>
      <c r="N172" s="72"/>
      <c r="O172" s="72"/>
      <c r="P172" s="72" t="s">
        <v>1912</v>
      </c>
      <c r="Q172" s="72" t="s">
        <v>1913</v>
      </c>
      <c r="R172" s="72" t="s">
        <v>324</v>
      </c>
      <c r="S172" s="72" t="s">
        <v>1914</v>
      </c>
      <c r="T172" s="72" t="s">
        <v>1915</v>
      </c>
      <c r="U172" s="72" t="s">
        <v>251</v>
      </c>
      <c r="V172" s="72" t="s">
        <v>176</v>
      </c>
      <c r="W172">
        <v>46</v>
      </c>
      <c r="X172">
        <v>46</v>
      </c>
      <c r="Y172">
        <v>0</v>
      </c>
      <c r="Z172">
        <v>230</v>
      </c>
      <c r="AA172">
        <v>230</v>
      </c>
      <c r="AB172">
        <v>0</v>
      </c>
      <c r="AC172" s="72" t="s">
        <v>191</v>
      </c>
      <c r="AD172" s="72" t="s">
        <v>192</v>
      </c>
      <c r="AE172" s="72" t="s">
        <v>176</v>
      </c>
      <c r="AF172" s="81" t="str">
        <f t="shared" si="8"/>
        <v>Afridev Handpump</v>
      </c>
      <c r="AG172" s="72" t="s">
        <v>193</v>
      </c>
      <c r="AH172" s="72" t="s">
        <v>191</v>
      </c>
      <c r="AI172" s="72" t="s">
        <v>16432</v>
      </c>
      <c r="AL172" t="str">
        <f t="shared" si="9"/>
        <v>Protected</v>
      </c>
      <c r="AM172">
        <v>1966</v>
      </c>
      <c r="AN172" s="72" t="s">
        <v>191</v>
      </c>
      <c r="AQ172" t="str">
        <f t="shared" si="10"/>
        <v xml:space="preserve">Poor </v>
      </c>
      <c r="AR172" s="72" t="s">
        <v>191</v>
      </c>
      <c r="AS172">
        <v>3</v>
      </c>
      <c r="AT172">
        <v>14</v>
      </c>
      <c r="AU172" s="72" t="s">
        <v>195</v>
      </c>
      <c r="AV172" s="72" t="s">
        <v>194</v>
      </c>
      <c r="AY172" s="72" t="s">
        <v>191</v>
      </c>
      <c r="AZ172">
        <v>1907</v>
      </c>
      <c r="BA172" s="72" t="s">
        <v>213</v>
      </c>
      <c r="BB172" s="72" t="s">
        <v>194</v>
      </c>
      <c r="BD172" s="72" t="s">
        <v>191</v>
      </c>
      <c r="BE172" s="73">
        <v>1.05</v>
      </c>
      <c r="BF172" s="72" t="s">
        <v>194</v>
      </c>
      <c r="BG172" s="80" t="s">
        <v>196</v>
      </c>
      <c r="BI172" s="81" t="str">
        <f t="shared" si="11"/>
        <v xml:space="preserve">Turbidity </v>
      </c>
      <c r="BN172">
        <v>80</v>
      </c>
      <c r="BO172">
        <v>24</v>
      </c>
      <c r="BP172" s="72" t="s">
        <v>194</v>
      </c>
      <c r="BR172" s="72" t="s">
        <v>194</v>
      </c>
      <c r="BT172">
        <v>40</v>
      </c>
      <c r="BU172">
        <v>4</v>
      </c>
      <c r="BV172" s="72" t="s">
        <v>191</v>
      </c>
      <c r="BW172" s="72" t="s">
        <v>227</v>
      </c>
      <c r="BX172" t="s">
        <v>1916</v>
      </c>
    </row>
    <row r="173" spans="1:76" x14ac:dyDescent="0.45">
      <c r="A173" t="s">
        <v>1917</v>
      </c>
      <c r="B173" t="s">
        <v>176</v>
      </c>
      <c r="C173" t="s">
        <v>284</v>
      </c>
      <c r="D173" t="s">
        <v>1918</v>
      </c>
      <c r="E173" t="s">
        <v>1919</v>
      </c>
      <c r="F173" t="s">
        <v>1920</v>
      </c>
      <c r="G173">
        <v>9</v>
      </c>
      <c r="H173" s="72" t="s">
        <v>604</v>
      </c>
      <c r="I173" s="72" t="s">
        <v>182</v>
      </c>
      <c r="J173" s="72" t="s">
        <v>183</v>
      </c>
      <c r="K173" s="72" t="s">
        <v>184</v>
      </c>
      <c r="L173" s="72" t="s">
        <v>698</v>
      </c>
      <c r="M173" s="72" t="s">
        <v>699</v>
      </c>
      <c r="N173" s="72"/>
      <c r="O173" s="72"/>
      <c r="P173" s="72" t="s">
        <v>1921</v>
      </c>
      <c r="Q173" s="72" t="s">
        <v>1922</v>
      </c>
      <c r="R173" s="72" t="s">
        <v>1665</v>
      </c>
      <c r="S173" s="72" t="s">
        <v>1923</v>
      </c>
      <c r="T173" s="72" t="s">
        <v>1924</v>
      </c>
      <c r="U173" s="72" t="s">
        <v>251</v>
      </c>
      <c r="V173" s="72" t="s">
        <v>176</v>
      </c>
      <c r="W173">
        <v>273</v>
      </c>
      <c r="X173">
        <v>273</v>
      </c>
      <c r="Y173">
        <v>0</v>
      </c>
      <c r="Z173">
        <v>200</v>
      </c>
      <c r="AA173">
        <v>474</v>
      </c>
      <c r="AB173">
        <v>0</v>
      </c>
      <c r="AC173" s="72" t="s">
        <v>191</v>
      </c>
      <c r="AD173" s="72" t="s">
        <v>192</v>
      </c>
      <c r="AE173" s="72" t="s">
        <v>176</v>
      </c>
      <c r="AF173" s="81" t="str">
        <f t="shared" si="8"/>
        <v>Afridev Handpump</v>
      </c>
      <c r="AG173" s="72" t="s">
        <v>193</v>
      </c>
      <c r="AH173" s="72" t="s">
        <v>191</v>
      </c>
      <c r="AI173" s="72" t="s">
        <v>16432</v>
      </c>
      <c r="AL173" t="str">
        <f t="shared" si="9"/>
        <v>Protected</v>
      </c>
      <c r="AM173">
        <v>2019</v>
      </c>
      <c r="AN173" s="72" t="s">
        <v>191</v>
      </c>
      <c r="AQ173" t="str">
        <f t="shared" si="10"/>
        <v xml:space="preserve">Normal </v>
      </c>
      <c r="AR173" s="72" t="s">
        <v>194</v>
      </c>
      <c r="AU173" s="72" t="s">
        <v>195</v>
      </c>
      <c r="AV173" s="72" t="s">
        <v>194</v>
      </c>
      <c r="AY173" s="72" t="s">
        <v>191</v>
      </c>
      <c r="AZ173">
        <v>1909</v>
      </c>
      <c r="BA173" s="72" t="s">
        <v>93</v>
      </c>
      <c r="BB173" s="72" t="s">
        <v>194</v>
      </c>
      <c r="BD173" s="72" t="s">
        <v>191</v>
      </c>
      <c r="BE173" s="73">
        <v>0.11</v>
      </c>
      <c r="BF173" s="72" t="s">
        <v>194</v>
      </c>
      <c r="BG173" s="80" t="s">
        <v>196</v>
      </c>
      <c r="BI173" s="81" t="str">
        <f t="shared" si="11"/>
        <v xml:space="preserve">Turbidity </v>
      </c>
      <c r="BN173">
        <v>50</v>
      </c>
      <c r="BO173">
        <v>24</v>
      </c>
      <c r="BP173" s="72" t="s">
        <v>194</v>
      </c>
      <c r="BR173" s="72" t="s">
        <v>194</v>
      </c>
      <c r="BT173">
        <v>40</v>
      </c>
      <c r="BU173">
        <v>3</v>
      </c>
      <c r="BV173" s="72" t="s">
        <v>191</v>
      </c>
      <c r="BW173" s="72" t="s">
        <v>197</v>
      </c>
      <c r="BX173" t="s">
        <v>1925</v>
      </c>
    </row>
    <row r="174" spans="1:76" x14ac:dyDescent="0.45">
      <c r="A174" t="s">
        <v>1926</v>
      </c>
      <c r="B174" t="s">
        <v>176</v>
      </c>
      <c r="C174" t="s">
        <v>284</v>
      </c>
      <c r="D174" t="s">
        <v>1927</v>
      </c>
      <c r="E174" t="s">
        <v>1928</v>
      </c>
      <c r="F174" t="s">
        <v>1929</v>
      </c>
      <c r="G174">
        <v>9</v>
      </c>
      <c r="H174" s="72" t="s">
        <v>1654</v>
      </c>
      <c r="I174" s="72" t="s">
        <v>182</v>
      </c>
      <c r="J174" s="72" t="s">
        <v>183</v>
      </c>
      <c r="K174" s="72" t="s">
        <v>184</v>
      </c>
      <c r="L174" s="72" t="s">
        <v>288</v>
      </c>
      <c r="M174" s="72" t="s">
        <v>387</v>
      </c>
      <c r="N174" s="72"/>
      <c r="O174" s="72"/>
      <c r="P174" s="72" t="s">
        <v>1930</v>
      </c>
      <c r="Q174" s="72" t="s">
        <v>1931</v>
      </c>
      <c r="R174" s="72" t="s">
        <v>1219</v>
      </c>
      <c r="S174" s="72" t="s">
        <v>1932</v>
      </c>
      <c r="T174" s="72" t="s">
        <v>1933</v>
      </c>
      <c r="U174" s="72" t="s">
        <v>251</v>
      </c>
      <c r="V174" s="72" t="s">
        <v>176</v>
      </c>
      <c r="W174">
        <v>40</v>
      </c>
      <c r="X174">
        <v>40</v>
      </c>
      <c r="Y174">
        <v>0</v>
      </c>
      <c r="Z174">
        <v>200</v>
      </c>
      <c r="AA174">
        <v>200</v>
      </c>
      <c r="AB174">
        <v>0</v>
      </c>
      <c r="AC174" s="72" t="s">
        <v>191</v>
      </c>
      <c r="AD174" s="72" t="s">
        <v>192</v>
      </c>
      <c r="AE174" s="72" t="s">
        <v>176</v>
      </c>
      <c r="AF174" s="81" t="str">
        <f t="shared" si="8"/>
        <v>Afridev Handpump</v>
      </c>
      <c r="AG174" s="72" t="s">
        <v>193</v>
      </c>
      <c r="AH174" s="72" t="s">
        <v>191</v>
      </c>
      <c r="AI174" s="72" t="s">
        <v>16432</v>
      </c>
      <c r="AL174" t="str">
        <f t="shared" si="9"/>
        <v>Protected</v>
      </c>
      <c r="AM174">
        <v>2006</v>
      </c>
      <c r="AN174" s="72" t="s">
        <v>191</v>
      </c>
      <c r="AQ174" t="str">
        <f t="shared" si="10"/>
        <v xml:space="preserve">Poor </v>
      </c>
      <c r="AR174" s="72" t="s">
        <v>191</v>
      </c>
      <c r="AS174">
        <v>1</v>
      </c>
      <c r="AT174">
        <v>3</v>
      </c>
      <c r="AU174" s="72" t="s">
        <v>195</v>
      </c>
      <c r="AV174" s="72" t="s">
        <v>194</v>
      </c>
      <c r="AY174" s="72" t="s">
        <v>191</v>
      </c>
      <c r="AZ174">
        <v>1905</v>
      </c>
      <c r="BA174" s="72" t="s">
        <v>93</v>
      </c>
      <c r="BB174" s="72" t="s">
        <v>194</v>
      </c>
      <c r="BD174" s="72" t="s">
        <v>191</v>
      </c>
      <c r="BE174" s="73">
        <v>2.2799999999999998</v>
      </c>
      <c r="BF174" s="72" t="s">
        <v>194</v>
      </c>
      <c r="BG174" s="80" t="s">
        <v>196</v>
      </c>
      <c r="BI174" s="81" t="str">
        <f t="shared" si="11"/>
        <v xml:space="preserve">Turbidity </v>
      </c>
      <c r="BN174">
        <v>70</v>
      </c>
      <c r="BO174">
        <v>24</v>
      </c>
      <c r="BP174" s="72" t="s">
        <v>194</v>
      </c>
      <c r="BR174" s="72" t="s">
        <v>194</v>
      </c>
      <c r="BT174">
        <v>40</v>
      </c>
      <c r="BU174">
        <v>4</v>
      </c>
      <c r="BV174" s="72" t="s">
        <v>191</v>
      </c>
      <c r="BW174" s="72" t="s">
        <v>227</v>
      </c>
      <c r="BX174" t="s">
        <v>1934</v>
      </c>
    </row>
    <row r="175" spans="1:76" x14ac:dyDescent="0.45">
      <c r="A175" t="s">
        <v>1935</v>
      </c>
      <c r="B175" t="s">
        <v>176</v>
      </c>
      <c r="C175" t="s">
        <v>284</v>
      </c>
      <c r="D175" t="s">
        <v>1936</v>
      </c>
      <c r="E175" t="s">
        <v>1937</v>
      </c>
      <c r="F175" t="s">
        <v>1938</v>
      </c>
      <c r="G175">
        <v>9</v>
      </c>
      <c r="H175" s="72" t="s">
        <v>604</v>
      </c>
      <c r="I175" s="72" t="s">
        <v>182</v>
      </c>
      <c r="J175" s="72" t="s">
        <v>183</v>
      </c>
      <c r="K175" s="72" t="s">
        <v>184</v>
      </c>
      <c r="L175" s="72" t="s">
        <v>698</v>
      </c>
      <c r="M175" s="72" t="s">
        <v>699</v>
      </c>
      <c r="N175" s="72"/>
      <c r="O175" s="72"/>
      <c r="P175" s="72" t="s">
        <v>1939</v>
      </c>
      <c r="Q175" s="72" t="s">
        <v>1940</v>
      </c>
      <c r="R175" s="72" t="s">
        <v>596</v>
      </c>
      <c r="S175" s="72" t="s">
        <v>1941</v>
      </c>
      <c r="T175" s="72" t="s">
        <v>1942</v>
      </c>
      <c r="U175" s="72" t="s">
        <v>251</v>
      </c>
      <c r="V175" s="72" t="s">
        <v>176</v>
      </c>
      <c r="W175">
        <v>273</v>
      </c>
      <c r="X175">
        <v>273</v>
      </c>
      <c r="Y175">
        <v>0</v>
      </c>
      <c r="Z175">
        <v>100</v>
      </c>
      <c r="AA175">
        <v>474</v>
      </c>
      <c r="AB175">
        <v>0</v>
      </c>
      <c r="AC175" s="72" t="s">
        <v>191</v>
      </c>
      <c r="AD175" s="72" t="s">
        <v>192</v>
      </c>
      <c r="AE175" s="72" t="s">
        <v>176</v>
      </c>
      <c r="AF175" s="81" t="str">
        <f t="shared" si="8"/>
        <v>Afridev Handpump</v>
      </c>
      <c r="AG175" s="72" t="s">
        <v>193</v>
      </c>
      <c r="AH175" s="72" t="s">
        <v>191</v>
      </c>
      <c r="AI175" s="72" t="s">
        <v>16432</v>
      </c>
      <c r="AL175" t="str">
        <f t="shared" si="9"/>
        <v>Protected</v>
      </c>
      <c r="AM175">
        <v>2000</v>
      </c>
      <c r="AN175" s="72" t="s">
        <v>191</v>
      </c>
      <c r="AQ175" t="str">
        <f t="shared" si="10"/>
        <v xml:space="preserve">Poor </v>
      </c>
      <c r="AR175" s="72" t="s">
        <v>194</v>
      </c>
      <c r="AU175" s="72" t="s">
        <v>195</v>
      </c>
      <c r="AV175" s="72" t="s">
        <v>194</v>
      </c>
      <c r="AY175" s="72" t="s">
        <v>191</v>
      </c>
      <c r="AZ175">
        <v>1908</v>
      </c>
      <c r="BA175" s="72" t="s">
        <v>93</v>
      </c>
      <c r="BB175" s="72" t="s">
        <v>194</v>
      </c>
      <c r="BD175" s="72" t="s">
        <v>191</v>
      </c>
      <c r="BE175" s="73">
        <v>0.47</v>
      </c>
      <c r="BF175" s="72" t="s">
        <v>194</v>
      </c>
      <c r="BG175" s="80" t="s">
        <v>196</v>
      </c>
      <c r="BI175" s="81" t="str">
        <f t="shared" si="11"/>
        <v xml:space="preserve">Turbidity </v>
      </c>
      <c r="BN175">
        <v>74</v>
      </c>
      <c r="BO175">
        <v>24</v>
      </c>
      <c r="BP175" s="72" t="s">
        <v>194</v>
      </c>
      <c r="BR175" s="72" t="s">
        <v>194</v>
      </c>
      <c r="BT175">
        <v>40</v>
      </c>
      <c r="BU175">
        <v>3</v>
      </c>
      <c r="BV175" s="72" t="s">
        <v>191</v>
      </c>
      <c r="BW175" s="72" t="s">
        <v>227</v>
      </c>
      <c r="BX175" t="s">
        <v>1943</v>
      </c>
    </row>
    <row r="176" spans="1:76" x14ac:dyDescent="0.45">
      <c r="A176" t="s">
        <v>1944</v>
      </c>
      <c r="B176" t="s">
        <v>176</v>
      </c>
      <c r="C176" t="s">
        <v>600</v>
      </c>
      <c r="D176" t="s">
        <v>1945</v>
      </c>
      <c r="E176" t="s">
        <v>1946</v>
      </c>
      <c r="F176" t="s">
        <v>1947</v>
      </c>
      <c r="G176">
        <v>9</v>
      </c>
      <c r="H176" s="72" t="s">
        <v>1948</v>
      </c>
      <c r="I176" s="72" t="s">
        <v>182</v>
      </c>
      <c r="J176" s="72" t="s">
        <v>183</v>
      </c>
      <c r="K176" s="72" t="s">
        <v>605</v>
      </c>
      <c r="L176" s="72" t="s">
        <v>1949</v>
      </c>
      <c r="M176" s="72" t="s">
        <v>1950</v>
      </c>
      <c r="N176" s="72"/>
      <c r="O176" s="72"/>
      <c r="P176" s="72" t="s">
        <v>1951</v>
      </c>
      <c r="Q176" s="72" t="s">
        <v>1952</v>
      </c>
      <c r="R176" s="72" t="s">
        <v>1953</v>
      </c>
      <c r="S176" s="72" t="s">
        <v>1954</v>
      </c>
      <c r="T176" s="72" t="s">
        <v>1955</v>
      </c>
      <c r="U176" s="72" t="s">
        <v>190</v>
      </c>
      <c r="V176" s="72" t="s">
        <v>176</v>
      </c>
      <c r="W176">
        <v>206</v>
      </c>
      <c r="X176">
        <v>206</v>
      </c>
      <c r="Y176">
        <v>0</v>
      </c>
      <c r="Z176">
        <v>390</v>
      </c>
      <c r="AA176">
        <v>1030</v>
      </c>
      <c r="AB176">
        <v>0</v>
      </c>
      <c r="AC176" s="72" t="s">
        <v>191</v>
      </c>
      <c r="AD176" s="72" t="s">
        <v>192</v>
      </c>
      <c r="AE176" s="72" t="s">
        <v>176</v>
      </c>
      <c r="AF176" s="81" t="str">
        <f t="shared" si="8"/>
        <v>Afridev Handpump</v>
      </c>
      <c r="AG176" s="72" t="s">
        <v>193</v>
      </c>
      <c r="AH176" s="72" t="s">
        <v>191</v>
      </c>
      <c r="AI176" s="72" t="s">
        <v>16432</v>
      </c>
      <c r="AL176" t="str">
        <f t="shared" si="9"/>
        <v>Protected</v>
      </c>
      <c r="AM176">
        <v>1997</v>
      </c>
      <c r="AN176" s="72" t="s">
        <v>191</v>
      </c>
      <c r="AQ176" t="str">
        <f t="shared" si="10"/>
        <v xml:space="preserve">Normal </v>
      </c>
      <c r="AR176" s="72" t="s">
        <v>191</v>
      </c>
      <c r="AS176">
        <v>1</v>
      </c>
      <c r="AT176">
        <v>7</v>
      </c>
      <c r="AU176" s="72" t="s">
        <v>195</v>
      </c>
      <c r="AV176" s="72" t="s">
        <v>194</v>
      </c>
      <c r="AY176" s="72" t="s">
        <v>191</v>
      </c>
      <c r="AZ176">
        <v>1305</v>
      </c>
      <c r="BA176" s="72" t="s">
        <v>93</v>
      </c>
      <c r="BB176" s="72" t="s">
        <v>194</v>
      </c>
      <c r="BD176" s="72" t="s">
        <v>191</v>
      </c>
      <c r="BE176" s="73">
        <v>0.33</v>
      </c>
      <c r="BF176" s="72" t="s">
        <v>191</v>
      </c>
      <c r="BG176" s="72" t="s">
        <v>196</v>
      </c>
      <c r="BH176" s="72" t="s">
        <v>176</v>
      </c>
      <c r="BI176" s="81" t="str">
        <f t="shared" si="11"/>
        <v xml:space="preserve">Turbidity </v>
      </c>
      <c r="BJ176" s="72" t="s">
        <v>191</v>
      </c>
      <c r="BN176">
        <v>110</v>
      </c>
      <c r="BO176">
        <v>24</v>
      </c>
      <c r="BP176" s="72" t="s">
        <v>194</v>
      </c>
      <c r="BR176" s="72" t="s">
        <v>194</v>
      </c>
      <c r="BT176">
        <v>40</v>
      </c>
      <c r="BU176">
        <v>4</v>
      </c>
      <c r="BV176" s="72" t="s">
        <v>191</v>
      </c>
      <c r="BW176" s="72" t="s">
        <v>197</v>
      </c>
      <c r="BX176" t="s">
        <v>1956</v>
      </c>
    </row>
    <row r="177" spans="1:76" x14ac:dyDescent="0.45">
      <c r="A177" t="s">
        <v>1957</v>
      </c>
      <c r="B177" t="s">
        <v>176</v>
      </c>
      <c r="C177" t="s">
        <v>663</v>
      </c>
      <c r="D177" t="s">
        <v>1958</v>
      </c>
      <c r="E177" t="s">
        <v>1959</v>
      </c>
      <c r="F177" t="s">
        <v>1960</v>
      </c>
      <c r="G177">
        <v>9</v>
      </c>
      <c r="H177" s="72" t="s">
        <v>1948</v>
      </c>
      <c r="I177" s="72" t="s">
        <v>182</v>
      </c>
      <c r="J177" s="72" t="s">
        <v>183</v>
      </c>
      <c r="K177" s="72" t="s">
        <v>605</v>
      </c>
      <c r="L177" s="72" t="s">
        <v>1120</v>
      </c>
      <c r="M177" s="72" t="s">
        <v>1961</v>
      </c>
      <c r="N177" s="72"/>
      <c r="O177" s="72"/>
      <c r="P177" s="72" t="s">
        <v>1962</v>
      </c>
      <c r="Q177" s="72" t="s">
        <v>1963</v>
      </c>
      <c r="R177" s="72" t="s">
        <v>1846</v>
      </c>
      <c r="S177" s="72" t="s">
        <v>1964</v>
      </c>
      <c r="T177" s="72" t="s">
        <v>1965</v>
      </c>
      <c r="U177" s="72" t="s">
        <v>190</v>
      </c>
      <c r="V177" s="72" t="s">
        <v>176</v>
      </c>
      <c r="W177">
        <v>230</v>
      </c>
      <c r="X177">
        <v>230</v>
      </c>
      <c r="Y177">
        <v>0</v>
      </c>
      <c r="Z177">
        <v>380</v>
      </c>
      <c r="AA177">
        <v>380</v>
      </c>
      <c r="AB177">
        <v>0</v>
      </c>
      <c r="AC177" s="72" t="s">
        <v>191</v>
      </c>
      <c r="AD177" s="72" t="s">
        <v>192</v>
      </c>
      <c r="AE177" s="72" t="s">
        <v>176</v>
      </c>
      <c r="AF177" s="81" t="str">
        <f t="shared" si="8"/>
        <v>Afridev Handpump</v>
      </c>
      <c r="AG177" s="72" t="s">
        <v>193</v>
      </c>
      <c r="AH177" s="72" t="s">
        <v>191</v>
      </c>
      <c r="AI177" s="72" t="s">
        <v>16432</v>
      </c>
      <c r="AL177" t="str">
        <f t="shared" si="9"/>
        <v>Protected</v>
      </c>
      <c r="AM177">
        <v>2018</v>
      </c>
      <c r="AN177" s="72" t="s">
        <v>191</v>
      </c>
      <c r="AQ177" t="str">
        <f t="shared" si="10"/>
        <v xml:space="preserve">Normal </v>
      </c>
      <c r="AR177" s="72" t="s">
        <v>194</v>
      </c>
      <c r="AU177" s="72" t="s">
        <v>195</v>
      </c>
      <c r="AV177" s="72" t="s">
        <v>194</v>
      </c>
      <c r="AY177" s="72" t="s">
        <v>191</v>
      </c>
      <c r="AZ177">
        <v>213</v>
      </c>
      <c r="BA177" s="72" t="s">
        <v>93</v>
      </c>
      <c r="BB177" s="72" t="s">
        <v>194</v>
      </c>
      <c r="BD177" s="72" t="s">
        <v>191</v>
      </c>
      <c r="BE177" s="73">
        <v>0.22</v>
      </c>
      <c r="BF177" s="72" t="s">
        <v>191</v>
      </c>
      <c r="BG177" s="72" t="s">
        <v>196</v>
      </c>
      <c r="BH177" s="72" t="s">
        <v>176</v>
      </c>
      <c r="BI177" s="81" t="str">
        <f t="shared" si="11"/>
        <v xml:space="preserve">Turbidity </v>
      </c>
      <c r="BJ177" s="72" t="s">
        <v>191</v>
      </c>
      <c r="BN177">
        <v>91</v>
      </c>
      <c r="BO177">
        <v>24</v>
      </c>
      <c r="BP177" s="72" t="s">
        <v>194</v>
      </c>
      <c r="BR177" s="72" t="s">
        <v>194</v>
      </c>
      <c r="BT177">
        <v>20</v>
      </c>
      <c r="BU177">
        <v>5</v>
      </c>
      <c r="BV177" s="72" t="s">
        <v>191</v>
      </c>
      <c r="BW177" s="72" t="s">
        <v>197</v>
      </c>
      <c r="BX177" t="s">
        <v>1966</v>
      </c>
    </row>
    <row r="178" spans="1:76" x14ac:dyDescent="0.45">
      <c r="A178" t="s">
        <v>1967</v>
      </c>
      <c r="B178" t="s">
        <v>176</v>
      </c>
      <c r="C178" t="s">
        <v>943</v>
      </c>
      <c r="D178" t="s">
        <v>1968</v>
      </c>
      <c r="E178" t="s">
        <v>1969</v>
      </c>
      <c r="F178" t="s">
        <v>1970</v>
      </c>
      <c r="G178">
        <v>9</v>
      </c>
      <c r="H178" s="72" t="s">
        <v>1948</v>
      </c>
      <c r="I178" s="72" t="s">
        <v>182</v>
      </c>
      <c r="J178" s="72" t="s">
        <v>183</v>
      </c>
      <c r="K178" s="72" t="s">
        <v>605</v>
      </c>
      <c r="L178" s="72" t="s">
        <v>1120</v>
      </c>
      <c r="M178" s="72" t="s">
        <v>1961</v>
      </c>
      <c r="N178" s="72"/>
      <c r="O178" s="72"/>
      <c r="P178" s="72" t="s">
        <v>1971</v>
      </c>
      <c r="Q178" s="72" t="s">
        <v>1972</v>
      </c>
      <c r="R178" s="72" t="s">
        <v>1500</v>
      </c>
      <c r="S178" s="72" t="s">
        <v>1973</v>
      </c>
      <c r="T178" s="72" t="s">
        <v>1961</v>
      </c>
      <c r="U178" s="72" t="s">
        <v>226</v>
      </c>
      <c r="V178" s="72" t="s">
        <v>176</v>
      </c>
      <c r="W178">
        <v>230</v>
      </c>
      <c r="X178">
        <v>230</v>
      </c>
      <c r="Y178">
        <v>0</v>
      </c>
      <c r="Z178">
        <v>380</v>
      </c>
      <c r="AA178">
        <v>380</v>
      </c>
      <c r="AB178">
        <v>0</v>
      </c>
      <c r="AC178" s="72" t="s">
        <v>191</v>
      </c>
      <c r="AD178" s="72" t="s">
        <v>192</v>
      </c>
      <c r="AE178" s="72" t="s">
        <v>176</v>
      </c>
      <c r="AF178" s="81" t="str">
        <f t="shared" si="8"/>
        <v>Afridev Handpump</v>
      </c>
      <c r="AG178" s="72" t="s">
        <v>193</v>
      </c>
      <c r="AH178" s="72" t="s">
        <v>191</v>
      </c>
      <c r="AI178" s="72" t="s">
        <v>16432</v>
      </c>
      <c r="AL178" t="str">
        <f t="shared" si="9"/>
        <v>Protected</v>
      </c>
      <c r="AM178">
        <v>2014</v>
      </c>
      <c r="AN178" s="72" t="s">
        <v>191</v>
      </c>
      <c r="AQ178" t="str">
        <f t="shared" si="10"/>
        <v xml:space="preserve">Normal </v>
      </c>
      <c r="AR178" s="72" t="s">
        <v>191</v>
      </c>
      <c r="AS178">
        <v>3</v>
      </c>
      <c r="AT178">
        <v>3</v>
      </c>
      <c r="AU178" s="72" t="s">
        <v>195</v>
      </c>
      <c r="AV178" s="72" t="s">
        <v>194</v>
      </c>
      <c r="AY178" s="72" t="s">
        <v>191</v>
      </c>
      <c r="AZ178">
        <v>7</v>
      </c>
      <c r="BA178" s="72" t="s">
        <v>93</v>
      </c>
      <c r="BB178" s="72" t="s">
        <v>194</v>
      </c>
      <c r="BD178" s="72" t="s">
        <v>191</v>
      </c>
      <c r="BE178" s="73">
        <v>0.26</v>
      </c>
      <c r="BF178" s="72" t="s">
        <v>191</v>
      </c>
      <c r="BG178" s="72" t="s">
        <v>196</v>
      </c>
      <c r="BH178" s="72" t="s">
        <v>176</v>
      </c>
      <c r="BI178" s="81" t="str">
        <f t="shared" si="11"/>
        <v xml:space="preserve">Turbidity </v>
      </c>
      <c r="BJ178" s="72" t="s">
        <v>191</v>
      </c>
      <c r="BN178">
        <v>62</v>
      </c>
      <c r="BO178">
        <v>24</v>
      </c>
      <c r="BP178" s="72" t="s">
        <v>194</v>
      </c>
      <c r="BR178" s="72" t="s">
        <v>194</v>
      </c>
      <c r="BT178">
        <v>20</v>
      </c>
      <c r="BU178">
        <v>3</v>
      </c>
      <c r="BV178" s="72" t="s">
        <v>191</v>
      </c>
      <c r="BW178" s="72" t="s">
        <v>197</v>
      </c>
      <c r="BX178" t="s">
        <v>1974</v>
      </c>
    </row>
    <row r="179" spans="1:76" x14ac:dyDescent="0.45">
      <c r="A179" t="s">
        <v>1975</v>
      </c>
      <c r="B179" t="s">
        <v>176</v>
      </c>
      <c r="C179" t="s">
        <v>177</v>
      </c>
      <c r="D179" t="s">
        <v>1976</v>
      </c>
      <c r="E179" t="s">
        <v>1977</v>
      </c>
      <c r="F179" t="s">
        <v>1978</v>
      </c>
      <c r="G179">
        <v>9</v>
      </c>
      <c r="H179" s="72" t="s">
        <v>1948</v>
      </c>
      <c r="I179" s="72" t="s">
        <v>182</v>
      </c>
      <c r="J179" s="72" t="s">
        <v>183</v>
      </c>
      <c r="K179" s="72" t="s">
        <v>184</v>
      </c>
      <c r="L179" s="72" t="s">
        <v>1979</v>
      </c>
      <c r="M179" s="72" t="s">
        <v>1979</v>
      </c>
      <c r="N179" s="72"/>
      <c r="O179" s="72"/>
      <c r="P179" s="72" t="s">
        <v>1980</v>
      </c>
      <c r="Q179" s="72" t="s">
        <v>1981</v>
      </c>
      <c r="R179" s="72" t="s">
        <v>1033</v>
      </c>
      <c r="S179" s="72" t="s">
        <v>1982</v>
      </c>
      <c r="T179" s="72" t="s">
        <v>1983</v>
      </c>
      <c r="U179" s="72" t="s">
        <v>176</v>
      </c>
      <c r="V179" s="72" t="s">
        <v>211</v>
      </c>
      <c r="W179">
        <v>200</v>
      </c>
      <c r="X179">
        <v>200</v>
      </c>
      <c r="Y179">
        <v>0</v>
      </c>
      <c r="Z179">
        <v>50</v>
      </c>
      <c r="AA179">
        <v>900</v>
      </c>
      <c r="AB179">
        <v>0</v>
      </c>
      <c r="AC179" s="72" t="s">
        <v>191</v>
      </c>
      <c r="AD179" s="72" t="s">
        <v>1984</v>
      </c>
      <c r="AE179" s="72" t="s">
        <v>176</v>
      </c>
      <c r="AF179" s="81" t="str">
        <f t="shared" si="8"/>
        <v>Protected Shallow Well</v>
      </c>
      <c r="AG179" s="72" t="s">
        <v>193</v>
      </c>
      <c r="AH179" s="72" t="s">
        <v>191</v>
      </c>
      <c r="AI179" s="72" t="s">
        <v>16432</v>
      </c>
      <c r="AL179" t="str">
        <f t="shared" si="9"/>
        <v>Protected</v>
      </c>
      <c r="AM179">
        <v>1950</v>
      </c>
      <c r="AN179" s="72" t="s">
        <v>191</v>
      </c>
      <c r="AQ179" t="str">
        <f t="shared" si="10"/>
        <v xml:space="preserve">Normal </v>
      </c>
      <c r="AR179" s="72" t="s">
        <v>194</v>
      </c>
      <c r="AU179" s="72" t="s">
        <v>195</v>
      </c>
      <c r="AV179" s="72" t="s">
        <v>194</v>
      </c>
      <c r="AY179" s="72" t="s">
        <v>191</v>
      </c>
      <c r="AZ179">
        <v>418</v>
      </c>
      <c r="BA179" s="72" t="s">
        <v>93</v>
      </c>
      <c r="BB179" s="72" t="s">
        <v>194</v>
      </c>
      <c r="BD179" s="72" t="s">
        <v>191</v>
      </c>
      <c r="BE179" s="73">
        <v>0.35</v>
      </c>
      <c r="BF179" s="72" t="s">
        <v>191</v>
      </c>
      <c r="BG179" s="72" t="s">
        <v>196</v>
      </c>
      <c r="BH179" s="72" t="s">
        <v>176</v>
      </c>
      <c r="BI179" s="81" t="str">
        <f t="shared" si="11"/>
        <v xml:space="preserve">Turbidity </v>
      </c>
      <c r="BJ179" s="72" t="s">
        <v>191</v>
      </c>
      <c r="BN179">
        <v>0</v>
      </c>
      <c r="BO179">
        <v>24</v>
      </c>
      <c r="BP179" s="72" t="s">
        <v>194</v>
      </c>
      <c r="BR179" s="72" t="s">
        <v>194</v>
      </c>
      <c r="BT179">
        <v>40</v>
      </c>
      <c r="BU179">
        <v>3</v>
      </c>
      <c r="BV179" s="72" t="s">
        <v>194</v>
      </c>
      <c r="BW179" s="72" t="s">
        <v>197</v>
      </c>
      <c r="BX179" t="s">
        <v>1985</v>
      </c>
    </row>
    <row r="180" spans="1:76" x14ac:dyDescent="0.45">
      <c r="A180" t="s">
        <v>1986</v>
      </c>
      <c r="B180" t="s">
        <v>176</v>
      </c>
      <c r="C180" t="s">
        <v>297</v>
      </c>
      <c r="D180" t="s">
        <v>1987</v>
      </c>
      <c r="E180" t="s">
        <v>1988</v>
      </c>
      <c r="F180" t="s">
        <v>1989</v>
      </c>
      <c r="G180">
        <v>9</v>
      </c>
      <c r="H180" s="72" t="s">
        <v>1948</v>
      </c>
      <c r="I180" s="72" t="s">
        <v>182</v>
      </c>
      <c r="J180" s="72" t="s">
        <v>183</v>
      </c>
      <c r="K180" s="72" t="s">
        <v>204</v>
      </c>
      <c r="L180" s="72" t="s">
        <v>1545</v>
      </c>
      <c r="M180" s="72" t="s">
        <v>1990</v>
      </c>
      <c r="N180" s="72"/>
      <c r="O180" s="72"/>
      <c r="P180" s="72" t="s">
        <v>1991</v>
      </c>
      <c r="Q180" s="72" t="s">
        <v>1992</v>
      </c>
      <c r="R180" s="72" t="s">
        <v>1993</v>
      </c>
      <c r="S180" s="72" t="s">
        <v>1994</v>
      </c>
      <c r="T180" s="72" t="s">
        <v>1995</v>
      </c>
      <c r="U180" s="72" t="s">
        <v>478</v>
      </c>
      <c r="V180" s="72" t="s">
        <v>176</v>
      </c>
      <c r="W180">
        <v>117</v>
      </c>
      <c r="X180">
        <v>117</v>
      </c>
      <c r="Y180">
        <v>117</v>
      </c>
      <c r="Z180">
        <v>585</v>
      </c>
      <c r="AA180">
        <v>585</v>
      </c>
      <c r="AB180">
        <v>0</v>
      </c>
      <c r="AC180" s="72" t="s">
        <v>191</v>
      </c>
      <c r="AD180" s="72" t="s">
        <v>192</v>
      </c>
      <c r="AE180" s="72" t="s">
        <v>176</v>
      </c>
      <c r="AF180" s="81" t="str">
        <f t="shared" si="8"/>
        <v>Afridev Handpump</v>
      </c>
      <c r="AG180" s="72" t="s">
        <v>193</v>
      </c>
      <c r="AH180" s="72" t="s">
        <v>191</v>
      </c>
      <c r="AI180" s="72" t="s">
        <v>16432</v>
      </c>
      <c r="AL180" t="str">
        <f t="shared" si="9"/>
        <v>Protected</v>
      </c>
      <c r="AM180">
        <v>2004</v>
      </c>
      <c r="AN180" s="72" t="s">
        <v>191</v>
      </c>
      <c r="AQ180" t="str">
        <f t="shared" si="10"/>
        <v xml:space="preserve">Poor </v>
      </c>
      <c r="AR180" s="72" t="s">
        <v>194</v>
      </c>
      <c r="AU180" s="72" t="s">
        <v>195</v>
      </c>
      <c r="AV180" s="72" t="s">
        <v>194</v>
      </c>
      <c r="AY180" s="72" t="s">
        <v>191</v>
      </c>
      <c r="AZ180">
        <v>1108</v>
      </c>
      <c r="BA180" s="72" t="s">
        <v>93</v>
      </c>
      <c r="BB180" s="72" t="s">
        <v>194</v>
      </c>
      <c r="BD180" s="72" t="s">
        <v>194</v>
      </c>
      <c r="BF180" s="72" t="s">
        <v>194</v>
      </c>
      <c r="BG180" s="80" t="s">
        <v>196</v>
      </c>
      <c r="BI180" s="81" t="str">
        <f t="shared" si="11"/>
        <v xml:space="preserve">Turbidity </v>
      </c>
      <c r="BN180">
        <v>50</v>
      </c>
      <c r="BO180">
        <v>24</v>
      </c>
      <c r="BP180" s="72" t="s">
        <v>194</v>
      </c>
      <c r="BR180" s="72" t="s">
        <v>194</v>
      </c>
      <c r="BT180">
        <v>25</v>
      </c>
      <c r="BU180">
        <v>3</v>
      </c>
      <c r="BV180" s="72" t="s">
        <v>191</v>
      </c>
      <c r="BW180" s="72" t="s">
        <v>227</v>
      </c>
      <c r="BX180" t="s">
        <v>1996</v>
      </c>
    </row>
    <row r="181" spans="1:76" x14ac:dyDescent="0.45">
      <c r="A181" t="s">
        <v>1997</v>
      </c>
      <c r="B181" t="s">
        <v>176</v>
      </c>
      <c r="C181" t="s">
        <v>339</v>
      </c>
      <c r="D181" t="s">
        <v>1998</v>
      </c>
      <c r="E181" t="s">
        <v>1999</v>
      </c>
      <c r="F181" t="s">
        <v>2000</v>
      </c>
      <c r="G181">
        <v>9</v>
      </c>
      <c r="H181" s="72" t="s">
        <v>1948</v>
      </c>
      <c r="I181" s="72" t="s">
        <v>182</v>
      </c>
      <c r="J181" s="72" t="s">
        <v>183</v>
      </c>
      <c r="K181" s="72" t="s">
        <v>184</v>
      </c>
      <c r="L181" s="72" t="s">
        <v>288</v>
      </c>
      <c r="M181" s="72" t="s">
        <v>355</v>
      </c>
      <c r="N181" s="72"/>
      <c r="O181" s="72"/>
      <c r="P181" s="72" t="s">
        <v>2001</v>
      </c>
      <c r="Q181" s="72" t="s">
        <v>2002</v>
      </c>
      <c r="R181" s="72" t="s">
        <v>452</v>
      </c>
      <c r="S181" s="72" t="s">
        <v>2003</v>
      </c>
      <c r="T181" s="72" t="s">
        <v>288</v>
      </c>
      <c r="U181" s="72" t="s">
        <v>251</v>
      </c>
      <c r="V181" s="72" t="s">
        <v>176</v>
      </c>
      <c r="W181">
        <v>73</v>
      </c>
      <c r="X181">
        <v>73</v>
      </c>
      <c r="Y181">
        <v>0</v>
      </c>
      <c r="Z181">
        <v>365</v>
      </c>
      <c r="AA181">
        <v>365</v>
      </c>
      <c r="AB181">
        <v>0</v>
      </c>
      <c r="AC181" s="72" t="s">
        <v>191</v>
      </c>
      <c r="AD181" s="72" t="s">
        <v>192</v>
      </c>
      <c r="AE181" s="72" t="s">
        <v>176</v>
      </c>
      <c r="AF181" s="81" t="str">
        <f t="shared" si="8"/>
        <v>Afridev Handpump</v>
      </c>
      <c r="AG181" s="72" t="s">
        <v>193</v>
      </c>
      <c r="AH181" s="72" t="s">
        <v>191</v>
      </c>
      <c r="AI181" s="72" t="s">
        <v>16432</v>
      </c>
      <c r="AL181" t="str">
        <f t="shared" si="9"/>
        <v>Protected</v>
      </c>
      <c r="AM181">
        <v>2005</v>
      </c>
      <c r="AN181" s="72" t="s">
        <v>191</v>
      </c>
      <c r="AQ181" t="str">
        <f t="shared" si="10"/>
        <v xml:space="preserve">Normal </v>
      </c>
      <c r="AR181" s="72" t="s">
        <v>194</v>
      </c>
      <c r="AU181" s="72" t="s">
        <v>195</v>
      </c>
      <c r="AV181" s="72" t="s">
        <v>194</v>
      </c>
      <c r="AY181" s="72" t="s">
        <v>191</v>
      </c>
      <c r="AZ181">
        <v>1420</v>
      </c>
      <c r="BA181" s="72" t="s">
        <v>93</v>
      </c>
      <c r="BB181" s="72" t="s">
        <v>194</v>
      </c>
      <c r="BD181" s="72" t="s">
        <v>191</v>
      </c>
      <c r="BE181" s="73">
        <v>0.76</v>
      </c>
      <c r="BF181" s="72" t="s">
        <v>191</v>
      </c>
      <c r="BG181" s="72" t="s">
        <v>196</v>
      </c>
      <c r="BH181" s="72" t="s">
        <v>176</v>
      </c>
      <c r="BI181" s="81" t="str">
        <f t="shared" si="11"/>
        <v xml:space="preserve">Turbidity </v>
      </c>
      <c r="BJ181" s="72" t="s">
        <v>191</v>
      </c>
      <c r="BN181">
        <v>81</v>
      </c>
      <c r="BO181">
        <v>24</v>
      </c>
      <c r="BP181" s="72" t="s">
        <v>194</v>
      </c>
      <c r="BR181" s="72" t="s">
        <v>194</v>
      </c>
      <c r="BT181">
        <v>40</v>
      </c>
      <c r="BU181">
        <v>120</v>
      </c>
      <c r="BV181" s="72" t="s">
        <v>191</v>
      </c>
      <c r="BW181" s="72" t="s">
        <v>197</v>
      </c>
      <c r="BX181" t="s">
        <v>2004</v>
      </c>
    </row>
    <row r="182" spans="1:76" x14ac:dyDescent="0.45">
      <c r="A182" t="s">
        <v>2005</v>
      </c>
      <c r="B182" t="s">
        <v>176</v>
      </c>
      <c r="C182" t="s">
        <v>284</v>
      </c>
      <c r="D182" t="s">
        <v>2006</v>
      </c>
      <c r="E182" t="s">
        <v>2007</v>
      </c>
      <c r="F182" t="s">
        <v>2008</v>
      </c>
      <c r="G182">
        <v>9</v>
      </c>
      <c r="H182" s="72" t="s">
        <v>1948</v>
      </c>
      <c r="I182" s="72" t="s">
        <v>182</v>
      </c>
      <c r="J182" s="72" t="s">
        <v>183</v>
      </c>
      <c r="K182" s="72" t="s">
        <v>184</v>
      </c>
      <c r="L182" s="72" t="s">
        <v>288</v>
      </c>
      <c r="M182" s="72" t="s">
        <v>355</v>
      </c>
      <c r="N182" s="72"/>
      <c r="O182" s="72"/>
      <c r="P182" s="72" t="s">
        <v>2009</v>
      </c>
      <c r="Q182" s="72" t="s">
        <v>2010</v>
      </c>
      <c r="R182" s="72" t="s">
        <v>497</v>
      </c>
      <c r="S182" s="72" t="s">
        <v>2011</v>
      </c>
      <c r="T182" s="72" t="s">
        <v>355</v>
      </c>
      <c r="U182" s="72" t="s">
        <v>251</v>
      </c>
      <c r="V182" s="72" t="s">
        <v>176</v>
      </c>
      <c r="W182">
        <v>73</v>
      </c>
      <c r="X182">
        <v>73</v>
      </c>
      <c r="Y182">
        <v>0</v>
      </c>
      <c r="Z182">
        <v>165</v>
      </c>
      <c r="AA182">
        <v>365</v>
      </c>
      <c r="AB182">
        <v>0</v>
      </c>
      <c r="AC182" s="72" t="s">
        <v>191</v>
      </c>
      <c r="AD182" s="72" t="s">
        <v>192</v>
      </c>
      <c r="AE182" s="72" t="s">
        <v>176</v>
      </c>
      <c r="AF182" s="81" t="str">
        <f t="shared" si="8"/>
        <v>Afridev Handpump</v>
      </c>
      <c r="AG182" s="72" t="s">
        <v>193</v>
      </c>
      <c r="AH182" s="72" t="s">
        <v>191</v>
      </c>
      <c r="AI182" s="72" t="s">
        <v>16432</v>
      </c>
      <c r="AL182" t="str">
        <f t="shared" si="9"/>
        <v>Protected</v>
      </c>
      <c r="AM182">
        <v>2014</v>
      </c>
      <c r="AN182" s="72" t="s">
        <v>191</v>
      </c>
      <c r="AQ182" t="str">
        <f t="shared" si="10"/>
        <v xml:space="preserve">Poor </v>
      </c>
      <c r="AR182" s="72" t="s">
        <v>191</v>
      </c>
      <c r="AS182">
        <v>1</v>
      </c>
      <c r="AT182">
        <v>365</v>
      </c>
      <c r="AU182" s="72" t="s">
        <v>195</v>
      </c>
      <c r="AV182" s="72" t="s">
        <v>194</v>
      </c>
      <c r="AY182" s="72" t="s">
        <v>191</v>
      </c>
      <c r="AZ182">
        <v>1914</v>
      </c>
      <c r="BA182" s="72" t="s">
        <v>93</v>
      </c>
      <c r="BB182" s="72" t="s">
        <v>194</v>
      </c>
      <c r="BD182" s="72" t="s">
        <v>191</v>
      </c>
      <c r="BE182" s="73">
        <v>0.27</v>
      </c>
      <c r="BF182" s="72" t="s">
        <v>194</v>
      </c>
      <c r="BG182" s="80" t="s">
        <v>196</v>
      </c>
      <c r="BI182" s="81" t="str">
        <f t="shared" si="11"/>
        <v xml:space="preserve">Turbidity </v>
      </c>
      <c r="BN182">
        <v>80</v>
      </c>
      <c r="BO182">
        <v>24</v>
      </c>
      <c r="BP182" s="72" t="s">
        <v>194</v>
      </c>
      <c r="BR182" s="72" t="s">
        <v>194</v>
      </c>
      <c r="BT182">
        <v>40</v>
      </c>
      <c r="BU182">
        <v>4</v>
      </c>
      <c r="BV182" s="72" t="s">
        <v>191</v>
      </c>
      <c r="BW182" s="72" t="s">
        <v>227</v>
      </c>
      <c r="BX182" t="s">
        <v>2012</v>
      </c>
    </row>
    <row r="183" spans="1:76" x14ac:dyDescent="0.45">
      <c r="A183" t="s">
        <v>2013</v>
      </c>
      <c r="B183" t="s">
        <v>176</v>
      </c>
      <c r="C183" t="s">
        <v>663</v>
      </c>
      <c r="D183" t="s">
        <v>2014</v>
      </c>
      <c r="E183" t="s">
        <v>2015</v>
      </c>
      <c r="F183" t="s">
        <v>2016</v>
      </c>
      <c r="G183">
        <v>9</v>
      </c>
      <c r="H183" s="72" t="s">
        <v>1948</v>
      </c>
      <c r="I183" s="72" t="s">
        <v>182</v>
      </c>
      <c r="J183" s="72" t="s">
        <v>183</v>
      </c>
      <c r="K183" s="72" t="s">
        <v>605</v>
      </c>
      <c r="L183" s="72" t="s">
        <v>1120</v>
      </c>
      <c r="M183" s="72" t="s">
        <v>1961</v>
      </c>
      <c r="N183" s="72"/>
      <c r="O183" s="72"/>
      <c r="P183" s="72" t="s">
        <v>2017</v>
      </c>
      <c r="Q183" s="72" t="s">
        <v>2018</v>
      </c>
      <c r="R183" s="72" t="s">
        <v>823</v>
      </c>
      <c r="S183" s="72" t="s">
        <v>2019</v>
      </c>
      <c r="T183" s="72" t="s">
        <v>1961</v>
      </c>
      <c r="U183" s="72" t="s">
        <v>190</v>
      </c>
      <c r="V183" s="72" t="s">
        <v>176</v>
      </c>
      <c r="W183">
        <v>230</v>
      </c>
      <c r="X183">
        <v>230</v>
      </c>
      <c r="Y183">
        <v>0</v>
      </c>
      <c r="Z183">
        <v>380</v>
      </c>
      <c r="AA183">
        <v>380</v>
      </c>
      <c r="AB183">
        <v>0</v>
      </c>
      <c r="AC183" s="72" t="s">
        <v>191</v>
      </c>
      <c r="AD183" s="72" t="s">
        <v>192</v>
      </c>
      <c r="AE183" s="72" t="s">
        <v>176</v>
      </c>
      <c r="AF183" s="81" t="str">
        <f t="shared" si="8"/>
        <v>Afridev Handpump</v>
      </c>
      <c r="AG183" s="72" t="s">
        <v>193</v>
      </c>
      <c r="AH183" s="72" t="s">
        <v>191</v>
      </c>
      <c r="AI183" s="72" t="s">
        <v>16432</v>
      </c>
      <c r="AL183" t="str">
        <f t="shared" si="9"/>
        <v>Protected</v>
      </c>
      <c r="AM183">
        <v>2018</v>
      </c>
      <c r="AN183" s="72" t="s">
        <v>191</v>
      </c>
      <c r="AQ183" t="str">
        <f t="shared" si="10"/>
        <v xml:space="preserve">Normal </v>
      </c>
      <c r="AR183" s="72" t="s">
        <v>194</v>
      </c>
      <c r="AU183" s="72" t="s">
        <v>195</v>
      </c>
      <c r="AV183" s="72" t="s">
        <v>194</v>
      </c>
      <c r="AY183" s="72" t="s">
        <v>191</v>
      </c>
      <c r="AZ183">
        <v>214</v>
      </c>
      <c r="BA183" s="72" t="s">
        <v>93</v>
      </c>
      <c r="BB183" s="72" t="s">
        <v>194</v>
      </c>
      <c r="BD183" s="72" t="s">
        <v>191</v>
      </c>
      <c r="BE183" s="73">
        <v>0.18</v>
      </c>
      <c r="BF183" s="72" t="s">
        <v>191</v>
      </c>
      <c r="BG183" s="72" t="s">
        <v>196</v>
      </c>
      <c r="BH183" s="72" t="s">
        <v>176</v>
      </c>
      <c r="BI183" s="81" t="str">
        <f t="shared" si="11"/>
        <v xml:space="preserve">Turbidity </v>
      </c>
      <c r="BJ183" s="72" t="s">
        <v>191</v>
      </c>
      <c r="BN183">
        <v>72</v>
      </c>
      <c r="BO183">
        <v>24</v>
      </c>
      <c r="BP183" s="72" t="s">
        <v>194</v>
      </c>
      <c r="BR183" s="72" t="s">
        <v>194</v>
      </c>
      <c r="BT183">
        <v>20</v>
      </c>
      <c r="BU183">
        <v>5</v>
      </c>
      <c r="BV183" s="72" t="s">
        <v>191</v>
      </c>
      <c r="BW183" s="72" t="s">
        <v>197</v>
      </c>
      <c r="BX183" t="s">
        <v>2020</v>
      </c>
    </row>
    <row r="184" spans="1:76" x14ac:dyDescent="0.45">
      <c r="A184" t="s">
        <v>2021</v>
      </c>
      <c r="B184" t="s">
        <v>176</v>
      </c>
      <c r="C184" t="s">
        <v>200</v>
      </c>
      <c r="D184" t="s">
        <v>2022</v>
      </c>
      <c r="E184" t="s">
        <v>2023</v>
      </c>
      <c r="F184" t="s">
        <v>872</v>
      </c>
      <c r="G184">
        <v>9</v>
      </c>
      <c r="H184" s="72" t="s">
        <v>1948</v>
      </c>
      <c r="I184" s="72" t="s">
        <v>182</v>
      </c>
      <c r="J184" s="72" t="s">
        <v>183</v>
      </c>
      <c r="K184" s="72" t="s">
        <v>204</v>
      </c>
      <c r="L184" s="72" t="s">
        <v>2024</v>
      </c>
      <c r="M184" s="72" t="s">
        <v>2025</v>
      </c>
      <c r="N184" s="72"/>
      <c r="O184" s="72"/>
      <c r="P184" s="72" t="s">
        <v>2026</v>
      </c>
      <c r="Q184" s="72" t="s">
        <v>2027</v>
      </c>
      <c r="R184" s="72" t="s">
        <v>2028</v>
      </c>
      <c r="S184" s="72" t="s">
        <v>2029</v>
      </c>
      <c r="T184" s="72" t="s">
        <v>2030</v>
      </c>
      <c r="U184" s="72" t="s">
        <v>190</v>
      </c>
      <c r="V184" s="72" t="s">
        <v>176</v>
      </c>
      <c r="W184">
        <v>67</v>
      </c>
      <c r="X184">
        <v>67</v>
      </c>
      <c r="Y184">
        <v>0</v>
      </c>
      <c r="Z184">
        <v>280</v>
      </c>
      <c r="AA184">
        <v>280</v>
      </c>
      <c r="AB184">
        <v>0</v>
      </c>
      <c r="AC184" s="72" t="s">
        <v>191</v>
      </c>
      <c r="AD184" s="72" t="s">
        <v>192</v>
      </c>
      <c r="AE184" s="72" t="s">
        <v>176</v>
      </c>
      <c r="AF184" s="81" t="str">
        <f t="shared" si="8"/>
        <v>Afridev Handpump</v>
      </c>
      <c r="AG184" s="72" t="s">
        <v>193</v>
      </c>
      <c r="AH184" s="72" t="s">
        <v>194</v>
      </c>
      <c r="AI184" s="72" t="s">
        <v>16433</v>
      </c>
      <c r="AL184" t="str">
        <f t="shared" si="9"/>
        <v>Unprotected</v>
      </c>
      <c r="AM184">
        <v>2010</v>
      </c>
      <c r="AN184" s="72" t="s">
        <v>191</v>
      </c>
      <c r="AQ184" t="str">
        <f t="shared" si="10"/>
        <v xml:space="preserve">Normal </v>
      </c>
      <c r="AR184" s="72" t="s">
        <v>191</v>
      </c>
      <c r="AS184">
        <v>1</v>
      </c>
      <c r="AT184">
        <v>14</v>
      </c>
      <c r="AU184" s="72" t="s">
        <v>195</v>
      </c>
      <c r="AV184" s="72" t="s">
        <v>194</v>
      </c>
      <c r="AY184" s="72" t="s">
        <v>191</v>
      </c>
      <c r="AZ184">
        <v>310</v>
      </c>
      <c r="BA184" s="72" t="s">
        <v>93</v>
      </c>
      <c r="BB184" s="72" t="s">
        <v>194</v>
      </c>
      <c r="BD184" s="72" t="s">
        <v>191</v>
      </c>
      <c r="BE184" s="73">
        <v>0.31</v>
      </c>
      <c r="BF184" s="72" t="s">
        <v>194</v>
      </c>
      <c r="BG184" s="80" t="s">
        <v>196</v>
      </c>
      <c r="BI184" s="81" t="str">
        <f t="shared" si="11"/>
        <v xml:space="preserve">Turbidity </v>
      </c>
      <c r="BN184">
        <v>53</v>
      </c>
      <c r="BO184">
        <v>24</v>
      </c>
      <c r="BP184" s="72" t="s">
        <v>194</v>
      </c>
      <c r="BR184" s="72" t="s">
        <v>194</v>
      </c>
      <c r="BT184">
        <v>40</v>
      </c>
      <c r="BU184">
        <v>8</v>
      </c>
      <c r="BV184" s="72" t="s">
        <v>191</v>
      </c>
      <c r="BW184" s="72" t="s">
        <v>197</v>
      </c>
      <c r="BX184" t="s">
        <v>2031</v>
      </c>
    </row>
    <row r="185" spans="1:76" x14ac:dyDescent="0.45">
      <c r="A185" t="s">
        <v>2032</v>
      </c>
      <c r="B185" t="s">
        <v>176</v>
      </c>
      <c r="C185" t="s">
        <v>297</v>
      </c>
      <c r="D185" t="s">
        <v>2033</v>
      </c>
      <c r="E185" t="s">
        <v>2034</v>
      </c>
      <c r="F185" t="s">
        <v>2035</v>
      </c>
      <c r="G185">
        <v>9</v>
      </c>
      <c r="H185" s="72" t="s">
        <v>1948</v>
      </c>
      <c r="I185" s="72" t="s">
        <v>182</v>
      </c>
      <c r="J185" s="72" t="s">
        <v>183</v>
      </c>
      <c r="K185" s="72" t="s">
        <v>204</v>
      </c>
      <c r="L185" s="72" t="s">
        <v>1545</v>
      </c>
      <c r="M185" s="72" t="s">
        <v>2036</v>
      </c>
      <c r="N185" s="72"/>
      <c r="O185" s="72"/>
      <c r="P185" s="72" t="s">
        <v>2037</v>
      </c>
      <c r="Q185" s="72" t="s">
        <v>2038</v>
      </c>
      <c r="R185" s="72" t="s">
        <v>1993</v>
      </c>
      <c r="S185" s="72" t="s">
        <v>2039</v>
      </c>
      <c r="T185" s="72" t="s">
        <v>1896</v>
      </c>
      <c r="U185" s="72" t="s">
        <v>745</v>
      </c>
      <c r="V185" s="72" t="s">
        <v>176</v>
      </c>
      <c r="W185">
        <v>82</v>
      </c>
      <c r="X185">
        <v>82</v>
      </c>
      <c r="Y185">
        <v>0</v>
      </c>
      <c r="Z185">
        <v>410</v>
      </c>
      <c r="AA185">
        <v>410</v>
      </c>
      <c r="AB185">
        <v>0</v>
      </c>
      <c r="AC185" s="72" t="s">
        <v>191</v>
      </c>
      <c r="AD185" s="72" t="s">
        <v>192</v>
      </c>
      <c r="AE185" s="72" t="s">
        <v>176</v>
      </c>
      <c r="AF185" s="81" t="str">
        <f t="shared" si="8"/>
        <v>Afridev Handpump</v>
      </c>
      <c r="AG185" s="72" t="s">
        <v>193</v>
      </c>
      <c r="AH185" s="72" t="s">
        <v>191</v>
      </c>
      <c r="AI185" s="72" t="s">
        <v>16432</v>
      </c>
      <c r="AL185" t="str">
        <f t="shared" si="9"/>
        <v>Protected</v>
      </c>
      <c r="AM185">
        <v>2017</v>
      </c>
      <c r="AN185" s="72" t="s">
        <v>191</v>
      </c>
      <c r="AQ185" t="str">
        <f t="shared" si="10"/>
        <v xml:space="preserve">Normal </v>
      </c>
      <c r="AR185" s="72" t="s">
        <v>194</v>
      </c>
      <c r="AU185" s="72" t="s">
        <v>195</v>
      </c>
      <c r="AV185" s="72" t="s">
        <v>194</v>
      </c>
      <c r="AY185" s="72" t="s">
        <v>191</v>
      </c>
      <c r="AZ185">
        <v>1109</v>
      </c>
      <c r="BA185" s="72" t="s">
        <v>93</v>
      </c>
      <c r="BB185" s="72" t="s">
        <v>194</v>
      </c>
      <c r="BD185" s="72" t="s">
        <v>191</v>
      </c>
      <c r="BE185" s="73">
        <v>0.3</v>
      </c>
      <c r="BF185" s="72" t="s">
        <v>194</v>
      </c>
      <c r="BG185" s="80" t="s">
        <v>196</v>
      </c>
      <c r="BI185" s="81" t="str">
        <f t="shared" si="11"/>
        <v xml:space="preserve">Turbidity </v>
      </c>
      <c r="BN185">
        <v>55</v>
      </c>
      <c r="BO185">
        <v>24</v>
      </c>
      <c r="BP185" s="72" t="s">
        <v>194</v>
      </c>
      <c r="BR185" s="72" t="s">
        <v>194</v>
      </c>
      <c r="BT185">
        <v>25</v>
      </c>
      <c r="BU185">
        <v>5</v>
      </c>
      <c r="BV185" s="72" t="s">
        <v>191</v>
      </c>
      <c r="BW185" s="72" t="s">
        <v>197</v>
      </c>
      <c r="BX185" t="s">
        <v>2040</v>
      </c>
    </row>
    <row r="186" spans="1:76" x14ac:dyDescent="0.45">
      <c r="A186" t="s">
        <v>2041</v>
      </c>
      <c r="B186" t="s">
        <v>176</v>
      </c>
      <c r="C186" t="s">
        <v>457</v>
      </c>
      <c r="D186" t="s">
        <v>2042</v>
      </c>
      <c r="E186" t="s">
        <v>2043</v>
      </c>
      <c r="F186" t="s">
        <v>2044</v>
      </c>
      <c r="G186">
        <v>9</v>
      </c>
      <c r="H186" s="72" t="s">
        <v>1948</v>
      </c>
      <c r="I186" s="72" t="s">
        <v>182</v>
      </c>
      <c r="J186" s="72" t="s">
        <v>183</v>
      </c>
      <c r="K186" s="72" t="s">
        <v>184</v>
      </c>
      <c r="L186" s="72" t="s">
        <v>288</v>
      </c>
      <c r="M186" s="72" t="s">
        <v>645</v>
      </c>
      <c r="N186" s="72"/>
      <c r="O186" s="72"/>
      <c r="P186" s="72" t="s">
        <v>2045</v>
      </c>
      <c r="Q186" s="72" t="s">
        <v>2046</v>
      </c>
      <c r="R186" s="72" t="s">
        <v>346</v>
      </c>
      <c r="S186" s="72" t="s">
        <v>2047</v>
      </c>
      <c r="T186" s="72" t="s">
        <v>2048</v>
      </c>
      <c r="U186" s="72" t="s">
        <v>251</v>
      </c>
      <c r="V186" s="72" t="s">
        <v>176</v>
      </c>
      <c r="W186">
        <v>81</v>
      </c>
      <c r="X186">
        <v>101</v>
      </c>
      <c r="Y186">
        <v>0</v>
      </c>
      <c r="Z186">
        <v>500</v>
      </c>
      <c r="AA186">
        <v>500</v>
      </c>
      <c r="AB186">
        <v>0</v>
      </c>
      <c r="AC186" s="72" t="s">
        <v>191</v>
      </c>
      <c r="AD186" s="72" t="s">
        <v>192</v>
      </c>
      <c r="AE186" s="72" t="s">
        <v>176</v>
      </c>
      <c r="AF186" s="81" t="str">
        <f t="shared" si="8"/>
        <v>Afridev Handpump</v>
      </c>
      <c r="AG186" s="72" t="s">
        <v>193</v>
      </c>
      <c r="AH186" s="72" t="s">
        <v>191</v>
      </c>
      <c r="AI186" s="72" t="s">
        <v>16432</v>
      </c>
      <c r="AL186" t="str">
        <f t="shared" si="9"/>
        <v>Protected</v>
      </c>
      <c r="AM186">
        <v>2015</v>
      </c>
      <c r="AN186" s="72" t="s">
        <v>191</v>
      </c>
      <c r="AQ186" t="str">
        <f t="shared" si="10"/>
        <v xml:space="preserve">Normal </v>
      </c>
      <c r="AR186" s="72" t="s">
        <v>191</v>
      </c>
      <c r="AS186">
        <v>2</v>
      </c>
      <c r="AT186">
        <v>120</v>
      </c>
      <c r="AU186" s="72" t="s">
        <v>195</v>
      </c>
      <c r="AV186" s="72" t="s">
        <v>194</v>
      </c>
      <c r="AY186" s="72" t="s">
        <v>191</v>
      </c>
      <c r="AZ186">
        <v>1612</v>
      </c>
      <c r="BA186" s="72" t="s">
        <v>93</v>
      </c>
      <c r="BB186" s="72" t="s">
        <v>194</v>
      </c>
      <c r="BD186" s="72" t="s">
        <v>191</v>
      </c>
      <c r="BE186" s="73">
        <v>0.34</v>
      </c>
      <c r="BF186" s="72" t="s">
        <v>191</v>
      </c>
      <c r="BG186" s="72" t="s">
        <v>196</v>
      </c>
      <c r="BH186" s="72" t="s">
        <v>176</v>
      </c>
      <c r="BI186" s="81" t="str">
        <f t="shared" si="11"/>
        <v xml:space="preserve">Turbidity </v>
      </c>
      <c r="BJ186" s="72" t="s">
        <v>191</v>
      </c>
      <c r="BN186">
        <v>90</v>
      </c>
      <c r="BO186">
        <v>24</v>
      </c>
      <c r="BP186" s="72" t="s">
        <v>194</v>
      </c>
      <c r="BR186" s="72" t="s">
        <v>194</v>
      </c>
      <c r="BT186">
        <v>20</v>
      </c>
      <c r="BU186">
        <v>20</v>
      </c>
      <c r="BV186" s="72" t="s">
        <v>191</v>
      </c>
      <c r="BW186" s="72" t="s">
        <v>197</v>
      </c>
      <c r="BX186" t="s">
        <v>2049</v>
      </c>
    </row>
    <row r="187" spans="1:76" x14ac:dyDescent="0.45">
      <c r="A187" t="s">
        <v>2050</v>
      </c>
      <c r="B187" t="s">
        <v>176</v>
      </c>
      <c r="C187" t="s">
        <v>230</v>
      </c>
      <c r="D187" t="s">
        <v>2051</v>
      </c>
      <c r="E187" t="s">
        <v>2052</v>
      </c>
      <c r="F187" t="s">
        <v>2053</v>
      </c>
      <c r="G187">
        <v>9</v>
      </c>
      <c r="H187" s="72" t="s">
        <v>1948</v>
      </c>
      <c r="I187" s="72" t="s">
        <v>182</v>
      </c>
      <c r="J187" s="72" t="s">
        <v>183</v>
      </c>
      <c r="K187" s="72" t="s">
        <v>220</v>
      </c>
      <c r="L187" s="72" t="s">
        <v>2054</v>
      </c>
      <c r="M187" s="72" t="s">
        <v>2054</v>
      </c>
      <c r="N187" s="72"/>
      <c r="O187" s="72"/>
      <c r="P187" s="72" t="s">
        <v>2055</v>
      </c>
      <c r="Q187" s="72" t="s">
        <v>2056</v>
      </c>
      <c r="R187" s="72" t="s">
        <v>755</v>
      </c>
      <c r="S187" s="72" t="s">
        <v>2057</v>
      </c>
      <c r="T187" s="72" t="s">
        <v>2058</v>
      </c>
      <c r="U187" s="72" t="s">
        <v>226</v>
      </c>
      <c r="V187" s="72" t="s">
        <v>176</v>
      </c>
      <c r="W187">
        <v>187</v>
      </c>
      <c r="X187">
        <v>187</v>
      </c>
      <c r="Y187">
        <v>0</v>
      </c>
      <c r="Z187">
        <v>175</v>
      </c>
      <c r="AA187">
        <v>935</v>
      </c>
      <c r="AB187">
        <v>0</v>
      </c>
      <c r="AC187" s="72" t="s">
        <v>191</v>
      </c>
      <c r="AD187" s="72" t="s">
        <v>192</v>
      </c>
      <c r="AE187" s="72" t="s">
        <v>176</v>
      </c>
      <c r="AF187" s="81" t="str">
        <f t="shared" si="8"/>
        <v>Afridev Handpump</v>
      </c>
      <c r="AG187" s="72" t="s">
        <v>193</v>
      </c>
      <c r="AH187" s="72" t="s">
        <v>191</v>
      </c>
      <c r="AI187" s="72" t="s">
        <v>16432</v>
      </c>
      <c r="AL187" t="str">
        <f t="shared" si="9"/>
        <v>Protected</v>
      </c>
      <c r="AM187">
        <v>2004</v>
      </c>
      <c r="AN187" s="72" t="s">
        <v>191</v>
      </c>
      <c r="AQ187" t="str">
        <f t="shared" si="10"/>
        <v xml:space="preserve">Poor </v>
      </c>
      <c r="AR187" s="72" t="s">
        <v>191</v>
      </c>
      <c r="AS187">
        <v>5</v>
      </c>
      <c r="AT187">
        <v>2</v>
      </c>
      <c r="AU187" s="72" t="s">
        <v>195</v>
      </c>
      <c r="AV187" s="72" t="s">
        <v>194</v>
      </c>
      <c r="AY187" s="72" t="s">
        <v>191</v>
      </c>
      <c r="AZ187">
        <v>123</v>
      </c>
      <c r="BA187" s="72" t="s">
        <v>93</v>
      </c>
      <c r="BB187" s="72" t="s">
        <v>194</v>
      </c>
      <c r="BD187" s="72" t="s">
        <v>191</v>
      </c>
      <c r="BE187" s="73">
        <v>0.27</v>
      </c>
      <c r="BF187" s="72" t="s">
        <v>191</v>
      </c>
      <c r="BG187" s="72" t="s">
        <v>196</v>
      </c>
      <c r="BH187" s="72" t="s">
        <v>176</v>
      </c>
      <c r="BI187" s="81" t="str">
        <f t="shared" si="11"/>
        <v xml:space="preserve">Turbidity </v>
      </c>
      <c r="BJ187" s="72" t="s">
        <v>191</v>
      </c>
      <c r="BN187">
        <v>85</v>
      </c>
      <c r="BO187">
        <v>24</v>
      </c>
      <c r="BP187" s="72" t="s">
        <v>194</v>
      </c>
      <c r="BR187" s="72" t="s">
        <v>194</v>
      </c>
      <c r="BT187">
        <v>20</v>
      </c>
      <c r="BU187">
        <v>6</v>
      </c>
      <c r="BV187" s="72" t="s">
        <v>191</v>
      </c>
      <c r="BW187" s="72" t="s">
        <v>227</v>
      </c>
      <c r="BX187" t="s">
        <v>2059</v>
      </c>
    </row>
    <row r="188" spans="1:76" x14ac:dyDescent="0.45">
      <c r="A188" t="s">
        <v>2060</v>
      </c>
      <c r="B188" t="s">
        <v>176</v>
      </c>
      <c r="C188" t="s">
        <v>427</v>
      </c>
      <c r="D188" t="s">
        <v>2061</v>
      </c>
      <c r="E188" t="s">
        <v>2062</v>
      </c>
      <c r="F188" t="s">
        <v>2063</v>
      </c>
      <c r="G188">
        <v>9</v>
      </c>
      <c r="H188" s="72" t="s">
        <v>1948</v>
      </c>
      <c r="I188" s="72" t="s">
        <v>182</v>
      </c>
      <c r="J188" s="72" t="s">
        <v>183</v>
      </c>
      <c r="K188" s="72" t="s">
        <v>184</v>
      </c>
      <c r="L188" s="72" t="s">
        <v>288</v>
      </c>
      <c r="M188" s="72" t="s">
        <v>645</v>
      </c>
      <c r="N188" s="72"/>
      <c r="O188" s="72"/>
      <c r="P188" s="72" t="s">
        <v>2064</v>
      </c>
      <c r="Q188" s="72" t="s">
        <v>2065</v>
      </c>
      <c r="R188" s="72" t="s">
        <v>1675</v>
      </c>
      <c r="S188" s="72" t="s">
        <v>2066</v>
      </c>
      <c r="T188" s="72" t="s">
        <v>1746</v>
      </c>
      <c r="U188" s="72" t="s">
        <v>251</v>
      </c>
      <c r="V188" s="72" t="s">
        <v>176</v>
      </c>
      <c r="W188">
        <v>15</v>
      </c>
      <c r="X188">
        <v>15</v>
      </c>
      <c r="Y188">
        <v>0</v>
      </c>
      <c r="Z188">
        <v>75</v>
      </c>
      <c r="AA188">
        <v>75</v>
      </c>
      <c r="AB188">
        <v>0</v>
      </c>
      <c r="AC188" s="72" t="s">
        <v>191</v>
      </c>
      <c r="AD188" s="72" t="s">
        <v>192</v>
      </c>
      <c r="AE188" s="72" t="s">
        <v>176</v>
      </c>
      <c r="AF188" s="81" t="str">
        <f t="shared" si="8"/>
        <v>Afridev Handpump</v>
      </c>
      <c r="AG188" s="72" t="s">
        <v>193</v>
      </c>
      <c r="AH188" s="72" t="s">
        <v>191</v>
      </c>
      <c r="AI188" s="72" t="s">
        <v>16432</v>
      </c>
      <c r="AL188" t="str">
        <f t="shared" si="9"/>
        <v>Protected</v>
      </c>
      <c r="AM188">
        <v>1999</v>
      </c>
      <c r="AN188" s="72" t="s">
        <v>191</v>
      </c>
      <c r="AQ188" t="str">
        <f t="shared" si="10"/>
        <v xml:space="preserve">Normal </v>
      </c>
      <c r="AR188" s="72" t="s">
        <v>191</v>
      </c>
      <c r="AS188">
        <v>3</v>
      </c>
      <c r="AT188">
        <v>12</v>
      </c>
      <c r="AU188" s="72" t="s">
        <v>195</v>
      </c>
      <c r="AV188" s="72" t="s">
        <v>194</v>
      </c>
      <c r="AY188" s="72" t="s">
        <v>191</v>
      </c>
      <c r="AZ188">
        <v>1509</v>
      </c>
      <c r="BA188" s="72" t="s">
        <v>93</v>
      </c>
      <c r="BB188" s="72" t="s">
        <v>194</v>
      </c>
      <c r="BD188" s="72" t="s">
        <v>191</v>
      </c>
      <c r="BE188" s="73">
        <v>0.22</v>
      </c>
      <c r="BF188" s="72" t="s">
        <v>191</v>
      </c>
      <c r="BG188" s="72" t="s">
        <v>196</v>
      </c>
      <c r="BH188" s="72" t="s">
        <v>176</v>
      </c>
      <c r="BI188" s="81" t="str">
        <f t="shared" si="11"/>
        <v xml:space="preserve">Turbidity </v>
      </c>
      <c r="BJ188" s="72" t="s">
        <v>191</v>
      </c>
      <c r="BN188">
        <v>80</v>
      </c>
      <c r="BO188">
        <v>24</v>
      </c>
      <c r="BP188" s="72" t="s">
        <v>194</v>
      </c>
      <c r="BR188" s="72" t="s">
        <v>194</v>
      </c>
      <c r="BT188">
        <v>40</v>
      </c>
      <c r="BU188">
        <v>240</v>
      </c>
      <c r="BV188" s="72" t="s">
        <v>191</v>
      </c>
      <c r="BW188" s="72" t="s">
        <v>197</v>
      </c>
      <c r="BX188" t="s">
        <v>2067</v>
      </c>
    </row>
    <row r="189" spans="1:76" x14ac:dyDescent="0.45">
      <c r="A189" t="s">
        <v>2068</v>
      </c>
      <c r="B189" t="s">
        <v>176</v>
      </c>
      <c r="C189" t="s">
        <v>600</v>
      </c>
      <c r="D189" t="s">
        <v>2069</v>
      </c>
      <c r="E189" t="s">
        <v>2070</v>
      </c>
      <c r="F189" t="s">
        <v>1322</v>
      </c>
      <c r="G189">
        <v>9</v>
      </c>
      <c r="H189" s="72" t="s">
        <v>1948</v>
      </c>
      <c r="I189" s="72" t="s">
        <v>182</v>
      </c>
      <c r="J189" s="72" t="s">
        <v>183</v>
      </c>
      <c r="K189" s="72" t="s">
        <v>605</v>
      </c>
      <c r="L189" s="72" t="s">
        <v>1949</v>
      </c>
      <c r="M189" s="72" t="s">
        <v>1950</v>
      </c>
      <c r="N189" s="72"/>
      <c r="O189" s="72"/>
      <c r="P189" s="72" t="s">
        <v>2071</v>
      </c>
      <c r="Q189" s="72" t="s">
        <v>2072</v>
      </c>
      <c r="R189" s="72" t="s">
        <v>834</v>
      </c>
      <c r="S189" s="72" t="s">
        <v>2073</v>
      </c>
      <c r="T189" s="72" t="s">
        <v>1955</v>
      </c>
      <c r="U189" s="72" t="s">
        <v>226</v>
      </c>
      <c r="V189" s="72" t="s">
        <v>176</v>
      </c>
      <c r="W189">
        <v>106</v>
      </c>
      <c r="X189">
        <v>106</v>
      </c>
      <c r="Y189">
        <v>0</v>
      </c>
      <c r="Z189">
        <v>54</v>
      </c>
      <c r="AA189">
        <v>106</v>
      </c>
      <c r="AB189">
        <v>0</v>
      </c>
      <c r="AC189" s="72" t="s">
        <v>191</v>
      </c>
      <c r="AD189" s="72" t="s">
        <v>192</v>
      </c>
      <c r="AE189" s="72" t="s">
        <v>176</v>
      </c>
      <c r="AF189" s="81" t="str">
        <f t="shared" si="8"/>
        <v>Afridev Handpump</v>
      </c>
      <c r="AG189" s="72" t="s">
        <v>193</v>
      </c>
      <c r="AH189" s="72" t="s">
        <v>191</v>
      </c>
      <c r="AI189" s="72" t="s">
        <v>16432</v>
      </c>
      <c r="AL189" t="str">
        <f t="shared" si="9"/>
        <v>Protected</v>
      </c>
      <c r="AM189">
        <v>2013</v>
      </c>
      <c r="AN189" s="72" t="s">
        <v>191</v>
      </c>
      <c r="AQ189" t="str">
        <f t="shared" si="10"/>
        <v xml:space="preserve">Normal </v>
      </c>
      <c r="AR189" s="72" t="s">
        <v>191</v>
      </c>
      <c r="AS189">
        <v>3</v>
      </c>
      <c r="AT189">
        <v>1</v>
      </c>
      <c r="AU189" s="72" t="s">
        <v>195</v>
      </c>
      <c r="AV189" s="72" t="s">
        <v>194</v>
      </c>
      <c r="AY189" s="72" t="s">
        <v>191</v>
      </c>
      <c r="AZ189">
        <v>1309</v>
      </c>
      <c r="BA189" s="72" t="s">
        <v>93</v>
      </c>
      <c r="BB189" s="72" t="s">
        <v>194</v>
      </c>
      <c r="BD189" s="72" t="s">
        <v>191</v>
      </c>
      <c r="BE189" s="73">
        <v>0.37</v>
      </c>
      <c r="BF189" s="72" t="s">
        <v>191</v>
      </c>
      <c r="BG189" s="72" t="s">
        <v>196</v>
      </c>
      <c r="BH189" s="72" t="s">
        <v>176</v>
      </c>
      <c r="BI189" s="81" t="str">
        <f t="shared" si="11"/>
        <v xml:space="preserve">Turbidity </v>
      </c>
      <c r="BJ189" s="72" t="s">
        <v>191</v>
      </c>
      <c r="BN189">
        <v>49</v>
      </c>
      <c r="BO189">
        <v>24</v>
      </c>
      <c r="BP189" s="72" t="s">
        <v>194</v>
      </c>
      <c r="BR189" s="72" t="s">
        <v>194</v>
      </c>
      <c r="BT189">
        <v>20</v>
      </c>
      <c r="BU189">
        <v>4</v>
      </c>
      <c r="BV189" s="72" t="s">
        <v>191</v>
      </c>
      <c r="BW189" s="72" t="s">
        <v>197</v>
      </c>
      <c r="BX189" t="s">
        <v>2074</v>
      </c>
    </row>
    <row r="190" spans="1:76" x14ac:dyDescent="0.45">
      <c r="A190" t="s">
        <v>2075</v>
      </c>
      <c r="B190" t="s">
        <v>176</v>
      </c>
      <c r="C190" t="s">
        <v>200</v>
      </c>
      <c r="D190" t="s">
        <v>2076</v>
      </c>
      <c r="E190" t="s">
        <v>2077</v>
      </c>
      <c r="F190" t="s">
        <v>2078</v>
      </c>
      <c r="G190">
        <v>9</v>
      </c>
      <c r="H190" s="72" t="s">
        <v>1948</v>
      </c>
      <c r="I190" s="72" t="s">
        <v>182</v>
      </c>
      <c r="J190" s="72" t="s">
        <v>183</v>
      </c>
      <c r="K190" s="72" t="s">
        <v>204</v>
      </c>
      <c r="L190" s="72" t="s">
        <v>2024</v>
      </c>
      <c r="M190" s="72" t="s">
        <v>2025</v>
      </c>
      <c r="N190" s="72"/>
      <c r="O190" s="72"/>
      <c r="P190" s="72" t="s">
        <v>2079</v>
      </c>
      <c r="Q190" s="72" t="s">
        <v>2080</v>
      </c>
      <c r="R190" s="72" t="s">
        <v>2081</v>
      </c>
      <c r="S190" s="72" t="s">
        <v>2082</v>
      </c>
      <c r="T190" s="72" t="s">
        <v>2030</v>
      </c>
      <c r="U190" s="72" t="s">
        <v>478</v>
      </c>
      <c r="V190" s="72" t="s">
        <v>176</v>
      </c>
      <c r="W190">
        <v>67</v>
      </c>
      <c r="X190">
        <v>67</v>
      </c>
      <c r="Y190">
        <v>0</v>
      </c>
      <c r="Z190">
        <v>250</v>
      </c>
      <c r="AA190">
        <v>250</v>
      </c>
      <c r="AB190">
        <v>0</v>
      </c>
      <c r="AC190" s="72" t="s">
        <v>191</v>
      </c>
      <c r="AD190" s="72" t="s">
        <v>192</v>
      </c>
      <c r="AE190" s="72" t="s">
        <v>176</v>
      </c>
      <c r="AF190" s="81" t="str">
        <f t="shared" si="8"/>
        <v>Afridev Handpump</v>
      </c>
      <c r="AG190" s="72" t="s">
        <v>193</v>
      </c>
      <c r="AH190" s="72" t="s">
        <v>191</v>
      </c>
      <c r="AI190" s="72" t="s">
        <v>16432</v>
      </c>
      <c r="AL190" t="str">
        <f t="shared" si="9"/>
        <v>Protected</v>
      </c>
      <c r="AM190">
        <v>1998</v>
      </c>
      <c r="AN190" s="72" t="s">
        <v>191</v>
      </c>
      <c r="AQ190" t="str">
        <f t="shared" si="10"/>
        <v xml:space="preserve">Normal </v>
      </c>
      <c r="AR190" s="72" t="s">
        <v>191</v>
      </c>
      <c r="AS190">
        <v>1</v>
      </c>
      <c r="AT190">
        <v>5</v>
      </c>
      <c r="AU190" s="72" t="s">
        <v>195</v>
      </c>
      <c r="AV190" s="72" t="s">
        <v>194</v>
      </c>
      <c r="AY190" s="72" t="s">
        <v>191</v>
      </c>
      <c r="AZ190">
        <v>311</v>
      </c>
      <c r="BA190" s="72" t="s">
        <v>93</v>
      </c>
      <c r="BB190" s="72" t="s">
        <v>194</v>
      </c>
      <c r="BD190" s="72" t="s">
        <v>191</v>
      </c>
      <c r="BE190" s="73">
        <v>1.1599999999999999</v>
      </c>
      <c r="BF190" s="72" t="s">
        <v>194</v>
      </c>
      <c r="BG190" s="80" t="s">
        <v>196</v>
      </c>
      <c r="BI190" s="81" t="str">
        <f t="shared" si="11"/>
        <v xml:space="preserve">Turbidity </v>
      </c>
      <c r="BN190">
        <v>61</v>
      </c>
      <c r="BO190">
        <v>24</v>
      </c>
      <c r="BP190" s="72" t="s">
        <v>194</v>
      </c>
      <c r="BR190" s="72" t="s">
        <v>194</v>
      </c>
      <c r="BT190">
        <v>20</v>
      </c>
      <c r="BU190">
        <v>6</v>
      </c>
      <c r="BV190" s="72" t="s">
        <v>191</v>
      </c>
      <c r="BW190" s="72" t="s">
        <v>197</v>
      </c>
      <c r="BX190" t="s">
        <v>2083</v>
      </c>
    </row>
    <row r="191" spans="1:76" x14ac:dyDescent="0.45">
      <c r="A191" t="s">
        <v>2084</v>
      </c>
      <c r="B191" t="s">
        <v>176</v>
      </c>
      <c r="C191" t="s">
        <v>230</v>
      </c>
      <c r="D191" t="s">
        <v>2085</v>
      </c>
      <c r="E191" t="s">
        <v>2086</v>
      </c>
      <c r="F191" t="s">
        <v>2087</v>
      </c>
      <c r="G191">
        <v>9</v>
      </c>
      <c r="H191" s="72" t="s">
        <v>1948</v>
      </c>
      <c r="I191" s="72" t="s">
        <v>182</v>
      </c>
      <c r="J191" s="72" t="s">
        <v>183</v>
      </c>
      <c r="K191" s="72" t="s">
        <v>220</v>
      </c>
      <c r="L191" s="72" t="s">
        <v>2054</v>
      </c>
      <c r="M191" s="72" t="s">
        <v>2054</v>
      </c>
      <c r="N191" s="72"/>
      <c r="O191" s="72"/>
      <c r="P191" s="72" t="s">
        <v>2088</v>
      </c>
      <c r="Q191" s="72" t="s">
        <v>2089</v>
      </c>
      <c r="R191" s="72" t="s">
        <v>1366</v>
      </c>
      <c r="S191" s="72" t="s">
        <v>2090</v>
      </c>
      <c r="T191" s="72"/>
      <c r="U191" s="72" t="s">
        <v>226</v>
      </c>
      <c r="V191" s="72" t="s">
        <v>176</v>
      </c>
      <c r="W191">
        <v>187</v>
      </c>
      <c r="X191">
        <v>187</v>
      </c>
      <c r="Y191">
        <v>0</v>
      </c>
      <c r="Z191">
        <v>76</v>
      </c>
      <c r="AA191">
        <v>935</v>
      </c>
      <c r="AB191">
        <v>0</v>
      </c>
      <c r="AC191" s="72" t="s">
        <v>191</v>
      </c>
      <c r="AD191" s="72" t="s">
        <v>192</v>
      </c>
      <c r="AE191" s="72" t="s">
        <v>176</v>
      </c>
      <c r="AF191" s="81" t="str">
        <f t="shared" si="8"/>
        <v>Afridev Handpump</v>
      </c>
      <c r="AG191" s="72" t="s">
        <v>193</v>
      </c>
      <c r="AH191" s="72" t="s">
        <v>191</v>
      </c>
      <c r="AI191" s="72" t="s">
        <v>16432</v>
      </c>
      <c r="AL191" t="str">
        <f t="shared" si="9"/>
        <v>Protected</v>
      </c>
      <c r="AM191">
        <v>2014</v>
      </c>
      <c r="AN191" s="72" t="s">
        <v>191</v>
      </c>
      <c r="AQ191" t="str">
        <f t="shared" si="10"/>
        <v xml:space="preserve">Normal </v>
      </c>
      <c r="AR191" s="72" t="s">
        <v>194</v>
      </c>
      <c r="AU191" s="72" t="s">
        <v>195</v>
      </c>
      <c r="AV191" s="72" t="s">
        <v>194</v>
      </c>
      <c r="AY191" s="72" t="s">
        <v>191</v>
      </c>
      <c r="AZ191">
        <v>1724</v>
      </c>
      <c r="BA191" s="72" t="s">
        <v>93</v>
      </c>
      <c r="BB191" s="72" t="s">
        <v>194</v>
      </c>
      <c r="BD191" s="72" t="s">
        <v>191</v>
      </c>
      <c r="BE191" s="73">
        <v>0.49</v>
      </c>
      <c r="BF191" s="72" t="s">
        <v>191</v>
      </c>
      <c r="BG191" s="72" t="s">
        <v>196</v>
      </c>
      <c r="BH191" s="72" t="s">
        <v>176</v>
      </c>
      <c r="BI191" s="81" t="str">
        <f t="shared" si="11"/>
        <v xml:space="preserve">Turbidity </v>
      </c>
      <c r="BJ191" s="72" t="s">
        <v>191</v>
      </c>
      <c r="BN191">
        <v>73</v>
      </c>
      <c r="BO191">
        <v>24</v>
      </c>
      <c r="BP191" s="72" t="s">
        <v>194</v>
      </c>
      <c r="BR191" s="72" t="s">
        <v>194</v>
      </c>
      <c r="BT191">
        <v>20</v>
      </c>
      <c r="BU191">
        <v>7</v>
      </c>
      <c r="BV191" s="72" t="s">
        <v>191</v>
      </c>
      <c r="BW191" s="72" t="s">
        <v>197</v>
      </c>
      <c r="BX191" t="s">
        <v>2091</v>
      </c>
    </row>
    <row r="192" spans="1:76" x14ac:dyDescent="0.45">
      <c r="A192" t="s">
        <v>2092</v>
      </c>
      <c r="B192" t="s">
        <v>176</v>
      </c>
      <c r="C192" t="s">
        <v>284</v>
      </c>
      <c r="D192" t="s">
        <v>2093</v>
      </c>
      <c r="E192" t="s">
        <v>2094</v>
      </c>
      <c r="F192" t="s">
        <v>2095</v>
      </c>
      <c r="G192">
        <v>9</v>
      </c>
      <c r="H192" s="72" t="s">
        <v>1948</v>
      </c>
      <c r="I192" s="72" t="s">
        <v>182</v>
      </c>
      <c r="J192" s="72" t="s">
        <v>183</v>
      </c>
      <c r="K192" s="72" t="s">
        <v>184</v>
      </c>
      <c r="L192" s="72" t="s">
        <v>812</v>
      </c>
      <c r="M192" s="72" t="s">
        <v>2096</v>
      </c>
      <c r="N192" s="72"/>
      <c r="O192" s="72"/>
      <c r="P192" s="72" t="s">
        <v>2097</v>
      </c>
      <c r="Q192" s="72" t="s">
        <v>2098</v>
      </c>
      <c r="R192" s="72" t="s">
        <v>2099</v>
      </c>
      <c r="S192" s="72" t="s">
        <v>2100</v>
      </c>
      <c r="T192" s="72" t="s">
        <v>2096</v>
      </c>
      <c r="U192" s="72" t="s">
        <v>251</v>
      </c>
      <c r="V192" s="72" t="s">
        <v>176</v>
      </c>
      <c r="W192">
        <v>70</v>
      </c>
      <c r="X192">
        <v>70</v>
      </c>
      <c r="Y192">
        <v>0</v>
      </c>
      <c r="Z192">
        <v>350</v>
      </c>
      <c r="AA192">
        <v>350</v>
      </c>
      <c r="AB192">
        <v>0</v>
      </c>
      <c r="AC192" s="72" t="s">
        <v>191</v>
      </c>
      <c r="AD192" s="72" t="s">
        <v>192</v>
      </c>
      <c r="AE192" s="72" t="s">
        <v>176</v>
      </c>
      <c r="AF192" s="81" t="str">
        <f t="shared" si="8"/>
        <v>Afridev Handpump</v>
      </c>
      <c r="AG192" s="72" t="s">
        <v>193</v>
      </c>
      <c r="AH192" s="72" t="s">
        <v>191</v>
      </c>
      <c r="AI192" s="72" t="s">
        <v>16432</v>
      </c>
      <c r="AL192" t="str">
        <f t="shared" si="9"/>
        <v>Protected</v>
      </c>
      <c r="AM192">
        <v>2002</v>
      </c>
      <c r="AN192" s="72" t="s">
        <v>191</v>
      </c>
      <c r="AQ192" t="str">
        <f t="shared" si="10"/>
        <v xml:space="preserve">Normal </v>
      </c>
      <c r="AR192" s="72" t="s">
        <v>191</v>
      </c>
      <c r="AS192">
        <v>3</v>
      </c>
      <c r="AT192">
        <v>3</v>
      </c>
      <c r="AU192" s="72" t="s">
        <v>195</v>
      </c>
      <c r="AV192" s="72" t="s">
        <v>194</v>
      </c>
      <c r="AY192" s="72" t="s">
        <v>191</v>
      </c>
      <c r="AZ192">
        <v>1915</v>
      </c>
      <c r="BA192" s="72" t="s">
        <v>93</v>
      </c>
      <c r="BB192" s="72" t="s">
        <v>194</v>
      </c>
      <c r="BD192" s="72" t="s">
        <v>191</v>
      </c>
      <c r="BE192" s="73">
        <v>1.62</v>
      </c>
      <c r="BF192" s="72" t="s">
        <v>194</v>
      </c>
      <c r="BG192" s="80" t="s">
        <v>196</v>
      </c>
      <c r="BI192" s="81" t="str">
        <f t="shared" si="11"/>
        <v xml:space="preserve">Turbidity </v>
      </c>
      <c r="BN192">
        <v>46</v>
      </c>
      <c r="BO192">
        <v>24</v>
      </c>
      <c r="BP192" s="72" t="s">
        <v>194</v>
      </c>
      <c r="BR192" s="72" t="s">
        <v>194</v>
      </c>
      <c r="BT192">
        <v>40</v>
      </c>
      <c r="BU192">
        <v>4</v>
      </c>
      <c r="BV192" s="72" t="s">
        <v>191</v>
      </c>
      <c r="BW192" s="72" t="s">
        <v>197</v>
      </c>
      <c r="BX192" t="s">
        <v>2101</v>
      </c>
    </row>
    <row r="193" spans="1:76" x14ac:dyDescent="0.45">
      <c r="A193" t="s">
        <v>2102</v>
      </c>
      <c r="B193" t="s">
        <v>176</v>
      </c>
      <c r="C193" t="s">
        <v>600</v>
      </c>
      <c r="D193" t="s">
        <v>2103</v>
      </c>
      <c r="E193" t="s">
        <v>2104</v>
      </c>
      <c r="F193" t="s">
        <v>2105</v>
      </c>
      <c r="G193">
        <v>9</v>
      </c>
      <c r="H193" s="72" t="s">
        <v>1948</v>
      </c>
      <c r="I193" s="72" t="s">
        <v>182</v>
      </c>
      <c r="J193" s="72" t="s">
        <v>183</v>
      </c>
      <c r="K193" s="72" t="s">
        <v>605</v>
      </c>
      <c r="L193" s="72" t="s">
        <v>1949</v>
      </c>
      <c r="M193" s="72" t="s">
        <v>1950</v>
      </c>
      <c r="N193" s="72"/>
      <c r="O193" s="72"/>
      <c r="P193" s="72" t="s">
        <v>2106</v>
      </c>
      <c r="Q193" s="72" t="s">
        <v>2107</v>
      </c>
      <c r="R193" s="72" t="s">
        <v>2108</v>
      </c>
      <c r="S193" s="72" t="s">
        <v>2109</v>
      </c>
      <c r="T193" s="72" t="s">
        <v>1955</v>
      </c>
      <c r="U193" s="72" t="s">
        <v>251</v>
      </c>
      <c r="V193" s="72" t="s">
        <v>176</v>
      </c>
      <c r="W193">
        <v>106</v>
      </c>
      <c r="X193">
        <v>75</v>
      </c>
      <c r="Y193">
        <v>0</v>
      </c>
      <c r="Z193">
        <v>375</v>
      </c>
      <c r="AA193">
        <v>655</v>
      </c>
      <c r="AB193">
        <v>0</v>
      </c>
      <c r="AC193" s="72" t="s">
        <v>191</v>
      </c>
      <c r="AD193" s="72" t="s">
        <v>192</v>
      </c>
      <c r="AE193" s="72" t="s">
        <v>176</v>
      </c>
      <c r="AF193" s="81" t="str">
        <f t="shared" si="8"/>
        <v>Afridev Handpump</v>
      </c>
      <c r="AG193" s="72" t="s">
        <v>193</v>
      </c>
      <c r="AH193" s="72" t="s">
        <v>191</v>
      </c>
      <c r="AI193" s="72" t="s">
        <v>16432</v>
      </c>
      <c r="AL193" t="str">
        <f t="shared" si="9"/>
        <v>Protected</v>
      </c>
      <c r="AM193">
        <v>1997</v>
      </c>
      <c r="AN193" s="72" t="s">
        <v>191</v>
      </c>
      <c r="AQ193" t="str">
        <f t="shared" si="10"/>
        <v xml:space="preserve">Normal </v>
      </c>
      <c r="AR193" s="72" t="s">
        <v>191</v>
      </c>
      <c r="AS193">
        <v>1</v>
      </c>
      <c r="AT193">
        <v>3</v>
      </c>
      <c r="AU193" s="72" t="s">
        <v>195</v>
      </c>
      <c r="AV193" s="72" t="s">
        <v>194</v>
      </c>
      <c r="AY193" s="72" t="s">
        <v>191</v>
      </c>
      <c r="AZ193">
        <v>1310</v>
      </c>
      <c r="BA193" s="72" t="s">
        <v>93</v>
      </c>
      <c r="BB193" s="72" t="s">
        <v>194</v>
      </c>
      <c r="BD193" s="72" t="s">
        <v>191</v>
      </c>
      <c r="BE193" s="73">
        <v>0.22</v>
      </c>
      <c r="BF193" s="72" t="s">
        <v>191</v>
      </c>
      <c r="BG193" s="72" t="s">
        <v>196</v>
      </c>
      <c r="BH193" s="72" t="s">
        <v>176</v>
      </c>
      <c r="BI193" s="81" t="str">
        <f t="shared" si="11"/>
        <v xml:space="preserve">Turbidity </v>
      </c>
      <c r="BJ193" s="72" t="s">
        <v>191</v>
      </c>
      <c r="BN193">
        <v>42</v>
      </c>
      <c r="BO193">
        <v>24</v>
      </c>
      <c r="BP193" s="72" t="s">
        <v>194</v>
      </c>
      <c r="BR193" s="72" t="s">
        <v>194</v>
      </c>
      <c r="BT193">
        <v>20</v>
      </c>
      <c r="BU193">
        <v>6</v>
      </c>
      <c r="BV193" s="72" t="s">
        <v>191</v>
      </c>
      <c r="BW193" s="72" t="s">
        <v>197</v>
      </c>
      <c r="BX193" t="s">
        <v>2110</v>
      </c>
    </row>
    <row r="194" spans="1:76" x14ac:dyDescent="0.45">
      <c r="A194" t="s">
        <v>2111</v>
      </c>
      <c r="B194" t="s">
        <v>176</v>
      </c>
      <c r="C194" t="s">
        <v>177</v>
      </c>
      <c r="D194" t="s">
        <v>2112</v>
      </c>
      <c r="E194" t="s">
        <v>2113</v>
      </c>
      <c r="F194" t="s">
        <v>2114</v>
      </c>
      <c r="G194">
        <v>9</v>
      </c>
      <c r="H194" s="72" t="s">
        <v>1948</v>
      </c>
      <c r="I194" s="72" t="s">
        <v>182</v>
      </c>
      <c r="J194" s="72" t="s">
        <v>183</v>
      </c>
      <c r="K194" s="72" t="s">
        <v>184</v>
      </c>
      <c r="L194" s="72" t="s">
        <v>1979</v>
      </c>
      <c r="M194" s="72" t="s">
        <v>2115</v>
      </c>
      <c r="N194" s="72"/>
      <c r="O194" s="72"/>
      <c r="P194" s="72" t="s">
        <v>2116</v>
      </c>
      <c r="Q194" s="72" t="s">
        <v>2117</v>
      </c>
      <c r="R194" s="72" t="s">
        <v>2118</v>
      </c>
      <c r="S194" s="72" t="s">
        <v>2119</v>
      </c>
      <c r="T194" s="72" t="s">
        <v>2120</v>
      </c>
      <c r="U194" s="72" t="s">
        <v>251</v>
      </c>
      <c r="V194" s="72" t="s">
        <v>176</v>
      </c>
      <c r="W194">
        <v>80</v>
      </c>
      <c r="X194">
        <v>80</v>
      </c>
      <c r="Y194">
        <v>0</v>
      </c>
      <c r="Z194">
        <v>70</v>
      </c>
      <c r="AA194">
        <v>365</v>
      </c>
      <c r="AB194">
        <v>0</v>
      </c>
      <c r="AC194" s="72" t="s">
        <v>191</v>
      </c>
      <c r="AD194" s="72" t="s">
        <v>192</v>
      </c>
      <c r="AE194" s="72" t="s">
        <v>176</v>
      </c>
      <c r="AF194" s="81" t="str">
        <f t="shared" si="8"/>
        <v>Afridev Handpump</v>
      </c>
      <c r="AG194" s="72" t="s">
        <v>193</v>
      </c>
      <c r="AH194" s="72" t="s">
        <v>191</v>
      </c>
      <c r="AI194" s="72" t="s">
        <v>16432</v>
      </c>
      <c r="AL194" t="str">
        <f t="shared" si="9"/>
        <v>Protected</v>
      </c>
      <c r="AM194">
        <v>2001</v>
      </c>
      <c r="AN194" s="72" t="s">
        <v>191</v>
      </c>
      <c r="AQ194" t="str">
        <f t="shared" si="10"/>
        <v xml:space="preserve">Poor </v>
      </c>
      <c r="AR194" s="72" t="s">
        <v>191</v>
      </c>
      <c r="AS194">
        <v>3</v>
      </c>
      <c r="AT194">
        <v>120</v>
      </c>
      <c r="AU194" s="72" t="s">
        <v>195</v>
      </c>
      <c r="AV194" s="72" t="s">
        <v>194</v>
      </c>
      <c r="AY194" s="72" t="s">
        <v>191</v>
      </c>
      <c r="AZ194">
        <v>419</v>
      </c>
      <c r="BA194" s="72" t="s">
        <v>93</v>
      </c>
      <c r="BB194" s="72" t="s">
        <v>194</v>
      </c>
      <c r="BD194" s="72" t="s">
        <v>191</v>
      </c>
      <c r="BE194" s="73">
        <v>0</v>
      </c>
      <c r="BF194" s="72" t="s">
        <v>191</v>
      </c>
      <c r="BG194" s="72" t="s">
        <v>196</v>
      </c>
      <c r="BH194" s="72" t="s">
        <v>176</v>
      </c>
      <c r="BI194" s="81" t="str">
        <f t="shared" si="11"/>
        <v xml:space="preserve">Turbidity </v>
      </c>
      <c r="BJ194" s="72" t="s">
        <v>191</v>
      </c>
      <c r="BN194">
        <v>300</v>
      </c>
      <c r="BO194">
        <v>10</v>
      </c>
      <c r="BP194" s="72" t="s">
        <v>194</v>
      </c>
      <c r="BR194" s="72" t="s">
        <v>194</v>
      </c>
      <c r="BT194">
        <v>20</v>
      </c>
      <c r="BU194">
        <v>3</v>
      </c>
      <c r="BV194" s="72" t="s">
        <v>194</v>
      </c>
      <c r="BW194" s="72" t="s">
        <v>227</v>
      </c>
      <c r="BX194" t="s">
        <v>2121</v>
      </c>
    </row>
    <row r="195" spans="1:76" x14ac:dyDescent="0.45">
      <c r="A195" t="s">
        <v>2122</v>
      </c>
      <c r="B195" t="s">
        <v>176</v>
      </c>
      <c r="C195" t="s">
        <v>339</v>
      </c>
      <c r="D195" t="s">
        <v>2123</v>
      </c>
      <c r="E195" t="s">
        <v>2124</v>
      </c>
      <c r="F195" t="s">
        <v>2125</v>
      </c>
      <c r="G195">
        <v>9</v>
      </c>
      <c r="H195" s="72" t="s">
        <v>1654</v>
      </c>
      <c r="I195" s="72" t="s">
        <v>182</v>
      </c>
      <c r="J195" s="72" t="s">
        <v>183</v>
      </c>
      <c r="K195" s="72" t="s">
        <v>184</v>
      </c>
      <c r="L195" s="72" t="s">
        <v>751</v>
      </c>
      <c r="M195" s="72" t="s">
        <v>2126</v>
      </c>
      <c r="N195" s="72"/>
      <c r="O195" s="72"/>
      <c r="P195" s="72" t="s">
        <v>2127</v>
      </c>
      <c r="Q195" s="72" t="s">
        <v>2128</v>
      </c>
      <c r="R195" s="72" t="s">
        <v>2129</v>
      </c>
      <c r="S195" s="72" t="s">
        <v>2130</v>
      </c>
      <c r="T195" s="72" t="s">
        <v>2126</v>
      </c>
      <c r="U195" s="72" t="s">
        <v>251</v>
      </c>
      <c r="V195" s="72" t="s">
        <v>176</v>
      </c>
      <c r="W195">
        <v>64</v>
      </c>
      <c r="X195">
        <v>64</v>
      </c>
      <c r="Y195">
        <v>0</v>
      </c>
      <c r="Z195">
        <v>320</v>
      </c>
      <c r="AA195">
        <v>320</v>
      </c>
      <c r="AB195">
        <v>0</v>
      </c>
      <c r="AC195" s="72" t="s">
        <v>191</v>
      </c>
      <c r="AD195" s="72" t="s">
        <v>192</v>
      </c>
      <c r="AE195" s="72" t="s">
        <v>176</v>
      </c>
      <c r="AF195" s="81" t="str">
        <f t="shared" ref="AF195:AF258" si="12">CONCATENATE(AD195,AE195)</f>
        <v>Afridev Handpump</v>
      </c>
      <c r="AG195" s="72" t="s">
        <v>193</v>
      </c>
      <c r="AH195" s="72" t="s">
        <v>191</v>
      </c>
      <c r="AI195" s="72" t="s">
        <v>16432</v>
      </c>
      <c r="AL195" t="str">
        <f t="shared" ref="AL195:AL258" si="13">CONCATENATE(AI195,AJ195,AK195)</f>
        <v>Protected</v>
      </c>
      <c r="AM195">
        <v>1998</v>
      </c>
      <c r="AN195" s="72" t="s">
        <v>191</v>
      </c>
      <c r="AQ195" t="str">
        <f t="shared" ref="AQ195:AQ258" si="14">CONCATENATE(BW195," ",AO195,AP195)</f>
        <v xml:space="preserve">Normal </v>
      </c>
      <c r="AR195" s="72" t="s">
        <v>191</v>
      </c>
      <c r="AS195">
        <v>3</v>
      </c>
      <c r="AT195">
        <v>30</v>
      </c>
      <c r="AU195" s="72" t="s">
        <v>195</v>
      </c>
      <c r="AV195" s="72" t="s">
        <v>194</v>
      </c>
      <c r="AY195" s="72" t="s">
        <v>191</v>
      </c>
      <c r="AZ195">
        <v>1418</v>
      </c>
      <c r="BA195" s="72" t="s">
        <v>93</v>
      </c>
      <c r="BB195" s="72" t="s">
        <v>194</v>
      </c>
      <c r="BD195" s="72" t="s">
        <v>191</v>
      </c>
      <c r="BE195" s="73">
        <v>0.28000000000000003</v>
      </c>
      <c r="BF195" s="72" t="s">
        <v>191</v>
      </c>
      <c r="BG195" s="72" t="s">
        <v>196</v>
      </c>
      <c r="BH195" s="72" t="s">
        <v>176</v>
      </c>
      <c r="BI195" s="81" t="str">
        <f t="shared" ref="BI195:BI258" si="15">CONCATENATE(BG195," ",BH195)</f>
        <v xml:space="preserve">Turbidity </v>
      </c>
      <c r="BJ195" s="72" t="s">
        <v>194</v>
      </c>
      <c r="BN195">
        <v>720</v>
      </c>
      <c r="BO195">
        <v>5</v>
      </c>
      <c r="BP195" s="72" t="s">
        <v>194</v>
      </c>
      <c r="BR195" s="72" t="s">
        <v>194</v>
      </c>
      <c r="BT195">
        <v>40</v>
      </c>
      <c r="BU195">
        <v>20</v>
      </c>
      <c r="BV195" s="72" t="s">
        <v>194</v>
      </c>
      <c r="BW195" s="72" t="s">
        <v>197</v>
      </c>
      <c r="BX195" t="s">
        <v>2131</v>
      </c>
    </row>
    <row r="196" spans="1:76" x14ac:dyDescent="0.45">
      <c r="A196" t="s">
        <v>2132</v>
      </c>
      <c r="B196" t="s">
        <v>176</v>
      </c>
      <c r="C196" t="s">
        <v>339</v>
      </c>
      <c r="D196" t="s">
        <v>2133</v>
      </c>
      <c r="E196" t="s">
        <v>2134</v>
      </c>
      <c r="F196" t="s">
        <v>2135</v>
      </c>
      <c r="G196">
        <v>9</v>
      </c>
      <c r="H196" s="72" t="s">
        <v>1654</v>
      </c>
      <c r="I196" s="72" t="s">
        <v>182</v>
      </c>
      <c r="J196" s="72" t="s">
        <v>183</v>
      </c>
      <c r="K196" s="72" t="s">
        <v>184</v>
      </c>
      <c r="L196" s="72" t="s">
        <v>751</v>
      </c>
      <c r="M196" s="72" t="s">
        <v>2126</v>
      </c>
      <c r="N196" s="72"/>
      <c r="O196" s="72"/>
      <c r="P196" s="72" t="s">
        <v>2136</v>
      </c>
      <c r="Q196" s="72" t="s">
        <v>2137</v>
      </c>
      <c r="R196" s="72" t="s">
        <v>223</v>
      </c>
      <c r="S196" s="72" t="s">
        <v>2138</v>
      </c>
      <c r="T196" s="72" t="s">
        <v>2126</v>
      </c>
      <c r="U196" s="72" t="s">
        <v>251</v>
      </c>
      <c r="V196" s="72" t="s">
        <v>176</v>
      </c>
      <c r="W196">
        <v>64</v>
      </c>
      <c r="X196">
        <v>64</v>
      </c>
      <c r="Y196">
        <v>0</v>
      </c>
      <c r="Z196">
        <v>320</v>
      </c>
      <c r="AA196">
        <v>320</v>
      </c>
      <c r="AB196">
        <v>0</v>
      </c>
      <c r="AC196" s="72" t="s">
        <v>191</v>
      </c>
      <c r="AD196" s="72" t="s">
        <v>192</v>
      </c>
      <c r="AE196" s="72" t="s">
        <v>176</v>
      </c>
      <c r="AF196" s="81" t="str">
        <f t="shared" si="12"/>
        <v>Afridev Handpump</v>
      </c>
      <c r="AG196" s="72" t="s">
        <v>193</v>
      </c>
      <c r="AH196" s="72" t="s">
        <v>191</v>
      </c>
      <c r="AI196" s="72" t="s">
        <v>16432</v>
      </c>
      <c r="AL196" t="str">
        <f t="shared" si="13"/>
        <v>Protected</v>
      </c>
      <c r="AM196">
        <v>2001</v>
      </c>
      <c r="AN196" s="72" t="s">
        <v>191</v>
      </c>
      <c r="AQ196" t="str">
        <f t="shared" si="14"/>
        <v xml:space="preserve">Poor </v>
      </c>
      <c r="AR196" s="72" t="s">
        <v>194</v>
      </c>
      <c r="AU196" s="72" t="s">
        <v>195</v>
      </c>
      <c r="AV196" s="72" t="s">
        <v>194</v>
      </c>
      <c r="AY196" s="72" t="s">
        <v>191</v>
      </c>
      <c r="AZ196">
        <v>1417</v>
      </c>
      <c r="BA196" s="72" t="s">
        <v>93</v>
      </c>
      <c r="BB196" s="72" t="s">
        <v>194</v>
      </c>
      <c r="BD196" s="72" t="s">
        <v>191</v>
      </c>
      <c r="BE196" s="73">
        <v>0.19</v>
      </c>
      <c r="BF196" s="72" t="s">
        <v>191</v>
      </c>
      <c r="BG196" s="72" t="s">
        <v>196</v>
      </c>
      <c r="BH196" s="72" t="s">
        <v>176</v>
      </c>
      <c r="BI196" s="81" t="str">
        <f t="shared" si="15"/>
        <v xml:space="preserve">Turbidity </v>
      </c>
      <c r="BJ196" s="72" t="s">
        <v>194</v>
      </c>
      <c r="BN196">
        <v>89</v>
      </c>
      <c r="BO196">
        <v>24</v>
      </c>
      <c r="BP196" s="72" t="s">
        <v>194</v>
      </c>
      <c r="BR196" s="72" t="s">
        <v>194</v>
      </c>
      <c r="BT196">
        <v>20</v>
      </c>
      <c r="BU196">
        <v>20</v>
      </c>
      <c r="BV196" s="72" t="s">
        <v>191</v>
      </c>
      <c r="BW196" s="72" t="s">
        <v>227</v>
      </c>
      <c r="BX196" t="s">
        <v>2139</v>
      </c>
    </row>
    <row r="197" spans="1:76" x14ac:dyDescent="0.45">
      <c r="A197" t="s">
        <v>2140</v>
      </c>
      <c r="B197" t="s">
        <v>176</v>
      </c>
      <c r="C197" t="s">
        <v>339</v>
      </c>
      <c r="D197" t="s">
        <v>2141</v>
      </c>
      <c r="E197" t="s">
        <v>2142</v>
      </c>
      <c r="F197" t="s">
        <v>2143</v>
      </c>
      <c r="G197">
        <v>9</v>
      </c>
      <c r="H197" s="72" t="s">
        <v>1654</v>
      </c>
      <c r="I197" s="72" t="s">
        <v>182</v>
      </c>
      <c r="J197" s="72" t="s">
        <v>183</v>
      </c>
      <c r="K197" s="72" t="s">
        <v>184</v>
      </c>
      <c r="L197" s="72" t="s">
        <v>751</v>
      </c>
      <c r="M197" s="72" t="s">
        <v>751</v>
      </c>
      <c r="N197" s="72"/>
      <c r="O197" s="72"/>
      <c r="P197" s="72" t="s">
        <v>2144</v>
      </c>
      <c r="Q197" s="72" t="s">
        <v>2145</v>
      </c>
      <c r="R197" s="72" t="s">
        <v>2146</v>
      </c>
      <c r="S197" s="72" t="s">
        <v>2147</v>
      </c>
      <c r="T197" s="72" t="s">
        <v>2148</v>
      </c>
      <c r="U197" s="72" t="s">
        <v>251</v>
      </c>
      <c r="V197" s="72" t="s">
        <v>176</v>
      </c>
      <c r="W197">
        <v>124</v>
      </c>
      <c r="X197">
        <v>124</v>
      </c>
      <c r="Y197">
        <v>0</v>
      </c>
      <c r="Z197">
        <v>620</v>
      </c>
      <c r="AA197">
        <v>620</v>
      </c>
      <c r="AB197">
        <v>0</v>
      </c>
      <c r="AC197" s="72" t="s">
        <v>191</v>
      </c>
      <c r="AD197" s="72" t="s">
        <v>192</v>
      </c>
      <c r="AE197" s="72" t="s">
        <v>176</v>
      </c>
      <c r="AF197" s="81" t="str">
        <f t="shared" si="12"/>
        <v>Afridev Handpump</v>
      </c>
      <c r="AG197" s="72" t="s">
        <v>193</v>
      </c>
      <c r="AH197" s="72" t="s">
        <v>191</v>
      </c>
      <c r="AI197" s="72" t="s">
        <v>16432</v>
      </c>
      <c r="AL197" t="str">
        <f t="shared" si="13"/>
        <v>Protected</v>
      </c>
      <c r="AM197">
        <v>2014</v>
      </c>
      <c r="AN197" s="72" t="s">
        <v>191</v>
      </c>
      <c r="AQ197" t="str">
        <f t="shared" si="14"/>
        <v xml:space="preserve">Normal </v>
      </c>
      <c r="AR197" s="72" t="s">
        <v>194</v>
      </c>
      <c r="AU197" s="72" t="s">
        <v>195</v>
      </c>
      <c r="AV197" s="72" t="s">
        <v>194</v>
      </c>
      <c r="AY197" s="72" t="s">
        <v>191</v>
      </c>
      <c r="AZ197">
        <v>1419</v>
      </c>
      <c r="BA197" s="72" t="s">
        <v>93</v>
      </c>
      <c r="BB197" s="72" t="s">
        <v>194</v>
      </c>
      <c r="BD197" s="72" t="s">
        <v>191</v>
      </c>
      <c r="BE197" s="73">
        <v>0.02</v>
      </c>
      <c r="BF197" s="72" t="s">
        <v>191</v>
      </c>
      <c r="BG197" s="72" t="s">
        <v>196</v>
      </c>
      <c r="BH197" s="72" t="s">
        <v>176</v>
      </c>
      <c r="BI197" s="81" t="str">
        <f t="shared" si="15"/>
        <v xml:space="preserve">Turbidity </v>
      </c>
      <c r="BJ197" s="72" t="s">
        <v>194</v>
      </c>
      <c r="BN197">
        <v>76</v>
      </c>
      <c r="BO197">
        <v>24</v>
      </c>
      <c r="BP197" s="72" t="s">
        <v>194</v>
      </c>
      <c r="BR197" s="72" t="s">
        <v>194</v>
      </c>
      <c r="BT197">
        <v>40</v>
      </c>
      <c r="BU197">
        <v>200</v>
      </c>
      <c r="BV197" s="72" t="s">
        <v>191</v>
      </c>
      <c r="BW197" s="72" t="s">
        <v>197</v>
      </c>
      <c r="BX197" t="s">
        <v>2149</v>
      </c>
    </row>
    <row r="198" spans="1:76" x14ac:dyDescent="0.45">
      <c r="A198" t="s">
        <v>2150</v>
      </c>
      <c r="B198" t="s">
        <v>176</v>
      </c>
      <c r="C198" t="s">
        <v>200</v>
      </c>
      <c r="D198" t="s">
        <v>2151</v>
      </c>
      <c r="E198" t="s">
        <v>2152</v>
      </c>
      <c r="F198" t="s">
        <v>2153</v>
      </c>
      <c r="G198">
        <v>9</v>
      </c>
      <c r="H198" s="72" t="s">
        <v>1948</v>
      </c>
      <c r="I198" s="72" t="s">
        <v>182</v>
      </c>
      <c r="J198" s="72" t="s">
        <v>183</v>
      </c>
      <c r="K198" s="72" t="s">
        <v>204</v>
      </c>
      <c r="L198" s="72" t="s">
        <v>2024</v>
      </c>
      <c r="M198" s="72" t="s">
        <v>2154</v>
      </c>
      <c r="N198" s="72"/>
      <c r="O198" s="72"/>
      <c r="P198" s="72" t="s">
        <v>2155</v>
      </c>
      <c r="Q198" s="72" t="s">
        <v>2156</v>
      </c>
      <c r="R198" s="72" t="s">
        <v>2157</v>
      </c>
      <c r="S198" s="72" t="s">
        <v>2158</v>
      </c>
      <c r="T198" s="72" t="s">
        <v>2159</v>
      </c>
      <c r="U198" s="72" t="s">
        <v>226</v>
      </c>
      <c r="V198" s="72" t="s">
        <v>176</v>
      </c>
      <c r="W198">
        <v>103</v>
      </c>
      <c r="X198">
        <v>103</v>
      </c>
      <c r="Y198">
        <v>0</v>
      </c>
      <c r="Z198">
        <v>386</v>
      </c>
      <c r="AA198">
        <v>386</v>
      </c>
      <c r="AB198">
        <v>0</v>
      </c>
      <c r="AC198" s="72" t="s">
        <v>191</v>
      </c>
      <c r="AD198" s="72" t="s">
        <v>192</v>
      </c>
      <c r="AE198" s="72" t="s">
        <v>176</v>
      </c>
      <c r="AF198" s="81" t="str">
        <f t="shared" si="12"/>
        <v>Afridev Handpump</v>
      </c>
      <c r="AG198" s="72" t="s">
        <v>193</v>
      </c>
      <c r="AH198" s="72" t="s">
        <v>191</v>
      </c>
      <c r="AI198" s="72" t="s">
        <v>16432</v>
      </c>
      <c r="AL198" t="str">
        <f t="shared" si="13"/>
        <v>Protected</v>
      </c>
      <c r="AM198">
        <v>2003</v>
      </c>
      <c r="AN198" s="72" t="s">
        <v>191</v>
      </c>
      <c r="AQ198" t="str">
        <f t="shared" si="14"/>
        <v xml:space="preserve">Normal </v>
      </c>
      <c r="AR198" s="72" t="s">
        <v>194</v>
      </c>
      <c r="AU198" s="72" t="s">
        <v>195</v>
      </c>
      <c r="AV198" s="72" t="s">
        <v>194</v>
      </c>
      <c r="AY198" s="72" t="s">
        <v>191</v>
      </c>
      <c r="AZ198">
        <v>312</v>
      </c>
      <c r="BA198" s="72" t="s">
        <v>93</v>
      </c>
      <c r="BB198" s="72" t="s">
        <v>194</v>
      </c>
      <c r="BD198" s="72" t="s">
        <v>191</v>
      </c>
      <c r="BE198" s="73">
        <v>0.36</v>
      </c>
      <c r="BF198" s="72" t="s">
        <v>194</v>
      </c>
      <c r="BG198" s="80" t="s">
        <v>196</v>
      </c>
      <c r="BI198" s="81" t="str">
        <f t="shared" si="15"/>
        <v xml:space="preserve">Turbidity </v>
      </c>
      <c r="BN198">
        <v>62</v>
      </c>
      <c r="BO198">
        <v>24</v>
      </c>
      <c r="BP198" s="72" t="s">
        <v>194</v>
      </c>
      <c r="BR198" s="72" t="s">
        <v>194</v>
      </c>
      <c r="BT198">
        <v>40</v>
      </c>
      <c r="BU198">
        <v>3</v>
      </c>
      <c r="BV198" s="72" t="s">
        <v>191</v>
      </c>
      <c r="BW198" s="72" t="s">
        <v>197</v>
      </c>
      <c r="BX198" t="s">
        <v>2160</v>
      </c>
    </row>
    <row r="199" spans="1:76" x14ac:dyDescent="0.45">
      <c r="A199" t="s">
        <v>2161</v>
      </c>
      <c r="B199" t="s">
        <v>176</v>
      </c>
      <c r="C199" t="s">
        <v>230</v>
      </c>
      <c r="D199" t="s">
        <v>2162</v>
      </c>
      <c r="E199" t="s">
        <v>2163</v>
      </c>
      <c r="F199" t="s">
        <v>2164</v>
      </c>
      <c r="G199">
        <v>9</v>
      </c>
      <c r="H199" s="72" t="s">
        <v>1948</v>
      </c>
      <c r="I199" s="72" t="s">
        <v>182</v>
      </c>
      <c r="J199" s="72" t="s">
        <v>183</v>
      </c>
      <c r="K199" s="72" t="s">
        <v>220</v>
      </c>
      <c r="L199" s="72" t="s">
        <v>2054</v>
      </c>
      <c r="M199" s="72" t="s">
        <v>2165</v>
      </c>
      <c r="N199" s="72"/>
      <c r="O199" s="72"/>
      <c r="P199" s="72" t="s">
        <v>2166</v>
      </c>
      <c r="Q199" s="72" t="s">
        <v>2167</v>
      </c>
      <c r="R199" s="72" t="s">
        <v>1287</v>
      </c>
      <c r="S199" s="72" t="s">
        <v>2168</v>
      </c>
      <c r="T199" s="72"/>
      <c r="U199" s="72" t="s">
        <v>745</v>
      </c>
      <c r="V199" s="72" t="s">
        <v>176</v>
      </c>
      <c r="W199">
        <v>45</v>
      </c>
      <c r="X199">
        <v>45</v>
      </c>
      <c r="Y199">
        <v>0</v>
      </c>
      <c r="Z199">
        <v>225</v>
      </c>
      <c r="AA199">
        <v>225</v>
      </c>
      <c r="AB199">
        <v>0</v>
      </c>
      <c r="AC199" s="72" t="s">
        <v>191</v>
      </c>
      <c r="AD199" s="72" t="s">
        <v>192</v>
      </c>
      <c r="AE199" s="72" t="s">
        <v>176</v>
      </c>
      <c r="AF199" s="81" t="str">
        <f t="shared" si="12"/>
        <v>Afridev Handpump</v>
      </c>
      <c r="AG199" s="72" t="s">
        <v>193</v>
      </c>
      <c r="AH199" s="72" t="s">
        <v>191</v>
      </c>
      <c r="AI199" s="72" t="s">
        <v>16432</v>
      </c>
      <c r="AL199" t="str">
        <f t="shared" si="13"/>
        <v>Protected</v>
      </c>
      <c r="AM199">
        <v>2018</v>
      </c>
      <c r="AN199" s="72" t="s">
        <v>191</v>
      </c>
      <c r="AQ199" t="str">
        <f t="shared" si="14"/>
        <v xml:space="preserve">Normal </v>
      </c>
      <c r="AR199" s="72" t="s">
        <v>194</v>
      </c>
      <c r="AU199" s="72" t="s">
        <v>195</v>
      </c>
      <c r="AV199" s="72" t="s">
        <v>194</v>
      </c>
      <c r="AY199" s="72" t="s">
        <v>191</v>
      </c>
      <c r="AZ199">
        <v>1725</v>
      </c>
      <c r="BA199" s="72" t="s">
        <v>213</v>
      </c>
      <c r="BB199" s="72" t="s">
        <v>194</v>
      </c>
      <c r="BD199" s="72" t="s">
        <v>191</v>
      </c>
      <c r="BE199" s="73">
        <v>0.67</v>
      </c>
      <c r="BF199" s="72" t="s">
        <v>191</v>
      </c>
      <c r="BG199" s="72" t="s">
        <v>196</v>
      </c>
      <c r="BH199" s="72" t="s">
        <v>176</v>
      </c>
      <c r="BI199" s="81" t="str">
        <f t="shared" si="15"/>
        <v xml:space="preserve">Turbidity </v>
      </c>
      <c r="BJ199" s="72" t="s">
        <v>191</v>
      </c>
      <c r="BN199">
        <v>75</v>
      </c>
      <c r="BO199">
        <v>24</v>
      </c>
      <c r="BP199" s="72" t="s">
        <v>194</v>
      </c>
      <c r="BR199" s="72" t="s">
        <v>194</v>
      </c>
      <c r="BT199">
        <v>20</v>
      </c>
      <c r="BU199">
        <v>5</v>
      </c>
      <c r="BV199" s="72" t="s">
        <v>191</v>
      </c>
      <c r="BW199" s="72" t="s">
        <v>197</v>
      </c>
      <c r="BX199" t="s">
        <v>2169</v>
      </c>
    </row>
    <row r="200" spans="1:76" x14ac:dyDescent="0.45">
      <c r="A200" t="s">
        <v>2170</v>
      </c>
      <c r="B200" t="s">
        <v>176</v>
      </c>
      <c r="C200" t="s">
        <v>230</v>
      </c>
      <c r="D200" t="s">
        <v>2171</v>
      </c>
      <c r="E200" t="s">
        <v>2172</v>
      </c>
      <c r="F200" t="s">
        <v>2173</v>
      </c>
      <c r="G200">
        <v>9</v>
      </c>
      <c r="H200" s="72" t="s">
        <v>1948</v>
      </c>
      <c r="I200" s="72" t="s">
        <v>182</v>
      </c>
      <c r="J200" s="72" t="s">
        <v>183</v>
      </c>
      <c r="K200" s="72" t="s">
        <v>220</v>
      </c>
      <c r="L200" s="72" t="s">
        <v>2054</v>
      </c>
      <c r="M200" s="72" t="s">
        <v>2054</v>
      </c>
      <c r="N200" s="72"/>
      <c r="O200" s="72"/>
      <c r="P200" s="72" t="s">
        <v>2174</v>
      </c>
      <c r="Q200" s="72" t="s">
        <v>2175</v>
      </c>
      <c r="R200" s="72" t="s">
        <v>1500</v>
      </c>
      <c r="S200" s="72" t="s">
        <v>2176</v>
      </c>
      <c r="T200" s="72" t="s">
        <v>2177</v>
      </c>
      <c r="U200" s="72" t="s">
        <v>226</v>
      </c>
      <c r="V200" s="72" t="s">
        <v>176</v>
      </c>
      <c r="W200">
        <v>187</v>
      </c>
      <c r="X200">
        <v>187</v>
      </c>
      <c r="Y200">
        <v>0</v>
      </c>
      <c r="Z200">
        <v>250</v>
      </c>
      <c r="AA200">
        <v>935</v>
      </c>
      <c r="AB200">
        <v>0</v>
      </c>
      <c r="AC200" s="72" t="s">
        <v>191</v>
      </c>
      <c r="AD200" s="72" t="s">
        <v>192</v>
      </c>
      <c r="AE200" s="72" t="s">
        <v>176</v>
      </c>
      <c r="AF200" s="81" t="str">
        <f t="shared" si="12"/>
        <v>Afridev Handpump</v>
      </c>
      <c r="AG200" s="72" t="s">
        <v>193</v>
      </c>
      <c r="AH200" s="72" t="s">
        <v>191</v>
      </c>
      <c r="AI200" s="72" t="s">
        <v>16432</v>
      </c>
      <c r="AL200" t="str">
        <f t="shared" si="13"/>
        <v>Protected</v>
      </c>
      <c r="AM200">
        <v>1998</v>
      </c>
      <c r="AN200" s="72" t="s">
        <v>191</v>
      </c>
      <c r="AQ200" t="str">
        <f t="shared" si="14"/>
        <v xml:space="preserve">Poor </v>
      </c>
      <c r="AR200" s="72" t="s">
        <v>194</v>
      </c>
      <c r="AU200" s="72" t="s">
        <v>195</v>
      </c>
      <c r="AV200" s="72" t="s">
        <v>194</v>
      </c>
      <c r="AY200" s="72" t="s">
        <v>191</v>
      </c>
      <c r="AZ200">
        <v>1721</v>
      </c>
      <c r="BA200" s="72" t="s">
        <v>93</v>
      </c>
      <c r="BB200" s="72" t="s">
        <v>194</v>
      </c>
      <c r="BD200" s="72" t="s">
        <v>191</v>
      </c>
      <c r="BE200" s="73">
        <v>1.99</v>
      </c>
      <c r="BF200" s="72" t="s">
        <v>191</v>
      </c>
      <c r="BG200" s="72" t="s">
        <v>196</v>
      </c>
      <c r="BH200" s="72" t="s">
        <v>176</v>
      </c>
      <c r="BI200" s="81" t="str">
        <f t="shared" si="15"/>
        <v xml:space="preserve">Turbidity </v>
      </c>
      <c r="BJ200" s="72" t="s">
        <v>191</v>
      </c>
      <c r="BN200">
        <v>140</v>
      </c>
      <c r="BO200">
        <v>24</v>
      </c>
      <c r="BP200" s="72" t="s">
        <v>194</v>
      </c>
      <c r="BR200" s="72" t="s">
        <v>194</v>
      </c>
      <c r="BT200">
        <v>20</v>
      </c>
      <c r="BU200">
        <v>5</v>
      </c>
      <c r="BV200" s="72" t="s">
        <v>191</v>
      </c>
      <c r="BW200" s="72" t="s">
        <v>227</v>
      </c>
      <c r="BX200" t="s">
        <v>2178</v>
      </c>
    </row>
    <row r="201" spans="1:76" x14ac:dyDescent="0.45">
      <c r="A201" t="s">
        <v>2179</v>
      </c>
      <c r="B201" t="s">
        <v>176</v>
      </c>
      <c r="C201" t="s">
        <v>230</v>
      </c>
      <c r="D201" t="s">
        <v>2180</v>
      </c>
      <c r="E201" t="s">
        <v>2181</v>
      </c>
      <c r="F201" t="s">
        <v>2182</v>
      </c>
      <c r="G201">
        <v>9</v>
      </c>
      <c r="H201" s="72" t="s">
        <v>1948</v>
      </c>
      <c r="I201" s="72" t="s">
        <v>182</v>
      </c>
      <c r="J201" s="72" t="s">
        <v>183</v>
      </c>
      <c r="K201" s="72" t="s">
        <v>220</v>
      </c>
      <c r="L201" s="72" t="s">
        <v>2054</v>
      </c>
      <c r="M201" s="72" t="s">
        <v>2054</v>
      </c>
      <c r="N201" s="72"/>
      <c r="O201" s="72"/>
      <c r="P201" s="72" t="s">
        <v>2183</v>
      </c>
      <c r="Q201" s="72" t="s">
        <v>2184</v>
      </c>
      <c r="R201" s="72" t="s">
        <v>1481</v>
      </c>
      <c r="S201" s="72" t="s">
        <v>2185</v>
      </c>
      <c r="T201" s="72" t="s">
        <v>2186</v>
      </c>
      <c r="U201" s="72" t="s">
        <v>226</v>
      </c>
      <c r="V201" s="72" t="s">
        <v>176</v>
      </c>
      <c r="W201">
        <v>187</v>
      </c>
      <c r="X201">
        <v>187</v>
      </c>
      <c r="Y201">
        <v>0</v>
      </c>
      <c r="Z201">
        <v>250</v>
      </c>
      <c r="AA201">
        <v>935</v>
      </c>
      <c r="AB201">
        <v>0</v>
      </c>
      <c r="AC201" s="72" t="s">
        <v>191</v>
      </c>
      <c r="AD201" s="72" t="s">
        <v>192</v>
      </c>
      <c r="AE201" s="72" t="s">
        <v>176</v>
      </c>
      <c r="AF201" s="81" t="str">
        <f t="shared" si="12"/>
        <v>Afridev Handpump</v>
      </c>
      <c r="AG201" s="72" t="s">
        <v>193</v>
      </c>
      <c r="AH201" s="72" t="s">
        <v>191</v>
      </c>
      <c r="AI201" s="72" t="s">
        <v>16432</v>
      </c>
      <c r="AL201" t="str">
        <f t="shared" si="13"/>
        <v>Protected</v>
      </c>
      <c r="AM201">
        <v>2004</v>
      </c>
      <c r="AN201" s="72" t="s">
        <v>191</v>
      </c>
      <c r="AQ201" t="str">
        <f t="shared" si="14"/>
        <v xml:space="preserve">Normal </v>
      </c>
      <c r="AR201" s="72" t="s">
        <v>194</v>
      </c>
      <c r="AU201" s="72" t="s">
        <v>195</v>
      </c>
      <c r="AV201" s="72" t="s">
        <v>194</v>
      </c>
      <c r="AY201" s="72" t="s">
        <v>191</v>
      </c>
      <c r="AZ201">
        <v>1722</v>
      </c>
      <c r="BA201" s="72" t="s">
        <v>213</v>
      </c>
      <c r="BB201" s="72" t="s">
        <v>194</v>
      </c>
      <c r="BD201" s="72" t="s">
        <v>191</v>
      </c>
      <c r="BE201" s="73">
        <v>0.06</v>
      </c>
      <c r="BF201" s="72" t="s">
        <v>191</v>
      </c>
      <c r="BG201" s="72" t="s">
        <v>196</v>
      </c>
      <c r="BH201" s="72" t="s">
        <v>176</v>
      </c>
      <c r="BI201" s="81" t="str">
        <f t="shared" si="15"/>
        <v xml:space="preserve">Turbidity </v>
      </c>
      <c r="BJ201" s="72" t="s">
        <v>191</v>
      </c>
      <c r="BN201">
        <v>90</v>
      </c>
      <c r="BO201">
        <v>24</v>
      </c>
      <c r="BP201" s="72" t="s">
        <v>194</v>
      </c>
      <c r="BR201" s="72" t="s">
        <v>194</v>
      </c>
      <c r="BT201">
        <v>20</v>
      </c>
      <c r="BU201">
        <v>5</v>
      </c>
      <c r="BV201" s="72" t="s">
        <v>191</v>
      </c>
      <c r="BW201" s="72" t="s">
        <v>197</v>
      </c>
      <c r="BX201" t="s">
        <v>2187</v>
      </c>
    </row>
    <row r="202" spans="1:76" x14ac:dyDescent="0.45">
      <c r="A202" t="s">
        <v>2188</v>
      </c>
      <c r="B202" t="s">
        <v>176</v>
      </c>
      <c r="C202" t="s">
        <v>284</v>
      </c>
      <c r="D202" t="s">
        <v>2189</v>
      </c>
      <c r="E202" t="s">
        <v>2190</v>
      </c>
      <c r="F202" t="s">
        <v>2191</v>
      </c>
      <c r="G202">
        <v>9</v>
      </c>
      <c r="H202" s="72" t="s">
        <v>1948</v>
      </c>
      <c r="I202" s="72" t="s">
        <v>182</v>
      </c>
      <c r="J202" s="72" t="s">
        <v>183</v>
      </c>
      <c r="K202" s="72" t="s">
        <v>184</v>
      </c>
      <c r="L202" s="72" t="s">
        <v>751</v>
      </c>
      <c r="M202" s="72" t="s">
        <v>2192</v>
      </c>
      <c r="N202" s="72"/>
      <c r="O202" s="72"/>
      <c r="P202" s="72" t="s">
        <v>2193</v>
      </c>
      <c r="Q202" s="72" t="s">
        <v>2194</v>
      </c>
      <c r="R202" s="72" t="s">
        <v>2195</v>
      </c>
      <c r="S202" s="72" t="s">
        <v>2196</v>
      </c>
      <c r="T202" s="72" t="s">
        <v>2197</v>
      </c>
      <c r="U202" s="72" t="s">
        <v>251</v>
      </c>
      <c r="V202" s="72" t="s">
        <v>176</v>
      </c>
      <c r="W202">
        <v>65</v>
      </c>
      <c r="X202">
        <v>65</v>
      </c>
      <c r="Y202">
        <v>65</v>
      </c>
      <c r="Z202">
        <v>0</v>
      </c>
      <c r="AA202">
        <v>0</v>
      </c>
      <c r="AB202">
        <v>325</v>
      </c>
      <c r="AC202" s="72" t="s">
        <v>191</v>
      </c>
      <c r="AD202" s="72" t="s">
        <v>192</v>
      </c>
      <c r="AE202" s="72" t="s">
        <v>176</v>
      </c>
      <c r="AF202" s="81" t="str">
        <f t="shared" si="12"/>
        <v>Afridev Handpump</v>
      </c>
      <c r="AG202" s="72" t="s">
        <v>193</v>
      </c>
      <c r="AH202" s="72" t="s">
        <v>191</v>
      </c>
      <c r="AI202" s="72" t="s">
        <v>16432</v>
      </c>
      <c r="AL202" t="str">
        <f t="shared" si="13"/>
        <v>Protected</v>
      </c>
      <c r="AM202">
        <v>2003</v>
      </c>
      <c r="AN202" s="72" t="s">
        <v>194</v>
      </c>
      <c r="AO202" s="72" t="s">
        <v>549</v>
      </c>
      <c r="AP202" s="72" t="s">
        <v>176</v>
      </c>
      <c r="AQ202" t="str">
        <f t="shared" si="14"/>
        <v>Does not function Non functioning water point</v>
      </c>
      <c r="AR202" s="72" t="s">
        <v>194</v>
      </c>
      <c r="AU202" s="72" t="s">
        <v>194</v>
      </c>
      <c r="AV202" s="72" t="s">
        <v>194</v>
      </c>
      <c r="AY202" s="72" t="s">
        <v>194</v>
      </c>
      <c r="BB202" s="72" t="s">
        <v>194</v>
      </c>
      <c r="BD202" s="72" t="s">
        <v>194</v>
      </c>
      <c r="BE202"/>
      <c r="BF202" s="72" t="s">
        <v>194</v>
      </c>
      <c r="BG202" s="80" t="s">
        <v>196</v>
      </c>
      <c r="BI202" s="81" t="str">
        <f t="shared" si="15"/>
        <v xml:space="preserve">Turbidity </v>
      </c>
      <c r="BN202">
        <v>0</v>
      </c>
      <c r="BO202">
        <v>0</v>
      </c>
      <c r="BP202" s="72" t="s">
        <v>194</v>
      </c>
      <c r="BR202" s="72" t="s">
        <v>194</v>
      </c>
      <c r="BT202">
        <v>0</v>
      </c>
      <c r="BU202">
        <v>0</v>
      </c>
      <c r="BV202" s="72" t="s">
        <v>194</v>
      </c>
      <c r="BW202" s="72" t="s">
        <v>550</v>
      </c>
      <c r="BX202" t="s">
        <v>2198</v>
      </c>
    </row>
    <row r="203" spans="1:76" x14ac:dyDescent="0.45">
      <c r="A203" t="s">
        <v>2199</v>
      </c>
      <c r="B203" t="s">
        <v>176</v>
      </c>
      <c r="C203" t="s">
        <v>339</v>
      </c>
      <c r="D203" t="s">
        <v>2200</v>
      </c>
      <c r="E203" t="s">
        <v>2201</v>
      </c>
      <c r="F203" t="s">
        <v>2202</v>
      </c>
      <c r="G203">
        <v>9</v>
      </c>
      <c r="H203" s="72" t="s">
        <v>1654</v>
      </c>
      <c r="I203" s="72" t="s">
        <v>182</v>
      </c>
      <c r="J203" s="72" t="s">
        <v>183</v>
      </c>
      <c r="K203" s="72" t="s">
        <v>184</v>
      </c>
      <c r="L203" s="72" t="s">
        <v>751</v>
      </c>
      <c r="M203" s="72" t="s">
        <v>2126</v>
      </c>
      <c r="N203" s="72"/>
      <c r="O203" s="72"/>
      <c r="P203" s="72" t="s">
        <v>2203</v>
      </c>
      <c r="Q203" s="72" t="s">
        <v>2204</v>
      </c>
      <c r="R203" s="72" t="s">
        <v>2205</v>
      </c>
      <c r="S203" s="72" t="s">
        <v>2206</v>
      </c>
      <c r="T203" s="72" t="s">
        <v>2126</v>
      </c>
      <c r="U203" s="72" t="s">
        <v>251</v>
      </c>
      <c r="V203" s="72" t="s">
        <v>176</v>
      </c>
      <c r="W203">
        <v>64</v>
      </c>
      <c r="X203">
        <v>64</v>
      </c>
      <c r="Y203">
        <v>0</v>
      </c>
      <c r="Z203">
        <v>320</v>
      </c>
      <c r="AA203">
        <v>320</v>
      </c>
      <c r="AB203">
        <v>0</v>
      </c>
      <c r="AC203" s="72" t="s">
        <v>191</v>
      </c>
      <c r="AD203" s="72" t="s">
        <v>192</v>
      </c>
      <c r="AE203" s="72" t="s">
        <v>176</v>
      </c>
      <c r="AF203" s="81" t="str">
        <f t="shared" si="12"/>
        <v>Afridev Handpump</v>
      </c>
      <c r="AG203" s="72" t="s">
        <v>193</v>
      </c>
      <c r="AH203" s="72" t="s">
        <v>191</v>
      </c>
      <c r="AI203" s="72" t="s">
        <v>16432</v>
      </c>
      <c r="AL203" t="str">
        <f t="shared" si="13"/>
        <v>Protected</v>
      </c>
      <c r="AM203">
        <v>1998</v>
      </c>
      <c r="AN203" s="72" t="s">
        <v>191</v>
      </c>
      <c r="AQ203" t="str">
        <f t="shared" si="14"/>
        <v xml:space="preserve">Poor </v>
      </c>
      <c r="AR203" s="72" t="s">
        <v>191</v>
      </c>
      <c r="AS203">
        <v>3</v>
      </c>
      <c r="AT203">
        <v>30</v>
      </c>
      <c r="AU203" s="72" t="s">
        <v>195</v>
      </c>
      <c r="AV203" s="72" t="s">
        <v>194</v>
      </c>
      <c r="AY203" s="72" t="s">
        <v>191</v>
      </c>
      <c r="AZ203">
        <v>1418</v>
      </c>
      <c r="BA203" s="72" t="s">
        <v>93</v>
      </c>
      <c r="BB203" s="72" t="s">
        <v>194</v>
      </c>
      <c r="BD203" s="72" t="s">
        <v>191</v>
      </c>
      <c r="BE203" s="73">
        <v>0.28000000000000003</v>
      </c>
      <c r="BF203" s="72" t="s">
        <v>191</v>
      </c>
      <c r="BG203" s="72" t="s">
        <v>196</v>
      </c>
      <c r="BH203" s="72" t="s">
        <v>176</v>
      </c>
      <c r="BI203" s="81" t="str">
        <f t="shared" si="15"/>
        <v xml:space="preserve">Turbidity </v>
      </c>
      <c r="BJ203" s="72" t="s">
        <v>191</v>
      </c>
      <c r="BN203">
        <v>720</v>
      </c>
      <c r="BO203">
        <v>5</v>
      </c>
      <c r="BP203" s="72" t="s">
        <v>194</v>
      </c>
      <c r="BR203" s="72" t="s">
        <v>194</v>
      </c>
      <c r="BT203">
        <v>40</v>
      </c>
      <c r="BU203">
        <v>20</v>
      </c>
      <c r="BV203" s="72" t="s">
        <v>191</v>
      </c>
      <c r="BW203" s="72" t="s">
        <v>227</v>
      </c>
      <c r="BX203" t="s">
        <v>2207</v>
      </c>
    </row>
    <row r="204" spans="1:76" x14ac:dyDescent="0.45">
      <c r="A204" t="s">
        <v>2208</v>
      </c>
      <c r="B204" t="s">
        <v>176</v>
      </c>
      <c r="C204" t="s">
        <v>457</v>
      </c>
      <c r="D204" t="s">
        <v>2209</v>
      </c>
      <c r="E204" t="s">
        <v>2210</v>
      </c>
      <c r="F204" t="s">
        <v>2211</v>
      </c>
      <c r="G204">
        <v>9</v>
      </c>
      <c r="H204" s="72" t="s">
        <v>1948</v>
      </c>
      <c r="I204" s="72" t="s">
        <v>182</v>
      </c>
      <c r="J204" s="72" t="s">
        <v>183</v>
      </c>
      <c r="K204" s="72" t="s">
        <v>184</v>
      </c>
      <c r="L204" s="72" t="s">
        <v>751</v>
      </c>
      <c r="M204" s="72" t="s">
        <v>751</v>
      </c>
      <c r="N204" s="72"/>
      <c r="O204" s="72"/>
      <c r="P204" s="72" t="s">
        <v>2212</v>
      </c>
      <c r="Q204" s="72" t="s">
        <v>2213</v>
      </c>
      <c r="R204" s="72" t="s">
        <v>2214</v>
      </c>
      <c r="S204" s="72" t="s">
        <v>2215</v>
      </c>
      <c r="T204" s="72" t="s">
        <v>2216</v>
      </c>
      <c r="U204" s="72" t="s">
        <v>226</v>
      </c>
      <c r="V204" s="72" t="s">
        <v>176</v>
      </c>
      <c r="W204">
        <v>40</v>
      </c>
      <c r="X204">
        <v>60</v>
      </c>
      <c r="Y204">
        <v>25</v>
      </c>
      <c r="Z204">
        <v>35</v>
      </c>
      <c r="AA204">
        <v>105</v>
      </c>
      <c r="AB204">
        <v>75</v>
      </c>
      <c r="AC204" s="72" t="s">
        <v>191</v>
      </c>
      <c r="AD204" s="72" t="s">
        <v>192</v>
      </c>
      <c r="AE204" s="72" t="s">
        <v>176</v>
      </c>
      <c r="AF204" s="81" t="str">
        <f t="shared" si="12"/>
        <v>Afridev Handpump</v>
      </c>
      <c r="AG204" s="72" t="s">
        <v>193</v>
      </c>
      <c r="AH204" s="72" t="s">
        <v>191</v>
      </c>
      <c r="AI204" s="72" t="s">
        <v>16432</v>
      </c>
      <c r="AL204" t="str">
        <f t="shared" si="13"/>
        <v>Protected</v>
      </c>
      <c r="AM204">
        <v>2014</v>
      </c>
      <c r="AN204" s="72" t="s">
        <v>191</v>
      </c>
      <c r="AQ204" t="str">
        <f t="shared" si="14"/>
        <v xml:space="preserve">Normal </v>
      </c>
      <c r="AR204" s="72" t="s">
        <v>191</v>
      </c>
      <c r="AS204">
        <v>6</v>
      </c>
      <c r="AT204">
        <v>14</v>
      </c>
      <c r="AU204" s="72" t="s">
        <v>195</v>
      </c>
      <c r="AV204" s="72" t="s">
        <v>194</v>
      </c>
      <c r="AY204" s="72" t="s">
        <v>191</v>
      </c>
      <c r="AZ204">
        <v>1613</v>
      </c>
      <c r="BA204" s="72" t="s">
        <v>93</v>
      </c>
      <c r="BB204" s="72" t="s">
        <v>194</v>
      </c>
      <c r="BD204" s="72" t="s">
        <v>191</v>
      </c>
      <c r="BE204" s="73">
        <v>0.56999999999999995</v>
      </c>
      <c r="BF204" s="72" t="s">
        <v>191</v>
      </c>
      <c r="BG204" s="72" t="s">
        <v>196</v>
      </c>
      <c r="BH204" s="72" t="s">
        <v>176</v>
      </c>
      <c r="BI204" s="81" t="str">
        <f t="shared" si="15"/>
        <v xml:space="preserve">Turbidity </v>
      </c>
      <c r="BJ204" s="72" t="s">
        <v>191</v>
      </c>
      <c r="BN204">
        <v>66</v>
      </c>
      <c r="BO204">
        <v>24</v>
      </c>
      <c r="BP204" s="72" t="s">
        <v>194</v>
      </c>
      <c r="BR204" s="72" t="s">
        <v>194</v>
      </c>
      <c r="BT204">
        <v>20</v>
      </c>
      <c r="BU204">
        <v>20</v>
      </c>
      <c r="BV204" s="72" t="s">
        <v>191</v>
      </c>
      <c r="BW204" s="72" t="s">
        <v>197</v>
      </c>
      <c r="BX204" t="s">
        <v>2217</v>
      </c>
    </row>
    <row r="205" spans="1:76" x14ac:dyDescent="0.45">
      <c r="A205" t="s">
        <v>2218</v>
      </c>
      <c r="B205" t="s">
        <v>176</v>
      </c>
      <c r="C205" t="s">
        <v>427</v>
      </c>
      <c r="D205" t="s">
        <v>2219</v>
      </c>
      <c r="E205" t="s">
        <v>2220</v>
      </c>
      <c r="F205" t="s">
        <v>2221</v>
      </c>
      <c r="G205">
        <v>9</v>
      </c>
      <c r="H205" s="72" t="s">
        <v>1948</v>
      </c>
      <c r="I205" s="72" t="s">
        <v>182</v>
      </c>
      <c r="J205" s="72" t="s">
        <v>183</v>
      </c>
      <c r="K205" s="72" t="s">
        <v>184</v>
      </c>
      <c r="L205" s="72" t="s">
        <v>751</v>
      </c>
      <c r="M205" s="72" t="s">
        <v>2222</v>
      </c>
      <c r="N205" s="72"/>
      <c r="O205" s="72"/>
      <c r="P205" s="72" t="s">
        <v>2223</v>
      </c>
      <c r="Q205" s="72" t="s">
        <v>2224</v>
      </c>
      <c r="R205" s="72" t="s">
        <v>2225</v>
      </c>
      <c r="S205" s="72" t="s">
        <v>2226</v>
      </c>
      <c r="T205" s="72" t="s">
        <v>2192</v>
      </c>
      <c r="U205" s="72" t="s">
        <v>251</v>
      </c>
      <c r="V205" s="72" t="s">
        <v>176</v>
      </c>
      <c r="W205">
        <v>67</v>
      </c>
      <c r="X205">
        <v>67</v>
      </c>
      <c r="Y205">
        <v>0</v>
      </c>
      <c r="Z205">
        <v>335</v>
      </c>
      <c r="AA205">
        <v>335</v>
      </c>
      <c r="AB205">
        <v>0</v>
      </c>
      <c r="AC205" s="72" t="s">
        <v>191</v>
      </c>
      <c r="AD205" s="72" t="s">
        <v>192</v>
      </c>
      <c r="AE205" s="72" t="s">
        <v>176</v>
      </c>
      <c r="AF205" s="81" t="str">
        <f t="shared" si="12"/>
        <v>Afridev Handpump</v>
      </c>
      <c r="AG205" s="72" t="s">
        <v>193</v>
      </c>
      <c r="AH205" s="72" t="s">
        <v>191</v>
      </c>
      <c r="AI205" s="72" t="s">
        <v>16432</v>
      </c>
      <c r="AL205" t="str">
        <f t="shared" si="13"/>
        <v>Protected</v>
      </c>
      <c r="AM205">
        <v>2013</v>
      </c>
      <c r="AN205" s="72" t="s">
        <v>191</v>
      </c>
      <c r="AQ205" t="str">
        <f t="shared" si="14"/>
        <v xml:space="preserve">Normal </v>
      </c>
      <c r="AR205" s="72" t="s">
        <v>194</v>
      </c>
      <c r="AU205" s="72" t="s">
        <v>195</v>
      </c>
      <c r="AV205" s="72" t="s">
        <v>194</v>
      </c>
      <c r="AY205" s="72" t="s">
        <v>191</v>
      </c>
      <c r="AZ205">
        <v>1510</v>
      </c>
      <c r="BA205" s="72" t="s">
        <v>93</v>
      </c>
      <c r="BB205" s="72" t="s">
        <v>194</v>
      </c>
      <c r="BD205" s="72" t="s">
        <v>191</v>
      </c>
      <c r="BE205" s="73">
        <v>0.01</v>
      </c>
      <c r="BF205" s="72" t="s">
        <v>191</v>
      </c>
      <c r="BG205" s="72" t="s">
        <v>196</v>
      </c>
      <c r="BH205" s="72" t="s">
        <v>176</v>
      </c>
      <c r="BI205" s="81" t="str">
        <f t="shared" si="15"/>
        <v xml:space="preserve">Turbidity </v>
      </c>
      <c r="BJ205" s="72" t="s">
        <v>191</v>
      </c>
      <c r="BN205">
        <v>75</v>
      </c>
      <c r="BO205">
        <v>24</v>
      </c>
      <c r="BP205" s="72" t="s">
        <v>194</v>
      </c>
      <c r="BR205" s="72" t="s">
        <v>194</v>
      </c>
      <c r="BT205">
        <v>40</v>
      </c>
      <c r="BU205">
        <v>120</v>
      </c>
      <c r="BV205" s="72" t="s">
        <v>191</v>
      </c>
      <c r="BW205" s="72" t="s">
        <v>197</v>
      </c>
      <c r="BX205" t="s">
        <v>2227</v>
      </c>
    </row>
    <row r="206" spans="1:76" x14ac:dyDescent="0.45">
      <c r="A206" t="s">
        <v>2228</v>
      </c>
      <c r="B206" t="s">
        <v>176</v>
      </c>
      <c r="C206" t="s">
        <v>457</v>
      </c>
      <c r="D206" t="s">
        <v>2229</v>
      </c>
      <c r="E206" t="s">
        <v>2230</v>
      </c>
      <c r="F206" t="s">
        <v>2231</v>
      </c>
      <c r="G206">
        <v>9</v>
      </c>
      <c r="H206" s="72" t="s">
        <v>1948</v>
      </c>
      <c r="I206" s="72" t="s">
        <v>182</v>
      </c>
      <c r="J206" s="72" t="s">
        <v>183</v>
      </c>
      <c r="K206" s="72" t="s">
        <v>184</v>
      </c>
      <c r="L206" s="72" t="s">
        <v>751</v>
      </c>
      <c r="M206" s="72" t="s">
        <v>751</v>
      </c>
      <c r="N206" s="72"/>
      <c r="O206" s="72"/>
      <c r="P206" s="72" t="s">
        <v>2232</v>
      </c>
      <c r="Q206" s="72" t="s">
        <v>2233</v>
      </c>
      <c r="R206" s="72" t="s">
        <v>2234</v>
      </c>
      <c r="S206" s="72" t="s">
        <v>2235</v>
      </c>
      <c r="T206" s="72" t="s">
        <v>2236</v>
      </c>
      <c r="U206" s="72" t="s">
        <v>176</v>
      </c>
      <c r="V206" s="72" t="s">
        <v>805</v>
      </c>
      <c r="W206">
        <v>40</v>
      </c>
      <c r="X206">
        <v>35</v>
      </c>
      <c r="Y206">
        <v>25</v>
      </c>
      <c r="Z206">
        <v>95</v>
      </c>
      <c r="AA206">
        <v>105</v>
      </c>
      <c r="AB206">
        <v>95</v>
      </c>
      <c r="AC206" s="72" t="s">
        <v>194</v>
      </c>
      <c r="AF206" s="81" t="str">
        <f t="shared" si="12"/>
        <v/>
      </c>
      <c r="AJ206" s="72" t="s">
        <v>176</v>
      </c>
      <c r="AK206" s="72" t="s">
        <v>2237</v>
      </c>
      <c r="AL206" t="str">
        <f t="shared" si="13"/>
        <v>Protected  dug well</v>
      </c>
      <c r="AQ206" t="str">
        <f t="shared" si="14"/>
        <v xml:space="preserve"> </v>
      </c>
      <c r="BE206"/>
      <c r="BI206" s="81" t="str">
        <f t="shared" si="15"/>
        <v xml:space="preserve"> </v>
      </c>
      <c r="BX206" t="s">
        <v>2238</v>
      </c>
    </row>
    <row r="207" spans="1:76" x14ac:dyDescent="0.45">
      <c r="A207" t="s">
        <v>2239</v>
      </c>
      <c r="B207" t="s">
        <v>176</v>
      </c>
      <c r="C207" t="s">
        <v>200</v>
      </c>
      <c r="D207" t="s">
        <v>2240</v>
      </c>
      <c r="E207" t="s">
        <v>2241</v>
      </c>
      <c r="F207" t="s">
        <v>2242</v>
      </c>
      <c r="G207">
        <v>9</v>
      </c>
      <c r="H207" s="72" t="s">
        <v>1948</v>
      </c>
      <c r="I207" s="72" t="s">
        <v>182</v>
      </c>
      <c r="J207" s="72" t="s">
        <v>183</v>
      </c>
      <c r="K207" s="72" t="s">
        <v>204</v>
      </c>
      <c r="L207" s="72" t="s">
        <v>2243</v>
      </c>
      <c r="M207" s="72" t="s">
        <v>2244</v>
      </c>
      <c r="N207" s="72"/>
      <c r="O207" s="72"/>
      <c r="P207" s="72" t="s">
        <v>2245</v>
      </c>
      <c r="Q207" s="72" t="s">
        <v>2246</v>
      </c>
      <c r="R207" s="72" t="s">
        <v>2247</v>
      </c>
      <c r="S207" s="72" t="s">
        <v>2248</v>
      </c>
      <c r="T207" s="72" t="s">
        <v>2249</v>
      </c>
      <c r="U207" s="72" t="s">
        <v>226</v>
      </c>
      <c r="V207" s="72" t="s">
        <v>176</v>
      </c>
      <c r="W207">
        <v>78</v>
      </c>
      <c r="X207">
        <v>78</v>
      </c>
      <c r="Y207">
        <v>0</v>
      </c>
      <c r="Z207">
        <v>390</v>
      </c>
      <c r="AA207">
        <v>390</v>
      </c>
      <c r="AB207">
        <v>0</v>
      </c>
      <c r="AC207" s="72" t="s">
        <v>191</v>
      </c>
      <c r="AD207" s="72" t="s">
        <v>192</v>
      </c>
      <c r="AE207" s="72" t="s">
        <v>176</v>
      </c>
      <c r="AF207" s="81" t="str">
        <f t="shared" si="12"/>
        <v>Afridev Handpump</v>
      </c>
      <c r="AG207" s="72" t="s">
        <v>193</v>
      </c>
      <c r="AH207" s="72" t="s">
        <v>191</v>
      </c>
      <c r="AI207" s="72" t="s">
        <v>16432</v>
      </c>
      <c r="AL207" t="str">
        <f t="shared" si="13"/>
        <v>Protected</v>
      </c>
      <c r="AM207">
        <v>2014</v>
      </c>
      <c r="AN207" s="72" t="s">
        <v>191</v>
      </c>
      <c r="AQ207" t="str">
        <f t="shared" si="14"/>
        <v xml:space="preserve">Normal </v>
      </c>
      <c r="AR207" s="72" t="s">
        <v>191</v>
      </c>
      <c r="AS207">
        <v>1</v>
      </c>
      <c r="AT207">
        <v>2</v>
      </c>
      <c r="AU207" s="72" t="s">
        <v>195</v>
      </c>
      <c r="AV207" s="72" t="s">
        <v>194</v>
      </c>
      <c r="AY207" s="72" t="s">
        <v>191</v>
      </c>
      <c r="AZ207">
        <v>313</v>
      </c>
      <c r="BA207" s="72" t="s">
        <v>93</v>
      </c>
      <c r="BB207" s="72" t="s">
        <v>194</v>
      </c>
      <c r="BD207" s="72" t="s">
        <v>191</v>
      </c>
      <c r="BE207" s="73">
        <v>0.17</v>
      </c>
      <c r="BF207" s="72" t="s">
        <v>194</v>
      </c>
      <c r="BG207" s="80" t="s">
        <v>196</v>
      </c>
      <c r="BI207" s="81" t="str">
        <f t="shared" si="15"/>
        <v xml:space="preserve">Turbidity </v>
      </c>
      <c r="BN207">
        <v>62</v>
      </c>
      <c r="BO207">
        <v>24</v>
      </c>
      <c r="BP207" s="72" t="s">
        <v>194</v>
      </c>
      <c r="BR207" s="72" t="s">
        <v>194</v>
      </c>
      <c r="BT207">
        <v>40</v>
      </c>
      <c r="BU207">
        <v>5</v>
      </c>
      <c r="BV207" s="72" t="s">
        <v>191</v>
      </c>
      <c r="BW207" s="72" t="s">
        <v>197</v>
      </c>
      <c r="BX207" t="s">
        <v>2250</v>
      </c>
    </row>
    <row r="208" spans="1:76" x14ac:dyDescent="0.45">
      <c r="A208" t="s">
        <v>2251</v>
      </c>
      <c r="B208" t="s">
        <v>176</v>
      </c>
      <c r="C208" t="s">
        <v>177</v>
      </c>
      <c r="D208" t="s">
        <v>2252</v>
      </c>
      <c r="E208" t="s">
        <v>2253</v>
      </c>
      <c r="F208" t="s">
        <v>1947</v>
      </c>
      <c r="G208">
        <v>9</v>
      </c>
      <c r="H208" s="72" t="s">
        <v>1948</v>
      </c>
      <c r="I208" s="72" t="s">
        <v>182</v>
      </c>
      <c r="J208" s="72" t="s">
        <v>183</v>
      </c>
      <c r="K208" s="72" t="s">
        <v>184</v>
      </c>
      <c r="L208" s="72" t="s">
        <v>184</v>
      </c>
      <c r="M208" s="72" t="s">
        <v>326</v>
      </c>
      <c r="N208" s="72"/>
      <c r="O208" s="72"/>
      <c r="P208" s="72" t="s">
        <v>2254</v>
      </c>
      <c r="Q208" s="72" t="s">
        <v>2255</v>
      </c>
      <c r="R208" s="72" t="s">
        <v>1385</v>
      </c>
      <c r="S208" s="72" t="s">
        <v>2256</v>
      </c>
      <c r="T208" s="72" t="s">
        <v>2257</v>
      </c>
      <c r="U208" s="72" t="s">
        <v>251</v>
      </c>
      <c r="V208" s="72" t="s">
        <v>176</v>
      </c>
      <c r="W208">
        <v>150</v>
      </c>
      <c r="X208">
        <v>150</v>
      </c>
      <c r="Y208">
        <v>0</v>
      </c>
      <c r="Z208">
        <v>750</v>
      </c>
      <c r="AA208">
        <v>750</v>
      </c>
      <c r="AB208">
        <v>0</v>
      </c>
      <c r="AC208" s="72" t="s">
        <v>191</v>
      </c>
      <c r="AD208" s="72" t="s">
        <v>192</v>
      </c>
      <c r="AE208" s="72" t="s">
        <v>176</v>
      </c>
      <c r="AF208" s="81" t="str">
        <f t="shared" si="12"/>
        <v>Afridev Handpump</v>
      </c>
      <c r="AG208" s="72" t="s">
        <v>193</v>
      </c>
      <c r="AH208" s="72" t="s">
        <v>191</v>
      </c>
      <c r="AI208" s="72" t="s">
        <v>16432</v>
      </c>
      <c r="AL208" t="str">
        <f t="shared" si="13"/>
        <v>Protected</v>
      </c>
      <c r="AM208">
        <v>2002</v>
      </c>
      <c r="AN208" s="72" t="s">
        <v>191</v>
      </c>
      <c r="AQ208" t="str">
        <f t="shared" si="14"/>
        <v xml:space="preserve">Normal </v>
      </c>
      <c r="AR208" s="72" t="s">
        <v>194</v>
      </c>
      <c r="AU208" s="72" t="s">
        <v>195</v>
      </c>
      <c r="AV208" s="72" t="s">
        <v>194</v>
      </c>
      <c r="AY208" s="72" t="s">
        <v>191</v>
      </c>
      <c r="AZ208">
        <v>420</v>
      </c>
      <c r="BA208" s="72" t="s">
        <v>93</v>
      </c>
      <c r="BB208" s="72" t="s">
        <v>194</v>
      </c>
      <c r="BD208" s="72" t="s">
        <v>191</v>
      </c>
      <c r="BE208" s="73">
        <v>0.25</v>
      </c>
      <c r="BF208" s="72" t="s">
        <v>191</v>
      </c>
      <c r="BG208" s="72" t="s">
        <v>196</v>
      </c>
      <c r="BH208" s="72" t="s">
        <v>176</v>
      </c>
      <c r="BI208" s="81" t="str">
        <f t="shared" si="15"/>
        <v xml:space="preserve">Turbidity </v>
      </c>
      <c r="BJ208" s="72" t="s">
        <v>191</v>
      </c>
      <c r="BN208">
        <v>58</v>
      </c>
      <c r="BO208">
        <v>24</v>
      </c>
      <c r="BP208" s="72" t="s">
        <v>194</v>
      </c>
      <c r="BR208" s="72" t="s">
        <v>194</v>
      </c>
      <c r="BT208">
        <v>20</v>
      </c>
      <c r="BU208">
        <v>3</v>
      </c>
      <c r="BV208" s="72" t="s">
        <v>191</v>
      </c>
      <c r="BW208" s="72" t="s">
        <v>197</v>
      </c>
      <c r="BX208" t="s">
        <v>2258</v>
      </c>
    </row>
    <row r="209" spans="1:76" x14ac:dyDescent="0.45">
      <c r="A209" t="s">
        <v>2259</v>
      </c>
      <c r="B209" t="s">
        <v>176</v>
      </c>
      <c r="C209" t="s">
        <v>297</v>
      </c>
      <c r="D209" t="s">
        <v>2260</v>
      </c>
      <c r="E209" t="s">
        <v>2261</v>
      </c>
      <c r="F209" t="s">
        <v>2262</v>
      </c>
      <c r="G209">
        <v>9</v>
      </c>
      <c r="H209" s="72" t="s">
        <v>1948</v>
      </c>
      <c r="I209" s="72" t="s">
        <v>182</v>
      </c>
      <c r="J209" s="72" t="s">
        <v>183</v>
      </c>
      <c r="K209" s="72" t="s">
        <v>204</v>
      </c>
      <c r="L209" s="72" t="s">
        <v>1545</v>
      </c>
      <c r="M209" s="72" t="s">
        <v>2036</v>
      </c>
      <c r="N209" s="72"/>
      <c r="O209" s="72"/>
      <c r="P209" s="72" t="s">
        <v>2263</v>
      </c>
      <c r="Q209" s="72" t="s">
        <v>2264</v>
      </c>
      <c r="R209" s="72" t="s">
        <v>2265</v>
      </c>
      <c r="S209" s="72" t="s">
        <v>2266</v>
      </c>
      <c r="T209" s="72" t="s">
        <v>1896</v>
      </c>
      <c r="U209" s="72" t="s">
        <v>226</v>
      </c>
      <c r="V209" s="72" t="s">
        <v>176</v>
      </c>
      <c r="W209">
        <v>21</v>
      </c>
      <c r="X209">
        <v>25</v>
      </c>
      <c r="Y209">
        <v>25</v>
      </c>
      <c r="Z209">
        <v>125</v>
      </c>
      <c r="AA209">
        <v>125</v>
      </c>
      <c r="AB209">
        <v>0</v>
      </c>
      <c r="AC209" s="72" t="s">
        <v>191</v>
      </c>
      <c r="AD209" s="72" t="s">
        <v>192</v>
      </c>
      <c r="AE209" s="72" t="s">
        <v>176</v>
      </c>
      <c r="AF209" s="81" t="str">
        <f t="shared" si="12"/>
        <v>Afridev Handpump</v>
      </c>
      <c r="AG209" s="72" t="s">
        <v>193</v>
      </c>
      <c r="AH209" s="72" t="s">
        <v>191</v>
      </c>
      <c r="AI209" s="72" t="s">
        <v>16432</v>
      </c>
      <c r="AL209" t="str">
        <f t="shared" si="13"/>
        <v>Protected</v>
      </c>
      <c r="AM209">
        <v>2008</v>
      </c>
      <c r="AN209" s="72" t="s">
        <v>191</v>
      </c>
      <c r="AQ209" t="str">
        <f t="shared" si="14"/>
        <v xml:space="preserve">Normal </v>
      </c>
      <c r="AR209" s="72" t="s">
        <v>191</v>
      </c>
      <c r="AS209">
        <v>3</v>
      </c>
      <c r="AT209">
        <v>3</v>
      </c>
      <c r="AU209" s="72" t="s">
        <v>195</v>
      </c>
      <c r="AV209" s="72" t="s">
        <v>194</v>
      </c>
      <c r="AY209" s="72" t="s">
        <v>191</v>
      </c>
      <c r="AZ209">
        <v>1110</v>
      </c>
      <c r="BA209" s="72" t="s">
        <v>93</v>
      </c>
      <c r="BB209" s="72" t="s">
        <v>194</v>
      </c>
      <c r="BD209" s="72" t="s">
        <v>191</v>
      </c>
      <c r="BE209" s="73">
        <v>0.18</v>
      </c>
      <c r="BF209" s="72" t="s">
        <v>194</v>
      </c>
      <c r="BG209" s="80" t="s">
        <v>196</v>
      </c>
      <c r="BI209" s="81" t="str">
        <f t="shared" si="15"/>
        <v xml:space="preserve">Turbidity </v>
      </c>
      <c r="BN209">
        <v>52</v>
      </c>
      <c r="BO209">
        <v>24</v>
      </c>
      <c r="BP209" s="72" t="s">
        <v>194</v>
      </c>
      <c r="BR209" s="72" t="s">
        <v>194</v>
      </c>
      <c r="BT209">
        <v>25</v>
      </c>
      <c r="BU209">
        <v>3</v>
      </c>
      <c r="BV209" s="72" t="s">
        <v>191</v>
      </c>
      <c r="BW209" s="72" t="s">
        <v>197</v>
      </c>
      <c r="BX209" t="s">
        <v>2267</v>
      </c>
    </row>
    <row r="210" spans="1:76" x14ac:dyDescent="0.45">
      <c r="A210" t="s">
        <v>2268</v>
      </c>
      <c r="B210" t="s">
        <v>176</v>
      </c>
      <c r="C210" t="s">
        <v>177</v>
      </c>
      <c r="D210" t="s">
        <v>2269</v>
      </c>
      <c r="E210" t="s">
        <v>2270</v>
      </c>
      <c r="F210" t="s">
        <v>2271</v>
      </c>
      <c r="G210">
        <v>9</v>
      </c>
      <c r="H210" s="72" t="s">
        <v>1948</v>
      </c>
      <c r="I210" s="72" t="s">
        <v>182</v>
      </c>
      <c r="J210" s="72" t="s">
        <v>183</v>
      </c>
      <c r="K210" s="72" t="s">
        <v>184</v>
      </c>
      <c r="L210" s="72" t="s">
        <v>184</v>
      </c>
      <c r="M210" s="72" t="s">
        <v>326</v>
      </c>
      <c r="N210" s="72"/>
      <c r="O210" s="72"/>
      <c r="P210" s="72" t="s">
        <v>2272</v>
      </c>
      <c r="Q210" s="72" t="s">
        <v>2273</v>
      </c>
      <c r="R210" s="72" t="s">
        <v>2274</v>
      </c>
      <c r="S210" s="72" t="s">
        <v>2275</v>
      </c>
      <c r="T210" s="72" t="s">
        <v>2276</v>
      </c>
      <c r="U210" s="72" t="s">
        <v>190</v>
      </c>
      <c r="V210" s="72" t="s">
        <v>176</v>
      </c>
      <c r="W210">
        <v>150</v>
      </c>
      <c r="X210">
        <v>140</v>
      </c>
      <c r="Y210">
        <v>10</v>
      </c>
      <c r="Z210">
        <v>50</v>
      </c>
      <c r="AA210">
        <v>700</v>
      </c>
      <c r="AB210">
        <v>50</v>
      </c>
      <c r="AC210" s="72" t="s">
        <v>194</v>
      </c>
      <c r="AF210" s="81" t="str">
        <f t="shared" si="12"/>
        <v/>
      </c>
      <c r="AJ210" s="72" t="s">
        <v>867</v>
      </c>
      <c r="AK210" s="72" t="s">
        <v>176</v>
      </c>
      <c r="AL210" t="str">
        <f t="shared" si="13"/>
        <v>Unprotected well</v>
      </c>
      <c r="AQ210" t="str">
        <f t="shared" si="14"/>
        <v xml:space="preserve"> </v>
      </c>
      <c r="BE210"/>
      <c r="BI210" s="81" t="str">
        <f t="shared" si="15"/>
        <v xml:space="preserve"> </v>
      </c>
      <c r="BX210" t="s">
        <v>2277</v>
      </c>
    </row>
    <row r="211" spans="1:76" x14ac:dyDescent="0.45">
      <c r="A211" t="s">
        <v>2278</v>
      </c>
      <c r="B211" t="s">
        <v>176</v>
      </c>
      <c r="C211" t="s">
        <v>339</v>
      </c>
      <c r="D211" t="s">
        <v>2279</v>
      </c>
      <c r="E211" t="s">
        <v>2280</v>
      </c>
      <c r="F211" t="s">
        <v>2281</v>
      </c>
      <c r="G211">
        <v>9</v>
      </c>
      <c r="H211" s="72" t="s">
        <v>1948</v>
      </c>
      <c r="I211" s="72" t="s">
        <v>182</v>
      </c>
      <c r="J211" s="72" t="s">
        <v>183</v>
      </c>
      <c r="K211" s="72" t="s">
        <v>184</v>
      </c>
      <c r="L211" s="72" t="s">
        <v>751</v>
      </c>
      <c r="M211" s="72" t="s">
        <v>2282</v>
      </c>
      <c r="N211" s="72"/>
      <c r="O211" s="72"/>
      <c r="P211" s="72" t="s">
        <v>2283</v>
      </c>
      <c r="Q211" s="72" t="s">
        <v>2284</v>
      </c>
      <c r="R211" s="72" t="s">
        <v>2285</v>
      </c>
      <c r="S211" s="72" t="s">
        <v>2286</v>
      </c>
      <c r="T211" s="72" t="s">
        <v>2282</v>
      </c>
      <c r="U211" s="72" t="s">
        <v>251</v>
      </c>
      <c r="V211" s="72" t="s">
        <v>176</v>
      </c>
      <c r="W211">
        <v>120</v>
      </c>
      <c r="X211">
        <v>120</v>
      </c>
      <c r="Y211">
        <v>0</v>
      </c>
      <c r="Z211">
        <v>600</v>
      </c>
      <c r="AA211">
        <v>600</v>
      </c>
      <c r="AB211">
        <v>0</v>
      </c>
      <c r="AC211" s="72" t="s">
        <v>191</v>
      </c>
      <c r="AD211" s="72" t="s">
        <v>192</v>
      </c>
      <c r="AE211" s="72" t="s">
        <v>176</v>
      </c>
      <c r="AF211" s="81" t="str">
        <f t="shared" si="12"/>
        <v>Afridev Handpump</v>
      </c>
      <c r="AG211" s="72" t="s">
        <v>193</v>
      </c>
      <c r="AH211" s="72" t="s">
        <v>191</v>
      </c>
      <c r="AI211" s="72" t="s">
        <v>16432</v>
      </c>
      <c r="AL211" t="str">
        <f t="shared" si="13"/>
        <v>Protected</v>
      </c>
      <c r="AM211">
        <v>1998</v>
      </c>
      <c r="AN211" s="72" t="s">
        <v>191</v>
      </c>
      <c r="AQ211" t="str">
        <f t="shared" si="14"/>
        <v xml:space="preserve">Normal </v>
      </c>
      <c r="AR211" s="72" t="s">
        <v>191</v>
      </c>
      <c r="AS211">
        <v>1</v>
      </c>
      <c r="AT211">
        <v>14</v>
      </c>
      <c r="AU211" s="72" t="s">
        <v>195</v>
      </c>
      <c r="AV211" s="72" t="s">
        <v>194</v>
      </c>
      <c r="AY211" s="72" t="s">
        <v>191</v>
      </c>
      <c r="AZ211">
        <v>1421</v>
      </c>
      <c r="BA211" s="72" t="s">
        <v>93</v>
      </c>
      <c r="BB211" s="72" t="s">
        <v>194</v>
      </c>
      <c r="BD211" s="72" t="s">
        <v>191</v>
      </c>
      <c r="BE211" s="73">
        <v>0.27</v>
      </c>
      <c r="BF211" s="72" t="s">
        <v>191</v>
      </c>
      <c r="BG211" s="72" t="s">
        <v>196</v>
      </c>
      <c r="BH211" s="72" t="s">
        <v>176</v>
      </c>
      <c r="BI211" s="81" t="str">
        <f t="shared" si="15"/>
        <v xml:space="preserve">Turbidity </v>
      </c>
      <c r="BJ211" s="72" t="s">
        <v>191</v>
      </c>
      <c r="BN211">
        <v>120</v>
      </c>
      <c r="BO211">
        <v>24</v>
      </c>
      <c r="BP211" s="72" t="s">
        <v>194</v>
      </c>
      <c r="BR211" s="72" t="s">
        <v>194</v>
      </c>
      <c r="BT211">
        <v>40</v>
      </c>
      <c r="BU211">
        <v>80</v>
      </c>
      <c r="BV211" s="72" t="s">
        <v>191</v>
      </c>
      <c r="BW211" s="72" t="s">
        <v>197</v>
      </c>
      <c r="BX211" t="s">
        <v>2287</v>
      </c>
    </row>
    <row r="212" spans="1:76" x14ac:dyDescent="0.45">
      <c r="A212" t="s">
        <v>2288</v>
      </c>
      <c r="B212" t="s">
        <v>176</v>
      </c>
      <c r="C212" t="s">
        <v>943</v>
      </c>
      <c r="D212" t="s">
        <v>2289</v>
      </c>
      <c r="E212" t="s">
        <v>2290</v>
      </c>
      <c r="F212" t="s">
        <v>2291</v>
      </c>
      <c r="G212">
        <v>9</v>
      </c>
      <c r="H212" s="72" t="s">
        <v>1948</v>
      </c>
      <c r="I212" s="72" t="s">
        <v>182</v>
      </c>
      <c r="J212" s="72" t="s">
        <v>183</v>
      </c>
      <c r="K212" s="72" t="s">
        <v>605</v>
      </c>
      <c r="L212" s="72" t="s">
        <v>606</v>
      </c>
      <c r="M212" s="72" t="s">
        <v>1813</v>
      </c>
      <c r="N212" s="72"/>
      <c r="O212" s="72"/>
      <c r="P212" s="72" t="s">
        <v>2292</v>
      </c>
      <c r="Q212" s="72" t="s">
        <v>2293</v>
      </c>
      <c r="R212" s="72" t="s">
        <v>2294</v>
      </c>
      <c r="S212" s="72" t="s">
        <v>2295</v>
      </c>
      <c r="T212" s="72" t="s">
        <v>2296</v>
      </c>
      <c r="U212" s="72" t="s">
        <v>251</v>
      </c>
      <c r="V212" s="72" t="s">
        <v>176</v>
      </c>
      <c r="W212">
        <v>130</v>
      </c>
      <c r="X212">
        <v>130</v>
      </c>
      <c r="Y212">
        <v>0</v>
      </c>
      <c r="Z212">
        <v>650</v>
      </c>
      <c r="AA212">
        <v>650</v>
      </c>
      <c r="AB212">
        <v>0</v>
      </c>
      <c r="AC212" s="72" t="s">
        <v>191</v>
      </c>
      <c r="AD212" s="72" t="s">
        <v>192</v>
      </c>
      <c r="AE212" s="72" t="s">
        <v>176</v>
      </c>
      <c r="AF212" s="81" t="str">
        <f t="shared" si="12"/>
        <v>Afridev Handpump</v>
      </c>
      <c r="AG212" s="72" t="s">
        <v>193</v>
      </c>
      <c r="AH212" s="72" t="s">
        <v>191</v>
      </c>
      <c r="AI212" s="72" t="s">
        <v>16432</v>
      </c>
      <c r="AL212" t="str">
        <f t="shared" si="13"/>
        <v>Protected</v>
      </c>
      <c r="AM212">
        <v>2001</v>
      </c>
      <c r="AN212" s="72" t="s">
        <v>191</v>
      </c>
      <c r="AQ212" t="str">
        <f t="shared" si="14"/>
        <v xml:space="preserve">Normal </v>
      </c>
      <c r="AR212" s="72" t="s">
        <v>194</v>
      </c>
      <c r="AU212" s="72" t="s">
        <v>195</v>
      </c>
      <c r="AV212" s="72" t="s">
        <v>194</v>
      </c>
      <c r="AY212" s="72" t="s">
        <v>191</v>
      </c>
      <c r="AZ212">
        <v>8</v>
      </c>
      <c r="BA212" s="72" t="s">
        <v>93</v>
      </c>
      <c r="BB212" s="72" t="s">
        <v>194</v>
      </c>
      <c r="BD212" s="72" t="s">
        <v>191</v>
      </c>
      <c r="BE212" s="73">
        <v>0.45</v>
      </c>
      <c r="BF212" s="72" t="s">
        <v>191</v>
      </c>
      <c r="BG212" s="72" t="s">
        <v>196</v>
      </c>
      <c r="BH212" s="72" t="s">
        <v>176</v>
      </c>
      <c r="BI212" s="81" t="str">
        <f t="shared" si="15"/>
        <v xml:space="preserve">Turbidity </v>
      </c>
      <c r="BJ212" s="72" t="s">
        <v>191</v>
      </c>
      <c r="BN212">
        <v>80</v>
      </c>
      <c r="BO212">
        <v>24</v>
      </c>
      <c r="BP212" s="72" t="s">
        <v>194</v>
      </c>
      <c r="BR212" s="72" t="s">
        <v>194</v>
      </c>
      <c r="BT212">
        <v>20</v>
      </c>
      <c r="BU212">
        <v>4</v>
      </c>
      <c r="BV212" s="72" t="s">
        <v>191</v>
      </c>
      <c r="BW212" s="72" t="s">
        <v>197</v>
      </c>
      <c r="BX212" t="s">
        <v>2297</v>
      </c>
    </row>
    <row r="213" spans="1:76" x14ac:dyDescent="0.45">
      <c r="A213" t="s">
        <v>2298</v>
      </c>
      <c r="B213" t="s">
        <v>176</v>
      </c>
      <c r="C213" t="s">
        <v>663</v>
      </c>
      <c r="D213" t="s">
        <v>2299</v>
      </c>
      <c r="E213" t="s">
        <v>2300</v>
      </c>
      <c r="F213" t="s">
        <v>2301</v>
      </c>
      <c r="G213">
        <v>9</v>
      </c>
      <c r="H213" s="72" t="s">
        <v>1948</v>
      </c>
      <c r="I213" s="72" t="s">
        <v>182</v>
      </c>
      <c r="J213" s="72" t="s">
        <v>183</v>
      </c>
      <c r="K213" s="72" t="s">
        <v>605</v>
      </c>
      <c r="L213" s="72" t="s">
        <v>1949</v>
      </c>
      <c r="M213" s="72" t="s">
        <v>2302</v>
      </c>
      <c r="N213" s="72"/>
      <c r="O213" s="72"/>
      <c r="P213" s="72" t="s">
        <v>2303</v>
      </c>
      <c r="Q213" s="72" t="s">
        <v>2304</v>
      </c>
      <c r="R213" s="72" t="s">
        <v>2305</v>
      </c>
      <c r="S213" s="72" t="s">
        <v>2306</v>
      </c>
      <c r="T213" s="72" t="s">
        <v>2307</v>
      </c>
      <c r="U213" s="72" t="s">
        <v>2308</v>
      </c>
      <c r="V213" s="72" t="s">
        <v>176</v>
      </c>
      <c r="W213">
        <v>58</v>
      </c>
      <c r="X213">
        <v>58</v>
      </c>
      <c r="Y213">
        <v>0</v>
      </c>
      <c r="Z213">
        <v>290</v>
      </c>
      <c r="AA213">
        <v>290</v>
      </c>
      <c r="AB213">
        <v>0</v>
      </c>
      <c r="AC213" s="72" t="s">
        <v>191</v>
      </c>
      <c r="AD213" s="72" t="s">
        <v>192</v>
      </c>
      <c r="AE213" s="72" t="s">
        <v>176</v>
      </c>
      <c r="AF213" s="81" t="str">
        <f t="shared" si="12"/>
        <v>Afridev Handpump</v>
      </c>
      <c r="AG213" s="72" t="s">
        <v>193</v>
      </c>
      <c r="AH213" s="72" t="s">
        <v>194</v>
      </c>
      <c r="AI213" s="72" t="s">
        <v>16433</v>
      </c>
      <c r="AL213" t="str">
        <f t="shared" si="13"/>
        <v>Unprotected</v>
      </c>
      <c r="AM213">
        <v>2004</v>
      </c>
      <c r="AN213" s="72" t="s">
        <v>191</v>
      </c>
      <c r="AQ213" t="str">
        <f t="shared" si="14"/>
        <v xml:space="preserve">Normal </v>
      </c>
      <c r="AR213" s="72" t="s">
        <v>191</v>
      </c>
      <c r="AS213">
        <v>1</v>
      </c>
      <c r="AT213">
        <v>3</v>
      </c>
      <c r="AU213" s="72" t="s">
        <v>195</v>
      </c>
      <c r="AV213" s="72" t="s">
        <v>194</v>
      </c>
      <c r="AY213" s="72" t="s">
        <v>191</v>
      </c>
      <c r="AZ213">
        <v>215</v>
      </c>
      <c r="BA213" s="72" t="s">
        <v>93</v>
      </c>
      <c r="BB213" s="72" t="s">
        <v>194</v>
      </c>
      <c r="BD213" s="72" t="s">
        <v>191</v>
      </c>
      <c r="BE213" s="73">
        <v>0.34</v>
      </c>
      <c r="BF213" s="72" t="s">
        <v>191</v>
      </c>
      <c r="BG213" s="72" t="s">
        <v>196</v>
      </c>
      <c r="BH213" s="72" t="s">
        <v>176</v>
      </c>
      <c r="BI213" s="81" t="str">
        <f t="shared" si="15"/>
        <v xml:space="preserve">Turbidity </v>
      </c>
      <c r="BJ213" s="72" t="s">
        <v>191</v>
      </c>
      <c r="BN213">
        <v>57</v>
      </c>
      <c r="BO213">
        <v>24</v>
      </c>
      <c r="BP213" s="72" t="s">
        <v>194</v>
      </c>
      <c r="BR213" s="72" t="s">
        <v>194</v>
      </c>
      <c r="BT213">
        <v>20</v>
      </c>
      <c r="BU213">
        <v>4</v>
      </c>
      <c r="BV213" s="72" t="s">
        <v>191</v>
      </c>
      <c r="BW213" s="72" t="s">
        <v>197</v>
      </c>
      <c r="BX213" t="s">
        <v>2309</v>
      </c>
    </row>
    <row r="214" spans="1:76" x14ac:dyDescent="0.45">
      <c r="A214" t="s">
        <v>2310</v>
      </c>
      <c r="B214" t="s">
        <v>176</v>
      </c>
      <c r="C214" t="s">
        <v>427</v>
      </c>
      <c r="D214" t="s">
        <v>2311</v>
      </c>
      <c r="E214" t="s">
        <v>2312</v>
      </c>
      <c r="F214" t="s">
        <v>2313</v>
      </c>
      <c r="G214">
        <v>9</v>
      </c>
      <c r="H214" s="72" t="s">
        <v>1948</v>
      </c>
      <c r="I214" s="72" t="s">
        <v>182</v>
      </c>
      <c r="J214" s="72" t="s">
        <v>183</v>
      </c>
      <c r="K214" s="72" t="s">
        <v>184</v>
      </c>
      <c r="L214" s="72" t="s">
        <v>1746</v>
      </c>
      <c r="M214" s="72" t="s">
        <v>205</v>
      </c>
      <c r="N214" s="72"/>
      <c r="O214" s="72"/>
      <c r="P214" s="72" t="s">
        <v>2314</v>
      </c>
      <c r="Q214" s="72" t="s">
        <v>2315</v>
      </c>
      <c r="R214" s="72" t="s">
        <v>1836</v>
      </c>
      <c r="S214" s="72" t="s">
        <v>2316</v>
      </c>
      <c r="T214" s="72" t="s">
        <v>2317</v>
      </c>
      <c r="U214" s="72" t="s">
        <v>251</v>
      </c>
      <c r="V214" s="72" t="s">
        <v>176</v>
      </c>
      <c r="W214">
        <v>112</v>
      </c>
      <c r="X214">
        <v>112</v>
      </c>
      <c r="Y214">
        <v>0</v>
      </c>
      <c r="Z214">
        <v>560</v>
      </c>
      <c r="AA214">
        <v>560</v>
      </c>
      <c r="AB214">
        <v>0</v>
      </c>
      <c r="AC214" s="72" t="s">
        <v>191</v>
      </c>
      <c r="AD214" s="72" t="s">
        <v>192</v>
      </c>
      <c r="AE214" s="72" t="s">
        <v>176</v>
      </c>
      <c r="AF214" s="81" t="str">
        <f t="shared" si="12"/>
        <v>Afridev Handpump</v>
      </c>
      <c r="AG214" s="72" t="s">
        <v>193</v>
      </c>
      <c r="AH214" s="72" t="s">
        <v>191</v>
      </c>
      <c r="AI214" s="72" t="s">
        <v>16432</v>
      </c>
      <c r="AL214" t="str">
        <f t="shared" si="13"/>
        <v>Protected</v>
      </c>
      <c r="AM214">
        <v>2000</v>
      </c>
      <c r="AN214" s="72" t="s">
        <v>191</v>
      </c>
      <c r="AQ214" t="str">
        <f t="shared" si="14"/>
        <v xml:space="preserve">Poor </v>
      </c>
      <c r="AR214" s="72" t="s">
        <v>191</v>
      </c>
      <c r="AS214">
        <v>5</v>
      </c>
      <c r="AT214">
        <v>3</v>
      </c>
      <c r="AU214" s="72" t="s">
        <v>195</v>
      </c>
      <c r="AV214" s="72" t="s">
        <v>194</v>
      </c>
      <c r="AY214" s="72" t="s">
        <v>191</v>
      </c>
      <c r="AZ214">
        <v>1511</v>
      </c>
      <c r="BA214" s="72" t="s">
        <v>213</v>
      </c>
      <c r="BB214" s="72" t="s">
        <v>194</v>
      </c>
      <c r="BD214" s="72" t="s">
        <v>191</v>
      </c>
      <c r="BE214" s="73">
        <v>0.05</v>
      </c>
      <c r="BF214" s="72" t="s">
        <v>191</v>
      </c>
      <c r="BG214" s="72" t="s">
        <v>196</v>
      </c>
      <c r="BH214" s="72" t="s">
        <v>176</v>
      </c>
      <c r="BI214" s="81" t="str">
        <f t="shared" si="15"/>
        <v xml:space="preserve">Turbidity </v>
      </c>
      <c r="BJ214" s="72" t="s">
        <v>191</v>
      </c>
      <c r="BN214">
        <v>120</v>
      </c>
      <c r="BO214">
        <v>24</v>
      </c>
      <c r="BP214" s="72" t="s">
        <v>194</v>
      </c>
      <c r="BR214" s="72" t="s">
        <v>194</v>
      </c>
      <c r="BT214">
        <v>40</v>
      </c>
      <c r="BU214">
        <v>200</v>
      </c>
      <c r="BV214" s="72" t="s">
        <v>191</v>
      </c>
      <c r="BW214" s="72" t="s">
        <v>227</v>
      </c>
      <c r="BX214" t="s">
        <v>2318</v>
      </c>
    </row>
    <row r="215" spans="1:76" x14ac:dyDescent="0.45">
      <c r="A215" t="s">
        <v>2319</v>
      </c>
      <c r="B215" t="s">
        <v>176</v>
      </c>
      <c r="C215" t="s">
        <v>177</v>
      </c>
      <c r="D215" t="s">
        <v>2320</v>
      </c>
      <c r="E215" t="s">
        <v>2321</v>
      </c>
      <c r="F215" t="s">
        <v>2322</v>
      </c>
      <c r="G215">
        <v>9</v>
      </c>
      <c r="H215" s="72" t="s">
        <v>1948</v>
      </c>
      <c r="I215" s="72" t="s">
        <v>182</v>
      </c>
      <c r="J215" s="72" t="s">
        <v>183</v>
      </c>
      <c r="K215" s="72" t="s">
        <v>184</v>
      </c>
      <c r="L215" s="72" t="s">
        <v>184</v>
      </c>
      <c r="M215" s="72" t="s">
        <v>2323</v>
      </c>
      <c r="N215" s="72"/>
      <c r="O215" s="72"/>
      <c r="P215" s="72" t="s">
        <v>2324</v>
      </c>
      <c r="Q215" s="72" t="s">
        <v>2325</v>
      </c>
      <c r="R215" s="72" t="s">
        <v>2326</v>
      </c>
      <c r="S215" s="72" t="s">
        <v>2327</v>
      </c>
      <c r="T215" s="72" t="s">
        <v>2328</v>
      </c>
      <c r="U215" s="72" t="s">
        <v>190</v>
      </c>
      <c r="V215" s="72" t="s">
        <v>176</v>
      </c>
      <c r="W215">
        <v>50</v>
      </c>
      <c r="X215">
        <v>50</v>
      </c>
      <c r="Y215">
        <v>0</v>
      </c>
      <c r="Z215">
        <v>250</v>
      </c>
      <c r="AA215">
        <v>250</v>
      </c>
      <c r="AB215">
        <v>0</v>
      </c>
      <c r="AC215" s="72" t="s">
        <v>191</v>
      </c>
      <c r="AD215" s="72" t="s">
        <v>192</v>
      </c>
      <c r="AE215" s="72" t="s">
        <v>176</v>
      </c>
      <c r="AF215" s="81" t="str">
        <f t="shared" si="12"/>
        <v>Afridev Handpump</v>
      </c>
      <c r="AG215" s="72" t="s">
        <v>193</v>
      </c>
      <c r="AH215" s="72" t="s">
        <v>191</v>
      </c>
      <c r="AI215" s="72" t="s">
        <v>16432</v>
      </c>
      <c r="AL215" t="str">
        <f t="shared" si="13"/>
        <v>Protected</v>
      </c>
      <c r="AM215">
        <v>2009</v>
      </c>
      <c r="AN215" s="72" t="s">
        <v>191</v>
      </c>
      <c r="AQ215" t="str">
        <f t="shared" si="14"/>
        <v xml:space="preserve">Normal </v>
      </c>
      <c r="AR215" s="72" t="s">
        <v>194</v>
      </c>
      <c r="AU215" s="72" t="s">
        <v>195</v>
      </c>
      <c r="AV215" s="72" t="s">
        <v>194</v>
      </c>
      <c r="AY215" s="72" t="s">
        <v>191</v>
      </c>
      <c r="AZ215">
        <v>421</v>
      </c>
      <c r="BA215" s="72" t="s">
        <v>93</v>
      </c>
      <c r="BB215" s="72" t="s">
        <v>194</v>
      </c>
      <c r="BD215" s="72" t="s">
        <v>191</v>
      </c>
      <c r="BE215" s="73">
        <v>0.18</v>
      </c>
      <c r="BF215" s="72" t="s">
        <v>191</v>
      </c>
      <c r="BG215" s="72" t="s">
        <v>196</v>
      </c>
      <c r="BH215" s="72" t="s">
        <v>176</v>
      </c>
      <c r="BI215" s="81" t="str">
        <f t="shared" si="15"/>
        <v xml:space="preserve">Turbidity </v>
      </c>
      <c r="BJ215" s="72" t="s">
        <v>191</v>
      </c>
      <c r="BN215">
        <v>60</v>
      </c>
      <c r="BO215">
        <v>24</v>
      </c>
      <c r="BP215" s="72" t="s">
        <v>194</v>
      </c>
      <c r="BR215" s="72" t="s">
        <v>194</v>
      </c>
      <c r="BT215">
        <v>20</v>
      </c>
      <c r="BU215">
        <v>4</v>
      </c>
      <c r="BV215" s="72" t="s">
        <v>191</v>
      </c>
      <c r="BW215" s="72" t="s">
        <v>197</v>
      </c>
      <c r="BX215" t="s">
        <v>2329</v>
      </c>
    </row>
    <row r="216" spans="1:76" x14ac:dyDescent="0.45">
      <c r="A216" t="s">
        <v>2330</v>
      </c>
      <c r="B216" t="s">
        <v>176</v>
      </c>
      <c r="C216" t="s">
        <v>339</v>
      </c>
      <c r="D216" t="s">
        <v>2331</v>
      </c>
      <c r="E216" t="s">
        <v>2332</v>
      </c>
      <c r="F216" t="s">
        <v>2333</v>
      </c>
      <c r="G216">
        <v>9</v>
      </c>
      <c r="H216" s="72" t="s">
        <v>1654</v>
      </c>
      <c r="I216" s="72" t="s">
        <v>182</v>
      </c>
      <c r="J216" s="72" t="s">
        <v>183</v>
      </c>
      <c r="K216" s="72" t="s">
        <v>184</v>
      </c>
      <c r="L216" s="72" t="s">
        <v>698</v>
      </c>
      <c r="M216" s="72" t="s">
        <v>2334</v>
      </c>
      <c r="N216" s="72"/>
      <c r="O216" s="72"/>
      <c r="P216" s="72" t="s">
        <v>2335</v>
      </c>
      <c r="Q216" s="72" t="s">
        <v>2336</v>
      </c>
      <c r="R216" s="72" t="s">
        <v>2337</v>
      </c>
      <c r="S216" s="72" t="s">
        <v>2338</v>
      </c>
      <c r="T216" s="72" t="s">
        <v>2339</v>
      </c>
      <c r="U216" s="72" t="s">
        <v>251</v>
      </c>
      <c r="V216" s="72" t="s">
        <v>176</v>
      </c>
      <c r="W216">
        <v>160</v>
      </c>
      <c r="X216">
        <v>160</v>
      </c>
      <c r="Y216">
        <v>0</v>
      </c>
      <c r="Z216">
        <v>800</v>
      </c>
      <c r="AA216">
        <v>800</v>
      </c>
      <c r="AB216">
        <v>0</v>
      </c>
      <c r="AC216" s="72" t="s">
        <v>191</v>
      </c>
      <c r="AD216" s="72" t="s">
        <v>192</v>
      </c>
      <c r="AE216" s="72" t="s">
        <v>176</v>
      </c>
      <c r="AF216" s="81" t="str">
        <f t="shared" si="12"/>
        <v>Afridev Handpump</v>
      </c>
      <c r="AG216" s="72" t="s">
        <v>193</v>
      </c>
      <c r="AH216" s="72" t="s">
        <v>191</v>
      </c>
      <c r="AI216" s="72" t="s">
        <v>16432</v>
      </c>
      <c r="AL216" t="str">
        <f t="shared" si="13"/>
        <v>Protected</v>
      </c>
      <c r="AM216">
        <v>1994</v>
      </c>
      <c r="AN216" s="72" t="s">
        <v>191</v>
      </c>
      <c r="AQ216" t="str">
        <f t="shared" si="14"/>
        <v xml:space="preserve">Normal </v>
      </c>
      <c r="AR216" s="72" t="s">
        <v>194</v>
      </c>
      <c r="AU216" s="72" t="s">
        <v>195</v>
      </c>
      <c r="AV216" s="72" t="s">
        <v>194</v>
      </c>
      <c r="AY216" s="72" t="s">
        <v>191</v>
      </c>
      <c r="AZ216">
        <v>1416</v>
      </c>
      <c r="BA216" s="72" t="s">
        <v>93</v>
      </c>
      <c r="BB216" s="72" t="s">
        <v>194</v>
      </c>
      <c r="BD216" s="72" t="s">
        <v>191</v>
      </c>
      <c r="BE216" s="73">
        <v>0.01</v>
      </c>
      <c r="BF216" s="72" t="s">
        <v>191</v>
      </c>
      <c r="BG216" s="72" t="s">
        <v>196</v>
      </c>
      <c r="BH216" s="72" t="s">
        <v>176</v>
      </c>
      <c r="BI216" s="81" t="str">
        <f t="shared" si="15"/>
        <v xml:space="preserve">Turbidity </v>
      </c>
      <c r="BJ216" s="72" t="s">
        <v>191</v>
      </c>
      <c r="BN216">
        <v>81</v>
      </c>
      <c r="BO216">
        <v>24</v>
      </c>
      <c r="BP216" s="72" t="s">
        <v>194</v>
      </c>
      <c r="BR216" s="72" t="s">
        <v>194</v>
      </c>
      <c r="BT216">
        <v>40</v>
      </c>
      <c r="BU216">
        <v>160</v>
      </c>
      <c r="BV216" s="72" t="s">
        <v>191</v>
      </c>
      <c r="BW216" s="72" t="s">
        <v>197</v>
      </c>
      <c r="BX216" t="s">
        <v>2340</v>
      </c>
    </row>
    <row r="217" spans="1:76" x14ac:dyDescent="0.45">
      <c r="A217" t="s">
        <v>2341</v>
      </c>
      <c r="B217" t="s">
        <v>176</v>
      </c>
      <c r="C217" t="s">
        <v>297</v>
      </c>
      <c r="D217" t="s">
        <v>2342</v>
      </c>
      <c r="E217" t="s">
        <v>2343</v>
      </c>
      <c r="F217" t="s">
        <v>2344</v>
      </c>
      <c r="G217">
        <v>9</v>
      </c>
      <c r="H217" s="72" t="s">
        <v>1948</v>
      </c>
      <c r="I217" s="72" t="s">
        <v>182</v>
      </c>
      <c r="J217" s="72" t="s">
        <v>183</v>
      </c>
      <c r="K217" s="72" t="s">
        <v>204</v>
      </c>
      <c r="L217" s="72" t="s">
        <v>1545</v>
      </c>
      <c r="M217" s="72" t="s">
        <v>2345</v>
      </c>
      <c r="N217" s="72"/>
      <c r="O217" s="72"/>
      <c r="P217" s="72" t="s">
        <v>2346</v>
      </c>
      <c r="Q217" s="72" t="s">
        <v>2347</v>
      </c>
      <c r="R217" s="72" t="s">
        <v>2348</v>
      </c>
      <c r="S217" s="72" t="s">
        <v>2349</v>
      </c>
      <c r="T217" s="72" t="s">
        <v>1887</v>
      </c>
      <c r="U217" s="72" t="s">
        <v>745</v>
      </c>
      <c r="V217" s="72" t="s">
        <v>176</v>
      </c>
      <c r="W217">
        <v>52</v>
      </c>
      <c r="X217">
        <v>52</v>
      </c>
      <c r="Y217">
        <v>0</v>
      </c>
      <c r="Z217">
        <v>260</v>
      </c>
      <c r="AA217">
        <v>260</v>
      </c>
      <c r="AB217">
        <v>0</v>
      </c>
      <c r="AC217" s="72" t="s">
        <v>191</v>
      </c>
      <c r="AD217" s="72" t="s">
        <v>192</v>
      </c>
      <c r="AE217" s="72" t="s">
        <v>176</v>
      </c>
      <c r="AF217" s="81" t="str">
        <f t="shared" si="12"/>
        <v>Afridev Handpump</v>
      </c>
      <c r="AG217" s="72" t="s">
        <v>193</v>
      </c>
      <c r="AH217" s="72" t="s">
        <v>191</v>
      </c>
      <c r="AI217" s="72" t="s">
        <v>16432</v>
      </c>
      <c r="AL217" t="str">
        <f t="shared" si="13"/>
        <v>Protected</v>
      </c>
      <c r="AM217">
        <v>1999</v>
      </c>
      <c r="AN217" s="72" t="s">
        <v>191</v>
      </c>
      <c r="AQ217" t="str">
        <f t="shared" si="14"/>
        <v xml:space="preserve">Normal </v>
      </c>
      <c r="AR217" s="72" t="s">
        <v>191</v>
      </c>
      <c r="AS217">
        <v>1</v>
      </c>
      <c r="AT217">
        <v>14</v>
      </c>
      <c r="AU217" s="72" t="s">
        <v>195</v>
      </c>
      <c r="AV217" s="72" t="s">
        <v>194</v>
      </c>
      <c r="AY217" s="72" t="s">
        <v>191</v>
      </c>
      <c r="AZ217">
        <v>1111</v>
      </c>
      <c r="BA217" s="72" t="s">
        <v>93</v>
      </c>
      <c r="BB217" s="72" t="s">
        <v>194</v>
      </c>
      <c r="BD217" s="72" t="s">
        <v>191</v>
      </c>
      <c r="BE217" s="73">
        <v>0.5</v>
      </c>
      <c r="BF217" s="72" t="s">
        <v>194</v>
      </c>
      <c r="BG217" s="80" t="s">
        <v>196</v>
      </c>
      <c r="BI217" s="81" t="str">
        <f t="shared" si="15"/>
        <v xml:space="preserve">Turbidity </v>
      </c>
      <c r="BN217">
        <v>48</v>
      </c>
      <c r="BO217">
        <v>24</v>
      </c>
      <c r="BP217" s="72" t="s">
        <v>194</v>
      </c>
      <c r="BR217" s="72" t="s">
        <v>194</v>
      </c>
      <c r="BT217">
        <v>20</v>
      </c>
      <c r="BU217">
        <v>4</v>
      </c>
      <c r="BV217" s="72" t="s">
        <v>191</v>
      </c>
      <c r="BW217" s="72" t="s">
        <v>197</v>
      </c>
      <c r="BX217" t="s">
        <v>2350</v>
      </c>
    </row>
    <row r="218" spans="1:76" x14ac:dyDescent="0.45">
      <c r="A218" t="s">
        <v>2351</v>
      </c>
      <c r="B218" t="s">
        <v>176</v>
      </c>
      <c r="C218" t="s">
        <v>600</v>
      </c>
      <c r="D218" t="s">
        <v>2352</v>
      </c>
      <c r="E218" t="s">
        <v>2353</v>
      </c>
      <c r="F218" t="s">
        <v>2354</v>
      </c>
      <c r="G218">
        <v>9</v>
      </c>
      <c r="H218" s="72" t="s">
        <v>1948</v>
      </c>
      <c r="I218" s="72" t="s">
        <v>182</v>
      </c>
      <c r="J218" s="72" t="s">
        <v>183</v>
      </c>
      <c r="K218" s="72" t="s">
        <v>605</v>
      </c>
      <c r="L218" s="72" t="s">
        <v>605</v>
      </c>
      <c r="M218" s="72" t="s">
        <v>2355</v>
      </c>
      <c r="N218" s="72"/>
      <c r="O218" s="72"/>
      <c r="P218" s="72" t="s">
        <v>2356</v>
      </c>
      <c r="Q218" s="72" t="s">
        <v>2357</v>
      </c>
      <c r="R218" s="72" t="s">
        <v>2358</v>
      </c>
      <c r="S218" s="72" t="s">
        <v>2359</v>
      </c>
      <c r="T218" s="72"/>
      <c r="U218" s="72" t="s">
        <v>251</v>
      </c>
      <c r="V218" s="72" t="s">
        <v>176</v>
      </c>
      <c r="W218">
        <v>100</v>
      </c>
      <c r="X218">
        <v>100</v>
      </c>
      <c r="Y218">
        <v>0</v>
      </c>
      <c r="Z218">
        <v>500</v>
      </c>
      <c r="AA218">
        <v>500</v>
      </c>
      <c r="AB218">
        <v>0</v>
      </c>
      <c r="AC218" s="72" t="s">
        <v>191</v>
      </c>
      <c r="AD218" s="72" t="s">
        <v>192</v>
      </c>
      <c r="AE218" s="72" t="s">
        <v>176</v>
      </c>
      <c r="AF218" s="81" t="str">
        <f t="shared" si="12"/>
        <v>Afridev Handpump</v>
      </c>
      <c r="AG218" s="72" t="s">
        <v>193</v>
      </c>
      <c r="AH218" s="72" t="s">
        <v>191</v>
      </c>
      <c r="AI218" s="72" t="s">
        <v>16432</v>
      </c>
      <c r="AL218" t="str">
        <f t="shared" si="13"/>
        <v>Protected</v>
      </c>
      <c r="AM218">
        <v>2000</v>
      </c>
      <c r="AN218" s="72" t="s">
        <v>191</v>
      </c>
      <c r="AQ218" t="str">
        <f t="shared" si="14"/>
        <v xml:space="preserve">Normal </v>
      </c>
      <c r="AR218" s="72" t="s">
        <v>191</v>
      </c>
      <c r="AS218">
        <v>1</v>
      </c>
      <c r="AT218">
        <v>30</v>
      </c>
      <c r="AU218" s="72" t="s">
        <v>195</v>
      </c>
      <c r="AV218" s="72" t="s">
        <v>194</v>
      </c>
      <c r="AY218" s="72" t="s">
        <v>191</v>
      </c>
      <c r="AZ218">
        <v>1311</v>
      </c>
      <c r="BA218" s="72" t="s">
        <v>93</v>
      </c>
      <c r="BB218" s="72" t="s">
        <v>194</v>
      </c>
      <c r="BD218" s="72" t="s">
        <v>191</v>
      </c>
      <c r="BE218" s="73">
        <v>0.31</v>
      </c>
      <c r="BF218" s="72" t="s">
        <v>191</v>
      </c>
      <c r="BG218" s="72" t="s">
        <v>196</v>
      </c>
      <c r="BH218" s="72" t="s">
        <v>176</v>
      </c>
      <c r="BI218" s="81" t="str">
        <f t="shared" si="15"/>
        <v xml:space="preserve">Turbidity </v>
      </c>
      <c r="BJ218" s="72" t="s">
        <v>191</v>
      </c>
      <c r="BN218">
        <v>61</v>
      </c>
      <c r="BO218">
        <v>24</v>
      </c>
      <c r="BP218" s="72" t="s">
        <v>194</v>
      </c>
      <c r="BR218" s="72" t="s">
        <v>194</v>
      </c>
      <c r="BT218">
        <v>20</v>
      </c>
      <c r="BU218">
        <v>4</v>
      </c>
      <c r="BV218" s="72" t="s">
        <v>191</v>
      </c>
      <c r="BW218" s="72" t="s">
        <v>197</v>
      </c>
      <c r="BX218" t="s">
        <v>2360</v>
      </c>
    </row>
    <row r="219" spans="1:76" x14ac:dyDescent="0.45">
      <c r="A219" t="s">
        <v>2361</v>
      </c>
      <c r="B219" t="s">
        <v>176</v>
      </c>
      <c r="C219" t="s">
        <v>663</v>
      </c>
      <c r="D219" t="s">
        <v>2362</v>
      </c>
      <c r="E219" t="s">
        <v>2363</v>
      </c>
      <c r="F219" t="s">
        <v>2364</v>
      </c>
      <c r="G219">
        <v>9</v>
      </c>
      <c r="H219" s="72" t="s">
        <v>1948</v>
      </c>
      <c r="I219" s="72" t="s">
        <v>182</v>
      </c>
      <c r="J219" s="72" t="s">
        <v>183</v>
      </c>
      <c r="K219" s="72" t="s">
        <v>605</v>
      </c>
      <c r="L219" s="72" t="s">
        <v>1949</v>
      </c>
      <c r="M219" s="72" t="s">
        <v>2365</v>
      </c>
      <c r="N219" s="72"/>
      <c r="O219" s="72"/>
      <c r="P219" s="72" t="s">
        <v>2366</v>
      </c>
      <c r="Q219" s="72" t="s">
        <v>2367</v>
      </c>
      <c r="R219" s="72" t="s">
        <v>2368</v>
      </c>
      <c r="S219" s="72" t="s">
        <v>2369</v>
      </c>
      <c r="T219" s="72" t="s">
        <v>2365</v>
      </c>
      <c r="U219" s="72" t="s">
        <v>251</v>
      </c>
      <c r="V219" s="72" t="s">
        <v>176</v>
      </c>
      <c r="W219">
        <v>158</v>
      </c>
      <c r="X219">
        <v>158</v>
      </c>
      <c r="Y219">
        <v>0</v>
      </c>
      <c r="Z219">
        <v>790</v>
      </c>
      <c r="AA219">
        <v>790</v>
      </c>
      <c r="AB219">
        <v>0</v>
      </c>
      <c r="AC219" s="72" t="s">
        <v>191</v>
      </c>
      <c r="AD219" s="72" t="s">
        <v>192</v>
      </c>
      <c r="AE219" s="72" t="s">
        <v>176</v>
      </c>
      <c r="AF219" s="81" t="str">
        <f t="shared" si="12"/>
        <v>Afridev Handpump</v>
      </c>
      <c r="AG219" s="72" t="s">
        <v>193</v>
      </c>
      <c r="AH219" s="72" t="s">
        <v>191</v>
      </c>
      <c r="AI219" s="72" t="s">
        <v>16432</v>
      </c>
      <c r="AL219" t="str">
        <f t="shared" si="13"/>
        <v>Protected</v>
      </c>
      <c r="AM219">
        <v>1995</v>
      </c>
      <c r="AN219" s="72" t="s">
        <v>191</v>
      </c>
      <c r="AQ219" t="str">
        <f t="shared" si="14"/>
        <v xml:space="preserve">Normal </v>
      </c>
      <c r="AR219" s="72" t="s">
        <v>191</v>
      </c>
      <c r="AS219">
        <v>1</v>
      </c>
      <c r="AT219">
        <v>2</v>
      </c>
      <c r="AU219" s="72" t="s">
        <v>195</v>
      </c>
      <c r="AV219" s="72" t="s">
        <v>194</v>
      </c>
      <c r="AY219" s="72" t="s">
        <v>191</v>
      </c>
      <c r="AZ219">
        <v>216</v>
      </c>
      <c r="BA219" s="72" t="s">
        <v>93</v>
      </c>
      <c r="BB219" s="72" t="s">
        <v>194</v>
      </c>
      <c r="BD219" s="72" t="s">
        <v>191</v>
      </c>
      <c r="BE219" s="73">
        <v>0.18</v>
      </c>
      <c r="BF219" s="72" t="s">
        <v>191</v>
      </c>
      <c r="BG219" s="72" t="s">
        <v>196</v>
      </c>
      <c r="BH219" s="72" t="s">
        <v>176</v>
      </c>
      <c r="BI219" s="81" t="str">
        <f t="shared" si="15"/>
        <v xml:space="preserve">Turbidity </v>
      </c>
      <c r="BJ219" s="72" t="s">
        <v>191</v>
      </c>
      <c r="BN219">
        <v>66</v>
      </c>
      <c r="BO219">
        <v>24</v>
      </c>
      <c r="BP219" s="72" t="s">
        <v>194</v>
      </c>
      <c r="BR219" s="72" t="s">
        <v>194</v>
      </c>
      <c r="BT219">
        <v>20</v>
      </c>
      <c r="BU219">
        <v>5</v>
      </c>
      <c r="BV219" s="72" t="s">
        <v>191</v>
      </c>
      <c r="BW219" s="72" t="s">
        <v>197</v>
      </c>
      <c r="BX219" t="s">
        <v>2370</v>
      </c>
    </row>
    <row r="220" spans="1:76" x14ac:dyDescent="0.45">
      <c r="A220" t="s">
        <v>2371</v>
      </c>
      <c r="B220" t="s">
        <v>176</v>
      </c>
      <c r="C220" t="s">
        <v>339</v>
      </c>
      <c r="D220" t="s">
        <v>2372</v>
      </c>
      <c r="E220" t="s">
        <v>2373</v>
      </c>
      <c r="F220" t="s">
        <v>2191</v>
      </c>
      <c r="G220">
        <v>9</v>
      </c>
      <c r="H220" s="72" t="s">
        <v>1948</v>
      </c>
      <c r="I220" s="72" t="s">
        <v>182</v>
      </c>
      <c r="J220" s="72" t="s">
        <v>183</v>
      </c>
      <c r="K220" s="72" t="s">
        <v>184</v>
      </c>
      <c r="L220" s="72" t="s">
        <v>288</v>
      </c>
      <c r="M220" s="72" t="s">
        <v>799</v>
      </c>
      <c r="N220" s="72"/>
      <c r="O220" s="72"/>
      <c r="P220" s="72" t="s">
        <v>2374</v>
      </c>
      <c r="Q220" s="72" t="s">
        <v>2375</v>
      </c>
      <c r="R220" s="72" t="s">
        <v>2368</v>
      </c>
      <c r="S220" s="72" t="s">
        <v>2376</v>
      </c>
      <c r="T220" s="72" t="s">
        <v>799</v>
      </c>
      <c r="U220" s="72" t="s">
        <v>251</v>
      </c>
      <c r="V220" s="72" t="s">
        <v>176</v>
      </c>
      <c r="W220">
        <v>273</v>
      </c>
      <c r="X220">
        <v>273</v>
      </c>
      <c r="Y220">
        <v>0</v>
      </c>
      <c r="Z220">
        <v>273</v>
      </c>
      <c r="AA220">
        <v>273</v>
      </c>
      <c r="AB220">
        <v>0</v>
      </c>
      <c r="AC220" s="72" t="s">
        <v>191</v>
      </c>
      <c r="AD220" s="72" t="s">
        <v>192</v>
      </c>
      <c r="AE220" s="72" t="s">
        <v>176</v>
      </c>
      <c r="AF220" s="81" t="str">
        <f t="shared" si="12"/>
        <v>Afridev Handpump</v>
      </c>
      <c r="AG220" s="72" t="s">
        <v>193</v>
      </c>
      <c r="AH220" s="72" t="s">
        <v>191</v>
      </c>
      <c r="AI220" s="72" t="s">
        <v>16432</v>
      </c>
      <c r="AL220" t="str">
        <f t="shared" si="13"/>
        <v>Protected</v>
      </c>
      <c r="AM220">
        <v>2018</v>
      </c>
      <c r="AN220" s="72" t="s">
        <v>191</v>
      </c>
      <c r="AQ220" t="str">
        <f t="shared" si="14"/>
        <v xml:space="preserve">Normal </v>
      </c>
      <c r="AR220" s="72" t="s">
        <v>194</v>
      </c>
      <c r="AU220" s="72" t="s">
        <v>195</v>
      </c>
      <c r="AV220" s="72" t="s">
        <v>194</v>
      </c>
      <c r="AY220" s="72" t="s">
        <v>191</v>
      </c>
      <c r="AZ220">
        <v>1422</v>
      </c>
      <c r="BA220" s="72" t="s">
        <v>93</v>
      </c>
      <c r="BB220" s="72" t="s">
        <v>194</v>
      </c>
      <c r="BD220" s="72" t="s">
        <v>191</v>
      </c>
      <c r="BE220" s="73">
        <v>0.56999999999999995</v>
      </c>
      <c r="BF220" s="72" t="s">
        <v>191</v>
      </c>
      <c r="BG220" s="72" t="s">
        <v>196</v>
      </c>
      <c r="BH220" s="72" t="s">
        <v>176</v>
      </c>
      <c r="BI220" s="81" t="str">
        <f t="shared" si="15"/>
        <v xml:space="preserve">Turbidity </v>
      </c>
      <c r="BJ220" s="72" t="s">
        <v>191</v>
      </c>
      <c r="BN220">
        <v>86</v>
      </c>
      <c r="BO220">
        <v>24</v>
      </c>
      <c r="BP220" s="72" t="s">
        <v>194</v>
      </c>
      <c r="BR220" s="72" t="s">
        <v>194</v>
      </c>
      <c r="BT220">
        <v>40</v>
      </c>
      <c r="BU220">
        <v>120</v>
      </c>
      <c r="BV220" s="72" t="s">
        <v>191</v>
      </c>
      <c r="BW220" s="72" t="s">
        <v>197</v>
      </c>
      <c r="BX220" t="s">
        <v>2377</v>
      </c>
    </row>
    <row r="221" spans="1:76" x14ac:dyDescent="0.45">
      <c r="A221" t="s">
        <v>2378</v>
      </c>
      <c r="B221" t="s">
        <v>176</v>
      </c>
      <c r="C221" t="s">
        <v>457</v>
      </c>
      <c r="D221" t="s">
        <v>2379</v>
      </c>
      <c r="E221" t="s">
        <v>2380</v>
      </c>
      <c r="F221" t="s">
        <v>1432</v>
      </c>
      <c r="G221">
        <v>9</v>
      </c>
      <c r="H221" s="72" t="s">
        <v>1948</v>
      </c>
      <c r="I221" s="72" t="s">
        <v>182</v>
      </c>
      <c r="J221" s="72" t="s">
        <v>183</v>
      </c>
      <c r="K221" s="72" t="s">
        <v>184</v>
      </c>
      <c r="L221" s="72" t="s">
        <v>288</v>
      </c>
      <c r="M221" s="72" t="s">
        <v>799</v>
      </c>
      <c r="N221" s="72"/>
      <c r="O221" s="72"/>
      <c r="P221" s="72" t="s">
        <v>2381</v>
      </c>
      <c r="Q221" s="72" t="s">
        <v>2382</v>
      </c>
      <c r="R221" s="72" t="s">
        <v>1174</v>
      </c>
      <c r="S221" s="72" t="s">
        <v>2383</v>
      </c>
      <c r="T221" s="72" t="s">
        <v>2384</v>
      </c>
      <c r="U221" s="72" t="s">
        <v>251</v>
      </c>
      <c r="V221" s="72" t="s">
        <v>176</v>
      </c>
      <c r="W221">
        <v>350</v>
      </c>
      <c r="X221">
        <v>350</v>
      </c>
      <c r="Y221">
        <v>50</v>
      </c>
      <c r="Z221">
        <v>1200</v>
      </c>
      <c r="AA221">
        <v>1200</v>
      </c>
      <c r="AB221">
        <v>100</v>
      </c>
      <c r="AC221" s="72" t="s">
        <v>191</v>
      </c>
      <c r="AD221" s="72" t="s">
        <v>192</v>
      </c>
      <c r="AE221" s="72" t="s">
        <v>176</v>
      </c>
      <c r="AF221" s="81" t="str">
        <f t="shared" si="12"/>
        <v>Afridev Handpump</v>
      </c>
      <c r="AG221" s="72" t="s">
        <v>193</v>
      </c>
      <c r="AH221" s="72" t="s">
        <v>191</v>
      </c>
      <c r="AI221" s="72" t="s">
        <v>16432</v>
      </c>
      <c r="AL221" t="str">
        <f t="shared" si="13"/>
        <v>Protected</v>
      </c>
      <c r="AM221">
        <v>1995</v>
      </c>
      <c r="AN221" s="72" t="s">
        <v>191</v>
      </c>
      <c r="AQ221" t="str">
        <f t="shared" si="14"/>
        <v xml:space="preserve">Normal </v>
      </c>
      <c r="AR221" s="72" t="s">
        <v>191</v>
      </c>
      <c r="AS221">
        <v>2</v>
      </c>
      <c r="AT221">
        <v>3</v>
      </c>
      <c r="AU221" s="72" t="s">
        <v>195</v>
      </c>
      <c r="AV221" s="72" t="s">
        <v>194</v>
      </c>
      <c r="AY221" s="72" t="s">
        <v>191</v>
      </c>
      <c r="AZ221">
        <v>1615</v>
      </c>
      <c r="BA221" s="72" t="s">
        <v>93</v>
      </c>
      <c r="BB221" s="72" t="s">
        <v>194</v>
      </c>
      <c r="BD221" s="72" t="s">
        <v>191</v>
      </c>
      <c r="BE221" s="73">
        <v>1.43</v>
      </c>
      <c r="BF221" s="72" t="s">
        <v>191</v>
      </c>
      <c r="BG221" s="72" t="s">
        <v>196</v>
      </c>
      <c r="BH221" s="72" t="s">
        <v>176</v>
      </c>
      <c r="BI221" s="81" t="str">
        <f t="shared" si="15"/>
        <v xml:space="preserve">Turbidity </v>
      </c>
      <c r="BJ221" s="72" t="s">
        <v>191</v>
      </c>
      <c r="BN221">
        <v>89</v>
      </c>
      <c r="BO221">
        <v>24</v>
      </c>
      <c r="BP221" s="72" t="s">
        <v>194</v>
      </c>
      <c r="BR221" s="72" t="s">
        <v>194</v>
      </c>
      <c r="BT221">
        <v>40</v>
      </c>
      <c r="BU221">
        <v>40</v>
      </c>
      <c r="BV221" s="72" t="s">
        <v>191</v>
      </c>
      <c r="BW221" s="72" t="s">
        <v>197</v>
      </c>
      <c r="BX221" t="s">
        <v>2385</v>
      </c>
    </row>
    <row r="222" spans="1:76" x14ac:dyDescent="0.45">
      <c r="A222" t="s">
        <v>2386</v>
      </c>
      <c r="B222" t="s">
        <v>176</v>
      </c>
      <c r="C222" t="s">
        <v>663</v>
      </c>
      <c r="D222" t="s">
        <v>2387</v>
      </c>
      <c r="E222" t="s">
        <v>2388</v>
      </c>
      <c r="F222" t="s">
        <v>1478</v>
      </c>
      <c r="G222">
        <v>9</v>
      </c>
      <c r="H222" s="72" t="s">
        <v>1948</v>
      </c>
      <c r="I222" s="72" t="s">
        <v>182</v>
      </c>
      <c r="J222" s="72" t="s">
        <v>183</v>
      </c>
      <c r="K222" s="72" t="s">
        <v>605</v>
      </c>
      <c r="L222" s="72" t="s">
        <v>1949</v>
      </c>
      <c r="M222" s="72" t="s">
        <v>1949</v>
      </c>
      <c r="N222" s="72"/>
      <c r="O222" s="72"/>
      <c r="P222" s="72" t="s">
        <v>2389</v>
      </c>
      <c r="Q222" s="72" t="s">
        <v>2390</v>
      </c>
      <c r="R222" s="72" t="s">
        <v>2391</v>
      </c>
      <c r="S222" s="72" t="s">
        <v>2392</v>
      </c>
      <c r="T222" s="72" t="s">
        <v>1949</v>
      </c>
      <c r="U222" s="72" t="s">
        <v>226</v>
      </c>
      <c r="V222" s="72" t="s">
        <v>176</v>
      </c>
      <c r="W222">
        <v>205</v>
      </c>
      <c r="X222">
        <v>205</v>
      </c>
      <c r="Y222">
        <v>0</v>
      </c>
      <c r="Z222">
        <v>512</v>
      </c>
      <c r="AA222">
        <v>512</v>
      </c>
      <c r="AB222">
        <v>0</v>
      </c>
      <c r="AC222" s="72" t="s">
        <v>191</v>
      </c>
      <c r="AD222" s="72" t="s">
        <v>192</v>
      </c>
      <c r="AE222" s="72" t="s">
        <v>176</v>
      </c>
      <c r="AF222" s="81" t="str">
        <f t="shared" si="12"/>
        <v>Afridev Handpump</v>
      </c>
      <c r="AG222" s="72" t="s">
        <v>193</v>
      </c>
      <c r="AH222" s="72" t="s">
        <v>191</v>
      </c>
      <c r="AI222" s="72" t="s">
        <v>16432</v>
      </c>
      <c r="AL222" t="str">
        <f t="shared" si="13"/>
        <v>Protected</v>
      </c>
      <c r="AM222">
        <v>2013</v>
      </c>
      <c r="AN222" s="72" t="s">
        <v>191</v>
      </c>
      <c r="AQ222" t="str">
        <f t="shared" si="14"/>
        <v xml:space="preserve">Normal </v>
      </c>
      <c r="AR222" s="72" t="s">
        <v>194</v>
      </c>
      <c r="AU222" s="72" t="s">
        <v>195</v>
      </c>
      <c r="AV222" s="72" t="s">
        <v>194</v>
      </c>
      <c r="AY222" s="72" t="s">
        <v>191</v>
      </c>
      <c r="AZ222">
        <v>217</v>
      </c>
      <c r="BA222" s="72" t="s">
        <v>93</v>
      </c>
      <c r="BB222" s="72" t="s">
        <v>194</v>
      </c>
      <c r="BD222" s="72" t="s">
        <v>191</v>
      </c>
      <c r="BE222" s="73">
        <v>0.46</v>
      </c>
      <c r="BF222" s="72" t="s">
        <v>191</v>
      </c>
      <c r="BG222" s="72" t="s">
        <v>196</v>
      </c>
      <c r="BH222" s="72" t="s">
        <v>176</v>
      </c>
      <c r="BI222" s="81" t="str">
        <f t="shared" si="15"/>
        <v xml:space="preserve">Turbidity </v>
      </c>
      <c r="BJ222" s="72" t="s">
        <v>191</v>
      </c>
      <c r="BN222">
        <v>95</v>
      </c>
      <c r="BO222">
        <v>24</v>
      </c>
      <c r="BP222" s="72" t="s">
        <v>194</v>
      </c>
      <c r="BR222" s="72" t="s">
        <v>194</v>
      </c>
      <c r="BT222">
        <v>20</v>
      </c>
      <c r="BU222">
        <v>4</v>
      </c>
      <c r="BV222" s="72" t="s">
        <v>191</v>
      </c>
      <c r="BW222" s="72" t="s">
        <v>197</v>
      </c>
      <c r="BX222" t="s">
        <v>2393</v>
      </c>
    </row>
    <row r="223" spans="1:76" x14ac:dyDescent="0.45">
      <c r="A223" t="s">
        <v>2394</v>
      </c>
      <c r="B223" t="s">
        <v>176</v>
      </c>
      <c r="C223" t="s">
        <v>177</v>
      </c>
      <c r="D223" t="s">
        <v>2395</v>
      </c>
      <c r="E223" t="s">
        <v>2396</v>
      </c>
      <c r="F223" t="s">
        <v>2397</v>
      </c>
      <c r="G223">
        <v>9</v>
      </c>
      <c r="H223" s="72" t="s">
        <v>1948</v>
      </c>
      <c r="I223" s="72" t="s">
        <v>182</v>
      </c>
      <c r="J223" s="72" t="s">
        <v>183</v>
      </c>
      <c r="K223" s="72" t="s">
        <v>184</v>
      </c>
      <c r="L223" s="72" t="s">
        <v>184</v>
      </c>
      <c r="M223" s="72" t="s">
        <v>2398</v>
      </c>
      <c r="N223" s="72"/>
      <c r="O223" s="72"/>
      <c r="P223" s="72" t="s">
        <v>2399</v>
      </c>
      <c r="Q223" s="72" t="s">
        <v>2400</v>
      </c>
      <c r="R223" s="72" t="s">
        <v>2401</v>
      </c>
      <c r="S223" s="72" t="s">
        <v>2402</v>
      </c>
      <c r="T223" s="72" t="s">
        <v>2403</v>
      </c>
      <c r="U223" s="72" t="s">
        <v>190</v>
      </c>
      <c r="V223" s="72" t="s">
        <v>176</v>
      </c>
      <c r="W223">
        <v>150</v>
      </c>
      <c r="X223">
        <v>150</v>
      </c>
      <c r="Y223">
        <v>0</v>
      </c>
      <c r="Z223">
        <v>150</v>
      </c>
      <c r="AA223">
        <v>150</v>
      </c>
      <c r="AB223">
        <v>0</v>
      </c>
      <c r="AC223" s="72" t="s">
        <v>191</v>
      </c>
      <c r="AD223" s="72" t="s">
        <v>192</v>
      </c>
      <c r="AE223" s="72" t="s">
        <v>176</v>
      </c>
      <c r="AF223" s="81" t="str">
        <f t="shared" si="12"/>
        <v>Afridev Handpump</v>
      </c>
      <c r="AG223" s="72" t="s">
        <v>193</v>
      </c>
      <c r="AH223" s="72" t="s">
        <v>191</v>
      </c>
      <c r="AI223" s="72" t="s">
        <v>16432</v>
      </c>
      <c r="AL223" t="str">
        <f t="shared" si="13"/>
        <v>Protected</v>
      </c>
      <c r="AM223">
        <v>2016</v>
      </c>
      <c r="AN223" s="72" t="s">
        <v>191</v>
      </c>
      <c r="AQ223" t="str">
        <f t="shared" si="14"/>
        <v xml:space="preserve">Normal </v>
      </c>
      <c r="AR223" s="72" t="s">
        <v>194</v>
      </c>
      <c r="AU223" s="72" t="s">
        <v>195</v>
      </c>
      <c r="AV223" s="72" t="s">
        <v>194</v>
      </c>
      <c r="AY223" s="72" t="s">
        <v>191</v>
      </c>
      <c r="AZ223">
        <v>422</v>
      </c>
      <c r="BA223" s="72" t="s">
        <v>93</v>
      </c>
      <c r="BB223" s="72" t="s">
        <v>194</v>
      </c>
      <c r="BD223" s="72" t="s">
        <v>191</v>
      </c>
      <c r="BE223" s="73">
        <v>0.08</v>
      </c>
      <c r="BF223" s="72" t="s">
        <v>191</v>
      </c>
      <c r="BG223" s="72" t="s">
        <v>196</v>
      </c>
      <c r="BH223" s="72" t="s">
        <v>176</v>
      </c>
      <c r="BI223" s="81" t="str">
        <f t="shared" si="15"/>
        <v xml:space="preserve">Turbidity </v>
      </c>
      <c r="BJ223" s="72" t="s">
        <v>191</v>
      </c>
      <c r="BN223">
        <v>50</v>
      </c>
      <c r="BO223">
        <v>24</v>
      </c>
      <c r="BP223" s="72" t="s">
        <v>194</v>
      </c>
      <c r="BR223" s="72" t="s">
        <v>194</v>
      </c>
      <c r="BT223">
        <v>20</v>
      </c>
      <c r="BU223">
        <v>4</v>
      </c>
      <c r="BV223" s="72" t="s">
        <v>191</v>
      </c>
      <c r="BW223" s="72" t="s">
        <v>197</v>
      </c>
      <c r="BX223" t="s">
        <v>2404</v>
      </c>
    </row>
    <row r="224" spans="1:76" x14ac:dyDescent="0.45">
      <c r="A224" t="s">
        <v>2405</v>
      </c>
      <c r="B224" t="s">
        <v>176</v>
      </c>
      <c r="C224" t="s">
        <v>600</v>
      </c>
      <c r="D224" t="s">
        <v>2406</v>
      </c>
      <c r="E224" t="s">
        <v>2407</v>
      </c>
      <c r="F224" t="s">
        <v>2408</v>
      </c>
      <c r="G224">
        <v>9</v>
      </c>
      <c r="H224" s="72" t="s">
        <v>1948</v>
      </c>
      <c r="I224" s="72" t="s">
        <v>182</v>
      </c>
      <c r="J224" s="72" t="s">
        <v>183</v>
      </c>
      <c r="K224" s="72" t="s">
        <v>605</v>
      </c>
      <c r="L224" s="72" t="s">
        <v>1949</v>
      </c>
      <c r="M224" s="72" t="s">
        <v>1949</v>
      </c>
      <c r="N224" s="72"/>
      <c r="O224" s="72"/>
      <c r="P224" s="72" t="s">
        <v>2409</v>
      </c>
      <c r="Q224" s="72" t="s">
        <v>2410</v>
      </c>
      <c r="R224" s="72" t="s">
        <v>834</v>
      </c>
      <c r="S224" s="72" t="s">
        <v>2411</v>
      </c>
      <c r="T224" s="72" t="s">
        <v>1949</v>
      </c>
      <c r="U224" s="72" t="s">
        <v>226</v>
      </c>
      <c r="V224" s="72" t="s">
        <v>176</v>
      </c>
      <c r="W224">
        <v>135</v>
      </c>
      <c r="X224">
        <v>135</v>
      </c>
      <c r="Y224">
        <v>0</v>
      </c>
      <c r="Z224">
        <v>65</v>
      </c>
      <c r="AA224">
        <v>675</v>
      </c>
      <c r="AB224">
        <v>0</v>
      </c>
      <c r="AC224" s="72" t="s">
        <v>191</v>
      </c>
      <c r="AD224" s="72" t="s">
        <v>192</v>
      </c>
      <c r="AE224" s="72" t="s">
        <v>176</v>
      </c>
      <c r="AF224" s="81" t="str">
        <f t="shared" si="12"/>
        <v>Afridev Handpump</v>
      </c>
      <c r="AG224" s="72" t="s">
        <v>193</v>
      </c>
      <c r="AH224" s="72" t="s">
        <v>191</v>
      </c>
      <c r="AI224" s="72" t="s">
        <v>16432</v>
      </c>
      <c r="AL224" t="str">
        <f t="shared" si="13"/>
        <v>Protected</v>
      </c>
      <c r="AM224">
        <v>2014</v>
      </c>
      <c r="AN224" s="72" t="s">
        <v>191</v>
      </c>
      <c r="AQ224" t="str">
        <f t="shared" si="14"/>
        <v xml:space="preserve">Normal </v>
      </c>
      <c r="AR224" s="72" t="s">
        <v>194</v>
      </c>
      <c r="AU224" s="72" t="s">
        <v>195</v>
      </c>
      <c r="AV224" s="72" t="s">
        <v>194</v>
      </c>
      <c r="AY224" s="72" t="s">
        <v>191</v>
      </c>
      <c r="AZ224">
        <v>1312</v>
      </c>
      <c r="BA224" s="72" t="s">
        <v>93</v>
      </c>
      <c r="BB224" s="72" t="s">
        <v>194</v>
      </c>
      <c r="BD224" s="72" t="s">
        <v>191</v>
      </c>
      <c r="BE224" s="73">
        <v>0.35</v>
      </c>
      <c r="BF224" s="72" t="s">
        <v>191</v>
      </c>
      <c r="BG224" s="72" t="s">
        <v>196</v>
      </c>
      <c r="BH224" s="72" t="s">
        <v>176</v>
      </c>
      <c r="BI224" s="81" t="str">
        <f t="shared" si="15"/>
        <v xml:space="preserve">Turbidity </v>
      </c>
      <c r="BJ224" s="72" t="s">
        <v>191</v>
      </c>
      <c r="BN224">
        <v>69</v>
      </c>
      <c r="BO224">
        <v>24</v>
      </c>
      <c r="BP224" s="72" t="s">
        <v>194</v>
      </c>
      <c r="BR224" s="72" t="s">
        <v>194</v>
      </c>
      <c r="BT224">
        <v>20</v>
      </c>
      <c r="BU224">
        <v>5</v>
      </c>
      <c r="BV224" s="72" t="s">
        <v>191</v>
      </c>
      <c r="BW224" s="72" t="s">
        <v>197</v>
      </c>
      <c r="BX224" t="s">
        <v>2412</v>
      </c>
    </row>
    <row r="225" spans="1:76" x14ac:dyDescent="0.45">
      <c r="A225" t="s">
        <v>2413</v>
      </c>
      <c r="B225" t="s">
        <v>176</v>
      </c>
      <c r="C225" t="s">
        <v>177</v>
      </c>
      <c r="D225" t="s">
        <v>2414</v>
      </c>
      <c r="E225" t="s">
        <v>2415</v>
      </c>
      <c r="F225" t="s">
        <v>2416</v>
      </c>
      <c r="G225">
        <v>9</v>
      </c>
      <c r="H225" s="72" t="s">
        <v>1948</v>
      </c>
      <c r="I225" s="72" t="s">
        <v>182</v>
      </c>
      <c r="J225" s="72" t="s">
        <v>183</v>
      </c>
      <c r="K225" s="72" t="s">
        <v>184</v>
      </c>
      <c r="L225" s="72" t="s">
        <v>184</v>
      </c>
      <c r="M225" s="72" t="s">
        <v>2398</v>
      </c>
      <c r="N225" s="72"/>
      <c r="O225" s="72"/>
      <c r="P225" s="72" t="s">
        <v>2417</v>
      </c>
      <c r="Q225" s="72" t="s">
        <v>2418</v>
      </c>
      <c r="R225" s="72" t="s">
        <v>648</v>
      </c>
      <c r="S225" s="72" t="s">
        <v>2419</v>
      </c>
      <c r="T225" s="72" t="s">
        <v>189</v>
      </c>
      <c r="U225" s="72" t="s">
        <v>226</v>
      </c>
      <c r="V225" s="72" t="s">
        <v>176</v>
      </c>
      <c r="W225">
        <v>150</v>
      </c>
      <c r="X225">
        <v>150</v>
      </c>
      <c r="Y225">
        <v>0</v>
      </c>
      <c r="Z225">
        <v>40</v>
      </c>
      <c r="AA225">
        <v>150</v>
      </c>
      <c r="AB225">
        <v>0</v>
      </c>
      <c r="AC225" s="72" t="s">
        <v>191</v>
      </c>
      <c r="AD225" s="72" t="s">
        <v>192</v>
      </c>
      <c r="AE225" s="72" t="s">
        <v>176</v>
      </c>
      <c r="AF225" s="81" t="str">
        <f t="shared" si="12"/>
        <v>Afridev Handpump</v>
      </c>
      <c r="AG225" s="72" t="s">
        <v>193</v>
      </c>
      <c r="AH225" s="72" t="s">
        <v>191</v>
      </c>
      <c r="AI225" s="72" t="s">
        <v>16432</v>
      </c>
      <c r="AL225" t="str">
        <f t="shared" si="13"/>
        <v>Protected</v>
      </c>
      <c r="AM225">
        <v>2015</v>
      </c>
      <c r="AN225" s="72" t="s">
        <v>191</v>
      </c>
      <c r="AQ225" t="str">
        <f t="shared" si="14"/>
        <v xml:space="preserve">Normal </v>
      </c>
      <c r="AR225" s="72" t="s">
        <v>194</v>
      </c>
      <c r="AU225" s="72" t="s">
        <v>195</v>
      </c>
      <c r="AV225" s="72" t="s">
        <v>194</v>
      </c>
      <c r="AY225" s="72" t="s">
        <v>191</v>
      </c>
      <c r="AZ225">
        <v>423</v>
      </c>
      <c r="BA225" s="72" t="s">
        <v>93</v>
      </c>
      <c r="BB225" s="72" t="s">
        <v>194</v>
      </c>
      <c r="BD225" s="72" t="s">
        <v>191</v>
      </c>
      <c r="BE225" s="73">
        <v>0.01</v>
      </c>
      <c r="BF225" s="72" t="s">
        <v>191</v>
      </c>
      <c r="BG225" s="72" t="s">
        <v>196</v>
      </c>
      <c r="BH225" s="72" t="s">
        <v>176</v>
      </c>
      <c r="BI225" s="81" t="str">
        <f t="shared" si="15"/>
        <v xml:space="preserve">Turbidity </v>
      </c>
      <c r="BJ225" s="72" t="s">
        <v>191</v>
      </c>
      <c r="BN225">
        <v>72</v>
      </c>
      <c r="BO225">
        <v>24</v>
      </c>
      <c r="BP225" s="72" t="s">
        <v>194</v>
      </c>
      <c r="BR225" s="72" t="s">
        <v>194</v>
      </c>
      <c r="BT225">
        <v>20</v>
      </c>
      <c r="BU225">
        <v>4</v>
      </c>
      <c r="BV225" s="72" t="s">
        <v>191</v>
      </c>
      <c r="BW225" s="72" t="s">
        <v>197</v>
      </c>
      <c r="BX225" t="s">
        <v>2420</v>
      </c>
    </row>
    <row r="226" spans="1:76" x14ac:dyDescent="0.45">
      <c r="A226" t="s">
        <v>2421</v>
      </c>
      <c r="B226" t="s">
        <v>176</v>
      </c>
      <c r="C226" t="s">
        <v>200</v>
      </c>
      <c r="D226" t="s">
        <v>2422</v>
      </c>
      <c r="E226" t="s">
        <v>2423</v>
      </c>
      <c r="F226" t="s">
        <v>2424</v>
      </c>
      <c r="G226">
        <v>9</v>
      </c>
      <c r="H226" s="72" t="s">
        <v>1948</v>
      </c>
      <c r="I226" s="72" t="s">
        <v>182</v>
      </c>
      <c r="J226" s="72" t="s">
        <v>183</v>
      </c>
      <c r="K226" s="72" t="s">
        <v>204</v>
      </c>
      <c r="L226" s="72" t="s">
        <v>2243</v>
      </c>
      <c r="M226" s="72" t="s">
        <v>2425</v>
      </c>
      <c r="N226" s="72"/>
      <c r="O226" s="72"/>
      <c r="P226" s="72" t="s">
        <v>2426</v>
      </c>
      <c r="Q226" s="72" t="s">
        <v>2427</v>
      </c>
      <c r="R226" s="72" t="s">
        <v>2428</v>
      </c>
      <c r="S226" s="72" t="s">
        <v>2429</v>
      </c>
      <c r="T226" s="72" t="s">
        <v>2430</v>
      </c>
      <c r="U226" s="72" t="s">
        <v>226</v>
      </c>
      <c r="V226" s="72" t="s">
        <v>176</v>
      </c>
      <c r="W226">
        <v>50</v>
      </c>
      <c r="X226">
        <v>50</v>
      </c>
      <c r="Y226">
        <v>0</v>
      </c>
      <c r="Z226">
        <v>100</v>
      </c>
      <c r="AA226">
        <v>100</v>
      </c>
      <c r="AB226">
        <v>0</v>
      </c>
      <c r="AC226" s="72" t="s">
        <v>191</v>
      </c>
      <c r="AD226" s="72" t="s">
        <v>192</v>
      </c>
      <c r="AE226" s="72" t="s">
        <v>176</v>
      </c>
      <c r="AF226" s="81" t="str">
        <f t="shared" si="12"/>
        <v>Afridev Handpump</v>
      </c>
      <c r="AG226" s="72" t="s">
        <v>193</v>
      </c>
      <c r="AH226" s="72" t="s">
        <v>191</v>
      </c>
      <c r="AI226" s="72" t="s">
        <v>16432</v>
      </c>
      <c r="AL226" t="str">
        <f t="shared" si="13"/>
        <v>Protected</v>
      </c>
      <c r="AM226">
        <v>2013</v>
      </c>
      <c r="AN226" s="72" t="s">
        <v>191</v>
      </c>
      <c r="AQ226" t="str">
        <f t="shared" si="14"/>
        <v xml:space="preserve">Normal </v>
      </c>
      <c r="AR226" s="72" t="s">
        <v>194</v>
      </c>
      <c r="AU226" s="72" t="s">
        <v>195</v>
      </c>
      <c r="AV226" s="72" t="s">
        <v>194</v>
      </c>
      <c r="AY226" s="72" t="s">
        <v>191</v>
      </c>
      <c r="AZ226">
        <v>315</v>
      </c>
      <c r="BA226" s="72" t="s">
        <v>93</v>
      </c>
      <c r="BB226" s="72" t="s">
        <v>194</v>
      </c>
      <c r="BD226" s="72" t="s">
        <v>191</v>
      </c>
      <c r="BE226" s="73">
        <v>1.19</v>
      </c>
      <c r="BF226" s="72" t="s">
        <v>194</v>
      </c>
      <c r="BG226" s="80" t="s">
        <v>196</v>
      </c>
      <c r="BI226" s="81" t="str">
        <f t="shared" si="15"/>
        <v xml:space="preserve">Turbidity </v>
      </c>
      <c r="BN226">
        <v>49</v>
      </c>
      <c r="BO226">
        <v>24</v>
      </c>
      <c r="BP226" s="72" t="s">
        <v>194</v>
      </c>
      <c r="BR226" s="72" t="s">
        <v>194</v>
      </c>
      <c r="BT226">
        <v>20</v>
      </c>
      <c r="BU226">
        <v>5</v>
      </c>
      <c r="BV226" s="72" t="s">
        <v>191</v>
      </c>
      <c r="BW226" s="72" t="s">
        <v>197</v>
      </c>
      <c r="BX226" t="s">
        <v>2431</v>
      </c>
    </row>
    <row r="227" spans="1:76" x14ac:dyDescent="0.45">
      <c r="A227" t="s">
        <v>2432</v>
      </c>
      <c r="B227" t="s">
        <v>176</v>
      </c>
      <c r="C227" t="s">
        <v>457</v>
      </c>
      <c r="D227" t="s">
        <v>2433</v>
      </c>
      <c r="E227" t="s">
        <v>2434</v>
      </c>
      <c r="F227" t="s">
        <v>2435</v>
      </c>
      <c r="G227">
        <v>9</v>
      </c>
      <c r="H227" s="72" t="s">
        <v>1948</v>
      </c>
      <c r="I227" s="72" t="s">
        <v>182</v>
      </c>
      <c r="J227" s="72" t="s">
        <v>183</v>
      </c>
      <c r="K227" s="72" t="s">
        <v>184</v>
      </c>
      <c r="L227" s="72" t="s">
        <v>288</v>
      </c>
      <c r="M227" s="72" t="s">
        <v>799</v>
      </c>
      <c r="N227" s="72"/>
      <c r="O227" s="72"/>
      <c r="P227" s="72" t="s">
        <v>2436</v>
      </c>
      <c r="Q227" s="72" t="s">
        <v>2437</v>
      </c>
      <c r="R227" s="72" t="s">
        <v>610</v>
      </c>
      <c r="S227" s="72" t="s">
        <v>2438</v>
      </c>
      <c r="T227" s="72" t="s">
        <v>2384</v>
      </c>
      <c r="U227" s="72" t="s">
        <v>251</v>
      </c>
      <c r="V227" s="72" t="s">
        <v>176</v>
      </c>
      <c r="W227">
        <v>300</v>
      </c>
      <c r="X227">
        <v>356</v>
      </c>
      <c r="Y227">
        <v>0</v>
      </c>
      <c r="Z227">
        <v>1780</v>
      </c>
      <c r="AA227">
        <v>1780</v>
      </c>
      <c r="AB227">
        <v>0</v>
      </c>
      <c r="AC227" s="72" t="s">
        <v>191</v>
      </c>
      <c r="AD227" s="72" t="s">
        <v>192</v>
      </c>
      <c r="AE227" s="72" t="s">
        <v>176</v>
      </c>
      <c r="AF227" s="81" t="str">
        <f t="shared" si="12"/>
        <v>Afridev Handpump</v>
      </c>
      <c r="AG227" s="72" t="s">
        <v>193</v>
      </c>
      <c r="AH227" s="72" t="s">
        <v>191</v>
      </c>
      <c r="AI227" s="72" t="s">
        <v>16432</v>
      </c>
      <c r="AL227" t="str">
        <f t="shared" si="13"/>
        <v>Protected</v>
      </c>
      <c r="AM227">
        <v>2011</v>
      </c>
      <c r="AN227" s="72" t="s">
        <v>191</v>
      </c>
      <c r="AQ227" t="str">
        <f t="shared" si="14"/>
        <v xml:space="preserve">Normal </v>
      </c>
      <c r="AR227" s="72" t="s">
        <v>194</v>
      </c>
      <c r="AU227" s="72" t="s">
        <v>195</v>
      </c>
      <c r="AV227" s="72" t="s">
        <v>194</v>
      </c>
      <c r="AY227" s="72" t="s">
        <v>191</v>
      </c>
      <c r="AZ227">
        <v>1614</v>
      </c>
      <c r="BA227" s="72" t="s">
        <v>93</v>
      </c>
      <c r="BB227" s="72" t="s">
        <v>194</v>
      </c>
      <c r="BD227" s="72" t="s">
        <v>191</v>
      </c>
      <c r="BE227" s="73">
        <v>0.67</v>
      </c>
      <c r="BF227" s="72" t="s">
        <v>191</v>
      </c>
      <c r="BG227" s="72" t="s">
        <v>196</v>
      </c>
      <c r="BH227" s="72" t="s">
        <v>176</v>
      </c>
      <c r="BI227" s="81" t="str">
        <f t="shared" si="15"/>
        <v xml:space="preserve">Turbidity </v>
      </c>
      <c r="BJ227" s="72" t="s">
        <v>191</v>
      </c>
      <c r="BN227">
        <v>69</v>
      </c>
      <c r="BO227">
        <v>24</v>
      </c>
      <c r="BP227" s="72" t="s">
        <v>194</v>
      </c>
      <c r="BR227" s="72" t="s">
        <v>194</v>
      </c>
      <c r="BT227">
        <v>20</v>
      </c>
      <c r="BU227">
        <v>40</v>
      </c>
      <c r="BV227" s="72" t="s">
        <v>191</v>
      </c>
      <c r="BW227" s="72" t="s">
        <v>197</v>
      </c>
      <c r="BX227" t="s">
        <v>2439</v>
      </c>
    </row>
    <row r="228" spans="1:76" x14ac:dyDescent="0.45">
      <c r="A228" t="s">
        <v>2440</v>
      </c>
      <c r="B228" t="s">
        <v>176</v>
      </c>
      <c r="C228" t="s">
        <v>177</v>
      </c>
      <c r="D228" t="s">
        <v>2441</v>
      </c>
      <c r="E228" t="s">
        <v>2442</v>
      </c>
      <c r="F228" t="s">
        <v>2443</v>
      </c>
      <c r="G228">
        <v>9</v>
      </c>
      <c r="H228" s="72" t="s">
        <v>1948</v>
      </c>
      <c r="I228" s="72" t="s">
        <v>182</v>
      </c>
      <c r="J228" s="72" t="s">
        <v>183</v>
      </c>
      <c r="K228" s="72" t="s">
        <v>184</v>
      </c>
      <c r="L228" s="72" t="s">
        <v>184</v>
      </c>
      <c r="M228" s="72" t="s">
        <v>2398</v>
      </c>
      <c r="N228" s="72"/>
      <c r="O228" s="72"/>
      <c r="P228" s="72" t="s">
        <v>2444</v>
      </c>
      <c r="Q228" s="72" t="s">
        <v>2445</v>
      </c>
      <c r="R228" s="72" t="s">
        <v>2099</v>
      </c>
      <c r="S228" s="72" t="s">
        <v>2446</v>
      </c>
      <c r="T228" s="72" t="s">
        <v>2447</v>
      </c>
      <c r="U228" s="72" t="s">
        <v>251</v>
      </c>
      <c r="V228" s="72" t="s">
        <v>176</v>
      </c>
      <c r="W228">
        <v>150</v>
      </c>
      <c r="X228">
        <v>150</v>
      </c>
      <c r="Y228">
        <v>0</v>
      </c>
      <c r="Z228">
        <v>60</v>
      </c>
      <c r="AA228">
        <v>750</v>
      </c>
      <c r="AB228">
        <v>0</v>
      </c>
      <c r="AC228" s="72" t="s">
        <v>191</v>
      </c>
      <c r="AD228" s="72" t="s">
        <v>192</v>
      </c>
      <c r="AE228" s="72" t="s">
        <v>176</v>
      </c>
      <c r="AF228" s="81" t="str">
        <f t="shared" si="12"/>
        <v>Afridev Handpump</v>
      </c>
      <c r="AG228" s="72" t="s">
        <v>193</v>
      </c>
      <c r="AH228" s="72" t="s">
        <v>191</v>
      </c>
      <c r="AI228" s="72" t="s">
        <v>16432</v>
      </c>
      <c r="AL228" t="str">
        <f t="shared" si="13"/>
        <v>Protected</v>
      </c>
      <c r="AM228">
        <v>2000</v>
      </c>
      <c r="AN228" s="72" t="s">
        <v>191</v>
      </c>
      <c r="AQ228" t="str">
        <f t="shared" si="14"/>
        <v xml:space="preserve">Normal </v>
      </c>
      <c r="AR228" s="72" t="s">
        <v>194</v>
      </c>
      <c r="AU228" s="72" t="s">
        <v>195</v>
      </c>
      <c r="AV228" s="72" t="s">
        <v>194</v>
      </c>
      <c r="AY228" s="72" t="s">
        <v>191</v>
      </c>
      <c r="AZ228">
        <v>424</v>
      </c>
      <c r="BA228" s="72" t="s">
        <v>93</v>
      </c>
      <c r="BB228" s="72" t="s">
        <v>194</v>
      </c>
      <c r="BD228" s="72" t="s">
        <v>191</v>
      </c>
      <c r="BE228" s="73">
        <v>0.09</v>
      </c>
      <c r="BF228" s="72" t="s">
        <v>191</v>
      </c>
      <c r="BG228" s="72" t="s">
        <v>196</v>
      </c>
      <c r="BH228" s="72" t="s">
        <v>176</v>
      </c>
      <c r="BI228" s="81" t="str">
        <f t="shared" si="15"/>
        <v xml:space="preserve">Turbidity </v>
      </c>
      <c r="BJ228" s="72" t="s">
        <v>191</v>
      </c>
      <c r="BN228">
        <v>68</v>
      </c>
      <c r="BO228">
        <v>24</v>
      </c>
      <c r="BP228" s="72" t="s">
        <v>194</v>
      </c>
      <c r="BR228" s="72" t="s">
        <v>194</v>
      </c>
      <c r="BT228">
        <v>20</v>
      </c>
      <c r="BU228">
        <v>3</v>
      </c>
      <c r="BV228" s="72" t="s">
        <v>191</v>
      </c>
      <c r="BW228" s="72" t="s">
        <v>197</v>
      </c>
      <c r="BX228" t="s">
        <v>2448</v>
      </c>
    </row>
    <row r="229" spans="1:76" x14ac:dyDescent="0.45">
      <c r="A229" t="s">
        <v>2449</v>
      </c>
      <c r="B229" t="s">
        <v>176</v>
      </c>
      <c r="C229" t="s">
        <v>996</v>
      </c>
      <c r="D229" t="s">
        <v>2450</v>
      </c>
      <c r="E229" t="s">
        <v>2451</v>
      </c>
      <c r="F229" t="s">
        <v>2452</v>
      </c>
      <c r="G229">
        <v>9</v>
      </c>
      <c r="H229" s="72" t="s">
        <v>1948</v>
      </c>
      <c r="I229" s="72" t="s">
        <v>182</v>
      </c>
      <c r="J229" s="72" t="s">
        <v>183</v>
      </c>
      <c r="K229" s="72" t="s">
        <v>220</v>
      </c>
      <c r="L229" s="72" t="s">
        <v>1209</v>
      </c>
      <c r="M229" s="72" t="s">
        <v>1950</v>
      </c>
      <c r="N229" s="72"/>
      <c r="O229" s="72"/>
      <c r="P229" s="72" t="s">
        <v>2453</v>
      </c>
      <c r="Q229" s="72" t="s">
        <v>2454</v>
      </c>
      <c r="R229" s="72" t="s">
        <v>1308</v>
      </c>
      <c r="S229" s="72" t="s">
        <v>2455</v>
      </c>
      <c r="T229" s="72"/>
      <c r="U229" s="72" t="s">
        <v>226</v>
      </c>
      <c r="V229" s="72" t="s">
        <v>176</v>
      </c>
      <c r="W229">
        <v>187</v>
      </c>
      <c r="X229">
        <v>187</v>
      </c>
      <c r="Y229">
        <v>0</v>
      </c>
      <c r="Z229">
        <v>7</v>
      </c>
      <c r="AA229">
        <v>35</v>
      </c>
      <c r="AB229">
        <v>0</v>
      </c>
      <c r="AC229" s="72" t="s">
        <v>191</v>
      </c>
      <c r="AD229" s="72" t="s">
        <v>192</v>
      </c>
      <c r="AE229" s="72" t="s">
        <v>176</v>
      </c>
      <c r="AF229" s="81" t="str">
        <f t="shared" si="12"/>
        <v>Afridev Handpump</v>
      </c>
      <c r="AG229" s="72" t="s">
        <v>193</v>
      </c>
      <c r="AH229" s="72" t="s">
        <v>191</v>
      </c>
      <c r="AI229" s="72" t="s">
        <v>16432</v>
      </c>
      <c r="AL229" t="str">
        <f t="shared" si="13"/>
        <v>Protected</v>
      </c>
      <c r="AM229">
        <v>2015</v>
      </c>
      <c r="AN229" s="72" t="s">
        <v>191</v>
      </c>
      <c r="AQ229" t="str">
        <f t="shared" si="14"/>
        <v xml:space="preserve">Normal </v>
      </c>
      <c r="AR229" s="72" t="s">
        <v>194</v>
      </c>
      <c r="AU229" s="72" t="s">
        <v>195</v>
      </c>
      <c r="AV229" s="72" t="s">
        <v>194</v>
      </c>
      <c r="AY229" s="72" t="s">
        <v>191</v>
      </c>
      <c r="AZ229">
        <v>708</v>
      </c>
      <c r="BA229" s="72" t="s">
        <v>93</v>
      </c>
      <c r="BB229" s="72" t="s">
        <v>194</v>
      </c>
      <c r="BD229" s="72" t="s">
        <v>191</v>
      </c>
      <c r="BE229" s="73">
        <v>2.2999999999999998</v>
      </c>
      <c r="BF229" s="72" t="s">
        <v>194</v>
      </c>
      <c r="BG229" s="80" t="s">
        <v>196</v>
      </c>
      <c r="BI229" s="81" t="str">
        <f t="shared" si="15"/>
        <v xml:space="preserve">Turbidity </v>
      </c>
      <c r="BN229">
        <v>63</v>
      </c>
      <c r="BO229">
        <v>24</v>
      </c>
      <c r="BP229" s="72" t="s">
        <v>194</v>
      </c>
      <c r="BR229" s="72" t="s">
        <v>194</v>
      </c>
      <c r="BT229">
        <v>20</v>
      </c>
      <c r="BU229">
        <v>5</v>
      </c>
      <c r="BV229" s="72" t="s">
        <v>191</v>
      </c>
      <c r="BW229" s="72" t="s">
        <v>197</v>
      </c>
      <c r="BX229" t="s">
        <v>2456</v>
      </c>
    </row>
    <row r="230" spans="1:76" x14ac:dyDescent="0.45">
      <c r="A230" t="s">
        <v>2457</v>
      </c>
      <c r="B230" t="s">
        <v>176</v>
      </c>
      <c r="C230" t="s">
        <v>996</v>
      </c>
      <c r="D230" t="s">
        <v>2458</v>
      </c>
      <c r="E230" t="s">
        <v>2459</v>
      </c>
      <c r="F230" t="s">
        <v>2460</v>
      </c>
      <c r="G230">
        <v>9</v>
      </c>
      <c r="H230" s="72" t="s">
        <v>1948</v>
      </c>
      <c r="I230" s="72" t="s">
        <v>182</v>
      </c>
      <c r="J230" s="72" t="s">
        <v>183</v>
      </c>
      <c r="K230" s="72" t="s">
        <v>220</v>
      </c>
      <c r="L230" s="72" t="s">
        <v>1209</v>
      </c>
      <c r="M230" s="72" t="s">
        <v>1950</v>
      </c>
      <c r="N230" s="72"/>
      <c r="O230" s="72"/>
      <c r="P230" s="72" t="s">
        <v>2461</v>
      </c>
      <c r="Q230" s="72" t="s">
        <v>2462</v>
      </c>
      <c r="R230" s="72" t="s">
        <v>1665</v>
      </c>
      <c r="S230" s="72" t="s">
        <v>2463</v>
      </c>
      <c r="T230" s="72" t="s">
        <v>2464</v>
      </c>
      <c r="U230" s="72" t="s">
        <v>251</v>
      </c>
      <c r="V230" s="72" t="s">
        <v>176</v>
      </c>
      <c r="W230">
        <v>187</v>
      </c>
      <c r="X230">
        <v>187</v>
      </c>
      <c r="Y230">
        <v>0</v>
      </c>
      <c r="Z230">
        <v>785</v>
      </c>
      <c r="AA230">
        <v>785</v>
      </c>
      <c r="AB230">
        <v>0</v>
      </c>
      <c r="AC230" s="72" t="s">
        <v>191</v>
      </c>
      <c r="AD230" s="72" t="s">
        <v>192</v>
      </c>
      <c r="AE230" s="72" t="s">
        <v>176</v>
      </c>
      <c r="AF230" s="81" t="str">
        <f t="shared" si="12"/>
        <v>Afridev Handpump</v>
      </c>
      <c r="AG230" s="72" t="s">
        <v>193</v>
      </c>
      <c r="AH230" s="72" t="s">
        <v>191</v>
      </c>
      <c r="AI230" s="72" t="s">
        <v>16432</v>
      </c>
      <c r="AL230" t="str">
        <f t="shared" si="13"/>
        <v>Protected</v>
      </c>
      <c r="AM230">
        <v>1989</v>
      </c>
      <c r="AN230" s="72" t="s">
        <v>191</v>
      </c>
      <c r="AQ230" t="str">
        <f t="shared" si="14"/>
        <v xml:space="preserve">Normal </v>
      </c>
      <c r="AR230" s="72" t="s">
        <v>194</v>
      </c>
      <c r="AU230" s="72" t="s">
        <v>195</v>
      </c>
      <c r="AV230" s="72" t="s">
        <v>194</v>
      </c>
      <c r="AY230" s="72" t="s">
        <v>191</v>
      </c>
      <c r="AZ230">
        <v>707</v>
      </c>
      <c r="BA230" s="72" t="s">
        <v>93</v>
      </c>
      <c r="BB230" s="72" t="s">
        <v>194</v>
      </c>
      <c r="BD230" s="72" t="s">
        <v>191</v>
      </c>
      <c r="BE230" s="73">
        <v>0.25</v>
      </c>
      <c r="BF230" s="72" t="s">
        <v>194</v>
      </c>
      <c r="BG230" s="80" t="s">
        <v>196</v>
      </c>
      <c r="BI230" s="81" t="str">
        <f t="shared" si="15"/>
        <v xml:space="preserve">Turbidity </v>
      </c>
      <c r="BN230">
        <v>57</v>
      </c>
      <c r="BO230">
        <v>24</v>
      </c>
      <c r="BP230" s="72" t="s">
        <v>194</v>
      </c>
      <c r="BR230" s="72" t="s">
        <v>194</v>
      </c>
      <c r="BT230">
        <v>20</v>
      </c>
      <c r="BU230">
        <v>6</v>
      </c>
      <c r="BV230" s="72" t="s">
        <v>191</v>
      </c>
      <c r="BW230" s="72" t="s">
        <v>197</v>
      </c>
      <c r="BX230" t="s">
        <v>2465</v>
      </c>
    </row>
    <row r="231" spans="1:76" x14ac:dyDescent="0.45">
      <c r="A231" t="s">
        <v>2466</v>
      </c>
      <c r="B231" t="s">
        <v>176</v>
      </c>
      <c r="C231" t="s">
        <v>254</v>
      </c>
      <c r="D231" t="s">
        <v>2467</v>
      </c>
      <c r="E231" t="s">
        <v>2468</v>
      </c>
      <c r="F231" t="s">
        <v>2469</v>
      </c>
      <c r="G231">
        <v>9</v>
      </c>
      <c r="H231" s="72" t="s">
        <v>1948</v>
      </c>
      <c r="I231" s="72" t="s">
        <v>182</v>
      </c>
      <c r="J231" s="72" t="s">
        <v>183</v>
      </c>
      <c r="K231" s="72" t="s">
        <v>204</v>
      </c>
      <c r="L231" s="72" t="s">
        <v>2024</v>
      </c>
      <c r="M231" s="72" t="s">
        <v>2470</v>
      </c>
      <c r="N231" s="72"/>
      <c r="O231" s="72"/>
      <c r="P231" s="72" t="s">
        <v>2471</v>
      </c>
      <c r="Q231" s="72" t="s">
        <v>2472</v>
      </c>
      <c r="R231" s="72" t="s">
        <v>2473</v>
      </c>
      <c r="S231" s="72" t="s">
        <v>2474</v>
      </c>
      <c r="T231" s="72" t="s">
        <v>2475</v>
      </c>
      <c r="U231" s="72" t="s">
        <v>478</v>
      </c>
      <c r="V231" s="72" t="s">
        <v>176</v>
      </c>
      <c r="W231">
        <v>167</v>
      </c>
      <c r="X231">
        <v>167</v>
      </c>
      <c r="Y231">
        <v>0</v>
      </c>
      <c r="Z231">
        <v>400</v>
      </c>
      <c r="AA231">
        <v>835</v>
      </c>
      <c r="AB231">
        <v>0</v>
      </c>
      <c r="AC231" s="72" t="s">
        <v>191</v>
      </c>
      <c r="AD231" s="72" t="s">
        <v>192</v>
      </c>
      <c r="AE231" s="72" t="s">
        <v>176</v>
      </c>
      <c r="AF231" s="81" t="str">
        <f t="shared" si="12"/>
        <v>Afridev Handpump</v>
      </c>
      <c r="AG231" s="72" t="s">
        <v>193</v>
      </c>
      <c r="AH231" s="72" t="s">
        <v>191</v>
      </c>
      <c r="AI231" s="72" t="s">
        <v>16432</v>
      </c>
      <c r="AL231" t="str">
        <f t="shared" si="13"/>
        <v>Protected</v>
      </c>
      <c r="AM231">
        <v>2005</v>
      </c>
      <c r="AN231" s="72" t="s">
        <v>191</v>
      </c>
      <c r="AQ231" t="str">
        <f t="shared" si="14"/>
        <v xml:space="preserve">Poor </v>
      </c>
      <c r="AR231" s="72" t="s">
        <v>191</v>
      </c>
      <c r="AS231">
        <v>4</v>
      </c>
      <c r="AT231">
        <v>4</v>
      </c>
      <c r="AU231" s="72" t="s">
        <v>195</v>
      </c>
      <c r="AV231" s="72" t="s">
        <v>194</v>
      </c>
      <c r="AY231" s="72" t="s">
        <v>191</v>
      </c>
      <c r="AZ231">
        <v>1213</v>
      </c>
      <c r="BA231" s="72" t="s">
        <v>93</v>
      </c>
      <c r="BB231" s="72" t="s">
        <v>194</v>
      </c>
      <c r="BD231" s="72" t="s">
        <v>191</v>
      </c>
      <c r="BE231" s="73">
        <v>1.1000000000000001</v>
      </c>
      <c r="BF231" s="72" t="s">
        <v>191</v>
      </c>
      <c r="BG231" s="72" t="s">
        <v>196</v>
      </c>
      <c r="BH231" s="72" t="s">
        <v>176</v>
      </c>
      <c r="BI231" s="81" t="str">
        <f t="shared" si="15"/>
        <v xml:space="preserve">Turbidity </v>
      </c>
      <c r="BJ231" s="72" t="s">
        <v>191</v>
      </c>
      <c r="BN231">
        <v>145</v>
      </c>
      <c r="BO231">
        <v>24</v>
      </c>
      <c r="BP231" s="72" t="s">
        <v>194</v>
      </c>
      <c r="BR231" s="72" t="s">
        <v>194</v>
      </c>
      <c r="BT231">
        <v>20</v>
      </c>
      <c r="BU231">
        <v>5</v>
      </c>
      <c r="BV231" s="72" t="s">
        <v>191</v>
      </c>
      <c r="BW231" s="72" t="s">
        <v>227</v>
      </c>
      <c r="BX231" t="s">
        <v>2476</v>
      </c>
    </row>
    <row r="232" spans="1:76" x14ac:dyDescent="0.45">
      <c r="A232" t="s">
        <v>2477</v>
      </c>
      <c r="B232" t="s">
        <v>176</v>
      </c>
      <c r="C232" t="s">
        <v>254</v>
      </c>
      <c r="D232" t="s">
        <v>2478</v>
      </c>
      <c r="E232" t="s">
        <v>2479</v>
      </c>
      <c r="F232" t="s">
        <v>2480</v>
      </c>
      <c r="G232">
        <v>9</v>
      </c>
      <c r="H232" s="72" t="s">
        <v>1948</v>
      </c>
      <c r="I232" s="72" t="s">
        <v>182</v>
      </c>
      <c r="J232" s="72" t="s">
        <v>183</v>
      </c>
      <c r="K232" s="72" t="s">
        <v>204</v>
      </c>
      <c r="L232" s="72" t="s">
        <v>2024</v>
      </c>
      <c r="M232" s="72" t="s">
        <v>2470</v>
      </c>
      <c r="N232" s="72"/>
      <c r="O232" s="72"/>
      <c r="P232" s="72" t="s">
        <v>2481</v>
      </c>
      <c r="Q232" s="72" t="s">
        <v>2482</v>
      </c>
      <c r="R232" s="72" t="s">
        <v>1636</v>
      </c>
      <c r="S232" s="72" t="s">
        <v>2483</v>
      </c>
      <c r="T232" s="72" t="s">
        <v>2484</v>
      </c>
      <c r="U232" s="72" t="s">
        <v>251</v>
      </c>
      <c r="V232" s="72" t="s">
        <v>176</v>
      </c>
      <c r="W232">
        <v>167</v>
      </c>
      <c r="X232">
        <v>167</v>
      </c>
      <c r="Y232">
        <v>0</v>
      </c>
      <c r="Z232">
        <v>400</v>
      </c>
      <c r="AA232">
        <v>835</v>
      </c>
      <c r="AB232">
        <v>0</v>
      </c>
      <c r="AC232" s="72" t="s">
        <v>191</v>
      </c>
      <c r="AD232" s="72" t="s">
        <v>192</v>
      </c>
      <c r="AE232" s="72" t="s">
        <v>176</v>
      </c>
      <c r="AF232" s="81" t="str">
        <f t="shared" si="12"/>
        <v>Afridev Handpump</v>
      </c>
      <c r="AG232" s="72" t="s">
        <v>193</v>
      </c>
      <c r="AH232" s="72" t="s">
        <v>191</v>
      </c>
      <c r="AI232" s="72" t="s">
        <v>16432</v>
      </c>
      <c r="AL232" t="str">
        <f t="shared" si="13"/>
        <v>Protected</v>
      </c>
      <c r="AM232">
        <v>2001</v>
      </c>
      <c r="AN232" s="72" t="s">
        <v>191</v>
      </c>
      <c r="AQ232" t="str">
        <f t="shared" si="14"/>
        <v xml:space="preserve">Poor </v>
      </c>
      <c r="AR232" s="72" t="s">
        <v>194</v>
      </c>
      <c r="AU232" s="72" t="s">
        <v>195</v>
      </c>
      <c r="AV232" s="72" t="s">
        <v>194</v>
      </c>
      <c r="AY232" s="72" t="s">
        <v>191</v>
      </c>
      <c r="AZ232">
        <v>1212</v>
      </c>
      <c r="BA232" s="72" t="s">
        <v>93</v>
      </c>
      <c r="BB232" s="72" t="s">
        <v>194</v>
      </c>
      <c r="BD232" s="72" t="s">
        <v>191</v>
      </c>
      <c r="BE232" s="73">
        <v>0.66</v>
      </c>
      <c r="BF232" s="72" t="s">
        <v>191</v>
      </c>
      <c r="BG232" s="72" t="s">
        <v>196</v>
      </c>
      <c r="BH232" s="72" t="s">
        <v>176</v>
      </c>
      <c r="BI232" s="81" t="str">
        <f t="shared" si="15"/>
        <v xml:space="preserve">Turbidity </v>
      </c>
      <c r="BJ232" s="72" t="s">
        <v>191</v>
      </c>
      <c r="BN232">
        <v>107</v>
      </c>
      <c r="BO232">
        <v>24</v>
      </c>
      <c r="BP232" s="72" t="s">
        <v>194</v>
      </c>
      <c r="BR232" s="72" t="s">
        <v>194</v>
      </c>
      <c r="BT232">
        <v>20</v>
      </c>
      <c r="BU232">
        <v>6</v>
      </c>
      <c r="BV232" s="72" t="s">
        <v>191</v>
      </c>
      <c r="BW232" s="72" t="s">
        <v>227</v>
      </c>
      <c r="BX232" t="s">
        <v>2485</v>
      </c>
    </row>
    <row r="233" spans="1:76" x14ac:dyDescent="0.45">
      <c r="A233" t="s">
        <v>2486</v>
      </c>
      <c r="B233" t="s">
        <v>176</v>
      </c>
      <c r="C233" t="s">
        <v>254</v>
      </c>
      <c r="D233" t="s">
        <v>2487</v>
      </c>
      <c r="E233" t="s">
        <v>2488</v>
      </c>
      <c r="F233" t="s">
        <v>2489</v>
      </c>
      <c r="G233">
        <v>9</v>
      </c>
      <c r="H233" s="72" t="s">
        <v>1948</v>
      </c>
      <c r="I233" s="72" t="s">
        <v>182</v>
      </c>
      <c r="J233" s="72" t="s">
        <v>183</v>
      </c>
      <c r="K233" s="72" t="s">
        <v>204</v>
      </c>
      <c r="L233" s="72" t="s">
        <v>2024</v>
      </c>
      <c r="M233" s="72" t="s">
        <v>2490</v>
      </c>
      <c r="N233" s="72"/>
      <c r="O233" s="72"/>
      <c r="P233" s="72" t="s">
        <v>2491</v>
      </c>
      <c r="Q233" s="72" t="s">
        <v>2492</v>
      </c>
      <c r="R233" s="72" t="s">
        <v>1549</v>
      </c>
      <c r="S233" s="72" t="s">
        <v>2493</v>
      </c>
      <c r="T233" s="72" t="s">
        <v>2494</v>
      </c>
      <c r="U233" s="72" t="s">
        <v>226</v>
      </c>
      <c r="V233" s="72" t="s">
        <v>176</v>
      </c>
      <c r="W233">
        <v>108</v>
      </c>
      <c r="X233">
        <v>108</v>
      </c>
      <c r="Y233">
        <v>0</v>
      </c>
      <c r="Z233">
        <v>1000</v>
      </c>
      <c r="AA233">
        <v>540</v>
      </c>
      <c r="AB233">
        <v>0</v>
      </c>
      <c r="AC233" s="72" t="s">
        <v>191</v>
      </c>
      <c r="AD233" s="72" t="s">
        <v>192</v>
      </c>
      <c r="AE233" s="72" t="s">
        <v>176</v>
      </c>
      <c r="AF233" s="81" t="str">
        <f t="shared" si="12"/>
        <v>Afridev Handpump</v>
      </c>
      <c r="AG233" s="72" t="s">
        <v>193</v>
      </c>
      <c r="AH233" s="72" t="s">
        <v>191</v>
      </c>
      <c r="AI233" s="72" t="s">
        <v>16432</v>
      </c>
      <c r="AL233" t="str">
        <f t="shared" si="13"/>
        <v>Protected</v>
      </c>
      <c r="AM233">
        <v>2016</v>
      </c>
      <c r="AN233" s="72" t="s">
        <v>191</v>
      </c>
      <c r="AQ233" t="str">
        <f t="shared" si="14"/>
        <v xml:space="preserve">Normal </v>
      </c>
      <c r="AR233" s="72" t="s">
        <v>194</v>
      </c>
      <c r="AU233" s="72" t="s">
        <v>195</v>
      </c>
      <c r="AV233" s="72" t="s">
        <v>194</v>
      </c>
      <c r="AY233" s="72" t="s">
        <v>191</v>
      </c>
      <c r="AZ233">
        <v>1211</v>
      </c>
      <c r="BA233" s="72" t="s">
        <v>93</v>
      </c>
      <c r="BB233" s="72" t="s">
        <v>194</v>
      </c>
      <c r="BD233" s="72" t="s">
        <v>191</v>
      </c>
      <c r="BE233" s="73">
        <v>0.36</v>
      </c>
      <c r="BF233" s="72" t="s">
        <v>191</v>
      </c>
      <c r="BG233" s="72" t="s">
        <v>196</v>
      </c>
      <c r="BH233" s="72" t="s">
        <v>176</v>
      </c>
      <c r="BI233" s="81" t="str">
        <f t="shared" si="15"/>
        <v xml:space="preserve">Turbidity </v>
      </c>
      <c r="BJ233" s="72" t="s">
        <v>191</v>
      </c>
      <c r="BN233">
        <v>40</v>
      </c>
      <c r="BO233">
        <v>24</v>
      </c>
      <c r="BP233" s="72" t="s">
        <v>194</v>
      </c>
      <c r="BR233" s="72" t="s">
        <v>194</v>
      </c>
      <c r="BT233">
        <v>20</v>
      </c>
      <c r="BU233">
        <v>4</v>
      </c>
      <c r="BV233" s="72" t="s">
        <v>191</v>
      </c>
      <c r="BW233" s="72" t="s">
        <v>197</v>
      </c>
      <c r="BX233" t="s">
        <v>2495</v>
      </c>
    </row>
    <row r="234" spans="1:76" x14ac:dyDescent="0.45">
      <c r="A234" t="s">
        <v>2496</v>
      </c>
      <c r="B234" t="s">
        <v>176</v>
      </c>
      <c r="C234" t="s">
        <v>880</v>
      </c>
      <c r="D234" t="s">
        <v>2497</v>
      </c>
      <c r="E234" t="s">
        <v>2498</v>
      </c>
      <c r="F234" t="s">
        <v>2424</v>
      </c>
      <c r="G234">
        <v>9</v>
      </c>
      <c r="H234" s="72" t="s">
        <v>1948</v>
      </c>
      <c r="I234" s="72" t="s">
        <v>182</v>
      </c>
      <c r="J234" s="72" t="s">
        <v>183</v>
      </c>
      <c r="K234" s="72" t="s">
        <v>204</v>
      </c>
      <c r="L234" s="72" t="s">
        <v>1545</v>
      </c>
      <c r="M234" s="72" t="s">
        <v>1545</v>
      </c>
      <c r="N234" s="72"/>
      <c r="O234" s="72"/>
      <c r="P234" s="72" t="s">
        <v>2499</v>
      </c>
      <c r="Q234" s="72" t="s">
        <v>2500</v>
      </c>
      <c r="R234" s="72" t="s">
        <v>1578</v>
      </c>
      <c r="S234" s="72" t="s">
        <v>2501</v>
      </c>
      <c r="T234" s="72" t="s">
        <v>888</v>
      </c>
      <c r="U234" s="72" t="s">
        <v>251</v>
      </c>
      <c r="V234" s="72" t="s">
        <v>176</v>
      </c>
      <c r="W234">
        <v>50</v>
      </c>
      <c r="X234">
        <v>2500</v>
      </c>
      <c r="Y234">
        <v>0</v>
      </c>
      <c r="Z234">
        <v>2500</v>
      </c>
      <c r="AA234">
        <v>2500</v>
      </c>
      <c r="AB234">
        <v>0</v>
      </c>
      <c r="AC234" s="72" t="s">
        <v>191</v>
      </c>
      <c r="AD234" s="72" t="s">
        <v>192</v>
      </c>
      <c r="AE234" s="72" t="s">
        <v>176</v>
      </c>
      <c r="AF234" s="81" t="str">
        <f t="shared" si="12"/>
        <v>Afridev Handpump</v>
      </c>
      <c r="AG234" s="72" t="s">
        <v>193</v>
      </c>
      <c r="AH234" s="72" t="s">
        <v>191</v>
      </c>
      <c r="AI234" s="72" t="s">
        <v>16432</v>
      </c>
      <c r="AL234" t="str">
        <f t="shared" si="13"/>
        <v>Protected</v>
      </c>
      <c r="AM234">
        <v>2000</v>
      </c>
      <c r="AN234" s="72" t="s">
        <v>191</v>
      </c>
      <c r="AQ234" t="str">
        <f t="shared" si="14"/>
        <v xml:space="preserve">Normal </v>
      </c>
      <c r="AR234" s="72" t="s">
        <v>194</v>
      </c>
      <c r="AU234" s="72" t="s">
        <v>195</v>
      </c>
      <c r="AV234" s="72" t="s">
        <v>194</v>
      </c>
      <c r="AY234" s="72" t="s">
        <v>191</v>
      </c>
      <c r="AZ234">
        <v>818</v>
      </c>
      <c r="BA234" s="72" t="s">
        <v>93</v>
      </c>
      <c r="BB234" s="72" t="s">
        <v>194</v>
      </c>
      <c r="BD234" s="72" t="s">
        <v>191</v>
      </c>
      <c r="BE234" s="73">
        <v>0.27</v>
      </c>
      <c r="BF234" s="72" t="s">
        <v>191</v>
      </c>
      <c r="BG234" s="72" t="s">
        <v>196</v>
      </c>
      <c r="BH234" s="72" t="s">
        <v>176</v>
      </c>
      <c r="BI234" s="81" t="str">
        <f t="shared" si="15"/>
        <v xml:space="preserve">Turbidity </v>
      </c>
      <c r="BJ234" s="72" t="s">
        <v>191</v>
      </c>
      <c r="BN234">
        <v>30</v>
      </c>
      <c r="BO234">
        <v>24</v>
      </c>
      <c r="BP234" s="72" t="s">
        <v>194</v>
      </c>
      <c r="BR234" s="72" t="s">
        <v>194</v>
      </c>
      <c r="BT234">
        <v>20</v>
      </c>
      <c r="BU234">
        <v>5</v>
      </c>
      <c r="BV234" s="72" t="s">
        <v>191</v>
      </c>
      <c r="BW234" s="72" t="s">
        <v>197</v>
      </c>
      <c r="BX234" t="s">
        <v>2502</v>
      </c>
    </row>
    <row r="235" spans="1:76" x14ac:dyDescent="0.45">
      <c r="A235" t="s">
        <v>2503</v>
      </c>
      <c r="B235" t="s">
        <v>176</v>
      </c>
      <c r="C235" t="s">
        <v>254</v>
      </c>
      <c r="D235" t="s">
        <v>2504</v>
      </c>
      <c r="E235" t="s">
        <v>2505</v>
      </c>
      <c r="F235" t="s">
        <v>2506</v>
      </c>
      <c r="G235">
        <v>9</v>
      </c>
      <c r="H235" s="72" t="s">
        <v>1948</v>
      </c>
      <c r="I235" s="72" t="s">
        <v>182</v>
      </c>
      <c r="J235" s="72" t="s">
        <v>183</v>
      </c>
      <c r="K235" s="72" t="s">
        <v>204</v>
      </c>
      <c r="L235" s="72" t="s">
        <v>2024</v>
      </c>
      <c r="M235" s="72" t="s">
        <v>2490</v>
      </c>
      <c r="N235" s="72"/>
      <c r="O235" s="72"/>
      <c r="P235" s="72" t="s">
        <v>2507</v>
      </c>
      <c r="Q235" s="72" t="s">
        <v>2508</v>
      </c>
      <c r="R235" s="72" t="s">
        <v>2509</v>
      </c>
      <c r="S235" s="72" t="s">
        <v>2510</v>
      </c>
      <c r="T235" s="72" t="s">
        <v>2511</v>
      </c>
      <c r="U235" s="72" t="s">
        <v>226</v>
      </c>
      <c r="V235" s="72" t="s">
        <v>176</v>
      </c>
      <c r="W235">
        <v>108</v>
      </c>
      <c r="X235">
        <v>108</v>
      </c>
      <c r="Y235">
        <v>0</v>
      </c>
      <c r="Z235">
        <v>455</v>
      </c>
      <c r="AA235">
        <v>540</v>
      </c>
      <c r="AB235">
        <v>0</v>
      </c>
      <c r="AC235" s="72" t="s">
        <v>191</v>
      </c>
      <c r="AD235" s="72" t="s">
        <v>192</v>
      </c>
      <c r="AE235" s="72" t="s">
        <v>176</v>
      </c>
      <c r="AF235" s="81" t="str">
        <f t="shared" si="12"/>
        <v>Afridev Handpump</v>
      </c>
      <c r="AG235" s="72" t="s">
        <v>193</v>
      </c>
      <c r="AH235" s="72" t="s">
        <v>191</v>
      </c>
      <c r="AI235" s="72" t="s">
        <v>16432</v>
      </c>
      <c r="AL235" t="str">
        <f t="shared" si="13"/>
        <v>Protected</v>
      </c>
      <c r="AM235">
        <v>2004</v>
      </c>
      <c r="AN235" s="72" t="s">
        <v>191</v>
      </c>
      <c r="AQ235" t="str">
        <f t="shared" si="14"/>
        <v xml:space="preserve">Normal </v>
      </c>
      <c r="AR235" s="72" t="s">
        <v>191</v>
      </c>
      <c r="AS235">
        <v>1</v>
      </c>
      <c r="AT235">
        <v>8</v>
      </c>
      <c r="AU235" s="72" t="s">
        <v>195</v>
      </c>
      <c r="AV235" s="72" t="s">
        <v>194</v>
      </c>
      <c r="AY235" s="72" t="s">
        <v>191</v>
      </c>
      <c r="AZ235">
        <v>1210</v>
      </c>
      <c r="BA235" s="72" t="s">
        <v>93</v>
      </c>
      <c r="BB235" s="72" t="s">
        <v>194</v>
      </c>
      <c r="BD235" s="72" t="s">
        <v>191</v>
      </c>
      <c r="BE235" s="73">
        <v>1.74</v>
      </c>
      <c r="BF235" s="72" t="s">
        <v>191</v>
      </c>
      <c r="BG235" s="72" t="s">
        <v>196</v>
      </c>
      <c r="BH235" s="72" t="s">
        <v>176</v>
      </c>
      <c r="BI235" s="81" t="str">
        <f t="shared" si="15"/>
        <v xml:space="preserve">Turbidity </v>
      </c>
      <c r="BJ235" s="72" t="s">
        <v>191</v>
      </c>
      <c r="BN235">
        <v>66</v>
      </c>
      <c r="BO235">
        <v>24</v>
      </c>
      <c r="BP235" s="72" t="s">
        <v>194</v>
      </c>
      <c r="BR235" s="72" t="s">
        <v>194</v>
      </c>
      <c r="BT235">
        <v>20</v>
      </c>
      <c r="BU235">
        <v>4</v>
      </c>
      <c r="BV235" s="72" t="s">
        <v>191</v>
      </c>
      <c r="BW235" s="72" t="s">
        <v>197</v>
      </c>
      <c r="BX235" t="s">
        <v>2512</v>
      </c>
    </row>
    <row r="236" spans="1:76" x14ac:dyDescent="0.45">
      <c r="A236" t="s">
        <v>2513</v>
      </c>
      <c r="B236" t="s">
        <v>176</v>
      </c>
      <c r="C236" t="s">
        <v>177</v>
      </c>
      <c r="D236" t="s">
        <v>2514</v>
      </c>
      <c r="E236" t="s">
        <v>2515</v>
      </c>
      <c r="F236" t="s">
        <v>1151</v>
      </c>
      <c r="G236">
        <v>9</v>
      </c>
      <c r="H236" s="72" t="s">
        <v>604</v>
      </c>
      <c r="I236" s="72" t="s">
        <v>182</v>
      </c>
      <c r="J236" s="72" t="s">
        <v>183</v>
      </c>
      <c r="K236" s="72" t="s">
        <v>184</v>
      </c>
      <c r="L236" s="72" t="s">
        <v>1979</v>
      </c>
      <c r="M236" s="72" t="s">
        <v>1979</v>
      </c>
      <c r="N236" s="72"/>
      <c r="O236" s="72"/>
      <c r="P236" s="72" t="s">
        <v>2516</v>
      </c>
      <c r="Q236" s="72" t="s">
        <v>2517</v>
      </c>
      <c r="R236" s="72" t="s">
        <v>2518</v>
      </c>
      <c r="S236" s="72" t="s">
        <v>2519</v>
      </c>
      <c r="T236" s="72" t="s">
        <v>1983</v>
      </c>
      <c r="U236" s="72" t="s">
        <v>251</v>
      </c>
      <c r="V236" s="72" t="s">
        <v>176</v>
      </c>
      <c r="W236">
        <v>200</v>
      </c>
      <c r="X236">
        <v>200</v>
      </c>
      <c r="Y236">
        <v>0</v>
      </c>
      <c r="Z236">
        <v>150</v>
      </c>
      <c r="AA236">
        <v>150</v>
      </c>
      <c r="AB236">
        <v>0</v>
      </c>
      <c r="AC236" s="72" t="s">
        <v>191</v>
      </c>
      <c r="AD236" s="72" t="s">
        <v>192</v>
      </c>
      <c r="AE236" s="72" t="s">
        <v>176</v>
      </c>
      <c r="AF236" s="81" t="str">
        <f t="shared" si="12"/>
        <v>Afridev Handpump</v>
      </c>
      <c r="AG236" s="72" t="s">
        <v>193</v>
      </c>
      <c r="AH236" s="72" t="s">
        <v>191</v>
      </c>
      <c r="AI236" s="72" t="s">
        <v>16432</v>
      </c>
      <c r="AL236" t="str">
        <f t="shared" si="13"/>
        <v>Protected</v>
      </c>
      <c r="AM236">
        <v>2014</v>
      </c>
      <c r="AN236" s="72" t="s">
        <v>191</v>
      </c>
      <c r="AQ236" t="str">
        <f t="shared" si="14"/>
        <v xml:space="preserve">Normal </v>
      </c>
      <c r="AR236" s="72" t="s">
        <v>194</v>
      </c>
      <c r="AU236" s="72" t="s">
        <v>195</v>
      </c>
      <c r="AV236" s="72" t="s">
        <v>194</v>
      </c>
      <c r="AY236" s="72" t="s">
        <v>191</v>
      </c>
      <c r="AZ236">
        <v>405</v>
      </c>
      <c r="BA236" s="75" t="s">
        <v>93</v>
      </c>
      <c r="BB236" s="72" t="s">
        <v>194</v>
      </c>
      <c r="BD236" s="72" t="s">
        <v>191</v>
      </c>
      <c r="BE236" s="73">
        <v>0.04</v>
      </c>
      <c r="BF236" s="72" t="s">
        <v>191</v>
      </c>
      <c r="BG236" s="72" t="s">
        <v>196</v>
      </c>
      <c r="BH236" s="72" t="s">
        <v>176</v>
      </c>
      <c r="BI236" s="81" t="str">
        <f t="shared" si="15"/>
        <v xml:space="preserve">Turbidity </v>
      </c>
      <c r="BJ236" s="72" t="s">
        <v>191</v>
      </c>
      <c r="BN236">
        <v>63</v>
      </c>
      <c r="BO236">
        <v>24</v>
      </c>
      <c r="BP236" s="72" t="s">
        <v>194</v>
      </c>
      <c r="BR236" s="72" t="s">
        <v>194</v>
      </c>
      <c r="BT236">
        <v>20</v>
      </c>
      <c r="BU236">
        <v>4</v>
      </c>
      <c r="BV236" s="72" t="s">
        <v>191</v>
      </c>
      <c r="BW236" s="72" t="s">
        <v>197</v>
      </c>
      <c r="BX236" t="s">
        <v>2520</v>
      </c>
    </row>
    <row r="237" spans="1:76" x14ac:dyDescent="0.45">
      <c r="A237" t="s">
        <v>2521</v>
      </c>
      <c r="B237" t="s">
        <v>176</v>
      </c>
      <c r="C237" t="s">
        <v>177</v>
      </c>
      <c r="D237" t="s">
        <v>2522</v>
      </c>
      <c r="E237" t="s">
        <v>2523</v>
      </c>
      <c r="F237" t="s">
        <v>2524</v>
      </c>
      <c r="G237">
        <v>9</v>
      </c>
      <c r="H237" s="72" t="s">
        <v>604</v>
      </c>
      <c r="I237" s="72" t="s">
        <v>182</v>
      </c>
      <c r="J237" s="72" t="s">
        <v>183</v>
      </c>
      <c r="K237" s="72" t="s">
        <v>184</v>
      </c>
      <c r="L237" s="72" t="s">
        <v>1979</v>
      </c>
      <c r="M237" s="72" t="s">
        <v>1979</v>
      </c>
      <c r="N237" s="72"/>
      <c r="O237" s="72"/>
      <c r="P237" s="72" t="s">
        <v>2525</v>
      </c>
      <c r="Q237" s="72" t="s">
        <v>2526</v>
      </c>
      <c r="R237" s="72" t="s">
        <v>2527</v>
      </c>
      <c r="S237" s="72" t="s">
        <v>2528</v>
      </c>
      <c r="T237" s="72" t="s">
        <v>2529</v>
      </c>
      <c r="U237" s="72" t="s">
        <v>251</v>
      </c>
      <c r="V237" s="72" t="s">
        <v>176</v>
      </c>
      <c r="W237">
        <v>200</v>
      </c>
      <c r="X237">
        <v>200</v>
      </c>
      <c r="Y237">
        <v>0</v>
      </c>
      <c r="Z237">
        <v>250</v>
      </c>
      <c r="AA237">
        <v>250</v>
      </c>
      <c r="AB237">
        <v>0</v>
      </c>
      <c r="AC237" s="72" t="s">
        <v>191</v>
      </c>
      <c r="AD237" s="72" t="s">
        <v>192</v>
      </c>
      <c r="AE237" s="72" t="s">
        <v>176</v>
      </c>
      <c r="AF237" s="81" t="str">
        <f t="shared" si="12"/>
        <v>Afridev Handpump</v>
      </c>
      <c r="AG237" s="72" t="s">
        <v>193</v>
      </c>
      <c r="AH237" s="72" t="s">
        <v>191</v>
      </c>
      <c r="AI237" s="72" t="s">
        <v>16432</v>
      </c>
      <c r="AL237" t="str">
        <f t="shared" si="13"/>
        <v>Protected</v>
      </c>
      <c r="AM237">
        <v>2002</v>
      </c>
      <c r="AN237" s="72" t="s">
        <v>191</v>
      </c>
      <c r="AQ237" t="str">
        <f t="shared" si="14"/>
        <v xml:space="preserve">Normal </v>
      </c>
      <c r="AR237" s="72" t="s">
        <v>194</v>
      </c>
      <c r="AU237" s="72" t="s">
        <v>195</v>
      </c>
      <c r="AV237" s="72" t="s">
        <v>194</v>
      </c>
      <c r="AY237" s="72" t="s">
        <v>191</v>
      </c>
      <c r="AZ237">
        <v>403</v>
      </c>
      <c r="BA237" s="72" t="s">
        <v>93</v>
      </c>
      <c r="BB237" s="72" t="s">
        <v>194</v>
      </c>
      <c r="BD237" s="72" t="s">
        <v>191</v>
      </c>
      <c r="BE237" s="73">
        <v>0</v>
      </c>
      <c r="BF237" s="72" t="s">
        <v>191</v>
      </c>
      <c r="BG237" s="72" t="s">
        <v>196</v>
      </c>
      <c r="BH237" s="72" t="s">
        <v>176</v>
      </c>
      <c r="BI237" s="81" t="str">
        <f t="shared" si="15"/>
        <v xml:space="preserve">Turbidity </v>
      </c>
      <c r="BJ237" s="72" t="s">
        <v>191</v>
      </c>
      <c r="BN237">
        <v>77</v>
      </c>
      <c r="BO237">
        <v>24</v>
      </c>
      <c r="BP237" s="72" t="s">
        <v>194</v>
      </c>
      <c r="BR237" s="72" t="s">
        <v>194</v>
      </c>
      <c r="BT237">
        <v>20</v>
      </c>
      <c r="BU237">
        <v>6</v>
      </c>
      <c r="BV237" s="72" t="s">
        <v>191</v>
      </c>
      <c r="BW237" s="72" t="s">
        <v>197</v>
      </c>
      <c r="BX237" t="s">
        <v>2530</v>
      </c>
    </row>
    <row r="238" spans="1:76" x14ac:dyDescent="0.45">
      <c r="A238" t="s">
        <v>2531</v>
      </c>
      <c r="B238" t="s">
        <v>176</v>
      </c>
      <c r="C238" t="s">
        <v>177</v>
      </c>
      <c r="D238" t="s">
        <v>2532</v>
      </c>
      <c r="E238" t="s">
        <v>2533</v>
      </c>
      <c r="F238" t="s">
        <v>2534</v>
      </c>
      <c r="G238">
        <v>9</v>
      </c>
      <c r="H238" s="72" t="s">
        <v>968</v>
      </c>
      <c r="I238" s="72" t="s">
        <v>182</v>
      </c>
      <c r="J238" s="72" t="s">
        <v>183</v>
      </c>
      <c r="K238" s="72" t="s">
        <v>184</v>
      </c>
      <c r="L238" s="72" t="s">
        <v>1979</v>
      </c>
      <c r="M238" s="72" t="s">
        <v>1979</v>
      </c>
      <c r="N238" s="72"/>
      <c r="O238" s="72"/>
      <c r="P238" s="72" t="s">
        <v>2535</v>
      </c>
      <c r="Q238" s="72" t="s">
        <v>2536</v>
      </c>
      <c r="R238" s="72" t="s">
        <v>187</v>
      </c>
      <c r="S238" s="72" t="s">
        <v>2537</v>
      </c>
      <c r="T238" s="72" t="s">
        <v>2538</v>
      </c>
      <c r="U238" s="72" t="s">
        <v>226</v>
      </c>
      <c r="V238" s="72" t="s">
        <v>176</v>
      </c>
      <c r="W238">
        <v>109</v>
      </c>
      <c r="X238">
        <v>109</v>
      </c>
      <c r="Y238">
        <v>0</v>
      </c>
      <c r="Z238">
        <v>105</v>
      </c>
      <c r="AA238">
        <v>550</v>
      </c>
      <c r="AB238">
        <v>0</v>
      </c>
      <c r="AC238" s="72" t="s">
        <v>191</v>
      </c>
      <c r="AD238" s="72" t="s">
        <v>192</v>
      </c>
      <c r="AE238" s="72" t="s">
        <v>176</v>
      </c>
      <c r="AF238" s="81" t="str">
        <f t="shared" si="12"/>
        <v>Afridev Handpump</v>
      </c>
      <c r="AG238" s="72" t="s">
        <v>193</v>
      </c>
      <c r="AH238" s="72" t="s">
        <v>191</v>
      </c>
      <c r="AI238" s="72" t="s">
        <v>16432</v>
      </c>
      <c r="AL238" t="str">
        <f t="shared" si="13"/>
        <v>Protected</v>
      </c>
      <c r="AM238">
        <v>2012</v>
      </c>
      <c r="AN238" s="72" t="s">
        <v>191</v>
      </c>
      <c r="AQ238" t="str">
        <f t="shared" si="14"/>
        <v xml:space="preserve">Normal </v>
      </c>
      <c r="AR238" s="72" t="s">
        <v>191</v>
      </c>
      <c r="AS238">
        <v>2</v>
      </c>
      <c r="AT238">
        <v>90</v>
      </c>
      <c r="AU238" s="72" t="s">
        <v>195</v>
      </c>
      <c r="AV238" s="72" t="s">
        <v>194</v>
      </c>
      <c r="AY238" s="72" t="s">
        <v>191</v>
      </c>
      <c r="AZ238">
        <v>416</v>
      </c>
      <c r="BA238" s="72" t="s">
        <v>93</v>
      </c>
      <c r="BB238" s="72" t="s">
        <v>194</v>
      </c>
      <c r="BD238" s="72" t="s">
        <v>191</v>
      </c>
      <c r="BE238" s="73">
        <v>7.0000000000000007E-2</v>
      </c>
      <c r="BF238" s="72" t="s">
        <v>191</v>
      </c>
      <c r="BG238" s="72" t="s">
        <v>196</v>
      </c>
      <c r="BH238" s="72" t="s">
        <v>176</v>
      </c>
      <c r="BI238" s="81" t="str">
        <f t="shared" si="15"/>
        <v xml:space="preserve">Turbidity </v>
      </c>
      <c r="BJ238" s="72" t="s">
        <v>191</v>
      </c>
      <c r="BN238">
        <v>69</v>
      </c>
      <c r="BO238">
        <v>24</v>
      </c>
      <c r="BP238" s="72" t="s">
        <v>194</v>
      </c>
      <c r="BR238" s="72" t="s">
        <v>194</v>
      </c>
      <c r="BT238">
        <v>20</v>
      </c>
      <c r="BU238">
        <v>5</v>
      </c>
      <c r="BV238" s="72" t="s">
        <v>191</v>
      </c>
      <c r="BW238" s="72" t="s">
        <v>197</v>
      </c>
      <c r="BX238" t="s">
        <v>2539</v>
      </c>
    </row>
    <row r="239" spans="1:76" x14ac:dyDescent="0.45">
      <c r="A239" t="s">
        <v>2540</v>
      </c>
      <c r="B239" t="s">
        <v>176</v>
      </c>
      <c r="C239" t="s">
        <v>177</v>
      </c>
      <c r="D239" t="s">
        <v>2541</v>
      </c>
      <c r="E239" t="s">
        <v>2542</v>
      </c>
      <c r="F239" t="s">
        <v>2543</v>
      </c>
      <c r="G239">
        <v>9</v>
      </c>
      <c r="H239" s="72" t="s">
        <v>968</v>
      </c>
      <c r="I239" s="72" t="s">
        <v>182</v>
      </c>
      <c r="J239" s="72" t="s">
        <v>183</v>
      </c>
      <c r="K239" s="72" t="s">
        <v>184</v>
      </c>
      <c r="L239" s="72" t="s">
        <v>1979</v>
      </c>
      <c r="M239" s="72" t="s">
        <v>1979</v>
      </c>
      <c r="N239" s="72"/>
      <c r="O239" s="72"/>
      <c r="P239" s="72" t="s">
        <v>2544</v>
      </c>
      <c r="Q239" s="72" t="s">
        <v>2545</v>
      </c>
      <c r="R239" s="72" t="s">
        <v>648</v>
      </c>
      <c r="S239" s="72" t="s">
        <v>2546</v>
      </c>
      <c r="T239" s="72" t="s">
        <v>2547</v>
      </c>
      <c r="U239" s="72" t="s">
        <v>226</v>
      </c>
      <c r="V239" s="72" t="s">
        <v>176</v>
      </c>
      <c r="W239">
        <v>125</v>
      </c>
      <c r="X239">
        <v>125</v>
      </c>
      <c r="Y239">
        <v>0</v>
      </c>
      <c r="Z239">
        <v>150</v>
      </c>
      <c r="AA239">
        <v>150</v>
      </c>
      <c r="AB239">
        <v>0</v>
      </c>
      <c r="AC239" s="72" t="s">
        <v>191</v>
      </c>
      <c r="AD239" s="72" t="s">
        <v>192</v>
      </c>
      <c r="AE239" s="72" t="s">
        <v>176</v>
      </c>
      <c r="AF239" s="81" t="str">
        <f t="shared" si="12"/>
        <v>Afridev Handpump</v>
      </c>
      <c r="AG239" s="72" t="s">
        <v>193</v>
      </c>
      <c r="AH239" s="72" t="s">
        <v>191</v>
      </c>
      <c r="AI239" s="72" t="s">
        <v>16432</v>
      </c>
      <c r="AL239" t="str">
        <f t="shared" si="13"/>
        <v>Protected</v>
      </c>
      <c r="AM239">
        <v>2009</v>
      </c>
      <c r="AN239" s="72" t="s">
        <v>191</v>
      </c>
      <c r="AQ239" t="str">
        <f t="shared" si="14"/>
        <v xml:space="preserve">Normal </v>
      </c>
      <c r="AR239" s="72" t="s">
        <v>194</v>
      </c>
      <c r="AU239" s="72" t="s">
        <v>195</v>
      </c>
      <c r="AV239" s="72" t="s">
        <v>194</v>
      </c>
      <c r="AY239" s="72" t="s">
        <v>191</v>
      </c>
      <c r="AZ239">
        <v>415</v>
      </c>
      <c r="BA239" s="72" t="s">
        <v>93</v>
      </c>
      <c r="BB239" s="72" t="s">
        <v>194</v>
      </c>
      <c r="BD239" s="72" t="s">
        <v>191</v>
      </c>
      <c r="BE239" s="73">
        <v>0.09</v>
      </c>
      <c r="BF239" s="72" t="s">
        <v>191</v>
      </c>
      <c r="BG239" s="72" t="s">
        <v>196</v>
      </c>
      <c r="BH239" s="72" t="s">
        <v>176</v>
      </c>
      <c r="BI239" s="81" t="str">
        <f t="shared" si="15"/>
        <v xml:space="preserve">Turbidity </v>
      </c>
      <c r="BJ239" s="72" t="s">
        <v>191</v>
      </c>
      <c r="BN239">
        <v>62</v>
      </c>
      <c r="BO239">
        <v>24</v>
      </c>
      <c r="BP239" s="72" t="s">
        <v>194</v>
      </c>
      <c r="BR239" s="72" t="s">
        <v>194</v>
      </c>
      <c r="BT239">
        <v>40</v>
      </c>
      <c r="BU239">
        <v>3</v>
      </c>
      <c r="BV239" s="72" t="s">
        <v>191</v>
      </c>
      <c r="BW239" s="72" t="s">
        <v>197</v>
      </c>
      <c r="BX239" t="s">
        <v>2548</v>
      </c>
    </row>
    <row r="240" spans="1:76" x14ac:dyDescent="0.45">
      <c r="A240" t="s">
        <v>2549</v>
      </c>
      <c r="B240" t="s">
        <v>176</v>
      </c>
      <c r="C240" t="s">
        <v>177</v>
      </c>
      <c r="D240" t="s">
        <v>2550</v>
      </c>
      <c r="E240" t="s">
        <v>2551</v>
      </c>
      <c r="F240" t="s">
        <v>2552</v>
      </c>
      <c r="G240">
        <v>9</v>
      </c>
      <c r="H240" s="72" t="s">
        <v>604</v>
      </c>
      <c r="I240" s="72" t="s">
        <v>182</v>
      </c>
      <c r="J240" s="72" t="s">
        <v>183</v>
      </c>
      <c r="K240" s="72" t="s">
        <v>184</v>
      </c>
      <c r="L240" s="72" t="s">
        <v>1979</v>
      </c>
      <c r="M240" s="72" t="s">
        <v>1979</v>
      </c>
      <c r="N240" s="72"/>
      <c r="O240" s="72"/>
      <c r="P240" s="72" t="s">
        <v>2553</v>
      </c>
      <c r="Q240" s="72" t="s">
        <v>2554</v>
      </c>
      <c r="R240" s="72" t="s">
        <v>2555</v>
      </c>
      <c r="S240" s="72" t="s">
        <v>2556</v>
      </c>
      <c r="T240" s="72" t="s">
        <v>2557</v>
      </c>
      <c r="U240" s="72" t="s">
        <v>251</v>
      </c>
      <c r="V240" s="72" t="s">
        <v>176</v>
      </c>
      <c r="W240">
        <v>200</v>
      </c>
      <c r="X240">
        <v>200</v>
      </c>
      <c r="Y240">
        <v>0</v>
      </c>
      <c r="Z240">
        <v>2000</v>
      </c>
      <c r="AA240">
        <v>2000</v>
      </c>
      <c r="AB240">
        <v>0</v>
      </c>
      <c r="AC240" s="72" t="s">
        <v>191</v>
      </c>
      <c r="AD240" s="72" t="s">
        <v>192</v>
      </c>
      <c r="AE240" s="72" t="s">
        <v>176</v>
      </c>
      <c r="AF240" s="81" t="str">
        <f t="shared" si="12"/>
        <v>Afridev Handpump</v>
      </c>
      <c r="AG240" s="72" t="s">
        <v>193</v>
      </c>
      <c r="AH240" s="72" t="s">
        <v>191</v>
      </c>
      <c r="AI240" s="72" t="s">
        <v>16432</v>
      </c>
      <c r="AL240" t="str">
        <f t="shared" si="13"/>
        <v>Protected</v>
      </c>
      <c r="AM240">
        <v>2018</v>
      </c>
      <c r="AN240" s="72" t="s">
        <v>191</v>
      </c>
      <c r="AQ240" t="str">
        <f t="shared" si="14"/>
        <v xml:space="preserve">Normal </v>
      </c>
      <c r="AR240" s="72" t="s">
        <v>194</v>
      </c>
      <c r="AU240" s="72" t="s">
        <v>195</v>
      </c>
      <c r="AV240" s="72" t="s">
        <v>194</v>
      </c>
      <c r="AY240" s="72" t="s">
        <v>191</v>
      </c>
      <c r="AZ240">
        <v>406</v>
      </c>
      <c r="BA240" s="72" t="s">
        <v>93</v>
      </c>
      <c r="BB240" s="72" t="s">
        <v>194</v>
      </c>
      <c r="BD240" s="72" t="s">
        <v>191</v>
      </c>
      <c r="BE240" s="73">
        <v>0.05</v>
      </c>
      <c r="BF240" s="72" t="s">
        <v>191</v>
      </c>
      <c r="BG240" s="72" t="s">
        <v>196</v>
      </c>
      <c r="BH240" s="72" t="s">
        <v>176</v>
      </c>
      <c r="BI240" s="81" t="str">
        <f t="shared" si="15"/>
        <v xml:space="preserve">Turbidity </v>
      </c>
      <c r="BJ240" s="72" t="s">
        <v>191</v>
      </c>
      <c r="BN240">
        <v>67</v>
      </c>
      <c r="BO240">
        <v>24</v>
      </c>
      <c r="BP240" s="72" t="s">
        <v>194</v>
      </c>
      <c r="BR240" s="72" t="s">
        <v>194</v>
      </c>
      <c r="BT240">
        <v>20</v>
      </c>
      <c r="BU240">
        <v>4</v>
      </c>
      <c r="BV240" s="72" t="s">
        <v>191</v>
      </c>
      <c r="BW240" s="72" t="s">
        <v>197</v>
      </c>
      <c r="BX240" t="s">
        <v>2558</v>
      </c>
    </row>
    <row r="241" spans="1:76" x14ac:dyDescent="0.45">
      <c r="A241" t="s">
        <v>2559</v>
      </c>
      <c r="B241" t="s">
        <v>176</v>
      </c>
      <c r="C241" t="s">
        <v>177</v>
      </c>
      <c r="D241" t="s">
        <v>2560</v>
      </c>
      <c r="E241" t="s">
        <v>2561</v>
      </c>
      <c r="F241" t="s">
        <v>2424</v>
      </c>
      <c r="G241">
        <v>9</v>
      </c>
      <c r="H241" s="72" t="s">
        <v>968</v>
      </c>
      <c r="I241" s="72" t="s">
        <v>182</v>
      </c>
      <c r="J241" s="72" t="s">
        <v>183</v>
      </c>
      <c r="K241" s="72" t="s">
        <v>184</v>
      </c>
      <c r="L241" s="72" t="s">
        <v>184</v>
      </c>
      <c r="M241" s="72" t="s">
        <v>2562</v>
      </c>
      <c r="N241" s="72"/>
      <c r="O241" s="72"/>
      <c r="P241" s="72" t="s">
        <v>2563</v>
      </c>
      <c r="Q241" s="72" t="s">
        <v>2564</v>
      </c>
      <c r="R241" s="72" t="s">
        <v>1375</v>
      </c>
      <c r="S241" s="72" t="s">
        <v>2565</v>
      </c>
      <c r="T241" s="72" t="s">
        <v>2566</v>
      </c>
      <c r="U241" s="72" t="s">
        <v>251</v>
      </c>
      <c r="V241" s="72" t="s">
        <v>176</v>
      </c>
      <c r="W241">
        <v>84</v>
      </c>
      <c r="X241">
        <v>84</v>
      </c>
      <c r="Y241">
        <v>0</v>
      </c>
      <c r="Z241">
        <v>650</v>
      </c>
      <c r="AA241">
        <v>650</v>
      </c>
      <c r="AB241">
        <v>0</v>
      </c>
      <c r="AC241" s="72" t="s">
        <v>191</v>
      </c>
      <c r="AD241" s="72" t="s">
        <v>192</v>
      </c>
      <c r="AE241" s="72" t="s">
        <v>176</v>
      </c>
      <c r="AF241" s="81" t="str">
        <f t="shared" si="12"/>
        <v>Afridev Handpump</v>
      </c>
      <c r="AG241" s="72" t="s">
        <v>193</v>
      </c>
      <c r="AH241" s="72" t="s">
        <v>191</v>
      </c>
      <c r="AI241" s="72" t="s">
        <v>16432</v>
      </c>
      <c r="AL241" t="str">
        <f t="shared" si="13"/>
        <v>Protected</v>
      </c>
      <c r="AM241">
        <v>1995</v>
      </c>
      <c r="AN241" s="72" t="s">
        <v>191</v>
      </c>
      <c r="AQ241" t="str">
        <f t="shared" si="14"/>
        <v xml:space="preserve">Normal </v>
      </c>
      <c r="AR241" s="72" t="s">
        <v>194</v>
      </c>
      <c r="AU241" s="72" t="s">
        <v>195</v>
      </c>
      <c r="AV241" s="72" t="s">
        <v>194</v>
      </c>
      <c r="AY241" s="72" t="s">
        <v>191</v>
      </c>
      <c r="AZ241">
        <v>412</v>
      </c>
      <c r="BA241" s="72" t="s">
        <v>93</v>
      </c>
      <c r="BB241" s="72" t="s">
        <v>194</v>
      </c>
      <c r="BD241" s="72" t="s">
        <v>191</v>
      </c>
      <c r="BE241" s="73">
        <v>0.09</v>
      </c>
      <c r="BF241" s="72" t="s">
        <v>191</v>
      </c>
      <c r="BG241" s="72" t="s">
        <v>196</v>
      </c>
      <c r="BH241" s="72" t="s">
        <v>176</v>
      </c>
      <c r="BI241" s="81" t="str">
        <f t="shared" si="15"/>
        <v xml:space="preserve">Turbidity </v>
      </c>
      <c r="BJ241" s="72" t="s">
        <v>191</v>
      </c>
      <c r="BN241">
        <v>72</v>
      </c>
      <c r="BO241">
        <v>24</v>
      </c>
      <c r="BP241" s="72" t="s">
        <v>194</v>
      </c>
      <c r="BR241" s="72" t="s">
        <v>194</v>
      </c>
      <c r="BT241">
        <v>40</v>
      </c>
      <c r="BU241">
        <v>3</v>
      </c>
      <c r="BV241" s="72" t="s">
        <v>191</v>
      </c>
      <c r="BW241" s="72" t="s">
        <v>197</v>
      </c>
      <c r="BX241" t="s">
        <v>2567</v>
      </c>
    </row>
    <row r="242" spans="1:76" x14ac:dyDescent="0.45">
      <c r="A242" t="s">
        <v>2568</v>
      </c>
      <c r="B242" t="s">
        <v>176</v>
      </c>
      <c r="C242" t="s">
        <v>177</v>
      </c>
      <c r="D242" t="s">
        <v>2569</v>
      </c>
      <c r="E242" t="s">
        <v>2570</v>
      </c>
      <c r="F242" t="s">
        <v>1190</v>
      </c>
      <c r="G242">
        <v>9</v>
      </c>
      <c r="H242" s="72" t="s">
        <v>968</v>
      </c>
      <c r="I242" s="72" t="s">
        <v>182</v>
      </c>
      <c r="J242" s="72" t="s">
        <v>183</v>
      </c>
      <c r="K242" s="72" t="s">
        <v>184</v>
      </c>
      <c r="L242" s="72" t="s">
        <v>1979</v>
      </c>
      <c r="M242" s="72" t="s">
        <v>1979</v>
      </c>
      <c r="N242" s="72"/>
      <c r="O242" s="72"/>
      <c r="P242" s="72" t="s">
        <v>2571</v>
      </c>
      <c r="Q242" s="72" t="s">
        <v>2572</v>
      </c>
      <c r="R242" s="72" t="s">
        <v>1033</v>
      </c>
      <c r="S242" s="72" t="s">
        <v>2573</v>
      </c>
      <c r="T242" s="72" t="s">
        <v>2574</v>
      </c>
      <c r="U242" s="72" t="s">
        <v>251</v>
      </c>
      <c r="V242" s="72" t="s">
        <v>176</v>
      </c>
      <c r="W242">
        <v>125</v>
      </c>
      <c r="X242">
        <v>125</v>
      </c>
      <c r="Y242">
        <v>0</v>
      </c>
      <c r="Z242">
        <v>200</v>
      </c>
      <c r="AA242">
        <v>625</v>
      </c>
      <c r="AB242">
        <v>0</v>
      </c>
      <c r="AC242" s="72" t="s">
        <v>191</v>
      </c>
      <c r="AD242" s="72" t="s">
        <v>192</v>
      </c>
      <c r="AE242" s="72" t="s">
        <v>176</v>
      </c>
      <c r="AF242" s="81" t="str">
        <f t="shared" si="12"/>
        <v>Afridev Handpump</v>
      </c>
      <c r="AG242" s="72" t="s">
        <v>193</v>
      </c>
      <c r="AH242" s="72" t="s">
        <v>191</v>
      </c>
      <c r="AI242" s="72" t="s">
        <v>16432</v>
      </c>
      <c r="AL242" t="str">
        <f t="shared" si="13"/>
        <v>Protected</v>
      </c>
      <c r="AM242">
        <v>1997</v>
      </c>
      <c r="AN242" s="72" t="s">
        <v>191</v>
      </c>
      <c r="AQ242" t="str">
        <f t="shared" si="14"/>
        <v xml:space="preserve">Normal </v>
      </c>
      <c r="AR242" s="72" t="s">
        <v>194</v>
      </c>
      <c r="AU242" s="72" t="s">
        <v>195</v>
      </c>
      <c r="AV242" s="72" t="s">
        <v>194</v>
      </c>
      <c r="AY242" s="72" t="s">
        <v>191</v>
      </c>
      <c r="AZ242">
        <v>413</v>
      </c>
      <c r="BA242" s="72" t="s">
        <v>93</v>
      </c>
      <c r="BB242" s="72" t="s">
        <v>194</v>
      </c>
      <c r="BD242" s="72" t="s">
        <v>191</v>
      </c>
      <c r="BE242" s="73">
        <v>0.04</v>
      </c>
      <c r="BF242" s="72" t="s">
        <v>191</v>
      </c>
      <c r="BG242" s="72" t="s">
        <v>196</v>
      </c>
      <c r="BH242" s="72" t="s">
        <v>176</v>
      </c>
      <c r="BI242" s="81" t="str">
        <f t="shared" si="15"/>
        <v xml:space="preserve">Turbidity </v>
      </c>
      <c r="BJ242" s="72" t="s">
        <v>191</v>
      </c>
      <c r="BN242">
        <v>66</v>
      </c>
      <c r="BO242">
        <v>24</v>
      </c>
      <c r="BP242" s="72" t="s">
        <v>194</v>
      </c>
      <c r="BR242" s="72" t="s">
        <v>194</v>
      </c>
      <c r="BT242">
        <v>40</v>
      </c>
      <c r="BU242">
        <v>4</v>
      </c>
      <c r="BV242" s="72" t="s">
        <v>191</v>
      </c>
      <c r="BW242" s="72" t="s">
        <v>197</v>
      </c>
      <c r="BX242" t="s">
        <v>2575</v>
      </c>
    </row>
    <row r="243" spans="1:76" x14ac:dyDescent="0.45">
      <c r="A243" t="s">
        <v>2576</v>
      </c>
      <c r="B243" t="s">
        <v>176</v>
      </c>
      <c r="C243" t="s">
        <v>177</v>
      </c>
      <c r="D243" t="s">
        <v>2577</v>
      </c>
      <c r="E243" t="s">
        <v>2578</v>
      </c>
      <c r="F243" t="s">
        <v>2579</v>
      </c>
      <c r="G243">
        <v>9</v>
      </c>
      <c r="H243" s="72" t="s">
        <v>968</v>
      </c>
      <c r="I243" s="72" t="s">
        <v>182</v>
      </c>
      <c r="J243" s="72" t="s">
        <v>183</v>
      </c>
      <c r="K243" s="72" t="s">
        <v>184</v>
      </c>
      <c r="L243" s="72" t="s">
        <v>1979</v>
      </c>
      <c r="M243" s="72" t="s">
        <v>1979</v>
      </c>
      <c r="N243" s="72"/>
      <c r="O243" s="72"/>
      <c r="P243" s="72" t="s">
        <v>2580</v>
      </c>
      <c r="Q243" s="72" t="s">
        <v>2581</v>
      </c>
      <c r="R243" s="72" t="s">
        <v>1308</v>
      </c>
      <c r="S243" s="72" t="s">
        <v>2582</v>
      </c>
      <c r="T243" s="72" t="s">
        <v>2583</v>
      </c>
      <c r="U243" s="72" t="s">
        <v>226</v>
      </c>
      <c r="V243" s="72" t="s">
        <v>176</v>
      </c>
      <c r="W243">
        <v>125</v>
      </c>
      <c r="X243">
        <v>128</v>
      </c>
      <c r="Y243">
        <v>0</v>
      </c>
      <c r="Z243">
        <v>250</v>
      </c>
      <c r="AA243">
        <v>650</v>
      </c>
      <c r="AB243">
        <v>0</v>
      </c>
      <c r="AC243" s="72" t="s">
        <v>191</v>
      </c>
      <c r="AD243" s="72" t="s">
        <v>192</v>
      </c>
      <c r="AE243" s="72" t="s">
        <v>176</v>
      </c>
      <c r="AF243" s="81" t="str">
        <f t="shared" si="12"/>
        <v>Afridev Handpump</v>
      </c>
      <c r="AG243" s="72" t="s">
        <v>193</v>
      </c>
      <c r="AH243" s="72" t="s">
        <v>191</v>
      </c>
      <c r="AI243" s="72" t="s">
        <v>16432</v>
      </c>
      <c r="AL243" t="str">
        <f t="shared" si="13"/>
        <v>Protected</v>
      </c>
      <c r="AM243">
        <v>2015</v>
      </c>
      <c r="AN243" s="72" t="s">
        <v>191</v>
      </c>
      <c r="AQ243" t="str">
        <f t="shared" si="14"/>
        <v xml:space="preserve">Normal </v>
      </c>
      <c r="AR243" s="72" t="s">
        <v>194</v>
      </c>
      <c r="AU243" s="72" t="s">
        <v>195</v>
      </c>
      <c r="AV243" s="72" t="s">
        <v>194</v>
      </c>
      <c r="AY243" s="72" t="s">
        <v>191</v>
      </c>
      <c r="AZ243">
        <v>414</v>
      </c>
      <c r="BA243" s="72" t="s">
        <v>93</v>
      </c>
      <c r="BB243" s="72" t="s">
        <v>194</v>
      </c>
      <c r="BD243" s="72" t="s">
        <v>191</v>
      </c>
      <c r="BE243" s="73">
        <v>0.1</v>
      </c>
      <c r="BF243" s="72" t="s">
        <v>191</v>
      </c>
      <c r="BG243" s="72" t="s">
        <v>196</v>
      </c>
      <c r="BH243" s="72" t="s">
        <v>176</v>
      </c>
      <c r="BI243" s="81" t="str">
        <f t="shared" si="15"/>
        <v xml:space="preserve">Turbidity </v>
      </c>
      <c r="BJ243" s="72" t="s">
        <v>191</v>
      </c>
      <c r="BN243">
        <v>60</v>
      </c>
      <c r="BO243">
        <v>24</v>
      </c>
      <c r="BP243" s="72" t="s">
        <v>194</v>
      </c>
      <c r="BR243" s="72" t="s">
        <v>194</v>
      </c>
      <c r="BT243">
        <v>40</v>
      </c>
      <c r="BU243">
        <v>4</v>
      </c>
      <c r="BV243" s="72" t="s">
        <v>191</v>
      </c>
      <c r="BW243" s="72" t="s">
        <v>197</v>
      </c>
      <c r="BX243" t="s">
        <v>2584</v>
      </c>
    </row>
    <row r="244" spans="1:76" x14ac:dyDescent="0.45">
      <c r="A244" t="s">
        <v>2585</v>
      </c>
      <c r="B244" t="s">
        <v>176</v>
      </c>
      <c r="C244" t="s">
        <v>177</v>
      </c>
      <c r="D244" t="s">
        <v>2586</v>
      </c>
      <c r="E244" t="s">
        <v>2587</v>
      </c>
      <c r="F244" t="s">
        <v>916</v>
      </c>
      <c r="G244">
        <v>9</v>
      </c>
      <c r="H244" s="72" t="s">
        <v>604</v>
      </c>
      <c r="I244" s="72" t="s">
        <v>182</v>
      </c>
      <c r="J244" s="72" t="s">
        <v>183</v>
      </c>
      <c r="K244" s="72" t="s">
        <v>184</v>
      </c>
      <c r="L244" s="72" t="s">
        <v>1979</v>
      </c>
      <c r="M244" s="72" t="s">
        <v>2588</v>
      </c>
      <c r="N244" s="72"/>
      <c r="O244" s="72"/>
      <c r="P244" s="72" t="s">
        <v>2589</v>
      </c>
      <c r="Q244" s="72" t="s">
        <v>2590</v>
      </c>
      <c r="R244" s="72" t="s">
        <v>2591</v>
      </c>
      <c r="S244" s="72" t="s">
        <v>2592</v>
      </c>
      <c r="T244" s="72" t="s">
        <v>2593</v>
      </c>
      <c r="U244" s="72" t="s">
        <v>226</v>
      </c>
      <c r="V244" s="72" t="s">
        <v>176</v>
      </c>
      <c r="W244">
        <v>50</v>
      </c>
      <c r="X244">
        <v>50</v>
      </c>
      <c r="Y244">
        <v>0</v>
      </c>
      <c r="Z244">
        <v>200</v>
      </c>
      <c r="AA244">
        <v>200</v>
      </c>
      <c r="AB244">
        <v>0</v>
      </c>
      <c r="AC244" s="72" t="s">
        <v>191</v>
      </c>
      <c r="AD244" s="72" t="s">
        <v>192</v>
      </c>
      <c r="AE244" s="72" t="s">
        <v>176</v>
      </c>
      <c r="AF244" s="81" t="str">
        <f t="shared" si="12"/>
        <v>Afridev Handpump</v>
      </c>
      <c r="AG244" s="72" t="s">
        <v>193</v>
      </c>
      <c r="AH244" s="72" t="s">
        <v>191</v>
      </c>
      <c r="AI244" s="72" t="s">
        <v>16432</v>
      </c>
      <c r="AL244" t="str">
        <f t="shared" si="13"/>
        <v>Protected</v>
      </c>
      <c r="AM244">
        <v>2015</v>
      </c>
      <c r="AN244" s="72" t="s">
        <v>191</v>
      </c>
      <c r="AQ244" t="str">
        <f t="shared" si="14"/>
        <v xml:space="preserve">Poor </v>
      </c>
      <c r="AR244" s="72" t="s">
        <v>191</v>
      </c>
      <c r="AS244">
        <v>4</v>
      </c>
      <c r="AT244">
        <v>7</v>
      </c>
      <c r="AU244" s="72" t="s">
        <v>195</v>
      </c>
      <c r="AV244" s="72" t="s">
        <v>194</v>
      </c>
      <c r="AY244" s="72" t="s">
        <v>191</v>
      </c>
      <c r="AZ244">
        <v>407</v>
      </c>
      <c r="BA244" s="72" t="s">
        <v>93</v>
      </c>
      <c r="BB244" s="72" t="s">
        <v>194</v>
      </c>
      <c r="BD244" s="72" t="s">
        <v>191</v>
      </c>
      <c r="BE244" s="73">
        <v>0.09</v>
      </c>
      <c r="BF244" s="72" t="s">
        <v>191</v>
      </c>
      <c r="BG244" s="72" t="s">
        <v>196</v>
      </c>
      <c r="BH244" s="72" t="s">
        <v>176</v>
      </c>
      <c r="BI244" s="81" t="str">
        <f t="shared" si="15"/>
        <v xml:space="preserve">Turbidity </v>
      </c>
      <c r="BJ244" s="72" t="s">
        <v>191</v>
      </c>
      <c r="BN244">
        <v>86</v>
      </c>
      <c r="BO244">
        <v>24</v>
      </c>
      <c r="BP244" s="72" t="s">
        <v>194</v>
      </c>
      <c r="BR244" s="72" t="s">
        <v>194</v>
      </c>
      <c r="BT244">
        <v>20</v>
      </c>
      <c r="BU244">
        <v>4</v>
      </c>
      <c r="BV244" s="72" t="s">
        <v>191</v>
      </c>
      <c r="BW244" s="72" t="s">
        <v>227</v>
      </c>
      <c r="BX244" t="s">
        <v>2594</v>
      </c>
    </row>
    <row r="245" spans="1:76" x14ac:dyDescent="0.45">
      <c r="A245" t="s">
        <v>2595</v>
      </c>
      <c r="B245" t="s">
        <v>176</v>
      </c>
      <c r="C245" t="s">
        <v>177</v>
      </c>
      <c r="D245" t="s">
        <v>2596</v>
      </c>
      <c r="E245" t="s">
        <v>2597</v>
      </c>
      <c r="F245" t="s">
        <v>1726</v>
      </c>
      <c r="G245">
        <v>9</v>
      </c>
      <c r="H245" s="72" t="s">
        <v>968</v>
      </c>
      <c r="I245" s="72" t="s">
        <v>182</v>
      </c>
      <c r="J245" s="72" t="s">
        <v>183</v>
      </c>
      <c r="K245" s="72" t="s">
        <v>184</v>
      </c>
      <c r="L245" s="72" t="s">
        <v>2598</v>
      </c>
      <c r="M245" s="72" t="s">
        <v>2599</v>
      </c>
      <c r="N245" s="72"/>
      <c r="O245" s="72"/>
      <c r="P245" s="72" t="s">
        <v>2600</v>
      </c>
      <c r="Q245" s="72" t="s">
        <v>2601</v>
      </c>
      <c r="R245" s="72" t="s">
        <v>2602</v>
      </c>
      <c r="S245" s="72" t="s">
        <v>2603</v>
      </c>
      <c r="T245" s="72" t="s">
        <v>2604</v>
      </c>
      <c r="U245" s="72" t="s">
        <v>251</v>
      </c>
      <c r="V245" s="72" t="s">
        <v>176</v>
      </c>
      <c r="W245">
        <v>109</v>
      </c>
      <c r="X245">
        <v>80</v>
      </c>
      <c r="Y245">
        <v>29</v>
      </c>
      <c r="Z245">
        <v>400</v>
      </c>
      <c r="AA245">
        <v>400</v>
      </c>
      <c r="AB245">
        <v>145</v>
      </c>
      <c r="AC245" s="72" t="s">
        <v>191</v>
      </c>
      <c r="AD245" s="72" t="s">
        <v>192</v>
      </c>
      <c r="AE245" s="72" t="s">
        <v>176</v>
      </c>
      <c r="AF245" s="81" t="str">
        <f t="shared" si="12"/>
        <v>Afridev Handpump</v>
      </c>
      <c r="AG245" s="72" t="s">
        <v>193</v>
      </c>
      <c r="AH245" s="72" t="s">
        <v>191</v>
      </c>
      <c r="AI245" s="72" t="s">
        <v>16432</v>
      </c>
      <c r="AL245" t="str">
        <f t="shared" si="13"/>
        <v>Protected</v>
      </c>
      <c r="AM245">
        <v>2002</v>
      </c>
      <c r="AN245" s="72" t="s">
        <v>191</v>
      </c>
      <c r="AQ245" t="str">
        <f t="shared" si="14"/>
        <v xml:space="preserve">Normal </v>
      </c>
      <c r="AR245" s="72" t="s">
        <v>194</v>
      </c>
      <c r="AU245" s="72" t="s">
        <v>195</v>
      </c>
      <c r="AV245" s="72" t="s">
        <v>194</v>
      </c>
      <c r="AY245" s="72" t="s">
        <v>191</v>
      </c>
      <c r="AZ245">
        <v>417</v>
      </c>
      <c r="BA245" s="72" t="s">
        <v>93</v>
      </c>
      <c r="BB245" s="72" t="s">
        <v>194</v>
      </c>
      <c r="BD245" s="72" t="s">
        <v>191</v>
      </c>
      <c r="BE245" s="73">
        <v>0.08</v>
      </c>
      <c r="BF245" s="72" t="s">
        <v>191</v>
      </c>
      <c r="BG245" s="72" t="s">
        <v>196</v>
      </c>
      <c r="BH245" s="72" t="s">
        <v>176</v>
      </c>
      <c r="BI245" s="81" t="str">
        <f t="shared" si="15"/>
        <v xml:space="preserve">Turbidity </v>
      </c>
      <c r="BJ245" s="72" t="s">
        <v>191</v>
      </c>
      <c r="BN245">
        <v>65</v>
      </c>
      <c r="BO245">
        <v>24</v>
      </c>
      <c r="BP245" s="72" t="s">
        <v>194</v>
      </c>
      <c r="BR245" s="72" t="s">
        <v>194</v>
      </c>
      <c r="BT245">
        <v>20</v>
      </c>
      <c r="BU245">
        <v>6</v>
      </c>
      <c r="BV245" s="72" t="s">
        <v>191</v>
      </c>
      <c r="BW245" s="72" t="s">
        <v>197</v>
      </c>
      <c r="BX245" t="s">
        <v>2605</v>
      </c>
    </row>
    <row r="246" spans="1:76" x14ac:dyDescent="0.45">
      <c r="A246" t="s">
        <v>2606</v>
      </c>
      <c r="B246" t="s">
        <v>176</v>
      </c>
      <c r="C246" t="s">
        <v>177</v>
      </c>
      <c r="D246" t="s">
        <v>2607</v>
      </c>
      <c r="E246" t="s">
        <v>2608</v>
      </c>
      <c r="F246" t="s">
        <v>2609</v>
      </c>
      <c r="G246">
        <v>9</v>
      </c>
      <c r="H246" s="72" t="s">
        <v>968</v>
      </c>
      <c r="I246" s="72" t="s">
        <v>182</v>
      </c>
      <c r="J246" s="72" t="s">
        <v>183</v>
      </c>
      <c r="K246" s="72" t="s">
        <v>184</v>
      </c>
      <c r="L246" s="72" t="s">
        <v>1979</v>
      </c>
      <c r="M246" s="72" t="s">
        <v>2610</v>
      </c>
      <c r="N246" s="72"/>
      <c r="O246" s="72"/>
      <c r="P246" s="72" t="s">
        <v>2611</v>
      </c>
      <c r="Q246" s="72" t="s">
        <v>2612</v>
      </c>
      <c r="R246" s="72" t="s">
        <v>1348</v>
      </c>
      <c r="S246" s="72" t="s">
        <v>2613</v>
      </c>
      <c r="T246" s="72" t="s">
        <v>2614</v>
      </c>
      <c r="U246" s="72" t="s">
        <v>226</v>
      </c>
      <c r="V246" s="72" t="s">
        <v>176</v>
      </c>
      <c r="W246">
        <v>20</v>
      </c>
      <c r="X246">
        <v>20</v>
      </c>
      <c r="Y246">
        <v>0</v>
      </c>
      <c r="Z246">
        <v>100</v>
      </c>
      <c r="AA246">
        <v>100</v>
      </c>
      <c r="AB246">
        <v>0</v>
      </c>
      <c r="AC246" s="72" t="s">
        <v>191</v>
      </c>
      <c r="AD246" s="72" t="s">
        <v>192</v>
      </c>
      <c r="AE246" s="72" t="s">
        <v>176</v>
      </c>
      <c r="AF246" s="81" t="str">
        <f t="shared" si="12"/>
        <v>Afridev Handpump</v>
      </c>
      <c r="AG246" s="72" t="s">
        <v>193</v>
      </c>
      <c r="AH246" s="72" t="s">
        <v>194</v>
      </c>
      <c r="AI246" s="72" t="s">
        <v>16433</v>
      </c>
      <c r="AL246" t="str">
        <f t="shared" si="13"/>
        <v>Unprotected</v>
      </c>
      <c r="AM246">
        <v>2009</v>
      </c>
      <c r="AN246" s="72" t="s">
        <v>191</v>
      </c>
      <c r="AQ246" t="str">
        <f t="shared" si="14"/>
        <v xml:space="preserve">Poor </v>
      </c>
      <c r="AR246" s="72" t="s">
        <v>191</v>
      </c>
      <c r="AS246">
        <v>2</v>
      </c>
      <c r="AT246">
        <v>60</v>
      </c>
      <c r="AU246" s="72" t="s">
        <v>195</v>
      </c>
      <c r="AV246" s="72" t="s">
        <v>194</v>
      </c>
      <c r="AY246" s="72" t="s">
        <v>191</v>
      </c>
      <c r="AZ246">
        <v>411</v>
      </c>
      <c r="BA246" s="72" t="s">
        <v>93</v>
      </c>
      <c r="BB246" s="72" t="s">
        <v>194</v>
      </c>
      <c r="BD246" s="72" t="s">
        <v>191</v>
      </c>
      <c r="BE246" s="73">
        <v>1.0900000000000001</v>
      </c>
      <c r="BF246" s="72" t="s">
        <v>191</v>
      </c>
      <c r="BG246" s="72" t="s">
        <v>196</v>
      </c>
      <c r="BH246" s="72" t="s">
        <v>176</v>
      </c>
      <c r="BI246" s="81" t="str">
        <f t="shared" si="15"/>
        <v xml:space="preserve">Turbidity </v>
      </c>
      <c r="BJ246" s="72" t="s">
        <v>191</v>
      </c>
      <c r="BN246">
        <v>73</v>
      </c>
      <c r="BO246">
        <v>3</v>
      </c>
      <c r="BP246" s="72" t="s">
        <v>194</v>
      </c>
      <c r="BR246" s="72" t="s">
        <v>194</v>
      </c>
      <c r="BT246">
        <v>20</v>
      </c>
      <c r="BU246">
        <v>5</v>
      </c>
      <c r="BV246" s="72" t="s">
        <v>194</v>
      </c>
      <c r="BW246" s="72" t="s">
        <v>227</v>
      </c>
      <c r="BX246" t="s">
        <v>2615</v>
      </c>
    </row>
    <row r="247" spans="1:76" x14ac:dyDescent="0.45">
      <c r="A247" t="s">
        <v>2616</v>
      </c>
      <c r="B247" t="s">
        <v>176</v>
      </c>
      <c r="C247" t="s">
        <v>177</v>
      </c>
      <c r="D247" t="s">
        <v>2617</v>
      </c>
      <c r="E247" t="s">
        <v>2618</v>
      </c>
      <c r="F247" t="s">
        <v>2619</v>
      </c>
      <c r="G247">
        <v>9</v>
      </c>
      <c r="H247" s="72" t="s">
        <v>604</v>
      </c>
      <c r="I247" s="72" t="s">
        <v>182</v>
      </c>
      <c r="J247" s="72" t="s">
        <v>183</v>
      </c>
      <c r="K247" s="72" t="s">
        <v>184</v>
      </c>
      <c r="L247" s="72" t="s">
        <v>1979</v>
      </c>
      <c r="M247" s="72" t="s">
        <v>1979</v>
      </c>
      <c r="N247" s="72"/>
      <c r="O247" s="72"/>
      <c r="P247" s="72" t="s">
        <v>2620</v>
      </c>
      <c r="Q247" s="72" t="s">
        <v>2621</v>
      </c>
      <c r="R247" s="72" t="s">
        <v>981</v>
      </c>
      <c r="S247" s="72" t="s">
        <v>2622</v>
      </c>
      <c r="T247" s="72" t="s">
        <v>2623</v>
      </c>
      <c r="U247" s="72" t="s">
        <v>251</v>
      </c>
      <c r="V247" s="72" t="s">
        <v>176</v>
      </c>
      <c r="W247">
        <v>200</v>
      </c>
      <c r="X247">
        <v>200</v>
      </c>
      <c r="Y247">
        <v>0</v>
      </c>
      <c r="Z247">
        <v>280</v>
      </c>
      <c r="AA247">
        <v>280</v>
      </c>
      <c r="AB247">
        <v>0</v>
      </c>
      <c r="AC247" s="72" t="s">
        <v>191</v>
      </c>
      <c r="AD247" s="72" t="s">
        <v>192</v>
      </c>
      <c r="AE247" s="72" t="s">
        <v>176</v>
      </c>
      <c r="AF247" s="81" t="str">
        <f t="shared" si="12"/>
        <v>Afridev Handpump</v>
      </c>
      <c r="AG247" s="72" t="s">
        <v>193</v>
      </c>
      <c r="AH247" s="72" t="s">
        <v>191</v>
      </c>
      <c r="AI247" s="72" t="s">
        <v>16432</v>
      </c>
      <c r="AL247" t="str">
        <f t="shared" si="13"/>
        <v>Protected</v>
      </c>
      <c r="AM247">
        <v>2004</v>
      </c>
      <c r="AN247" s="72" t="s">
        <v>191</v>
      </c>
      <c r="AQ247" t="str">
        <f t="shared" si="14"/>
        <v xml:space="preserve">Normal </v>
      </c>
      <c r="AR247" s="72" t="s">
        <v>194</v>
      </c>
      <c r="AU247" s="72" t="s">
        <v>195</v>
      </c>
      <c r="AV247" s="72" t="s">
        <v>194</v>
      </c>
      <c r="AY247" s="72" t="s">
        <v>191</v>
      </c>
      <c r="AZ247">
        <v>404</v>
      </c>
      <c r="BA247" s="72" t="s">
        <v>93</v>
      </c>
      <c r="BB247" s="72" t="s">
        <v>194</v>
      </c>
      <c r="BD247" s="72" t="s">
        <v>191</v>
      </c>
      <c r="BE247" s="73">
        <v>0.19</v>
      </c>
      <c r="BF247" s="72" t="s">
        <v>191</v>
      </c>
      <c r="BG247" s="72" t="s">
        <v>196</v>
      </c>
      <c r="BH247" s="72" t="s">
        <v>176</v>
      </c>
      <c r="BI247" s="81" t="str">
        <f t="shared" si="15"/>
        <v xml:space="preserve">Turbidity </v>
      </c>
      <c r="BJ247" s="72" t="s">
        <v>191</v>
      </c>
      <c r="BN247">
        <v>84</v>
      </c>
      <c r="BO247">
        <v>24</v>
      </c>
      <c r="BP247" s="72" t="s">
        <v>194</v>
      </c>
      <c r="BR247" s="72" t="s">
        <v>194</v>
      </c>
      <c r="BT247">
        <v>20</v>
      </c>
      <c r="BU247">
        <v>4</v>
      </c>
      <c r="BV247" s="72" t="s">
        <v>191</v>
      </c>
      <c r="BW247" s="72" t="s">
        <v>197</v>
      </c>
      <c r="BX247" t="s">
        <v>2624</v>
      </c>
    </row>
    <row r="248" spans="1:76" x14ac:dyDescent="0.45">
      <c r="A248" t="s">
        <v>2625</v>
      </c>
      <c r="B248" t="s">
        <v>176</v>
      </c>
      <c r="C248" t="s">
        <v>216</v>
      </c>
      <c r="D248" t="s">
        <v>2626</v>
      </c>
      <c r="E248" t="s">
        <v>2627</v>
      </c>
      <c r="F248" t="s">
        <v>1682</v>
      </c>
      <c r="G248">
        <v>9</v>
      </c>
      <c r="H248" s="72" t="s">
        <v>1948</v>
      </c>
      <c r="I248" s="72" t="s">
        <v>182</v>
      </c>
      <c r="J248" s="72" t="s">
        <v>183</v>
      </c>
      <c r="K248" s="72" t="s">
        <v>220</v>
      </c>
      <c r="L248" s="72" t="s">
        <v>1209</v>
      </c>
      <c r="M248" s="72" t="s">
        <v>2628</v>
      </c>
      <c r="N248" s="72"/>
      <c r="O248" s="72"/>
      <c r="P248" s="72" t="s">
        <v>2629</v>
      </c>
      <c r="Q248" s="72" t="s">
        <v>2630</v>
      </c>
      <c r="R248" s="72" t="s">
        <v>2631</v>
      </c>
      <c r="S248" s="72" t="s">
        <v>2632</v>
      </c>
      <c r="T248" s="72" t="s">
        <v>2633</v>
      </c>
      <c r="U248" s="72" t="s">
        <v>251</v>
      </c>
      <c r="V248" s="72" t="s">
        <v>176</v>
      </c>
      <c r="W248">
        <v>181</v>
      </c>
      <c r="X248">
        <v>181</v>
      </c>
      <c r="Y248">
        <v>0</v>
      </c>
      <c r="Z248">
        <v>200</v>
      </c>
      <c r="AA248">
        <v>905</v>
      </c>
      <c r="AB248">
        <v>0</v>
      </c>
      <c r="AC248" s="72" t="s">
        <v>191</v>
      </c>
      <c r="AD248" s="72" t="s">
        <v>192</v>
      </c>
      <c r="AE248" s="72" t="s">
        <v>176</v>
      </c>
      <c r="AF248" s="81" t="str">
        <f t="shared" si="12"/>
        <v>Afridev Handpump</v>
      </c>
      <c r="AG248" s="72" t="s">
        <v>193</v>
      </c>
      <c r="AH248" s="72" t="s">
        <v>191</v>
      </c>
      <c r="AI248" s="72" t="s">
        <v>16432</v>
      </c>
      <c r="AL248" t="str">
        <f t="shared" si="13"/>
        <v>Protected</v>
      </c>
      <c r="AM248">
        <v>2002</v>
      </c>
      <c r="AN248" s="72" t="s">
        <v>191</v>
      </c>
      <c r="AQ248" t="str">
        <f t="shared" si="14"/>
        <v xml:space="preserve">Poor </v>
      </c>
      <c r="AR248" s="72" t="s">
        <v>194</v>
      </c>
      <c r="AU248" s="72" t="s">
        <v>195</v>
      </c>
      <c r="AV248" s="72" t="s">
        <v>194</v>
      </c>
      <c r="AY248" s="72" t="s">
        <v>191</v>
      </c>
      <c r="AZ248">
        <v>912</v>
      </c>
      <c r="BA248" s="72" t="s">
        <v>93</v>
      </c>
      <c r="BB248" s="72" t="s">
        <v>194</v>
      </c>
      <c r="BD248" s="72" t="s">
        <v>191</v>
      </c>
      <c r="BE248" s="73">
        <v>0.24</v>
      </c>
      <c r="BF248" s="72" t="s">
        <v>191</v>
      </c>
      <c r="BG248" s="72" t="s">
        <v>196</v>
      </c>
      <c r="BH248" s="72" t="s">
        <v>176</v>
      </c>
      <c r="BI248" s="81" t="str">
        <f t="shared" si="15"/>
        <v xml:space="preserve">Turbidity </v>
      </c>
      <c r="BJ248" s="72" t="s">
        <v>191</v>
      </c>
      <c r="BN248">
        <v>54</v>
      </c>
      <c r="BO248">
        <v>24</v>
      </c>
      <c r="BP248" s="72" t="s">
        <v>194</v>
      </c>
      <c r="BR248" s="72" t="s">
        <v>194</v>
      </c>
      <c r="BT248">
        <v>20</v>
      </c>
      <c r="BU248">
        <v>5</v>
      </c>
      <c r="BV248" s="72" t="s">
        <v>191</v>
      </c>
      <c r="BW248" s="72" t="s">
        <v>227</v>
      </c>
      <c r="BX248" t="s">
        <v>2634</v>
      </c>
    </row>
    <row r="249" spans="1:76" x14ac:dyDescent="0.45">
      <c r="A249" t="s">
        <v>2635</v>
      </c>
      <c r="B249" t="s">
        <v>176</v>
      </c>
      <c r="C249" t="s">
        <v>216</v>
      </c>
      <c r="D249" t="s">
        <v>2636</v>
      </c>
      <c r="E249" t="s">
        <v>2637</v>
      </c>
      <c r="F249" t="s">
        <v>728</v>
      </c>
      <c r="G249">
        <v>9</v>
      </c>
      <c r="H249" s="72" t="s">
        <v>1948</v>
      </c>
      <c r="I249" s="72" t="s">
        <v>182</v>
      </c>
      <c r="J249" s="72" t="s">
        <v>183</v>
      </c>
      <c r="K249" s="72" t="s">
        <v>220</v>
      </c>
      <c r="L249" s="72" t="s">
        <v>1209</v>
      </c>
      <c r="M249" s="72" t="s">
        <v>2628</v>
      </c>
      <c r="N249" s="72"/>
      <c r="O249" s="72"/>
      <c r="P249" s="72" t="s">
        <v>2638</v>
      </c>
      <c r="Q249" s="72" t="s">
        <v>2639</v>
      </c>
      <c r="R249" s="72" t="s">
        <v>1500</v>
      </c>
      <c r="S249" s="72" t="s">
        <v>2640</v>
      </c>
      <c r="T249" s="72" t="s">
        <v>2641</v>
      </c>
      <c r="U249" s="72" t="s">
        <v>251</v>
      </c>
      <c r="V249" s="72" t="s">
        <v>176</v>
      </c>
      <c r="W249">
        <v>181</v>
      </c>
      <c r="X249">
        <v>181</v>
      </c>
      <c r="Y249">
        <v>0</v>
      </c>
      <c r="Z249">
        <v>240</v>
      </c>
      <c r="AA249">
        <v>905</v>
      </c>
      <c r="AB249">
        <v>0</v>
      </c>
      <c r="AC249" s="72" t="s">
        <v>191</v>
      </c>
      <c r="AD249" s="72" t="s">
        <v>192</v>
      </c>
      <c r="AE249" s="72" t="s">
        <v>176</v>
      </c>
      <c r="AF249" s="81" t="str">
        <f t="shared" si="12"/>
        <v>Afridev Handpump</v>
      </c>
      <c r="AG249" s="72" t="s">
        <v>193</v>
      </c>
      <c r="AH249" s="72" t="s">
        <v>191</v>
      </c>
      <c r="AI249" s="72" t="s">
        <v>16432</v>
      </c>
      <c r="AL249" t="str">
        <f t="shared" si="13"/>
        <v>Protected</v>
      </c>
      <c r="AM249">
        <v>2018</v>
      </c>
      <c r="AN249" s="72" t="s">
        <v>191</v>
      </c>
      <c r="AQ249" t="str">
        <f t="shared" si="14"/>
        <v xml:space="preserve">Poor </v>
      </c>
      <c r="AR249" s="72" t="s">
        <v>191</v>
      </c>
      <c r="AS249">
        <v>1</v>
      </c>
      <c r="AT249">
        <v>3</v>
      </c>
      <c r="AU249" s="72" t="s">
        <v>195</v>
      </c>
      <c r="AV249" s="72" t="s">
        <v>194</v>
      </c>
      <c r="AY249" s="72" t="s">
        <v>191</v>
      </c>
      <c r="AZ249">
        <v>913</v>
      </c>
      <c r="BA249" s="72" t="s">
        <v>93</v>
      </c>
      <c r="BB249" s="72" t="s">
        <v>194</v>
      </c>
      <c r="BD249" s="72" t="s">
        <v>191</v>
      </c>
      <c r="BE249" s="73">
        <v>0.32</v>
      </c>
      <c r="BF249" s="72" t="s">
        <v>191</v>
      </c>
      <c r="BG249" s="72" t="s">
        <v>196</v>
      </c>
      <c r="BH249" s="72" t="s">
        <v>176</v>
      </c>
      <c r="BI249" s="81" t="str">
        <f t="shared" si="15"/>
        <v xml:space="preserve">Turbidity </v>
      </c>
      <c r="BJ249" s="72" t="s">
        <v>191</v>
      </c>
      <c r="BN249">
        <v>63</v>
      </c>
      <c r="BO249">
        <v>24</v>
      </c>
      <c r="BP249" s="72" t="s">
        <v>194</v>
      </c>
      <c r="BR249" s="72" t="s">
        <v>194</v>
      </c>
      <c r="BT249">
        <v>20</v>
      </c>
      <c r="BU249">
        <v>6</v>
      </c>
      <c r="BV249" s="72" t="s">
        <v>191</v>
      </c>
      <c r="BW249" s="72" t="s">
        <v>227</v>
      </c>
      <c r="BX249" t="s">
        <v>2642</v>
      </c>
    </row>
    <row r="250" spans="1:76" x14ac:dyDescent="0.45">
      <c r="A250" t="s">
        <v>2643</v>
      </c>
      <c r="B250" t="s">
        <v>176</v>
      </c>
      <c r="C250" t="s">
        <v>216</v>
      </c>
      <c r="D250" t="s">
        <v>2644</v>
      </c>
      <c r="E250" t="s">
        <v>2645</v>
      </c>
      <c r="F250" t="s">
        <v>2646</v>
      </c>
      <c r="G250">
        <v>9</v>
      </c>
      <c r="H250" s="72" t="s">
        <v>1948</v>
      </c>
      <c r="I250" s="72" t="s">
        <v>182</v>
      </c>
      <c r="J250" s="72" t="s">
        <v>183</v>
      </c>
      <c r="K250" s="72" t="s">
        <v>220</v>
      </c>
      <c r="L250" s="72" t="s">
        <v>1209</v>
      </c>
      <c r="M250" s="72" t="s">
        <v>2628</v>
      </c>
      <c r="N250" s="72"/>
      <c r="O250" s="72"/>
      <c r="P250" s="72" t="s">
        <v>2647</v>
      </c>
      <c r="Q250" s="72" t="s">
        <v>2648</v>
      </c>
      <c r="R250" s="72" t="s">
        <v>2649</v>
      </c>
      <c r="S250" s="72" t="s">
        <v>2650</v>
      </c>
      <c r="T250" s="72" t="s">
        <v>2651</v>
      </c>
      <c r="U250" s="72" t="s">
        <v>251</v>
      </c>
      <c r="V250" s="72" t="s">
        <v>176</v>
      </c>
      <c r="W250">
        <v>181</v>
      </c>
      <c r="X250">
        <v>181</v>
      </c>
      <c r="Y250">
        <v>0</v>
      </c>
      <c r="Z250">
        <v>150</v>
      </c>
      <c r="AA250">
        <v>905</v>
      </c>
      <c r="AB250">
        <v>0</v>
      </c>
      <c r="AC250" s="72" t="s">
        <v>191</v>
      </c>
      <c r="AD250" s="72" t="s">
        <v>192</v>
      </c>
      <c r="AE250" s="72" t="s">
        <v>176</v>
      </c>
      <c r="AF250" s="81" t="str">
        <f t="shared" si="12"/>
        <v>Afridev Handpump</v>
      </c>
      <c r="AG250" s="72" t="s">
        <v>193</v>
      </c>
      <c r="AH250" s="72" t="s">
        <v>191</v>
      </c>
      <c r="AI250" s="72" t="s">
        <v>16432</v>
      </c>
      <c r="AL250" t="str">
        <f t="shared" si="13"/>
        <v>Protected</v>
      </c>
      <c r="AM250">
        <v>2013</v>
      </c>
      <c r="AN250" s="72" t="s">
        <v>191</v>
      </c>
      <c r="AQ250" t="str">
        <f t="shared" si="14"/>
        <v xml:space="preserve">Normal </v>
      </c>
      <c r="AR250" s="72" t="s">
        <v>194</v>
      </c>
      <c r="AU250" s="72" t="s">
        <v>195</v>
      </c>
      <c r="AV250" s="72" t="s">
        <v>194</v>
      </c>
      <c r="AY250" s="72" t="s">
        <v>191</v>
      </c>
      <c r="AZ250">
        <v>914</v>
      </c>
      <c r="BA250" s="72" t="s">
        <v>93</v>
      </c>
      <c r="BB250" s="72" t="s">
        <v>194</v>
      </c>
      <c r="BD250" s="72" t="s">
        <v>191</v>
      </c>
      <c r="BE250" s="73">
        <v>0.37</v>
      </c>
      <c r="BF250" s="72" t="s">
        <v>191</v>
      </c>
      <c r="BG250" s="72" t="s">
        <v>196</v>
      </c>
      <c r="BH250" s="72" t="s">
        <v>176</v>
      </c>
      <c r="BI250" s="81" t="str">
        <f t="shared" si="15"/>
        <v xml:space="preserve">Turbidity </v>
      </c>
      <c r="BJ250" s="72" t="s">
        <v>191</v>
      </c>
      <c r="BN250">
        <v>59</v>
      </c>
      <c r="BO250">
        <v>24</v>
      </c>
      <c r="BP250" s="72" t="s">
        <v>194</v>
      </c>
      <c r="BR250" s="72" t="s">
        <v>194</v>
      </c>
      <c r="BT250">
        <v>20</v>
      </c>
      <c r="BU250">
        <v>4</v>
      </c>
      <c r="BV250" s="72" t="s">
        <v>191</v>
      </c>
      <c r="BW250" s="72" t="s">
        <v>197</v>
      </c>
      <c r="BX250" t="s">
        <v>2652</v>
      </c>
    </row>
    <row r="251" spans="1:76" x14ac:dyDescent="0.45">
      <c r="A251" t="s">
        <v>2653</v>
      </c>
      <c r="B251" t="s">
        <v>176</v>
      </c>
      <c r="C251" t="s">
        <v>216</v>
      </c>
      <c r="D251" t="s">
        <v>2654</v>
      </c>
      <c r="E251" t="s">
        <v>2655</v>
      </c>
      <c r="F251" t="s">
        <v>2656</v>
      </c>
      <c r="G251">
        <v>9</v>
      </c>
      <c r="H251" s="72" t="s">
        <v>1948</v>
      </c>
      <c r="I251" s="72" t="s">
        <v>182</v>
      </c>
      <c r="J251" s="72" t="s">
        <v>183</v>
      </c>
      <c r="K251" s="72" t="s">
        <v>220</v>
      </c>
      <c r="L251" s="72" t="s">
        <v>1209</v>
      </c>
      <c r="M251" s="72" t="s">
        <v>2628</v>
      </c>
      <c r="N251" s="72"/>
      <c r="O251" s="72"/>
      <c r="P251" s="72" t="s">
        <v>2657</v>
      </c>
      <c r="Q251" s="72" t="s">
        <v>2658</v>
      </c>
      <c r="R251" s="72" t="s">
        <v>2659</v>
      </c>
      <c r="S251" s="72" t="s">
        <v>2660</v>
      </c>
      <c r="T251" s="72" t="s">
        <v>2628</v>
      </c>
      <c r="U251" s="72" t="s">
        <v>251</v>
      </c>
      <c r="V251" s="72" t="s">
        <v>176</v>
      </c>
      <c r="W251">
        <v>181</v>
      </c>
      <c r="X251">
        <v>181</v>
      </c>
      <c r="Y251">
        <v>0</v>
      </c>
      <c r="Z251">
        <v>175</v>
      </c>
      <c r="AA251">
        <v>905</v>
      </c>
      <c r="AB251">
        <v>0</v>
      </c>
      <c r="AC251" s="72" t="s">
        <v>191</v>
      </c>
      <c r="AD251" s="72" t="s">
        <v>192</v>
      </c>
      <c r="AE251" s="72" t="s">
        <v>176</v>
      </c>
      <c r="AF251" s="81" t="str">
        <f t="shared" si="12"/>
        <v>Afridev Handpump</v>
      </c>
      <c r="AG251" s="72" t="s">
        <v>193</v>
      </c>
      <c r="AH251" s="72" t="s">
        <v>191</v>
      </c>
      <c r="AI251" s="72" t="s">
        <v>16432</v>
      </c>
      <c r="AL251" t="str">
        <f t="shared" si="13"/>
        <v>Protected</v>
      </c>
      <c r="AM251">
        <v>2015</v>
      </c>
      <c r="AN251" s="72" t="s">
        <v>191</v>
      </c>
      <c r="AQ251" t="str">
        <f t="shared" si="14"/>
        <v xml:space="preserve">Normal </v>
      </c>
      <c r="AR251" s="72" t="s">
        <v>194</v>
      </c>
      <c r="AU251" s="72" t="s">
        <v>195</v>
      </c>
      <c r="AV251" s="72" t="s">
        <v>194</v>
      </c>
      <c r="AY251" s="72" t="s">
        <v>191</v>
      </c>
      <c r="AZ251">
        <v>915</v>
      </c>
      <c r="BA251" s="72" t="s">
        <v>93</v>
      </c>
      <c r="BB251" s="72" t="s">
        <v>194</v>
      </c>
      <c r="BD251" s="72" t="s">
        <v>191</v>
      </c>
      <c r="BE251" s="73">
        <v>0.17</v>
      </c>
      <c r="BF251" s="72" t="s">
        <v>191</v>
      </c>
      <c r="BG251" s="72" t="s">
        <v>196</v>
      </c>
      <c r="BH251" s="72" t="s">
        <v>176</v>
      </c>
      <c r="BI251" s="81" t="str">
        <f t="shared" si="15"/>
        <v xml:space="preserve">Turbidity </v>
      </c>
      <c r="BJ251" s="72" t="s">
        <v>191</v>
      </c>
      <c r="BN251">
        <v>46</v>
      </c>
      <c r="BO251">
        <v>24</v>
      </c>
      <c r="BP251" s="72" t="s">
        <v>194</v>
      </c>
      <c r="BR251" s="72" t="s">
        <v>194</v>
      </c>
      <c r="BT251">
        <v>20</v>
      </c>
      <c r="BU251">
        <v>5</v>
      </c>
      <c r="BV251" s="72" t="s">
        <v>191</v>
      </c>
      <c r="BW251" s="72" t="s">
        <v>197</v>
      </c>
      <c r="BX251" t="s">
        <v>2661</v>
      </c>
    </row>
    <row r="252" spans="1:76" x14ac:dyDescent="0.45">
      <c r="A252" t="s">
        <v>2662</v>
      </c>
      <c r="B252" t="s">
        <v>176</v>
      </c>
      <c r="C252" t="s">
        <v>200</v>
      </c>
      <c r="D252" t="s">
        <v>2663</v>
      </c>
      <c r="E252" t="s">
        <v>2664</v>
      </c>
      <c r="F252" t="s">
        <v>811</v>
      </c>
      <c r="G252">
        <v>9</v>
      </c>
      <c r="H252" s="72" t="s">
        <v>1948</v>
      </c>
      <c r="I252" s="72" t="s">
        <v>182</v>
      </c>
      <c r="J252" s="72" t="s">
        <v>183</v>
      </c>
      <c r="K252" s="72" t="s">
        <v>204</v>
      </c>
      <c r="L252" s="72" t="s">
        <v>2243</v>
      </c>
      <c r="M252" s="72" t="s">
        <v>2425</v>
      </c>
      <c r="N252" s="72"/>
      <c r="O252" s="72"/>
      <c r="P252" s="72" t="s">
        <v>2665</v>
      </c>
      <c r="Q252" s="72" t="s">
        <v>2666</v>
      </c>
      <c r="R252" s="72" t="s">
        <v>2667</v>
      </c>
      <c r="S252" s="72" t="s">
        <v>2668</v>
      </c>
      <c r="T252" s="72" t="s">
        <v>2430</v>
      </c>
      <c r="U252" s="72" t="s">
        <v>226</v>
      </c>
      <c r="V252" s="72" t="s">
        <v>176</v>
      </c>
      <c r="W252">
        <v>50</v>
      </c>
      <c r="X252">
        <v>50</v>
      </c>
      <c r="Y252">
        <v>0</v>
      </c>
      <c r="Z252">
        <v>250</v>
      </c>
      <c r="AA252">
        <v>250</v>
      </c>
      <c r="AB252">
        <v>0</v>
      </c>
      <c r="AC252" s="72" t="s">
        <v>191</v>
      </c>
      <c r="AD252" s="72" t="s">
        <v>192</v>
      </c>
      <c r="AE252" s="72" t="s">
        <v>176</v>
      </c>
      <c r="AF252" s="81" t="str">
        <f t="shared" si="12"/>
        <v>Afridev Handpump</v>
      </c>
      <c r="AG252" s="72" t="s">
        <v>193</v>
      </c>
      <c r="AH252" s="72" t="s">
        <v>191</v>
      </c>
      <c r="AI252" s="72" t="s">
        <v>16432</v>
      </c>
      <c r="AL252" t="str">
        <f t="shared" si="13"/>
        <v>Protected</v>
      </c>
      <c r="AM252">
        <v>1995</v>
      </c>
      <c r="AN252" s="72" t="s">
        <v>191</v>
      </c>
      <c r="AQ252" t="str">
        <f t="shared" si="14"/>
        <v xml:space="preserve">Normal </v>
      </c>
      <c r="AR252" s="72" t="s">
        <v>191</v>
      </c>
      <c r="AS252">
        <v>2</v>
      </c>
      <c r="AT252">
        <v>3</v>
      </c>
      <c r="AU252" s="72" t="s">
        <v>195</v>
      </c>
      <c r="AV252" s="72" t="s">
        <v>194</v>
      </c>
      <c r="AY252" s="72" t="s">
        <v>191</v>
      </c>
      <c r="AZ252">
        <v>314</v>
      </c>
      <c r="BA252" s="72" t="s">
        <v>93</v>
      </c>
      <c r="BB252" s="72" t="s">
        <v>194</v>
      </c>
      <c r="BD252" s="72" t="s">
        <v>191</v>
      </c>
      <c r="BE252" s="73">
        <v>1.1100000000000001</v>
      </c>
      <c r="BF252" s="72" t="s">
        <v>194</v>
      </c>
      <c r="BG252" s="80" t="s">
        <v>196</v>
      </c>
      <c r="BI252" s="81" t="str">
        <f t="shared" si="15"/>
        <v xml:space="preserve">Turbidity </v>
      </c>
      <c r="BN252">
        <v>65</v>
      </c>
      <c r="BO252">
        <v>24</v>
      </c>
      <c r="BP252" s="72" t="s">
        <v>194</v>
      </c>
      <c r="BR252" s="72" t="s">
        <v>194</v>
      </c>
      <c r="BT252">
        <v>20</v>
      </c>
      <c r="BU252">
        <v>5</v>
      </c>
      <c r="BV252" s="72" t="s">
        <v>191</v>
      </c>
      <c r="BW252" s="72" t="s">
        <v>197</v>
      </c>
      <c r="BX252" t="s">
        <v>2669</v>
      </c>
    </row>
    <row r="253" spans="1:76" x14ac:dyDescent="0.45">
      <c r="A253" t="s">
        <v>2670</v>
      </c>
      <c r="B253" t="s">
        <v>176</v>
      </c>
      <c r="C253" t="s">
        <v>200</v>
      </c>
      <c r="D253" t="s">
        <v>2671</v>
      </c>
      <c r="E253" t="s">
        <v>2672</v>
      </c>
      <c r="F253" t="s">
        <v>2673</v>
      </c>
      <c r="G253">
        <v>9</v>
      </c>
      <c r="H253" s="72" t="s">
        <v>1948</v>
      </c>
      <c r="I253" s="72" t="s">
        <v>182</v>
      </c>
      <c r="J253" s="72" t="s">
        <v>183</v>
      </c>
      <c r="K253" s="72" t="s">
        <v>204</v>
      </c>
      <c r="L253" s="72" t="s">
        <v>2243</v>
      </c>
      <c r="M253" s="72" t="s">
        <v>2244</v>
      </c>
      <c r="N253" s="72"/>
      <c r="O253" s="72"/>
      <c r="P253" s="72" t="s">
        <v>2674</v>
      </c>
      <c r="Q253" s="72" t="s">
        <v>2675</v>
      </c>
      <c r="R253" s="72" t="s">
        <v>2676</v>
      </c>
      <c r="S253" s="72" t="s">
        <v>2677</v>
      </c>
      <c r="T253" s="72" t="s">
        <v>2249</v>
      </c>
      <c r="U253" s="72" t="s">
        <v>176</v>
      </c>
      <c r="V253" s="72" t="s">
        <v>1512</v>
      </c>
      <c r="W253">
        <v>1</v>
      </c>
      <c r="X253">
        <v>3</v>
      </c>
      <c r="Y253">
        <v>0</v>
      </c>
      <c r="Z253">
        <v>21</v>
      </c>
      <c r="AA253">
        <v>21</v>
      </c>
      <c r="AB253">
        <v>1</v>
      </c>
      <c r="AC253" s="72" t="s">
        <v>191</v>
      </c>
      <c r="AD253" s="72" t="s">
        <v>176</v>
      </c>
      <c r="AE253" s="72" t="s">
        <v>2678</v>
      </c>
      <c r="AF253" s="81" t="str">
        <f t="shared" si="12"/>
        <v>Un protected shall well</v>
      </c>
      <c r="AG253" s="72" t="s">
        <v>193</v>
      </c>
      <c r="AH253" s="72" t="s">
        <v>194</v>
      </c>
      <c r="AI253" s="72" t="s">
        <v>16433</v>
      </c>
      <c r="AL253" t="str">
        <f t="shared" si="13"/>
        <v>Unprotected</v>
      </c>
      <c r="AM253">
        <v>1993</v>
      </c>
      <c r="AN253" s="72" t="s">
        <v>191</v>
      </c>
      <c r="AQ253" t="str">
        <f t="shared" si="14"/>
        <v xml:space="preserve">Poor </v>
      </c>
      <c r="AR253" s="72" t="s">
        <v>194</v>
      </c>
      <c r="AU253" s="72" t="s">
        <v>194</v>
      </c>
      <c r="AV253" s="72" t="s">
        <v>194</v>
      </c>
      <c r="AY253" s="72" t="s">
        <v>194</v>
      </c>
      <c r="BB253" s="72" t="s">
        <v>194</v>
      </c>
      <c r="BD253" s="72" t="s">
        <v>194</v>
      </c>
      <c r="BE253"/>
      <c r="BF253" s="72" t="s">
        <v>194</v>
      </c>
      <c r="BG253" s="80" t="s">
        <v>196</v>
      </c>
      <c r="BI253" s="81" t="str">
        <f t="shared" si="15"/>
        <v xml:space="preserve">Turbidity </v>
      </c>
      <c r="BN253">
        <v>15</v>
      </c>
      <c r="BO253">
        <v>24</v>
      </c>
      <c r="BP253" s="72" t="s">
        <v>194</v>
      </c>
      <c r="BR253" s="72" t="s">
        <v>194</v>
      </c>
      <c r="BT253">
        <v>20</v>
      </c>
      <c r="BU253">
        <v>10</v>
      </c>
      <c r="BV253" s="72" t="s">
        <v>191</v>
      </c>
      <c r="BW253" s="72" t="s">
        <v>227</v>
      </c>
      <c r="BX253" t="s">
        <v>2679</v>
      </c>
    </row>
    <row r="254" spans="1:76" x14ac:dyDescent="0.45">
      <c r="A254" t="s">
        <v>2680</v>
      </c>
      <c r="B254" t="s">
        <v>176</v>
      </c>
      <c r="C254" t="s">
        <v>736</v>
      </c>
      <c r="D254" t="s">
        <v>2681</v>
      </c>
      <c r="E254" t="s">
        <v>2682</v>
      </c>
      <c r="F254" t="s">
        <v>2683</v>
      </c>
      <c r="G254">
        <v>9</v>
      </c>
      <c r="H254" s="72" t="s">
        <v>1948</v>
      </c>
      <c r="I254" s="72" t="s">
        <v>182</v>
      </c>
      <c r="J254" s="72" t="s">
        <v>183</v>
      </c>
      <c r="K254" s="72" t="s">
        <v>605</v>
      </c>
      <c r="L254" s="72" t="s">
        <v>1949</v>
      </c>
      <c r="M254" s="72" t="s">
        <v>1950</v>
      </c>
      <c r="N254" s="72"/>
      <c r="O254" s="72"/>
      <c r="P254" s="72" t="s">
        <v>2684</v>
      </c>
      <c r="Q254" s="72" t="s">
        <v>2685</v>
      </c>
      <c r="R254" s="72" t="s">
        <v>2686</v>
      </c>
      <c r="S254" s="72" t="s">
        <v>2687</v>
      </c>
      <c r="T254" s="72" t="s">
        <v>2688</v>
      </c>
      <c r="U254" s="72" t="s">
        <v>251</v>
      </c>
      <c r="V254" s="72" t="s">
        <v>176</v>
      </c>
      <c r="W254">
        <v>206</v>
      </c>
      <c r="X254">
        <v>206</v>
      </c>
      <c r="Y254">
        <v>45</v>
      </c>
      <c r="Z254">
        <v>225</v>
      </c>
      <c r="AA254">
        <v>225</v>
      </c>
      <c r="AB254">
        <v>955</v>
      </c>
      <c r="AC254" s="72" t="s">
        <v>191</v>
      </c>
      <c r="AD254" s="72" t="s">
        <v>192</v>
      </c>
      <c r="AE254" s="72" t="s">
        <v>176</v>
      </c>
      <c r="AF254" s="81" t="str">
        <f t="shared" si="12"/>
        <v>Afridev Handpump</v>
      </c>
      <c r="AG254" s="72" t="s">
        <v>193</v>
      </c>
      <c r="AH254" s="72" t="s">
        <v>191</v>
      </c>
      <c r="AI254" s="72" t="s">
        <v>16432</v>
      </c>
      <c r="AL254" t="str">
        <f t="shared" si="13"/>
        <v>Protected</v>
      </c>
      <c r="AM254">
        <v>2003</v>
      </c>
      <c r="AN254" s="72" t="s">
        <v>191</v>
      </c>
      <c r="AQ254" t="str">
        <f t="shared" si="14"/>
        <v xml:space="preserve">Poor </v>
      </c>
      <c r="AR254" s="72" t="s">
        <v>191</v>
      </c>
      <c r="AS254">
        <v>4</v>
      </c>
      <c r="AT254">
        <v>3</v>
      </c>
      <c r="AU254" s="72" t="s">
        <v>195</v>
      </c>
      <c r="AV254" s="72" t="s">
        <v>194</v>
      </c>
      <c r="AY254" s="72" t="s">
        <v>191</v>
      </c>
      <c r="AZ254">
        <v>507</v>
      </c>
      <c r="BA254" s="75" t="s">
        <v>93</v>
      </c>
      <c r="BB254" s="72" t="s">
        <v>194</v>
      </c>
      <c r="BD254" s="72" t="s">
        <v>191</v>
      </c>
      <c r="BE254" s="73">
        <v>0.63</v>
      </c>
      <c r="BF254" s="72" t="s">
        <v>191</v>
      </c>
      <c r="BG254" s="72" t="s">
        <v>196</v>
      </c>
      <c r="BH254" s="72" t="s">
        <v>176</v>
      </c>
      <c r="BI254" s="81" t="str">
        <f t="shared" si="15"/>
        <v xml:space="preserve">Turbidity </v>
      </c>
      <c r="BJ254" s="72" t="s">
        <v>191</v>
      </c>
      <c r="BN254">
        <v>83</v>
      </c>
      <c r="BO254">
        <v>24</v>
      </c>
      <c r="BP254" s="72" t="s">
        <v>194</v>
      </c>
      <c r="BR254" s="72" t="s">
        <v>194</v>
      </c>
      <c r="BT254">
        <v>40</v>
      </c>
      <c r="BU254">
        <v>60</v>
      </c>
      <c r="BV254" s="72" t="s">
        <v>191</v>
      </c>
      <c r="BW254" s="72" t="s">
        <v>227</v>
      </c>
      <c r="BX254" t="s">
        <v>2689</v>
      </c>
    </row>
    <row r="255" spans="1:76" x14ac:dyDescent="0.45">
      <c r="A255" t="s">
        <v>2690</v>
      </c>
      <c r="B255" t="s">
        <v>176</v>
      </c>
      <c r="C255" t="s">
        <v>736</v>
      </c>
      <c r="D255" t="s">
        <v>2691</v>
      </c>
      <c r="E255" t="s">
        <v>2692</v>
      </c>
      <c r="F255" t="s">
        <v>2693</v>
      </c>
      <c r="G255">
        <v>9</v>
      </c>
      <c r="H255" s="72" t="s">
        <v>1948</v>
      </c>
      <c r="I255" s="72" t="s">
        <v>182</v>
      </c>
      <c r="J255" s="72" t="s">
        <v>183</v>
      </c>
      <c r="K255" s="72" t="s">
        <v>605</v>
      </c>
      <c r="L255" s="72" t="s">
        <v>1949</v>
      </c>
      <c r="M255" s="72" t="s">
        <v>1950</v>
      </c>
      <c r="N255" s="72"/>
      <c r="O255" s="72"/>
      <c r="P255" s="72" t="s">
        <v>2694</v>
      </c>
      <c r="Q255" s="72" t="s">
        <v>2695</v>
      </c>
      <c r="R255" s="72" t="s">
        <v>2696</v>
      </c>
      <c r="S255" s="72" t="s">
        <v>2697</v>
      </c>
      <c r="T255" s="72" t="s">
        <v>2688</v>
      </c>
      <c r="U255" s="72" t="s">
        <v>176</v>
      </c>
      <c r="V255" s="72"/>
      <c r="W255">
        <v>505</v>
      </c>
      <c r="X255">
        <v>315</v>
      </c>
      <c r="Y255">
        <v>190</v>
      </c>
      <c r="Z255">
        <v>950</v>
      </c>
      <c r="AA255">
        <v>1575</v>
      </c>
      <c r="AB255">
        <v>950</v>
      </c>
      <c r="AC255" s="72" t="s">
        <v>194</v>
      </c>
      <c r="AF255" s="81" t="str">
        <f t="shared" si="12"/>
        <v/>
      </c>
      <c r="AJ255" s="72" t="s">
        <v>867</v>
      </c>
      <c r="AK255" s="72" t="s">
        <v>176</v>
      </c>
      <c r="AL255" t="str">
        <f t="shared" si="13"/>
        <v>Unprotected well</v>
      </c>
      <c r="AQ255" t="str">
        <f t="shared" si="14"/>
        <v xml:space="preserve"> </v>
      </c>
      <c r="BE255"/>
      <c r="BI255" s="81" t="str">
        <f t="shared" si="15"/>
        <v xml:space="preserve"> </v>
      </c>
      <c r="BX255" t="s">
        <v>2698</v>
      </c>
    </row>
    <row r="256" spans="1:76" x14ac:dyDescent="0.45">
      <c r="A256" t="s">
        <v>2699</v>
      </c>
      <c r="B256" t="s">
        <v>176</v>
      </c>
      <c r="C256" t="s">
        <v>736</v>
      </c>
      <c r="D256" t="s">
        <v>2700</v>
      </c>
      <c r="E256" t="s">
        <v>2701</v>
      </c>
      <c r="F256" t="s">
        <v>2702</v>
      </c>
      <c r="G256">
        <v>9</v>
      </c>
      <c r="H256" s="72" t="s">
        <v>1948</v>
      </c>
      <c r="I256" s="72" t="s">
        <v>182</v>
      </c>
      <c r="J256" s="72" t="s">
        <v>183</v>
      </c>
      <c r="K256" s="72" t="s">
        <v>605</v>
      </c>
      <c r="L256" s="72" t="s">
        <v>1392</v>
      </c>
      <c r="M256" s="72" t="s">
        <v>2703</v>
      </c>
      <c r="N256" s="72"/>
      <c r="O256" s="72"/>
      <c r="P256" s="72" t="s">
        <v>2704</v>
      </c>
      <c r="Q256" s="72" t="s">
        <v>2705</v>
      </c>
      <c r="R256" s="72" t="s">
        <v>223</v>
      </c>
      <c r="S256" s="72" t="s">
        <v>2706</v>
      </c>
      <c r="T256" s="72" t="s">
        <v>2707</v>
      </c>
      <c r="U256" s="72" t="s">
        <v>251</v>
      </c>
      <c r="V256" s="72" t="s">
        <v>176</v>
      </c>
      <c r="W256">
        <v>208</v>
      </c>
      <c r="X256">
        <v>208</v>
      </c>
      <c r="Y256">
        <v>0</v>
      </c>
      <c r="Z256">
        <v>1040</v>
      </c>
      <c r="AA256">
        <v>1040</v>
      </c>
      <c r="AB256">
        <v>0</v>
      </c>
      <c r="AC256" s="72" t="s">
        <v>191</v>
      </c>
      <c r="AD256" s="72" t="s">
        <v>192</v>
      </c>
      <c r="AE256" s="72" t="s">
        <v>176</v>
      </c>
      <c r="AF256" s="81" t="str">
        <f t="shared" si="12"/>
        <v>Afridev Handpump</v>
      </c>
      <c r="AG256" s="72" t="s">
        <v>193</v>
      </c>
      <c r="AH256" s="72" t="s">
        <v>191</v>
      </c>
      <c r="AI256" s="72" t="s">
        <v>16432</v>
      </c>
      <c r="AL256" t="str">
        <f t="shared" si="13"/>
        <v>Protected</v>
      </c>
      <c r="AM256">
        <v>1998</v>
      </c>
      <c r="AN256" s="72" t="s">
        <v>191</v>
      </c>
      <c r="AQ256" t="str">
        <f t="shared" si="14"/>
        <v xml:space="preserve">Poor </v>
      </c>
      <c r="AR256" s="72" t="s">
        <v>194</v>
      </c>
      <c r="AU256" s="72" t="s">
        <v>195</v>
      </c>
      <c r="AV256" s="72" t="s">
        <v>194</v>
      </c>
      <c r="AY256" s="72" t="s">
        <v>191</v>
      </c>
      <c r="AZ256">
        <v>510</v>
      </c>
      <c r="BA256" s="75" t="s">
        <v>93</v>
      </c>
      <c r="BB256" s="72" t="s">
        <v>194</v>
      </c>
      <c r="BD256" s="72" t="s">
        <v>191</v>
      </c>
      <c r="BE256" s="73">
        <v>0.04</v>
      </c>
      <c r="BF256" s="72" t="s">
        <v>191</v>
      </c>
      <c r="BG256" s="72" t="s">
        <v>196</v>
      </c>
      <c r="BH256" s="72" t="s">
        <v>176</v>
      </c>
      <c r="BI256" s="81" t="str">
        <f t="shared" si="15"/>
        <v xml:space="preserve">Turbidity </v>
      </c>
      <c r="BJ256" s="72" t="s">
        <v>191</v>
      </c>
      <c r="BN256">
        <v>52</v>
      </c>
      <c r="BO256">
        <v>24</v>
      </c>
      <c r="BP256" s="72" t="s">
        <v>194</v>
      </c>
      <c r="BR256" s="72" t="s">
        <v>194</v>
      </c>
      <c r="BT256">
        <v>20</v>
      </c>
      <c r="BU256">
        <v>80</v>
      </c>
      <c r="BV256" s="72" t="s">
        <v>191</v>
      </c>
      <c r="BW256" s="72" t="s">
        <v>227</v>
      </c>
      <c r="BX256" t="s">
        <v>2708</v>
      </c>
    </row>
    <row r="257" spans="1:76" x14ac:dyDescent="0.45">
      <c r="A257" t="s">
        <v>2709</v>
      </c>
      <c r="B257" t="s">
        <v>176</v>
      </c>
      <c r="C257" t="s">
        <v>736</v>
      </c>
      <c r="D257" t="s">
        <v>2710</v>
      </c>
      <c r="E257" t="s">
        <v>2711</v>
      </c>
      <c r="F257" t="s">
        <v>2712</v>
      </c>
      <c r="G257">
        <v>9</v>
      </c>
      <c r="H257" s="72" t="s">
        <v>1948</v>
      </c>
      <c r="I257" s="72" t="s">
        <v>182</v>
      </c>
      <c r="J257" s="72" t="s">
        <v>183</v>
      </c>
      <c r="K257" s="72" t="s">
        <v>605</v>
      </c>
      <c r="L257" s="72" t="s">
        <v>1949</v>
      </c>
      <c r="M257" s="72" t="s">
        <v>2713</v>
      </c>
      <c r="N257" s="72"/>
      <c r="O257" s="72"/>
      <c r="P257" s="72" t="s">
        <v>2714</v>
      </c>
      <c r="Q257" s="72" t="s">
        <v>2715</v>
      </c>
      <c r="R257" s="72" t="s">
        <v>755</v>
      </c>
      <c r="S257" s="72" t="s">
        <v>2716</v>
      </c>
      <c r="T257" s="72" t="s">
        <v>2717</v>
      </c>
      <c r="U257" s="72" t="s">
        <v>226</v>
      </c>
      <c r="V257" s="72" t="s">
        <v>176</v>
      </c>
      <c r="W257">
        <v>130</v>
      </c>
      <c r="X257">
        <v>130</v>
      </c>
      <c r="Y257">
        <v>0</v>
      </c>
      <c r="Z257">
        <v>650</v>
      </c>
      <c r="AA257">
        <v>650</v>
      </c>
      <c r="AB257">
        <v>0</v>
      </c>
      <c r="AC257" s="72" t="s">
        <v>191</v>
      </c>
      <c r="AD257" s="72" t="s">
        <v>192</v>
      </c>
      <c r="AE257" s="72" t="s">
        <v>176</v>
      </c>
      <c r="AF257" s="81" t="str">
        <f t="shared" si="12"/>
        <v>Afridev Handpump</v>
      </c>
      <c r="AG257" s="72" t="s">
        <v>193</v>
      </c>
      <c r="AH257" s="72" t="s">
        <v>191</v>
      </c>
      <c r="AI257" s="72" t="s">
        <v>16432</v>
      </c>
      <c r="AL257" t="str">
        <f t="shared" si="13"/>
        <v>Protected</v>
      </c>
      <c r="AM257">
        <v>2014</v>
      </c>
      <c r="AN257" s="72" t="s">
        <v>191</v>
      </c>
      <c r="AQ257" t="str">
        <f t="shared" si="14"/>
        <v xml:space="preserve">Normal </v>
      </c>
      <c r="AR257" s="72" t="s">
        <v>194</v>
      </c>
      <c r="AU257" s="72" t="s">
        <v>195</v>
      </c>
      <c r="AV257" s="72" t="s">
        <v>194</v>
      </c>
      <c r="AY257" s="72" t="s">
        <v>191</v>
      </c>
      <c r="AZ257">
        <v>509</v>
      </c>
      <c r="BA257" s="75" t="s">
        <v>93</v>
      </c>
      <c r="BB257" s="72" t="s">
        <v>194</v>
      </c>
      <c r="BD257" s="72" t="s">
        <v>191</v>
      </c>
      <c r="BE257" s="73">
        <v>0</v>
      </c>
      <c r="BF257" s="72" t="s">
        <v>191</v>
      </c>
      <c r="BG257" s="72" t="s">
        <v>196</v>
      </c>
      <c r="BH257" s="72" t="s">
        <v>176</v>
      </c>
      <c r="BI257" s="81" t="str">
        <f t="shared" si="15"/>
        <v xml:space="preserve">Turbidity </v>
      </c>
      <c r="BJ257" s="72" t="s">
        <v>191</v>
      </c>
      <c r="BN257">
        <v>52</v>
      </c>
      <c r="BO257">
        <v>24</v>
      </c>
      <c r="BP257" s="72" t="s">
        <v>194</v>
      </c>
      <c r="BR257" s="72" t="s">
        <v>194</v>
      </c>
      <c r="BT257">
        <v>40</v>
      </c>
      <c r="BU257">
        <v>60</v>
      </c>
      <c r="BV257" s="72" t="s">
        <v>191</v>
      </c>
      <c r="BW257" s="72" t="s">
        <v>197</v>
      </c>
      <c r="BX257" t="s">
        <v>2718</v>
      </c>
    </row>
    <row r="258" spans="1:76" x14ac:dyDescent="0.45">
      <c r="A258" t="s">
        <v>2719</v>
      </c>
      <c r="B258" t="s">
        <v>176</v>
      </c>
      <c r="C258" t="s">
        <v>736</v>
      </c>
      <c r="D258" t="s">
        <v>2720</v>
      </c>
      <c r="E258" t="s">
        <v>2721</v>
      </c>
      <c r="F258" t="s">
        <v>697</v>
      </c>
      <c r="G258">
        <v>9</v>
      </c>
      <c r="H258" s="72" t="s">
        <v>1948</v>
      </c>
      <c r="I258" s="72" t="s">
        <v>182</v>
      </c>
      <c r="J258" s="72" t="s">
        <v>183</v>
      </c>
      <c r="K258" s="72" t="s">
        <v>605</v>
      </c>
      <c r="L258" s="72" t="s">
        <v>1949</v>
      </c>
      <c r="M258" s="72" t="s">
        <v>1950</v>
      </c>
      <c r="N258" s="72"/>
      <c r="O258" s="72"/>
      <c r="P258" s="72" t="s">
        <v>2722</v>
      </c>
      <c r="Q258" s="72" t="s">
        <v>2723</v>
      </c>
      <c r="R258" s="72" t="s">
        <v>972</v>
      </c>
      <c r="S258" s="72" t="s">
        <v>2724</v>
      </c>
      <c r="T258" s="72" t="s">
        <v>2725</v>
      </c>
      <c r="U258" s="72" t="s">
        <v>176</v>
      </c>
      <c r="V258" s="72" t="s">
        <v>2726</v>
      </c>
      <c r="W258">
        <v>505</v>
      </c>
      <c r="X258">
        <v>315</v>
      </c>
      <c r="Y258">
        <v>190</v>
      </c>
      <c r="Z258">
        <v>20</v>
      </c>
      <c r="AA258">
        <v>0</v>
      </c>
      <c r="AB258">
        <v>100</v>
      </c>
      <c r="AC258" s="72" t="s">
        <v>194</v>
      </c>
      <c r="AF258" s="81" t="str">
        <f t="shared" si="12"/>
        <v/>
      </c>
      <c r="AJ258" s="72" t="s">
        <v>867</v>
      </c>
      <c r="AK258" s="72" t="s">
        <v>176</v>
      </c>
      <c r="AL258" t="str">
        <f t="shared" si="13"/>
        <v>Unprotected well</v>
      </c>
      <c r="AQ258" t="str">
        <f t="shared" si="14"/>
        <v xml:space="preserve"> </v>
      </c>
      <c r="BE258"/>
      <c r="BI258" s="81" t="str">
        <f t="shared" si="15"/>
        <v xml:space="preserve"> </v>
      </c>
      <c r="BX258" t="s">
        <v>2727</v>
      </c>
    </row>
    <row r="259" spans="1:76" x14ac:dyDescent="0.45">
      <c r="A259" t="s">
        <v>2728</v>
      </c>
      <c r="B259" t="s">
        <v>176</v>
      </c>
      <c r="C259" t="s">
        <v>736</v>
      </c>
      <c r="D259" t="s">
        <v>2729</v>
      </c>
      <c r="E259" t="s">
        <v>2730</v>
      </c>
      <c r="F259" t="s">
        <v>2731</v>
      </c>
      <c r="G259">
        <v>9</v>
      </c>
      <c r="H259" s="72" t="s">
        <v>1948</v>
      </c>
      <c r="I259" s="72" t="s">
        <v>182</v>
      </c>
      <c r="J259" s="72" t="s">
        <v>183</v>
      </c>
      <c r="K259" s="72" t="s">
        <v>605</v>
      </c>
      <c r="L259" s="72" t="s">
        <v>1949</v>
      </c>
      <c r="M259" s="72" t="s">
        <v>1950</v>
      </c>
      <c r="N259" s="72"/>
      <c r="O259" s="72"/>
      <c r="P259" s="72" t="s">
        <v>2732</v>
      </c>
      <c r="Q259" s="72" t="s">
        <v>2733</v>
      </c>
      <c r="R259" s="72" t="s">
        <v>2234</v>
      </c>
      <c r="S259" s="72" t="s">
        <v>2734</v>
      </c>
      <c r="T259" s="72" t="s">
        <v>2735</v>
      </c>
      <c r="U259" s="72" t="s">
        <v>226</v>
      </c>
      <c r="V259" s="72" t="s">
        <v>176</v>
      </c>
      <c r="W259">
        <v>505</v>
      </c>
      <c r="X259">
        <v>315</v>
      </c>
      <c r="Y259">
        <v>190</v>
      </c>
      <c r="Z259">
        <v>300</v>
      </c>
      <c r="AA259">
        <v>1575</v>
      </c>
      <c r="AB259">
        <v>950</v>
      </c>
      <c r="AC259" s="72" t="s">
        <v>191</v>
      </c>
      <c r="AD259" s="72" t="s">
        <v>192</v>
      </c>
      <c r="AE259" s="72" t="s">
        <v>176</v>
      </c>
      <c r="AF259" s="81" t="str">
        <f t="shared" ref="AF259:AF322" si="16">CONCATENATE(AD259,AE259)</f>
        <v>Afridev Handpump</v>
      </c>
      <c r="AG259" s="72" t="s">
        <v>193</v>
      </c>
      <c r="AH259" s="72" t="s">
        <v>191</v>
      </c>
      <c r="AI259" s="72" t="s">
        <v>16432</v>
      </c>
      <c r="AL259" t="str">
        <f t="shared" ref="AL259:AL322" si="17">CONCATENATE(AI259,AJ259,AK259)</f>
        <v>Protected</v>
      </c>
      <c r="AM259">
        <v>2018</v>
      </c>
      <c r="AN259" s="72" t="s">
        <v>191</v>
      </c>
      <c r="AQ259" t="str">
        <f t="shared" ref="AQ259:AQ322" si="18">CONCATENATE(BW259," ",AO259,AP259)</f>
        <v xml:space="preserve">Normal </v>
      </c>
      <c r="AR259" s="72" t="s">
        <v>194</v>
      </c>
      <c r="AU259" s="72" t="s">
        <v>195</v>
      </c>
      <c r="AV259" s="72" t="s">
        <v>194</v>
      </c>
      <c r="AY259" s="72" t="s">
        <v>191</v>
      </c>
      <c r="AZ259">
        <v>508</v>
      </c>
      <c r="BA259" s="75" t="s">
        <v>93</v>
      </c>
      <c r="BB259" s="72" t="s">
        <v>194</v>
      </c>
      <c r="BD259" s="72" t="s">
        <v>191</v>
      </c>
      <c r="BE259" s="73">
        <v>0.21</v>
      </c>
      <c r="BF259" s="72" t="s">
        <v>191</v>
      </c>
      <c r="BG259" s="72" t="s">
        <v>196</v>
      </c>
      <c r="BH259" s="72" t="s">
        <v>176</v>
      </c>
      <c r="BI259" s="81" t="str">
        <f t="shared" ref="BI259:BI322" si="19">CONCATENATE(BG259," ",BH259)</f>
        <v xml:space="preserve">Turbidity </v>
      </c>
      <c r="BJ259" s="72" t="s">
        <v>191</v>
      </c>
      <c r="BN259">
        <v>40</v>
      </c>
      <c r="BO259">
        <v>24</v>
      </c>
      <c r="BP259" s="72" t="s">
        <v>194</v>
      </c>
      <c r="BR259" s="72" t="s">
        <v>194</v>
      </c>
      <c r="BT259">
        <v>40</v>
      </c>
      <c r="BU259">
        <v>160</v>
      </c>
      <c r="BV259" s="72" t="s">
        <v>191</v>
      </c>
      <c r="BW259" s="72" t="s">
        <v>197</v>
      </c>
      <c r="BX259" t="s">
        <v>2736</v>
      </c>
    </row>
    <row r="260" spans="1:76" x14ac:dyDescent="0.45">
      <c r="A260" t="s">
        <v>2737</v>
      </c>
      <c r="B260" t="s">
        <v>176</v>
      </c>
      <c r="C260" t="s">
        <v>736</v>
      </c>
      <c r="D260" t="s">
        <v>2738</v>
      </c>
      <c r="E260" t="s">
        <v>2739</v>
      </c>
      <c r="F260" t="s">
        <v>2740</v>
      </c>
      <c r="G260">
        <v>9</v>
      </c>
      <c r="H260" s="72" t="s">
        <v>2741</v>
      </c>
      <c r="I260" s="72" t="s">
        <v>182</v>
      </c>
      <c r="J260" s="72" t="s">
        <v>183</v>
      </c>
      <c r="K260" s="72" t="s">
        <v>605</v>
      </c>
      <c r="L260" s="72" t="s">
        <v>1392</v>
      </c>
      <c r="M260" s="72" t="s">
        <v>1392</v>
      </c>
      <c r="N260" s="72"/>
      <c r="O260" s="72"/>
      <c r="P260" s="72" t="s">
        <v>2742</v>
      </c>
      <c r="Q260" s="72" t="s">
        <v>2743</v>
      </c>
      <c r="R260" s="72" t="s">
        <v>334</v>
      </c>
      <c r="S260" s="72" t="s">
        <v>2744</v>
      </c>
      <c r="T260" s="72" t="s">
        <v>2745</v>
      </c>
      <c r="U260" s="72" t="s">
        <v>226</v>
      </c>
      <c r="V260" s="72" t="s">
        <v>176</v>
      </c>
      <c r="W260">
        <v>500</v>
      </c>
      <c r="X260">
        <v>35</v>
      </c>
      <c r="Y260">
        <v>0</v>
      </c>
      <c r="Z260">
        <v>175</v>
      </c>
      <c r="AA260">
        <v>175</v>
      </c>
      <c r="AB260">
        <v>0</v>
      </c>
      <c r="AC260" s="72" t="s">
        <v>191</v>
      </c>
      <c r="AD260" s="72" t="s">
        <v>192</v>
      </c>
      <c r="AE260" s="72" t="s">
        <v>176</v>
      </c>
      <c r="AF260" s="81" t="str">
        <f t="shared" si="16"/>
        <v>Afridev Handpump</v>
      </c>
      <c r="AG260" s="72" t="s">
        <v>193</v>
      </c>
      <c r="AH260" s="72" t="s">
        <v>191</v>
      </c>
      <c r="AI260" s="72" t="s">
        <v>16432</v>
      </c>
      <c r="AL260" t="str">
        <f t="shared" si="17"/>
        <v>Protected</v>
      </c>
      <c r="AM260">
        <v>2013</v>
      </c>
      <c r="AN260" s="72" t="s">
        <v>191</v>
      </c>
      <c r="AQ260" t="str">
        <f t="shared" si="18"/>
        <v xml:space="preserve">Normal </v>
      </c>
      <c r="AR260" s="72" t="s">
        <v>194</v>
      </c>
      <c r="AU260" s="72" t="s">
        <v>195</v>
      </c>
      <c r="AV260" s="72" t="s">
        <v>194</v>
      </c>
      <c r="AY260" s="72" t="s">
        <v>191</v>
      </c>
      <c r="AZ260">
        <v>511</v>
      </c>
      <c r="BA260" s="75" t="s">
        <v>93</v>
      </c>
      <c r="BB260" s="72" t="s">
        <v>194</v>
      </c>
      <c r="BD260" s="72" t="s">
        <v>191</v>
      </c>
      <c r="BE260" s="73">
        <v>1.1399999999999999</v>
      </c>
      <c r="BF260" s="72" t="s">
        <v>191</v>
      </c>
      <c r="BG260" s="72" t="s">
        <v>196</v>
      </c>
      <c r="BH260" s="72" t="s">
        <v>176</v>
      </c>
      <c r="BI260" s="81" t="str">
        <f t="shared" si="19"/>
        <v xml:space="preserve">Turbidity </v>
      </c>
      <c r="BJ260" s="72" t="s">
        <v>191</v>
      </c>
      <c r="BN260">
        <v>41</v>
      </c>
      <c r="BO260">
        <v>24</v>
      </c>
      <c r="BP260" s="72" t="s">
        <v>194</v>
      </c>
      <c r="BR260" s="72" t="s">
        <v>194</v>
      </c>
      <c r="BT260">
        <v>25</v>
      </c>
      <c r="BU260">
        <v>75</v>
      </c>
      <c r="BV260" s="72" t="s">
        <v>191</v>
      </c>
      <c r="BW260" s="72" t="s">
        <v>197</v>
      </c>
      <c r="BX260" t="s">
        <v>2746</v>
      </c>
    </row>
    <row r="261" spans="1:76" x14ac:dyDescent="0.45">
      <c r="A261" t="s">
        <v>2747</v>
      </c>
      <c r="B261" t="s">
        <v>176</v>
      </c>
      <c r="C261" t="s">
        <v>663</v>
      </c>
      <c r="D261" t="s">
        <v>2748</v>
      </c>
      <c r="E261" t="s">
        <v>2749</v>
      </c>
      <c r="F261" t="s">
        <v>2750</v>
      </c>
      <c r="G261">
        <v>9</v>
      </c>
      <c r="H261" s="72" t="s">
        <v>2741</v>
      </c>
      <c r="I261" s="72" t="s">
        <v>182</v>
      </c>
      <c r="J261" s="72" t="s">
        <v>183</v>
      </c>
      <c r="K261" s="72" t="s">
        <v>605</v>
      </c>
      <c r="L261" s="72" t="s">
        <v>1392</v>
      </c>
      <c r="M261" s="72" t="s">
        <v>2751</v>
      </c>
      <c r="N261" s="72"/>
      <c r="O261" s="72"/>
      <c r="P261" s="72" t="s">
        <v>2752</v>
      </c>
      <c r="Q261" s="72" t="s">
        <v>2753</v>
      </c>
      <c r="R261" s="72" t="s">
        <v>2555</v>
      </c>
      <c r="S261" s="72" t="s">
        <v>2754</v>
      </c>
      <c r="T261" s="72" t="s">
        <v>2755</v>
      </c>
      <c r="U261" s="72" t="s">
        <v>226</v>
      </c>
      <c r="V261" s="72" t="s">
        <v>176</v>
      </c>
      <c r="W261">
        <v>220</v>
      </c>
      <c r="X261">
        <v>210</v>
      </c>
      <c r="Y261">
        <v>10</v>
      </c>
      <c r="Z261">
        <v>336</v>
      </c>
      <c r="AA261">
        <v>336</v>
      </c>
      <c r="AB261">
        <v>0</v>
      </c>
      <c r="AC261" s="72" t="s">
        <v>191</v>
      </c>
      <c r="AD261" s="72" t="s">
        <v>192</v>
      </c>
      <c r="AE261" s="72" t="s">
        <v>176</v>
      </c>
      <c r="AF261" s="81" t="str">
        <f t="shared" si="16"/>
        <v>Afridev Handpump</v>
      </c>
      <c r="AG261" s="72" t="s">
        <v>193</v>
      </c>
      <c r="AH261" s="72" t="s">
        <v>194</v>
      </c>
      <c r="AI261" s="72" t="s">
        <v>16433</v>
      </c>
      <c r="AL261" t="str">
        <f t="shared" si="17"/>
        <v>Unprotected</v>
      </c>
      <c r="AM261">
        <v>2013</v>
      </c>
      <c r="AN261" s="72" t="s">
        <v>191</v>
      </c>
      <c r="AQ261" t="str">
        <f t="shared" si="18"/>
        <v xml:space="preserve">Normal </v>
      </c>
      <c r="AR261" s="72" t="s">
        <v>191</v>
      </c>
      <c r="AS261">
        <v>3</v>
      </c>
      <c r="AT261">
        <v>7</v>
      </c>
      <c r="AU261" s="72" t="s">
        <v>195</v>
      </c>
      <c r="AV261" s="72" t="s">
        <v>194</v>
      </c>
      <c r="AY261" s="72" t="s">
        <v>191</v>
      </c>
      <c r="AZ261">
        <v>218</v>
      </c>
      <c r="BA261" s="72" t="s">
        <v>93</v>
      </c>
      <c r="BB261" s="72" t="s">
        <v>194</v>
      </c>
      <c r="BD261" s="72" t="s">
        <v>191</v>
      </c>
      <c r="BE261" s="73">
        <v>0.14000000000000001</v>
      </c>
      <c r="BF261" s="72" t="s">
        <v>191</v>
      </c>
      <c r="BG261" s="72" t="s">
        <v>196</v>
      </c>
      <c r="BH261" s="72" t="s">
        <v>176</v>
      </c>
      <c r="BI261" s="81" t="str">
        <f t="shared" si="19"/>
        <v xml:space="preserve">Turbidity </v>
      </c>
      <c r="BJ261" s="72" t="s">
        <v>191</v>
      </c>
      <c r="BN261">
        <v>56</v>
      </c>
      <c r="BO261">
        <v>24</v>
      </c>
      <c r="BP261" s="72" t="s">
        <v>194</v>
      </c>
      <c r="BR261" s="72" t="s">
        <v>194</v>
      </c>
      <c r="BT261">
        <v>20</v>
      </c>
      <c r="BU261">
        <v>4</v>
      </c>
      <c r="BV261" s="72" t="s">
        <v>191</v>
      </c>
      <c r="BW261" s="72" t="s">
        <v>197</v>
      </c>
      <c r="BX261" t="s">
        <v>2756</v>
      </c>
    </row>
    <row r="262" spans="1:76" x14ac:dyDescent="0.45">
      <c r="A262" t="s">
        <v>2757</v>
      </c>
      <c r="B262" t="s">
        <v>176</v>
      </c>
      <c r="C262" t="s">
        <v>943</v>
      </c>
      <c r="D262" t="s">
        <v>2758</v>
      </c>
      <c r="E262" t="s">
        <v>2759</v>
      </c>
      <c r="F262" t="s">
        <v>2760</v>
      </c>
      <c r="G262">
        <v>9</v>
      </c>
      <c r="H262" s="72" t="s">
        <v>2741</v>
      </c>
      <c r="I262" s="72" t="s">
        <v>182</v>
      </c>
      <c r="J262" s="72" t="s">
        <v>183</v>
      </c>
      <c r="K262" s="72" t="s">
        <v>605</v>
      </c>
      <c r="L262" s="72" t="s">
        <v>1392</v>
      </c>
      <c r="M262" s="72" t="s">
        <v>2751</v>
      </c>
      <c r="N262" s="72"/>
      <c r="O262" s="72"/>
      <c r="P262" s="72" t="s">
        <v>2761</v>
      </c>
      <c r="Q262" s="72" t="s">
        <v>2762</v>
      </c>
      <c r="R262" s="72" t="s">
        <v>2214</v>
      </c>
      <c r="S262" s="72" t="s">
        <v>2763</v>
      </c>
      <c r="T262" s="72" t="s">
        <v>2751</v>
      </c>
      <c r="U262" s="72" t="s">
        <v>226</v>
      </c>
      <c r="V262" s="72" t="s">
        <v>176</v>
      </c>
      <c r="W262">
        <v>73</v>
      </c>
      <c r="X262">
        <v>73</v>
      </c>
      <c r="Y262">
        <v>0</v>
      </c>
      <c r="Z262">
        <v>365</v>
      </c>
      <c r="AA262">
        <v>365</v>
      </c>
      <c r="AB262">
        <v>0</v>
      </c>
      <c r="AC262" s="72" t="s">
        <v>191</v>
      </c>
      <c r="AD262" s="72" t="s">
        <v>192</v>
      </c>
      <c r="AE262" s="72" t="s">
        <v>176</v>
      </c>
      <c r="AF262" s="81" t="str">
        <f t="shared" si="16"/>
        <v>Afridev Handpump</v>
      </c>
      <c r="AG262" s="72" t="s">
        <v>193</v>
      </c>
      <c r="AH262" s="72" t="s">
        <v>191</v>
      </c>
      <c r="AI262" s="72" t="s">
        <v>16432</v>
      </c>
      <c r="AL262" t="str">
        <f t="shared" si="17"/>
        <v>Protected</v>
      </c>
      <c r="AM262">
        <v>2013</v>
      </c>
      <c r="AN262" s="72" t="s">
        <v>191</v>
      </c>
      <c r="AQ262" t="str">
        <f t="shared" si="18"/>
        <v xml:space="preserve">Normal </v>
      </c>
      <c r="AR262" s="72" t="s">
        <v>191</v>
      </c>
      <c r="AS262">
        <v>2</v>
      </c>
      <c r="AT262">
        <v>1</v>
      </c>
      <c r="AU262" s="72" t="s">
        <v>195</v>
      </c>
      <c r="AV262" s="72" t="s">
        <v>194</v>
      </c>
      <c r="AY262" s="72" t="s">
        <v>191</v>
      </c>
      <c r="AZ262">
        <v>10</v>
      </c>
      <c r="BA262" s="72" t="s">
        <v>93</v>
      </c>
      <c r="BB262" s="72" t="s">
        <v>194</v>
      </c>
      <c r="BD262" s="72" t="s">
        <v>191</v>
      </c>
      <c r="BE262" s="73">
        <v>0.14000000000000001</v>
      </c>
      <c r="BF262" s="72" t="s">
        <v>191</v>
      </c>
      <c r="BG262" s="72" t="s">
        <v>196</v>
      </c>
      <c r="BH262" s="72" t="s">
        <v>176</v>
      </c>
      <c r="BI262" s="81" t="str">
        <f t="shared" si="19"/>
        <v xml:space="preserve">Turbidity </v>
      </c>
      <c r="BJ262" s="72" t="s">
        <v>191</v>
      </c>
      <c r="BN262">
        <v>65</v>
      </c>
      <c r="BO262">
        <v>24</v>
      </c>
      <c r="BP262" s="72" t="s">
        <v>194</v>
      </c>
      <c r="BR262" s="72" t="s">
        <v>194</v>
      </c>
      <c r="BT262">
        <v>20</v>
      </c>
      <c r="BU262">
        <v>3</v>
      </c>
      <c r="BV262" s="72" t="s">
        <v>191</v>
      </c>
      <c r="BW262" s="72" t="s">
        <v>197</v>
      </c>
      <c r="BX262" t="s">
        <v>2764</v>
      </c>
    </row>
    <row r="263" spans="1:76" x14ac:dyDescent="0.45">
      <c r="A263" t="s">
        <v>2765</v>
      </c>
      <c r="B263" t="s">
        <v>176</v>
      </c>
      <c r="C263" t="s">
        <v>880</v>
      </c>
      <c r="D263" t="s">
        <v>2766</v>
      </c>
      <c r="E263" t="s">
        <v>2767</v>
      </c>
      <c r="F263" t="s">
        <v>2768</v>
      </c>
      <c r="G263">
        <v>9</v>
      </c>
      <c r="H263" s="72" t="s">
        <v>1948</v>
      </c>
      <c r="I263" s="72" t="s">
        <v>182</v>
      </c>
      <c r="J263" s="72" t="s">
        <v>183</v>
      </c>
      <c r="K263" s="72" t="s">
        <v>204</v>
      </c>
      <c r="L263" s="72" t="s">
        <v>1545</v>
      </c>
      <c r="M263" s="72" t="s">
        <v>1545</v>
      </c>
      <c r="N263" s="72"/>
      <c r="O263" s="72"/>
      <c r="P263" s="72" t="s">
        <v>2769</v>
      </c>
      <c r="Q263" s="72" t="s">
        <v>2770</v>
      </c>
      <c r="R263" s="72" t="s">
        <v>2771</v>
      </c>
      <c r="S263" s="72" t="s">
        <v>2772</v>
      </c>
      <c r="T263" s="72" t="s">
        <v>2773</v>
      </c>
      <c r="U263" s="72" t="s">
        <v>251</v>
      </c>
      <c r="V263" s="72" t="s">
        <v>176</v>
      </c>
      <c r="W263">
        <v>25</v>
      </c>
      <c r="X263">
        <v>25</v>
      </c>
      <c r="Y263">
        <v>0</v>
      </c>
      <c r="Z263">
        <v>125</v>
      </c>
      <c r="AA263">
        <v>128</v>
      </c>
      <c r="AB263">
        <v>0</v>
      </c>
      <c r="AC263" s="72" t="s">
        <v>191</v>
      </c>
      <c r="AD263" s="72" t="s">
        <v>192</v>
      </c>
      <c r="AE263" s="72" t="s">
        <v>176</v>
      </c>
      <c r="AF263" s="81" t="str">
        <f t="shared" si="16"/>
        <v>Afridev Handpump</v>
      </c>
      <c r="AG263" s="72" t="s">
        <v>193</v>
      </c>
      <c r="AH263" s="72" t="s">
        <v>191</v>
      </c>
      <c r="AI263" s="72" t="s">
        <v>16432</v>
      </c>
      <c r="AL263" t="str">
        <f t="shared" si="17"/>
        <v>Protected</v>
      </c>
      <c r="AM263">
        <v>1999</v>
      </c>
      <c r="AN263" s="72" t="s">
        <v>191</v>
      </c>
      <c r="AQ263" t="str">
        <f t="shared" si="18"/>
        <v xml:space="preserve">Normal </v>
      </c>
      <c r="AR263" s="72" t="s">
        <v>194</v>
      </c>
      <c r="AU263" s="72" t="s">
        <v>195</v>
      </c>
      <c r="AV263" s="72" t="s">
        <v>194</v>
      </c>
      <c r="AY263" s="72" t="s">
        <v>191</v>
      </c>
      <c r="AZ263">
        <v>819</v>
      </c>
      <c r="BA263" s="72" t="s">
        <v>93</v>
      </c>
      <c r="BB263" s="72" t="s">
        <v>194</v>
      </c>
      <c r="BD263" s="72" t="s">
        <v>191</v>
      </c>
      <c r="BE263" s="73">
        <v>0.96</v>
      </c>
      <c r="BF263" s="72" t="s">
        <v>191</v>
      </c>
      <c r="BG263" s="72" t="s">
        <v>196</v>
      </c>
      <c r="BH263" s="72" t="s">
        <v>176</v>
      </c>
      <c r="BI263" s="81" t="str">
        <f t="shared" si="19"/>
        <v xml:space="preserve">Turbidity </v>
      </c>
      <c r="BJ263" s="72" t="s">
        <v>191</v>
      </c>
      <c r="BN263">
        <v>60</v>
      </c>
      <c r="BO263">
        <v>24</v>
      </c>
      <c r="BP263" s="72" t="s">
        <v>194</v>
      </c>
      <c r="BR263" s="72" t="s">
        <v>194</v>
      </c>
      <c r="BT263">
        <v>20</v>
      </c>
      <c r="BU263">
        <v>5</v>
      </c>
      <c r="BV263" s="72" t="s">
        <v>191</v>
      </c>
      <c r="BW263" s="72" t="s">
        <v>197</v>
      </c>
      <c r="BX263" t="s">
        <v>2774</v>
      </c>
    </row>
    <row r="264" spans="1:76" x14ac:dyDescent="0.45">
      <c r="A264" t="s">
        <v>2775</v>
      </c>
      <c r="B264" t="s">
        <v>176</v>
      </c>
      <c r="C264" t="s">
        <v>297</v>
      </c>
      <c r="D264" t="s">
        <v>2776</v>
      </c>
      <c r="E264" t="s">
        <v>2777</v>
      </c>
      <c r="F264" t="s">
        <v>2778</v>
      </c>
      <c r="G264">
        <v>9</v>
      </c>
      <c r="H264" s="72" t="s">
        <v>2741</v>
      </c>
      <c r="I264" s="72" t="s">
        <v>182</v>
      </c>
      <c r="J264" s="72" t="s">
        <v>183</v>
      </c>
      <c r="K264" s="72" t="s">
        <v>204</v>
      </c>
      <c r="L264" s="72" t="s">
        <v>2779</v>
      </c>
      <c r="M264" s="72" t="s">
        <v>2780</v>
      </c>
      <c r="N264" s="72"/>
      <c r="O264" s="72"/>
      <c r="P264" s="72" t="s">
        <v>2781</v>
      </c>
      <c r="Q264" s="72" t="s">
        <v>2782</v>
      </c>
      <c r="R264" s="72" t="s">
        <v>2783</v>
      </c>
      <c r="S264" s="72" t="s">
        <v>2784</v>
      </c>
      <c r="T264" s="72" t="s">
        <v>2785</v>
      </c>
      <c r="U264" s="72" t="s">
        <v>226</v>
      </c>
      <c r="V264" s="72" t="s">
        <v>176</v>
      </c>
      <c r="W264">
        <v>52</v>
      </c>
      <c r="X264">
        <v>52</v>
      </c>
      <c r="Y264">
        <v>52</v>
      </c>
      <c r="Z264">
        <v>260</v>
      </c>
      <c r="AA264">
        <v>260</v>
      </c>
      <c r="AB264">
        <v>0</v>
      </c>
      <c r="AC264" s="72" t="s">
        <v>191</v>
      </c>
      <c r="AD264" s="72" t="s">
        <v>192</v>
      </c>
      <c r="AE264" s="72" t="s">
        <v>176</v>
      </c>
      <c r="AF264" s="81" t="str">
        <f t="shared" si="16"/>
        <v>Afridev Handpump</v>
      </c>
      <c r="AG264" s="72" t="s">
        <v>193</v>
      </c>
      <c r="AH264" s="72" t="s">
        <v>191</v>
      </c>
      <c r="AI264" s="72" t="s">
        <v>16432</v>
      </c>
      <c r="AL264" t="str">
        <f t="shared" si="17"/>
        <v>Protected</v>
      </c>
      <c r="AM264">
        <v>2005</v>
      </c>
      <c r="AN264" s="72" t="s">
        <v>191</v>
      </c>
      <c r="AQ264" t="str">
        <f t="shared" si="18"/>
        <v xml:space="preserve">Normal </v>
      </c>
      <c r="AR264" s="72" t="s">
        <v>194</v>
      </c>
      <c r="AU264" s="72" t="s">
        <v>195</v>
      </c>
      <c r="AV264" s="72" t="s">
        <v>194</v>
      </c>
      <c r="AY264" s="72" t="s">
        <v>191</v>
      </c>
      <c r="AZ264">
        <v>1113</v>
      </c>
      <c r="BA264" s="72" t="s">
        <v>93</v>
      </c>
      <c r="BB264" s="72" t="s">
        <v>194</v>
      </c>
      <c r="BD264" s="72" t="s">
        <v>191</v>
      </c>
      <c r="BE264" s="73">
        <v>0.54</v>
      </c>
      <c r="BF264" s="72" t="s">
        <v>194</v>
      </c>
      <c r="BG264" s="80" t="s">
        <v>196</v>
      </c>
      <c r="BI264" s="81" t="str">
        <f t="shared" si="19"/>
        <v xml:space="preserve">Turbidity </v>
      </c>
      <c r="BN264">
        <v>53</v>
      </c>
      <c r="BO264">
        <v>24</v>
      </c>
      <c r="BP264" s="72" t="s">
        <v>194</v>
      </c>
      <c r="BR264" s="72" t="s">
        <v>194</v>
      </c>
      <c r="BT264">
        <v>40</v>
      </c>
      <c r="BU264">
        <v>4</v>
      </c>
      <c r="BV264" s="72" t="s">
        <v>191</v>
      </c>
      <c r="BW264" s="72" t="s">
        <v>197</v>
      </c>
      <c r="BX264" t="s">
        <v>2786</v>
      </c>
    </row>
    <row r="265" spans="1:76" x14ac:dyDescent="0.45">
      <c r="A265" t="s">
        <v>2787</v>
      </c>
      <c r="B265" t="s">
        <v>176</v>
      </c>
      <c r="C265" t="s">
        <v>996</v>
      </c>
      <c r="D265" t="s">
        <v>2788</v>
      </c>
      <c r="E265" t="s">
        <v>2789</v>
      </c>
      <c r="F265" t="s">
        <v>2790</v>
      </c>
      <c r="G265">
        <v>9</v>
      </c>
      <c r="H265" s="72" t="s">
        <v>2741</v>
      </c>
      <c r="I265" s="72" t="s">
        <v>182</v>
      </c>
      <c r="J265" s="72" t="s">
        <v>183</v>
      </c>
      <c r="K265" s="72" t="s">
        <v>220</v>
      </c>
      <c r="L265" s="72" t="s">
        <v>1209</v>
      </c>
      <c r="M265" s="72" t="s">
        <v>1382</v>
      </c>
      <c r="N265" s="72"/>
      <c r="O265" s="72"/>
      <c r="P265" s="72" t="s">
        <v>2791</v>
      </c>
      <c r="Q265" s="72" t="s">
        <v>2792</v>
      </c>
      <c r="R265" s="72" t="s">
        <v>2793</v>
      </c>
      <c r="S265" s="72" t="s">
        <v>2794</v>
      </c>
      <c r="T265" s="72" t="s">
        <v>2795</v>
      </c>
      <c r="U265" s="72" t="s">
        <v>226</v>
      </c>
      <c r="V265" s="72" t="s">
        <v>176</v>
      </c>
      <c r="W265">
        <v>72</v>
      </c>
      <c r="X265">
        <v>72</v>
      </c>
      <c r="Y265">
        <v>0</v>
      </c>
      <c r="Z265">
        <v>685</v>
      </c>
      <c r="AA265">
        <v>685</v>
      </c>
      <c r="AB265">
        <v>0</v>
      </c>
      <c r="AC265" s="72" t="s">
        <v>191</v>
      </c>
      <c r="AD265" s="72" t="s">
        <v>192</v>
      </c>
      <c r="AE265" s="72" t="s">
        <v>176</v>
      </c>
      <c r="AF265" s="81" t="str">
        <f t="shared" si="16"/>
        <v>Afridev Handpump</v>
      </c>
      <c r="AG265" s="72" t="s">
        <v>193</v>
      </c>
      <c r="AH265" s="72" t="s">
        <v>191</v>
      </c>
      <c r="AI265" s="72" t="s">
        <v>16432</v>
      </c>
      <c r="AL265" t="str">
        <f t="shared" si="17"/>
        <v>Protected</v>
      </c>
      <c r="AM265">
        <v>2015</v>
      </c>
      <c r="AN265" s="72" t="s">
        <v>191</v>
      </c>
      <c r="AQ265" t="str">
        <f t="shared" si="18"/>
        <v xml:space="preserve">Normal </v>
      </c>
      <c r="AR265" s="72" t="s">
        <v>194</v>
      </c>
      <c r="AU265" s="72" t="s">
        <v>195</v>
      </c>
      <c r="AV265" s="72" t="s">
        <v>194</v>
      </c>
      <c r="AY265" s="72" t="s">
        <v>191</v>
      </c>
      <c r="AZ265">
        <v>709</v>
      </c>
      <c r="BA265" s="72" t="s">
        <v>93</v>
      </c>
      <c r="BB265" s="72" t="s">
        <v>194</v>
      </c>
      <c r="BD265" s="72" t="s">
        <v>191</v>
      </c>
      <c r="BE265" s="73">
        <v>1.06</v>
      </c>
      <c r="BF265" s="72" t="s">
        <v>194</v>
      </c>
      <c r="BG265" s="80" t="s">
        <v>196</v>
      </c>
      <c r="BI265" s="81" t="str">
        <f t="shared" si="19"/>
        <v xml:space="preserve">Turbidity </v>
      </c>
      <c r="BN265">
        <v>59</v>
      </c>
      <c r="BO265">
        <v>24</v>
      </c>
      <c r="BP265" s="72" t="s">
        <v>194</v>
      </c>
      <c r="BR265" s="72" t="s">
        <v>194</v>
      </c>
      <c r="BT265">
        <v>20</v>
      </c>
      <c r="BU265">
        <v>8</v>
      </c>
      <c r="BV265" s="72" t="s">
        <v>191</v>
      </c>
      <c r="BW265" s="72" t="s">
        <v>197</v>
      </c>
      <c r="BX265" t="s">
        <v>2796</v>
      </c>
    </row>
    <row r="266" spans="1:76" x14ac:dyDescent="0.45">
      <c r="A266" t="s">
        <v>2797</v>
      </c>
      <c r="B266" t="s">
        <v>176</v>
      </c>
      <c r="C266" t="s">
        <v>663</v>
      </c>
      <c r="D266" t="s">
        <v>2798</v>
      </c>
      <c r="E266" t="s">
        <v>2799</v>
      </c>
      <c r="F266" t="s">
        <v>483</v>
      </c>
      <c r="G266">
        <v>9</v>
      </c>
      <c r="H266" s="72" t="s">
        <v>2741</v>
      </c>
      <c r="I266" s="72" t="s">
        <v>182</v>
      </c>
      <c r="J266" s="72" t="s">
        <v>183</v>
      </c>
      <c r="K266" s="72" t="s">
        <v>605</v>
      </c>
      <c r="L266" s="72" t="s">
        <v>1392</v>
      </c>
      <c r="M266" s="72" t="s">
        <v>2751</v>
      </c>
      <c r="N266" s="72"/>
      <c r="O266" s="72"/>
      <c r="P266" s="72" t="s">
        <v>2800</v>
      </c>
      <c r="Q266" s="72" t="s">
        <v>2801</v>
      </c>
      <c r="R266" s="72" t="s">
        <v>755</v>
      </c>
      <c r="S266" s="72" t="s">
        <v>2802</v>
      </c>
      <c r="T266" s="72" t="s">
        <v>2803</v>
      </c>
      <c r="U266" s="72" t="s">
        <v>190</v>
      </c>
      <c r="V266" s="72" t="s">
        <v>176</v>
      </c>
      <c r="W266">
        <v>220</v>
      </c>
      <c r="X266">
        <v>210</v>
      </c>
      <c r="Y266">
        <v>10</v>
      </c>
      <c r="Z266">
        <v>336</v>
      </c>
      <c r="AA266">
        <v>336</v>
      </c>
      <c r="AB266">
        <v>0</v>
      </c>
      <c r="AC266" s="72" t="s">
        <v>191</v>
      </c>
      <c r="AD266" s="72" t="s">
        <v>192</v>
      </c>
      <c r="AE266" s="72" t="s">
        <v>176</v>
      </c>
      <c r="AF266" s="81" t="str">
        <f t="shared" si="16"/>
        <v>Afridev Handpump</v>
      </c>
      <c r="AG266" s="72" t="s">
        <v>193</v>
      </c>
      <c r="AH266" s="72" t="s">
        <v>191</v>
      </c>
      <c r="AI266" s="72" t="s">
        <v>16432</v>
      </c>
      <c r="AL266" t="str">
        <f t="shared" si="17"/>
        <v>Protected</v>
      </c>
      <c r="AM266">
        <v>2008</v>
      </c>
      <c r="AN266" s="72" t="s">
        <v>191</v>
      </c>
      <c r="AQ266" t="str">
        <f t="shared" si="18"/>
        <v xml:space="preserve">Poor </v>
      </c>
      <c r="AR266" s="72" t="s">
        <v>194</v>
      </c>
      <c r="AU266" s="72" t="s">
        <v>195</v>
      </c>
      <c r="AV266" s="72" t="s">
        <v>194</v>
      </c>
      <c r="AY266" s="72" t="s">
        <v>191</v>
      </c>
      <c r="AZ266">
        <v>219</v>
      </c>
      <c r="BA266" s="72" t="s">
        <v>93</v>
      </c>
      <c r="BB266" s="72" t="s">
        <v>194</v>
      </c>
      <c r="BD266" s="72" t="s">
        <v>191</v>
      </c>
      <c r="BE266" s="73">
        <v>0.2</v>
      </c>
      <c r="BF266" s="72" t="s">
        <v>191</v>
      </c>
      <c r="BG266" s="72" t="s">
        <v>196</v>
      </c>
      <c r="BH266" s="72" t="s">
        <v>176</v>
      </c>
      <c r="BI266" s="81" t="str">
        <f t="shared" si="19"/>
        <v xml:space="preserve">Turbidity </v>
      </c>
      <c r="BJ266" s="72" t="s">
        <v>191</v>
      </c>
      <c r="BN266">
        <v>80</v>
      </c>
      <c r="BO266">
        <v>18</v>
      </c>
      <c r="BP266" s="72" t="s">
        <v>194</v>
      </c>
      <c r="BR266" s="72" t="s">
        <v>194</v>
      </c>
      <c r="BT266">
        <v>20</v>
      </c>
      <c r="BU266">
        <v>4</v>
      </c>
      <c r="BV266" s="72" t="s">
        <v>194</v>
      </c>
      <c r="BW266" s="72" t="s">
        <v>227</v>
      </c>
      <c r="BX266" t="s">
        <v>2804</v>
      </c>
    </row>
    <row r="267" spans="1:76" x14ac:dyDescent="0.45">
      <c r="A267" t="s">
        <v>2805</v>
      </c>
      <c r="B267" t="s">
        <v>176</v>
      </c>
      <c r="C267" t="s">
        <v>265</v>
      </c>
      <c r="D267" t="s">
        <v>2806</v>
      </c>
      <c r="E267" t="s">
        <v>2807</v>
      </c>
      <c r="F267" t="s">
        <v>2153</v>
      </c>
      <c r="G267">
        <v>9</v>
      </c>
      <c r="H267" s="72" t="s">
        <v>2741</v>
      </c>
      <c r="I267" s="72" t="s">
        <v>182</v>
      </c>
      <c r="J267" s="72" t="s">
        <v>183</v>
      </c>
      <c r="K267" s="72" t="s">
        <v>184</v>
      </c>
      <c r="L267" s="72" t="s">
        <v>812</v>
      </c>
      <c r="M267" s="72" t="s">
        <v>2808</v>
      </c>
      <c r="N267" s="72"/>
      <c r="O267" s="72"/>
      <c r="P267" s="72" t="s">
        <v>2809</v>
      </c>
      <c r="Q267" s="72" t="s">
        <v>2810</v>
      </c>
      <c r="R267" s="72" t="s">
        <v>2811</v>
      </c>
      <c r="S267" s="72" t="s">
        <v>2812</v>
      </c>
      <c r="T267" s="72" t="s">
        <v>2813</v>
      </c>
      <c r="U267" s="72" t="s">
        <v>251</v>
      </c>
      <c r="V267" s="72" t="s">
        <v>176</v>
      </c>
      <c r="W267">
        <v>70</v>
      </c>
      <c r="X267">
        <v>70</v>
      </c>
      <c r="Y267">
        <v>0</v>
      </c>
      <c r="Z267">
        <v>500</v>
      </c>
      <c r="AA267">
        <v>350</v>
      </c>
      <c r="AB267">
        <v>0</v>
      </c>
      <c r="AC267" s="72" t="s">
        <v>191</v>
      </c>
      <c r="AD267" s="72" t="s">
        <v>192</v>
      </c>
      <c r="AE267" s="72" t="s">
        <v>176</v>
      </c>
      <c r="AF267" s="81" t="str">
        <f t="shared" si="16"/>
        <v>Afridev Handpump</v>
      </c>
      <c r="AG267" s="72" t="s">
        <v>193</v>
      </c>
      <c r="AH267" s="72" t="s">
        <v>191</v>
      </c>
      <c r="AI267" s="72" t="s">
        <v>16432</v>
      </c>
      <c r="AL267" t="str">
        <f t="shared" si="17"/>
        <v>Protected</v>
      </c>
      <c r="AM267">
        <v>1999</v>
      </c>
      <c r="AN267" s="72" t="s">
        <v>191</v>
      </c>
      <c r="AQ267" t="str">
        <f t="shared" si="18"/>
        <v xml:space="preserve">Normal </v>
      </c>
      <c r="AR267" s="72" t="s">
        <v>191</v>
      </c>
      <c r="AS267">
        <v>1</v>
      </c>
      <c r="AT267">
        <v>70</v>
      </c>
      <c r="AU267" s="72" t="s">
        <v>195</v>
      </c>
      <c r="AV267" s="72" t="s">
        <v>194</v>
      </c>
      <c r="AY267" s="72" t="s">
        <v>191</v>
      </c>
      <c r="AZ267">
        <v>618</v>
      </c>
      <c r="BA267" s="72" t="s">
        <v>93</v>
      </c>
      <c r="BB267" s="72" t="s">
        <v>194</v>
      </c>
      <c r="BD267" s="72" t="s">
        <v>191</v>
      </c>
      <c r="BE267" s="73">
        <v>0.16</v>
      </c>
      <c r="BF267" s="72" t="s">
        <v>191</v>
      </c>
      <c r="BG267" s="72" t="s">
        <v>196</v>
      </c>
      <c r="BH267" s="72" t="s">
        <v>176</v>
      </c>
      <c r="BI267" s="81" t="str">
        <f t="shared" si="19"/>
        <v xml:space="preserve">Turbidity </v>
      </c>
      <c r="BJ267" s="72" t="s">
        <v>191</v>
      </c>
      <c r="BN267">
        <v>52</v>
      </c>
      <c r="BO267">
        <v>24</v>
      </c>
      <c r="BP267" s="72" t="s">
        <v>194</v>
      </c>
      <c r="BR267" s="72" t="s">
        <v>194</v>
      </c>
      <c r="BT267">
        <v>20</v>
      </c>
      <c r="BU267">
        <v>2</v>
      </c>
      <c r="BV267" s="72" t="s">
        <v>191</v>
      </c>
      <c r="BW267" s="72" t="s">
        <v>197</v>
      </c>
      <c r="BX267" t="s">
        <v>2814</v>
      </c>
    </row>
    <row r="268" spans="1:76" x14ac:dyDescent="0.45">
      <c r="A268" t="s">
        <v>2815</v>
      </c>
      <c r="B268" t="s">
        <v>176</v>
      </c>
      <c r="C268" t="s">
        <v>216</v>
      </c>
      <c r="D268" t="s">
        <v>2816</v>
      </c>
      <c r="E268" t="s">
        <v>2817</v>
      </c>
      <c r="F268" t="s">
        <v>1101</v>
      </c>
      <c r="G268">
        <v>9</v>
      </c>
      <c r="H268" s="72" t="s">
        <v>1948</v>
      </c>
      <c r="I268" s="72" t="s">
        <v>182</v>
      </c>
      <c r="J268" s="72" t="s">
        <v>183</v>
      </c>
      <c r="K268" s="72" t="s">
        <v>220</v>
      </c>
      <c r="L268" s="72" t="s">
        <v>1209</v>
      </c>
      <c r="M268" s="72" t="s">
        <v>2633</v>
      </c>
      <c r="N268" s="72"/>
      <c r="O268" s="72"/>
      <c r="P268" s="72" t="s">
        <v>2818</v>
      </c>
      <c r="Q268" s="72" t="s">
        <v>2819</v>
      </c>
      <c r="R268" s="72" t="s">
        <v>1002</v>
      </c>
      <c r="S268" s="72" t="s">
        <v>2820</v>
      </c>
      <c r="T268" s="72" t="s">
        <v>2633</v>
      </c>
      <c r="U268" s="72" t="s">
        <v>251</v>
      </c>
      <c r="V268" s="72" t="s">
        <v>176</v>
      </c>
      <c r="W268">
        <v>96</v>
      </c>
      <c r="X268">
        <v>96</v>
      </c>
      <c r="Y268">
        <v>0</v>
      </c>
      <c r="Z268">
        <v>125</v>
      </c>
      <c r="AA268">
        <v>480</v>
      </c>
      <c r="AB268">
        <v>0</v>
      </c>
      <c r="AC268" s="72" t="s">
        <v>191</v>
      </c>
      <c r="AD268" s="72" t="s">
        <v>192</v>
      </c>
      <c r="AE268" s="72" t="s">
        <v>176</v>
      </c>
      <c r="AF268" s="81" t="str">
        <f t="shared" si="16"/>
        <v>Afridev Handpump</v>
      </c>
      <c r="AG268" s="72" t="s">
        <v>193</v>
      </c>
      <c r="AH268" s="72" t="s">
        <v>191</v>
      </c>
      <c r="AI268" s="72" t="s">
        <v>16432</v>
      </c>
      <c r="AL268" t="str">
        <f t="shared" si="17"/>
        <v>Protected</v>
      </c>
      <c r="AM268">
        <v>2018</v>
      </c>
      <c r="AN268" s="72" t="s">
        <v>191</v>
      </c>
      <c r="AQ268" t="str">
        <f t="shared" si="18"/>
        <v xml:space="preserve">Poor </v>
      </c>
      <c r="AR268" s="72" t="s">
        <v>191</v>
      </c>
      <c r="AS268">
        <v>0</v>
      </c>
      <c r="AT268">
        <v>0</v>
      </c>
      <c r="AU268" s="72" t="s">
        <v>195</v>
      </c>
      <c r="AV268" s="72" t="s">
        <v>194</v>
      </c>
      <c r="AY268" s="72" t="s">
        <v>191</v>
      </c>
      <c r="AZ268">
        <v>919</v>
      </c>
      <c r="BA268" s="72" t="s">
        <v>93</v>
      </c>
      <c r="BB268" s="72" t="s">
        <v>194</v>
      </c>
      <c r="BD268" s="72" t="s">
        <v>191</v>
      </c>
      <c r="BE268" s="73">
        <v>26.7</v>
      </c>
      <c r="BF268" s="72" t="s">
        <v>191</v>
      </c>
      <c r="BG268" s="72" t="s">
        <v>196</v>
      </c>
      <c r="BH268" s="72" t="s">
        <v>176</v>
      </c>
      <c r="BI268" s="81" t="str">
        <f t="shared" si="19"/>
        <v xml:space="preserve">Turbidity </v>
      </c>
      <c r="BJ268" s="72" t="s">
        <v>191</v>
      </c>
      <c r="BN268">
        <v>56</v>
      </c>
      <c r="BO268">
        <v>24</v>
      </c>
      <c r="BP268" s="72" t="s">
        <v>194</v>
      </c>
      <c r="BR268" s="72" t="s">
        <v>194</v>
      </c>
      <c r="BT268">
        <v>20</v>
      </c>
      <c r="BU268">
        <v>6</v>
      </c>
      <c r="BV268" s="72" t="s">
        <v>194</v>
      </c>
      <c r="BW268" s="72" t="s">
        <v>227</v>
      </c>
      <c r="BX268" t="s">
        <v>2821</v>
      </c>
    </row>
    <row r="269" spans="1:76" x14ac:dyDescent="0.45">
      <c r="A269" t="s">
        <v>2822</v>
      </c>
      <c r="B269" t="s">
        <v>176</v>
      </c>
      <c r="C269" t="s">
        <v>265</v>
      </c>
      <c r="D269" t="s">
        <v>2823</v>
      </c>
      <c r="E269" t="s">
        <v>2824</v>
      </c>
      <c r="F269" t="s">
        <v>2825</v>
      </c>
      <c r="G269">
        <v>9</v>
      </c>
      <c r="H269" s="72" t="s">
        <v>2741</v>
      </c>
      <c r="I269" s="72" t="s">
        <v>182</v>
      </c>
      <c r="J269" s="72" t="s">
        <v>183</v>
      </c>
      <c r="K269" s="72" t="s">
        <v>184</v>
      </c>
      <c r="L269" s="72" t="s">
        <v>812</v>
      </c>
      <c r="M269" s="72" t="s">
        <v>2808</v>
      </c>
      <c r="N269" s="72"/>
      <c r="O269" s="72"/>
      <c r="P269" s="72" t="s">
        <v>2826</v>
      </c>
      <c r="Q269" s="72" t="s">
        <v>2827</v>
      </c>
      <c r="R269" s="72" t="s">
        <v>2828</v>
      </c>
      <c r="S269" s="72" t="s">
        <v>2829</v>
      </c>
      <c r="T269" s="72" t="s">
        <v>2830</v>
      </c>
      <c r="U269" s="72" t="s">
        <v>190</v>
      </c>
      <c r="V269" s="72" t="s">
        <v>176</v>
      </c>
      <c r="W269">
        <v>70</v>
      </c>
      <c r="X269">
        <v>70</v>
      </c>
      <c r="Y269">
        <v>0</v>
      </c>
      <c r="Z269">
        <v>110</v>
      </c>
      <c r="AA269">
        <v>350</v>
      </c>
      <c r="AB269">
        <v>0</v>
      </c>
      <c r="AC269" s="72" t="s">
        <v>191</v>
      </c>
      <c r="AD269" s="72" t="s">
        <v>192</v>
      </c>
      <c r="AE269" s="72" t="s">
        <v>176</v>
      </c>
      <c r="AF269" s="81" t="str">
        <f t="shared" si="16"/>
        <v>Afridev Handpump</v>
      </c>
      <c r="AG269" s="72" t="s">
        <v>193</v>
      </c>
      <c r="AH269" s="72" t="s">
        <v>191</v>
      </c>
      <c r="AI269" s="72" t="s">
        <v>16432</v>
      </c>
      <c r="AL269" t="str">
        <f t="shared" si="17"/>
        <v>Protected</v>
      </c>
      <c r="AM269">
        <v>2019</v>
      </c>
      <c r="AN269" s="72" t="s">
        <v>191</v>
      </c>
      <c r="AQ269" t="str">
        <f t="shared" si="18"/>
        <v xml:space="preserve">Normal </v>
      </c>
      <c r="AR269" s="72" t="s">
        <v>194</v>
      </c>
      <c r="AU269" s="72" t="s">
        <v>195</v>
      </c>
      <c r="AV269" s="72" t="s">
        <v>194</v>
      </c>
      <c r="AY269" s="72" t="s">
        <v>191</v>
      </c>
      <c r="AZ269">
        <v>619</v>
      </c>
      <c r="BA269" s="72" t="s">
        <v>93</v>
      </c>
      <c r="BB269" s="72" t="s">
        <v>194</v>
      </c>
      <c r="BD269" s="72" t="s">
        <v>191</v>
      </c>
      <c r="BE269" s="73">
        <v>0.47</v>
      </c>
      <c r="BF269" s="72" t="s">
        <v>191</v>
      </c>
      <c r="BG269" s="72" t="s">
        <v>196</v>
      </c>
      <c r="BH269" s="72" t="s">
        <v>176</v>
      </c>
      <c r="BI269" s="81" t="str">
        <f t="shared" si="19"/>
        <v xml:space="preserve">Turbidity </v>
      </c>
      <c r="BJ269" s="72" t="s">
        <v>191</v>
      </c>
      <c r="BN269">
        <v>43</v>
      </c>
      <c r="BO269">
        <v>24</v>
      </c>
      <c r="BP269" s="72" t="s">
        <v>194</v>
      </c>
      <c r="BR269" s="72" t="s">
        <v>194</v>
      </c>
      <c r="BT269">
        <v>20</v>
      </c>
      <c r="BU269">
        <v>2</v>
      </c>
      <c r="BV269" s="72" t="s">
        <v>191</v>
      </c>
      <c r="BW269" s="72" t="s">
        <v>197</v>
      </c>
      <c r="BX269" t="s">
        <v>2831</v>
      </c>
    </row>
    <row r="270" spans="1:76" x14ac:dyDescent="0.45">
      <c r="A270" t="s">
        <v>2832</v>
      </c>
      <c r="B270" t="s">
        <v>176</v>
      </c>
      <c r="C270" t="s">
        <v>600</v>
      </c>
      <c r="D270" t="s">
        <v>2833</v>
      </c>
      <c r="E270" t="s">
        <v>2834</v>
      </c>
      <c r="F270" t="s">
        <v>1256</v>
      </c>
      <c r="G270">
        <v>9</v>
      </c>
      <c r="H270" s="72" t="s">
        <v>2741</v>
      </c>
      <c r="I270" s="72" t="s">
        <v>182</v>
      </c>
      <c r="J270" s="72" t="s">
        <v>183</v>
      </c>
      <c r="K270" s="72" t="s">
        <v>605</v>
      </c>
      <c r="L270" s="72" t="s">
        <v>1392</v>
      </c>
      <c r="M270" s="72" t="s">
        <v>1392</v>
      </c>
      <c r="N270" s="72"/>
      <c r="O270" s="72"/>
      <c r="P270" s="72" t="s">
        <v>2835</v>
      </c>
      <c r="Q270" s="72" t="s">
        <v>2836</v>
      </c>
      <c r="R270" s="72" t="s">
        <v>1012</v>
      </c>
      <c r="S270" s="72" t="s">
        <v>2837</v>
      </c>
      <c r="T270" s="72" t="s">
        <v>2838</v>
      </c>
      <c r="U270" s="72" t="s">
        <v>251</v>
      </c>
      <c r="V270" s="72" t="s">
        <v>176</v>
      </c>
      <c r="W270">
        <v>500</v>
      </c>
      <c r="X270">
        <v>410</v>
      </c>
      <c r="Y270">
        <v>0</v>
      </c>
      <c r="Z270">
        <v>550</v>
      </c>
      <c r="AA270">
        <v>410</v>
      </c>
      <c r="AB270">
        <v>90</v>
      </c>
      <c r="AC270" s="72" t="s">
        <v>191</v>
      </c>
      <c r="AD270" s="72" t="s">
        <v>192</v>
      </c>
      <c r="AE270" s="72" t="s">
        <v>176</v>
      </c>
      <c r="AF270" s="81" t="str">
        <f t="shared" si="16"/>
        <v>Afridev Handpump</v>
      </c>
      <c r="AG270" s="72" t="s">
        <v>193</v>
      </c>
      <c r="AH270" s="72" t="s">
        <v>191</v>
      </c>
      <c r="AI270" s="72" t="s">
        <v>16432</v>
      </c>
      <c r="AL270" t="str">
        <f t="shared" si="17"/>
        <v>Protected</v>
      </c>
      <c r="AM270">
        <v>1995</v>
      </c>
      <c r="AN270" s="72" t="s">
        <v>191</v>
      </c>
      <c r="AQ270" t="str">
        <f t="shared" si="18"/>
        <v xml:space="preserve">Normal </v>
      </c>
      <c r="AR270" s="72" t="s">
        <v>191</v>
      </c>
      <c r="AS270">
        <v>1</v>
      </c>
      <c r="AT270">
        <v>2</v>
      </c>
      <c r="AU270" s="72" t="s">
        <v>195</v>
      </c>
      <c r="AV270" s="72" t="s">
        <v>194</v>
      </c>
      <c r="AY270" s="72" t="s">
        <v>191</v>
      </c>
      <c r="AZ270">
        <v>1312</v>
      </c>
      <c r="BA270" s="72" t="s">
        <v>93</v>
      </c>
      <c r="BB270" s="72" t="s">
        <v>194</v>
      </c>
      <c r="BD270" s="72" t="s">
        <v>191</v>
      </c>
      <c r="BE270" s="73">
        <v>0.23</v>
      </c>
      <c r="BF270" s="72" t="s">
        <v>191</v>
      </c>
      <c r="BG270" s="72" t="s">
        <v>196</v>
      </c>
      <c r="BH270" s="72" t="s">
        <v>176</v>
      </c>
      <c r="BI270" s="81" t="str">
        <f t="shared" si="19"/>
        <v xml:space="preserve">Turbidity </v>
      </c>
      <c r="BJ270" s="72" t="s">
        <v>191</v>
      </c>
      <c r="BN270">
        <v>56</v>
      </c>
      <c r="BO270">
        <v>24</v>
      </c>
      <c r="BP270" s="72" t="s">
        <v>194</v>
      </c>
      <c r="BR270" s="72" t="s">
        <v>194</v>
      </c>
      <c r="BT270">
        <v>20</v>
      </c>
      <c r="BU270">
        <v>6</v>
      </c>
      <c r="BV270" s="72" t="s">
        <v>191</v>
      </c>
      <c r="BW270" s="72" t="s">
        <v>197</v>
      </c>
      <c r="BX270" t="s">
        <v>2839</v>
      </c>
    </row>
    <row r="271" spans="1:76" x14ac:dyDescent="0.45">
      <c r="A271" t="s">
        <v>2840</v>
      </c>
      <c r="B271" t="s">
        <v>176</v>
      </c>
      <c r="C271" t="s">
        <v>297</v>
      </c>
      <c r="D271" t="s">
        <v>2841</v>
      </c>
      <c r="E271" t="s">
        <v>2842</v>
      </c>
      <c r="F271" t="s">
        <v>2843</v>
      </c>
      <c r="G271">
        <v>9</v>
      </c>
      <c r="H271" s="72" t="s">
        <v>2741</v>
      </c>
      <c r="I271" s="72" t="s">
        <v>182</v>
      </c>
      <c r="J271" s="72" t="s">
        <v>183</v>
      </c>
      <c r="K271" s="72" t="s">
        <v>204</v>
      </c>
      <c r="L271" s="72" t="s">
        <v>2779</v>
      </c>
      <c r="M271" s="72" t="s">
        <v>2844</v>
      </c>
      <c r="N271" s="72"/>
      <c r="O271" s="72"/>
      <c r="P271" s="72" t="s">
        <v>2845</v>
      </c>
      <c r="Q271" s="72" t="s">
        <v>2846</v>
      </c>
      <c r="R271" s="72" t="s">
        <v>2847</v>
      </c>
      <c r="S271" s="72" t="s">
        <v>2848</v>
      </c>
      <c r="T271" s="72" t="s">
        <v>2849</v>
      </c>
      <c r="U271" s="72" t="s">
        <v>251</v>
      </c>
      <c r="V271" s="72" t="s">
        <v>176</v>
      </c>
      <c r="W271">
        <v>188</v>
      </c>
      <c r="X271">
        <v>188</v>
      </c>
      <c r="Y271">
        <v>0</v>
      </c>
      <c r="Z271">
        <v>940</v>
      </c>
      <c r="AA271">
        <v>940</v>
      </c>
      <c r="AB271">
        <v>0</v>
      </c>
      <c r="AC271" s="72" t="s">
        <v>191</v>
      </c>
      <c r="AD271" s="72" t="s">
        <v>192</v>
      </c>
      <c r="AE271" s="72" t="s">
        <v>176</v>
      </c>
      <c r="AF271" s="81" t="str">
        <f t="shared" si="16"/>
        <v>Afridev Handpump</v>
      </c>
      <c r="AG271" s="72" t="s">
        <v>193</v>
      </c>
      <c r="AH271" s="72" t="s">
        <v>191</v>
      </c>
      <c r="AI271" s="72" t="s">
        <v>16432</v>
      </c>
      <c r="AL271" t="str">
        <f t="shared" si="17"/>
        <v>Protected</v>
      </c>
      <c r="AM271">
        <v>1999</v>
      </c>
      <c r="AN271" s="72" t="s">
        <v>191</v>
      </c>
      <c r="AQ271" t="str">
        <f t="shared" si="18"/>
        <v xml:space="preserve">Normal </v>
      </c>
      <c r="AR271" s="72" t="s">
        <v>194</v>
      </c>
      <c r="AU271" s="72" t="s">
        <v>195</v>
      </c>
      <c r="AV271" s="72" t="s">
        <v>194</v>
      </c>
      <c r="AY271" s="72" t="s">
        <v>191</v>
      </c>
      <c r="AZ271">
        <v>1114</v>
      </c>
      <c r="BA271" s="72" t="s">
        <v>93</v>
      </c>
      <c r="BB271" s="72" t="s">
        <v>194</v>
      </c>
      <c r="BD271" s="72" t="s">
        <v>191</v>
      </c>
      <c r="BE271" s="73">
        <v>0.39</v>
      </c>
      <c r="BF271" s="72" t="s">
        <v>194</v>
      </c>
      <c r="BG271" s="80" t="s">
        <v>196</v>
      </c>
      <c r="BI271" s="81" t="str">
        <f t="shared" si="19"/>
        <v xml:space="preserve">Turbidity </v>
      </c>
      <c r="BN271">
        <v>55</v>
      </c>
      <c r="BO271">
        <v>24</v>
      </c>
      <c r="BP271" s="72" t="s">
        <v>194</v>
      </c>
      <c r="BR271" s="72" t="s">
        <v>194</v>
      </c>
      <c r="BT271">
        <v>40</v>
      </c>
      <c r="BU271">
        <v>4</v>
      </c>
      <c r="BV271" s="72" t="s">
        <v>191</v>
      </c>
      <c r="BW271" s="72" t="s">
        <v>197</v>
      </c>
      <c r="BX271" t="s">
        <v>2850</v>
      </c>
    </row>
    <row r="272" spans="1:76" x14ac:dyDescent="0.45">
      <c r="A272" t="s">
        <v>2851</v>
      </c>
      <c r="B272" t="s">
        <v>176</v>
      </c>
      <c r="C272" t="s">
        <v>880</v>
      </c>
      <c r="D272" t="s">
        <v>2852</v>
      </c>
      <c r="E272" t="s">
        <v>2853</v>
      </c>
      <c r="F272" t="s">
        <v>2854</v>
      </c>
      <c r="G272">
        <v>9</v>
      </c>
      <c r="H272" s="72" t="s">
        <v>2741</v>
      </c>
      <c r="I272" s="72" t="s">
        <v>182</v>
      </c>
      <c r="J272" s="72" t="s">
        <v>183</v>
      </c>
      <c r="K272" s="72" t="s">
        <v>204</v>
      </c>
      <c r="L272" s="72" t="s">
        <v>1545</v>
      </c>
      <c r="M272" s="72" t="s">
        <v>1545</v>
      </c>
      <c r="N272" s="72"/>
      <c r="O272" s="72"/>
      <c r="P272" s="72" t="s">
        <v>2855</v>
      </c>
      <c r="Q272" s="72" t="s">
        <v>2856</v>
      </c>
      <c r="R272" s="72" t="s">
        <v>1578</v>
      </c>
      <c r="S272" s="72" t="s">
        <v>2857</v>
      </c>
      <c r="T272" s="72" t="s">
        <v>2858</v>
      </c>
      <c r="U272" s="72" t="s">
        <v>176</v>
      </c>
      <c r="V272" s="72" t="s">
        <v>1618</v>
      </c>
      <c r="W272">
        <v>15</v>
      </c>
      <c r="X272">
        <v>15</v>
      </c>
      <c r="Y272">
        <v>0</v>
      </c>
      <c r="Z272">
        <v>75</v>
      </c>
      <c r="AA272">
        <v>75</v>
      </c>
      <c r="AB272">
        <v>0</v>
      </c>
      <c r="AC272" s="72" t="s">
        <v>191</v>
      </c>
      <c r="AD272" s="72" t="s">
        <v>192</v>
      </c>
      <c r="AE272" s="72" t="s">
        <v>176</v>
      </c>
      <c r="AF272" s="81" t="str">
        <f t="shared" si="16"/>
        <v>Afridev Handpump</v>
      </c>
      <c r="AG272" s="72" t="s">
        <v>193</v>
      </c>
      <c r="AH272" s="72" t="s">
        <v>191</v>
      </c>
      <c r="AI272" s="72" t="s">
        <v>16432</v>
      </c>
      <c r="AL272" t="str">
        <f t="shared" si="17"/>
        <v>Protected</v>
      </c>
      <c r="AM272">
        <v>2016</v>
      </c>
      <c r="AN272" s="72" t="s">
        <v>191</v>
      </c>
      <c r="AQ272" t="str">
        <f t="shared" si="18"/>
        <v xml:space="preserve">Normal </v>
      </c>
      <c r="AR272" s="72" t="s">
        <v>194</v>
      </c>
      <c r="AU272" s="72" t="s">
        <v>195</v>
      </c>
      <c r="AV272" s="72" t="s">
        <v>194</v>
      </c>
      <c r="AY272" s="72" t="s">
        <v>191</v>
      </c>
      <c r="AZ272">
        <v>821</v>
      </c>
      <c r="BA272" s="72" t="s">
        <v>93</v>
      </c>
      <c r="BB272" s="72" t="s">
        <v>194</v>
      </c>
      <c r="BD272" s="72" t="s">
        <v>191</v>
      </c>
      <c r="BE272" s="73">
        <v>0.37</v>
      </c>
      <c r="BF272" s="72" t="s">
        <v>191</v>
      </c>
      <c r="BG272" s="72" t="s">
        <v>196</v>
      </c>
      <c r="BH272" s="72" t="s">
        <v>176</v>
      </c>
      <c r="BI272" s="81" t="str">
        <f t="shared" si="19"/>
        <v xml:space="preserve">Turbidity </v>
      </c>
      <c r="BJ272" s="72" t="s">
        <v>191</v>
      </c>
      <c r="BN272">
        <v>30</v>
      </c>
      <c r="BO272">
        <v>24</v>
      </c>
      <c r="BP272" s="72" t="s">
        <v>194</v>
      </c>
      <c r="BR272" s="72" t="s">
        <v>194</v>
      </c>
      <c r="BT272">
        <v>40</v>
      </c>
      <c r="BU272">
        <v>5</v>
      </c>
      <c r="BV272" s="72" t="s">
        <v>191</v>
      </c>
      <c r="BW272" s="72" t="s">
        <v>197</v>
      </c>
      <c r="BX272" t="s">
        <v>2859</v>
      </c>
    </row>
    <row r="273" spans="1:76" x14ac:dyDescent="0.45">
      <c r="A273" t="s">
        <v>2860</v>
      </c>
      <c r="B273" t="s">
        <v>176</v>
      </c>
      <c r="C273" t="s">
        <v>457</v>
      </c>
      <c r="D273" t="s">
        <v>2861</v>
      </c>
      <c r="E273" t="s">
        <v>2862</v>
      </c>
      <c r="F273" t="s">
        <v>2397</v>
      </c>
      <c r="G273">
        <v>9</v>
      </c>
      <c r="H273" s="72" t="s">
        <v>2741</v>
      </c>
      <c r="I273" s="72" t="s">
        <v>182</v>
      </c>
      <c r="J273" s="72" t="s">
        <v>183</v>
      </c>
      <c r="K273" s="72" t="s">
        <v>184</v>
      </c>
      <c r="L273" s="72" t="s">
        <v>2598</v>
      </c>
      <c r="M273" s="72" t="s">
        <v>2863</v>
      </c>
      <c r="N273" s="72"/>
      <c r="O273" s="72"/>
      <c r="P273" s="72" t="s">
        <v>2864</v>
      </c>
      <c r="Q273" s="72" t="s">
        <v>2865</v>
      </c>
      <c r="R273" s="72" t="s">
        <v>2866</v>
      </c>
      <c r="S273" s="72" t="s">
        <v>2867</v>
      </c>
      <c r="T273" s="72" t="s">
        <v>2868</v>
      </c>
      <c r="U273" s="72" t="s">
        <v>176</v>
      </c>
      <c r="V273" s="72" t="s">
        <v>2726</v>
      </c>
      <c r="W273">
        <v>171</v>
      </c>
      <c r="X273">
        <v>171</v>
      </c>
      <c r="Y273">
        <v>15</v>
      </c>
      <c r="Z273">
        <v>75</v>
      </c>
      <c r="AA273">
        <v>780</v>
      </c>
      <c r="AB273">
        <v>75</v>
      </c>
      <c r="AC273" s="72" t="s">
        <v>194</v>
      </c>
      <c r="AF273" s="81" t="str">
        <f t="shared" si="16"/>
        <v/>
      </c>
      <c r="AJ273" s="72" t="s">
        <v>867</v>
      </c>
      <c r="AK273" s="72" t="s">
        <v>176</v>
      </c>
      <c r="AL273" t="str">
        <f t="shared" si="17"/>
        <v>Unprotected well</v>
      </c>
      <c r="AQ273" t="str">
        <f t="shared" si="18"/>
        <v xml:space="preserve"> </v>
      </c>
      <c r="BE273"/>
      <c r="BI273" s="81" t="str">
        <f t="shared" si="19"/>
        <v xml:space="preserve"> </v>
      </c>
      <c r="BX273" t="s">
        <v>2869</v>
      </c>
    </row>
    <row r="274" spans="1:76" x14ac:dyDescent="0.45">
      <c r="A274" t="s">
        <v>2870</v>
      </c>
      <c r="B274" t="s">
        <v>176</v>
      </c>
      <c r="C274" t="s">
        <v>265</v>
      </c>
      <c r="D274" t="s">
        <v>2871</v>
      </c>
      <c r="E274" t="s">
        <v>2872</v>
      </c>
      <c r="F274" t="s">
        <v>1929</v>
      </c>
      <c r="G274">
        <v>9</v>
      </c>
      <c r="H274" s="72" t="s">
        <v>2741</v>
      </c>
      <c r="I274" s="72" t="s">
        <v>182</v>
      </c>
      <c r="J274" s="72" t="s">
        <v>183</v>
      </c>
      <c r="K274" s="72" t="s">
        <v>184</v>
      </c>
      <c r="L274" s="72" t="s">
        <v>812</v>
      </c>
      <c r="M274" s="72" t="s">
        <v>2808</v>
      </c>
      <c r="N274" s="72"/>
      <c r="O274" s="72"/>
      <c r="P274" s="72" t="s">
        <v>2873</v>
      </c>
      <c r="Q274" s="72" t="s">
        <v>2874</v>
      </c>
      <c r="R274" s="72" t="s">
        <v>433</v>
      </c>
      <c r="S274" s="72" t="s">
        <v>2875</v>
      </c>
      <c r="T274" s="72" t="s">
        <v>2876</v>
      </c>
      <c r="U274" s="72" t="s">
        <v>251</v>
      </c>
      <c r="V274" s="72" t="s">
        <v>176</v>
      </c>
      <c r="W274">
        <v>70</v>
      </c>
      <c r="X274">
        <v>70</v>
      </c>
      <c r="Y274">
        <v>0</v>
      </c>
      <c r="Z274">
        <v>300</v>
      </c>
      <c r="AA274">
        <v>350</v>
      </c>
      <c r="AB274">
        <v>0</v>
      </c>
      <c r="AC274" s="72" t="s">
        <v>191</v>
      </c>
      <c r="AD274" s="72" t="s">
        <v>192</v>
      </c>
      <c r="AE274" s="72" t="s">
        <v>176</v>
      </c>
      <c r="AF274" s="81" t="str">
        <f t="shared" si="16"/>
        <v>Afridev Handpump</v>
      </c>
      <c r="AG274" s="72" t="s">
        <v>193</v>
      </c>
      <c r="AH274" s="72" t="s">
        <v>191</v>
      </c>
      <c r="AI274" s="72" t="s">
        <v>16432</v>
      </c>
      <c r="AL274" t="str">
        <f t="shared" si="17"/>
        <v>Protected</v>
      </c>
      <c r="AM274">
        <v>2013</v>
      </c>
      <c r="AN274" s="72" t="s">
        <v>191</v>
      </c>
      <c r="AQ274" t="str">
        <f t="shared" si="18"/>
        <v xml:space="preserve">Normal </v>
      </c>
      <c r="AR274" s="72" t="s">
        <v>191</v>
      </c>
      <c r="AS274">
        <v>3</v>
      </c>
      <c r="AT274">
        <v>14</v>
      </c>
      <c r="AU274" s="72" t="s">
        <v>195</v>
      </c>
      <c r="AV274" s="72" t="s">
        <v>194</v>
      </c>
      <c r="AY274" s="72" t="s">
        <v>191</v>
      </c>
      <c r="AZ274">
        <v>620</v>
      </c>
      <c r="BA274" s="72" t="s">
        <v>93</v>
      </c>
      <c r="BB274" s="72" t="s">
        <v>194</v>
      </c>
      <c r="BD274" s="72" t="s">
        <v>191</v>
      </c>
      <c r="BE274" s="73">
        <v>0.53</v>
      </c>
      <c r="BF274" s="72" t="s">
        <v>191</v>
      </c>
      <c r="BG274" s="72" t="s">
        <v>196</v>
      </c>
      <c r="BH274" s="72" t="s">
        <v>176</v>
      </c>
      <c r="BI274" s="81" t="str">
        <f t="shared" si="19"/>
        <v xml:space="preserve">Turbidity </v>
      </c>
      <c r="BJ274" s="72" t="s">
        <v>191</v>
      </c>
      <c r="BN274">
        <v>75</v>
      </c>
      <c r="BO274">
        <v>24</v>
      </c>
      <c r="BP274" s="72" t="s">
        <v>194</v>
      </c>
      <c r="BR274" s="72" t="s">
        <v>194</v>
      </c>
      <c r="BT274">
        <v>20</v>
      </c>
      <c r="BU274">
        <v>2</v>
      </c>
      <c r="BV274" s="72" t="s">
        <v>191</v>
      </c>
      <c r="BW274" s="72" t="s">
        <v>197</v>
      </c>
      <c r="BX274" t="s">
        <v>2877</v>
      </c>
    </row>
    <row r="275" spans="1:76" x14ac:dyDescent="0.45">
      <c r="A275" t="s">
        <v>2878</v>
      </c>
      <c r="B275" t="s">
        <v>176</v>
      </c>
      <c r="C275" t="s">
        <v>216</v>
      </c>
      <c r="D275" t="s">
        <v>2879</v>
      </c>
      <c r="E275" t="s">
        <v>2880</v>
      </c>
      <c r="F275" t="s">
        <v>2881</v>
      </c>
      <c r="G275">
        <v>9</v>
      </c>
      <c r="H275" s="72" t="s">
        <v>2741</v>
      </c>
      <c r="I275" s="72" t="s">
        <v>182</v>
      </c>
      <c r="J275" s="72" t="s">
        <v>183</v>
      </c>
      <c r="K275" s="72" t="s">
        <v>220</v>
      </c>
      <c r="L275" s="72" t="s">
        <v>2054</v>
      </c>
      <c r="M275" s="72" t="s">
        <v>2882</v>
      </c>
      <c r="N275" s="72"/>
      <c r="O275" s="72"/>
      <c r="P275" s="72" t="s">
        <v>2883</v>
      </c>
      <c r="Q275" s="72" t="s">
        <v>2884</v>
      </c>
      <c r="R275" s="72" t="s">
        <v>959</v>
      </c>
      <c r="S275" s="72" t="s">
        <v>2885</v>
      </c>
      <c r="T275" s="72" t="s">
        <v>2886</v>
      </c>
      <c r="U275" s="72" t="s">
        <v>251</v>
      </c>
      <c r="V275" s="72" t="s">
        <v>176</v>
      </c>
      <c r="W275">
        <v>65</v>
      </c>
      <c r="X275">
        <v>65</v>
      </c>
      <c r="Y275">
        <v>0</v>
      </c>
      <c r="Z275">
        <v>125</v>
      </c>
      <c r="AA275">
        <v>325</v>
      </c>
      <c r="AB275">
        <v>0</v>
      </c>
      <c r="AC275" s="72" t="s">
        <v>191</v>
      </c>
      <c r="AD275" s="72" t="s">
        <v>192</v>
      </c>
      <c r="AE275" s="72" t="s">
        <v>176</v>
      </c>
      <c r="AF275" s="81" t="str">
        <f t="shared" si="16"/>
        <v>Afridev Handpump</v>
      </c>
      <c r="AG275" s="72" t="s">
        <v>193</v>
      </c>
      <c r="AH275" s="72" t="s">
        <v>191</v>
      </c>
      <c r="AI275" s="72" t="s">
        <v>16432</v>
      </c>
      <c r="AL275" t="str">
        <f t="shared" si="17"/>
        <v>Protected</v>
      </c>
      <c r="AM275">
        <v>2002</v>
      </c>
      <c r="AN275" s="72" t="s">
        <v>191</v>
      </c>
      <c r="AQ275" t="str">
        <f t="shared" si="18"/>
        <v xml:space="preserve">Normal </v>
      </c>
      <c r="AR275" s="72" t="s">
        <v>191</v>
      </c>
      <c r="AS275">
        <v>3</v>
      </c>
      <c r="AT275">
        <v>7</v>
      </c>
      <c r="AU275" s="72" t="s">
        <v>195</v>
      </c>
      <c r="AV275" s="72" t="s">
        <v>194</v>
      </c>
      <c r="AY275" s="72" t="s">
        <v>191</v>
      </c>
      <c r="AZ275">
        <v>921</v>
      </c>
      <c r="BA275" s="72" t="s">
        <v>93</v>
      </c>
      <c r="BB275" s="72" t="s">
        <v>194</v>
      </c>
      <c r="BD275" s="72" t="s">
        <v>191</v>
      </c>
      <c r="BE275" s="73">
        <v>0.28000000000000003</v>
      </c>
      <c r="BF275" s="72" t="s">
        <v>191</v>
      </c>
      <c r="BG275" s="72" t="s">
        <v>196</v>
      </c>
      <c r="BH275" s="72" t="s">
        <v>176</v>
      </c>
      <c r="BI275" s="81" t="str">
        <f t="shared" si="19"/>
        <v xml:space="preserve">Turbidity </v>
      </c>
      <c r="BJ275" s="72" t="s">
        <v>191</v>
      </c>
      <c r="BN275">
        <v>48</v>
      </c>
      <c r="BO275">
        <v>24</v>
      </c>
      <c r="BP275" s="72" t="s">
        <v>194</v>
      </c>
      <c r="BR275" s="72" t="s">
        <v>194</v>
      </c>
      <c r="BT275">
        <v>20</v>
      </c>
      <c r="BU275">
        <v>5</v>
      </c>
      <c r="BV275" s="72" t="s">
        <v>191</v>
      </c>
      <c r="BW275" s="72" t="s">
        <v>197</v>
      </c>
      <c r="BX275" t="s">
        <v>2887</v>
      </c>
    </row>
    <row r="276" spans="1:76" x14ac:dyDescent="0.45">
      <c r="A276" t="s">
        <v>2888</v>
      </c>
      <c r="B276" t="s">
        <v>176</v>
      </c>
      <c r="C276" t="s">
        <v>200</v>
      </c>
      <c r="D276" t="s">
        <v>2889</v>
      </c>
      <c r="E276" t="s">
        <v>2890</v>
      </c>
      <c r="F276" t="s">
        <v>2891</v>
      </c>
      <c r="G276">
        <v>9</v>
      </c>
      <c r="H276" s="72" t="s">
        <v>2741</v>
      </c>
      <c r="I276" s="72" t="s">
        <v>182</v>
      </c>
      <c r="J276" s="72" t="s">
        <v>183</v>
      </c>
      <c r="K276" s="72" t="s">
        <v>204</v>
      </c>
      <c r="L276" s="72" t="s">
        <v>2779</v>
      </c>
      <c r="M276" s="72" t="s">
        <v>2779</v>
      </c>
      <c r="N276" s="72"/>
      <c r="O276" s="72"/>
      <c r="P276" s="72" t="s">
        <v>2892</v>
      </c>
      <c r="Q276" s="72" t="s">
        <v>2893</v>
      </c>
      <c r="R276" s="72" t="s">
        <v>2676</v>
      </c>
      <c r="S276" s="72" t="s">
        <v>2894</v>
      </c>
      <c r="T276" s="72" t="s">
        <v>2895</v>
      </c>
      <c r="U276" s="72" t="s">
        <v>922</v>
      </c>
      <c r="V276" s="72" t="s">
        <v>176</v>
      </c>
      <c r="W276">
        <v>120</v>
      </c>
      <c r="X276">
        <v>120</v>
      </c>
      <c r="Y276">
        <v>0</v>
      </c>
      <c r="Z276">
        <v>20</v>
      </c>
      <c r="AA276">
        <v>100</v>
      </c>
      <c r="AB276">
        <v>0</v>
      </c>
      <c r="AC276" s="72" t="s">
        <v>194</v>
      </c>
      <c r="AF276" s="81" t="str">
        <f t="shared" si="16"/>
        <v/>
      </c>
      <c r="AJ276" s="72" t="s">
        <v>867</v>
      </c>
      <c r="AK276" s="72" t="s">
        <v>176</v>
      </c>
      <c r="AL276" t="str">
        <f t="shared" si="17"/>
        <v>Unprotected well</v>
      </c>
      <c r="AQ276" t="str">
        <f t="shared" si="18"/>
        <v xml:space="preserve"> </v>
      </c>
      <c r="BE276"/>
      <c r="BI276" s="81" t="str">
        <f t="shared" si="19"/>
        <v xml:space="preserve"> </v>
      </c>
      <c r="BX276" t="s">
        <v>2896</v>
      </c>
    </row>
    <row r="277" spans="1:76" x14ac:dyDescent="0.45">
      <c r="A277" t="s">
        <v>2897</v>
      </c>
      <c r="B277" t="s">
        <v>176</v>
      </c>
      <c r="C277" t="s">
        <v>200</v>
      </c>
      <c r="D277" t="s">
        <v>2898</v>
      </c>
      <c r="E277" t="s">
        <v>2899</v>
      </c>
      <c r="F277" t="s">
        <v>2900</v>
      </c>
      <c r="G277">
        <v>9</v>
      </c>
      <c r="H277" s="72" t="s">
        <v>2741</v>
      </c>
      <c r="I277" s="72" t="s">
        <v>182</v>
      </c>
      <c r="J277" s="72" t="s">
        <v>183</v>
      </c>
      <c r="K277" s="72" t="s">
        <v>204</v>
      </c>
      <c r="L277" s="72" t="s">
        <v>2779</v>
      </c>
      <c r="M277" s="72" t="s">
        <v>2779</v>
      </c>
      <c r="N277" s="72"/>
      <c r="O277" s="72"/>
      <c r="P277" s="72" t="s">
        <v>2901</v>
      </c>
      <c r="Q277" s="72" t="s">
        <v>2902</v>
      </c>
      <c r="R277" s="72" t="s">
        <v>2247</v>
      </c>
      <c r="S277" s="72" t="s">
        <v>2903</v>
      </c>
      <c r="T277" s="72" t="s">
        <v>2895</v>
      </c>
      <c r="U277" s="72" t="s">
        <v>226</v>
      </c>
      <c r="V277" s="72" t="s">
        <v>176</v>
      </c>
      <c r="W277">
        <v>120</v>
      </c>
      <c r="X277">
        <v>120</v>
      </c>
      <c r="Y277">
        <v>0</v>
      </c>
      <c r="Z277">
        <v>0</v>
      </c>
      <c r="AA277">
        <v>120</v>
      </c>
      <c r="AB277">
        <v>0</v>
      </c>
      <c r="AC277" s="72" t="s">
        <v>191</v>
      </c>
      <c r="AD277" s="72" t="s">
        <v>192</v>
      </c>
      <c r="AE277" s="72" t="s">
        <v>176</v>
      </c>
      <c r="AF277" s="81" t="str">
        <f t="shared" si="16"/>
        <v>Afridev Handpump</v>
      </c>
      <c r="AG277" s="72" t="s">
        <v>193</v>
      </c>
      <c r="AH277" s="72" t="s">
        <v>194</v>
      </c>
      <c r="AI277" s="72" t="s">
        <v>16433</v>
      </c>
      <c r="AL277" t="str">
        <f t="shared" si="17"/>
        <v>Unprotected</v>
      </c>
      <c r="AM277">
        <v>2000</v>
      </c>
      <c r="AN277" s="72" t="s">
        <v>194</v>
      </c>
      <c r="AO277" s="72" t="s">
        <v>549</v>
      </c>
      <c r="AP277" s="72" t="s">
        <v>176</v>
      </c>
      <c r="AQ277" t="str">
        <f t="shared" si="18"/>
        <v>Does not function Non functioning water point</v>
      </c>
      <c r="AR277" s="72" t="s">
        <v>194</v>
      </c>
      <c r="AU277" s="72" t="s">
        <v>194</v>
      </c>
      <c r="AV277" s="72" t="s">
        <v>194</v>
      </c>
      <c r="AY277" s="72" t="s">
        <v>194</v>
      </c>
      <c r="BB277" s="72" t="s">
        <v>194</v>
      </c>
      <c r="BD277" s="72" t="s">
        <v>194</v>
      </c>
      <c r="BE277"/>
      <c r="BF277" s="72" t="s">
        <v>194</v>
      </c>
      <c r="BG277" s="80" t="s">
        <v>196</v>
      </c>
      <c r="BI277" s="81" t="str">
        <f t="shared" si="19"/>
        <v xml:space="preserve">Turbidity </v>
      </c>
      <c r="BN277">
        <v>0</v>
      </c>
      <c r="BO277">
        <v>0</v>
      </c>
      <c r="BP277" s="72" t="s">
        <v>194</v>
      </c>
      <c r="BR277" s="72" t="s">
        <v>194</v>
      </c>
      <c r="BT277">
        <v>0</v>
      </c>
      <c r="BU277">
        <v>0</v>
      </c>
      <c r="BV277" s="72" t="s">
        <v>194</v>
      </c>
      <c r="BW277" s="72" t="s">
        <v>550</v>
      </c>
      <c r="BX277" t="s">
        <v>2904</v>
      </c>
    </row>
    <row r="278" spans="1:76" x14ac:dyDescent="0.45">
      <c r="A278" t="s">
        <v>2905</v>
      </c>
      <c r="B278" t="s">
        <v>176</v>
      </c>
      <c r="C278" t="s">
        <v>200</v>
      </c>
      <c r="D278" t="s">
        <v>2906</v>
      </c>
      <c r="E278" t="s">
        <v>2907</v>
      </c>
      <c r="F278" t="s">
        <v>2908</v>
      </c>
      <c r="G278">
        <v>9</v>
      </c>
      <c r="H278" s="72" t="s">
        <v>2741</v>
      </c>
      <c r="I278" s="72" t="s">
        <v>182</v>
      </c>
      <c r="J278" s="72" t="s">
        <v>183</v>
      </c>
      <c r="K278" s="72" t="s">
        <v>204</v>
      </c>
      <c r="L278" s="72" t="s">
        <v>2779</v>
      </c>
      <c r="M278" s="72" t="s">
        <v>2779</v>
      </c>
      <c r="N278" s="72"/>
      <c r="O278" s="72"/>
      <c r="P278" s="72" t="s">
        <v>2909</v>
      </c>
      <c r="Q278" s="72" t="s">
        <v>2910</v>
      </c>
      <c r="R278" s="72" t="s">
        <v>2911</v>
      </c>
      <c r="S278" s="72" t="s">
        <v>2912</v>
      </c>
      <c r="T278" s="72" t="s">
        <v>2895</v>
      </c>
      <c r="U278" s="72" t="s">
        <v>226</v>
      </c>
      <c r="V278" s="72" t="s">
        <v>176</v>
      </c>
      <c r="W278">
        <v>120</v>
      </c>
      <c r="X278">
        <v>120</v>
      </c>
      <c r="Y278">
        <v>0</v>
      </c>
      <c r="Z278">
        <v>100</v>
      </c>
      <c r="AA278">
        <v>100</v>
      </c>
      <c r="AB278">
        <v>0</v>
      </c>
      <c r="AC278" s="72" t="s">
        <v>191</v>
      </c>
      <c r="AD278" s="72" t="s">
        <v>192</v>
      </c>
      <c r="AE278" s="72" t="s">
        <v>176</v>
      </c>
      <c r="AF278" s="81" t="str">
        <f t="shared" si="16"/>
        <v>Afridev Handpump</v>
      </c>
      <c r="AG278" s="72" t="s">
        <v>193</v>
      </c>
      <c r="AH278" s="72" t="s">
        <v>191</v>
      </c>
      <c r="AI278" s="72" t="s">
        <v>16432</v>
      </c>
      <c r="AL278" t="str">
        <f t="shared" si="17"/>
        <v>Protected</v>
      </c>
      <c r="AM278">
        <v>1995</v>
      </c>
      <c r="AN278" s="72" t="s">
        <v>191</v>
      </c>
      <c r="AQ278" t="str">
        <f t="shared" si="18"/>
        <v xml:space="preserve">Poor </v>
      </c>
      <c r="AR278" s="72" t="s">
        <v>191</v>
      </c>
      <c r="AS278">
        <v>3</v>
      </c>
      <c r="AT278">
        <v>2</v>
      </c>
      <c r="AU278" s="72" t="s">
        <v>195</v>
      </c>
      <c r="AV278" s="72" t="s">
        <v>194</v>
      </c>
      <c r="AY278" s="72" t="s">
        <v>191</v>
      </c>
      <c r="AZ278">
        <v>317</v>
      </c>
      <c r="BA278" s="72" t="s">
        <v>93</v>
      </c>
      <c r="BB278" s="72" t="s">
        <v>194</v>
      </c>
      <c r="BD278" s="72" t="s">
        <v>191</v>
      </c>
      <c r="BE278" s="73">
        <v>7.0000000000000007E-2</v>
      </c>
      <c r="BF278" s="72" t="s">
        <v>194</v>
      </c>
      <c r="BG278" s="80" t="s">
        <v>196</v>
      </c>
      <c r="BI278" s="81" t="str">
        <f t="shared" si="19"/>
        <v xml:space="preserve">Turbidity </v>
      </c>
      <c r="BN278">
        <v>102</v>
      </c>
      <c r="BO278">
        <v>24</v>
      </c>
      <c r="BP278" s="72" t="s">
        <v>194</v>
      </c>
      <c r="BR278" s="72" t="s">
        <v>194</v>
      </c>
      <c r="BT278">
        <v>20</v>
      </c>
      <c r="BU278">
        <v>6</v>
      </c>
      <c r="BV278" s="72" t="s">
        <v>194</v>
      </c>
      <c r="BW278" s="72" t="s">
        <v>227</v>
      </c>
      <c r="BX278" t="s">
        <v>2913</v>
      </c>
    </row>
    <row r="279" spans="1:76" x14ac:dyDescent="0.45">
      <c r="A279" t="s">
        <v>2914</v>
      </c>
      <c r="B279" t="s">
        <v>176</v>
      </c>
      <c r="C279" t="s">
        <v>200</v>
      </c>
      <c r="D279" t="s">
        <v>2915</v>
      </c>
      <c r="E279" t="s">
        <v>2916</v>
      </c>
      <c r="F279" t="s">
        <v>2917</v>
      </c>
      <c r="G279">
        <v>9</v>
      </c>
      <c r="H279" s="72" t="s">
        <v>2741</v>
      </c>
      <c r="I279" s="72" t="s">
        <v>182</v>
      </c>
      <c r="J279" s="72" t="s">
        <v>183</v>
      </c>
      <c r="K279" s="72" t="s">
        <v>204</v>
      </c>
      <c r="L279" s="72" t="s">
        <v>2779</v>
      </c>
      <c r="M279" s="72" t="s">
        <v>2779</v>
      </c>
      <c r="N279" s="72"/>
      <c r="O279" s="72"/>
      <c r="P279" s="72" t="s">
        <v>2918</v>
      </c>
      <c r="Q279" s="72" t="s">
        <v>2919</v>
      </c>
      <c r="R279" s="72" t="s">
        <v>2247</v>
      </c>
      <c r="S279" s="72" t="s">
        <v>2920</v>
      </c>
      <c r="T279" s="72" t="s">
        <v>2895</v>
      </c>
      <c r="U279" s="72" t="s">
        <v>478</v>
      </c>
      <c r="V279" s="72" t="s">
        <v>176</v>
      </c>
      <c r="W279">
        <v>120</v>
      </c>
      <c r="X279">
        <v>120</v>
      </c>
      <c r="Y279">
        <v>0</v>
      </c>
      <c r="Z279">
        <v>300</v>
      </c>
      <c r="AA279">
        <v>300</v>
      </c>
      <c r="AB279">
        <v>0</v>
      </c>
      <c r="AC279" s="72" t="s">
        <v>191</v>
      </c>
      <c r="AD279" s="72" t="s">
        <v>192</v>
      </c>
      <c r="AE279" s="72" t="s">
        <v>176</v>
      </c>
      <c r="AF279" s="81" t="str">
        <f t="shared" si="16"/>
        <v>Afridev Handpump</v>
      </c>
      <c r="AG279" s="72" t="s">
        <v>193</v>
      </c>
      <c r="AH279" s="72" t="s">
        <v>191</v>
      </c>
      <c r="AI279" s="72" t="s">
        <v>16432</v>
      </c>
      <c r="AL279" t="str">
        <f t="shared" si="17"/>
        <v>Protected</v>
      </c>
      <c r="AM279">
        <v>2003</v>
      </c>
      <c r="AN279" s="72" t="s">
        <v>191</v>
      </c>
      <c r="AQ279" t="str">
        <f t="shared" si="18"/>
        <v xml:space="preserve">Normal </v>
      </c>
      <c r="AR279" s="72" t="s">
        <v>194</v>
      </c>
      <c r="AU279" s="72" t="s">
        <v>195</v>
      </c>
      <c r="AV279" s="72" t="s">
        <v>194</v>
      </c>
      <c r="AY279" s="72" t="s">
        <v>191</v>
      </c>
      <c r="AZ279">
        <v>316</v>
      </c>
      <c r="BA279" s="72" t="s">
        <v>93</v>
      </c>
      <c r="BB279" s="72" t="s">
        <v>194</v>
      </c>
      <c r="BD279" s="72" t="s">
        <v>191</v>
      </c>
      <c r="BE279" s="73">
        <v>0.13</v>
      </c>
      <c r="BF279" s="72" t="s">
        <v>194</v>
      </c>
      <c r="BG279" s="80" t="s">
        <v>196</v>
      </c>
      <c r="BI279" s="81" t="str">
        <f t="shared" si="19"/>
        <v xml:space="preserve">Turbidity </v>
      </c>
      <c r="BN279">
        <v>49</v>
      </c>
      <c r="BO279">
        <v>24</v>
      </c>
      <c r="BP279" s="72" t="s">
        <v>194</v>
      </c>
      <c r="BR279" s="72" t="s">
        <v>194</v>
      </c>
      <c r="BT279">
        <v>40</v>
      </c>
      <c r="BU279">
        <v>5</v>
      </c>
      <c r="BV279" s="72" t="s">
        <v>191</v>
      </c>
      <c r="BW279" s="72" t="s">
        <v>197</v>
      </c>
      <c r="BX279" t="s">
        <v>2921</v>
      </c>
    </row>
    <row r="280" spans="1:76" x14ac:dyDescent="0.45">
      <c r="A280" t="s">
        <v>2922</v>
      </c>
      <c r="B280" t="s">
        <v>176</v>
      </c>
      <c r="C280" t="s">
        <v>177</v>
      </c>
      <c r="D280" t="s">
        <v>2923</v>
      </c>
      <c r="E280" t="s">
        <v>2924</v>
      </c>
      <c r="F280" t="s">
        <v>2925</v>
      </c>
      <c r="G280">
        <v>9</v>
      </c>
      <c r="H280" s="72" t="s">
        <v>2741</v>
      </c>
      <c r="I280" s="72" t="s">
        <v>182</v>
      </c>
      <c r="J280" s="72" t="s">
        <v>183</v>
      </c>
      <c r="K280" s="72" t="s">
        <v>184</v>
      </c>
      <c r="L280" s="72" t="s">
        <v>2926</v>
      </c>
      <c r="M280" s="72" t="s">
        <v>2927</v>
      </c>
      <c r="N280" s="72"/>
      <c r="O280" s="72"/>
      <c r="P280" s="72" t="s">
        <v>2928</v>
      </c>
      <c r="Q280" s="72" t="s">
        <v>2929</v>
      </c>
      <c r="R280" s="72" t="s">
        <v>2930</v>
      </c>
      <c r="S280" s="72" t="s">
        <v>2931</v>
      </c>
      <c r="T280" s="72" t="s">
        <v>2932</v>
      </c>
      <c r="U280" s="72" t="s">
        <v>251</v>
      </c>
      <c r="V280" s="72" t="s">
        <v>176</v>
      </c>
      <c r="W280">
        <v>44</v>
      </c>
      <c r="X280">
        <v>44</v>
      </c>
      <c r="Y280">
        <v>0</v>
      </c>
      <c r="Z280">
        <v>220</v>
      </c>
      <c r="AA280">
        <v>220</v>
      </c>
      <c r="AB280">
        <v>0</v>
      </c>
      <c r="AC280" s="72" t="s">
        <v>191</v>
      </c>
      <c r="AD280" s="72" t="s">
        <v>192</v>
      </c>
      <c r="AE280" s="72" t="s">
        <v>176</v>
      </c>
      <c r="AF280" s="81" t="str">
        <f t="shared" si="16"/>
        <v>Afridev Handpump</v>
      </c>
      <c r="AG280" s="72" t="s">
        <v>193</v>
      </c>
      <c r="AH280" s="72" t="s">
        <v>191</v>
      </c>
      <c r="AI280" s="72" t="s">
        <v>16432</v>
      </c>
      <c r="AL280" t="str">
        <f t="shared" si="17"/>
        <v>Protected</v>
      </c>
      <c r="AM280">
        <v>1998</v>
      </c>
      <c r="AN280" s="72" t="s">
        <v>191</v>
      </c>
      <c r="AQ280" t="str">
        <f t="shared" si="18"/>
        <v xml:space="preserve">Normal </v>
      </c>
      <c r="AR280" s="72" t="s">
        <v>191</v>
      </c>
      <c r="AS280">
        <v>1</v>
      </c>
      <c r="AT280">
        <v>14</v>
      </c>
      <c r="AU280" s="72" t="s">
        <v>195</v>
      </c>
      <c r="AV280" s="72" t="s">
        <v>194</v>
      </c>
      <c r="AY280" s="72" t="s">
        <v>191</v>
      </c>
      <c r="AZ280">
        <v>425</v>
      </c>
      <c r="BA280" s="72" t="s">
        <v>93</v>
      </c>
      <c r="BB280" s="72" t="s">
        <v>194</v>
      </c>
      <c r="BD280" s="72" t="s">
        <v>191</v>
      </c>
      <c r="BE280" s="73">
        <v>0.15</v>
      </c>
      <c r="BF280" s="72" t="s">
        <v>191</v>
      </c>
      <c r="BG280" s="72" t="s">
        <v>196</v>
      </c>
      <c r="BH280" s="72" t="s">
        <v>176</v>
      </c>
      <c r="BI280" s="81" t="str">
        <f t="shared" si="19"/>
        <v xml:space="preserve">Turbidity </v>
      </c>
      <c r="BJ280" s="72" t="s">
        <v>191</v>
      </c>
      <c r="BN280">
        <v>120</v>
      </c>
      <c r="BO280">
        <v>24</v>
      </c>
      <c r="BP280" s="72" t="s">
        <v>194</v>
      </c>
      <c r="BR280" s="72" t="s">
        <v>194</v>
      </c>
      <c r="BT280">
        <v>20</v>
      </c>
      <c r="BU280">
        <v>2</v>
      </c>
      <c r="BV280" s="72" t="s">
        <v>191</v>
      </c>
      <c r="BW280" s="72" t="s">
        <v>197</v>
      </c>
      <c r="BX280" t="s">
        <v>2933</v>
      </c>
    </row>
    <row r="281" spans="1:76" x14ac:dyDescent="0.45">
      <c r="A281" t="s">
        <v>2934</v>
      </c>
      <c r="B281" t="s">
        <v>176</v>
      </c>
      <c r="C281" t="s">
        <v>339</v>
      </c>
      <c r="D281" t="s">
        <v>2935</v>
      </c>
      <c r="E281" t="s">
        <v>2936</v>
      </c>
      <c r="F281" t="s">
        <v>2937</v>
      </c>
      <c r="G281">
        <v>9</v>
      </c>
      <c r="H281" s="72" t="s">
        <v>2741</v>
      </c>
      <c r="I281" s="72" t="s">
        <v>182</v>
      </c>
      <c r="J281" s="72" t="s">
        <v>183</v>
      </c>
      <c r="K281" s="72" t="s">
        <v>184</v>
      </c>
      <c r="L281" s="72" t="s">
        <v>2926</v>
      </c>
      <c r="M281" s="72" t="s">
        <v>2938</v>
      </c>
      <c r="N281" s="72"/>
      <c r="O281" s="72"/>
      <c r="P281" s="72" t="s">
        <v>2939</v>
      </c>
      <c r="Q281" s="72" t="s">
        <v>2940</v>
      </c>
      <c r="R281" s="72" t="s">
        <v>1154</v>
      </c>
      <c r="S281" s="72" t="s">
        <v>2941</v>
      </c>
      <c r="T281" s="72" t="s">
        <v>2938</v>
      </c>
      <c r="U281" s="72" t="s">
        <v>251</v>
      </c>
      <c r="V281" s="72" t="s">
        <v>176</v>
      </c>
      <c r="W281">
        <v>111</v>
      </c>
      <c r="X281">
        <v>111</v>
      </c>
      <c r="Y281">
        <v>0</v>
      </c>
      <c r="Z281">
        <v>600</v>
      </c>
      <c r="AA281">
        <v>600</v>
      </c>
      <c r="AB281">
        <v>0</v>
      </c>
      <c r="AC281" s="72" t="s">
        <v>191</v>
      </c>
      <c r="AD281" s="72" t="s">
        <v>192</v>
      </c>
      <c r="AE281" s="72" t="s">
        <v>176</v>
      </c>
      <c r="AF281" s="81" t="str">
        <f t="shared" si="16"/>
        <v>Afridev Handpump</v>
      </c>
      <c r="AG281" s="72" t="s">
        <v>193</v>
      </c>
      <c r="AH281" s="72" t="s">
        <v>191</v>
      </c>
      <c r="AI281" s="72" t="s">
        <v>16432</v>
      </c>
      <c r="AL281" t="str">
        <f t="shared" si="17"/>
        <v>Protected</v>
      </c>
      <c r="AM281">
        <v>2011</v>
      </c>
      <c r="AN281" s="72" t="s">
        <v>194</v>
      </c>
      <c r="AO281" s="72" t="s">
        <v>549</v>
      </c>
      <c r="AP281" s="72" t="s">
        <v>176</v>
      </c>
      <c r="AQ281" t="str">
        <f t="shared" si="18"/>
        <v>Does not function Non functioning water point</v>
      </c>
      <c r="AR281" s="72" t="s">
        <v>191</v>
      </c>
      <c r="AS281">
        <v>1</v>
      </c>
      <c r="AT281">
        <v>20</v>
      </c>
      <c r="AU281" s="72" t="s">
        <v>194</v>
      </c>
      <c r="AV281" s="72" t="s">
        <v>194</v>
      </c>
      <c r="AY281" s="72" t="s">
        <v>194</v>
      </c>
      <c r="BB281" s="72" t="s">
        <v>194</v>
      </c>
      <c r="BD281" s="72" t="s">
        <v>194</v>
      </c>
      <c r="BE281"/>
      <c r="BF281" s="72" t="s">
        <v>191</v>
      </c>
      <c r="BG281" s="72" t="s">
        <v>196</v>
      </c>
      <c r="BH281" s="72" t="s">
        <v>176</v>
      </c>
      <c r="BI281" s="81" t="str">
        <f t="shared" si="19"/>
        <v xml:space="preserve">Turbidity </v>
      </c>
      <c r="BJ281" s="72" t="s">
        <v>194</v>
      </c>
      <c r="BN281">
        <v>0</v>
      </c>
      <c r="BO281">
        <v>0</v>
      </c>
      <c r="BP281" s="72" t="s">
        <v>194</v>
      </c>
      <c r="BR281" s="72" t="s">
        <v>194</v>
      </c>
      <c r="BT281">
        <v>0</v>
      </c>
      <c r="BU281">
        <v>0</v>
      </c>
      <c r="BV281" s="72" t="s">
        <v>194</v>
      </c>
      <c r="BW281" s="72" t="s">
        <v>550</v>
      </c>
      <c r="BX281" t="s">
        <v>2942</v>
      </c>
    </row>
    <row r="282" spans="1:76" x14ac:dyDescent="0.45">
      <c r="A282" t="s">
        <v>2943</v>
      </c>
      <c r="B282" t="s">
        <v>176</v>
      </c>
      <c r="C282" t="s">
        <v>297</v>
      </c>
      <c r="D282" t="s">
        <v>2944</v>
      </c>
      <c r="E282" t="s">
        <v>2945</v>
      </c>
      <c r="F282" t="s">
        <v>1071</v>
      </c>
      <c r="G282">
        <v>9</v>
      </c>
      <c r="H282" s="72" t="s">
        <v>2741</v>
      </c>
      <c r="I282" s="72" t="s">
        <v>182</v>
      </c>
      <c r="J282" s="72" t="s">
        <v>183</v>
      </c>
      <c r="K282" s="72" t="s">
        <v>204</v>
      </c>
      <c r="L282" s="72" t="s">
        <v>2779</v>
      </c>
      <c r="M282" s="72" t="s">
        <v>2844</v>
      </c>
      <c r="N282" s="72"/>
      <c r="O282" s="72"/>
      <c r="P282" s="72" t="s">
        <v>2946</v>
      </c>
      <c r="Q282" s="72" t="s">
        <v>2947</v>
      </c>
      <c r="R282" s="72" t="s">
        <v>2948</v>
      </c>
      <c r="S282" s="72" t="s">
        <v>2949</v>
      </c>
      <c r="T282" s="72" t="s">
        <v>2950</v>
      </c>
      <c r="U282" s="72" t="s">
        <v>251</v>
      </c>
      <c r="V282" s="72" t="s">
        <v>176</v>
      </c>
      <c r="W282">
        <v>37</v>
      </c>
      <c r="X282">
        <v>60</v>
      </c>
      <c r="Y282">
        <v>0</v>
      </c>
      <c r="Z282">
        <v>300</v>
      </c>
      <c r="AA282">
        <v>0</v>
      </c>
      <c r="AB282">
        <v>0</v>
      </c>
      <c r="AC282" s="72" t="s">
        <v>191</v>
      </c>
      <c r="AD282" s="72" t="s">
        <v>192</v>
      </c>
      <c r="AE282" s="72" t="s">
        <v>176</v>
      </c>
      <c r="AF282" s="81" t="str">
        <f t="shared" si="16"/>
        <v>Afridev Handpump</v>
      </c>
      <c r="AG282" s="72" t="s">
        <v>193</v>
      </c>
      <c r="AH282" s="72" t="s">
        <v>191</v>
      </c>
      <c r="AI282" s="72" t="s">
        <v>16432</v>
      </c>
      <c r="AL282" t="str">
        <f t="shared" si="17"/>
        <v>Protected</v>
      </c>
      <c r="AM282">
        <v>2013</v>
      </c>
      <c r="AN282" s="72" t="s">
        <v>191</v>
      </c>
      <c r="AQ282" t="str">
        <f t="shared" si="18"/>
        <v xml:space="preserve">Normal </v>
      </c>
      <c r="AR282" s="72" t="s">
        <v>194</v>
      </c>
      <c r="AU282" s="72" t="s">
        <v>195</v>
      </c>
      <c r="AV282" s="72" t="s">
        <v>194</v>
      </c>
      <c r="AY282" s="72" t="s">
        <v>191</v>
      </c>
      <c r="AZ282">
        <v>1115</v>
      </c>
      <c r="BA282" s="72" t="s">
        <v>93</v>
      </c>
      <c r="BB282" s="72" t="s">
        <v>194</v>
      </c>
      <c r="BD282" s="72" t="s">
        <v>191</v>
      </c>
      <c r="BE282" s="73">
        <v>0.4</v>
      </c>
      <c r="BF282" s="72" t="s">
        <v>194</v>
      </c>
      <c r="BG282" s="80" t="s">
        <v>196</v>
      </c>
      <c r="BI282" s="81" t="str">
        <f t="shared" si="19"/>
        <v xml:space="preserve">Turbidity </v>
      </c>
      <c r="BN282">
        <v>45</v>
      </c>
      <c r="BO282">
        <v>24</v>
      </c>
      <c r="BP282" s="72" t="s">
        <v>194</v>
      </c>
      <c r="BR282" s="72" t="s">
        <v>194</v>
      </c>
      <c r="BT282">
        <v>40</v>
      </c>
      <c r="BU282">
        <v>3</v>
      </c>
      <c r="BV282" s="72" t="s">
        <v>191</v>
      </c>
      <c r="BW282" s="72" t="s">
        <v>197</v>
      </c>
      <c r="BX282" t="s">
        <v>2951</v>
      </c>
    </row>
    <row r="283" spans="1:76" x14ac:dyDescent="0.45">
      <c r="A283" t="s">
        <v>2952</v>
      </c>
      <c r="B283" t="s">
        <v>176</v>
      </c>
      <c r="C283" t="s">
        <v>216</v>
      </c>
      <c r="D283" t="s">
        <v>2953</v>
      </c>
      <c r="E283" t="s">
        <v>2954</v>
      </c>
      <c r="F283" t="s">
        <v>1343</v>
      </c>
      <c r="G283">
        <v>9</v>
      </c>
      <c r="H283" s="72" t="s">
        <v>2741</v>
      </c>
      <c r="I283" s="72" t="s">
        <v>182</v>
      </c>
      <c r="J283" s="72" t="s">
        <v>183</v>
      </c>
      <c r="K283" s="72" t="s">
        <v>220</v>
      </c>
      <c r="L283" s="72" t="s">
        <v>2054</v>
      </c>
      <c r="M283" s="72" t="s">
        <v>2882</v>
      </c>
      <c r="N283" s="72"/>
      <c r="O283" s="72"/>
      <c r="P283" s="72" t="s">
        <v>2955</v>
      </c>
      <c r="Q283" s="72" t="s">
        <v>2956</v>
      </c>
      <c r="R283" s="72" t="s">
        <v>2957</v>
      </c>
      <c r="S283" s="72" t="s">
        <v>2958</v>
      </c>
      <c r="T283" s="72" t="s">
        <v>2959</v>
      </c>
      <c r="U283" s="72" t="s">
        <v>251</v>
      </c>
      <c r="V283" s="72" t="s">
        <v>176</v>
      </c>
      <c r="W283">
        <v>62</v>
      </c>
      <c r="X283">
        <v>65</v>
      </c>
      <c r="Y283">
        <v>0</v>
      </c>
      <c r="Z283">
        <v>25</v>
      </c>
      <c r="AA283">
        <v>125</v>
      </c>
      <c r="AB283">
        <v>0</v>
      </c>
      <c r="AC283" s="72" t="s">
        <v>191</v>
      </c>
      <c r="AD283" s="72" t="s">
        <v>192</v>
      </c>
      <c r="AE283" s="72" t="s">
        <v>176</v>
      </c>
      <c r="AF283" s="81" t="str">
        <f t="shared" si="16"/>
        <v>Afridev Handpump</v>
      </c>
      <c r="AG283" s="72" t="s">
        <v>193</v>
      </c>
      <c r="AH283" s="72" t="s">
        <v>191</v>
      </c>
      <c r="AI283" s="72" t="s">
        <v>16432</v>
      </c>
      <c r="AL283" t="str">
        <f t="shared" si="17"/>
        <v>Protected</v>
      </c>
      <c r="AM283">
        <v>1991</v>
      </c>
      <c r="AN283" s="72" t="s">
        <v>191</v>
      </c>
      <c r="AQ283" t="str">
        <f t="shared" si="18"/>
        <v xml:space="preserve">Poor </v>
      </c>
      <c r="AR283" s="72" t="s">
        <v>191</v>
      </c>
      <c r="AS283">
        <v>0</v>
      </c>
      <c r="AT283">
        <v>0</v>
      </c>
      <c r="AU283" s="72" t="s">
        <v>195</v>
      </c>
      <c r="AV283" s="72" t="s">
        <v>194</v>
      </c>
      <c r="AY283" s="72" t="s">
        <v>191</v>
      </c>
      <c r="AZ283">
        <v>922</v>
      </c>
      <c r="BA283" s="72" t="s">
        <v>93</v>
      </c>
      <c r="BB283" s="72" t="s">
        <v>194</v>
      </c>
      <c r="BD283" s="72" t="s">
        <v>191</v>
      </c>
      <c r="BE283" s="73">
        <v>0.03</v>
      </c>
      <c r="BF283" s="72" t="s">
        <v>191</v>
      </c>
      <c r="BG283" s="72" t="s">
        <v>196</v>
      </c>
      <c r="BH283" s="72" t="s">
        <v>176</v>
      </c>
      <c r="BI283" s="81" t="str">
        <f t="shared" si="19"/>
        <v xml:space="preserve">Turbidity </v>
      </c>
      <c r="BJ283" s="72" t="s">
        <v>191</v>
      </c>
      <c r="BN283">
        <v>104</v>
      </c>
      <c r="BO283">
        <v>24</v>
      </c>
      <c r="BP283" s="72" t="s">
        <v>194</v>
      </c>
      <c r="BR283" s="72" t="s">
        <v>194</v>
      </c>
      <c r="BT283">
        <v>20</v>
      </c>
      <c r="BU283">
        <v>6</v>
      </c>
      <c r="BV283" s="72" t="s">
        <v>191</v>
      </c>
      <c r="BW283" s="72" t="s">
        <v>227</v>
      </c>
      <c r="BX283" t="s">
        <v>2960</v>
      </c>
    </row>
    <row r="284" spans="1:76" x14ac:dyDescent="0.45">
      <c r="A284" t="s">
        <v>2961</v>
      </c>
      <c r="B284" t="s">
        <v>176</v>
      </c>
      <c r="C284" t="s">
        <v>600</v>
      </c>
      <c r="D284" t="s">
        <v>2962</v>
      </c>
      <c r="E284" t="s">
        <v>2963</v>
      </c>
      <c r="F284" t="s">
        <v>2964</v>
      </c>
      <c r="G284">
        <v>9</v>
      </c>
      <c r="H284" s="72" t="s">
        <v>2741</v>
      </c>
      <c r="I284" s="72" t="s">
        <v>182</v>
      </c>
      <c r="J284" s="72" t="s">
        <v>183</v>
      </c>
      <c r="K284" s="72" t="s">
        <v>605</v>
      </c>
      <c r="L284" s="72" t="s">
        <v>1392</v>
      </c>
      <c r="M284" s="72" t="s">
        <v>1392</v>
      </c>
      <c r="N284" s="72"/>
      <c r="O284" s="72"/>
      <c r="P284" s="72" t="s">
        <v>2965</v>
      </c>
      <c r="Q284" s="72" t="s">
        <v>2966</v>
      </c>
      <c r="R284" s="72" t="s">
        <v>2967</v>
      </c>
      <c r="S284" s="72" t="s">
        <v>2968</v>
      </c>
      <c r="T284" s="72" t="s">
        <v>2969</v>
      </c>
      <c r="U284" s="72" t="s">
        <v>190</v>
      </c>
      <c r="V284" s="72" t="s">
        <v>176</v>
      </c>
      <c r="W284">
        <v>500</v>
      </c>
      <c r="X284">
        <v>150</v>
      </c>
      <c r="Y284">
        <v>0</v>
      </c>
      <c r="Z284">
        <v>750</v>
      </c>
      <c r="AA284">
        <v>750</v>
      </c>
      <c r="AB284">
        <v>0</v>
      </c>
      <c r="AC284" s="72" t="s">
        <v>191</v>
      </c>
      <c r="AD284" s="72" t="s">
        <v>192</v>
      </c>
      <c r="AE284" s="72" t="s">
        <v>176</v>
      </c>
      <c r="AF284" s="81" t="str">
        <f t="shared" si="16"/>
        <v>Afridev Handpump</v>
      </c>
      <c r="AG284" s="72" t="s">
        <v>193</v>
      </c>
      <c r="AH284" s="72" t="s">
        <v>191</v>
      </c>
      <c r="AI284" s="72" t="s">
        <v>16432</v>
      </c>
      <c r="AL284" t="str">
        <f t="shared" si="17"/>
        <v>Protected</v>
      </c>
      <c r="AM284">
        <v>2018</v>
      </c>
      <c r="AN284" s="72" t="s">
        <v>191</v>
      </c>
      <c r="AQ284" t="str">
        <f t="shared" si="18"/>
        <v xml:space="preserve">Normal </v>
      </c>
      <c r="AR284" s="72" t="s">
        <v>194</v>
      </c>
      <c r="AU284" s="72" t="s">
        <v>195</v>
      </c>
      <c r="AV284" s="72" t="s">
        <v>194</v>
      </c>
      <c r="AY284" s="72" t="s">
        <v>191</v>
      </c>
      <c r="AZ284">
        <v>1313</v>
      </c>
      <c r="BA284" s="72" t="s">
        <v>93</v>
      </c>
      <c r="BB284" s="72" t="s">
        <v>194</v>
      </c>
      <c r="BD284" s="72" t="s">
        <v>191</v>
      </c>
      <c r="BE284" s="73">
        <v>3.18</v>
      </c>
      <c r="BF284" s="72" t="s">
        <v>191</v>
      </c>
      <c r="BG284" s="72" t="s">
        <v>196</v>
      </c>
      <c r="BH284" s="72" t="s">
        <v>176</v>
      </c>
      <c r="BI284" s="81" t="str">
        <f t="shared" si="19"/>
        <v xml:space="preserve">Turbidity </v>
      </c>
      <c r="BJ284" s="72" t="s">
        <v>191</v>
      </c>
      <c r="BN284">
        <v>64</v>
      </c>
      <c r="BO284">
        <v>24</v>
      </c>
      <c r="BP284" s="72" t="s">
        <v>194</v>
      </c>
      <c r="BR284" s="72" t="s">
        <v>194</v>
      </c>
      <c r="BT284">
        <v>20</v>
      </c>
      <c r="BU284">
        <v>5</v>
      </c>
      <c r="BV284" s="72" t="s">
        <v>191</v>
      </c>
      <c r="BW284" s="72" t="s">
        <v>197</v>
      </c>
      <c r="BX284" t="s">
        <v>2970</v>
      </c>
    </row>
    <row r="285" spans="1:76" x14ac:dyDescent="0.45">
      <c r="A285" t="s">
        <v>2971</v>
      </c>
      <c r="B285" t="s">
        <v>176</v>
      </c>
      <c r="C285" t="s">
        <v>736</v>
      </c>
      <c r="D285" t="s">
        <v>2972</v>
      </c>
      <c r="E285" t="s">
        <v>2973</v>
      </c>
      <c r="F285" t="s">
        <v>2974</v>
      </c>
      <c r="G285">
        <v>9</v>
      </c>
      <c r="H285" s="72" t="s">
        <v>2741</v>
      </c>
      <c r="I285" s="72" t="s">
        <v>182</v>
      </c>
      <c r="J285" s="72" t="s">
        <v>183</v>
      </c>
      <c r="K285" s="72" t="s">
        <v>605</v>
      </c>
      <c r="L285" s="72" t="s">
        <v>1392</v>
      </c>
      <c r="M285" s="72" t="s">
        <v>1392</v>
      </c>
      <c r="N285" s="72"/>
      <c r="O285" s="72"/>
      <c r="P285" s="72" t="s">
        <v>2975</v>
      </c>
      <c r="Q285" s="72" t="s">
        <v>2976</v>
      </c>
      <c r="R285" s="72" t="s">
        <v>1375</v>
      </c>
      <c r="S285" s="72" t="s">
        <v>2977</v>
      </c>
      <c r="T285" s="72" t="s">
        <v>2838</v>
      </c>
      <c r="U285" s="72" t="s">
        <v>251</v>
      </c>
      <c r="V285" s="72" t="s">
        <v>176</v>
      </c>
      <c r="W285">
        <v>500</v>
      </c>
      <c r="X285">
        <v>450</v>
      </c>
      <c r="Y285">
        <v>50</v>
      </c>
      <c r="Z285">
        <v>950</v>
      </c>
      <c r="AA285">
        <v>950</v>
      </c>
      <c r="AB285">
        <v>0</v>
      </c>
      <c r="AC285" s="72" t="s">
        <v>191</v>
      </c>
      <c r="AD285" s="72" t="s">
        <v>192</v>
      </c>
      <c r="AE285" s="72" t="s">
        <v>176</v>
      </c>
      <c r="AF285" s="81" t="str">
        <f t="shared" si="16"/>
        <v>Afridev Handpump</v>
      </c>
      <c r="AG285" s="72" t="s">
        <v>193</v>
      </c>
      <c r="AH285" s="72" t="s">
        <v>191</v>
      </c>
      <c r="AI285" s="72" t="s">
        <v>16432</v>
      </c>
      <c r="AL285" t="str">
        <f t="shared" si="17"/>
        <v>Protected</v>
      </c>
      <c r="AM285">
        <v>1996</v>
      </c>
      <c r="AN285" s="72" t="s">
        <v>191</v>
      </c>
      <c r="AQ285" t="str">
        <f t="shared" si="18"/>
        <v xml:space="preserve">Normal </v>
      </c>
      <c r="AR285" s="72" t="s">
        <v>194</v>
      </c>
      <c r="AU285" s="72" t="s">
        <v>195</v>
      </c>
      <c r="AV285" s="72" t="s">
        <v>194</v>
      </c>
      <c r="AY285" s="72" t="s">
        <v>191</v>
      </c>
      <c r="AZ285">
        <v>512</v>
      </c>
      <c r="BA285" s="75" t="s">
        <v>213</v>
      </c>
      <c r="BB285" s="72" t="s">
        <v>194</v>
      </c>
      <c r="BD285" s="72" t="s">
        <v>191</v>
      </c>
      <c r="BE285" s="73">
        <v>0.28000000000000003</v>
      </c>
      <c r="BF285" s="72" t="s">
        <v>191</v>
      </c>
      <c r="BG285" s="72" t="s">
        <v>196</v>
      </c>
      <c r="BH285" s="72" t="s">
        <v>176</v>
      </c>
      <c r="BI285" s="81" t="str">
        <f t="shared" si="19"/>
        <v xml:space="preserve">Turbidity </v>
      </c>
      <c r="BJ285" s="72" t="s">
        <v>191</v>
      </c>
      <c r="BN285">
        <v>59</v>
      </c>
      <c r="BO285">
        <v>24</v>
      </c>
      <c r="BP285" s="72" t="s">
        <v>194</v>
      </c>
      <c r="BR285" s="72" t="s">
        <v>194</v>
      </c>
      <c r="BT285">
        <v>40</v>
      </c>
      <c r="BU285">
        <v>120</v>
      </c>
      <c r="BV285" s="72" t="s">
        <v>191</v>
      </c>
      <c r="BW285" s="72" t="s">
        <v>197</v>
      </c>
      <c r="BX285" t="s">
        <v>2978</v>
      </c>
    </row>
    <row r="286" spans="1:76" x14ac:dyDescent="0.45">
      <c r="A286" t="s">
        <v>2979</v>
      </c>
      <c r="B286" t="s">
        <v>176</v>
      </c>
      <c r="C286" t="s">
        <v>177</v>
      </c>
      <c r="D286" t="s">
        <v>2980</v>
      </c>
      <c r="E286" t="s">
        <v>2981</v>
      </c>
      <c r="F286" t="s">
        <v>2982</v>
      </c>
      <c r="G286">
        <v>9</v>
      </c>
      <c r="H286" s="72" t="s">
        <v>2741</v>
      </c>
      <c r="I286" s="72" t="s">
        <v>182</v>
      </c>
      <c r="J286" s="72" t="s">
        <v>183</v>
      </c>
      <c r="K286" s="72" t="s">
        <v>184</v>
      </c>
      <c r="L286" s="72" t="s">
        <v>2926</v>
      </c>
      <c r="M286" s="72" t="s">
        <v>2927</v>
      </c>
      <c r="N286" s="72"/>
      <c r="O286" s="72"/>
      <c r="P286" s="72" t="s">
        <v>2983</v>
      </c>
      <c r="Q286" s="72" t="s">
        <v>2984</v>
      </c>
      <c r="R286" s="72" t="s">
        <v>1385</v>
      </c>
      <c r="S286" s="72" t="s">
        <v>2985</v>
      </c>
      <c r="T286" s="72" t="s">
        <v>2986</v>
      </c>
      <c r="U286" s="72" t="s">
        <v>251</v>
      </c>
      <c r="V286" s="72" t="s">
        <v>176</v>
      </c>
      <c r="W286">
        <v>150</v>
      </c>
      <c r="X286">
        <v>150</v>
      </c>
      <c r="Y286">
        <v>0</v>
      </c>
      <c r="Z286">
        <v>750</v>
      </c>
      <c r="AA286">
        <v>750</v>
      </c>
      <c r="AB286">
        <v>0</v>
      </c>
      <c r="AC286" s="72" t="s">
        <v>191</v>
      </c>
      <c r="AD286" s="72" t="s">
        <v>192</v>
      </c>
      <c r="AE286" s="72" t="s">
        <v>176</v>
      </c>
      <c r="AF286" s="81" t="str">
        <f t="shared" si="16"/>
        <v>Afridev Handpump</v>
      </c>
      <c r="AG286" s="72" t="s">
        <v>193</v>
      </c>
      <c r="AH286" s="72" t="s">
        <v>191</v>
      </c>
      <c r="AI286" s="72" t="s">
        <v>16432</v>
      </c>
      <c r="AL286" t="str">
        <f t="shared" si="17"/>
        <v>Protected</v>
      </c>
      <c r="AM286">
        <v>2015</v>
      </c>
      <c r="AN286" s="72" t="s">
        <v>191</v>
      </c>
      <c r="AQ286" t="str">
        <f t="shared" si="18"/>
        <v xml:space="preserve">Normal </v>
      </c>
      <c r="AR286" s="72" t="s">
        <v>194</v>
      </c>
      <c r="AU286" s="72" t="s">
        <v>195</v>
      </c>
      <c r="AV286" s="72" t="s">
        <v>194</v>
      </c>
      <c r="AY286" s="72" t="s">
        <v>191</v>
      </c>
      <c r="AZ286">
        <v>426</v>
      </c>
      <c r="BA286" s="72" t="s">
        <v>93</v>
      </c>
      <c r="BB286" s="72" t="s">
        <v>194</v>
      </c>
      <c r="BD286" s="72" t="s">
        <v>191</v>
      </c>
      <c r="BE286" s="73">
        <v>0.06</v>
      </c>
      <c r="BF286" s="72" t="s">
        <v>191</v>
      </c>
      <c r="BG286" s="72" t="s">
        <v>196</v>
      </c>
      <c r="BH286" s="72" t="s">
        <v>176</v>
      </c>
      <c r="BI286" s="81" t="str">
        <f t="shared" si="19"/>
        <v xml:space="preserve">Turbidity </v>
      </c>
      <c r="BJ286" s="72" t="s">
        <v>191</v>
      </c>
      <c r="BN286">
        <v>60</v>
      </c>
      <c r="BO286">
        <v>24</v>
      </c>
      <c r="BP286" s="72" t="s">
        <v>194</v>
      </c>
      <c r="BR286" s="72" t="s">
        <v>194</v>
      </c>
      <c r="BT286">
        <v>20</v>
      </c>
      <c r="BU286">
        <v>3</v>
      </c>
      <c r="BV286" s="72" t="s">
        <v>191</v>
      </c>
      <c r="BW286" s="72" t="s">
        <v>197</v>
      </c>
      <c r="BX286" t="s">
        <v>2987</v>
      </c>
    </row>
    <row r="287" spans="1:76" x14ac:dyDescent="0.45">
      <c r="A287" t="s">
        <v>2988</v>
      </c>
      <c r="B287" t="s">
        <v>176</v>
      </c>
      <c r="C287" t="s">
        <v>216</v>
      </c>
      <c r="D287" t="s">
        <v>2989</v>
      </c>
      <c r="E287" t="s">
        <v>2990</v>
      </c>
      <c r="F287" t="s">
        <v>2991</v>
      </c>
      <c r="G287">
        <v>9</v>
      </c>
      <c r="H287" s="72" t="s">
        <v>2741</v>
      </c>
      <c r="I287" s="72" t="s">
        <v>182</v>
      </c>
      <c r="J287" s="72" t="s">
        <v>183</v>
      </c>
      <c r="K287" s="72" t="s">
        <v>220</v>
      </c>
      <c r="L287" s="72" t="s">
        <v>2054</v>
      </c>
      <c r="M287" s="72" t="s">
        <v>2992</v>
      </c>
      <c r="N287" s="72"/>
      <c r="O287" s="72"/>
      <c r="P287" s="72" t="s">
        <v>2993</v>
      </c>
      <c r="Q287" s="72" t="s">
        <v>2994</v>
      </c>
      <c r="R287" s="72" t="s">
        <v>959</v>
      </c>
      <c r="S287" s="72" t="s">
        <v>2995</v>
      </c>
      <c r="T287" s="72" t="s">
        <v>2996</v>
      </c>
      <c r="U287" s="72" t="s">
        <v>251</v>
      </c>
      <c r="V287" s="72" t="s">
        <v>176</v>
      </c>
      <c r="W287">
        <v>55</v>
      </c>
      <c r="X287">
        <v>55</v>
      </c>
      <c r="Y287">
        <v>0</v>
      </c>
      <c r="Z287">
        <v>275</v>
      </c>
      <c r="AA287">
        <v>275</v>
      </c>
      <c r="AB287">
        <v>0</v>
      </c>
      <c r="AC287" s="72" t="s">
        <v>191</v>
      </c>
      <c r="AD287" s="72" t="s">
        <v>192</v>
      </c>
      <c r="AE287" s="72" t="s">
        <v>176</v>
      </c>
      <c r="AF287" s="81" t="str">
        <f t="shared" si="16"/>
        <v>Afridev Handpump</v>
      </c>
      <c r="AG287" s="72" t="s">
        <v>193</v>
      </c>
      <c r="AH287" s="72" t="s">
        <v>191</v>
      </c>
      <c r="AI287" s="72" t="s">
        <v>16432</v>
      </c>
      <c r="AL287" t="str">
        <f t="shared" si="17"/>
        <v>Protected</v>
      </c>
      <c r="AM287">
        <v>2012</v>
      </c>
      <c r="AN287" s="72" t="s">
        <v>191</v>
      </c>
      <c r="AQ287" t="str">
        <f t="shared" si="18"/>
        <v xml:space="preserve">Normal </v>
      </c>
      <c r="AR287" s="72" t="s">
        <v>191</v>
      </c>
      <c r="AS287">
        <v>1</v>
      </c>
      <c r="AT287">
        <v>90</v>
      </c>
      <c r="AU287" s="72" t="s">
        <v>195</v>
      </c>
      <c r="AV287" s="72" t="s">
        <v>194</v>
      </c>
      <c r="AY287" s="72" t="s">
        <v>191</v>
      </c>
      <c r="AZ287">
        <v>923</v>
      </c>
      <c r="BA287" s="72" t="s">
        <v>93</v>
      </c>
      <c r="BB287" s="72" t="s">
        <v>194</v>
      </c>
      <c r="BD287" s="72" t="s">
        <v>191</v>
      </c>
      <c r="BE287" s="73">
        <v>0.34</v>
      </c>
      <c r="BF287" s="72" t="s">
        <v>191</v>
      </c>
      <c r="BG287" s="72" t="s">
        <v>196</v>
      </c>
      <c r="BH287" s="72" t="s">
        <v>176</v>
      </c>
      <c r="BI287" s="81" t="str">
        <f t="shared" si="19"/>
        <v xml:space="preserve">Turbidity </v>
      </c>
      <c r="BJ287" s="72" t="s">
        <v>191</v>
      </c>
      <c r="BN287">
        <v>61</v>
      </c>
      <c r="BO287">
        <v>24</v>
      </c>
      <c r="BP287" s="72" t="s">
        <v>194</v>
      </c>
      <c r="BR287" s="72" t="s">
        <v>194</v>
      </c>
      <c r="BT287">
        <v>20</v>
      </c>
      <c r="BU287">
        <v>6</v>
      </c>
      <c r="BV287" s="72" t="s">
        <v>191</v>
      </c>
      <c r="BW287" s="72" t="s">
        <v>197</v>
      </c>
      <c r="BX287" t="s">
        <v>2997</v>
      </c>
    </row>
    <row r="288" spans="1:76" x14ac:dyDescent="0.45">
      <c r="A288" t="s">
        <v>2998</v>
      </c>
      <c r="B288" t="s">
        <v>176</v>
      </c>
      <c r="C288" t="s">
        <v>216</v>
      </c>
      <c r="D288" t="s">
        <v>2999</v>
      </c>
      <c r="E288" t="s">
        <v>3000</v>
      </c>
      <c r="F288" t="s">
        <v>1795</v>
      </c>
      <c r="G288">
        <v>9</v>
      </c>
      <c r="H288" s="72" t="s">
        <v>2741</v>
      </c>
      <c r="I288" s="72" t="s">
        <v>182</v>
      </c>
      <c r="J288" s="72" t="s">
        <v>183</v>
      </c>
      <c r="K288" s="72" t="s">
        <v>220</v>
      </c>
      <c r="L288" s="72" t="s">
        <v>2054</v>
      </c>
      <c r="M288" s="72" t="s">
        <v>2882</v>
      </c>
      <c r="N288" s="72"/>
      <c r="O288" s="72"/>
      <c r="P288" s="72" t="s">
        <v>3001</v>
      </c>
      <c r="Q288" s="72" t="s">
        <v>3002</v>
      </c>
      <c r="R288" s="72" t="s">
        <v>2527</v>
      </c>
      <c r="S288" s="72" t="s">
        <v>3003</v>
      </c>
      <c r="T288" s="72" t="s">
        <v>3004</v>
      </c>
      <c r="U288" s="72" t="s">
        <v>190</v>
      </c>
      <c r="V288" s="72" t="s">
        <v>176</v>
      </c>
      <c r="W288">
        <v>65</v>
      </c>
      <c r="X288">
        <v>65</v>
      </c>
      <c r="Y288">
        <v>0</v>
      </c>
      <c r="Z288">
        <v>75</v>
      </c>
      <c r="AA288">
        <v>325</v>
      </c>
      <c r="AB288">
        <v>0</v>
      </c>
      <c r="AC288" s="72" t="s">
        <v>191</v>
      </c>
      <c r="AD288" s="72" t="s">
        <v>192</v>
      </c>
      <c r="AE288" s="72" t="s">
        <v>176</v>
      </c>
      <c r="AF288" s="81" t="str">
        <f t="shared" si="16"/>
        <v>Afridev Handpump</v>
      </c>
      <c r="AG288" s="72" t="s">
        <v>193</v>
      </c>
      <c r="AH288" s="72" t="s">
        <v>191</v>
      </c>
      <c r="AI288" s="72" t="s">
        <v>16432</v>
      </c>
      <c r="AL288" t="str">
        <f t="shared" si="17"/>
        <v>Protected</v>
      </c>
      <c r="AM288">
        <v>2017</v>
      </c>
      <c r="AN288" s="72" t="s">
        <v>191</v>
      </c>
      <c r="AQ288" t="str">
        <f t="shared" si="18"/>
        <v xml:space="preserve">Normal </v>
      </c>
      <c r="AR288" s="72" t="s">
        <v>194</v>
      </c>
      <c r="AU288" s="72" t="s">
        <v>195</v>
      </c>
      <c r="AV288" s="72" t="s">
        <v>194</v>
      </c>
      <c r="AY288" s="72" t="s">
        <v>191</v>
      </c>
      <c r="AZ288">
        <v>920</v>
      </c>
      <c r="BA288" s="72" t="s">
        <v>93</v>
      </c>
      <c r="BB288" s="72" t="s">
        <v>194</v>
      </c>
      <c r="BD288" s="72" t="s">
        <v>191</v>
      </c>
      <c r="BE288" s="73">
        <v>0.91</v>
      </c>
      <c r="BF288" s="72" t="s">
        <v>191</v>
      </c>
      <c r="BG288" s="72" t="s">
        <v>196</v>
      </c>
      <c r="BH288" s="72" t="s">
        <v>176</v>
      </c>
      <c r="BI288" s="81" t="str">
        <f t="shared" si="19"/>
        <v xml:space="preserve">Turbidity </v>
      </c>
      <c r="BJ288" s="72" t="s">
        <v>191</v>
      </c>
      <c r="BN288">
        <v>100</v>
      </c>
      <c r="BO288">
        <v>24</v>
      </c>
      <c r="BP288" s="72" t="s">
        <v>194</v>
      </c>
      <c r="BR288" s="72" t="s">
        <v>194</v>
      </c>
      <c r="BT288">
        <v>20</v>
      </c>
      <c r="BU288">
        <v>4</v>
      </c>
      <c r="BV288" s="72" t="s">
        <v>191</v>
      </c>
      <c r="BW288" s="72" t="s">
        <v>197</v>
      </c>
      <c r="BX288" t="s">
        <v>3005</v>
      </c>
    </row>
    <row r="289" spans="1:76" x14ac:dyDescent="0.45">
      <c r="A289" t="s">
        <v>3006</v>
      </c>
      <c r="B289" t="s">
        <v>176</v>
      </c>
      <c r="C289" t="s">
        <v>996</v>
      </c>
      <c r="D289" t="s">
        <v>3007</v>
      </c>
      <c r="E289" t="s">
        <v>3008</v>
      </c>
      <c r="F289" t="s">
        <v>3009</v>
      </c>
      <c r="G289">
        <v>9</v>
      </c>
      <c r="H289" s="72" t="s">
        <v>2741</v>
      </c>
      <c r="I289" s="72" t="s">
        <v>182</v>
      </c>
      <c r="J289" s="72" t="s">
        <v>183</v>
      </c>
      <c r="K289" s="72" t="s">
        <v>220</v>
      </c>
      <c r="L289" s="72" t="s">
        <v>1209</v>
      </c>
      <c r="M289" s="72" t="s">
        <v>1382</v>
      </c>
      <c r="N289" s="72"/>
      <c r="O289" s="72"/>
      <c r="P289" s="72" t="s">
        <v>3010</v>
      </c>
      <c r="Q289" s="72" t="s">
        <v>3011</v>
      </c>
      <c r="R289" s="72" t="s">
        <v>3012</v>
      </c>
      <c r="S289" s="72" t="s">
        <v>3013</v>
      </c>
      <c r="T289" s="72" t="s">
        <v>3014</v>
      </c>
      <c r="U289" s="72" t="s">
        <v>226</v>
      </c>
      <c r="V289" s="72" t="s">
        <v>176</v>
      </c>
      <c r="W289">
        <v>106</v>
      </c>
      <c r="X289">
        <v>106</v>
      </c>
      <c r="Y289">
        <v>0</v>
      </c>
      <c r="Z289">
        <v>170</v>
      </c>
      <c r="AA289">
        <v>170</v>
      </c>
      <c r="AB289">
        <v>0</v>
      </c>
      <c r="AC289" s="72" t="s">
        <v>191</v>
      </c>
      <c r="AD289" s="72" t="s">
        <v>192</v>
      </c>
      <c r="AE289" s="72" t="s">
        <v>176</v>
      </c>
      <c r="AF289" s="81" t="str">
        <f t="shared" si="16"/>
        <v>Afridev Handpump</v>
      </c>
      <c r="AG289" s="72" t="s">
        <v>193</v>
      </c>
      <c r="AH289" s="72" t="s">
        <v>191</v>
      </c>
      <c r="AI289" s="72" t="s">
        <v>16432</v>
      </c>
      <c r="AL289" t="str">
        <f t="shared" si="17"/>
        <v>Protected</v>
      </c>
      <c r="AM289">
        <v>2014</v>
      </c>
      <c r="AN289" s="72" t="s">
        <v>191</v>
      </c>
      <c r="AQ289" t="str">
        <f t="shared" si="18"/>
        <v xml:space="preserve">Normal </v>
      </c>
      <c r="AR289" s="72" t="s">
        <v>194</v>
      </c>
      <c r="AU289" s="72" t="s">
        <v>195</v>
      </c>
      <c r="AV289" s="72" t="s">
        <v>194</v>
      </c>
      <c r="AY289" s="72" t="s">
        <v>191</v>
      </c>
      <c r="AZ289">
        <v>710</v>
      </c>
      <c r="BA289" s="72" t="s">
        <v>93</v>
      </c>
      <c r="BB289" s="72" t="s">
        <v>194</v>
      </c>
      <c r="BD289" s="72" t="s">
        <v>191</v>
      </c>
      <c r="BE289" s="73">
        <v>0.39</v>
      </c>
      <c r="BF289" s="72" t="s">
        <v>194</v>
      </c>
      <c r="BG289" s="80" t="s">
        <v>196</v>
      </c>
      <c r="BI289" s="81" t="str">
        <f t="shared" si="19"/>
        <v xml:space="preserve">Turbidity </v>
      </c>
      <c r="BN289">
        <v>70</v>
      </c>
      <c r="BO289">
        <v>24</v>
      </c>
      <c r="BP289" s="72" t="s">
        <v>194</v>
      </c>
      <c r="BR289" s="72" t="s">
        <v>194</v>
      </c>
      <c r="BT289">
        <v>20</v>
      </c>
      <c r="BU289">
        <v>6</v>
      </c>
      <c r="BV289" s="72" t="s">
        <v>191</v>
      </c>
      <c r="BW289" s="72" t="s">
        <v>197</v>
      </c>
      <c r="BX289" t="s">
        <v>3015</v>
      </c>
    </row>
    <row r="290" spans="1:76" x14ac:dyDescent="0.45">
      <c r="A290" t="s">
        <v>3016</v>
      </c>
      <c r="B290" t="s">
        <v>176</v>
      </c>
      <c r="C290" t="s">
        <v>996</v>
      </c>
      <c r="D290" t="s">
        <v>3017</v>
      </c>
      <c r="E290" t="s">
        <v>3018</v>
      </c>
      <c r="F290" t="s">
        <v>3019</v>
      </c>
      <c r="G290">
        <v>9</v>
      </c>
      <c r="H290" s="72" t="s">
        <v>2741</v>
      </c>
      <c r="I290" s="72" t="s">
        <v>182</v>
      </c>
      <c r="J290" s="72" t="s">
        <v>183</v>
      </c>
      <c r="K290" s="72" t="s">
        <v>220</v>
      </c>
      <c r="L290" s="72" t="s">
        <v>1209</v>
      </c>
      <c r="M290" s="72" t="s">
        <v>1382</v>
      </c>
      <c r="N290" s="72"/>
      <c r="O290" s="72"/>
      <c r="P290" s="72" t="s">
        <v>3020</v>
      </c>
      <c r="Q290" s="72" t="s">
        <v>3021</v>
      </c>
      <c r="R290" s="72" t="s">
        <v>1846</v>
      </c>
      <c r="S290" s="72" t="s">
        <v>3022</v>
      </c>
      <c r="T290" s="72" t="s">
        <v>2795</v>
      </c>
      <c r="U290" s="72" t="s">
        <v>226</v>
      </c>
      <c r="V290" s="72" t="s">
        <v>176</v>
      </c>
      <c r="W290">
        <v>170</v>
      </c>
      <c r="X290">
        <v>170</v>
      </c>
      <c r="Y290">
        <v>0</v>
      </c>
      <c r="Z290">
        <v>170</v>
      </c>
      <c r="AA290">
        <v>170</v>
      </c>
      <c r="AB290">
        <v>0</v>
      </c>
      <c r="AC290" s="72" t="s">
        <v>191</v>
      </c>
      <c r="AD290" s="72" t="s">
        <v>192</v>
      </c>
      <c r="AE290" s="72" t="s">
        <v>176</v>
      </c>
      <c r="AF290" s="81" t="str">
        <f t="shared" si="16"/>
        <v>Afridev Handpump</v>
      </c>
      <c r="AG290" s="72" t="s">
        <v>193</v>
      </c>
      <c r="AH290" s="72" t="s">
        <v>191</v>
      </c>
      <c r="AI290" s="72" t="s">
        <v>16432</v>
      </c>
      <c r="AL290" t="str">
        <f t="shared" si="17"/>
        <v>Protected</v>
      </c>
      <c r="AM290">
        <v>2014</v>
      </c>
      <c r="AN290" s="72" t="s">
        <v>191</v>
      </c>
      <c r="AQ290" t="str">
        <f t="shared" si="18"/>
        <v xml:space="preserve">Normal </v>
      </c>
      <c r="AR290" s="72" t="s">
        <v>194</v>
      </c>
      <c r="AU290" s="72" t="s">
        <v>195</v>
      </c>
      <c r="AV290" s="72" t="s">
        <v>194</v>
      </c>
      <c r="AY290" s="72" t="s">
        <v>194</v>
      </c>
      <c r="BB290" s="72" t="s">
        <v>194</v>
      </c>
      <c r="BD290" s="72" t="s">
        <v>191</v>
      </c>
      <c r="BE290" s="73">
        <v>1.06</v>
      </c>
      <c r="BF290" s="72" t="s">
        <v>194</v>
      </c>
      <c r="BG290" s="80" t="s">
        <v>196</v>
      </c>
      <c r="BI290" s="81" t="str">
        <f t="shared" si="19"/>
        <v xml:space="preserve">Turbidity </v>
      </c>
      <c r="BN290">
        <v>59</v>
      </c>
      <c r="BO290">
        <v>24</v>
      </c>
      <c r="BP290" s="72" t="s">
        <v>194</v>
      </c>
      <c r="BR290" s="72" t="s">
        <v>194</v>
      </c>
      <c r="BT290">
        <v>20</v>
      </c>
      <c r="BU290">
        <v>6</v>
      </c>
      <c r="BV290" s="72" t="s">
        <v>191</v>
      </c>
      <c r="BW290" s="72" t="s">
        <v>197</v>
      </c>
      <c r="BX290" t="s">
        <v>3023</v>
      </c>
    </row>
    <row r="291" spans="1:76" x14ac:dyDescent="0.45">
      <c r="A291" t="s">
        <v>3024</v>
      </c>
      <c r="B291" t="s">
        <v>176</v>
      </c>
      <c r="C291" t="s">
        <v>663</v>
      </c>
      <c r="D291" t="s">
        <v>3025</v>
      </c>
      <c r="E291" t="s">
        <v>3026</v>
      </c>
      <c r="F291" t="s">
        <v>3027</v>
      </c>
      <c r="G291">
        <v>9</v>
      </c>
      <c r="H291" s="72" t="s">
        <v>2741</v>
      </c>
      <c r="I291" s="72" t="s">
        <v>182</v>
      </c>
      <c r="J291" s="72" t="s">
        <v>183</v>
      </c>
      <c r="K291" s="72" t="s">
        <v>605</v>
      </c>
      <c r="L291" s="72" t="s">
        <v>1392</v>
      </c>
      <c r="M291" s="72" t="s">
        <v>3028</v>
      </c>
      <c r="N291" s="72"/>
      <c r="O291" s="72"/>
      <c r="P291" s="72" t="s">
        <v>3029</v>
      </c>
      <c r="Q291" s="72" t="s">
        <v>3030</v>
      </c>
      <c r="R291" s="72" t="s">
        <v>3031</v>
      </c>
      <c r="S291" s="72" t="s">
        <v>3032</v>
      </c>
      <c r="T291" s="72" t="s">
        <v>3028</v>
      </c>
      <c r="U291" s="72" t="s">
        <v>478</v>
      </c>
      <c r="V291" s="72" t="s">
        <v>176</v>
      </c>
      <c r="W291">
        <v>115</v>
      </c>
      <c r="X291">
        <v>115</v>
      </c>
      <c r="Y291">
        <v>0</v>
      </c>
      <c r="Z291">
        <v>575</v>
      </c>
      <c r="AA291">
        <v>575</v>
      </c>
      <c r="AB291">
        <v>0</v>
      </c>
      <c r="AC291" s="72" t="s">
        <v>191</v>
      </c>
      <c r="AD291" s="72" t="s">
        <v>192</v>
      </c>
      <c r="AE291" s="72" t="s">
        <v>176</v>
      </c>
      <c r="AF291" s="81" t="str">
        <f t="shared" si="16"/>
        <v>Afridev Handpump</v>
      </c>
      <c r="AG291" s="72" t="s">
        <v>193</v>
      </c>
      <c r="AH291" s="72" t="s">
        <v>191</v>
      </c>
      <c r="AI291" s="72" t="s">
        <v>16432</v>
      </c>
      <c r="AL291" t="str">
        <f t="shared" si="17"/>
        <v>Protected</v>
      </c>
      <c r="AM291">
        <v>2014</v>
      </c>
      <c r="AN291" s="72" t="s">
        <v>191</v>
      </c>
      <c r="AQ291" t="str">
        <f t="shared" si="18"/>
        <v xml:space="preserve">Normal </v>
      </c>
      <c r="AR291" s="72" t="s">
        <v>194</v>
      </c>
      <c r="AU291" s="72" t="s">
        <v>195</v>
      </c>
      <c r="AV291" s="72" t="s">
        <v>194</v>
      </c>
      <c r="AY291" s="72" t="s">
        <v>191</v>
      </c>
      <c r="AZ291">
        <v>220</v>
      </c>
      <c r="BA291" s="72" t="s">
        <v>93</v>
      </c>
      <c r="BB291" s="72" t="s">
        <v>194</v>
      </c>
      <c r="BD291" s="72" t="s">
        <v>191</v>
      </c>
      <c r="BE291" s="73">
        <v>0.18</v>
      </c>
      <c r="BF291" s="72" t="s">
        <v>191</v>
      </c>
      <c r="BG291" s="72" t="s">
        <v>196</v>
      </c>
      <c r="BH291" s="72" t="s">
        <v>176</v>
      </c>
      <c r="BI291" s="81" t="str">
        <f t="shared" si="19"/>
        <v xml:space="preserve">Turbidity </v>
      </c>
      <c r="BJ291" s="72" t="s">
        <v>191</v>
      </c>
      <c r="BN291">
        <v>58</v>
      </c>
      <c r="BO291">
        <v>24</v>
      </c>
      <c r="BP291" s="72" t="s">
        <v>194</v>
      </c>
      <c r="BR291" s="72" t="s">
        <v>194</v>
      </c>
      <c r="BT291">
        <v>20</v>
      </c>
      <c r="BU291">
        <v>4</v>
      </c>
      <c r="BV291" s="72" t="s">
        <v>191</v>
      </c>
      <c r="BW291" s="72" t="s">
        <v>197</v>
      </c>
      <c r="BX291" t="s">
        <v>3033</v>
      </c>
    </row>
    <row r="292" spans="1:76" x14ac:dyDescent="0.45">
      <c r="A292" t="s">
        <v>3034</v>
      </c>
      <c r="B292" t="s">
        <v>176</v>
      </c>
      <c r="C292" t="s">
        <v>297</v>
      </c>
      <c r="D292" t="s">
        <v>3035</v>
      </c>
      <c r="E292" t="s">
        <v>3036</v>
      </c>
      <c r="F292" t="s">
        <v>3037</v>
      </c>
      <c r="G292">
        <v>9</v>
      </c>
      <c r="H292" s="72" t="s">
        <v>2741</v>
      </c>
      <c r="I292" s="72" t="s">
        <v>182</v>
      </c>
      <c r="J292" s="72" t="s">
        <v>183</v>
      </c>
      <c r="K292" s="72" t="s">
        <v>204</v>
      </c>
      <c r="L292" s="72" t="s">
        <v>2779</v>
      </c>
      <c r="M292" s="72" t="s">
        <v>3038</v>
      </c>
      <c r="N292" s="72"/>
      <c r="O292" s="72"/>
      <c r="P292" s="72" t="s">
        <v>3039</v>
      </c>
      <c r="Q292" s="72" t="s">
        <v>3040</v>
      </c>
      <c r="R292" s="72" t="s">
        <v>2247</v>
      </c>
      <c r="S292" s="72" t="s">
        <v>3041</v>
      </c>
      <c r="T292" s="72" t="s">
        <v>3042</v>
      </c>
      <c r="U292" s="72" t="s">
        <v>745</v>
      </c>
      <c r="V292" s="72" t="s">
        <v>176</v>
      </c>
      <c r="W292">
        <v>68</v>
      </c>
      <c r="X292">
        <v>68</v>
      </c>
      <c r="Y292">
        <v>0</v>
      </c>
      <c r="Z292">
        <v>340</v>
      </c>
      <c r="AA292">
        <v>340</v>
      </c>
      <c r="AB292">
        <v>0</v>
      </c>
      <c r="AC292" s="72" t="s">
        <v>191</v>
      </c>
      <c r="AD292" s="72" t="s">
        <v>192</v>
      </c>
      <c r="AE292" s="72" t="s">
        <v>176</v>
      </c>
      <c r="AF292" s="81" t="str">
        <f t="shared" si="16"/>
        <v>Afridev Handpump</v>
      </c>
      <c r="AG292" s="72" t="s">
        <v>193</v>
      </c>
      <c r="AH292" s="72" t="s">
        <v>191</v>
      </c>
      <c r="AI292" s="72" t="s">
        <v>16432</v>
      </c>
      <c r="AL292" t="str">
        <f t="shared" si="17"/>
        <v>Protected</v>
      </c>
      <c r="AM292">
        <v>2019</v>
      </c>
      <c r="AN292" s="72" t="s">
        <v>191</v>
      </c>
      <c r="AQ292" t="str">
        <f t="shared" si="18"/>
        <v xml:space="preserve">Normal </v>
      </c>
      <c r="AR292" s="72" t="s">
        <v>194</v>
      </c>
      <c r="AU292" s="72" t="s">
        <v>195</v>
      </c>
      <c r="AV292" s="72" t="s">
        <v>194</v>
      </c>
      <c r="AY292" s="72" t="s">
        <v>191</v>
      </c>
      <c r="AZ292">
        <v>1116</v>
      </c>
      <c r="BA292" s="72" t="s">
        <v>93</v>
      </c>
      <c r="BB292" s="72" t="s">
        <v>194</v>
      </c>
      <c r="BD292" s="72" t="s">
        <v>191</v>
      </c>
      <c r="BE292" s="73">
        <v>0.6</v>
      </c>
      <c r="BF292" s="72" t="s">
        <v>194</v>
      </c>
      <c r="BG292" s="80" t="s">
        <v>196</v>
      </c>
      <c r="BI292" s="81" t="str">
        <f t="shared" si="19"/>
        <v xml:space="preserve">Turbidity </v>
      </c>
      <c r="BN292">
        <v>50</v>
      </c>
      <c r="BO292">
        <v>24</v>
      </c>
      <c r="BP292" s="72" t="s">
        <v>194</v>
      </c>
      <c r="BR292" s="72" t="s">
        <v>194</v>
      </c>
      <c r="BT292">
        <v>40</v>
      </c>
      <c r="BU292">
        <v>5</v>
      </c>
      <c r="BV292" s="72" t="s">
        <v>191</v>
      </c>
      <c r="BW292" s="72" t="s">
        <v>197</v>
      </c>
      <c r="BX292" t="s">
        <v>3043</v>
      </c>
    </row>
    <row r="293" spans="1:76" x14ac:dyDescent="0.45">
      <c r="A293" t="s">
        <v>3044</v>
      </c>
      <c r="B293" t="s">
        <v>176</v>
      </c>
      <c r="C293" t="s">
        <v>880</v>
      </c>
      <c r="D293" t="s">
        <v>3045</v>
      </c>
      <c r="E293" t="s">
        <v>3046</v>
      </c>
      <c r="F293" t="s">
        <v>3047</v>
      </c>
      <c r="G293">
        <v>9</v>
      </c>
      <c r="H293" s="72" t="s">
        <v>2741</v>
      </c>
      <c r="I293" s="72" t="s">
        <v>182</v>
      </c>
      <c r="J293" s="72" t="s">
        <v>183</v>
      </c>
      <c r="K293" s="72" t="s">
        <v>204</v>
      </c>
      <c r="L293" s="72" t="s">
        <v>1545</v>
      </c>
      <c r="M293" s="72" t="s">
        <v>1545</v>
      </c>
      <c r="N293" s="72"/>
      <c r="O293" s="72"/>
      <c r="P293" s="72" t="s">
        <v>3048</v>
      </c>
      <c r="Q293" s="72" t="s">
        <v>3049</v>
      </c>
      <c r="R293" s="72" t="s">
        <v>3050</v>
      </c>
      <c r="S293" s="72" t="s">
        <v>3051</v>
      </c>
      <c r="T293" s="72" t="s">
        <v>2858</v>
      </c>
      <c r="U293" s="72" t="s">
        <v>176</v>
      </c>
      <c r="V293" s="72" t="s">
        <v>3052</v>
      </c>
      <c r="W293">
        <v>25</v>
      </c>
      <c r="X293">
        <v>25</v>
      </c>
      <c r="Y293">
        <v>0</v>
      </c>
      <c r="Z293">
        <v>175</v>
      </c>
      <c r="AA293">
        <v>175</v>
      </c>
      <c r="AB293">
        <v>0</v>
      </c>
      <c r="AC293" s="72" t="s">
        <v>191</v>
      </c>
      <c r="AD293" s="72" t="s">
        <v>192</v>
      </c>
      <c r="AE293" s="72" t="s">
        <v>176</v>
      </c>
      <c r="AF293" s="81" t="str">
        <f t="shared" si="16"/>
        <v>Afridev Handpump</v>
      </c>
      <c r="AG293" s="72" t="s">
        <v>193</v>
      </c>
      <c r="AH293" s="72" t="s">
        <v>191</v>
      </c>
      <c r="AI293" s="72" t="s">
        <v>16432</v>
      </c>
      <c r="AL293" t="str">
        <f t="shared" si="17"/>
        <v>Protected</v>
      </c>
      <c r="AM293">
        <v>2018</v>
      </c>
      <c r="AN293" s="72" t="s">
        <v>191</v>
      </c>
      <c r="AQ293" t="str">
        <f t="shared" si="18"/>
        <v xml:space="preserve">Normal </v>
      </c>
      <c r="AR293" s="72" t="s">
        <v>194</v>
      </c>
      <c r="AU293" s="72" t="s">
        <v>195</v>
      </c>
      <c r="AV293" s="72" t="s">
        <v>194</v>
      </c>
      <c r="AY293" s="72" t="s">
        <v>191</v>
      </c>
      <c r="AZ293">
        <v>822</v>
      </c>
      <c r="BA293" s="72" t="s">
        <v>93</v>
      </c>
      <c r="BB293" s="72" t="s">
        <v>194</v>
      </c>
      <c r="BD293" s="72" t="s">
        <v>191</v>
      </c>
      <c r="BE293" s="73">
        <v>0.26</v>
      </c>
      <c r="BF293" s="72" t="s">
        <v>191</v>
      </c>
      <c r="BG293" s="72" t="s">
        <v>196</v>
      </c>
      <c r="BH293" s="72" t="s">
        <v>176</v>
      </c>
      <c r="BI293" s="81" t="str">
        <f t="shared" si="19"/>
        <v xml:space="preserve">Turbidity </v>
      </c>
      <c r="BJ293" s="72" t="s">
        <v>191</v>
      </c>
      <c r="BN293">
        <v>30</v>
      </c>
      <c r="BO293">
        <v>12</v>
      </c>
      <c r="BP293" s="72" t="s">
        <v>194</v>
      </c>
      <c r="BR293" s="72" t="s">
        <v>194</v>
      </c>
      <c r="BT293">
        <v>40</v>
      </c>
      <c r="BU293">
        <v>5</v>
      </c>
      <c r="BV293" s="72" t="s">
        <v>191</v>
      </c>
      <c r="BW293" s="72" t="s">
        <v>197</v>
      </c>
      <c r="BX293" t="s">
        <v>3053</v>
      </c>
    </row>
    <row r="294" spans="1:76" x14ac:dyDescent="0.45">
      <c r="A294" t="s">
        <v>3054</v>
      </c>
      <c r="B294" t="s">
        <v>176</v>
      </c>
      <c r="C294" t="s">
        <v>200</v>
      </c>
      <c r="D294" t="s">
        <v>3055</v>
      </c>
      <c r="E294" t="s">
        <v>3056</v>
      </c>
      <c r="F294" t="s">
        <v>3057</v>
      </c>
      <c r="G294">
        <v>9</v>
      </c>
      <c r="H294" s="72" t="s">
        <v>2741</v>
      </c>
      <c r="I294" s="72" t="s">
        <v>182</v>
      </c>
      <c r="J294" s="72" t="s">
        <v>183</v>
      </c>
      <c r="K294" s="72" t="s">
        <v>204</v>
      </c>
      <c r="L294" s="72" t="s">
        <v>2243</v>
      </c>
      <c r="M294" s="72" t="s">
        <v>3058</v>
      </c>
      <c r="N294" s="72"/>
      <c r="O294" s="72"/>
      <c r="P294" s="72" t="s">
        <v>3059</v>
      </c>
      <c r="Q294" s="72" t="s">
        <v>3060</v>
      </c>
      <c r="R294" s="72" t="s">
        <v>3061</v>
      </c>
      <c r="S294" s="72" t="s">
        <v>3062</v>
      </c>
      <c r="T294" s="72" t="s">
        <v>3063</v>
      </c>
      <c r="U294" s="72" t="s">
        <v>226</v>
      </c>
      <c r="V294" s="72" t="s">
        <v>176</v>
      </c>
      <c r="W294">
        <v>70</v>
      </c>
      <c r="X294">
        <v>70</v>
      </c>
      <c r="Y294">
        <v>0</v>
      </c>
      <c r="Z294">
        <v>75</v>
      </c>
      <c r="AA294">
        <v>75</v>
      </c>
      <c r="AB294">
        <v>0</v>
      </c>
      <c r="AC294" s="72" t="s">
        <v>191</v>
      </c>
      <c r="AD294" s="72" t="s">
        <v>192</v>
      </c>
      <c r="AE294" s="72" t="s">
        <v>176</v>
      </c>
      <c r="AF294" s="81" t="str">
        <f t="shared" si="16"/>
        <v>Afridev Handpump</v>
      </c>
      <c r="AG294" s="72" t="s">
        <v>193</v>
      </c>
      <c r="AH294" s="72" t="s">
        <v>191</v>
      </c>
      <c r="AI294" s="72" t="s">
        <v>16432</v>
      </c>
      <c r="AL294" t="str">
        <f t="shared" si="17"/>
        <v>Protected</v>
      </c>
      <c r="AM294">
        <v>2013</v>
      </c>
      <c r="AN294" s="72" t="s">
        <v>191</v>
      </c>
      <c r="AQ294" t="str">
        <f t="shared" si="18"/>
        <v xml:space="preserve">Normal </v>
      </c>
      <c r="AR294" s="72" t="s">
        <v>191</v>
      </c>
      <c r="AS294">
        <v>1</v>
      </c>
      <c r="AT294">
        <v>1</v>
      </c>
      <c r="AU294" s="72" t="s">
        <v>195</v>
      </c>
      <c r="AV294" s="72" t="s">
        <v>194</v>
      </c>
      <c r="AY294" s="72" t="s">
        <v>191</v>
      </c>
      <c r="AZ294">
        <v>320</v>
      </c>
      <c r="BA294" s="72" t="s">
        <v>93</v>
      </c>
      <c r="BB294" s="72" t="s">
        <v>194</v>
      </c>
      <c r="BD294" s="72" t="s">
        <v>191</v>
      </c>
      <c r="BE294" s="73">
        <v>0</v>
      </c>
      <c r="BF294" s="72" t="s">
        <v>194</v>
      </c>
      <c r="BG294" s="80" t="s">
        <v>196</v>
      </c>
      <c r="BI294" s="81" t="str">
        <f t="shared" si="19"/>
        <v xml:space="preserve">Turbidity </v>
      </c>
      <c r="BN294">
        <v>62</v>
      </c>
      <c r="BO294">
        <v>24</v>
      </c>
      <c r="BP294" s="72" t="s">
        <v>194</v>
      </c>
      <c r="BR294" s="72" t="s">
        <v>194</v>
      </c>
      <c r="BT294">
        <v>20</v>
      </c>
      <c r="BU294">
        <v>5</v>
      </c>
      <c r="BV294" s="72" t="s">
        <v>191</v>
      </c>
      <c r="BW294" s="72" t="s">
        <v>197</v>
      </c>
      <c r="BX294" t="s">
        <v>3064</v>
      </c>
    </row>
    <row r="295" spans="1:76" x14ac:dyDescent="0.45">
      <c r="A295" t="s">
        <v>3065</v>
      </c>
      <c r="B295" t="s">
        <v>176</v>
      </c>
      <c r="C295" t="s">
        <v>200</v>
      </c>
      <c r="D295" t="s">
        <v>3066</v>
      </c>
      <c r="E295" t="s">
        <v>3067</v>
      </c>
      <c r="F295" t="s">
        <v>3068</v>
      </c>
      <c r="G295">
        <v>9</v>
      </c>
      <c r="H295" s="72" t="s">
        <v>2741</v>
      </c>
      <c r="I295" s="72" t="s">
        <v>182</v>
      </c>
      <c r="J295" s="72" t="s">
        <v>183</v>
      </c>
      <c r="K295" s="72" t="s">
        <v>204</v>
      </c>
      <c r="L295" s="72" t="s">
        <v>2779</v>
      </c>
      <c r="M295" s="72" t="s">
        <v>2779</v>
      </c>
      <c r="N295" s="72"/>
      <c r="O295" s="72"/>
      <c r="P295" s="72" t="s">
        <v>3069</v>
      </c>
      <c r="Q295" s="72" t="s">
        <v>3070</v>
      </c>
      <c r="R295" s="72" t="s">
        <v>3071</v>
      </c>
      <c r="S295" s="72" t="s">
        <v>3072</v>
      </c>
      <c r="T295" s="72" t="s">
        <v>2895</v>
      </c>
      <c r="U295" s="72" t="s">
        <v>478</v>
      </c>
      <c r="V295" s="72" t="s">
        <v>176</v>
      </c>
      <c r="W295">
        <v>120</v>
      </c>
      <c r="X295">
        <v>120</v>
      </c>
      <c r="Y295">
        <v>0</v>
      </c>
      <c r="Z295">
        <v>130</v>
      </c>
      <c r="AA295">
        <v>130</v>
      </c>
      <c r="AB295">
        <v>0</v>
      </c>
      <c r="AC295" s="72" t="s">
        <v>191</v>
      </c>
      <c r="AD295" s="72" t="s">
        <v>192</v>
      </c>
      <c r="AE295" s="72" t="s">
        <v>176</v>
      </c>
      <c r="AF295" s="81" t="str">
        <f t="shared" si="16"/>
        <v>Afridev Handpump</v>
      </c>
      <c r="AG295" s="72" t="s">
        <v>193</v>
      </c>
      <c r="AH295" s="72" t="s">
        <v>191</v>
      </c>
      <c r="AI295" s="72" t="s">
        <v>16432</v>
      </c>
      <c r="AL295" t="str">
        <f t="shared" si="17"/>
        <v>Protected</v>
      </c>
      <c r="AM295">
        <v>2008</v>
      </c>
      <c r="AN295" s="72" t="s">
        <v>191</v>
      </c>
      <c r="AQ295" t="str">
        <f t="shared" si="18"/>
        <v xml:space="preserve">Normal </v>
      </c>
      <c r="AR295" s="72" t="s">
        <v>191</v>
      </c>
      <c r="AS295">
        <v>1</v>
      </c>
      <c r="AT295">
        <v>1</v>
      </c>
      <c r="AU295" s="72" t="s">
        <v>195</v>
      </c>
      <c r="AV295" s="72" t="s">
        <v>194</v>
      </c>
      <c r="AY295" s="72" t="s">
        <v>191</v>
      </c>
      <c r="AZ295">
        <v>319</v>
      </c>
      <c r="BA295" s="72" t="s">
        <v>93</v>
      </c>
      <c r="BB295" s="72" t="s">
        <v>194</v>
      </c>
      <c r="BD295" s="72" t="s">
        <v>191</v>
      </c>
      <c r="BE295" s="73">
        <v>1.03</v>
      </c>
      <c r="BF295" s="72" t="s">
        <v>194</v>
      </c>
      <c r="BG295" s="80" t="s">
        <v>196</v>
      </c>
      <c r="BI295" s="81" t="str">
        <f t="shared" si="19"/>
        <v xml:space="preserve">Turbidity </v>
      </c>
      <c r="BN295">
        <v>70</v>
      </c>
      <c r="BO295">
        <v>24</v>
      </c>
      <c r="BP295" s="72" t="s">
        <v>194</v>
      </c>
      <c r="BR295" s="72" t="s">
        <v>194</v>
      </c>
      <c r="BT295">
        <v>40</v>
      </c>
      <c r="BU295">
        <v>4</v>
      </c>
      <c r="BV295" s="72" t="s">
        <v>191</v>
      </c>
      <c r="BW295" s="72" t="s">
        <v>197</v>
      </c>
      <c r="BX295" t="s">
        <v>3073</v>
      </c>
    </row>
    <row r="296" spans="1:76" x14ac:dyDescent="0.45">
      <c r="A296" t="s">
        <v>3074</v>
      </c>
      <c r="B296" t="s">
        <v>176</v>
      </c>
      <c r="C296" t="s">
        <v>200</v>
      </c>
      <c r="D296" t="s">
        <v>3075</v>
      </c>
      <c r="E296" t="s">
        <v>3076</v>
      </c>
      <c r="F296" t="s">
        <v>3077</v>
      </c>
      <c r="G296">
        <v>9</v>
      </c>
      <c r="H296" s="72" t="s">
        <v>2741</v>
      </c>
      <c r="I296" s="72" t="s">
        <v>182</v>
      </c>
      <c r="J296" s="72" t="s">
        <v>183</v>
      </c>
      <c r="K296" s="72" t="s">
        <v>204</v>
      </c>
      <c r="L296" s="72" t="s">
        <v>2779</v>
      </c>
      <c r="M296" s="72" t="s">
        <v>2779</v>
      </c>
      <c r="N296" s="72"/>
      <c r="O296" s="72"/>
      <c r="P296" s="72" t="s">
        <v>3078</v>
      </c>
      <c r="Q296" s="72" t="s">
        <v>3079</v>
      </c>
      <c r="R296" s="72" t="s">
        <v>3071</v>
      </c>
      <c r="S296" s="72" t="s">
        <v>3080</v>
      </c>
      <c r="T296" s="72" t="s">
        <v>2895</v>
      </c>
      <c r="U296" s="72" t="s">
        <v>478</v>
      </c>
      <c r="V296" s="72" t="s">
        <v>176</v>
      </c>
      <c r="W296">
        <v>120</v>
      </c>
      <c r="X296">
        <v>120</v>
      </c>
      <c r="Y296">
        <v>0</v>
      </c>
      <c r="Z296">
        <v>350</v>
      </c>
      <c r="AA296">
        <v>350</v>
      </c>
      <c r="AB296">
        <v>0</v>
      </c>
      <c r="AC296" s="72" t="s">
        <v>191</v>
      </c>
      <c r="AD296" s="72" t="s">
        <v>3081</v>
      </c>
      <c r="AE296" s="72" t="s">
        <v>176</v>
      </c>
      <c r="AF296" s="81" t="str">
        <f t="shared" si="16"/>
        <v>Malda Handpump</v>
      </c>
      <c r="AG296" s="72" t="s">
        <v>193</v>
      </c>
      <c r="AH296" s="72" t="s">
        <v>191</v>
      </c>
      <c r="AI296" s="72" t="s">
        <v>16432</v>
      </c>
      <c r="AL296" t="str">
        <f t="shared" si="17"/>
        <v>Protected</v>
      </c>
      <c r="AM296">
        <v>2018</v>
      </c>
      <c r="AN296" s="72" t="s">
        <v>191</v>
      </c>
      <c r="AQ296" t="str">
        <f t="shared" si="18"/>
        <v xml:space="preserve">Normal </v>
      </c>
      <c r="AR296" s="72" t="s">
        <v>194</v>
      </c>
      <c r="AU296" s="72" t="s">
        <v>195</v>
      </c>
      <c r="AV296" s="72" t="s">
        <v>194</v>
      </c>
      <c r="AY296" s="72" t="s">
        <v>191</v>
      </c>
      <c r="AZ296">
        <v>318</v>
      </c>
      <c r="BA296" s="72" t="s">
        <v>93</v>
      </c>
      <c r="BB296" s="72" t="s">
        <v>194</v>
      </c>
      <c r="BD296" s="72" t="s">
        <v>191</v>
      </c>
      <c r="BE296" s="73">
        <v>0.16</v>
      </c>
      <c r="BF296" s="72" t="s">
        <v>194</v>
      </c>
      <c r="BG296" s="80" t="s">
        <v>196</v>
      </c>
      <c r="BI296" s="81" t="str">
        <f t="shared" si="19"/>
        <v xml:space="preserve">Turbidity </v>
      </c>
      <c r="BN296">
        <v>58</v>
      </c>
      <c r="BO296">
        <v>24</v>
      </c>
      <c r="BP296" s="72" t="s">
        <v>194</v>
      </c>
      <c r="BR296" s="72" t="s">
        <v>194</v>
      </c>
      <c r="BT296">
        <v>20</v>
      </c>
      <c r="BU296">
        <v>6</v>
      </c>
      <c r="BV296" s="72" t="s">
        <v>191</v>
      </c>
      <c r="BW296" s="72" t="s">
        <v>197</v>
      </c>
      <c r="BX296" t="s">
        <v>3082</v>
      </c>
    </row>
    <row r="297" spans="1:76" x14ac:dyDescent="0.45">
      <c r="A297" t="s">
        <v>3083</v>
      </c>
      <c r="B297" t="s">
        <v>176</v>
      </c>
      <c r="C297" t="s">
        <v>297</v>
      </c>
      <c r="D297" t="s">
        <v>3084</v>
      </c>
      <c r="E297" t="s">
        <v>3085</v>
      </c>
      <c r="F297" t="s">
        <v>3086</v>
      </c>
      <c r="G297">
        <v>9</v>
      </c>
      <c r="H297" s="72" t="s">
        <v>2741</v>
      </c>
      <c r="I297" s="72" t="s">
        <v>182</v>
      </c>
      <c r="J297" s="72" t="s">
        <v>183</v>
      </c>
      <c r="K297" s="72" t="s">
        <v>204</v>
      </c>
      <c r="L297" s="72" t="s">
        <v>2779</v>
      </c>
      <c r="M297" s="72" t="s">
        <v>3038</v>
      </c>
      <c r="N297" s="72"/>
      <c r="O297" s="72"/>
      <c r="P297" s="72" t="s">
        <v>3087</v>
      </c>
      <c r="Q297" s="72" t="s">
        <v>3088</v>
      </c>
      <c r="R297" s="72" t="s">
        <v>3089</v>
      </c>
      <c r="S297" s="72" t="s">
        <v>3090</v>
      </c>
      <c r="T297" s="72" t="s">
        <v>3091</v>
      </c>
      <c r="U297" s="72" t="s">
        <v>226</v>
      </c>
      <c r="V297" s="72" t="s">
        <v>176</v>
      </c>
      <c r="W297">
        <v>68</v>
      </c>
      <c r="X297">
        <v>68</v>
      </c>
      <c r="Y297">
        <v>0</v>
      </c>
      <c r="Z297">
        <v>240</v>
      </c>
      <c r="AA297">
        <v>0</v>
      </c>
      <c r="AB297">
        <v>0</v>
      </c>
      <c r="AC297" s="72" t="s">
        <v>191</v>
      </c>
      <c r="AD297" s="72" t="s">
        <v>192</v>
      </c>
      <c r="AE297" s="72" t="s">
        <v>176</v>
      </c>
      <c r="AF297" s="81" t="str">
        <f t="shared" si="16"/>
        <v>Afridev Handpump</v>
      </c>
      <c r="AG297" s="72" t="s">
        <v>193</v>
      </c>
      <c r="AH297" s="72" t="s">
        <v>191</v>
      </c>
      <c r="AI297" s="72" t="s">
        <v>16432</v>
      </c>
      <c r="AL297" t="str">
        <f t="shared" si="17"/>
        <v>Protected</v>
      </c>
      <c r="AM297">
        <v>2016</v>
      </c>
      <c r="AN297" s="72" t="s">
        <v>191</v>
      </c>
      <c r="AQ297" t="str">
        <f t="shared" si="18"/>
        <v xml:space="preserve">Normal </v>
      </c>
      <c r="AR297" s="72" t="s">
        <v>194</v>
      </c>
      <c r="AU297" s="72" t="s">
        <v>195</v>
      </c>
      <c r="AV297" s="72" t="s">
        <v>194</v>
      </c>
      <c r="AY297" s="72" t="s">
        <v>191</v>
      </c>
      <c r="AZ297">
        <v>1117</v>
      </c>
      <c r="BA297" s="72" t="s">
        <v>93</v>
      </c>
      <c r="BB297" s="72" t="s">
        <v>194</v>
      </c>
      <c r="BD297" s="72" t="s">
        <v>191</v>
      </c>
      <c r="BE297" s="73">
        <v>0.55000000000000004</v>
      </c>
      <c r="BF297" s="72" t="s">
        <v>194</v>
      </c>
      <c r="BG297" s="80" t="s">
        <v>196</v>
      </c>
      <c r="BI297" s="81" t="str">
        <f t="shared" si="19"/>
        <v xml:space="preserve">Turbidity </v>
      </c>
      <c r="BN297">
        <v>40</v>
      </c>
      <c r="BO297">
        <v>24</v>
      </c>
      <c r="BP297" s="72" t="s">
        <v>194</v>
      </c>
      <c r="BR297" s="72" t="s">
        <v>194</v>
      </c>
      <c r="BT297">
        <v>40</v>
      </c>
      <c r="BU297">
        <v>5</v>
      </c>
      <c r="BV297" s="72" t="s">
        <v>191</v>
      </c>
      <c r="BW297" s="72" t="s">
        <v>197</v>
      </c>
      <c r="BX297" t="s">
        <v>3092</v>
      </c>
    </row>
    <row r="298" spans="1:76" x14ac:dyDescent="0.45">
      <c r="A298" t="s">
        <v>3093</v>
      </c>
      <c r="B298" t="s">
        <v>176</v>
      </c>
      <c r="C298" t="s">
        <v>880</v>
      </c>
      <c r="D298" t="s">
        <v>3094</v>
      </c>
      <c r="E298" t="s">
        <v>3095</v>
      </c>
      <c r="F298" t="s">
        <v>1682</v>
      </c>
      <c r="G298">
        <v>9</v>
      </c>
      <c r="H298" s="72" t="s">
        <v>1948</v>
      </c>
      <c r="I298" s="72" t="s">
        <v>182</v>
      </c>
      <c r="J298" s="72" t="s">
        <v>183</v>
      </c>
      <c r="K298" s="72" t="s">
        <v>204</v>
      </c>
      <c r="L298" s="72" t="s">
        <v>1545</v>
      </c>
      <c r="M298" s="72" t="s">
        <v>1545</v>
      </c>
      <c r="N298" s="72"/>
      <c r="O298" s="72"/>
      <c r="P298" s="72" t="s">
        <v>3096</v>
      </c>
      <c r="Q298" s="72" t="s">
        <v>3097</v>
      </c>
      <c r="R298" s="72" t="s">
        <v>2783</v>
      </c>
      <c r="S298" s="72" t="s">
        <v>3098</v>
      </c>
      <c r="T298" s="72" t="s">
        <v>2773</v>
      </c>
      <c r="U298" s="72" t="s">
        <v>251</v>
      </c>
      <c r="V298" s="72" t="s">
        <v>176</v>
      </c>
      <c r="W298">
        <v>22</v>
      </c>
      <c r="X298">
        <v>22</v>
      </c>
      <c r="Y298">
        <v>0</v>
      </c>
      <c r="Z298">
        <v>130</v>
      </c>
      <c r="AB298">
        <v>0</v>
      </c>
      <c r="AC298" s="72" t="s">
        <v>191</v>
      </c>
      <c r="AD298" s="72" t="s">
        <v>192</v>
      </c>
      <c r="AE298" s="72" t="s">
        <v>176</v>
      </c>
      <c r="AF298" s="81" t="str">
        <f t="shared" si="16"/>
        <v>Afridev Handpump</v>
      </c>
      <c r="AG298" s="72" t="s">
        <v>193</v>
      </c>
      <c r="AH298" s="72" t="s">
        <v>191</v>
      </c>
      <c r="AI298" s="72" t="s">
        <v>16432</v>
      </c>
      <c r="AL298" t="str">
        <f t="shared" si="17"/>
        <v>Protected</v>
      </c>
      <c r="AM298">
        <v>1992</v>
      </c>
      <c r="AN298" s="72" t="s">
        <v>191</v>
      </c>
      <c r="AQ298" t="str">
        <f t="shared" si="18"/>
        <v xml:space="preserve">Normal </v>
      </c>
      <c r="AR298" s="72" t="s">
        <v>194</v>
      </c>
      <c r="AU298" s="72" t="s">
        <v>195</v>
      </c>
      <c r="AV298" s="72" t="s">
        <v>194</v>
      </c>
      <c r="AY298" s="72" t="s">
        <v>191</v>
      </c>
      <c r="AZ298">
        <v>820</v>
      </c>
      <c r="BA298" s="72" t="s">
        <v>93</v>
      </c>
      <c r="BB298" s="72" t="s">
        <v>194</v>
      </c>
      <c r="BD298" s="72" t="s">
        <v>191</v>
      </c>
      <c r="BE298" s="73">
        <v>0.63</v>
      </c>
      <c r="BF298" s="72" t="s">
        <v>191</v>
      </c>
      <c r="BG298" s="72" t="s">
        <v>196</v>
      </c>
      <c r="BH298" s="72" t="s">
        <v>176</v>
      </c>
      <c r="BI298" s="81" t="str">
        <f t="shared" si="19"/>
        <v xml:space="preserve">Turbidity </v>
      </c>
      <c r="BJ298" s="72" t="s">
        <v>191</v>
      </c>
      <c r="BN298">
        <v>30</v>
      </c>
      <c r="BO298">
        <v>24</v>
      </c>
      <c r="BP298" s="72" t="s">
        <v>194</v>
      </c>
      <c r="BR298" s="72" t="s">
        <v>194</v>
      </c>
      <c r="BT298">
        <v>20</v>
      </c>
      <c r="BU298">
        <v>4</v>
      </c>
      <c r="BV298" s="72" t="s">
        <v>191</v>
      </c>
      <c r="BW298" s="72" t="s">
        <v>197</v>
      </c>
      <c r="BX298" t="s">
        <v>3099</v>
      </c>
    </row>
    <row r="299" spans="1:76" x14ac:dyDescent="0.45">
      <c r="A299" t="s">
        <v>3100</v>
      </c>
      <c r="B299" t="s">
        <v>176</v>
      </c>
      <c r="C299" t="s">
        <v>339</v>
      </c>
      <c r="D299" t="s">
        <v>3101</v>
      </c>
      <c r="E299" t="s">
        <v>3102</v>
      </c>
      <c r="F299" t="s">
        <v>1726</v>
      </c>
      <c r="G299">
        <v>9</v>
      </c>
      <c r="H299" s="72" t="s">
        <v>2741</v>
      </c>
      <c r="I299" s="72" t="s">
        <v>182</v>
      </c>
      <c r="J299" s="72" t="s">
        <v>183</v>
      </c>
      <c r="K299" s="72" t="s">
        <v>184</v>
      </c>
      <c r="L299" s="72" t="s">
        <v>2926</v>
      </c>
      <c r="M299" s="72" t="s">
        <v>3103</v>
      </c>
      <c r="N299" s="72"/>
      <c r="O299" s="72"/>
      <c r="P299" s="72" t="s">
        <v>3104</v>
      </c>
      <c r="Q299" s="72" t="s">
        <v>3105</v>
      </c>
      <c r="R299" s="72" t="s">
        <v>1375</v>
      </c>
      <c r="S299" s="72" t="s">
        <v>3106</v>
      </c>
      <c r="T299" s="72" t="s">
        <v>3107</v>
      </c>
      <c r="U299" s="72" t="s">
        <v>251</v>
      </c>
      <c r="V299" s="72" t="s">
        <v>176</v>
      </c>
      <c r="W299">
        <v>15</v>
      </c>
      <c r="X299">
        <v>15</v>
      </c>
      <c r="Y299">
        <v>0</v>
      </c>
      <c r="Z299">
        <v>75</v>
      </c>
      <c r="AA299">
        <v>75</v>
      </c>
      <c r="AB299">
        <v>0</v>
      </c>
      <c r="AC299" s="72" t="s">
        <v>191</v>
      </c>
      <c r="AD299" s="72" t="s">
        <v>192</v>
      </c>
      <c r="AE299" s="72" t="s">
        <v>176</v>
      </c>
      <c r="AF299" s="81" t="str">
        <f t="shared" si="16"/>
        <v>Afridev Handpump</v>
      </c>
      <c r="AG299" s="72" t="s">
        <v>193</v>
      </c>
      <c r="AH299" s="72" t="s">
        <v>191</v>
      </c>
      <c r="AI299" s="72" t="s">
        <v>16432</v>
      </c>
      <c r="AL299" t="str">
        <f t="shared" si="17"/>
        <v>Protected</v>
      </c>
      <c r="AM299">
        <v>2001</v>
      </c>
      <c r="AN299" s="72" t="s">
        <v>191</v>
      </c>
      <c r="AQ299" t="str">
        <f t="shared" si="18"/>
        <v xml:space="preserve">Normal </v>
      </c>
      <c r="AR299" s="72" t="s">
        <v>194</v>
      </c>
      <c r="AU299" s="72" t="s">
        <v>195</v>
      </c>
      <c r="AV299" s="72" t="s">
        <v>194</v>
      </c>
      <c r="AY299" s="72" t="s">
        <v>191</v>
      </c>
      <c r="AZ299">
        <v>1423</v>
      </c>
      <c r="BA299" s="72" t="s">
        <v>93</v>
      </c>
      <c r="BB299" s="72" t="s">
        <v>194</v>
      </c>
      <c r="BD299" s="72" t="s">
        <v>191</v>
      </c>
      <c r="BE299" s="73">
        <v>1.2</v>
      </c>
      <c r="BF299" s="72" t="s">
        <v>191</v>
      </c>
      <c r="BG299" s="72" t="s">
        <v>196</v>
      </c>
      <c r="BH299" s="72" t="s">
        <v>176</v>
      </c>
      <c r="BI299" s="81" t="str">
        <f t="shared" si="19"/>
        <v xml:space="preserve">Turbidity </v>
      </c>
      <c r="BJ299" s="72" t="s">
        <v>191</v>
      </c>
      <c r="BN299">
        <v>81</v>
      </c>
      <c r="BO299">
        <v>24</v>
      </c>
      <c r="BP299" s="72" t="s">
        <v>194</v>
      </c>
      <c r="BR299" s="72" t="s">
        <v>194</v>
      </c>
      <c r="BT299">
        <v>40</v>
      </c>
      <c r="BU299">
        <v>80</v>
      </c>
      <c r="BV299" s="72" t="s">
        <v>191</v>
      </c>
      <c r="BW299" s="72" t="s">
        <v>197</v>
      </c>
      <c r="BX299" t="s">
        <v>3108</v>
      </c>
    </row>
    <row r="300" spans="1:76" x14ac:dyDescent="0.45">
      <c r="A300" t="s">
        <v>3109</v>
      </c>
      <c r="B300" t="s">
        <v>176</v>
      </c>
      <c r="C300" t="s">
        <v>339</v>
      </c>
      <c r="D300" t="s">
        <v>3110</v>
      </c>
      <c r="E300" t="s">
        <v>3111</v>
      </c>
      <c r="F300" t="s">
        <v>3112</v>
      </c>
      <c r="G300">
        <v>9</v>
      </c>
      <c r="H300" s="72" t="s">
        <v>2741</v>
      </c>
      <c r="I300" s="72" t="s">
        <v>182</v>
      </c>
      <c r="J300" s="72" t="s">
        <v>183</v>
      </c>
      <c r="K300" s="72" t="s">
        <v>184</v>
      </c>
      <c r="L300" s="72" t="s">
        <v>2926</v>
      </c>
      <c r="M300" s="72" t="s">
        <v>3113</v>
      </c>
      <c r="N300" s="72"/>
      <c r="O300" s="72"/>
      <c r="P300" s="72" t="s">
        <v>3114</v>
      </c>
      <c r="Q300" s="72" t="s">
        <v>3115</v>
      </c>
      <c r="R300" s="72" t="s">
        <v>1287</v>
      </c>
      <c r="S300" s="72" t="s">
        <v>3116</v>
      </c>
      <c r="T300" s="72" t="s">
        <v>3117</v>
      </c>
      <c r="U300" s="72" t="s">
        <v>251</v>
      </c>
      <c r="V300" s="72" t="s">
        <v>176</v>
      </c>
      <c r="W300">
        <v>42</v>
      </c>
      <c r="X300">
        <v>42</v>
      </c>
      <c r="Y300">
        <v>0</v>
      </c>
      <c r="Z300">
        <v>210</v>
      </c>
      <c r="AA300">
        <v>210</v>
      </c>
      <c r="AB300">
        <v>0</v>
      </c>
      <c r="AC300" s="72" t="s">
        <v>191</v>
      </c>
      <c r="AD300" s="72" t="s">
        <v>192</v>
      </c>
      <c r="AE300" s="72" t="s">
        <v>176</v>
      </c>
      <c r="AF300" s="81" t="str">
        <f t="shared" si="16"/>
        <v>Afridev Handpump</v>
      </c>
      <c r="AG300" s="72" t="s">
        <v>193</v>
      </c>
      <c r="AH300" s="72" t="s">
        <v>191</v>
      </c>
      <c r="AI300" s="72" t="s">
        <v>16432</v>
      </c>
      <c r="AL300" t="str">
        <f t="shared" si="17"/>
        <v>Protected</v>
      </c>
      <c r="AM300">
        <v>1995</v>
      </c>
      <c r="AN300" s="72" t="s">
        <v>191</v>
      </c>
      <c r="AQ300" t="str">
        <f t="shared" si="18"/>
        <v xml:space="preserve">Normal </v>
      </c>
      <c r="AR300" s="72" t="s">
        <v>191</v>
      </c>
      <c r="AS300">
        <v>1</v>
      </c>
      <c r="AT300">
        <v>7</v>
      </c>
      <c r="AU300" s="72" t="s">
        <v>195</v>
      </c>
      <c r="AV300" s="72" t="s">
        <v>194</v>
      </c>
      <c r="AY300" s="72" t="s">
        <v>191</v>
      </c>
      <c r="AZ300">
        <v>1426</v>
      </c>
      <c r="BA300" s="72" t="s">
        <v>93</v>
      </c>
      <c r="BB300" s="72" t="s">
        <v>194</v>
      </c>
      <c r="BD300" s="72" t="s">
        <v>191</v>
      </c>
      <c r="BE300" s="73">
        <v>0.16</v>
      </c>
      <c r="BF300" s="72" t="s">
        <v>191</v>
      </c>
      <c r="BG300" s="72" t="s">
        <v>196</v>
      </c>
      <c r="BH300" s="72" t="s">
        <v>176</v>
      </c>
      <c r="BI300" s="81" t="str">
        <f t="shared" si="19"/>
        <v xml:space="preserve">Turbidity </v>
      </c>
      <c r="BJ300" s="72" t="s">
        <v>191</v>
      </c>
      <c r="BN300">
        <v>73</v>
      </c>
      <c r="BO300">
        <v>24</v>
      </c>
      <c r="BP300" s="72" t="s">
        <v>194</v>
      </c>
      <c r="BR300" s="72" t="s">
        <v>194</v>
      </c>
      <c r="BT300">
        <v>40</v>
      </c>
      <c r="BU300">
        <v>80</v>
      </c>
      <c r="BV300" s="72" t="s">
        <v>191</v>
      </c>
      <c r="BW300" s="72" t="s">
        <v>197</v>
      </c>
      <c r="BX300" t="s">
        <v>3118</v>
      </c>
    </row>
    <row r="301" spans="1:76" x14ac:dyDescent="0.45">
      <c r="A301" t="s">
        <v>3119</v>
      </c>
      <c r="B301" t="s">
        <v>176</v>
      </c>
      <c r="C301" t="s">
        <v>230</v>
      </c>
      <c r="D301" t="s">
        <v>3120</v>
      </c>
      <c r="E301" t="s">
        <v>3121</v>
      </c>
      <c r="F301" t="s">
        <v>3122</v>
      </c>
      <c r="G301">
        <v>9</v>
      </c>
      <c r="H301" s="72" t="s">
        <v>2741</v>
      </c>
      <c r="I301" s="72" t="s">
        <v>182</v>
      </c>
      <c r="J301" s="72" t="s">
        <v>183</v>
      </c>
      <c r="K301" s="72" t="s">
        <v>220</v>
      </c>
      <c r="L301" s="72" t="s">
        <v>2054</v>
      </c>
      <c r="M301" s="72" t="s">
        <v>3123</v>
      </c>
      <c r="N301" s="72"/>
      <c r="O301" s="72"/>
      <c r="P301" s="72" t="s">
        <v>3124</v>
      </c>
      <c r="Q301" s="72" t="s">
        <v>3125</v>
      </c>
      <c r="R301" s="72" t="s">
        <v>2957</v>
      </c>
      <c r="S301" s="72" t="s">
        <v>3126</v>
      </c>
      <c r="T301" s="72" t="s">
        <v>3127</v>
      </c>
      <c r="U301" s="72" t="s">
        <v>226</v>
      </c>
      <c r="V301" s="72" t="s">
        <v>176</v>
      </c>
      <c r="W301">
        <v>88</v>
      </c>
      <c r="X301">
        <v>88</v>
      </c>
      <c r="Y301">
        <v>0</v>
      </c>
      <c r="Z301">
        <v>440</v>
      </c>
      <c r="AA301">
        <v>440</v>
      </c>
      <c r="AB301">
        <v>0</v>
      </c>
      <c r="AC301" s="72" t="s">
        <v>191</v>
      </c>
      <c r="AD301" s="72" t="s">
        <v>192</v>
      </c>
      <c r="AE301" s="72" t="s">
        <v>176</v>
      </c>
      <c r="AF301" s="81" t="str">
        <f t="shared" si="16"/>
        <v>Afridev Handpump</v>
      </c>
      <c r="AG301" s="72" t="s">
        <v>193</v>
      </c>
      <c r="AH301" s="72" t="s">
        <v>191</v>
      </c>
      <c r="AI301" s="72" t="s">
        <v>16432</v>
      </c>
      <c r="AL301" t="str">
        <f t="shared" si="17"/>
        <v>Protected</v>
      </c>
      <c r="AM301">
        <v>2013</v>
      </c>
      <c r="AN301" s="72" t="s">
        <v>191</v>
      </c>
      <c r="AQ301" t="str">
        <f t="shared" si="18"/>
        <v xml:space="preserve">Poor </v>
      </c>
      <c r="AR301" s="72" t="s">
        <v>194</v>
      </c>
      <c r="AU301" s="72" t="s">
        <v>195</v>
      </c>
      <c r="AV301" s="72" t="s">
        <v>194</v>
      </c>
      <c r="AY301" s="72" t="s">
        <v>191</v>
      </c>
      <c r="AZ301">
        <v>1728</v>
      </c>
      <c r="BA301" s="72" t="s">
        <v>93</v>
      </c>
      <c r="BB301" s="72" t="s">
        <v>194</v>
      </c>
      <c r="BD301" s="72" t="s">
        <v>191</v>
      </c>
      <c r="BE301" s="73">
        <v>0.21</v>
      </c>
      <c r="BF301" s="72" t="s">
        <v>191</v>
      </c>
      <c r="BG301" s="72" t="s">
        <v>196</v>
      </c>
      <c r="BH301" s="72" t="s">
        <v>176</v>
      </c>
      <c r="BI301" s="81" t="str">
        <f t="shared" si="19"/>
        <v xml:space="preserve">Turbidity </v>
      </c>
      <c r="BJ301" s="72" t="s">
        <v>191</v>
      </c>
      <c r="BN301">
        <v>120</v>
      </c>
      <c r="BO301">
        <v>24</v>
      </c>
      <c r="BP301" s="72" t="s">
        <v>194</v>
      </c>
      <c r="BR301" s="72" t="s">
        <v>194</v>
      </c>
      <c r="BT301">
        <v>40</v>
      </c>
      <c r="BU301">
        <v>6</v>
      </c>
      <c r="BV301" s="72" t="s">
        <v>191</v>
      </c>
      <c r="BW301" s="72" t="s">
        <v>227</v>
      </c>
      <c r="BX301" t="s">
        <v>3128</v>
      </c>
    </row>
    <row r="302" spans="1:76" x14ac:dyDescent="0.45">
      <c r="A302" t="s">
        <v>3129</v>
      </c>
      <c r="B302" t="s">
        <v>176</v>
      </c>
      <c r="C302" t="s">
        <v>230</v>
      </c>
      <c r="D302" t="s">
        <v>3130</v>
      </c>
      <c r="E302" t="s">
        <v>3131</v>
      </c>
      <c r="F302" t="s">
        <v>3132</v>
      </c>
      <c r="G302">
        <v>9</v>
      </c>
      <c r="H302" s="72" t="s">
        <v>2741</v>
      </c>
      <c r="I302" s="72" t="s">
        <v>182</v>
      </c>
      <c r="J302" s="72" t="s">
        <v>183</v>
      </c>
      <c r="K302" s="72" t="s">
        <v>220</v>
      </c>
      <c r="L302" s="72" t="s">
        <v>2054</v>
      </c>
      <c r="M302" s="72" t="s">
        <v>3123</v>
      </c>
      <c r="N302" s="72"/>
      <c r="O302" s="72"/>
      <c r="P302" s="72" t="s">
        <v>3133</v>
      </c>
      <c r="Q302" s="72" t="s">
        <v>3134</v>
      </c>
      <c r="R302" s="72" t="s">
        <v>2930</v>
      </c>
      <c r="S302" s="72" t="s">
        <v>3135</v>
      </c>
      <c r="T302" s="72" t="s">
        <v>3136</v>
      </c>
      <c r="U302" s="72" t="s">
        <v>226</v>
      </c>
      <c r="V302" s="72" t="s">
        <v>176</v>
      </c>
      <c r="W302">
        <v>88</v>
      </c>
      <c r="X302">
        <v>88</v>
      </c>
      <c r="Y302">
        <v>0</v>
      </c>
      <c r="Z302">
        <v>440</v>
      </c>
      <c r="AA302">
        <v>440</v>
      </c>
      <c r="AB302">
        <v>0</v>
      </c>
      <c r="AC302" s="72" t="s">
        <v>191</v>
      </c>
      <c r="AD302" s="72" t="s">
        <v>192</v>
      </c>
      <c r="AE302" s="72" t="s">
        <v>176</v>
      </c>
      <c r="AF302" s="81" t="str">
        <f t="shared" si="16"/>
        <v>Afridev Handpump</v>
      </c>
      <c r="AG302" s="72" t="s">
        <v>193</v>
      </c>
      <c r="AH302" s="72" t="s">
        <v>191</v>
      </c>
      <c r="AI302" s="72" t="s">
        <v>16432</v>
      </c>
      <c r="AL302" t="str">
        <f t="shared" si="17"/>
        <v>Protected</v>
      </c>
      <c r="AM302">
        <v>1996</v>
      </c>
      <c r="AN302" s="72" t="s">
        <v>191</v>
      </c>
      <c r="AQ302" t="str">
        <f t="shared" si="18"/>
        <v xml:space="preserve">Normal </v>
      </c>
      <c r="AR302" s="72" t="s">
        <v>191</v>
      </c>
      <c r="AS302">
        <v>2</v>
      </c>
      <c r="AT302">
        <v>14</v>
      </c>
      <c r="AU302" s="72" t="s">
        <v>195</v>
      </c>
      <c r="AV302" s="72" t="s">
        <v>194</v>
      </c>
      <c r="AY302" s="72" t="s">
        <v>191</v>
      </c>
      <c r="AZ302">
        <v>1729</v>
      </c>
      <c r="BA302" s="72" t="s">
        <v>93</v>
      </c>
      <c r="BB302" s="72" t="s">
        <v>194</v>
      </c>
      <c r="BD302" s="72" t="s">
        <v>191</v>
      </c>
      <c r="BE302" s="73">
        <v>0.24</v>
      </c>
      <c r="BF302" s="72" t="s">
        <v>191</v>
      </c>
      <c r="BG302" s="72" t="s">
        <v>196</v>
      </c>
      <c r="BH302" s="72" t="s">
        <v>176</v>
      </c>
      <c r="BI302" s="81" t="str">
        <f t="shared" si="19"/>
        <v xml:space="preserve">Turbidity </v>
      </c>
      <c r="BJ302" s="72" t="s">
        <v>191</v>
      </c>
      <c r="BN302">
        <v>100</v>
      </c>
      <c r="BO302">
        <v>24</v>
      </c>
      <c r="BP302" s="72" t="s">
        <v>194</v>
      </c>
      <c r="BR302" s="72" t="s">
        <v>194</v>
      </c>
      <c r="BT302">
        <v>40</v>
      </c>
      <c r="BU302">
        <v>6</v>
      </c>
      <c r="BV302" s="72" t="s">
        <v>191</v>
      </c>
      <c r="BW302" s="72" t="s">
        <v>197</v>
      </c>
      <c r="BX302" t="s">
        <v>3137</v>
      </c>
    </row>
    <row r="303" spans="1:76" x14ac:dyDescent="0.45">
      <c r="A303" t="s">
        <v>3138</v>
      </c>
      <c r="B303" t="s">
        <v>176</v>
      </c>
      <c r="C303" t="s">
        <v>663</v>
      </c>
      <c r="D303" t="s">
        <v>3139</v>
      </c>
      <c r="E303" t="s">
        <v>3140</v>
      </c>
      <c r="F303" t="s">
        <v>946</v>
      </c>
      <c r="G303">
        <v>9</v>
      </c>
      <c r="H303" s="72" t="s">
        <v>2741</v>
      </c>
      <c r="I303" s="72" t="s">
        <v>182</v>
      </c>
      <c r="J303" s="72" t="s">
        <v>183</v>
      </c>
      <c r="K303" s="72" t="s">
        <v>605</v>
      </c>
      <c r="L303" s="72" t="s">
        <v>1392</v>
      </c>
      <c r="M303" s="72" t="s">
        <v>2703</v>
      </c>
      <c r="N303" s="72"/>
      <c r="O303" s="72"/>
      <c r="P303" s="72" t="s">
        <v>3141</v>
      </c>
      <c r="Q303" s="72" t="s">
        <v>3142</v>
      </c>
      <c r="R303" s="72" t="s">
        <v>2649</v>
      </c>
      <c r="S303" s="72" t="s">
        <v>3143</v>
      </c>
      <c r="T303" s="72" t="s">
        <v>2703</v>
      </c>
      <c r="U303" s="72" t="s">
        <v>226</v>
      </c>
      <c r="V303" s="72" t="s">
        <v>176</v>
      </c>
      <c r="W303">
        <v>158</v>
      </c>
      <c r="X303">
        <v>150</v>
      </c>
      <c r="Y303">
        <v>0</v>
      </c>
      <c r="Z303">
        <v>395</v>
      </c>
      <c r="AA303">
        <v>395</v>
      </c>
      <c r="AB303">
        <v>0</v>
      </c>
      <c r="AC303" s="72" t="s">
        <v>191</v>
      </c>
      <c r="AD303" s="72" t="s">
        <v>192</v>
      </c>
      <c r="AE303" s="72" t="s">
        <v>176</v>
      </c>
      <c r="AF303" s="81" t="str">
        <f t="shared" si="16"/>
        <v>Afridev Handpump</v>
      </c>
      <c r="AG303" s="72" t="s">
        <v>193</v>
      </c>
      <c r="AH303" s="72" t="s">
        <v>194</v>
      </c>
      <c r="AI303" s="72" t="s">
        <v>16433</v>
      </c>
      <c r="AL303" t="str">
        <f t="shared" si="17"/>
        <v>Unprotected</v>
      </c>
      <c r="AM303">
        <v>2015</v>
      </c>
      <c r="AN303" s="72" t="s">
        <v>191</v>
      </c>
      <c r="AQ303" t="str">
        <f t="shared" si="18"/>
        <v xml:space="preserve">Normal </v>
      </c>
      <c r="AR303" s="72" t="s">
        <v>194</v>
      </c>
      <c r="AU303" s="72" t="s">
        <v>195</v>
      </c>
      <c r="AV303" s="72" t="s">
        <v>194</v>
      </c>
      <c r="AY303" s="72" t="s">
        <v>191</v>
      </c>
      <c r="AZ303">
        <v>221</v>
      </c>
      <c r="BA303" s="72" t="s">
        <v>93</v>
      </c>
      <c r="BB303" s="72" t="s">
        <v>194</v>
      </c>
      <c r="BD303" s="72" t="s">
        <v>191</v>
      </c>
      <c r="BE303" s="73">
        <v>0.14000000000000001</v>
      </c>
      <c r="BF303" s="72" t="s">
        <v>191</v>
      </c>
      <c r="BG303" s="72" t="s">
        <v>196</v>
      </c>
      <c r="BH303" s="72" t="s">
        <v>176</v>
      </c>
      <c r="BI303" s="81" t="str">
        <f t="shared" si="19"/>
        <v xml:space="preserve">Turbidity </v>
      </c>
      <c r="BJ303" s="72" t="s">
        <v>191</v>
      </c>
      <c r="BN303">
        <v>45</v>
      </c>
      <c r="BO303">
        <v>24</v>
      </c>
      <c r="BP303" s="72" t="s">
        <v>194</v>
      </c>
      <c r="BR303" s="72" t="s">
        <v>194</v>
      </c>
      <c r="BT303">
        <v>20</v>
      </c>
      <c r="BU303">
        <v>4</v>
      </c>
      <c r="BV303" s="72" t="s">
        <v>191</v>
      </c>
      <c r="BW303" s="72" t="s">
        <v>197</v>
      </c>
      <c r="BX303" t="s">
        <v>3144</v>
      </c>
    </row>
    <row r="304" spans="1:76" x14ac:dyDescent="0.45">
      <c r="A304" t="s">
        <v>3145</v>
      </c>
      <c r="B304" t="s">
        <v>176</v>
      </c>
      <c r="C304" t="s">
        <v>216</v>
      </c>
      <c r="D304" t="s">
        <v>3146</v>
      </c>
      <c r="E304" t="s">
        <v>3147</v>
      </c>
      <c r="F304" t="s">
        <v>2731</v>
      </c>
      <c r="G304">
        <v>9</v>
      </c>
      <c r="H304" s="72" t="s">
        <v>2741</v>
      </c>
      <c r="I304" s="72" t="s">
        <v>182</v>
      </c>
      <c r="J304" s="72" t="s">
        <v>183</v>
      </c>
      <c r="K304" s="72" t="s">
        <v>220</v>
      </c>
      <c r="L304" s="72" t="s">
        <v>2054</v>
      </c>
      <c r="M304" s="72" t="s">
        <v>2992</v>
      </c>
      <c r="N304" s="72"/>
      <c r="O304" s="72"/>
      <c r="P304" s="72" t="s">
        <v>3148</v>
      </c>
      <c r="Q304" s="72" t="s">
        <v>3149</v>
      </c>
      <c r="R304" s="72" t="s">
        <v>3150</v>
      </c>
      <c r="S304" s="72" t="s">
        <v>3151</v>
      </c>
      <c r="T304" s="72" t="s">
        <v>3152</v>
      </c>
      <c r="U304" s="72" t="s">
        <v>251</v>
      </c>
      <c r="V304" s="72" t="s">
        <v>176</v>
      </c>
      <c r="W304">
        <v>55</v>
      </c>
      <c r="X304">
        <v>55</v>
      </c>
      <c r="Y304">
        <v>0</v>
      </c>
      <c r="Z304">
        <v>310</v>
      </c>
      <c r="AA304">
        <v>310</v>
      </c>
      <c r="AB304">
        <v>0</v>
      </c>
      <c r="AC304" s="72" t="s">
        <v>191</v>
      </c>
      <c r="AD304" s="72" t="s">
        <v>192</v>
      </c>
      <c r="AE304" s="72" t="s">
        <v>176</v>
      </c>
      <c r="AF304" s="81" t="str">
        <f t="shared" si="16"/>
        <v>Afridev Handpump</v>
      </c>
      <c r="AG304" s="72" t="s">
        <v>193</v>
      </c>
      <c r="AH304" s="72" t="s">
        <v>191</v>
      </c>
      <c r="AI304" s="72" t="s">
        <v>16432</v>
      </c>
      <c r="AL304" t="str">
        <f t="shared" si="17"/>
        <v>Protected</v>
      </c>
      <c r="AM304">
        <v>1989</v>
      </c>
      <c r="AN304" s="72" t="s">
        <v>191</v>
      </c>
      <c r="AQ304" t="str">
        <f t="shared" si="18"/>
        <v xml:space="preserve">Normal </v>
      </c>
      <c r="AR304" s="72" t="s">
        <v>191</v>
      </c>
      <c r="AS304">
        <v>3</v>
      </c>
      <c r="AT304">
        <v>60</v>
      </c>
      <c r="AU304" s="72" t="s">
        <v>195</v>
      </c>
      <c r="AV304" s="72" t="s">
        <v>194</v>
      </c>
      <c r="AY304" s="72" t="s">
        <v>191</v>
      </c>
      <c r="AZ304">
        <v>924</v>
      </c>
      <c r="BA304" s="72" t="s">
        <v>93</v>
      </c>
      <c r="BB304" s="72" t="s">
        <v>194</v>
      </c>
      <c r="BD304" s="72" t="s">
        <v>191</v>
      </c>
      <c r="BE304" s="73">
        <v>0.11</v>
      </c>
      <c r="BF304" s="72" t="s">
        <v>191</v>
      </c>
      <c r="BG304" s="72" t="s">
        <v>196</v>
      </c>
      <c r="BH304" s="72" t="s">
        <v>176</v>
      </c>
      <c r="BI304" s="81" t="str">
        <f t="shared" si="19"/>
        <v xml:space="preserve">Turbidity </v>
      </c>
      <c r="BJ304" s="72" t="s">
        <v>191</v>
      </c>
      <c r="BN304">
        <v>105</v>
      </c>
      <c r="BO304">
        <v>24</v>
      </c>
      <c r="BP304" s="72" t="s">
        <v>194</v>
      </c>
      <c r="BR304" s="72" t="s">
        <v>194</v>
      </c>
      <c r="BT304">
        <v>20</v>
      </c>
      <c r="BU304">
        <v>6</v>
      </c>
      <c r="BV304" s="72" t="s">
        <v>191</v>
      </c>
      <c r="BW304" s="72" t="s">
        <v>197</v>
      </c>
      <c r="BX304" t="s">
        <v>3153</v>
      </c>
    </row>
    <row r="305" spans="1:76" x14ac:dyDescent="0.45">
      <c r="A305" t="s">
        <v>3154</v>
      </c>
      <c r="B305" t="s">
        <v>176</v>
      </c>
      <c r="C305" t="s">
        <v>216</v>
      </c>
      <c r="D305" t="s">
        <v>3155</v>
      </c>
      <c r="E305" t="s">
        <v>3156</v>
      </c>
      <c r="F305" t="s">
        <v>3157</v>
      </c>
      <c r="G305">
        <v>9</v>
      </c>
      <c r="H305" s="72" t="s">
        <v>2741</v>
      </c>
      <c r="I305" s="72" t="s">
        <v>182</v>
      </c>
      <c r="J305" s="72" t="s">
        <v>183</v>
      </c>
      <c r="K305" s="72" t="s">
        <v>220</v>
      </c>
      <c r="L305" s="72" t="s">
        <v>2054</v>
      </c>
      <c r="M305" s="72" t="s">
        <v>2992</v>
      </c>
      <c r="N305" s="72"/>
      <c r="O305" s="72"/>
      <c r="P305" s="72" t="s">
        <v>3158</v>
      </c>
      <c r="Q305" s="72" t="s">
        <v>3159</v>
      </c>
      <c r="R305" s="72" t="s">
        <v>1665</v>
      </c>
      <c r="S305" s="74" t="s">
        <v>3160</v>
      </c>
      <c r="T305" s="72" t="s">
        <v>3161</v>
      </c>
      <c r="U305" s="72" t="s">
        <v>251</v>
      </c>
      <c r="V305" s="72" t="s">
        <v>176</v>
      </c>
      <c r="W305">
        <v>171</v>
      </c>
      <c r="X305">
        <v>171</v>
      </c>
      <c r="Y305">
        <v>0</v>
      </c>
      <c r="Z305">
        <v>225</v>
      </c>
      <c r="AA305">
        <v>855</v>
      </c>
      <c r="AB305">
        <v>0</v>
      </c>
      <c r="AC305" s="72" t="s">
        <v>191</v>
      </c>
      <c r="AD305" s="72" t="s">
        <v>192</v>
      </c>
      <c r="AE305" s="72" t="s">
        <v>176</v>
      </c>
      <c r="AF305" s="81" t="str">
        <f t="shared" si="16"/>
        <v>Afridev Handpump</v>
      </c>
      <c r="AG305" s="72" t="s">
        <v>193</v>
      </c>
      <c r="AH305" s="72" t="s">
        <v>191</v>
      </c>
      <c r="AI305" s="72" t="s">
        <v>16432</v>
      </c>
      <c r="AL305" t="str">
        <f t="shared" si="17"/>
        <v>Protected</v>
      </c>
      <c r="AM305">
        <v>2015</v>
      </c>
      <c r="AN305" s="72" t="s">
        <v>191</v>
      </c>
      <c r="AQ305" t="str">
        <f t="shared" si="18"/>
        <v xml:space="preserve">Poor </v>
      </c>
      <c r="AR305" s="72" t="s">
        <v>194</v>
      </c>
      <c r="AU305" s="72" t="s">
        <v>195</v>
      </c>
      <c r="AV305" s="72" t="s">
        <v>194</v>
      </c>
      <c r="AY305" s="72" t="s">
        <v>191</v>
      </c>
      <c r="AZ305">
        <v>925</v>
      </c>
      <c r="BA305" s="72" t="s">
        <v>93</v>
      </c>
      <c r="BB305" s="72" t="s">
        <v>194</v>
      </c>
      <c r="BD305" s="72" t="s">
        <v>191</v>
      </c>
      <c r="BE305" s="73">
        <v>0.43</v>
      </c>
      <c r="BF305" s="72" t="s">
        <v>191</v>
      </c>
      <c r="BG305" s="72" t="s">
        <v>196</v>
      </c>
      <c r="BH305" s="72" t="s">
        <v>176</v>
      </c>
      <c r="BI305" s="81" t="str">
        <f t="shared" si="19"/>
        <v xml:space="preserve">Turbidity </v>
      </c>
      <c r="BJ305" s="72" t="s">
        <v>191</v>
      </c>
      <c r="BN305">
        <v>73</v>
      </c>
      <c r="BO305">
        <v>24</v>
      </c>
      <c r="BP305" s="72" t="s">
        <v>194</v>
      </c>
      <c r="BR305" s="72" t="s">
        <v>194</v>
      </c>
      <c r="BT305">
        <v>20</v>
      </c>
      <c r="BU305">
        <v>5</v>
      </c>
      <c r="BV305" s="72" t="s">
        <v>191</v>
      </c>
      <c r="BW305" s="72" t="s">
        <v>227</v>
      </c>
      <c r="BX305" t="s">
        <v>3162</v>
      </c>
    </row>
    <row r="306" spans="1:76" x14ac:dyDescent="0.45">
      <c r="A306" t="s">
        <v>3163</v>
      </c>
      <c r="B306" t="s">
        <v>176</v>
      </c>
      <c r="C306" t="s">
        <v>216</v>
      </c>
      <c r="D306" t="s">
        <v>3164</v>
      </c>
      <c r="E306" t="s">
        <v>3165</v>
      </c>
      <c r="F306" t="s">
        <v>3166</v>
      </c>
      <c r="G306">
        <v>9</v>
      </c>
      <c r="H306" s="72" t="s">
        <v>2741</v>
      </c>
      <c r="I306" s="72" t="s">
        <v>182</v>
      </c>
      <c r="J306" s="72" t="s">
        <v>183</v>
      </c>
      <c r="K306" s="72" t="s">
        <v>220</v>
      </c>
      <c r="L306" s="72" t="s">
        <v>2054</v>
      </c>
      <c r="M306" s="72" t="s">
        <v>2992</v>
      </c>
      <c r="N306" s="72"/>
      <c r="O306" s="72"/>
      <c r="P306" s="72" t="s">
        <v>3167</v>
      </c>
      <c r="Q306" s="72" t="s">
        <v>3168</v>
      </c>
      <c r="R306" s="72" t="s">
        <v>3169</v>
      </c>
      <c r="S306" s="72" t="s">
        <v>3170</v>
      </c>
      <c r="T306" s="72" t="s">
        <v>3171</v>
      </c>
      <c r="U306" s="72" t="s">
        <v>251</v>
      </c>
      <c r="V306" s="72" t="s">
        <v>176</v>
      </c>
      <c r="W306">
        <v>171</v>
      </c>
      <c r="X306">
        <v>50</v>
      </c>
      <c r="Y306">
        <v>0</v>
      </c>
      <c r="Z306">
        <v>225</v>
      </c>
      <c r="AA306">
        <v>855</v>
      </c>
      <c r="AB306">
        <v>0</v>
      </c>
      <c r="AC306" s="72" t="s">
        <v>191</v>
      </c>
      <c r="AD306" s="72" t="s">
        <v>192</v>
      </c>
      <c r="AE306" s="72" t="s">
        <v>176</v>
      </c>
      <c r="AF306" s="81" t="str">
        <f t="shared" si="16"/>
        <v>Afridev Handpump</v>
      </c>
      <c r="AG306" s="72" t="s">
        <v>193</v>
      </c>
      <c r="AH306" s="72" t="s">
        <v>191</v>
      </c>
      <c r="AI306" s="72" t="s">
        <v>16432</v>
      </c>
      <c r="AL306" t="str">
        <f t="shared" si="17"/>
        <v>Protected</v>
      </c>
      <c r="AM306">
        <v>2000</v>
      </c>
      <c r="AN306" s="72" t="s">
        <v>191</v>
      </c>
      <c r="AQ306" t="str">
        <f t="shared" si="18"/>
        <v xml:space="preserve">Normal </v>
      </c>
      <c r="AR306" s="72" t="s">
        <v>194</v>
      </c>
      <c r="AU306" s="72" t="s">
        <v>195</v>
      </c>
      <c r="AV306" s="72" t="s">
        <v>194</v>
      </c>
      <c r="AY306" s="72" t="s">
        <v>191</v>
      </c>
      <c r="AZ306">
        <v>927</v>
      </c>
      <c r="BA306" s="72" t="s">
        <v>93</v>
      </c>
      <c r="BB306" s="72" t="s">
        <v>194</v>
      </c>
      <c r="BD306" s="72" t="s">
        <v>191</v>
      </c>
      <c r="BE306" s="73">
        <v>0.4</v>
      </c>
      <c r="BF306" s="72" t="s">
        <v>191</v>
      </c>
      <c r="BG306" s="72" t="s">
        <v>196</v>
      </c>
      <c r="BH306" s="72" t="s">
        <v>176</v>
      </c>
      <c r="BI306" s="81" t="str">
        <f t="shared" si="19"/>
        <v xml:space="preserve">Turbidity </v>
      </c>
      <c r="BJ306" s="72" t="s">
        <v>191</v>
      </c>
      <c r="BN306">
        <v>83</v>
      </c>
      <c r="BO306">
        <v>24</v>
      </c>
      <c r="BP306" s="72" t="s">
        <v>194</v>
      </c>
      <c r="BR306" s="72" t="s">
        <v>194</v>
      </c>
      <c r="BT306">
        <v>20</v>
      </c>
      <c r="BU306">
        <v>5</v>
      </c>
      <c r="BV306" s="72" t="s">
        <v>191</v>
      </c>
      <c r="BW306" s="72" t="s">
        <v>197</v>
      </c>
      <c r="BX306" t="s">
        <v>3172</v>
      </c>
    </row>
    <row r="307" spans="1:76" x14ac:dyDescent="0.45">
      <c r="A307" t="s">
        <v>3173</v>
      </c>
      <c r="B307" t="s">
        <v>176</v>
      </c>
      <c r="C307" t="s">
        <v>216</v>
      </c>
      <c r="D307" t="s">
        <v>3174</v>
      </c>
      <c r="E307" t="s">
        <v>3175</v>
      </c>
      <c r="F307" t="s">
        <v>1575</v>
      </c>
      <c r="G307">
        <v>9</v>
      </c>
      <c r="H307" s="72" t="s">
        <v>2741</v>
      </c>
      <c r="I307" s="72" t="s">
        <v>182</v>
      </c>
      <c r="J307" s="72" t="s">
        <v>183</v>
      </c>
      <c r="K307" s="72" t="s">
        <v>220</v>
      </c>
      <c r="L307" s="72" t="s">
        <v>2054</v>
      </c>
      <c r="M307" s="72" t="s">
        <v>2992</v>
      </c>
      <c r="N307" s="72"/>
      <c r="O307" s="72"/>
      <c r="P307" s="72" t="s">
        <v>3176</v>
      </c>
      <c r="Q307" s="72" t="s">
        <v>3177</v>
      </c>
      <c r="R307" s="72" t="s">
        <v>2659</v>
      </c>
      <c r="S307" s="72" t="s">
        <v>3178</v>
      </c>
      <c r="T307" s="72" t="s">
        <v>3171</v>
      </c>
      <c r="U307" s="72" t="s">
        <v>190</v>
      </c>
      <c r="V307" s="72" t="s">
        <v>176</v>
      </c>
      <c r="W307">
        <v>171</v>
      </c>
      <c r="X307">
        <v>68</v>
      </c>
      <c r="Y307">
        <v>0</v>
      </c>
      <c r="Z307">
        <v>340</v>
      </c>
      <c r="AA307">
        <v>855</v>
      </c>
      <c r="AB307">
        <v>0</v>
      </c>
      <c r="AC307" s="72" t="s">
        <v>191</v>
      </c>
      <c r="AD307" s="72" t="s">
        <v>192</v>
      </c>
      <c r="AE307" s="72" t="s">
        <v>176</v>
      </c>
      <c r="AF307" s="81" t="str">
        <f t="shared" si="16"/>
        <v>Afridev Handpump</v>
      </c>
      <c r="AG307" s="72" t="s">
        <v>193</v>
      </c>
      <c r="AH307" s="72" t="s">
        <v>191</v>
      </c>
      <c r="AI307" s="72" t="s">
        <v>16432</v>
      </c>
      <c r="AL307" t="str">
        <f t="shared" si="17"/>
        <v>Protected</v>
      </c>
      <c r="AM307">
        <v>2018</v>
      </c>
      <c r="AN307" s="72" t="s">
        <v>191</v>
      </c>
      <c r="AQ307" t="str">
        <f t="shared" si="18"/>
        <v xml:space="preserve">Poor </v>
      </c>
      <c r="AR307" s="72" t="s">
        <v>194</v>
      </c>
      <c r="AU307" s="72" t="s">
        <v>195</v>
      </c>
      <c r="AV307" s="72" t="s">
        <v>194</v>
      </c>
      <c r="AY307" s="72" t="s">
        <v>191</v>
      </c>
      <c r="AZ307">
        <v>926</v>
      </c>
      <c r="BA307" s="72" t="s">
        <v>93</v>
      </c>
      <c r="BB307" s="72" t="s">
        <v>194</v>
      </c>
      <c r="BD307" s="72" t="s">
        <v>191</v>
      </c>
      <c r="BE307" s="73">
        <v>0.45</v>
      </c>
      <c r="BF307" s="72" t="s">
        <v>191</v>
      </c>
      <c r="BG307" s="72" t="s">
        <v>196</v>
      </c>
      <c r="BH307" s="72" t="s">
        <v>176</v>
      </c>
      <c r="BI307" s="81" t="str">
        <f t="shared" si="19"/>
        <v xml:space="preserve">Turbidity </v>
      </c>
      <c r="BJ307" s="72" t="s">
        <v>191</v>
      </c>
      <c r="BN307">
        <v>109</v>
      </c>
      <c r="BO307">
        <v>24</v>
      </c>
      <c r="BP307" s="72" t="s">
        <v>194</v>
      </c>
      <c r="BR307" s="72" t="s">
        <v>194</v>
      </c>
      <c r="BT307">
        <v>20</v>
      </c>
      <c r="BU307">
        <v>7</v>
      </c>
      <c r="BV307" s="72" t="s">
        <v>191</v>
      </c>
      <c r="BW307" s="72" t="s">
        <v>227</v>
      </c>
      <c r="BX307" t="s">
        <v>3179</v>
      </c>
    </row>
    <row r="308" spans="1:76" x14ac:dyDescent="0.45">
      <c r="A308" t="s">
        <v>3180</v>
      </c>
      <c r="B308" t="s">
        <v>176</v>
      </c>
      <c r="C308" t="s">
        <v>177</v>
      </c>
      <c r="D308" t="s">
        <v>3181</v>
      </c>
      <c r="E308" t="s">
        <v>3182</v>
      </c>
      <c r="F308" t="s">
        <v>3183</v>
      </c>
      <c r="G308">
        <v>9</v>
      </c>
      <c r="H308" s="72" t="s">
        <v>2741</v>
      </c>
      <c r="I308" s="72" t="s">
        <v>182</v>
      </c>
      <c r="J308" s="72" t="s">
        <v>183</v>
      </c>
      <c r="K308" s="72" t="s">
        <v>184</v>
      </c>
      <c r="L308" s="72" t="s">
        <v>184</v>
      </c>
      <c r="M308" s="72" t="s">
        <v>3184</v>
      </c>
      <c r="N308" s="72"/>
      <c r="O308" s="72"/>
      <c r="P308" s="72" t="s">
        <v>3185</v>
      </c>
      <c r="Q308" s="72" t="s">
        <v>3186</v>
      </c>
      <c r="R308" s="72" t="s">
        <v>518</v>
      </c>
      <c r="S308" s="72" t="s">
        <v>3187</v>
      </c>
      <c r="T308" s="72" t="s">
        <v>3188</v>
      </c>
      <c r="U308" s="72" t="s">
        <v>251</v>
      </c>
      <c r="V308" s="72" t="s">
        <v>176</v>
      </c>
      <c r="W308">
        <v>400</v>
      </c>
      <c r="X308">
        <v>80</v>
      </c>
      <c r="Y308">
        <v>0</v>
      </c>
      <c r="Z308">
        <v>400</v>
      </c>
      <c r="AA308">
        <v>400</v>
      </c>
      <c r="AB308">
        <v>0</v>
      </c>
      <c r="AC308" s="72" t="s">
        <v>191</v>
      </c>
      <c r="AD308" s="72" t="s">
        <v>192</v>
      </c>
      <c r="AE308" s="72" t="s">
        <v>176</v>
      </c>
      <c r="AF308" s="81" t="str">
        <f t="shared" si="16"/>
        <v>Afridev Handpump</v>
      </c>
      <c r="AG308" s="72" t="s">
        <v>193</v>
      </c>
      <c r="AH308" s="72" t="s">
        <v>191</v>
      </c>
      <c r="AI308" s="72" t="s">
        <v>16432</v>
      </c>
      <c r="AL308" t="str">
        <f t="shared" si="17"/>
        <v>Protected</v>
      </c>
      <c r="AM308">
        <v>2009</v>
      </c>
      <c r="AN308" s="72" t="s">
        <v>191</v>
      </c>
      <c r="AQ308" t="str">
        <f t="shared" si="18"/>
        <v xml:space="preserve">Poor </v>
      </c>
      <c r="AR308" s="72" t="s">
        <v>191</v>
      </c>
      <c r="AS308">
        <v>3</v>
      </c>
      <c r="AT308">
        <v>30</v>
      </c>
      <c r="AU308" s="72" t="s">
        <v>195</v>
      </c>
      <c r="AV308" s="72" t="s">
        <v>194</v>
      </c>
      <c r="AY308" s="72" t="s">
        <v>191</v>
      </c>
      <c r="AZ308">
        <v>428</v>
      </c>
      <c r="BA308" s="72" t="s">
        <v>93</v>
      </c>
      <c r="BB308" s="72" t="s">
        <v>194</v>
      </c>
      <c r="BD308" s="72" t="s">
        <v>191</v>
      </c>
      <c r="BE308" s="73">
        <v>7.25</v>
      </c>
      <c r="BF308" s="72" t="s">
        <v>191</v>
      </c>
      <c r="BG308" s="72" t="s">
        <v>196</v>
      </c>
      <c r="BH308" s="72" t="s">
        <v>176</v>
      </c>
      <c r="BI308" s="81" t="str">
        <f t="shared" si="19"/>
        <v xml:space="preserve">Turbidity </v>
      </c>
      <c r="BJ308" s="72" t="s">
        <v>191</v>
      </c>
      <c r="BN308">
        <v>94</v>
      </c>
      <c r="BO308">
        <v>24</v>
      </c>
      <c r="BP308" s="72" t="s">
        <v>194</v>
      </c>
      <c r="BR308" s="72" t="s">
        <v>194</v>
      </c>
      <c r="BT308">
        <v>20</v>
      </c>
      <c r="BU308">
        <v>4</v>
      </c>
      <c r="BV308" s="72" t="s">
        <v>191</v>
      </c>
      <c r="BW308" s="72" t="s">
        <v>227</v>
      </c>
      <c r="BX308" t="s">
        <v>3189</v>
      </c>
    </row>
    <row r="309" spans="1:76" x14ac:dyDescent="0.45">
      <c r="A309" t="s">
        <v>3190</v>
      </c>
      <c r="B309" t="s">
        <v>176</v>
      </c>
      <c r="C309" t="s">
        <v>600</v>
      </c>
      <c r="D309" t="s">
        <v>3191</v>
      </c>
      <c r="E309" t="s">
        <v>3192</v>
      </c>
      <c r="F309" t="s">
        <v>3193</v>
      </c>
      <c r="G309">
        <v>9</v>
      </c>
      <c r="H309" s="72" t="s">
        <v>2741</v>
      </c>
      <c r="I309" s="72" t="s">
        <v>182</v>
      </c>
      <c r="J309" s="72" t="s">
        <v>183</v>
      </c>
      <c r="K309" s="72" t="s">
        <v>605</v>
      </c>
      <c r="L309" s="72" t="s">
        <v>3194</v>
      </c>
      <c r="M309" s="72" t="s">
        <v>3194</v>
      </c>
      <c r="N309" s="72"/>
      <c r="O309" s="72"/>
      <c r="P309" s="72" t="s">
        <v>3195</v>
      </c>
      <c r="Q309" s="72" t="s">
        <v>3196</v>
      </c>
      <c r="R309" s="72" t="s">
        <v>3197</v>
      </c>
      <c r="S309" s="72" t="s">
        <v>3198</v>
      </c>
      <c r="T309" s="72" t="s">
        <v>3199</v>
      </c>
      <c r="U309" s="72" t="s">
        <v>251</v>
      </c>
      <c r="V309" s="72" t="s">
        <v>176</v>
      </c>
      <c r="W309">
        <v>308</v>
      </c>
      <c r="X309">
        <v>146</v>
      </c>
      <c r="Y309">
        <v>0</v>
      </c>
      <c r="Z309">
        <v>730</v>
      </c>
      <c r="AA309">
        <v>730</v>
      </c>
      <c r="AB309">
        <v>0</v>
      </c>
      <c r="AC309" s="72" t="s">
        <v>191</v>
      </c>
      <c r="AD309" s="72" t="s">
        <v>192</v>
      </c>
      <c r="AE309" s="72" t="s">
        <v>176</v>
      </c>
      <c r="AF309" s="81" t="str">
        <f t="shared" si="16"/>
        <v>Afridev Handpump</v>
      </c>
      <c r="AG309" s="72" t="s">
        <v>193</v>
      </c>
      <c r="AH309" s="72" t="s">
        <v>191</v>
      </c>
      <c r="AI309" s="72" t="s">
        <v>16432</v>
      </c>
      <c r="AL309" t="str">
        <f t="shared" si="17"/>
        <v>Protected</v>
      </c>
      <c r="AM309">
        <v>2013</v>
      </c>
      <c r="AN309" s="72" t="s">
        <v>191</v>
      </c>
      <c r="AQ309" t="str">
        <f t="shared" si="18"/>
        <v xml:space="preserve">Normal </v>
      </c>
      <c r="AR309" s="72" t="s">
        <v>191</v>
      </c>
      <c r="AS309">
        <v>2</v>
      </c>
      <c r="AT309">
        <v>10</v>
      </c>
      <c r="AU309" s="72" t="s">
        <v>195</v>
      </c>
      <c r="AV309" s="72" t="s">
        <v>194</v>
      </c>
      <c r="AY309" s="72" t="s">
        <v>191</v>
      </c>
      <c r="AZ309">
        <v>1314</v>
      </c>
      <c r="BA309" s="72" t="s">
        <v>93</v>
      </c>
      <c r="BB309" s="72" t="s">
        <v>194</v>
      </c>
      <c r="BD309" s="72" t="s">
        <v>191</v>
      </c>
      <c r="BE309" s="73">
        <v>0.45</v>
      </c>
      <c r="BF309" s="72" t="s">
        <v>191</v>
      </c>
      <c r="BG309" s="72" t="s">
        <v>196</v>
      </c>
      <c r="BH309" s="72" t="s">
        <v>176</v>
      </c>
      <c r="BI309" s="81" t="str">
        <f t="shared" si="19"/>
        <v xml:space="preserve">Turbidity </v>
      </c>
      <c r="BJ309" s="72" t="s">
        <v>191</v>
      </c>
      <c r="BN309">
        <v>42</v>
      </c>
      <c r="BO309">
        <v>24</v>
      </c>
      <c r="BP309" s="72" t="s">
        <v>194</v>
      </c>
      <c r="BR309" s="72" t="s">
        <v>194</v>
      </c>
      <c r="BT309">
        <v>20</v>
      </c>
      <c r="BU309">
        <v>6</v>
      </c>
      <c r="BV309" s="72" t="s">
        <v>191</v>
      </c>
      <c r="BW309" s="72" t="s">
        <v>197</v>
      </c>
      <c r="BX309" t="s">
        <v>3200</v>
      </c>
    </row>
    <row r="310" spans="1:76" x14ac:dyDescent="0.45">
      <c r="A310" t="s">
        <v>3201</v>
      </c>
      <c r="B310" t="s">
        <v>176</v>
      </c>
      <c r="C310" t="s">
        <v>339</v>
      </c>
      <c r="D310" t="s">
        <v>3202</v>
      </c>
      <c r="E310" t="s">
        <v>3203</v>
      </c>
      <c r="F310" t="s">
        <v>3204</v>
      </c>
      <c r="G310">
        <v>9</v>
      </c>
      <c r="H310" s="72" t="s">
        <v>2741</v>
      </c>
      <c r="I310" s="72" t="s">
        <v>182</v>
      </c>
      <c r="J310" s="72" t="s">
        <v>183</v>
      </c>
      <c r="K310" s="72" t="s">
        <v>184</v>
      </c>
      <c r="L310" s="72" t="s">
        <v>2926</v>
      </c>
      <c r="M310" s="72" t="s">
        <v>3117</v>
      </c>
      <c r="N310" s="72"/>
      <c r="O310" s="72"/>
      <c r="P310" s="72" t="s">
        <v>3205</v>
      </c>
      <c r="Q310" s="72" t="s">
        <v>3206</v>
      </c>
      <c r="R310" s="72" t="s">
        <v>1064</v>
      </c>
      <c r="S310" s="72" t="s">
        <v>3207</v>
      </c>
      <c r="T310" s="72" t="s">
        <v>3117</v>
      </c>
      <c r="U310" s="72" t="s">
        <v>251</v>
      </c>
      <c r="V310" s="72" t="s">
        <v>176</v>
      </c>
      <c r="W310">
        <v>130</v>
      </c>
      <c r="X310">
        <v>130</v>
      </c>
      <c r="Y310">
        <v>0</v>
      </c>
      <c r="Z310">
        <v>650</v>
      </c>
      <c r="AA310">
        <v>650</v>
      </c>
      <c r="AB310">
        <v>0</v>
      </c>
      <c r="AC310" s="72" t="s">
        <v>191</v>
      </c>
      <c r="AD310" s="72" t="s">
        <v>192</v>
      </c>
      <c r="AE310" s="72" t="s">
        <v>176</v>
      </c>
      <c r="AF310" s="81" t="str">
        <f t="shared" si="16"/>
        <v>Afridev Handpump</v>
      </c>
      <c r="AG310" s="72" t="s">
        <v>193</v>
      </c>
      <c r="AH310" s="72" t="s">
        <v>191</v>
      </c>
      <c r="AI310" s="72" t="s">
        <v>16432</v>
      </c>
      <c r="AL310" t="str">
        <f t="shared" si="17"/>
        <v>Protected</v>
      </c>
      <c r="AM310">
        <v>1998</v>
      </c>
      <c r="AN310" s="72" t="s">
        <v>191</v>
      </c>
      <c r="AQ310" t="str">
        <f t="shared" si="18"/>
        <v xml:space="preserve">Normal </v>
      </c>
      <c r="AR310" s="72" t="s">
        <v>191</v>
      </c>
      <c r="AS310">
        <v>1</v>
      </c>
      <c r="AT310">
        <v>60</v>
      </c>
      <c r="AU310" s="72" t="s">
        <v>195</v>
      </c>
      <c r="AV310" s="72" t="s">
        <v>194</v>
      </c>
      <c r="AY310" s="72" t="s">
        <v>191</v>
      </c>
      <c r="AZ310">
        <v>1427</v>
      </c>
      <c r="BA310" s="72" t="s">
        <v>93</v>
      </c>
      <c r="BB310" s="72" t="s">
        <v>194</v>
      </c>
      <c r="BD310" s="72" t="s">
        <v>191</v>
      </c>
      <c r="BE310" s="73">
        <v>0.33</v>
      </c>
      <c r="BF310" s="72" t="s">
        <v>191</v>
      </c>
      <c r="BG310" s="72" t="s">
        <v>196</v>
      </c>
      <c r="BH310" s="72" t="s">
        <v>176</v>
      </c>
      <c r="BI310" s="81" t="str">
        <f t="shared" si="19"/>
        <v xml:space="preserve">Turbidity </v>
      </c>
      <c r="BJ310" s="72" t="s">
        <v>191</v>
      </c>
      <c r="BN310">
        <v>56</v>
      </c>
      <c r="BO310">
        <v>24</v>
      </c>
      <c r="BP310" s="72" t="s">
        <v>194</v>
      </c>
      <c r="BR310" s="72" t="s">
        <v>194</v>
      </c>
      <c r="BT310">
        <v>20</v>
      </c>
      <c r="BU310">
        <v>80</v>
      </c>
      <c r="BV310" s="72" t="s">
        <v>191</v>
      </c>
      <c r="BW310" s="72" t="s">
        <v>197</v>
      </c>
      <c r="BX310" t="s">
        <v>3208</v>
      </c>
    </row>
    <row r="311" spans="1:76" x14ac:dyDescent="0.45">
      <c r="A311" t="s">
        <v>3209</v>
      </c>
      <c r="B311" t="s">
        <v>176</v>
      </c>
      <c r="C311" t="s">
        <v>457</v>
      </c>
      <c r="D311" t="s">
        <v>3210</v>
      </c>
      <c r="E311" t="s">
        <v>3211</v>
      </c>
      <c r="F311" t="s">
        <v>3212</v>
      </c>
      <c r="G311">
        <v>9</v>
      </c>
      <c r="H311" s="72" t="s">
        <v>2741</v>
      </c>
      <c r="I311" s="72" t="s">
        <v>182</v>
      </c>
      <c r="J311" s="72" t="s">
        <v>183</v>
      </c>
      <c r="K311" s="72" t="s">
        <v>184</v>
      </c>
      <c r="L311" s="72" t="s">
        <v>2598</v>
      </c>
      <c r="M311" s="72" t="s">
        <v>2598</v>
      </c>
      <c r="N311" s="72"/>
      <c r="O311" s="72"/>
      <c r="P311" s="72" t="s">
        <v>3213</v>
      </c>
      <c r="Q311" s="72" t="s">
        <v>3214</v>
      </c>
      <c r="R311" s="72" t="s">
        <v>3215</v>
      </c>
      <c r="S311" s="72" t="s">
        <v>3216</v>
      </c>
      <c r="T311" s="72" t="s">
        <v>2598</v>
      </c>
      <c r="U311" s="72" t="s">
        <v>478</v>
      </c>
      <c r="V311" s="72" t="s">
        <v>176</v>
      </c>
      <c r="W311">
        <v>70</v>
      </c>
      <c r="X311">
        <v>70</v>
      </c>
      <c r="Y311">
        <v>30</v>
      </c>
      <c r="Z311">
        <v>350</v>
      </c>
      <c r="AA311">
        <v>350</v>
      </c>
      <c r="AB311">
        <v>100</v>
      </c>
      <c r="AC311" s="72" t="s">
        <v>191</v>
      </c>
      <c r="AD311" s="72" t="s">
        <v>192</v>
      </c>
      <c r="AE311" s="72" t="s">
        <v>176</v>
      </c>
      <c r="AF311" s="81" t="str">
        <f t="shared" si="16"/>
        <v>Afridev Handpump</v>
      </c>
      <c r="AG311" s="72" t="s">
        <v>193</v>
      </c>
      <c r="AH311" s="72" t="s">
        <v>191</v>
      </c>
      <c r="AI311" s="72" t="s">
        <v>16432</v>
      </c>
      <c r="AL311" t="str">
        <f t="shared" si="17"/>
        <v>Protected</v>
      </c>
      <c r="AM311">
        <v>2009</v>
      </c>
      <c r="AN311" s="72" t="s">
        <v>194</v>
      </c>
      <c r="AO311" s="72" t="s">
        <v>549</v>
      </c>
      <c r="AP311" s="72" t="s">
        <v>176</v>
      </c>
      <c r="AQ311" t="str">
        <f t="shared" si="18"/>
        <v>Does not function Non functioning water point</v>
      </c>
      <c r="AR311" s="72" t="s">
        <v>191</v>
      </c>
      <c r="AS311">
        <v>5</v>
      </c>
      <c r="AT311">
        <v>18</v>
      </c>
      <c r="AU311" s="72" t="s">
        <v>194</v>
      </c>
      <c r="AV311" s="72" t="s">
        <v>194</v>
      </c>
      <c r="AY311" s="72" t="s">
        <v>194</v>
      </c>
      <c r="BB311" s="72" t="s">
        <v>194</v>
      </c>
      <c r="BD311" s="72" t="s">
        <v>194</v>
      </c>
      <c r="BE311"/>
      <c r="BF311" s="72" t="s">
        <v>194</v>
      </c>
      <c r="BG311" s="80" t="s">
        <v>196</v>
      </c>
      <c r="BI311" s="81" t="str">
        <f t="shared" si="19"/>
        <v xml:space="preserve">Turbidity </v>
      </c>
      <c r="BN311">
        <v>0</v>
      </c>
      <c r="BO311">
        <v>0</v>
      </c>
      <c r="BP311" s="72" t="s">
        <v>194</v>
      </c>
      <c r="BR311" s="72" t="s">
        <v>194</v>
      </c>
      <c r="BT311">
        <v>0</v>
      </c>
      <c r="BU311">
        <v>0</v>
      </c>
      <c r="BV311" s="72" t="s">
        <v>194</v>
      </c>
      <c r="BW311" s="72" t="s">
        <v>550</v>
      </c>
      <c r="BX311" t="s">
        <v>3217</v>
      </c>
    </row>
    <row r="312" spans="1:76" x14ac:dyDescent="0.45">
      <c r="A312" t="s">
        <v>3218</v>
      </c>
      <c r="B312" t="s">
        <v>176</v>
      </c>
      <c r="C312" t="s">
        <v>230</v>
      </c>
      <c r="D312" t="s">
        <v>3219</v>
      </c>
      <c r="E312" t="s">
        <v>3220</v>
      </c>
      <c r="F312" t="s">
        <v>3221</v>
      </c>
      <c r="G312">
        <v>9</v>
      </c>
      <c r="H312" s="72" t="s">
        <v>2741</v>
      </c>
      <c r="I312" s="72" t="s">
        <v>182</v>
      </c>
      <c r="J312" s="72" t="s">
        <v>183</v>
      </c>
      <c r="K312" s="72" t="s">
        <v>220</v>
      </c>
      <c r="L312" s="72" t="s">
        <v>2054</v>
      </c>
      <c r="M312" s="72" t="s">
        <v>3123</v>
      </c>
      <c r="N312" s="72"/>
      <c r="O312" s="72"/>
      <c r="P312" s="72" t="s">
        <v>3222</v>
      </c>
      <c r="Q312" s="72" t="s">
        <v>3223</v>
      </c>
      <c r="R312" s="72" t="s">
        <v>1366</v>
      </c>
      <c r="S312" s="72" t="s">
        <v>3224</v>
      </c>
      <c r="T312" s="72" t="s">
        <v>1382</v>
      </c>
      <c r="U312" s="72" t="s">
        <v>226</v>
      </c>
      <c r="V312" s="72" t="s">
        <v>176</v>
      </c>
      <c r="W312">
        <v>130</v>
      </c>
      <c r="X312">
        <v>130</v>
      </c>
      <c r="Y312">
        <v>0</v>
      </c>
      <c r="Z312">
        <v>500</v>
      </c>
      <c r="AA312">
        <v>650</v>
      </c>
      <c r="AB312">
        <v>0</v>
      </c>
      <c r="AC312" s="72" t="s">
        <v>191</v>
      </c>
      <c r="AD312" s="72" t="s">
        <v>192</v>
      </c>
      <c r="AE312" s="72" t="s">
        <v>176</v>
      </c>
      <c r="AF312" s="81" t="str">
        <f t="shared" si="16"/>
        <v>Afridev Handpump</v>
      </c>
      <c r="AG312" s="72" t="s">
        <v>193</v>
      </c>
      <c r="AH312" s="72" t="s">
        <v>191</v>
      </c>
      <c r="AI312" s="72" t="s">
        <v>16432</v>
      </c>
      <c r="AL312" t="str">
        <f t="shared" si="17"/>
        <v>Protected</v>
      </c>
      <c r="AM312">
        <v>1999</v>
      </c>
      <c r="AN312" s="72" t="s">
        <v>191</v>
      </c>
      <c r="AQ312" t="str">
        <f t="shared" si="18"/>
        <v xml:space="preserve">Poor </v>
      </c>
      <c r="AR312" s="72" t="s">
        <v>194</v>
      </c>
      <c r="AU312" s="72" t="s">
        <v>195</v>
      </c>
      <c r="AV312" s="72" t="s">
        <v>194</v>
      </c>
      <c r="AY312" s="72" t="s">
        <v>191</v>
      </c>
      <c r="AZ312">
        <v>1727</v>
      </c>
      <c r="BA312" s="72" t="s">
        <v>93</v>
      </c>
      <c r="BB312" s="72" t="s">
        <v>194</v>
      </c>
      <c r="BD312" s="72" t="s">
        <v>191</v>
      </c>
      <c r="BE312" s="73">
        <v>1.01</v>
      </c>
      <c r="BF312" s="72" t="s">
        <v>191</v>
      </c>
      <c r="BG312" s="72" t="s">
        <v>196</v>
      </c>
      <c r="BH312" s="72" t="s">
        <v>176</v>
      </c>
      <c r="BI312" s="81" t="str">
        <f t="shared" si="19"/>
        <v xml:space="preserve">Turbidity </v>
      </c>
      <c r="BJ312" s="72" t="s">
        <v>191</v>
      </c>
      <c r="BN312">
        <v>80</v>
      </c>
      <c r="BO312">
        <v>24</v>
      </c>
      <c r="BP312" s="72" t="s">
        <v>194</v>
      </c>
      <c r="BR312" s="72" t="s">
        <v>194</v>
      </c>
      <c r="BT312">
        <v>20</v>
      </c>
      <c r="BU312">
        <v>20</v>
      </c>
      <c r="BV312" s="72" t="s">
        <v>191</v>
      </c>
      <c r="BW312" s="72" t="s">
        <v>227</v>
      </c>
      <c r="BX312" t="s">
        <v>3225</v>
      </c>
    </row>
    <row r="313" spans="1:76" x14ac:dyDescent="0.45">
      <c r="A313" t="s">
        <v>3226</v>
      </c>
      <c r="B313" t="s">
        <v>176</v>
      </c>
      <c r="C313" t="s">
        <v>230</v>
      </c>
      <c r="D313" t="s">
        <v>3227</v>
      </c>
      <c r="E313" t="s">
        <v>3228</v>
      </c>
      <c r="F313" t="s">
        <v>3229</v>
      </c>
      <c r="G313">
        <v>9</v>
      </c>
      <c r="H313" s="72" t="s">
        <v>2741</v>
      </c>
      <c r="I313" s="72" t="s">
        <v>182</v>
      </c>
      <c r="J313" s="72" t="s">
        <v>183</v>
      </c>
      <c r="K313" s="72" t="s">
        <v>220</v>
      </c>
      <c r="L313" s="72" t="s">
        <v>2054</v>
      </c>
      <c r="M313" s="72" t="s">
        <v>3123</v>
      </c>
      <c r="N313" s="72"/>
      <c r="O313" s="72"/>
      <c r="P313" s="72" t="s">
        <v>3230</v>
      </c>
      <c r="Q313" s="72" t="s">
        <v>3231</v>
      </c>
      <c r="R313" s="72" t="s">
        <v>1124</v>
      </c>
      <c r="S313" s="72" t="s">
        <v>3232</v>
      </c>
      <c r="T313" s="72" t="s">
        <v>1382</v>
      </c>
      <c r="U313" s="72" t="s">
        <v>226</v>
      </c>
      <c r="V313" s="72" t="s">
        <v>176</v>
      </c>
      <c r="W313">
        <v>130</v>
      </c>
      <c r="X313">
        <v>130</v>
      </c>
      <c r="Y313">
        <v>0</v>
      </c>
      <c r="Z313">
        <v>30</v>
      </c>
      <c r="AA313">
        <v>650</v>
      </c>
      <c r="AB313">
        <v>0</v>
      </c>
      <c r="AC313" s="72" t="s">
        <v>191</v>
      </c>
      <c r="AD313" s="72" t="s">
        <v>192</v>
      </c>
      <c r="AE313" s="72" t="s">
        <v>176</v>
      </c>
      <c r="AF313" s="81" t="str">
        <f t="shared" si="16"/>
        <v>Afridev Handpump</v>
      </c>
      <c r="AG313" s="72" t="s">
        <v>193</v>
      </c>
      <c r="AH313" s="72" t="s">
        <v>191</v>
      </c>
      <c r="AI313" s="72" t="s">
        <v>16432</v>
      </c>
      <c r="AL313" t="str">
        <f t="shared" si="17"/>
        <v>Protected</v>
      </c>
      <c r="AM313">
        <v>2015</v>
      </c>
      <c r="AN313" s="72" t="s">
        <v>191</v>
      </c>
      <c r="AQ313" t="str">
        <f t="shared" si="18"/>
        <v xml:space="preserve">Normal </v>
      </c>
      <c r="AR313" s="72" t="s">
        <v>194</v>
      </c>
      <c r="AU313" s="72" t="s">
        <v>195</v>
      </c>
      <c r="AV313" s="72" t="s">
        <v>194</v>
      </c>
      <c r="AY313" s="72" t="s">
        <v>191</v>
      </c>
      <c r="AZ313">
        <v>1726</v>
      </c>
      <c r="BA313" s="72" t="s">
        <v>93</v>
      </c>
      <c r="BB313" s="72" t="s">
        <v>194</v>
      </c>
      <c r="BD313" s="72" t="s">
        <v>191</v>
      </c>
      <c r="BE313" s="73">
        <v>0.57999999999999996</v>
      </c>
      <c r="BF313" s="72" t="s">
        <v>191</v>
      </c>
      <c r="BG313" s="72" t="s">
        <v>196</v>
      </c>
      <c r="BH313" s="72" t="s">
        <v>176</v>
      </c>
      <c r="BI313" s="81" t="str">
        <f t="shared" si="19"/>
        <v xml:space="preserve">Turbidity </v>
      </c>
      <c r="BJ313" s="72" t="s">
        <v>191</v>
      </c>
      <c r="BN313">
        <v>85</v>
      </c>
      <c r="BO313">
        <v>24</v>
      </c>
      <c r="BP313" s="72" t="s">
        <v>194</v>
      </c>
      <c r="BR313" s="72" t="s">
        <v>194</v>
      </c>
      <c r="BT313">
        <v>40</v>
      </c>
      <c r="BU313">
        <v>6</v>
      </c>
      <c r="BV313" s="72" t="s">
        <v>191</v>
      </c>
      <c r="BW313" s="72" t="s">
        <v>197</v>
      </c>
      <c r="BX313" t="s">
        <v>3233</v>
      </c>
    </row>
    <row r="314" spans="1:76" x14ac:dyDescent="0.45">
      <c r="A314" t="s">
        <v>3234</v>
      </c>
      <c r="B314" t="s">
        <v>176</v>
      </c>
      <c r="C314" t="s">
        <v>457</v>
      </c>
      <c r="D314" t="s">
        <v>3235</v>
      </c>
      <c r="E314" t="s">
        <v>3236</v>
      </c>
      <c r="F314" t="s">
        <v>3237</v>
      </c>
      <c r="G314">
        <v>9</v>
      </c>
      <c r="H314" s="72" t="s">
        <v>2741</v>
      </c>
      <c r="I314" s="72" t="s">
        <v>182</v>
      </c>
      <c r="J314" s="72" t="s">
        <v>183</v>
      </c>
      <c r="K314" s="72" t="s">
        <v>184</v>
      </c>
      <c r="L314" s="72" t="s">
        <v>2598</v>
      </c>
      <c r="M314" s="72" t="s">
        <v>2598</v>
      </c>
      <c r="N314" s="72"/>
      <c r="O314" s="72"/>
      <c r="P314" s="72" t="s">
        <v>3238</v>
      </c>
      <c r="Q314" s="72" t="s">
        <v>3239</v>
      </c>
      <c r="R314" s="72" t="s">
        <v>3240</v>
      </c>
      <c r="S314" s="72" t="s">
        <v>3241</v>
      </c>
      <c r="T314" s="72" t="s">
        <v>2598</v>
      </c>
      <c r="U314" s="72" t="s">
        <v>176</v>
      </c>
      <c r="V314" s="72" t="s">
        <v>3242</v>
      </c>
      <c r="W314">
        <v>70</v>
      </c>
      <c r="X314">
        <v>45</v>
      </c>
      <c r="Y314">
        <v>25</v>
      </c>
      <c r="Z314">
        <v>105</v>
      </c>
      <c r="AA314">
        <v>350</v>
      </c>
      <c r="AB314">
        <v>105</v>
      </c>
      <c r="AC314" s="72" t="s">
        <v>194</v>
      </c>
      <c r="AF314" s="81" t="str">
        <f t="shared" si="16"/>
        <v/>
      </c>
      <c r="AJ314" s="72" t="s">
        <v>867</v>
      </c>
      <c r="AK314" s="72" t="s">
        <v>176</v>
      </c>
      <c r="AL314" t="str">
        <f t="shared" si="17"/>
        <v>Unprotected well</v>
      </c>
      <c r="AQ314" t="str">
        <f t="shared" si="18"/>
        <v xml:space="preserve"> </v>
      </c>
      <c r="BE314"/>
      <c r="BI314" s="81" t="str">
        <f t="shared" si="19"/>
        <v xml:space="preserve"> </v>
      </c>
      <c r="BX314" t="s">
        <v>3243</v>
      </c>
    </row>
    <row r="315" spans="1:76" x14ac:dyDescent="0.45">
      <c r="A315" t="s">
        <v>3244</v>
      </c>
      <c r="B315" t="s">
        <v>176</v>
      </c>
      <c r="C315" t="s">
        <v>339</v>
      </c>
      <c r="D315" t="s">
        <v>3245</v>
      </c>
      <c r="E315" t="s">
        <v>3246</v>
      </c>
      <c r="F315" t="s">
        <v>3247</v>
      </c>
      <c r="G315">
        <v>9</v>
      </c>
      <c r="H315" s="72" t="s">
        <v>2741</v>
      </c>
      <c r="I315" s="72" t="s">
        <v>182</v>
      </c>
      <c r="J315" s="72" t="s">
        <v>183</v>
      </c>
      <c r="K315" s="72" t="s">
        <v>184</v>
      </c>
      <c r="L315" s="72" t="s">
        <v>2926</v>
      </c>
      <c r="M315" s="72" t="s">
        <v>3117</v>
      </c>
      <c r="N315" s="72"/>
      <c r="O315" s="72"/>
      <c r="P315" s="72" t="s">
        <v>3248</v>
      </c>
      <c r="Q315" s="72" t="s">
        <v>3249</v>
      </c>
      <c r="R315" s="72" t="s">
        <v>3250</v>
      </c>
      <c r="S315" s="72" t="s">
        <v>3251</v>
      </c>
      <c r="T315" s="72" t="s">
        <v>3117</v>
      </c>
      <c r="U315" s="72" t="s">
        <v>251</v>
      </c>
      <c r="V315" s="72" t="s">
        <v>176</v>
      </c>
      <c r="W315">
        <v>11</v>
      </c>
      <c r="X315">
        <v>11</v>
      </c>
      <c r="Y315">
        <v>0</v>
      </c>
      <c r="Z315">
        <v>55</v>
      </c>
      <c r="AA315">
        <v>55</v>
      </c>
      <c r="AB315">
        <v>0</v>
      </c>
      <c r="AC315" s="72" t="s">
        <v>191</v>
      </c>
      <c r="AD315" s="72" t="s">
        <v>192</v>
      </c>
      <c r="AE315" s="72" t="s">
        <v>176</v>
      </c>
      <c r="AF315" s="81" t="str">
        <f t="shared" si="16"/>
        <v>Afridev Handpump</v>
      </c>
      <c r="AG315" s="72" t="s">
        <v>193</v>
      </c>
      <c r="AH315" s="72" t="s">
        <v>191</v>
      </c>
      <c r="AI315" s="72" t="s">
        <v>16432</v>
      </c>
      <c r="AL315" t="str">
        <f t="shared" si="17"/>
        <v>Protected</v>
      </c>
      <c r="AM315">
        <v>1998</v>
      </c>
      <c r="AN315" s="72" t="s">
        <v>191</v>
      </c>
      <c r="AQ315" t="str">
        <f t="shared" si="18"/>
        <v xml:space="preserve">Normal </v>
      </c>
      <c r="AR315" s="72" t="s">
        <v>194</v>
      </c>
      <c r="AU315" s="72" t="s">
        <v>195</v>
      </c>
      <c r="AV315" s="72" t="s">
        <v>194</v>
      </c>
      <c r="AY315" s="72" t="s">
        <v>191</v>
      </c>
      <c r="AZ315">
        <v>1428</v>
      </c>
      <c r="BA315" s="72" t="s">
        <v>93</v>
      </c>
      <c r="BB315" s="72" t="s">
        <v>194</v>
      </c>
      <c r="BD315" s="72" t="s">
        <v>191</v>
      </c>
      <c r="BE315" s="73">
        <v>0.08</v>
      </c>
      <c r="BF315" s="72" t="s">
        <v>191</v>
      </c>
      <c r="BG315" s="72" t="s">
        <v>196</v>
      </c>
      <c r="BH315" s="72" t="s">
        <v>176</v>
      </c>
      <c r="BI315" s="81" t="str">
        <f t="shared" si="19"/>
        <v xml:space="preserve">Turbidity </v>
      </c>
      <c r="BJ315" s="72" t="s">
        <v>191</v>
      </c>
      <c r="BN315">
        <v>79</v>
      </c>
      <c r="BO315">
        <v>24</v>
      </c>
      <c r="BP315" s="72" t="s">
        <v>194</v>
      </c>
      <c r="BR315" s="72" t="s">
        <v>194</v>
      </c>
      <c r="BT315">
        <v>40</v>
      </c>
      <c r="BU315">
        <v>120</v>
      </c>
      <c r="BV315" s="72" t="s">
        <v>191</v>
      </c>
      <c r="BW315" s="72" t="s">
        <v>197</v>
      </c>
      <c r="BX315" t="s">
        <v>3252</v>
      </c>
    </row>
    <row r="316" spans="1:76" x14ac:dyDescent="0.45">
      <c r="A316" t="s">
        <v>3253</v>
      </c>
      <c r="B316" t="s">
        <v>176</v>
      </c>
      <c r="C316" t="s">
        <v>600</v>
      </c>
      <c r="D316" t="s">
        <v>3254</v>
      </c>
      <c r="E316" t="s">
        <v>3255</v>
      </c>
      <c r="F316" t="s">
        <v>3256</v>
      </c>
      <c r="G316">
        <v>9</v>
      </c>
      <c r="H316" s="72" t="s">
        <v>2741</v>
      </c>
      <c r="I316" s="72" t="s">
        <v>182</v>
      </c>
      <c r="J316" s="72" t="s">
        <v>183</v>
      </c>
      <c r="K316" s="72" t="s">
        <v>605</v>
      </c>
      <c r="L316" s="72" t="s">
        <v>3194</v>
      </c>
      <c r="M316" s="72" t="s">
        <v>3194</v>
      </c>
      <c r="N316" s="72"/>
      <c r="O316" s="72"/>
      <c r="P316" s="72" t="s">
        <v>3257</v>
      </c>
      <c r="Q316" s="72" t="s">
        <v>3258</v>
      </c>
      <c r="R316" s="72" t="s">
        <v>3259</v>
      </c>
      <c r="S316" s="72" t="s">
        <v>3260</v>
      </c>
      <c r="T316" s="72" t="s">
        <v>3261</v>
      </c>
      <c r="U316" s="72" t="s">
        <v>251</v>
      </c>
      <c r="V316" s="72" t="s">
        <v>176</v>
      </c>
      <c r="W316">
        <v>138</v>
      </c>
      <c r="X316">
        <v>138</v>
      </c>
      <c r="Y316">
        <v>0</v>
      </c>
      <c r="Z316">
        <v>730</v>
      </c>
      <c r="AA316">
        <v>730</v>
      </c>
      <c r="AB316">
        <v>0</v>
      </c>
      <c r="AC316" s="72" t="s">
        <v>191</v>
      </c>
      <c r="AD316" s="72" t="s">
        <v>192</v>
      </c>
      <c r="AE316" s="72" t="s">
        <v>176</v>
      </c>
      <c r="AF316" s="81" t="str">
        <f t="shared" si="16"/>
        <v>Afridev Handpump</v>
      </c>
      <c r="AG316" s="72" t="s">
        <v>193</v>
      </c>
      <c r="AH316" s="72" t="s">
        <v>191</v>
      </c>
      <c r="AI316" s="72" t="s">
        <v>16432</v>
      </c>
      <c r="AL316" t="str">
        <f t="shared" si="17"/>
        <v>Protected</v>
      </c>
      <c r="AM316">
        <v>1998</v>
      </c>
      <c r="AN316" s="72" t="s">
        <v>191</v>
      </c>
      <c r="AQ316" t="str">
        <f t="shared" si="18"/>
        <v xml:space="preserve">Normal </v>
      </c>
      <c r="AR316" s="72" t="s">
        <v>194</v>
      </c>
      <c r="AU316" s="72" t="s">
        <v>195</v>
      </c>
      <c r="AV316" s="72" t="s">
        <v>194</v>
      </c>
      <c r="AY316" s="72" t="s">
        <v>191</v>
      </c>
      <c r="AZ316">
        <v>1314</v>
      </c>
      <c r="BA316" s="72" t="s">
        <v>93</v>
      </c>
      <c r="BB316" s="72" t="s">
        <v>194</v>
      </c>
      <c r="BD316" s="72" t="s">
        <v>191</v>
      </c>
      <c r="BE316" s="73">
        <v>0.44</v>
      </c>
      <c r="BF316" s="72" t="s">
        <v>191</v>
      </c>
      <c r="BG316" s="72" t="s">
        <v>196</v>
      </c>
      <c r="BH316" s="72" t="s">
        <v>176</v>
      </c>
      <c r="BI316" s="81" t="str">
        <f t="shared" si="19"/>
        <v xml:space="preserve">Turbidity </v>
      </c>
      <c r="BJ316" s="72" t="s">
        <v>191</v>
      </c>
      <c r="BN316">
        <v>39</v>
      </c>
      <c r="BO316">
        <v>24</v>
      </c>
      <c r="BP316" s="72" t="s">
        <v>194</v>
      </c>
      <c r="BR316" s="72" t="s">
        <v>194</v>
      </c>
      <c r="BT316">
        <v>20</v>
      </c>
      <c r="BU316">
        <v>5</v>
      </c>
      <c r="BV316" s="72" t="s">
        <v>191</v>
      </c>
      <c r="BW316" s="72" t="s">
        <v>197</v>
      </c>
      <c r="BX316" t="s">
        <v>3262</v>
      </c>
    </row>
    <row r="317" spans="1:76" x14ac:dyDescent="0.45">
      <c r="A317" t="s">
        <v>3263</v>
      </c>
      <c r="B317" t="s">
        <v>176</v>
      </c>
      <c r="C317" t="s">
        <v>996</v>
      </c>
      <c r="D317" t="s">
        <v>3264</v>
      </c>
      <c r="E317" t="s">
        <v>3265</v>
      </c>
      <c r="F317" t="s">
        <v>3266</v>
      </c>
      <c r="G317">
        <v>9</v>
      </c>
      <c r="H317" s="72" t="s">
        <v>2741</v>
      </c>
      <c r="I317" s="72" t="s">
        <v>182</v>
      </c>
      <c r="J317" s="72" t="s">
        <v>183</v>
      </c>
      <c r="K317" s="72" t="s">
        <v>220</v>
      </c>
      <c r="L317" s="72" t="s">
        <v>1209</v>
      </c>
      <c r="M317" s="72" t="s">
        <v>3267</v>
      </c>
      <c r="N317" s="72"/>
      <c r="O317" s="72"/>
      <c r="P317" s="72" t="s">
        <v>3268</v>
      </c>
      <c r="Q317" s="72" t="s">
        <v>3269</v>
      </c>
      <c r="R317" s="72" t="s">
        <v>1665</v>
      </c>
      <c r="S317" s="72" t="s">
        <v>3270</v>
      </c>
      <c r="T317" s="72" t="s">
        <v>3267</v>
      </c>
      <c r="U317" s="72" t="s">
        <v>176</v>
      </c>
      <c r="V317" s="72" t="s">
        <v>3271</v>
      </c>
      <c r="W317">
        <v>150</v>
      </c>
      <c r="X317">
        <v>150</v>
      </c>
      <c r="Y317">
        <v>50</v>
      </c>
      <c r="Z317">
        <v>540</v>
      </c>
      <c r="AA317">
        <v>540</v>
      </c>
      <c r="AB317">
        <v>253</v>
      </c>
      <c r="AC317" s="72" t="s">
        <v>191</v>
      </c>
      <c r="AD317" s="72" t="s">
        <v>192</v>
      </c>
      <c r="AE317" s="72" t="s">
        <v>176</v>
      </c>
      <c r="AF317" s="81" t="str">
        <f t="shared" si="16"/>
        <v>Afridev Handpump</v>
      </c>
      <c r="AG317" s="72" t="s">
        <v>193</v>
      </c>
      <c r="AH317" s="72" t="s">
        <v>191</v>
      </c>
      <c r="AI317" s="72" t="s">
        <v>16432</v>
      </c>
      <c r="AL317" t="str">
        <f t="shared" si="17"/>
        <v>Protected</v>
      </c>
      <c r="AM317">
        <v>2008</v>
      </c>
      <c r="AN317" s="72" t="s">
        <v>194</v>
      </c>
      <c r="AO317" s="72" t="s">
        <v>549</v>
      </c>
      <c r="AP317" s="72" t="s">
        <v>176</v>
      </c>
      <c r="AQ317" t="str">
        <f t="shared" si="18"/>
        <v>Does not function Non functioning water point</v>
      </c>
      <c r="AR317" s="72" t="s">
        <v>191</v>
      </c>
      <c r="AS317">
        <v>0</v>
      </c>
      <c r="AT317">
        <v>0</v>
      </c>
      <c r="AU317" s="72" t="s">
        <v>194</v>
      </c>
      <c r="AV317" s="72" t="s">
        <v>194</v>
      </c>
      <c r="AY317" s="72" t="s">
        <v>194</v>
      </c>
      <c r="BB317" s="72" t="s">
        <v>194</v>
      </c>
      <c r="BD317" s="72" t="s">
        <v>194</v>
      </c>
      <c r="BE317"/>
      <c r="BF317" s="72" t="s">
        <v>381</v>
      </c>
      <c r="BG317" s="80" t="s">
        <v>196</v>
      </c>
      <c r="BI317" s="81" t="str">
        <f t="shared" si="19"/>
        <v xml:space="preserve">Turbidity </v>
      </c>
      <c r="BN317">
        <v>0</v>
      </c>
      <c r="BO317">
        <v>0</v>
      </c>
      <c r="BP317" s="72" t="s">
        <v>194</v>
      </c>
      <c r="BR317" s="72" t="s">
        <v>194</v>
      </c>
      <c r="BT317">
        <v>20</v>
      </c>
      <c r="BU317">
        <v>0</v>
      </c>
      <c r="BV317" s="72" t="s">
        <v>194</v>
      </c>
      <c r="BW317" s="72" t="s">
        <v>550</v>
      </c>
      <c r="BX317" t="s">
        <v>3272</v>
      </c>
    </row>
    <row r="318" spans="1:76" x14ac:dyDescent="0.45">
      <c r="A318" t="s">
        <v>3273</v>
      </c>
      <c r="B318" t="s">
        <v>176</v>
      </c>
      <c r="C318" t="s">
        <v>177</v>
      </c>
      <c r="D318" t="s">
        <v>3274</v>
      </c>
      <c r="E318" t="s">
        <v>3275</v>
      </c>
      <c r="F318" t="s">
        <v>3276</v>
      </c>
      <c r="G318">
        <v>9</v>
      </c>
      <c r="H318" s="72" t="s">
        <v>2741</v>
      </c>
      <c r="I318" s="72" t="s">
        <v>182</v>
      </c>
      <c r="J318" s="72" t="s">
        <v>183</v>
      </c>
      <c r="K318" s="72" t="s">
        <v>184</v>
      </c>
      <c r="L318" s="72" t="s">
        <v>184</v>
      </c>
      <c r="M318" s="72" t="s">
        <v>3277</v>
      </c>
      <c r="N318" s="72"/>
      <c r="O318" s="72"/>
      <c r="P318" s="72" t="s">
        <v>3278</v>
      </c>
      <c r="Q318" s="72" t="s">
        <v>3279</v>
      </c>
      <c r="R318" s="72" t="s">
        <v>586</v>
      </c>
      <c r="S318" s="72" t="s">
        <v>3280</v>
      </c>
      <c r="T318" s="72" t="s">
        <v>3281</v>
      </c>
      <c r="U318" s="72" t="s">
        <v>251</v>
      </c>
      <c r="V318" s="72" t="s">
        <v>176</v>
      </c>
      <c r="W318">
        <v>150</v>
      </c>
      <c r="X318">
        <v>150</v>
      </c>
      <c r="Y318">
        <v>0</v>
      </c>
      <c r="Z318">
        <v>750</v>
      </c>
      <c r="AA318">
        <v>750</v>
      </c>
      <c r="AB318">
        <v>0</v>
      </c>
      <c r="AC318" s="72" t="s">
        <v>191</v>
      </c>
      <c r="AD318" s="72" t="s">
        <v>192</v>
      </c>
      <c r="AE318" s="72" t="s">
        <v>176</v>
      </c>
      <c r="AF318" s="81" t="str">
        <f t="shared" si="16"/>
        <v>Afridev Handpump</v>
      </c>
      <c r="AG318" s="72" t="s">
        <v>193</v>
      </c>
      <c r="AH318" s="72" t="s">
        <v>191</v>
      </c>
      <c r="AI318" s="72" t="s">
        <v>16432</v>
      </c>
      <c r="AL318" t="str">
        <f t="shared" si="17"/>
        <v>Protected</v>
      </c>
      <c r="AM318">
        <v>2007</v>
      </c>
      <c r="AN318" s="72" t="s">
        <v>191</v>
      </c>
      <c r="AQ318" t="str">
        <f t="shared" si="18"/>
        <v xml:space="preserve">Normal </v>
      </c>
      <c r="AR318" s="72" t="s">
        <v>194</v>
      </c>
      <c r="AU318" s="72" t="s">
        <v>195</v>
      </c>
      <c r="AV318" s="72" t="s">
        <v>194</v>
      </c>
      <c r="AY318" s="72" t="s">
        <v>191</v>
      </c>
      <c r="AZ318">
        <v>429</v>
      </c>
      <c r="BA318" s="72" t="s">
        <v>93</v>
      </c>
      <c r="BB318" s="72" t="s">
        <v>194</v>
      </c>
      <c r="BD318" s="72" t="s">
        <v>191</v>
      </c>
      <c r="BE318" s="73">
        <v>0.1</v>
      </c>
      <c r="BF318" s="72" t="s">
        <v>191</v>
      </c>
      <c r="BG318" s="72" t="s">
        <v>196</v>
      </c>
      <c r="BH318" s="72" t="s">
        <v>176</v>
      </c>
      <c r="BI318" s="81" t="str">
        <f t="shared" si="19"/>
        <v xml:space="preserve">Turbidity </v>
      </c>
      <c r="BJ318" s="72" t="s">
        <v>191</v>
      </c>
      <c r="BN318">
        <v>60</v>
      </c>
      <c r="BO318">
        <v>24</v>
      </c>
      <c r="BP318" s="72" t="s">
        <v>194</v>
      </c>
      <c r="BR318" s="72" t="s">
        <v>194</v>
      </c>
      <c r="BT318">
        <v>20</v>
      </c>
      <c r="BU318">
        <v>4</v>
      </c>
      <c r="BV318" s="72" t="s">
        <v>191</v>
      </c>
      <c r="BW318" s="72" t="s">
        <v>197</v>
      </c>
      <c r="BX318" t="s">
        <v>3282</v>
      </c>
    </row>
    <row r="319" spans="1:76" x14ac:dyDescent="0.45">
      <c r="A319" t="s">
        <v>3283</v>
      </c>
      <c r="B319" t="s">
        <v>176</v>
      </c>
      <c r="C319" t="s">
        <v>339</v>
      </c>
      <c r="D319" t="s">
        <v>3284</v>
      </c>
      <c r="E319" t="s">
        <v>3285</v>
      </c>
      <c r="F319" t="s">
        <v>3286</v>
      </c>
      <c r="G319">
        <v>9</v>
      </c>
      <c r="H319" s="72" t="s">
        <v>2741</v>
      </c>
      <c r="I319" s="72" t="s">
        <v>182</v>
      </c>
      <c r="J319" s="72" t="s">
        <v>183</v>
      </c>
      <c r="K319" s="72" t="s">
        <v>184</v>
      </c>
      <c r="L319" s="72" t="s">
        <v>2926</v>
      </c>
      <c r="M319" s="72" t="s">
        <v>3117</v>
      </c>
      <c r="N319" s="72"/>
      <c r="O319" s="72"/>
      <c r="P319" s="72" t="s">
        <v>3287</v>
      </c>
      <c r="Q319" s="72" t="s">
        <v>3288</v>
      </c>
      <c r="R319" s="72" t="s">
        <v>1268</v>
      </c>
      <c r="S319" s="72" t="s">
        <v>3289</v>
      </c>
      <c r="T319" s="72" t="s">
        <v>3290</v>
      </c>
      <c r="U319" s="72" t="s">
        <v>176</v>
      </c>
      <c r="V319" s="72" t="s">
        <v>3291</v>
      </c>
      <c r="W319">
        <v>35</v>
      </c>
      <c r="X319">
        <v>35</v>
      </c>
      <c r="Y319">
        <v>0</v>
      </c>
      <c r="Z319">
        <v>175</v>
      </c>
      <c r="AA319">
        <v>175</v>
      </c>
      <c r="AB319">
        <v>0</v>
      </c>
      <c r="AC319" s="72" t="s">
        <v>191</v>
      </c>
      <c r="AD319" s="72" t="s">
        <v>192</v>
      </c>
      <c r="AE319" s="72" t="s">
        <v>176</v>
      </c>
      <c r="AF319" s="81" t="str">
        <f t="shared" si="16"/>
        <v>Afridev Handpump</v>
      </c>
      <c r="AG319" s="72" t="s">
        <v>193</v>
      </c>
      <c r="AH319" s="72" t="s">
        <v>191</v>
      </c>
      <c r="AI319" s="72" t="s">
        <v>16432</v>
      </c>
      <c r="AL319" t="str">
        <f t="shared" si="17"/>
        <v>Protected</v>
      </c>
      <c r="AM319">
        <v>2016</v>
      </c>
      <c r="AN319" s="72" t="s">
        <v>191</v>
      </c>
      <c r="AQ319" t="str">
        <f t="shared" si="18"/>
        <v xml:space="preserve">Normal </v>
      </c>
      <c r="AR319" s="72" t="s">
        <v>191</v>
      </c>
      <c r="AS319">
        <v>2</v>
      </c>
      <c r="AT319">
        <v>3</v>
      </c>
      <c r="AU319" s="72" t="s">
        <v>195</v>
      </c>
      <c r="AV319" s="72" t="s">
        <v>194</v>
      </c>
      <c r="AY319" s="72" t="s">
        <v>191</v>
      </c>
      <c r="AZ319">
        <v>1429</v>
      </c>
      <c r="BA319" s="72" t="s">
        <v>93</v>
      </c>
      <c r="BB319" s="72" t="s">
        <v>194</v>
      </c>
      <c r="BD319" s="72" t="s">
        <v>191</v>
      </c>
      <c r="BE319" s="73">
        <v>0.08</v>
      </c>
      <c r="BF319" s="72" t="s">
        <v>191</v>
      </c>
      <c r="BG319" s="72" t="s">
        <v>196</v>
      </c>
      <c r="BH319" s="72" t="s">
        <v>176</v>
      </c>
      <c r="BI319" s="81" t="str">
        <f t="shared" si="19"/>
        <v xml:space="preserve">Turbidity </v>
      </c>
      <c r="BJ319" s="72" t="s">
        <v>191</v>
      </c>
      <c r="BN319">
        <v>49</v>
      </c>
      <c r="BO319">
        <v>24</v>
      </c>
      <c r="BP319" s="72" t="s">
        <v>194</v>
      </c>
      <c r="BR319" s="72" t="s">
        <v>194</v>
      </c>
      <c r="BT319">
        <v>40</v>
      </c>
      <c r="BU319">
        <v>120</v>
      </c>
      <c r="BV319" s="72" t="s">
        <v>191</v>
      </c>
      <c r="BW319" s="72" t="s">
        <v>197</v>
      </c>
      <c r="BX319" t="s">
        <v>3292</v>
      </c>
    </row>
    <row r="320" spans="1:76" x14ac:dyDescent="0.45">
      <c r="A320" t="s">
        <v>3293</v>
      </c>
      <c r="B320" t="s">
        <v>176</v>
      </c>
      <c r="C320" t="s">
        <v>297</v>
      </c>
      <c r="D320" t="s">
        <v>3294</v>
      </c>
      <c r="E320" t="s">
        <v>3295</v>
      </c>
      <c r="F320" t="s">
        <v>3296</v>
      </c>
      <c r="G320">
        <v>9</v>
      </c>
      <c r="H320" s="72" t="s">
        <v>2741</v>
      </c>
      <c r="I320" s="72" t="s">
        <v>182</v>
      </c>
      <c r="J320" s="72" t="s">
        <v>183</v>
      </c>
      <c r="K320" s="72" t="s">
        <v>184</v>
      </c>
      <c r="L320" s="72" t="s">
        <v>3297</v>
      </c>
      <c r="M320" s="72" t="s">
        <v>3297</v>
      </c>
      <c r="N320" s="72"/>
      <c r="O320" s="72"/>
      <c r="P320" s="72" t="s">
        <v>3298</v>
      </c>
      <c r="Q320" s="72" t="s">
        <v>3299</v>
      </c>
      <c r="R320" s="72" t="s">
        <v>1471</v>
      </c>
      <c r="S320" s="72" t="s">
        <v>3300</v>
      </c>
      <c r="T320" s="72" t="s">
        <v>3301</v>
      </c>
      <c r="U320" s="72" t="s">
        <v>251</v>
      </c>
      <c r="V320" s="72" t="s">
        <v>176</v>
      </c>
      <c r="W320">
        <v>70</v>
      </c>
      <c r="X320">
        <v>110</v>
      </c>
      <c r="Y320">
        <v>0</v>
      </c>
      <c r="Z320">
        <v>550</v>
      </c>
      <c r="AA320">
        <v>550</v>
      </c>
      <c r="AB320">
        <v>0</v>
      </c>
      <c r="AC320" s="72" t="s">
        <v>191</v>
      </c>
      <c r="AD320" s="72" t="s">
        <v>192</v>
      </c>
      <c r="AE320" s="72" t="s">
        <v>176</v>
      </c>
      <c r="AF320" s="81" t="str">
        <f t="shared" si="16"/>
        <v>Afridev Handpump</v>
      </c>
      <c r="AG320" s="72" t="s">
        <v>193</v>
      </c>
      <c r="AH320" s="72" t="s">
        <v>191</v>
      </c>
      <c r="AI320" s="72" t="s">
        <v>16432</v>
      </c>
      <c r="AL320" t="str">
        <f t="shared" si="17"/>
        <v>Protected</v>
      </c>
      <c r="AM320">
        <v>2000</v>
      </c>
      <c r="AN320" s="72" t="s">
        <v>191</v>
      </c>
      <c r="AQ320" t="str">
        <f t="shared" si="18"/>
        <v xml:space="preserve">Normal </v>
      </c>
      <c r="AR320" s="72" t="s">
        <v>194</v>
      </c>
      <c r="AU320" s="72" t="s">
        <v>195</v>
      </c>
      <c r="AV320" s="72" t="s">
        <v>194</v>
      </c>
      <c r="AY320" s="72" t="s">
        <v>191</v>
      </c>
      <c r="AZ320">
        <v>1014</v>
      </c>
      <c r="BA320" s="72" t="s">
        <v>93</v>
      </c>
      <c r="BB320" s="72" t="s">
        <v>194</v>
      </c>
      <c r="BD320" s="72" t="s">
        <v>194</v>
      </c>
      <c r="BF320" s="72" t="s">
        <v>194</v>
      </c>
      <c r="BG320" s="80" t="s">
        <v>196</v>
      </c>
      <c r="BI320" s="81" t="str">
        <f t="shared" si="19"/>
        <v xml:space="preserve">Turbidity </v>
      </c>
      <c r="BN320">
        <v>60</v>
      </c>
      <c r="BO320">
        <v>24</v>
      </c>
      <c r="BP320" s="72" t="s">
        <v>194</v>
      </c>
      <c r="BR320" s="72" t="s">
        <v>194</v>
      </c>
      <c r="BT320">
        <v>20</v>
      </c>
      <c r="BU320">
        <v>6</v>
      </c>
      <c r="BV320" s="72" t="s">
        <v>191</v>
      </c>
      <c r="BW320" s="72" t="s">
        <v>197</v>
      </c>
      <c r="BX320" t="s">
        <v>3302</v>
      </c>
    </row>
    <row r="321" spans="1:76" x14ac:dyDescent="0.45">
      <c r="A321" t="s">
        <v>3303</v>
      </c>
      <c r="B321" t="s">
        <v>176</v>
      </c>
      <c r="C321" t="s">
        <v>339</v>
      </c>
      <c r="D321" t="s">
        <v>3304</v>
      </c>
      <c r="E321" t="s">
        <v>3305</v>
      </c>
      <c r="F321" t="s">
        <v>2900</v>
      </c>
      <c r="G321">
        <v>9</v>
      </c>
      <c r="H321" s="72" t="s">
        <v>2741</v>
      </c>
      <c r="I321" s="72" t="s">
        <v>182</v>
      </c>
      <c r="J321" s="72" t="s">
        <v>183</v>
      </c>
      <c r="K321" s="72" t="s">
        <v>184</v>
      </c>
      <c r="L321" s="72" t="s">
        <v>2926</v>
      </c>
      <c r="M321" s="72" t="s">
        <v>3306</v>
      </c>
      <c r="N321" s="72"/>
      <c r="O321" s="72"/>
      <c r="P321" s="72" t="s">
        <v>3307</v>
      </c>
      <c r="Q321" s="72" t="s">
        <v>3308</v>
      </c>
      <c r="R321" s="72" t="s">
        <v>1084</v>
      </c>
      <c r="S321" s="72" t="s">
        <v>3309</v>
      </c>
      <c r="T321" s="72" t="s">
        <v>3310</v>
      </c>
      <c r="U321" s="72" t="s">
        <v>251</v>
      </c>
      <c r="V321" s="72" t="s">
        <v>176</v>
      </c>
      <c r="W321">
        <v>70</v>
      </c>
      <c r="X321">
        <v>70</v>
      </c>
      <c r="Y321">
        <v>0</v>
      </c>
      <c r="Z321">
        <v>350</v>
      </c>
      <c r="AA321">
        <v>350</v>
      </c>
      <c r="AB321">
        <v>0</v>
      </c>
      <c r="AC321" s="72" t="s">
        <v>191</v>
      </c>
      <c r="AD321" s="72" t="s">
        <v>192</v>
      </c>
      <c r="AE321" s="72" t="s">
        <v>176</v>
      </c>
      <c r="AF321" s="81" t="str">
        <f t="shared" si="16"/>
        <v>Afridev Handpump</v>
      </c>
      <c r="AG321" s="72" t="s">
        <v>193</v>
      </c>
      <c r="AH321" s="72" t="s">
        <v>191</v>
      </c>
      <c r="AI321" s="72" t="s">
        <v>16432</v>
      </c>
      <c r="AL321" t="str">
        <f t="shared" si="17"/>
        <v>Protected</v>
      </c>
      <c r="AM321">
        <v>1996</v>
      </c>
      <c r="AN321" s="72" t="s">
        <v>191</v>
      </c>
      <c r="AQ321" t="str">
        <f t="shared" si="18"/>
        <v xml:space="preserve">Normal </v>
      </c>
      <c r="AR321" s="72" t="s">
        <v>191</v>
      </c>
      <c r="AS321">
        <v>2</v>
      </c>
      <c r="AT321">
        <v>7</v>
      </c>
      <c r="AU321" s="72" t="s">
        <v>195</v>
      </c>
      <c r="AV321" s="72" t="s">
        <v>194</v>
      </c>
      <c r="AY321" s="72" t="s">
        <v>191</v>
      </c>
      <c r="AZ321">
        <v>1425</v>
      </c>
      <c r="BA321" s="72" t="s">
        <v>93</v>
      </c>
      <c r="BB321" s="72" t="s">
        <v>194</v>
      </c>
      <c r="BD321" s="72" t="s">
        <v>191</v>
      </c>
      <c r="BE321" s="73">
        <v>0.48</v>
      </c>
      <c r="BF321" s="72" t="s">
        <v>191</v>
      </c>
      <c r="BG321" s="72" t="s">
        <v>196</v>
      </c>
      <c r="BH321" s="72" t="s">
        <v>176</v>
      </c>
      <c r="BI321" s="81" t="str">
        <f t="shared" si="19"/>
        <v xml:space="preserve">Turbidity </v>
      </c>
      <c r="BJ321" s="72" t="s">
        <v>191</v>
      </c>
      <c r="BN321">
        <v>49</v>
      </c>
      <c r="BO321">
        <v>24</v>
      </c>
      <c r="BP321" s="72" t="s">
        <v>194</v>
      </c>
      <c r="BR321" s="72" t="s">
        <v>194</v>
      </c>
      <c r="BT321">
        <v>40</v>
      </c>
      <c r="BU321">
        <v>160</v>
      </c>
      <c r="BV321" s="72" t="s">
        <v>191</v>
      </c>
      <c r="BW321" s="72" t="s">
        <v>197</v>
      </c>
      <c r="BX321" t="s">
        <v>3311</v>
      </c>
    </row>
    <row r="322" spans="1:76" x14ac:dyDescent="0.45">
      <c r="A322" t="s">
        <v>3312</v>
      </c>
      <c r="B322" t="s">
        <v>176</v>
      </c>
      <c r="C322" t="s">
        <v>943</v>
      </c>
      <c r="D322" t="s">
        <v>3313</v>
      </c>
      <c r="E322" t="s">
        <v>3314</v>
      </c>
      <c r="F322" t="s">
        <v>3315</v>
      </c>
      <c r="G322">
        <v>9</v>
      </c>
      <c r="H322" s="72" t="s">
        <v>2741</v>
      </c>
      <c r="I322" s="72" t="s">
        <v>182</v>
      </c>
      <c r="J322" s="72" t="s">
        <v>183</v>
      </c>
      <c r="K322" s="72" t="s">
        <v>605</v>
      </c>
      <c r="L322" s="72" t="s">
        <v>1392</v>
      </c>
      <c r="M322" s="72" t="s">
        <v>3316</v>
      </c>
      <c r="N322" s="72"/>
      <c r="O322" s="72"/>
      <c r="P322" s="72" t="s">
        <v>3317</v>
      </c>
      <c r="Q322" s="72" t="s">
        <v>3318</v>
      </c>
      <c r="R322" s="72" t="s">
        <v>3319</v>
      </c>
      <c r="S322" s="72" t="s">
        <v>3320</v>
      </c>
      <c r="T322" s="72" t="s">
        <v>3321</v>
      </c>
      <c r="U322" s="72" t="s">
        <v>251</v>
      </c>
      <c r="V322" s="72" t="s">
        <v>176</v>
      </c>
      <c r="W322">
        <v>40</v>
      </c>
      <c r="X322">
        <v>40</v>
      </c>
      <c r="Y322">
        <v>0</v>
      </c>
      <c r="Z322">
        <v>200</v>
      </c>
      <c r="AA322">
        <v>200</v>
      </c>
      <c r="AB322">
        <v>0</v>
      </c>
      <c r="AC322" s="72" t="s">
        <v>191</v>
      </c>
      <c r="AD322" s="72" t="s">
        <v>192</v>
      </c>
      <c r="AE322" s="72" t="s">
        <v>176</v>
      </c>
      <c r="AF322" s="81" t="str">
        <f t="shared" si="16"/>
        <v>Afridev Handpump</v>
      </c>
      <c r="AG322" s="72" t="s">
        <v>193</v>
      </c>
      <c r="AH322" s="72" t="s">
        <v>191</v>
      </c>
      <c r="AI322" s="72" t="s">
        <v>16432</v>
      </c>
      <c r="AL322" t="str">
        <f t="shared" si="17"/>
        <v>Protected</v>
      </c>
      <c r="AM322">
        <v>2007</v>
      </c>
      <c r="AN322" s="72" t="s">
        <v>191</v>
      </c>
      <c r="AQ322" t="str">
        <f t="shared" si="18"/>
        <v xml:space="preserve">Normal </v>
      </c>
      <c r="AR322" s="72" t="s">
        <v>194</v>
      </c>
      <c r="AU322" s="72" t="s">
        <v>195</v>
      </c>
      <c r="AV322" s="72" t="s">
        <v>194</v>
      </c>
      <c r="AY322" s="72" t="s">
        <v>191</v>
      </c>
      <c r="AZ322">
        <v>11</v>
      </c>
      <c r="BA322" s="72" t="s">
        <v>93</v>
      </c>
      <c r="BB322" s="72" t="s">
        <v>194</v>
      </c>
      <c r="BD322" s="72" t="s">
        <v>191</v>
      </c>
      <c r="BE322" s="73">
        <v>0.11</v>
      </c>
      <c r="BF322" s="72" t="s">
        <v>191</v>
      </c>
      <c r="BG322" s="72" t="s">
        <v>196</v>
      </c>
      <c r="BH322" s="72" t="s">
        <v>176</v>
      </c>
      <c r="BI322" s="81" t="str">
        <f t="shared" si="19"/>
        <v xml:space="preserve">Turbidity </v>
      </c>
      <c r="BJ322" s="72" t="s">
        <v>191</v>
      </c>
      <c r="BN322">
        <v>75</v>
      </c>
      <c r="BO322">
        <v>24</v>
      </c>
      <c r="BP322" s="72" t="s">
        <v>194</v>
      </c>
      <c r="BR322" s="72" t="s">
        <v>194</v>
      </c>
      <c r="BT322">
        <v>20</v>
      </c>
      <c r="BU322">
        <v>4</v>
      </c>
      <c r="BV322" s="72" t="s">
        <v>191</v>
      </c>
      <c r="BW322" s="72" t="s">
        <v>197</v>
      </c>
      <c r="BX322" t="s">
        <v>3322</v>
      </c>
    </row>
    <row r="323" spans="1:76" x14ac:dyDescent="0.45">
      <c r="A323" t="s">
        <v>3323</v>
      </c>
      <c r="B323" t="s">
        <v>176</v>
      </c>
      <c r="C323" t="s">
        <v>943</v>
      </c>
      <c r="D323" t="s">
        <v>3324</v>
      </c>
      <c r="E323" t="s">
        <v>3325</v>
      </c>
      <c r="F323" t="s">
        <v>3326</v>
      </c>
      <c r="G323">
        <v>9</v>
      </c>
      <c r="H323" s="72" t="s">
        <v>2741</v>
      </c>
      <c r="I323" s="72" t="s">
        <v>182</v>
      </c>
      <c r="J323" s="72" t="s">
        <v>183</v>
      </c>
      <c r="K323" s="72" t="s">
        <v>605</v>
      </c>
      <c r="L323" s="72" t="s">
        <v>605</v>
      </c>
      <c r="M323" s="72" t="s">
        <v>605</v>
      </c>
      <c r="N323" s="72"/>
      <c r="O323" s="72"/>
      <c r="P323" s="72" t="s">
        <v>3327</v>
      </c>
      <c r="Q323" s="72" t="s">
        <v>3328</v>
      </c>
      <c r="R323" s="72" t="s">
        <v>3329</v>
      </c>
      <c r="S323" s="72" t="s">
        <v>3330</v>
      </c>
      <c r="T323" s="72" t="s">
        <v>3331</v>
      </c>
      <c r="U323" s="72" t="s">
        <v>478</v>
      </c>
      <c r="V323" s="72" t="s">
        <v>176</v>
      </c>
      <c r="W323">
        <v>50</v>
      </c>
      <c r="X323">
        <v>50</v>
      </c>
      <c r="Y323">
        <v>0</v>
      </c>
      <c r="Z323">
        <v>250</v>
      </c>
      <c r="AA323">
        <v>250</v>
      </c>
      <c r="AB323">
        <v>0</v>
      </c>
      <c r="AC323" s="72" t="s">
        <v>191</v>
      </c>
      <c r="AD323" s="72" t="s">
        <v>192</v>
      </c>
      <c r="AE323" s="72" t="s">
        <v>176</v>
      </c>
      <c r="AF323" s="81" t="str">
        <f t="shared" ref="AF323:AF386" si="20">CONCATENATE(AD323,AE323)</f>
        <v>Afridev Handpump</v>
      </c>
      <c r="AG323" s="72" t="s">
        <v>193</v>
      </c>
      <c r="AH323" s="72" t="s">
        <v>191</v>
      </c>
      <c r="AI323" s="72" t="s">
        <v>16432</v>
      </c>
      <c r="AL323" t="str">
        <f t="shared" ref="AL323:AL386" si="21">CONCATENATE(AI323,AJ323,AK323)</f>
        <v>Protected</v>
      </c>
      <c r="AM323">
        <v>2015</v>
      </c>
      <c r="AN323" s="72" t="s">
        <v>191</v>
      </c>
      <c r="AQ323" t="str">
        <f t="shared" ref="AQ323:AQ386" si="22">CONCATENATE(BW323," ",AO323,AP323)</f>
        <v xml:space="preserve">Normal </v>
      </c>
      <c r="AR323" s="72" t="s">
        <v>194</v>
      </c>
      <c r="AU323" s="72" t="s">
        <v>195</v>
      </c>
      <c r="AV323" s="72" t="s">
        <v>194</v>
      </c>
      <c r="AY323" s="72" t="s">
        <v>191</v>
      </c>
      <c r="AZ323">
        <v>13</v>
      </c>
      <c r="BA323" s="72" t="s">
        <v>93</v>
      </c>
      <c r="BB323" s="72" t="s">
        <v>194</v>
      </c>
      <c r="BD323" s="72" t="s">
        <v>191</v>
      </c>
      <c r="BE323" s="73">
        <v>0.16</v>
      </c>
      <c r="BF323" s="72" t="s">
        <v>191</v>
      </c>
      <c r="BG323" s="72" t="s">
        <v>196</v>
      </c>
      <c r="BH323" s="72" t="s">
        <v>176</v>
      </c>
      <c r="BI323" s="81" t="str">
        <f t="shared" ref="BI323:BI386" si="23">CONCATENATE(BG323," ",BH323)</f>
        <v xml:space="preserve">Turbidity </v>
      </c>
      <c r="BJ323" s="72" t="s">
        <v>191</v>
      </c>
      <c r="BN323">
        <v>80</v>
      </c>
      <c r="BO323">
        <v>24</v>
      </c>
      <c r="BP323" s="72" t="s">
        <v>194</v>
      </c>
      <c r="BR323" s="72" t="s">
        <v>194</v>
      </c>
      <c r="BT323">
        <v>20</v>
      </c>
      <c r="BU323">
        <v>4</v>
      </c>
      <c r="BV323" s="72" t="s">
        <v>191</v>
      </c>
      <c r="BW323" s="72" t="s">
        <v>197</v>
      </c>
      <c r="BX323" t="s">
        <v>3332</v>
      </c>
    </row>
    <row r="324" spans="1:76" x14ac:dyDescent="0.45">
      <c r="A324" t="s">
        <v>3333</v>
      </c>
      <c r="B324" t="s">
        <v>176</v>
      </c>
      <c r="C324" t="s">
        <v>943</v>
      </c>
      <c r="D324" t="s">
        <v>3334</v>
      </c>
      <c r="E324" t="s">
        <v>3335</v>
      </c>
      <c r="F324" t="s">
        <v>3336</v>
      </c>
      <c r="G324">
        <v>9</v>
      </c>
      <c r="H324" s="72" t="s">
        <v>2741</v>
      </c>
      <c r="I324" s="72" t="s">
        <v>182</v>
      </c>
      <c r="J324" s="72" t="s">
        <v>183</v>
      </c>
      <c r="K324" s="72" t="s">
        <v>605</v>
      </c>
      <c r="L324" s="72" t="s">
        <v>1392</v>
      </c>
      <c r="M324" s="72" t="s">
        <v>2703</v>
      </c>
      <c r="N324" s="72"/>
      <c r="O324" s="72"/>
      <c r="P324" s="72" t="s">
        <v>3337</v>
      </c>
      <c r="Q324" s="72" t="s">
        <v>3338</v>
      </c>
      <c r="R324" s="72" t="s">
        <v>1750</v>
      </c>
      <c r="S324" s="72" t="s">
        <v>3339</v>
      </c>
      <c r="T324" s="72" t="s">
        <v>3340</v>
      </c>
      <c r="U324" s="72" t="s">
        <v>226</v>
      </c>
      <c r="V324" s="72" t="s">
        <v>176</v>
      </c>
      <c r="W324">
        <v>79</v>
      </c>
      <c r="X324">
        <v>79</v>
      </c>
      <c r="Y324">
        <v>0</v>
      </c>
      <c r="Z324">
        <v>365</v>
      </c>
      <c r="AA324">
        <v>365</v>
      </c>
      <c r="AB324">
        <v>0</v>
      </c>
      <c r="AC324" s="72" t="s">
        <v>191</v>
      </c>
      <c r="AD324" s="72" t="s">
        <v>192</v>
      </c>
      <c r="AE324" s="72" t="s">
        <v>176</v>
      </c>
      <c r="AF324" s="81" t="str">
        <f t="shared" si="20"/>
        <v>Afridev Handpump</v>
      </c>
      <c r="AG324" s="72" t="s">
        <v>193</v>
      </c>
      <c r="AH324" s="72" t="s">
        <v>191</v>
      </c>
      <c r="AI324" s="72" t="s">
        <v>16432</v>
      </c>
      <c r="AL324" t="str">
        <f t="shared" si="21"/>
        <v>Protected</v>
      </c>
      <c r="AM324">
        <v>2012</v>
      </c>
      <c r="AN324" s="72" t="s">
        <v>191</v>
      </c>
      <c r="AQ324" t="str">
        <f t="shared" si="22"/>
        <v xml:space="preserve">Normal </v>
      </c>
      <c r="AR324" s="72" t="s">
        <v>191</v>
      </c>
      <c r="AS324">
        <v>1</v>
      </c>
      <c r="AT324">
        <v>5</v>
      </c>
      <c r="AU324" s="72" t="s">
        <v>195</v>
      </c>
      <c r="AV324" s="72" t="s">
        <v>194</v>
      </c>
      <c r="AY324" s="72" t="s">
        <v>191</v>
      </c>
      <c r="AZ324">
        <v>12</v>
      </c>
      <c r="BA324" s="72" t="s">
        <v>93</v>
      </c>
      <c r="BB324" s="72" t="s">
        <v>194</v>
      </c>
      <c r="BD324" s="72" t="s">
        <v>191</v>
      </c>
      <c r="BE324" s="73">
        <v>0.15</v>
      </c>
      <c r="BF324" s="72" t="s">
        <v>191</v>
      </c>
      <c r="BG324" s="72" t="s">
        <v>196</v>
      </c>
      <c r="BH324" s="72" t="s">
        <v>176</v>
      </c>
      <c r="BI324" s="81" t="str">
        <f t="shared" si="23"/>
        <v xml:space="preserve">Turbidity </v>
      </c>
      <c r="BJ324" s="72" t="s">
        <v>191</v>
      </c>
      <c r="BN324">
        <v>240</v>
      </c>
      <c r="BO324">
        <v>24</v>
      </c>
      <c r="BP324" s="72" t="s">
        <v>194</v>
      </c>
      <c r="BR324" s="72" t="s">
        <v>194</v>
      </c>
      <c r="BT324">
        <v>20</v>
      </c>
      <c r="BU324">
        <v>3</v>
      </c>
      <c r="BV324" s="72" t="s">
        <v>191</v>
      </c>
      <c r="BW324" s="72" t="s">
        <v>197</v>
      </c>
      <c r="BX324" t="s">
        <v>3341</v>
      </c>
    </row>
    <row r="325" spans="1:76" x14ac:dyDescent="0.45">
      <c r="A325" t="s">
        <v>3342</v>
      </c>
      <c r="B325" t="s">
        <v>176</v>
      </c>
      <c r="C325" t="s">
        <v>254</v>
      </c>
      <c r="D325" t="s">
        <v>3343</v>
      </c>
      <c r="E325" t="s">
        <v>3344</v>
      </c>
      <c r="F325" t="s">
        <v>3345</v>
      </c>
      <c r="G325">
        <v>9</v>
      </c>
      <c r="H325" s="72" t="s">
        <v>2741</v>
      </c>
      <c r="I325" s="72" t="s">
        <v>182</v>
      </c>
      <c r="J325" s="72" t="s">
        <v>183</v>
      </c>
      <c r="K325" s="72" t="s">
        <v>204</v>
      </c>
      <c r="L325" s="72" t="s">
        <v>2243</v>
      </c>
      <c r="M325" s="72" t="s">
        <v>3346</v>
      </c>
      <c r="N325" s="72"/>
      <c r="O325" s="72"/>
      <c r="P325" s="72" t="s">
        <v>3347</v>
      </c>
      <c r="Q325" s="72" t="s">
        <v>3348</v>
      </c>
      <c r="R325" s="72" t="s">
        <v>3349</v>
      </c>
      <c r="S325" s="72" t="s">
        <v>3350</v>
      </c>
      <c r="T325" s="72" t="s">
        <v>3351</v>
      </c>
      <c r="U325" s="72" t="s">
        <v>733</v>
      </c>
      <c r="V325" s="72" t="s">
        <v>176</v>
      </c>
      <c r="W325">
        <v>153</v>
      </c>
      <c r="X325">
        <v>153</v>
      </c>
      <c r="Y325">
        <v>0</v>
      </c>
      <c r="Z325">
        <v>21</v>
      </c>
      <c r="AA325">
        <v>765</v>
      </c>
      <c r="AB325">
        <v>0</v>
      </c>
      <c r="AC325" s="72" t="s">
        <v>191</v>
      </c>
      <c r="AD325" s="72" t="s">
        <v>192</v>
      </c>
      <c r="AE325" s="72" t="s">
        <v>176</v>
      </c>
      <c r="AF325" s="81" t="str">
        <f t="shared" si="20"/>
        <v>Afridev Handpump</v>
      </c>
      <c r="AG325" s="72" t="s">
        <v>193</v>
      </c>
      <c r="AH325" s="72" t="s">
        <v>191</v>
      </c>
      <c r="AI325" s="72" t="s">
        <v>16432</v>
      </c>
      <c r="AL325" t="str">
        <f t="shared" si="21"/>
        <v>Protected</v>
      </c>
      <c r="AM325">
        <v>2003</v>
      </c>
      <c r="AN325" s="72" t="s">
        <v>191</v>
      </c>
      <c r="AQ325" t="str">
        <f t="shared" si="22"/>
        <v xml:space="preserve">Normal </v>
      </c>
      <c r="AR325" s="72" t="s">
        <v>194</v>
      </c>
      <c r="AU325" s="72" t="s">
        <v>195</v>
      </c>
      <c r="AV325" s="72" t="s">
        <v>194</v>
      </c>
      <c r="AY325" s="72" t="s">
        <v>191</v>
      </c>
      <c r="AZ325">
        <v>1218</v>
      </c>
      <c r="BA325" s="72" t="s">
        <v>93</v>
      </c>
      <c r="BB325" s="72" t="s">
        <v>194</v>
      </c>
      <c r="BD325" s="72" t="s">
        <v>191</v>
      </c>
      <c r="BE325" s="73">
        <v>0.28000000000000003</v>
      </c>
      <c r="BF325" s="72" t="s">
        <v>191</v>
      </c>
      <c r="BG325" s="72" t="s">
        <v>196</v>
      </c>
      <c r="BH325" s="72" t="s">
        <v>176</v>
      </c>
      <c r="BI325" s="81" t="str">
        <f t="shared" si="23"/>
        <v xml:space="preserve">Turbidity </v>
      </c>
      <c r="BJ325" s="72" t="s">
        <v>191</v>
      </c>
      <c r="BN325">
        <v>66</v>
      </c>
      <c r="BO325">
        <v>24</v>
      </c>
      <c r="BP325" s="72" t="s">
        <v>194</v>
      </c>
      <c r="BR325" s="72" t="s">
        <v>194</v>
      </c>
      <c r="BT325">
        <v>20</v>
      </c>
      <c r="BU325">
        <v>5</v>
      </c>
      <c r="BV325" s="72" t="s">
        <v>191</v>
      </c>
      <c r="BW325" s="72" t="s">
        <v>197</v>
      </c>
      <c r="BX325" t="s">
        <v>3352</v>
      </c>
    </row>
    <row r="326" spans="1:76" x14ac:dyDescent="0.45">
      <c r="A326" t="s">
        <v>3353</v>
      </c>
      <c r="B326" t="s">
        <v>176</v>
      </c>
      <c r="C326" t="s">
        <v>254</v>
      </c>
      <c r="D326" t="s">
        <v>3354</v>
      </c>
      <c r="E326" t="s">
        <v>3355</v>
      </c>
      <c r="F326" t="s">
        <v>3356</v>
      </c>
      <c r="G326">
        <v>9</v>
      </c>
      <c r="H326" s="72" t="s">
        <v>2741</v>
      </c>
      <c r="I326" s="72" t="s">
        <v>182</v>
      </c>
      <c r="J326" s="72" t="s">
        <v>183</v>
      </c>
      <c r="K326" s="72" t="s">
        <v>204</v>
      </c>
      <c r="L326" s="72" t="s">
        <v>2243</v>
      </c>
      <c r="M326" s="72" t="s">
        <v>3357</v>
      </c>
      <c r="N326" s="72"/>
      <c r="O326" s="72"/>
      <c r="P326" s="72" t="s">
        <v>3358</v>
      </c>
      <c r="Q326" s="72" t="s">
        <v>3359</v>
      </c>
      <c r="R326" s="72" t="s">
        <v>930</v>
      </c>
      <c r="S326" s="72" t="s">
        <v>3360</v>
      </c>
      <c r="T326" s="72" t="s">
        <v>3361</v>
      </c>
      <c r="U326" s="72" t="s">
        <v>251</v>
      </c>
      <c r="V326" s="72" t="s">
        <v>176</v>
      </c>
      <c r="W326">
        <v>203</v>
      </c>
      <c r="X326">
        <v>203</v>
      </c>
      <c r="Y326">
        <v>0</v>
      </c>
      <c r="Z326">
        <v>0</v>
      </c>
      <c r="AA326">
        <v>1015</v>
      </c>
      <c r="AB326">
        <v>0</v>
      </c>
      <c r="AC326" s="72" t="s">
        <v>191</v>
      </c>
      <c r="AD326" s="72" t="s">
        <v>192</v>
      </c>
      <c r="AE326" s="72" t="s">
        <v>176</v>
      </c>
      <c r="AF326" s="81" t="str">
        <f t="shared" si="20"/>
        <v>Afridev Handpump</v>
      </c>
      <c r="AG326" s="72" t="s">
        <v>193</v>
      </c>
      <c r="AH326" s="72" t="s">
        <v>191</v>
      </c>
      <c r="AI326" s="72" t="s">
        <v>16432</v>
      </c>
      <c r="AL326" t="str">
        <f t="shared" si="21"/>
        <v>Protected</v>
      </c>
      <c r="AM326">
        <v>2000</v>
      </c>
      <c r="AN326" s="72" t="s">
        <v>194</v>
      </c>
      <c r="AO326" s="72" t="s">
        <v>549</v>
      </c>
      <c r="AP326" s="72" t="s">
        <v>176</v>
      </c>
      <c r="AQ326" t="str">
        <f t="shared" si="22"/>
        <v>Does not function Non functioning water point</v>
      </c>
      <c r="AR326" s="72" t="s">
        <v>191</v>
      </c>
      <c r="AS326">
        <v>0</v>
      </c>
      <c r="AT326">
        <v>0</v>
      </c>
      <c r="AU326" s="72" t="s">
        <v>194</v>
      </c>
      <c r="AV326" s="72" t="s">
        <v>194</v>
      </c>
      <c r="AY326" s="72" t="s">
        <v>194</v>
      </c>
      <c r="BB326" s="72" t="s">
        <v>194</v>
      </c>
      <c r="BD326" s="72" t="s">
        <v>194</v>
      </c>
      <c r="BE326"/>
      <c r="BF326" s="72" t="s">
        <v>194</v>
      </c>
      <c r="BG326" s="80" t="s">
        <v>196</v>
      </c>
      <c r="BI326" s="81" t="str">
        <f t="shared" si="23"/>
        <v xml:space="preserve">Turbidity </v>
      </c>
      <c r="BN326">
        <v>0</v>
      </c>
      <c r="BO326">
        <v>0</v>
      </c>
      <c r="BP326" s="72" t="s">
        <v>194</v>
      </c>
      <c r="BR326" s="72" t="s">
        <v>194</v>
      </c>
      <c r="BT326">
        <v>0</v>
      </c>
      <c r="BU326">
        <v>0</v>
      </c>
      <c r="BV326" s="72" t="s">
        <v>194</v>
      </c>
      <c r="BW326" s="72" t="s">
        <v>550</v>
      </c>
      <c r="BX326" t="s">
        <v>3362</v>
      </c>
    </row>
    <row r="327" spans="1:76" x14ac:dyDescent="0.45">
      <c r="A327" t="s">
        <v>3363</v>
      </c>
      <c r="B327" t="s">
        <v>176</v>
      </c>
      <c r="C327" t="s">
        <v>254</v>
      </c>
      <c r="D327" t="s">
        <v>3364</v>
      </c>
      <c r="E327" t="s">
        <v>3365</v>
      </c>
      <c r="F327" t="s">
        <v>3366</v>
      </c>
      <c r="G327">
        <v>9</v>
      </c>
      <c r="H327" s="72" t="s">
        <v>2741</v>
      </c>
      <c r="I327" s="72" t="s">
        <v>182</v>
      </c>
      <c r="J327" s="72" t="s">
        <v>183</v>
      </c>
      <c r="K327" s="72" t="s">
        <v>204</v>
      </c>
      <c r="L327" s="72" t="s">
        <v>2243</v>
      </c>
      <c r="M327" s="72" t="s">
        <v>3357</v>
      </c>
      <c r="N327" s="72"/>
      <c r="O327" s="72"/>
      <c r="P327" s="72" t="s">
        <v>3367</v>
      </c>
      <c r="Q327" s="72" t="s">
        <v>3368</v>
      </c>
      <c r="R327" s="72" t="s">
        <v>3369</v>
      </c>
      <c r="S327" s="72" t="s">
        <v>3370</v>
      </c>
      <c r="T327" s="72" t="s">
        <v>3371</v>
      </c>
      <c r="U327" s="72" t="s">
        <v>251</v>
      </c>
      <c r="V327" s="72" t="s">
        <v>176</v>
      </c>
      <c r="W327">
        <v>203</v>
      </c>
      <c r="X327">
        <v>203</v>
      </c>
      <c r="Y327">
        <v>0</v>
      </c>
      <c r="Z327">
        <v>250</v>
      </c>
      <c r="AA327">
        <v>1015</v>
      </c>
      <c r="AB327">
        <v>0</v>
      </c>
      <c r="AC327" s="72" t="s">
        <v>191</v>
      </c>
      <c r="AD327" s="72" t="s">
        <v>192</v>
      </c>
      <c r="AE327" s="72" t="s">
        <v>176</v>
      </c>
      <c r="AF327" s="81" t="str">
        <f t="shared" si="20"/>
        <v>Afridev Handpump</v>
      </c>
      <c r="AG327" s="72" t="s">
        <v>193</v>
      </c>
      <c r="AH327" s="72" t="s">
        <v>191</v>
      </c>
      <c r="AI327" s="72" t="s">
        <v>16432</v>
      </c>
      <c r="AL327" t="str">
        <f t="shared" si="21"/>
        <v>Protected</v>
      </c>
      <c r="AM327">
        <v>2009</v>
      </c>
      <c r="AN327" s="72" t="s">
        <v>191</v>
      </c>
      <c r="AQ327" t="str">
        <f t="shared" si="22"/>
        <v xml:space="preserve">Normal </v>
      </c>
      <c r="AR327" s="72" t="s">
        <v>191</v>
      </c>
      <c r="AS327">
        <v>5</v>
      </c>
      <c r="AT327">
        <v>3</v>
      </c>
      <c r="AU327" s="72" t="s">
        <v>195</v>
      </c>
      <c r="AV327" s="72" t="s">
        <v>194</v>
      </c>
      <c r="AY327" s="72" t="s">
        <v>191</v>
      </c>
      <c r="AZ327">
        <v>1217</v>
      </c>
      <c r="BA327" s="72" t="s">
        <v>93</v>
      </c>
      <c r="BB327" s="72" t="s">
        <v>194</v>
      </c>
      <c r="BD327" s="72" t="s">
        <v>191</v>
      </c>
      <c r="BE327" s="73">
        <v>0.34</v>
      </c>
      <c r="BF327" s="72" t="s">
        <v>191</v>
      </c>
      <c r="BG327" s="72" t="s">
        <v>196</v>
      </c>
      <c r="BH327" s="72" t="s">
        <v>176</v>
      </c>
      <c r="BI327" s="81" t="str">
        <f t="shared" si="23"/>
        <v xml:space="preserve">Turbidity </v>
      </c>
      <c r="BJ327" s="72" t="s">
        <v>191</v>
      </c>
      <c r="BN327">
        <v>63</v>
      </c>
      <c r="BO327">
        <v>24</v>
      </c>
      <c r="BP327" s="72" t="s">
        <v>194</v>
      </c>
      <c r="BR327" s="72" t="s">
        <v>191</v>
      </c>
      <c r="BS327">
        <v>6</v>
      </c>
      <c r="BT327">
        <v>20</v>
      </c>
      <c r="BU327">
        <v>6</v>
      </c>
      <c r="BV327" s="72" t="s">
        <v>191</v>
      </c>
      <c r="BW327" s="72" t="s">
        <v>197</v>
      </c>
      <c r="BX327" t="s">
        <v>3372</v>
      </c>
    </row>
    <row r="328" spans="1:76" x14ac:dyDescent="0.45">
      <c r="A328" t="s">
        <v>3373</v>
      </c>
      <c r="B328" t="s">
        <v>176</v>
      </c>
      <c r="C328" t="s">
        <v>254</v>
      </c>
      <c r="D328" t="s">
        <v>3374</v>
      </c>
      <c r="E328" t="s">
        <v>3375</v>
      </c>
      <c r="F328" t="s">
        <v>3376</v>
      </c>
      <c r="G328">
        <v>9</v>
      </c>
      <c r="H328" s="72" t="s">
        <v>2741</v>
      </c>
      <c r="I328" s="72" t="s">
        <v>182</v>
      </c>
      <c r="J328" s="72" t="s">
        <v>183</v>
      </c>
      <c r="K328" s="72" t="s">
        <v>204</v>
      </c>
      <c r="L328" s="72" t="s">
        <v>2243</v>
      </c>
      <c r="M328" s="72" t="s">
        <v>3346</v>
      </c>
      <c r="N328" s="72"/>
      <c r="O328" s="72"/>
      <c r="P328" s="72" t="s">
        <v>3377</v>
      </c>
      <c r="Q328" s="72" t="s">
        <v>3378</v>
      </c>
      <c r="R328" s="72" t="s">
        <v>3369</v>
      </c>
      <c r="S328" s="72" t="s">
        <v>3379</v>
      </c>
      <c r="T328" s="72" t="s">
        <v>3371</v>
      </c>
      <c r="U328" s="72" t="s">
        <v>190</v>
      </c>
      <c r="V328" s="72" t="s">
        <v>176</v>
      </c>
      <c r="W328">
        <v>153</v>
      </c>
      <c r="X328">
        <v>153</v>
      </c>
      <c r="Y328">
        <v>0</v>
      </c>
      <c r="Z328">
        <v>58</v>
      </c>
      <c r="AA328">
        <v>765</v>
      </c>
      <c r="AB328">
        <v>0</v>
      </c>
      <c r="AC328" s="72" t="s">
        <v>191</v>
      </c>
      <c r="AD328" s="72" t="s">
        <v>192</v>
      </c>
      <c r="AE328" s="72" t="s">
        <v>176</v>
      </c>
      <c r="AF328" s="81" t="str">
        <f t="shared" si="20"/>
        <v>Afridev Handpump</v>
      </c>
      <c r="AG328" s="72" t="s">
        <v>193</v>
      </c>
      <c r="AH328" s="72" t="s">
        <v>191</v>
      </c>
      <c r="AI328" s="72" t="s">
        <v>16432</v>
      </c>
      <c r="AL328" t="str">
        <f t="shared" si="21"/>
        <v>Protected</v>
      </c>
      <c r="AM328">
        <v>2011</v>
      </c>
      <c r="AN328" s="72" t="s">
        <v>191</v>
      </c>
      <c r="AQ328" t="str">
        <f t="shared" si="22"/>
        <v xml:space="preserve">Normal </v>
      </c>
      <c r="AR328" s="72" t="s">
        <v>194</v>
      </c>
      <c r="AU328" s="72" t="s">
        <v>195</v>
      </c>
      <c r="AV328" s="72" t="s">
        <v>194</v>
      </c>
      <c r="AY328" s="72" t="s">
        <v>191</v>
      </c>
      <c r="AZ328">
        <v>1216</v>
      </c>
      <c r="BA328" s="72" t="s">
        <v>93</v>
      </c>
      <c r="BB328" s="72" t="s">
        <v>194</v>
      </c>
      <c r="BD328" s="72" t="s">
        <v>191</v>
      </c>
      <c r="BE328" s="73">
        <v>0.74</v>
      </c>
      <c r="BF328" s="72" t="s">
        <v>191</v>
      </c>
      <c r="BG328" s="72" t="s">
        <v>196</v>
      </c>
      <c r="BH328" s="72" t="s">
        <v>176</v>
      </c>
      <c r="BI328" s="81" t="str">
        <f t="shared" si="23"/>
        <v xml:space="preserve">Turbidity </v>
      </c>
      <c r="BJ328" s="72" t="s">
        <v>191</v>
      </c>
      <c r="BN328">
        <v>79</v>
      </c>
      <c r="BO328">
        <v>24</v>
      </c>
      <c r="BP328" s="72" t="s">
        <v>194</v>
      </c>
      <c r="BR328" s="72" t="s">
        <v>194</v>
      </c>
      <c r="BT328">
        <v>20</v>
      </c>
      <c r="BU328">
        <v>6</v>
      </c>
      <c r="BV328" s="72" t="s">
        <v>191</v>
      </c>
      <c r="BW328" s="72" t="s">
        <v>197</v>
      </c>
      <c r="BX328" t="s">
        <v>3380</v>
      </c>
    </row>
    <row r="329" spans="1:76" x14ac:dyDescent="0.45">
      <c r="A329" t="s">
        <v>3381</v>
      </c>
      <c r="B329" t="s">
        <v>176</v>
      </c>
      <c r="C329" t="s">
        <v>254</v>
      </c>
      <c r="D329" t="s">
        <v>3382</v>
      </c>
      <c r="E329" t="s">
        <v>3383</v>
      </c>
      <c r="F329" t="s">
        <v>3384</v>
      </c>
      <c r="G329">
        <v>9</v>
      </c>
      <c r="H329" s="72" t="s">
        <v>2741</v>
      </c>
      <c r="I329" s="72" t="s">
        <v>182</v>
      </c>
      <c r="J329" s="72" t="s">
        <v>183</v>
      </c>
      <c r="K329" s="72" t="s">
        <v>204</v>
      </c>
      <c r="L329" s="72" t="s">
        <v>2243</v>
      </c>
      <c r="M329" s="72" t="s">
        <v>3346</v>
      </c>
      <c r="N329" s="72"/>
      <c r="O329" s="72"/>
      <c r="P329" s="72" t="s">
        <v>3385</v>
      </c>
      <c r="Q329" s="72" t="s">
        <v>3386</v>
      </c>
      <c r="R329" s="72" t="s">
        <v>3387</v>
      </c>
      <c r="S329" s="72" t="s">
        <v>3388</v>
      </c>
      <c r="T329" s="72" t="s">
        <v>3389</v>
      </c>
      <c r="U329" s="72" t="s">
        <v>251</v>
      </c>
      <c r="V329" s="72" t="s">
        <v>176</v>
      </c>
      <c r="W329">
        <v>153</v>
      </c>
      <c r="X329">
        <v>153</v>
      </c>
      <c r="Y329">
        <v>0</v>
      </c>
      <c r="Z329">
        <v>255</v>
      </c>
      <c r="AA329">
        <v>765</v>
      </c>
      <c r="AB329">
        <v>0</v>
      </c>
      <c r="AC329" s="72" t="s">
        <v>191</v>
      </c>
      <c r="AD329" s="72" t="s">
        <v>192</v>
      </c>
      <c r="AE329" s="72" t="s">
        <v>176</v>
      </c>
      <c r="AF329" s="81" t="str">
        <f t="shared" si="20"/>
        <v>Afridev Handpump</v>
      </c>
      <c r="AG329" s="72" t="s">
        <v>193</v>
      </c>
      <c r="AH329" s="72" t="s">
        <v>191</v>
      </c>
      <c r="AI329" s="72" t="s">
        <v>16432</v>
      </c>
      <c r="AL329" t="str">
        <f t="shared" si="21"/>
        <v>Protected</v>
      </c>
      <c r="AM329">
        <v>2000</v>
      </c>
      <c r="AN329" s="72" t="s">
        <v>191</v>
      </c>
      <c r="AQ329" t="str">
        <f t="shared" si="22"/>
        <v xml:space="preserve">Normal </v>
      </c>
      <c r="AR329" s="72" t="s">
        <v>194</v>
      </c>
      <c r="AU329" s="72" t="s">
        <v>195</v>
      </c>
      <c r="AV329" s="72" t="s">
        <v>194</v>
      </c>
      <c r="AY329" s="72" t="s">
        <v>191</v>
      </c>
      <c r="AZ329">
        <v>1215</v>
      </c>
      <c r="BA329" s="72" t="s">
        <v>93</v>
      </c>
      <c r="BB329" s="72" t="s">
        <v>194</v>
      </c>
      <c r="BD329" s="72" t="s">
        <v>191</v>
      </c>
      <c r="BE329" s="73">
        <v>0.4</v>
      </c>
      <c r="BF329" s="72" t="s">
        <v>191</v>
      </c>
      <c r="BG329" s="72" t="s">
        <v>196</v>
      </c>
      <c r="BH329" s="72" t="s">
        <v>176</v>
      </c>
      <c r="BI329" s="81" t="str">
        <f t="shared" si="23"/>
        <v xml:space="preserve">Turbidity </v>
      </c>
      <c r="BJ329" s="72" t="s">
        <v>191</v>
      </c>
      <c r="BN329">
        <v>65</v>
      </c>
      <c r="BO329">
        <v>24</v>
      </c>
      <c r="BP329" s="72" t="s">
        <v>194</v>
      </c>
      <c r="BR329" s="72" t="s">
        <v>194</v>
      </c>
      <c r="BT329">
        <v>20</v>
      </c>
      <c r="BU329">
        <v>5</v>
      </c>
      <c r="BV329" s="72" t="s">
        <v>191</v>
      </c>
      <c r="BW329" s="72" t="s">
        <v>197</v>
      </c>
      <c r="BX329" t="s">
        <v>3390</v>
      </c>
    </row>
    <row r="330" spans="1:76" x14ac:dyDescent="0.45">
      <c r="A330" t="s">
        <v>3391</v>
      </c>
      <c r="B330" t="s">
        <v>176</v>
      </c>
      <c r="C330" t="s">
        <v>254</v>
      </c>
      <c r="D330" t="s">
        <v>3392</v>
      </c>
      <c r="E330" t="s">
        <v>3393</v>
      </c>
      <c r="F330" t="s">
        <v>3394</v>
      </c>
      <c r="G330">
        <v>9</v>
      </c>
      <c r="H330" s="72" t="s">
        <v>2741</v>
      </c>
      <c r="I330" s="72" t="s">
        <v>182</v>
      </c>
      <c r="J330" s="72" t="s">
        <v>183</v>
      </c>
      <c r="K330" s="72" t="s">
        <v>204</v>
      </c>
      <c r="L330" s="72" t="s">
        <v>2243</v>
      </c>
      <c r="M330" s="72" t="s">
        <v>3346</v>
      </c>
      <c r="N330" s="72"/>
      <c r="O330" s="72"/>
      <c r="P330" s="72" t="s">
        <v>3395</v>
      </c>
      <c r="Q330" s="72" t="s">
        <v>3396</v>
      </c>
      <c r="R330" s="72" t="s">
        <v>3397</v>
      </c>
      <c r="S330" s="72" t="s">
        <v>3398</v>
      </c>
      <c r="T330" s="72" t="s">
        <v>3351</v>
      </c>
      <c r="U330" s="72" t="s">
        <v>251</v>
      </c>
      <c r="V330" s="72" t="s">
        <v>176</v>
      </c>
      <c r="W330">
        <v>153</v>
      </c>
      <c r="X330">
        <v>153</v>
      </c>
      <c r="Y330">
        <v>0</v>
      </c>
      <c r="Z330">
        <v>41</v>
      </c>
      <c r="AA330">
        <v>765</v>
      </c>
      <c r="AB330">
        <v>0</v>
      </c>
      <c r="AC330" s="72" t="s">
        <v>191</v>
      </c>
      <c r="AD330" s="72" t="s">
        <v>192</v>
      </c>
      <c r="AE330" s="72" t="s">
        <v>176</v>
      </c>
      <c r="AF330" s="81" t="str">
        <f t="shared" si="20"/>
        <v>Afridev Handpump</v>
      </c>
      <c r="AG330" s="72" t="s">
        <v>193</v>
      </c>
      <c r="AH330" s="72" t="s">
        <v>191</v>
      </c>
      <c r="AI330" s="72" t="s">
        <v>16432</v>
      </c>
      <c r="AL330" t="str">
        <f t="shared" si="21"/>
        <v>Protected</v>
      </c>
      <c r="AM330">
        <v>1997</v>
      </c>
      <c r="AN330" s="72" t="s">
        <v>191</v>
      </c>
      <c r="AQ330" t="str">
        <f t="shared" si="22"/>
        <v xml:space="preserve">Poor </v>
      </c>
      <c r="AR330" s="72" t="s">
        <v>194</v>
      </c>
      <c r="AU330" s="72" t="s">
        <v>195</v>
      </c>
      <c r="AV330" s="72" t="s">
        <v>194</v>
      </c>
      <c r="AY330" s="72" t="s">
        <v>191</v>
      </c>
      <c r="AZ330">
        <v>1214</v>
      </c>
      <c r="BA330" s="72" t="s">
        <v>93</v>
      </c>
      <c r="BB330" s="72" t="s">
        <v>194</v>
      </c>
      <c r="BD330" s="72" t="s">
        <v>191</v>
      </c>
      <c r="BE330" s="73">
        <v>0.23</v>
      </c>
      <c r="BF330" s="72" t="s">
        <v>191</v>
      </c>
      <c r="BG330" s="72" t="s">
        <v>196</v>
      </c>
      <c r="BH330" s="72" t="s">
        <v>176</v>
      </c>
      <c r="BI330" s="81" t="str">
        <f t="shared" si="23"/>
        <v xml:space="preserve">Turbidity </v>
      </c>
      <c r="BJ330" s="72" t="s">
        <v>191</v>
      </c>
      <c r="BN330">
        <v>78</v>
      </c>
      <c r="BO330">
        <v>24</v>
      </c>
      <c r="BP330" s="72" t="s">
        <v>194</v>
      </c>
      <c r="BR330" s="72" t="s">
        <v>194</v>
      </c>
      <c r="BT330">
        <v>20</v>
      </c>
      <c r="BU330">
        <v>4</v>
      </c>
      <c r="BV330" s="72" t="s">
        <v>191</v>
      </c>
      <c r="BW330" s="72" t="s">
        <v>227</v>
      </c>
      <c r="BX330" t="s">
        <v>3399</v>
      </c>
    </row>
    <row r="331" spans="1:76" x14ac:dyDescent="0.45">
      <c r="A331" t="s">
        <v>3400</v>
      </c>
      <c r="B331" t="s">
        <v>176</v>
      </c>
      <c r="C331" t="s">
        <v>200</v>
      </c>
      <c r="D331" t="s">
        <v>3401</v>
      </c>
      <c r="E331" t="s">
        <v>3402</v>
      </c>
      <c r="F331" t="s">
        <v>3403</v>
      </c>
      <c r="G331">
        <v>9</v>
      </c>
      <c r="H331" s="72" t="s">
        <v>2741</v>
      </c>
      <c r="I331" s="72" t="s">
        <v>182</v>
      </c>
      <c r="J331" s="72" t="s">
        <v>183</v>
      </c>
      <c r="K331" s="72" t="s">
        <v>204</v>
      </c>
      <c r="L331" s="72" t="s">
        <v>2779</v>
      </c>
      <c r="M331" s="72" t="s">
        <v>3404</v>
      </c>
      <c r="N331" s="72"/>
      <c r="O331" s="72"/>
      <c r="P331" s="72" t="s">
        <v>3405</v>
      </c>
      <c r="Q331" s="72" t="s">
        <v>3406</v>
      </c>
      <c r="R331" s="72" t="s">
        <v>3407</v>
      </c>
      <c r="S331" s="72" t="s">
        <v>3408</v>
      </c>
      <c r="T331" s="72" t="s">
        <v>3409</v>
      </c>
      <c r="U331" s="72" t="s">
        <v>478</v>
      </c>
      <c r="V331" s="72" t="s">
        <v>176</v>
      </c>
      <c r="W331">
        <v>75</v>
      </c>
      <c r="X331">
        <v>75</v>
      </c>
      <c r="Y331">
        <v>0</v>
      </c>
      <c r="Z331">
        <v>260</v>
      </c>
      <c r="AA331">
        <v>260</v>
      </c>
      <c r="AB331">
        <v>0</v>
      </c>
      <c r="AC331" s="72" t="s">
        <v>191</v>
      </c>
      <c r="AD331" s="72" t="s">
        <v>192</v>
      </c>
      <c r="AE331" s="72" t="s">
        <v>176</v>
      </c>
      <c r="AF331" s="81" t="str">
        <f t="shared" si="20"/>
        <v>Afridev Handpump</v>
      </c>
      <c r="AG331" s="72" t="s">
        <v>193</v>
      </c>
      <c r="AH331" s="72" t="s">
        <v>191</v>
      </c>
      <c r="AI331" s="72" t="s">
        <v>16432</v>
      </c>
      <c r="AL331" t="str">
        <f t="shared" si="21"/>
        <v>Protected</v>
      </c>
      <c r="AM331">
        <v>2008</v>
      </c>
      <c r="AN331" s="72" t="s">
        <v>191</v>
      </c>
      <c r="AQ331" t="str">
        <f t="shared" si="22"/>
        <v xml:space="preserve">Normal </v>
      </c>
      <c r="AR331" s="72" t="s">
        <v>191</v>
      </c>
      <c r="AS331">
        <v>1</v>
      </c>
      <c r="AT331">
        <v>3</v>
      </c>
      <c r="AU331" s="72" t="s">
        <v>195</v>
      </c>
      <c r="AV331" s="72" t="s">
        <v>194</v>
      </c>
      <c r="AY331" s="72" t="s">
        <v>191</v>
      </c>
      <c r="AZ331">
        <v>321</v>
      </c>
      <c r="BA331" s="72" t="s">
        <v>93</v>
      </c>
      <c r="BB331" s="72" t="s">
        <v>194</v>
      </c>
      <c r="BD331" s="72" t="s">
        <v>191</v>
      </c>
      <c r="BE331" s="73">
        <v>0.17</v>
      </c>
      <c r="BF331" s="72" t="s">
        <v>194</v>
      </c>
      <c r="BG331" s="80" t="s">
        <v>196</v>
      </c>
      <c r="BI331" s="81" t="str">
        <f t="shared" si="23"/>
        <v xml:space="preserve">Turbidity </v>
      </c>
      <c r="BN331">
        <v>50</v>
      </c>
      <c r="BO331">
        <v>24</v>
      </c>
      <c r="BP331" s="72" t="s">
        <v>194</v>
      </c>
      <c r="BR331" s="72" t="s">
        <v>194</v>
      </c>
      <c r="BT331">
        <v>40</v>
      </c>
      <c r="BU331">
        <v>6</v>
      </c>
      <c r="BV331" s="72" t="s">
        <v>191</v>
      </c>
      <c r="BW331" s="72" t="s">
        <v>197</v>
      </c>
      <c r="BX331" t="s">
        <v>3410</v>
      </c>
    </row>
    <row r="332" spans="1:76" x14ac:dyDescent="0.45">
      <c r="A332" t="s">
        <v>3411</v>
      </c>
      <c r="B332" t="s">
        <v>176</v>
      </c>
      <c r="C332" t="s">
        <v>200</v>
      </c>
      <c r="D332" t="s">
        <v>3412</v>
      </c>
      <c r="E332" t="s">
        <v>3413</v>
      </c>
      <c r="F332" t="s">
        <v>3414</v>
      </c>
      <c r="G332">
        <v>9</v>
      </c>
      <c r="H332" s="72" t="s">
        <v>2741</v>
      </c>
      <c r="I332" s="72" t="s">
        <v>182</v>
      </c>
      <c r="J332" s="72" t="s">
        <v>183</v>
      </c>
      <c r="K332" s="72" t="s">
        <v>204</v>
      </c>
      <c r="L332" s="72" t="s">
        <v>205</v>
      </c>
      <c r="M332" s="72" t="s">
        <v>3415</v>
      </c>
      <c r="N332" s="72"/>
      <c r="O332" s="72"/>
      <c r="P332" s="72" t="s">
        <v>3416</v>
      </c>
      <c r="Q332" s="72" t="s">
        <v>3417</v>
      </c>
      <c r="R332" s="72" t="s">
        <v>1885</v>
      </c>
      <c r="S332" s="72" t="s">
        <v>3418</v>
      </c>
      <c r="T332" s="72" t="s">
        <v>3419</v>
      </c>
      <c r="U332" s="72" t="s">
        <v>176</v>
      </c>
      <c r="V332" s="72" t="s">
        <v>3420</v>
      </c>
      <c r="W332">
        <v>75</v>
      </c>
      <c r="X332">
        <v>75</v>
      </c>
      <c r="Y332">
        <v>0</v>
      </c>
      <c r="Z332">
        <v>128</v>
      </c>
      <c r="AA332">
        <v>128</v>
      </c>
      <c r="AB332">
        <v>0</v>
      </c>
      <c r="AC332" s="72" t="s">
        <v>191</v>
      </c>
      <c r="AD332" s="72" t="s">
        <v>192</v>
      </c>
      <c r="AE332" s="72" t="s">
        <v>176</v>
      </c>
      <c r="AF332" s="81" t="str">
        <f t="shared" si="20"/>
        <v>Afridev Handpump</v>
      </c>
      <c r="AG332" s="72" t="s">
        <v>193</v>
      </c>
      <c r="AH332" s="72" t="s">
        <v>191</v>
      </c>
      <c r="AI332" s="72" t="s">
        <v>16432</v>
      </c>
      <c r="AL332" t="str">
        <f t="shared" si="21"/>
        <v>Protected</v>
      </c>
      <c r="AM332">
        <v>1997</v>
      </c>
      <c r="AN332" s="72" t="s">
        <v>191</v>
      </c>
      <c r="AQ332" t="str">
        <f t="shared" si="22"/>
        <v xml:space="preserve">Normal </v>
      </c>
      <c r="AR332" s="72" t="s">
        <v>194</v>
      </c>
      <c r="AU332" s="72" t="s">
        <v>195</v>
      </c>
      <c r="AV332" s="72" t="s">
        <v>194</v>
      </c>
      <c r="AY332" s="72" t="s">
        <v>191</v>
      </c>
      <c r="AZ332">
        <v>322</v>
      </c>
      <c r="BA332" s="72" t="s">
        <v>93</v>
      </c>
      <c r="BB332" s="72" t="s">
        <v>194</v>
      </c>
      <c r="BD332" s="72" t="s">
        <v>191</v>
      </c>
      <c r="BE332" s="73">
        <v>1</v>
      </c>
      <c r="BF332" s="72" t="s">
        <v>194</v>
      </c>
      <c r="BG332" s="80" t="s">
        <v>196</v>
      </c>
      <c r="BI332" s="81" t="str">
        <f t="shared" si="23"/>
        <v xml:space="preserve">Turbidity </v>
      </c>
      <c r="BN332">
        <v>65</v>
      </c>
      <c r="BO332">
        <v>24</v>
      </c>
      <c r="BP332" s="72" t="s">
        <v>194</v>
      </c>
      <c r="BR332" s="72" t="s">
        <v>194</v>
      </c>
      <c r="BT332">
        <v>20</v>
      </c>
      <c r="BU332">
        <v>5</v>
      </c>
      <c r="BV332" s="72" t="s">
        <v>191</v>
      </c>
      <c r="BW332" s="72" t="s">
        <v>197</v>
      </c>
      <c r="BX332" t="s">
        <v>3421</v>
      </c>
    </row>
    <row r="333" spans="1:76" x14ac:dyDescent="0.45">
      <c r="A333" t="s">
        <v>3422</v>
      </c>
      <c r="B333" t="s">
        <v>176</v>
      </c>
      <c r="C333" t="s">
        <v>265</v>
      </c>
      <c r="D333" t="s">
        <v>3423</v>
      </c>
      <c r="E333" t="s">
        <v>3424</v>
      </c>
      <c r="F333" t="s">
        <v>3425</v>
      </c>
      <c r="G333">
        <v>9</v>
      </c>
      <c r="H333" s="72" t="s">
        <v>2741</v>
      </c>
      <c r="I333" s="72" t="s">
        <v>182</v>
      </c>
      <c r="J333" s="72" t="s">
        <v>183</v>
      </c>
      <c r="K333" s="72" t="s">
        <v>184</v>
      </c>
      <c r="L333" s="72" t="s">
        <v>3426</v>
      </c>
      <c r="M333" s="72" t="s">
        <v>3427</v>
      </c>
      <c r="N333" s="72"/>
      <c r="O333" s="72"/>
      <c r="P333" s="72" t="s">
        <v>3428</v>
      </c>
      <c r="Q333" s="72" t="s">
        <v>3429</v>
      </c>
      <c r="R333" s="72" t="s">
        <v>566</v>
      </c>
      <c r="S333" s="72" t="s">
        <v>3430</v>
      </c>
      <c r="T333" s="72" t="s">
        <v>3431</v>
      </c>
      <c r="U333" s="72" t="s">
        <v>226</v>
      </c>
      <c r="V333" s="72" t="s">
        <v>176</v>
      </c>
      <c r="W333">
        <v>35</v>
      </c>
      <c r="X333">
        <v>35</v>
      </c>
      <c r="Y333">
        <v>0</v>
      </c>
      <c r="Z333">
        <v>175</v>
      </c>
      <c r="AA333">
        <v>175</v>
      </c>
      <c r="AB333">
        <v>0</v>
      </c>
      <c r="AC333" s="72" t="s">
        <v>191</v>
      </c>
      <c r="AD333" s="72" t="s">
        <v>192</v>
      </c>
      <c r="AE333" s="72" t="s">
        <v>176</v>
      </c>
      <c r="AF333" s="81" t="str">
        <f t="shared" si="20"/>
        <v>Afridev Handpump</v>
      </c>
      <c r="AG333" s="72" t="s">
        <v>193</v>
      </c>
      <c r="AH333" s="72" t="s">
        <v>191</v>
      </c>
      <c r="AI333" s="72" t="s">
        <v>16432</v>
      </c>
      <c r="AL333" t="str">
        <f t="shared" si="21"/>
        <v>Protected</v>
      </c>
      <c r="AM333">
        <v>2013</v>
      </c>
      <c r="AN333" s="72" t="s">
        <v>191</v>
      </c>
      <c r="AQ333" t="str">
        <f t="shared" si="22"/>
        <v xml:space="preserve">Normal </v>
      </c>
      <c r="AR333" s="72" t="s">
        <v>191</v>
      </c>
      <c r="AS333">
        <v>2</v>
      </c>
      <c r="AT333">
        <v>32</v>
      </c>
      <c r="AU333" s="72" t="s">
        <v>195</v>
      </c>
      <c r="AV333" s="72" t="s">
        <v>194</v>
      </c>
      <c r="AY333" s="72" t="s">
        <v>191</v>
      </c>
      <c r="AZ333">
        <v>621</v>
      </c>
      <c r="BA333" s="72" t="s">
        <v>93</v>
      </c>
      <c r="BB333" s="72" t="s">
        <v>194</v>
      </c>
      <c r="BD333" s="72" t="s">
        <v>191</v>
      </c>
      <c r="BE333" s="73">
        <v>0.11</v>
      </c>
      <c r="BF333" s="72" t="s">
        <v>191</v>
      </c>
      <c r="BG333" s="72" t="s">
        <v>196</v>
      </c>
      <c r="BH333" s="72" t="s">
        <v>176</v>
      </c>
      <c r="BI333" s="81" t="str">
        <f t="shared" si="23"/>
        <v xml:space="preserve">Turbidity </v>
      </c>
      <c r="BJ333" s="72" t="s">
        <v>191</v>
      </c>
      <c r="BN333">
        <v>53</v>
      </c>
      <c r="BO333">
        <v>24</v>
      </c>
      <c r="BP333" s="72" t="s">
        <v>194</v>
      </c>
      <c r="BR333" s="72" t="s">
        <v>194</v>
      </c>
      <c r="BT333">
        <v>20</v>
      </c>
      <c r="BU333">
        <v>2</v>
      </c>
      <c r="BV333" s="72" t="s">
        <v>191</v>
      </c>
      <c r="BW333" s="72" t="s">
        <v>197</v>
      </c>
      <c r="BX333" t="s">
        <v>3432</v>
      </c>
    </row>
    <row r="334" spans="1:76" x14ac:dyDescent="0.45">
      <c r="A334" t="s">
        <v>3433</v>
      </c>
      <c r="B334" t="s">
        <v>176</v>
      </c>
      <c r="C334" t="s">
        <v>265</v>
      </c>
      <c r="D334" t="s">
        <v>3434</v>
      </c>
      <c r="E334" t="s">
        <v>3435</v>
      </c>
      <c r="F334" t="s">
        <v>3436</v>
      </c>
      <c r="G334">
        <v>9</v>
      </c>
      <c r="H334" s="72" t="s">
        <v>1948</v>
      </c>
      <c r="I334" s="72" t="s">
        <v>182</v>
      </c>
      <c r="J334" s="72" t="s">
        <v>183</v>
      </c>
      <c r="K334" s="72" t="s">
        <v>184</v>
      </c>
      <c r="L334" s="72" t="s">
        <v>812</v>
      </c>
      <c r="M334" s="72" t="s">
        <v>3437</v>
      </c>
      <c r="N334" s="72"/>
      <c r="O334" s="72"/>
      <c r="P334" s="72" t="s">
        <v>3438</v>
      </c>
      <c r="Q334" s="72" t="s">
        <v>3439</v>
      </c>
      <c r="R334" s="72" t="s">
        <v>1858</v>
      </c>
      <c r="S334" s="72" t="s">
        <v>3440</v>
      </c>
      <c r="T334" s="72" t="s">
        <v>3441</v>
      </c>
      <c r="U334" s="72" t="s">
        <v>251</v>
      </c>
      <c r="V334" s="72" t="s">
        <v>176</v>
      </c>
      <c r="W334">
        <v>377</v>
      </c>
      <c r="X334">
        <v>377</v>
      </c>
      <c r="Y334">
        <v>0</v>
      </c>
      <c r="Z334">
        <v>1256</v>
      </c>
      <c r="AA334">
        <v>1885</v>
      </c>
      <c r="AB334">
        <v>0</v>
      </c>
      <c r="AC334" s="72" t="s">
        <v>191</v>
      </c>
      <c r="AD334" s="72" t="s">
        <v>192</v>
      </c>
      <c r="AE334" s="72" t="s">
        <v>176</v>
      </c>
      <c r="AF334" s="81" t="str">
        <f t="shared" si="20"/>
        <v>Afridev Handpump</v>
      </c>
      <c r="AG334" s="72" t="s">
        <v>193</v>
      </c>
      <c r="AH334" s="72" t="s">
        <v>191</v>
      </c>
      <c r="AI334" s="72" t="s">
        <v>16432</v>
      </c>
      <c r="AL334" t="str">
        <f t="shared" si="21"/>
        <v>Protected</v>
      </c>
      <c r="AM334">
        <v>2015</v>
      </c>
      <c r="AN334" s="72" t="s">
        <v>191</v>
      </c>
      <c r="AQ334" t="str">
        <f t="shared" si="22"/>
        <v xml:space="preserve">Normal </v>
      </c>
      <c r="AR334" s="72" t="s">
        <v>191</v>
      </c>
      <c r="AS334">
        <v>2</v>
      </c>
      <c r="AT334">
        <v>20</v>
      </c>
      <c r="AU334" s="72" t="s">
        <v>195</v>
      </c>
      <c r="AV334" s="72" t="s">
        <v>194</v>
      </c>
      <c r="AY334" s="72" t="s">
        <v>191</v>
      </c>
      <c r="AZ334">
        <v>614</v>
      </c>
      <c r="BA334" s="72" t="s">
        <v>93</v>
      </c>
      <c r="BB334" s="72" t="s">
        <v>194</v>
      </c>
      <c r="BD334" s="72" t="s">
        <v>191</v>
      </c>
      <c r="BE334" s="73">
        <v>0.14000000000000001</v>
      </c>
      <c r="BF334" s="72" t="s">
        <v>191</v>
      </c>
      <c r="BG334" s="72" t="s">
        <v>196</v>
      </c>
      <c r="BH334" s="72" t="s">
        <v>176</v>
      </c>
      <c r="BI334" s="81" t="str">
        <f t="shared" si="23"/>
        <v xml:space="preserve">Turbidity </v>
      </c>
      <c r="BJ334" s="72" t="s">
        <v>191</v>
      </c>
      <c r="BN334">
        <v>58</v>
      </c>
      <c r="BO334">
        <v>24</v>
      </c>
      <c r="BP334" s="72" t="s">
        <v>194</v>
      </c>
      <c r="BR334" s="72" t="s">
        <v>194</v>
      </c>
      <c r="BT334">
        <v>20</v>
      </c>
      <c r="BU334">
        <v>2</v>
      </c>
      <c r="BV334" s="72" t="s">
        <v>191</v>
      </c>
      <c r="BW334" s="72" t="s">
        <v>197</v>
      </c>
      <c r="BX334" t="s">
        <v>3442</v>
      </c>
    </row>
    <row r="335" spans="1:76" x14ac:dyDescent="0.45">
      <c r="A335" t="s">
        <v>3443</v>
      </c>
      <c r="B335" t="s">
        <v>176</v>
      </c>
      <c r="C335" t="s">
        <v>943</v>
      </c>
      <c r="D335" t="s">
        <v>3444</v>
      </c>
      <c r="E335" t="s">
        <v>3445</v>
      </c>
      <c r="F335" t="s">
        <v>3446</v>
      </c>
      <c r="G335">
        <v>9</v>
      </c>
      <c r="H335" s="72" t="s">
        <v>3447</v>
      </c>
      <c r="I335" s="72" t="s">
        <v>182</v>
      </c>
      <c r="J335" s="72" t="s">
        <v>183</v>
      </c>
      <c r="K335" s="72" t="s">
        <v>605</v>
      </c>
      <c r="L335" s="72" t="s">
        <v>3194</v>
      </c>
      <c r="M335" s="72" t="s">
        <v>3194</v>
      </c>
      <c r="N335" s="72"/>
      <c r="O335" s="72"/>
      <c r="P335" s="72" t="s">
        <v>3448</v>
      </c>
      <c r="Q335" s="72" t="s">
        <v>3449</v>
      </c>
      <c r="R335" s="72" t="s">
        <v>3450</v>
      </c>
      <c r="S335" s="72" t="s">
        <v>3451</v>
      </c>
      <c r="T335" s="72" t="s">
        <v>3194</v>
      </c>
      <c r="U335" s="72" t="s">
        <v>226</v>
      </c>
      <c r="V335" s="72" t="s">
        <v>176</v>
      </c>
      <c r="W335">
        <v>178</v>
      </c>
      <c r="X335">
        <v>120</v>
      </c>
      <c r="Y335">
        <v>58</v>
      </c>
      <c r="Z335">
        <v>290</v>
      </c>
      <c r="AA335">
        <v>290</v>
      </c>
      <c r="AB335">
        <v>285</v>
      </c>
      <c r="AC335" s="72" t="s">
        <v>191</v>
      </c>
      <c r="AD335" s="72" t="s">
        <v>192</v>
      </c>
      <c r="AE335" s="72" t="s">
        <v>176</v>
      </c>
      <c r="AF335" s="81" t="str">
        <f t="shared" si="20"/>
        <v>Afridev Handpump</v>
      </c>
      <c r="AG335" s="72" t="s">
        <v>193</v>
      </c>
      <c r="AH335" s="72" t="s">
        <v>191</v>
      </c>
      <c r="AI335" s="72" t="s">
        <v>16432</v>
      </c>
      <c r="AL335" t="str">
        <f t="shared" si="21"/>
        <v>Protected</v>
      </c>
      <c r="AM335">
        <v>2014</v>
      </c>
      <c r="AN335" s="72" t="s">
        <v>191</v>
      </c>
      <c r="AQ335" t="str">
        <f t="shared" si="22"/>
        <v xml:space="preserve">Normal </v>
      </c>
      <c r="AR335" s="72" t="s">
        <v>191</v>
      </c>
      <c r="AS335">
        <v>5</v>
      </c>
      <c r="AT335">
        <v>3</v>
      </c>
      <c r="AU335" s="72" t="s">
        <v>195</v>
      </c>
      <c r="AV335" s="72" t="s">
        <v>194</v>
      </c>
      <c r="AY335" s="72" t="s">
        <v>191</v>
      </c>
      <c r="AZ335">
        <v>14</v>
      </c>
      <c r="BA335" s="72" t="s">
        <v>93</v>
      </c>
      <c r="BB335" s="72" t="s">
        <v>194</v>
      </c>
      <c r="BD335" s="72" t="s">
        <v>191</v>
      </c>
      <c r="BE335" s="73">
        <v>0.06</v>
      </c>
      <c r="BF335" s="72" t="s">
        <v>191</v>
      </c>
      <c r="BG335" s="72" t="s">
        <v>196</v>
      </c>
      <c r="BH335" s="72" t="s">
        <v>176</v>
      </c>
      <c r="BI335" s="81" t="str">
        <f t="shared" si="23"/>
        <v xml:space="preserve">Turbidity </v>
      </c>
      <c r="BJ335" s="72" t="s">
        <v>191</v>
      </c>
      <c r="BN335">
        <v>120</v>
      </c>
      <c r="BO335">
        <v>24</v>
      </c>
      <c r="BP335" s="72" t="s">
        <v>194</v>
      </c>
      <c r="BR335" s="72" t="s">
        <v>194</v>
      </c>
      <c r="BT335">
        <v>20</v>
      </c>
      <c r="BU335">
        <v>4</v>
      </c>
      <c r="BV335" s="72" t="s">
        <v>191</v>
      </c>
      <c r="BW335" s="72" t="s">
        <v>197</v>
      </c>
      <c r="BX335" t="s">
        <v>3452</v>
      </c>
    </row>
    <row r="336" spans="1:76" x14ac:dyDescent="0.45">
      <c r="A336" t="s">
        <v>3453</v>
      </c>
      <c r="B336" t="s">
        <v>176</v>
      </c>
      <c r="C336" t="s">
        <v>339</v>
      </c>
      <c r="D336" t="s">
        <v>3454</v>
      </c>
      <c r="E336" t="s">
        <v>3455</v>
      </c>
      <c r="F336" t="s">
        <v>2125</v>
      </c>
      <c r="G336">
        <v>9</v>
      </c>
      <c r="H336" s="72" t="s">
        <v>2741</v>
      </c>
      <c r="I336" s="72" t="s">
        <v>182</v>
      </c>
      <c r="J336" s="72" t="s">
        <v>183</v>
      </c>
      <c r="K336" s="72" t="s">
        <v>184</v>
      </c>
      <c r="L336" s="72" t="s">
        <v>2926</v>
      </c>
      <c r="M336" s="72" t="s">
        <v>3456</v>
      </c>
      <c r="N336" s="72"/>
      <c r="O336" s="72"/>
      <c r="P336" s="72" t="s">
        <v>3457</v>
      </c>
      <c r="Q336" s="72" t="s">
        <v>3458</v>
      </c>
      <c r="R336" s="72" t="s">
        <v>1846</v>
      </c>
      <c r="S336" s="72" t="s">
        <v>3459</v>
      </c>
      <c r="T336" s="72" t="s">
        <v>3456</v>
      </c>
      <c r="U336" s="72" t="s">
        <v>251</v>
      </c>
      <c r="V336" s="72" t="s">
        <v>176</v>
      </c>
      <c r="W336">
        <v>67</v>
      </c>
      <c r="X336">
        <v>67</v>
      </c>
      <c r="Y336">
        <v>0</v>
      </c>
      <c r="Z336">
        <v>335</v>
      </c>
      <c r="AA336">
        <v>335</v>
      </c>
      <c r="AB336">
        <v>0</v>
      </c>
      <c r="AC336" s="72" t="s">
        <v>191</v>
      </c>
      <c r="AD336" s="72" t="s">
        <v>192</v>
      </c>
      <c r="AE336" s="72" t="s">
        <v>176</v>
      </c>
      <c r="AF336" s="81" t="str">
        <f t="shared" si="20"/>
        <v>Afridev Handpump</v>
      </c>
      <c r="AG336" s="72" t="s">
        <v>193</v>
      </c>
      <c r="AH336" s="72" t="s">
        <v>191</v>
      </c>
      <c r="AI336" s="72" t="s">
        <v>16432</v>
      </c>
      <c r="AL336" t="str">
        <f t="shared" si="21"/>
        <v>Protected</v>
      </c>
      <c r="AM336">
        <v>1996</v>
      </c>
      <c r="AN336" s="72" t="s">
        <v>191</v>
      </c>
      <c r="AQ336" t="str">
        <f t="shared" si="22"/>
        <v xml:space="preserve">Normal </v>
      </c>
      <c r="AR336" s="72" t="s">
        <v>191</v>
      </c>
      <c r="AS336">
        <v>3</v>
      </c>
      <c r="AT336">
        <v>7</v>
      </c>
      <c r="AU336" s="72" t="s">
        <v>195</v>
      </c>
      <c r="AV336" s="72" t="s">
        <v>194</v>
      </c>
      <c r="AY336" s="72" t="s">
        <v>191</v>
      </c>
      <c r="AZ336">
        <v>1424</v>
      </c>
      <c r="BA336" s="72" t="s">
        <v>93</v>
      </c>
      <c r="BB336" s="72" t="s">
        <v>194</v>
      </c>
      <c r="BD336" s="72" t="s">
        <v>191</v>
      </c>
      <c r="BE336" s="73">
        <v>0.4</v>
      </c>
      <c r="BF336" s="72" t="s">
        <v>191</v>
      </c>
      <c r="BG336" s="72" t="s">
        <v>196</v>
      </c>
      <c r="BH336" s="72" t="s">
        <v>176</v>
      </c>
      <c r="BI336" s="81" t="str">
        <f t="shared" si="23"/>
        <v xml:space="preserve">Turbidity </v>
      </c>
      <c r="BJ336" s="72" t="s">
        <v>191</v>
      </c>
      <c r="BN336">
        <v>180</v>
      </c>
      <c r="BO336">
        <v>7</v>
      </c>
      <c r="BP336" s="72" t="s">
        <v>194</v>
      </c>
      <c r="BR336" s="72" t="s">
        <v>194</v>
      </c>
      <c r="BT336">
        <v>20</v>
      </c>
      <c r="BU336">
        <v>40</v>
      </c>
      <c r="BV336" s="72" t="s">
        <v>194</v>
      </c>
      <c r="BW336" s="72" t="s">
        <v>197</v>
      </c>
      <c r="BX336" t="s">
        <v>3460</v>
      </c>
    </row>
    <row r="337" spans="1:76" x14ac:dyDescent="0.45">
      <c r="A337" t="s">
        <v>3461</v>
      </c>
      <c r="B337" t="s">
        <v>176</v>
      </c>
      <c r="C337" t="s">
        <v>230</v>
      </c>
      <c r="D337" t="s">
        <v>3462</v>
      </c>
      <c r="E337" t="s">
        <v>3463</v>
      </c>
      <c r="F337" t="s">
        <v>1623</v>
      </c>
      <c r="G337">
        <v>9</v>
      </c>
      <c r="H337" s="72" t="s">
        <v>3447</v>
      </c>
      <c r="I337" s="72" t="s">
        <v>182</v>
      </c>
      <c r="J337" s="72" t="s">
        <v>183</v>
      </c>
      <c r="K337" s="72" t="s">
        <v>220</v>
      </c>
      <c r="L337" s="72" t="s">
        <v>1209</v>
      </c>
      <c r="M337" s="72" t="s">
        <v>3464</v>
      </c>
      <c r="N337" s="72"/>
      <c r="O337" s="72"/>
      <c r="P337" s="72" t="s">
        <v>3465</v>
      </c>
      <c r="Q337" s="72" t="s">
        <v>3466</v>
      </c>
      <c r="R337" s="72" t="s">
        <v>1144</v>
      </c>
      <c r="S337" s="72" t="s">
        <v>3467</v>
      </c>
      <c r="T337" s="72" t="s">
        <v>3468</v>
      </c>
      <c r="U337" s="72" t="s">
        <v>745</v>
      </c>
      <c r="V337" s="72" t="s">
        <v>176</v>
      </c>
      <c r="W337">
        <v>106</v>
      </c>
      <c r="X337">
        <v>106</v>
      </c>
      <c r="Y337">
        <v>0</v>
      </c>
      <c r="Z337">
        <v>530</v>
      </c>
      <c r="AA337">
        <v>530</v>
      </c>
      <c r="AB337">
        <v>0</v>
      </c>
      <c r="AC337" s="72" t="s">
        <v>191</v>
      </c>
      <c r="AD337" s="72" t="s">
        <v>192</v>
      </c>
      <c r="AE337" s="72" t="s">
        <v>176</v>
      </c>
      <c r="AF337" s="81" t="str">
        <f t="shared" si="20"/>
        <v>Afridev Handpump</v>
      </c>
      <c r="AG337" s="72" t="s">
        <v>193</v>
      </c>
      <c r="AH337" s="72" t="s">
        <v>191</v>
      </c>
      <c r="AI337" s="72" t="s">
        <v>16432</v>
      </c>
      <c r="AL337" t="str">
        <f t="shared" si="21"/>
        <v>Protected</v>
      </c>
      <c r="AM337">
        <v>2004</v>
      </c>
      <c r="AN337" s="72" t="s">
        <v>191</v>
      </c>
      <c r="AQ337" t="str">
        <f t="shared" si="22"/>
        <v xml:space="preserve">Normal </v>
      </c>
      <c r="AR337" s="72" t="s">
        <v>191</v>
      </c>
      <c r="AS337">
        <v>1</v>
      </c>
      <c r="AT337">
        <v>1</v>
      </c>
      <c r="AU337" s="72" t="s">
        <v>195</v>
      </c>
      <c r="AV337" s="72" t="s">
        <v>194</v>
      </c>
      <c r="AY337" s="72" t="s">
        <v>191</v>
      </c>
      <c r="AZ337">
        <v>1730</v>
      </c>
      <c r="BA337" s="72" t="s">
        <v>93</v>
      </c>
      <c r="BB337" s="72" t="s">
        <v>194</v>
      </c>
      <c r="BD337" s="72" t="s">
        <v>191</v>
      </c>
      <c r="BE337" s="73">
        <v>0.01</v>
      </c>
      <c r="BF337" s="72" t="s">
        <v>191</v>
      </c>
      <c r="BG337" s="72" t="s">
        <v>196</v>
      </c>
      <c r="BH337" s="72" t="s">
        <v>176</v>
      </c>
      <c r="BI337" s="81" t="str">
        <f t="shared" si="23"/>
        <v xml:space="preserve">Turbidity </v>
      </c>
      <c r="BJ337" s="72" t="s">
        <v>191</v>
      </c>
      <c r="BN337">
        <v>80</v>
      </c>
      <c r="BO337">
        <v>24</v>
      </c>
      <c r="BP337" s="72" t="s">
        <v>194</v>
      </c>
      <c r="BR337" s="72" t="s">
        <v>194</v>
      </c>
      <c r="BT337">
        <v>40</v>
      </c>
      <c r="BU337">
        <v>4</v>
      </c>
      <c r="BV337" s="72" t="s">
        <v>194</v>
      </c>
      <c r="BW337" s="72" t="s">
        <v>197</v>
      </c>
      <c r="BX337" t="s">
        <v>3469</v>
      </c>
    </row>
    <row r="338" spans="1:76" x14ac:dyDescent="0.45">
      <c r="A338" t="s">
        <v>3470</v>
      </c>
      <c r="B338" t="s">
        <v>176</v>
      </c>
      <c r="C338" t="s">
        <v>663</v>
      </c>
      <c r="D338" t="s">
        <v>3471</v>
      </c>
      <c r="E338" t="s">
        <v>3472</v>
      </c>
      <c r="F338" t="s">
        <v>3473</v>
      </c>
      <c r="G338">
        <v>9</v>
      </c>
      <c r="H338" s="72" t="s">
        <v>3447</v>
      </c>
      <c r="I338" s="72" t="s">
        <v>182</v>
      </c>
      <c r="J338" s="72" t="s">
        <v>183</v>
      </c>
      <c r="K338" s="72" t="s">
        <v>605</v>
      </c>
      <c r="L338" s="72" t="s">
        <v>3194</v>
      </c>
      <c r="M338" s="72" t="s">
        <v>3474</v>
      </c>
      <c r="N338" s="72"/>
      <c r="O338" s="72"/>
      <c r="P338" s="72" t="s">
        <v>3475</v>
      </c>
      <c r="Q338" s="72" t="s">
        <v>3476</v>
      </c>
      <c r="R338" s="72" t="s">
        <v>3477</v>
      </c>
      <c r="S338" s="72" t="s">
        <v>3478</v>
      </c>
      <c r="T338" s="72" t="s">
        <v>3479</v>
      </c>
      <c r="U338" s="72" t="s">
        <v>922</v>
      </c>
      <c r="V338" s="72" t="s">
        <v>176</v>
      </c>
      <c r="W338">
        <v>120</v>
      </c>
      <c r="X338">
        <v>60</v>
      </c>
      <c r="Y338">
        <v>60</v>
      </c>
      <c r="Z338">
        <v>60</v>
      </c>
      <c r="AA338">
        <v>60</v>
      </c>
      <c r="AB338">
        <v>60</v>
      </c>
      <c r="AC338" s="72" t="s">
        <v>194</v>
      </c>
      <c r="AF338" s="81" t="str">
        <f t="shared" si="20"/>
        <v/>
      </c>
      <c r="AJ338" s="72" t="s">
        <v>867</v>
      </c>
      <c r="AK338" s="72" t="s">
        <v>176</v>
      </c>
      <c r="AL338" t="str">
        <f t="shared" si="21"/>
        <v>Unprotected well</v>
      </c>
      <c r="AQ338" t="str">
        <f t="shared" si="22"/>
        <v xml:space="preserve"> </v>
      </c>
      <c r="BE338"/>
      <c r="BI338" s="81" t="str">
        <f t="shared" si="23"/>
        <v xml:space="preserve"> </v>
      </c>
      <c r="BX338" t="s">
        <v>3480</v>
      </c>
    </row>
    <row r="339" spans="1:76" x14ac:dyDescent="0.45">
      <c r="A339" t="s">
        <v>3481</v>
      </c>
      <c r="B339" t="s">
        <v>176</v>
      </c>
      <c r="C339" t="s">
        <v>943</v>
      </c>
      <c r="D339" t="s">
        <v>3482</v>
      </c>
      <c r="E339" t="s">
        <v>3483</v>
      </c>
      <c r="F339" t="s">
        <v>3484</v>
      </c>
      <c r="G339">
        <v>9</v>
      </c>
      <c r="H339" s="72" t="s">
        <v>3447</v>
      </c>
      <c r="I339" s="72" t="s">
        <v>182</v>
      </c>
      <c r="J339" s="72" t="s">
        <v>183</v>
      </c>
      <c r="K339" s="72" t="s">
        <v>605</v>
      </c>
      <c r="L339" s="72" t="s">
        <v>3194</v>
      </c>
      <c r="M339" s="72" t="s">
        <v>3194</v>
      </c>
      <c r="N339" s="72"/>
      <c r="O339" s="72"/>
      <c r="P339" s="72" t="s">
        <v>3485</v>
      </c>
      <c r="Q339" s="72" t="s">
        <v>3486</v>
      </c>
      <c r="R339" s="72" t="s">
        <v>2631</v>
      </c>
      <c r="S339" s="72" t="s">
        <v>3487</v>
      </c>
      <c r="T339" s="72" t="s">
        <v>3194</v>
      </c>
      <c r="U339" s="72" t="s">
        <v>176</v>
      </c>
      <c r="V339" s="72" t="s">
        <v>2726</v>
      </c>
      <c r="W339">
        <v>178</v>
      </c>
      <c r="X339">
        <v>120</v>
      </c>
      <c r="Y339">
        <v>58</v>
      </c>
      <c r="Z339">
        <v>290</v>
      </c>
      <c r="AA339">
        <v>600</v>
      </c>
      <c r="AB339">
        <v>290</v>
      </c>
      <c r="AC339" s="72" t="s">
        <v>194</v>
      </c>
      <c r="AF339" s="81" t="str">
        <f t="shared" si="20"/>
        <v/>
      </c>
      <c r="AJ339" s="72" t="s">
        <v>867</v>
      </c>
      <c r="AK339" s="72" t="s">
        <v>176</v>
      </c>
      <c r="AL339" t="str">
        <f t="shared" si="21"/>
        <v>Unprotected well</v>
      </c>
      <c r="AQ339" t="str">
        <f t="shared" si="22"/>
        <v xml:space="preserve"> </v>
      </c>
      <c r="BE339"/>
      <c r="BI339" s="81" t="str">
        <f t="shared" si="23"/>
        <v xml:space="preserve"> </v>
      </c>
      <c r="BX339" t="s">
        <v>3488</v>
      </c>
    </row>
    <row r="340" spans="1:76" x14ac:dyDescent="0.45">
      <c r="A340" t="s">
        <v>3489</v>
      </c>
      <c r="B340" t="s">
        <v>176</v>
      </c>
      <c r="C340" t="s">
        <v>457</v>
      </c>
      <c r="D340" t="s">
        <v>3490</v>
      </c>
      <c r="E340" t="s">
        <v>3491</v>
      </c>
      <c r="F340" t="s">
        <v>364</v>
      </c>
      <c r="G340">
        <v>9</v>
      </c>
      <c r="H340" s="72" t="s">
        <v>3447</v>
      </c>
      <c r="I340" s="72" t="s">
        <v>182</v>
      </c>
      <c r="J340" s="72" t="s">
        <v>183</v>
      </c>
      <c r="K340" s="72" t="s">
        <v>184</v>
      </c>
      <c r="L340" s="72" t="s">
        <v>2926</v>
      </c>
      <c r="M340" s="72" t="s">
        <v>3492</v>
      </c>
      <c r="N340" s="72"/>
      <c r="O340" s="72"/>
      <c r="P340" s="72" t="s">
        <v>3493</v>
      </c>
      <c r="Q340" s="72" t="s">
        <v>3494</v>
      </c>
      <c r="R340" s="72" t="s">
        <v>3495</v>
      </c>
      <c r="S340" s="72" t="s">
        <v>3496</v>
      </c>
      <c r="T340" s="72" t="s">
        <v>3497</v>
      </c>
      <c r="U340" s="72" t="s">
        <v>251</v>
      </c>
      <c r="V340" s="72" t="s">
        <v>176</v>
      </c>
      <c r="W340">
        <v>450</v>
      </c>
      <c r="X340">
        <v>80</v>
      </c>
      <c r="Y340">
        <v>15</v>
      </c>
      <c r="Z340">
        <v>750</v>
      </c>
      <c r="AA340">
        <v>750</v>
      </c>
      <c r="AB340">
        <v>75</v>
      </c>
      <c r="AC340" s="72" t="s">
        <v>191</v>
      </c>
      <c r="AD340" s="72" t="s">
        <v>192</v>
      </c>
      <c r="AE340" s="72" t="s">
        <v>176</v>
      </c>
      <c r="AF340" s="81" t="str">
        <f t="shared" si="20"/>
        <v>Afridev Handpump</v>
      </c>
      <c r="AG340" s="72" t="s">
        <v>193</v>
      </c>
      <c r="AH340" s="72" t="s">
        <v>191</v>
      </c>
      <c r="AI340" s="72" t="s">
        <v>16432</v>
      </c>
      <c r="AL340" t="str">
        <f t="shared" si="21"/>
        <v>Protected</v>
      </c>
      <c r="AM340">
        <v>2018</v>
      </c>
      <c r="AN340" s="72" t="s">
        <v>191</v>
      </c>
      <c r="AQ340" t="str">
        <f t="shared" si="22"/>
        <v xml:space="preserve">Normal </v>
      </c>
      <c r="AR340" s="72" t="s">
        <v>191</v>
      </c>
      <c r="AS340">
        <v>1</v>
      </c>
      <c r="AT340">
        <v>1</v>
      </c>
      <c r="AU340" s="72" t="s">
        <v>195</v>
      </c>
      <c r="AV340" s="72" t="s">
        <v>194</v>
      </c>
      <c r="AY340" s="72" t="s">
        <v>191</v>
      </c>
      <c r="AZ340">
        <v>1619</v>
      </c>
      <c r="BA340" s="72" t="s">
        <v>93</v>
      </c>
      <c r="BB340" s="72" t="s">
        <v>194</v>
      </c>
      <c r="BD340" s="72" t="s">
        <v>191</v>
      </c>
      <c r="BE340" s="73">
        <v>5.19</v>
      </c>
      <c r="BF340" s="72" t="s">
        <v>191</v>
      </c>
      <c r="BG340" s="72" t="s">
        <v>196</v>
      </c>
      <c r="BH340" s="72" t="s">
        <v>176</v>
      </c>
      <c r="BI340" s="81" t="str">
        <f t="shared" si="23"/>
        <v xml:space="preserve">Turbidity </v>
      </c>
      <c r="BJ340" s="72" t="s">
        <v>191</v>
      </c>
      <c r="BN340">
        <v>73</v>
      </c>
      <c r="BO340">
        <v>24</v>
      </c>
      <c r="BP340" s="72" t="s">
        <v>194</v>
      </c>
      <c r="BR340" s="72" t="s">
        <v>194</v>
      </c>
      <c r="BT340">
        <v>20</v>
      </c>
      <c r="BU340">
        <v>40</v>
      </c>
      <c r="BV340" s="72" t="s">
        <v>191</v>
      </c>
      <c r="BW340" s="72" t="s">
        <v>197</v>
      </c>
      <c r="BX340" t="s">
        <v>3498</v>
      </c>
    </row>
    <row r="341" spans="1:76" x14ac:dyDescent="0.45">
      <c r="A341" t="s">
        <v>3499</v>
      </c>
      <c r="B341" t="s">
        <v>176</v>
      </c>
      <c r="C341" t="s">
        <v>663</v>
      </c>
      <c r="D341" t="s">
        <v>3500</v>
      </c>
      <c r="E341" t="s">
        <v>3501</v>
      </c>
      <c r="F341" t="s">
        <v>3502</v>
      </c>
      <c r="G341">
        <v>9</v>
      </c>
      <c r="H341" s="72" t="s">
        <v>3447</v>
      </c>
      <c r="I341" s="72" t="s">
        <v>182</v>
      </c>
      <c r="J341" s="72" t="s">
        <v>183</v>
      </c>
      <c r="K341" s="72" t="s">
        <v>605</v>
      </c>
      <c r="L341" s="72" t="s">
        <v>3194</v>
      </c>
      <c r="M341" s="72" t="s">
        <v>3474</v>
      </c>
      <c r="N341" s="72"/>
      <c r="O341" s="72"/>
      <c r="P341" s="72" t="s">
        <v>3503</v>
      </c>
      <c r="Q341" s="72" t="s">
        <v>3504</v>
      </c>
      <c r="R341" s="72" t="s">
        <v>658</v>
      </c>
      <c r="S341" s="72" t="s">
        <v>3505</v>
      </c>
      <c r="T341" s="72" t="s">
        <v>3474</v>
      </c>
      <c r="U341" s="72" t="s">
        <v>745</v>
      </c>
      <c r="V341" s="72" t="s">
        <v>176</v>
      </c>
      <c r="W341">
        <v>120</v>
      </c>
      <c r="X341">
        <v>120</v>
      </c>
      <c r="Y341">
        <v>60</v>
      </c>
      <c r="Z341">
        <v>300</v>
      </c>
      <c r="AA341">
        <v>300</v>
      </c>
      <c r="AB341">
        <v>300</v>
      </c>
      <c r="AC341" s="72" t="s">
        <v>191</v>
      </c>
      <c r="AD341" s="72" t="s">
        <v>192</v>
      </c>
      <c r="AE341" s="72" t="s">
        <v>176</v>
      </c>
      <c r="AF341" s="81" t="str">
        <f t="shared" si="20"/>
        <v>Afridev Handpump</v>
      </c>
      <c r="AG341" s="72" t="s">
        <v>193</v>
      </c>
      <c r="AH341" s="72" t="s">
        <v>194</v>
      </c>
      <c r="AI341" s="72" t="s">
        <v>16433</v>
      </c>
      <c r="AL341" t="str">
        <f t="shared" si="21"/>
        <v>Unprotected</v>
      </c>
      <c r="AM341">
        <v>2004</v>
      </c>
      <c r="AN341" s="72" t="s">
        <v>191</v>
      </c>
      <c r="AQ341" t="str">
        <f t="shared" si="22"/>
        <v xml:space="preserve">Poor </v>
      </c>
      <c r="AR341" s="72" t="s">
        <v>194</v>
      </c>
      <c r="AU341" s="72" t="s">
        <v>195</v>
      </c>
      <c r="AV341" s="72" t="s">
        <v>194</v>
      </c>
      <c r="AY341" s="72" t="s">
        <v>191</v>
      </c>
      <c r="AZ341">
        <v>222</v>
      </c>
      <c r="BA341" s="72" t="s">
        <v>93</v>
      </c>
      <c r="BB341" s="72" t="s">
        <v>194</v>
      </c>
      <c r="BD341" s="72" t="s">
        <v>191</v>
      </c>
      <c r="BE341" s="73">
        <v>0.46</v>
      </c>
      <c r="BF341" s="72" t="s">
        <v>191</v>
      </c>
      <c r="BG341" s="72" t="s">
        <v>196</v>
      </c>
      <c r="BH341" s="72" t="s">
        <v>176</v>
      </c>
      <c r="BI341" s="81" t="str">
        <f t="shared" si="23"/>
        <v xml:space="preserve">Turbidity </v>
      </c>
      <c r="BJ341" s="72" t="s">
        <v>191</v>
      </c>
      <c r="BN341">
        <v>72</v>
      </c>
      <c r="BO341">
        <v>24</v>
      </c>
      <c r="BP341" s="72" t="s">
        <v>194</v>
      </c>
      <c r="BR341" s="72" t="s">
        <v>194</v>
      </c>
      <c r="BT341">
        <v>20</v>
      </c>
      <c r="BU341">
        <v>4</v>
      </c>
      <c r="BV341" s="72" t="s">
        <v>191</v>
      </c>
      <c r="BW341" s="72" t="s">
        <v>227</v>
      </c>
      <c r="BX341" t="s">
        <v>3506</v>
      </c>
    </row>
    <row r="342" spans="1:76" x14ac:dyDescent="0.45">
      <c r="A342" t="s">
        <v>3507</v>
      </c>
      <c r="B342" t="s">
        <v>176</v>
      </c>
      <c r="C342" t="s">
        <v>339</v>
      </c>
      <c r="D342" t="s">
        <v>3508</v>
      </c>
      <c r="E342" t="s">
        <v>3509</v>
      </c>
      <c r="F342" t="s">
        <v>3510</v>
      </c>
      <c r="G342">
        <v>9</v>
      </c>
      <c r="H342" s="72" t="s">
        <v>3447</v>
      </c>
      <c r="I342" s="72" t="s">
        <v>182</v>
      </c>
      <c r="J342" s="72" t="s">
        <v>183</v>
      </c>
      <c r="K342" s="72" t="s">
        <v>184</v>
      </c>
      <c r="L342" s="72" t="s">
        <v>2926</v>
      </c>
      <c r="M342" s="72" t="s">
        <v>3511</v>
      </c>
      <c r="N342" s="72"/>
      <c r="O342" s="72"/>
      <c r="P342" s="72" t="s">
        <v>3512</v>
      </c>
      <c r="Q342" s="72" t="s">
        <v>3513</v>
      </c>
      <c r="R342" s="72" t="s">
        <v>2659</v>
      </c>
      <c r="S342" s="72" t="s">
        <v>3514</v>
      </c>
      <c r="T342" s="72" t="s">
        <v>3511</v>
      </c>
      <c r="U342" s="72" t="s">
        <v>251</v>
      </c>
      <c r="V342" s="72" t="s">
        <v>176</v>
      </c>
      <c r="W342">
        <v>150</v>
      </c>
      <c r="X342">
        <v>150</v>
      </c>
      <c r="Y342">
        <v>0</v>
      </c>
      <c r="Z342">
        <v>750</v>
      </c>
      <c r="AA342">
        <v>750</v>
      </c>
      <c r="AB342">
        <v>0</v>
      </c>
      <c r="AC342" s="72" t="s">
        <v>191</v>
      </c>
      <c r="AD342" s="72" t="s">
        <v>192</v>
      </c>
      <c r="AE342" s="72" t="s">
        <v>176</v>
      </c>
      <c r="AF342" s="81" t="str">
        <f t="shared" si="20"/>
        <v>Afridev Handpump</v>
      </c>
      <c r="AG342" s="72" t="s">
        <v>193</v>
      </c>
      <c r="AH342" s="72" t="s">
        <v>191</v>
      </c>
      <c r="AI342" s="72" t="s">
        <v>16432</v>
      </c>
      <c r="AL342" t="str">
        <f t="shared" si="21"/>
        <v>Protected</v>
      </c>
      <c r="AM342">
        <v>2014</v>
      </c>
      <c r="AN342" s="72" t="s">
        <v>191</v>
      </c>
      <c r="AQ342" t="str">
        <f t="shared" si="22"/>
        <v xml:space="preserve">Normal </v>
      </c>
      <c r="AR342" s="72" t="s">
        <v>191</v>
      </c>
      <c r="AS342">
        <v>1</v>
      </c>
      <c r="AT342">
        <v>3</v>
      </c>
      <c r="AU342" s="72" t="s">
        <v>195</v>
      </c>
      <c r="AV342" s="72" t="s">
        <v>194</v>
      </c>
      <c r="AY342" s="72" t="s">
        <v>191</v>
      </c>
      <c r="AZ342">
        <v>1430</v>
      </c>
      <c r="BA342" s="72" t="s">
        <v>93</v>
      </c>
      <c r="BB342" s="72" t="s">
        <v>194</v>
      </c>
      <c r="BD342" s="72" t="s">
        <v>191</v>
      </c>
      <c r="BE342" s="73">
        <v>0.04</v>
      </c>
      <c r="BF342" s="72" t="s">
        <v>191</v>
      </c>
      <c r="BG342" s="72" t="s">
        <v>196</v>
      </c>
      <c r="BH342" s="72" t="s">
        <v>176</v>
      </c>
      <c r="BI342" s="81" t="str">
        <f t="shared" si="23"/>
        <v xml:space="preserve">Turbidity </v>
      </c>
      <c r="BJ342" s="72" t="s">
        <v>191</v>
      </c>
      <c r="BN342">
        <v>60</v>
      </c>
      <c r="BO342">
        <v>24</v>
      </c>
      <c r="BP342" s="72" t="s">
        <v>194</v>
      </c>
      <c r="BR342" s="72" t="s">
        <v>194</v>
      </c>
      <c r="BT342">
        <v>40</v>
      </c>
      <c r="BU342">
        <v>200</v>
      </c>
      <c r="BV342" s="72" t="s">
        <v>191</v>
      </c>
      <c r="BW342" s="72" t="s">
        <v>197</v>
      </c>
      <c r="BX342" t="s">
        <v>3515</v>
      </c>
    </row>
    <row r="343" spans="1:76" x14ac:dyDescent="0.45">
      <c r="A343" t="s">
        <v>3516</v>
      </c>
      <c r="B343" t="s">
        <v>176</v>
      </c>
      <c r="C343" t="s">
        <v>996</v>
      </c>
      <c r="D343" t="s">
        <v>3517</v>
      </c>
      <c r="E343" t="s">
        <v>3518</v>
      </c>
      <c r="F343" t="s">
        <v>3519</v>
      </c>
      <c r="G343">
        <v>9</v>
      </c>
      <c r="H343" s="72" t="s">
        <v>3447</v>
      </c>
      <c r="I343" s="72" t="s">
        <v>182</v>
      </c>
      <c r="J343" s="72" t="s">
        <v>183</v>
      </c>
      <c r="K343" s="72" t="s">
        <v>220</v>
      </c>
      <c r="L343" s="72" t="s">
        <v>3520</v>
      </c>
      <c r="M343" s="72" t="s">
        <v>3521</v>
      </c>
      <c r="N343" s="72"/>
      <c r="O343" s="72"/>
      <c r="P343" s="72" t="s">
        <v>3522</v>
      </c>
      <c r="Q343" s="72" t="s">
        <v>3523</v>
      </c>
      <c r="R343" s="72" t="s">
        <v>1846</v>
      </c>
      <c r="S343" s="72" t="s">
        <v>3524</v>
      </c>
      <c r="T343" s="72" t="s">
        <v>3525</v>
      </c>
      <c r="U343" s="72" t="s">
        <v>226</v>
      </c>
      <c r="V343" s="72" t="s">
        <v>176</v>
      </c>
      <c r="W343">
        <v>191</v>
      </c>
      <c r="X343">
        <v>191</v>
      </c>
      <c r="Y343">
        <v>0</v>
      </c>
      <c r="Z343">
        <v>481</v>
      </c>
      <c r="AA343">
        <v>481</v>
      </c>
      <c r="AB343">
        <v>0</v>
      </c>
      <c r="AC343" s="72" t="s">
        <v>191</v>
      </c>
      <c r="AD343" s="72" t="s">
        <v>192</v>
      </c>
      <c r="AE343" s="72" t="s">
        <v>176</v>
      </c>
      <c r="AF343" s="81" t="str">
        <f t="shared" si="20"/>
        <v>Afridev Handpump</v>
      </c>
      <c r="AG343" s="72" t="s">
        <v>193</v>
      </c>
      <c r="AH343" s="72" t="s">
        <v>191</v>
      </c>
      <c r="AI343" s="72" t="s">
        <v>16432</v>
      </c>
      <c r="AL343" t="str">
        <f t="shared" si="21"/>
        <v>Protected</v>
      </c>
      <c r="AM343">
        <v>2015</v>
      </c>
      <c r="AN343" s="72" t="s">
        <v>191</v>
      </c>
      <c r="AQ343" t="str">
        <f t="shared" si="22"/>
        <v xml:space="preserve">Normal </v>
      </c>
      <c r="AR343" s="72" t="s">
        <v>191</v>
      </c>
      <c r="AS343">
        <v>1</v>
      </c>
      <c r="AT343">
        <v>1</v>
      </c>
      <c r="AU343" s="72" t="s">
        <v>195</v>
      </c>
      <c r="AV343" s="72" t="s">
        <v>194</v>
      </c>
      <c r="AY343" s="72" t="s">
        <v>191</v>
      </c>
      <c r="AZ343">
        <v>711</v>
      </c>
      <c r="BA343" s="72" t="s">
        <v>93</v>
      </c>
      <c r="BB343" s="72" t="s">
        <v>194</v>
      </c>
      <c r="BD343" s="72" t="s">
        <v>191</v>
      </c>
      <c r="BE343" s="73">
        <v>0.06</v>
      </c>
      <c r="BF343" s="72" t="s">
        <v>194</v>
      </c>
      <c r="BG343" s="80" t="s">
        <v>196</v>
      </c>
      <c r="BI343" s="81" t="str">
        <f t="shared" si="23"/>
        <v xml:space="preserve">Turbidity </v>
      </c>
      <c r="BN343">
        <v>75</v>
      </c>
      <c r="BO343">
        <v>24</v>
      </c>
      <c r="BP343" s="72" t="s">
        <v>194</v>
      </c>
      <c r="BR343" s="72" t="s">
        <v>194</v>
      </c>
      <c r="BT343">
        <v>20</v>
      </c>
      <c r="BU343">
        <v>6</v>
      </c>
      <c r="BV343" s="72" t="s">
        <v>191</v>
      </c>
      <c r="BW343" s="72" t="s">
        <v>197</v>
      </c>
      <c r="BX343" t="s">
        <v>3526</v>
      </c>
    </row>
    <row r="344" spans="1:76" x14ac:dyDescent="0.45">
      <c r="A344" t="s">
        <v>3527</v>
      </c>
      <c r="B344" t="s">
        <v>176</v>
      </c>
      <c r="C344" t="s">
        <v>230</v>
      </c>
      <c r="D344" t="s">
        <v>3528</v>
      </c>
      <c r="E344" t="s">
        <v>3529</v>
      </c>
      <c r="F344" t="s">
        <v>3530</v>
      </c>
      <c r="G344">
        <v>9</v>
      </c>
      <c r="H344" s="72" t="s">
        <v>3447</v>
      </c>
      <c r="I344" s="72" t="s">
        <v>182</v>
      </c>
      <c r="J344" s="72" t="s">
        <v>183</v>
      </c>
      <c r="K344" s="72" t="s">
        <v>220</v>
      </c>
      <c r="L344" s="72" t="s">
        <v>3520</v>
      </c>
      <c r="M344" s="72" t="s">
        <v>3531</v>
      </c>
      <c r="N344" s="72"/>
      <c r="O344" s="72"/>
      <c r="P344" s="72" t="s">
        <v>3532</v>
      </c>
      <c r="Q344" s="72" t="s">
        <v>3533</v>
      </c>
      <c r="R344" s="72" t="s">
        <v>2527</v>
      </c>
      <c r="S344" s="72" t="s">
        <v>3534</v>
      </c>
      <c r="T344" s="72" t="s">
        <v>3535</v>
      </c>
      <c r="U344" s="72" t="s">
        <v>226</v>
      </c>
      <c r="V344" s="72" t="s">
        <v>176</v>
      </c>
      <c r="W344">
        <v>127</v>
      </c>
      <c r="X344">
        <v>127</v>
      </c>
      <c r="Y344">
        <v>0</v>
      </c>
      <c r="Z344">
        <v>260</v>
      </c>
      <c r="AA344">
        <v>635</v>
      </c>
      <c r="AB344">
        <v>0</v>
      </c>
      <c r="AC344" s="72" t="s">
        <v>191</v>
      </c>
      <c r="AD344" s="72" t="s">
        <v>192</v>
      </c>
      <c r="AE344" s="72" t="s">
        <v>176</v>
      </c>
      <c r="AF344" s="81" t="str">
        <f t="shared" si="20"/>
        <v>Afridev Handpump</v>
      </c>
      <c r="AG344" s="72" t="s">
        <v>193</v>
      </c>
      <c r="AH344" s="72" t="s">
        <v>191</v>
      </c>
      <c r="AI344" s="72" t="s">
        <v>16432</v>
      </c>
      <c r="AL344" t="str">
        <f t="shared" si="21"/>
        <v>Protected</v>
      </c>
      <c r="AM344">
        <v>2016</v>
      </c>
      <c r="AN344" s="72" t="s">
        <v>191</v>
      </c>
      <c r="AQ344" t="str">
        <f t="shared" si="22"/>
        <v xml:space="preserve">Poor </v>
      </c>
      <c r="AR344" s="72" t="s">
        <v>191</v>
      </c>
      <c r="AS344">
        <v>4</v>
      </c>
      <c r="AT344">
        <v>14</v>
      </c>
      <c r="AU344" s="72" t="s">
        <v>195</v>
      </c>
      <c r="AV344" s="72" t="s">
        <v>194</v>
      </c>
      <c r="AY344" s="72" t="s">
        <v>191</v>
      </c>
      <c r="AZ344">
        <v>1731</v>
      </c>
      <c r="BA344" s="72" t="s">
        <v>93</v>
      </c>
      <c r="BB344" s="72" t="s">
        <v>194</v>
      </c>
      <c r="BD344" s="72" t="s">
        <v>191</v>
      </c>
      <c r="BE344" s="73">
        <v>0.9</v>
      </c>
      <c r="BF344" s="72" t="s">
        <v>191</v>
      </c>
      <c r="BG344" s="72" t="s">
        <v>196</v>
      </c>
      <c r="BH344" s="72" t="s">
        <v>176</v>
      </c>
      <c r="BI344" s="81" t="str">
        <f t="shared" si="23"/>
        <v xml:space="preserve">Turbidity </v>
      </c>
      <c r="BJ344" s="72" t="s">
        <v>191</v>
      </c>
      <c r="BN344">
        <v>130</v>
      </c>
      <c r="BO344">
        <v>24</v>
      </c>
      <c r="BP344" s="72" t="s">
        <v>194</v>
      </c>
      <c r="BR344" s="72" t="s">
        <v>194</v>
      </c>
      <c r="BT344">
        <v>40</v>
      </c>
      <c r="BU344">
        <v>8</v>
      </c>
      <c r="BV344" s="72" t="s">
        <v>194</v>
      </c>
      <c r="BW344" s="72" t="s">
        <v>227</v>
      </c>
      <c r="BX344" t="s">
        <v>3536</v>
      </c>
    </row>
    <row r="345" spans="1:76" x14ac:dyDescent="0.45">
      <c r="A345" t="s">
        <v>3537</v>
      </c>
      <c r="B345" t="s">
        <v>176</v>
      </c>
      <c r="C345" t="s">
        <v>297</v>
      </c>
      <c r="D345" t="s">
        <v>3538</v>
      </c>
      <c r="E345" t="s">
        <v>3539</v>
      </c>
      <c r="F345" t="s">
        <v>3540</v>
      </c>
      <c r="G345">
        <v>9</v>
      </c>
      <c r="H345" s="72" t="s">
        <v>3447</v>
      </c>
      <c r="I345" s="72" t="s">
        <v>182</v>
      </c>
      <c r="J345" s="72" t="s">
        <v>183</v>
      </c>
      <c r="K345" s="72" t="s">
        <v>204</v>
      </c>
      <c r="L345" s="72" t="s">
        <v>1545</v>
      </c>
      <c r="M345" s="72" t="s">
        <v>3541</v>
      </c>
      <c r="N345" s="72"/>
      <c r="O345" s="72"/>
      <c r="P345" s="72" t="s">
        <v>3542</v>
      </c>
      <c r="Q345" s="72" t="s">
        <v>3543</v>
      </c>
      <c r="R345" s="72" t="s">
        <v>378</v>
      </c>
      <c r="S345" s="72" t="s">
        <v>3544</v>
      </c>
      <c r="T345" s="72" t="s">
        <v>3545</v>
      </c>
      <c r="U345" s="72" t="s">
        <v>478</v>
      </c>
      <c r="V345" s="72" t="s">
        <v>176</v>
      </c>
      <c r="W345">
        <v>198</v>
      </c>
      <c r="X345">
        <v>190</v>
      </c>
      <c r="Y345">
        <v>190</v>
      </c>
      <c r="Z345">
        <v>540</v>
      </c>
      <c r="AA345">
        <v>0</v>
      </c>
      <c r="AB345">
        <v>10</v>
      </c>
      <c r="AC345" s="72" t="s">
        <v>191</v>
      </c>
      <c r="AD345" s="72" t="s">
        <v>192</v>
      </c>
      <c r="AE345" s="72" t="s">
        <v>176</v>
      </c>
      <c r="AF345" s="81" t="str">
        <f t="shared" si="20"/>
        <v>Afridev Handpump</v>
      </c>
      <c r="AG345" s="72" t="s">
        <v>193</v>
      </c>
      <c r="AH345" s="72" t="s">
        <v>191</v>
      </c>
      <c r="AI345" s="72" t="s">
        <v>16432</v>
      </c>
      <c r="AL345" t="str">
        <f t="shared" si="21"/>
        <v>Protected</v>
      </c>
      <c r="AM345">
        <v>2019</v>
      </c>
      <c r="AN345" s="72" t="s">
        <v>191</v>
      </c>
      <c r="AQ345" t="str">
        <f t="shared" si="22"/>
        <v xml:space="preserve">Normal </v>
      </c>
      <c r="AR345" s="72" t="s">
        <v>191</v>
      </c>
      <c r="AS345">
        <v>3</v>
      </c>
      <c r="AT345">
        <v>36</v>
      </c>
      <c r="AU345" s="72" t="s">
        <v>195</v>
      </c>
      <c r="AV345" s="72" t="s">
        <v>194</v>
      </c>
      <c r="AY345" s="72" t="s">
        <v>191</v>
      </c>
      <c r="AZ345">
        <v>1119</v>
      </c>
      <c r="BA345" s="72" t="s">
        <v>93</v>
      </c>
      <c r="BB345" s="72" t="s">
        <v>194</v>
      </c>
      <c r="BD345" s="72" t="s">
        <v>191</v>
      </c>
      <c r="BE345" s="73">
        <v>0.45</v>
      </c>
      <c r="BF345" s="72" t="s">
        <v>194</v>
      </c>
      <c r="BG345" s="80" t="s">
        <v>196</v>
      </c>
      <c r="BI345" s="81" t="str">
        <f t="shared" si="23"/>
        <v xml:space="preserve">Turbidity </v>
      </c>
      <c r="BN345">
        <v>40</v>
      </c>
      <c r="BO345">
        <v>24</v>
      </c>
      <c r="BP345" s="72" t="s">
        <v>194</v>
      </c>
      <c r="BR345" s="72" t="s">
        <v>194</v>
      </c>
      <c r="BT345">
        <v>40</v>
      </c>
      <c r="BU345">
        <v>28</v>
      </c>
      <c r="BV345" s="72" t="s">
        <v>191</v>
      </c>
      <c r="BW345" s="72" t="s">
        <v>197</v>
      </c>
      <c r="BX345" t="s">
        <v>3546</v>
      </c>
    </row>
    <row r="346" spans="1:76" x14ac:dyDescent="0.45">
      <c r="A346" t="s">
        <v>3547</v>
      </c>
      <c r="B346" t="s">
        <v>176</v>
      </c>
      <c r="C346" t="s">
        <v>339</v>
      </c>
      <c r="D346" t="s">
        <v>3548</v>
      </c>
      <c r="E346" t="s">
        <v>3549</v>
      </c>
      <c r="F346" t="s">
        <v>3550</v>
      </c>
      <c r="G346">
        <v>9</v>
      </c>
      <c r="H346" s="72" t="s">
        <v>3447</v>
      </c>
      <c r="I346" s="72" t="s">
        <v>182</v>
      </c>
      <c r="J346" s="72" t="s">
        <v>183</v>
      </c>
      <c r="K346" s="72" t="s">
        <v>184</v>
      </c>
      <c r="L346" s="72" t="s">
        <v>2926</v>
      </c>
      <c r="M346" s="72" t="s">
        <v>3511</v>
      </c>
      <c r="N346" s="72"/>
      <c r="O346" s="72"/>
      <c r="P346" s="72" t="s">
        <v>3551</v>
      </c>
      <c r="Q346" s="72" t="s">
        <v>3552</v>
      </c>
      <c r="R346" s="72" t="s">
        <v>334</v>
      </c>
      <c r="S346" s="72" t="s">
        <v>3553</v>
      </c>
      <c r="T346" s="72" t="s">
        <v>3511</v>
      </c>
      <c r="U346" s="72" t="s">
        <v>251</v>
      </c>
      <c r="V346" s="72" t="s">
        <v>176</v>
      </c>
      <c r="W346">
        <v>30</v>
      </c>
      <c r="X346">
        <v>30</v>
      </c>
      <c r="Y346">
        <v>0</v>
      </c>
      <c r="Z346">
        <v>150</v>
      </c>
      <c r="AA346">
        <v>150</v>
      </c>
      <c r="AB346">
        <v>0</v>
      </c>
      <c r="AC346" s="72" t="s">
        <v>191</v>
      </c>
      <c r="AD346" s="72" t="s">
        <v>192</v>
      </c>
      <c r="AE346" s="72" t="s">
        <v>176</v>
      </c>
      <c r="AF346" s="81" t="str">
        <f t="shared" si="20"/>
        <v>Afridev Handpump</v>
      </c>
      <c r="AG346" s="72" t="s">
        <v>193</v>
      </c>
      <c r="AH346" s="72" t="s">
        <v>191</v>
      </c>
      <c r="AI346" s="72" t="s">
        <v>16432</v>
      </c>
      <c r="AL346" t="str">
        <f t="shared" si="21"/>
        <v>Protected</v>
      </c>
      <c r="AM346">
        <v>1998</v>
      </c>
      <c r="AN346" s="72" t="s">
        <v>194</v>
      </c>
      <c r="AO346" s="72" t="s">
        <v>549</v>
      </c>
      <c r="AP346" s="72" t="s">
        <v>176</v>
      </c>
      <c r="AQ346" t="str">
        <f t="shared" si="22"/>
        <v>Normal Non functioning water point</v>
      </c>
      <c r="AR346" s="72" t="s">
        <v>194</v>
      </c>
      <c r="AU346" s="72" t="s">
        <v>195</v>
      </c>
      <c r="AV346" s="72" t="s">
        <v>194</v>
      </c>
      <c r="AY346" s="72" t="s">
        <v>194</v>
      </c>
      <c r="BB346" s="72" t="s">
        <v>194</v>
      </c>
      <c r="BD346" s="72" t="s">
        <v>194</v>
      </c>
      <c r="BF346" s="72" t="s">
        <v>191</v>
      </c>
      <c r="BG346" s="72" t="s">
        <v>196</v>
      </c>
      <c r="BH346" s="72" t="s">
        <v>176</v>
      </c>
      <c r="BI346" s="81" t="str">
        <f t="shared" si="23"/>
        <v xml:space="preserve">Turbidity </v>
      </c>
      <c r="BJ346" s="72" t="s">
        <v>194</v>
      </c>
      <c r="BN346">
        <v>0</v>
      </c>
      <c r="BO346">
        <v>0</v>
      </c>
      <c r="BP346" s="72" t="s">
        <v>194</v>
      </c>
      <c r="BR346" s="72" t="s">
        <v>194</v>
      </c>
      <c r="BT346">
        <v>0</v>
      </c>
      <c r="BU346">
        <v>0</v>
      </c>
      <c r="BV346" s="72" t="s">
        <v>194</v>
      </c>
      <c r="BW346" s="72" t="s">
        <v>197</v>
      </c>
      <c r="BX346" t="s">
        <v>3554</v>
      </c>
    </row>
    <row r="347" spans="1:76" x14ac:dyDescent="0.45">
      <c r="A347" t="s">
        <v>3555</v>
      </c>
      <c r="B347" t="s">
        <v>176</v>
      </c>
      <c r="C347" t="s">
        <v>265</v>
      </c>
      <c r="D347" t="s">
        <v>3556</v>
      </c>
      <c r="E347" t="s">
        <v>3557</v>
      </c>
      <c r="F347" t="s">
        <v>300</v>
      </c>
      <c r="G347">
        <v>9</v>
      </c>
      <c r="H347" s="72" t="s">
        <v>1948</v>
      </c>
      <c r="I347" s="72" t="s">
        <v>182</v>
      </c>
      <c r="J347" s="72" t="s">
        <v>183</v>
      </c>
      <c r="K347" s="72" t="s">
        <v>184</v>
      </c>
      <c r="L347" s="72" t="s">
        <v>812</v>
      </c>
      <c r="M347" s="72" t="s">
        <v>3437</v>
      </c>
      <c r="N347" s="72"/>
      <c r="O347" s="72"/>
      <c r="P347" s="72" t="s">
        <v>3558</v>
      </c>
      <c r="Q347" s="72" t="s">
        <v>3559</v>
      </c>
      <c r="R347" s="72" t="s">
        <v>648</v>
      </c>
      <c r="S347" s="72" t="s">
        <v>3560</v>
      </c>
      <c r="T347" s="72" t="s">
        <v>3561</v>
      </c>
      <c r="U347" s="72" t="s">
        <v>251</v>
      </c>
      <c r="V347" s="72" t="s">
        <v>176</v>
      </c>
      <c r="W347">
        <v>377</v>
      </c>
      <c r="X347">
        <v>377</v>
      </c>
      <c r="Y347">
        <v>0</v>
      </c>
      <c r="Z347">
        <v>1150</v>
      </c>
      <c r="AA347">
        <v>1885</v>
      </c>
      <c r="AB347">
        <v>0</v>
      </c>
      <c r="AC347" s="72" t="s">
        <v>191</v>
      </c>
      <c r="AD347" s="72" t="s">
        <v>192</v>
      </c>
      <c r="AE347" s="72" t="s">
        <v>176</v>
      </c>
      <c r="AF347" s="81" t="str">
        <f t="shared" si="20"/>
        <v>Afridev Handpump</v>
      </c>
      <c r="AG347" s="72" t="s">
        <v>193</v>
      </c>
      <c r="AH347" s="72" t="s">
        <v>191</v>
      </c>
      <c r="AI347" s="72" t="s">
        <v>16432</v>
      </c>
      <c r="AL347" t="str">
        <f t="shared" si="21"/>
        <v>Protected</v>
      </c>
      <c r="AM347">
        <v>2005</v>
      </c>
      <c r="AN347" s="72" t="s">
        <v>191</v>
      </c>
      <c r="AQ347" t="str">
        <f t="shared" si="22"/>
        <v xml:space="preserve">Poor </v>
      </c>
      <c r="AR347" s="72" t="s">
        <v>191</v>
      </c>
      <c r="AS347">
        <v>1</v>
      </c>
      <c r="AT347">
        <v>8</v>
      </c>
      <c r="AU347" s="72" t="s">
        <v>195</v>
      </c>
      <c r="AV347" s="72" t="s">
        <v>194</v>
      </c>
      <c r="AY347" s="72" t="s">
        <v>191</v>
      </c>
      <c r="AZ347">
        <v>612</v>
      </c>
      <c r="BA347" s="72" t="s">
        <v>93</v>
      </c>
      <c r="BB347" s="72" t="s">
        <v>194</v>
      </c>
      <c r="BD347" s="72" t="s">
        <v>191</v>
      </c>
      <c r="BE347" s="73">
        <v>0.08</v>
      </c>
      <c r="BF347" s="72" t="s">
        <v>191</v>
      </c>
      <c r="BG347" s="72" t="s">
        <v>196</v>
      </c>
      <c r="BH347" s="72" t="s">
        <v>176</v>
      </c>
      <c r="BI347" s="81" t="str">
        <f t="shared" si="23"/>
        <v xml:space="preserve">Turbidity </v>
      </c>
      <c r="BJ347" s="72" t="s">
        <v>191</v>
      </c>
      <c r="BN347">
        <v>38</v>
      </c>
      <c r="BO347">
        <v>24</v>
      </c>
      <c r="BP347" s="72" t="s">
        <v>194</v>
      </c>
      <c r="BR347" s="72" t="s">
        <v>194</v>
      </c>
      <c r="BT347">
        <v>20</v>
      </c>
      <c r="BU347">
        <v>2</v>
      </c>
      <c r="BV347" s="72" t="s">
        <v>191</v>
      </c>
      <c r="BW347" s="72" t="s">
        <v>227</v>
      </c>
      <c r="BX347" t="s">
        <v>3562</v>
      </c>
    </row>
    <row r="348" spans="1:76" x14ac:dyDescent="0.45">
      <c r="A348" t="s">
        <v>3563</v>
      </c>
      <c r="B348" t="s">
        <v>176</v>
      </c>
      <c r="C348" t="s">
        <v>265</v>
      </c>
      <c r="D348" t="s">
        <v>3564</v>
      </c>
      <c r="E348" t="s">
        <v>3565</v>
      </c>
      <c r="F348" t="s">
        <v>3566</v>
      </c>
      <c r="G348">
        <v>9</v>
      </c>
      <c r="H348" s="72" t="s">
        <v>1948</v>
      </c>
      <c r="I348" s="72" t="s">
        <v>182</v>
      </c>
      <c r="J348" s="72" t="s">
        <v>183</v>
      </c>
      <c r="K348" s="72" t="s">
        <v>184</v>
      </c>
      <c r="L348" s="72" t="s">
        <v>812</v>
      </c>
      <c r="M348" s="72" t="s">
        <v>861</v>
      </c>
      <c r="N348" s="72"/>
      <c r="O348" s="72"/>
      <c r="P348" s="72" t="s">
        <v>3567</v>
      </c>
      <c r="Q348" s="72" t="s">
        <v>3568</v>
      </c>
      <c r="R348" s="72" t="s">
        <v>3569</v>
      </c>
      <c r="S348" s="72" t="s">
        <v>3570</v>
      </c>
      <c r="T348" s="72" t="s">
        <v>861</v>
      </c>
      <c r="U348" s="72" t="s">
        <v>251</v>
      </c>
      <c r="V348" s="72" t="s">
        <v>176</v>
      </c>
      <c r="W348">
        <v>275</v>
      </c>
      <c r="X348">
        <v>275</v>
      </c>
      <c r="Y348">
        <v>0</v>
      </c>
      <c r="Z348">
        <v>75</v>
      </c>
      <c r="AA348">
        <v>1375</v>
      </c>
      <c r="AB348">
        <v>0</v>
      </c>
      <c r="AC348" s="72" t="s">
        <v>191</v>
      </c>
      <c r="AD348" s="72" t="s">
        <v>192</v>
      </c>
      <c r="AE348" s="72" t="s">
        <v>176</v>
      </c>
      <c r="AF348" s="81" t="str">
        <f t="shared" si="20"/>
        <v>Afridev Handpump</v>
      </c>
      <c r="AG348" s="72" t="s">
        <v>193</v>
      </c>
      <c r="AH348" s="72" t="s">
        <v>191</v>
      </c>
      <c r="AI348" s="72" t="s">
        <v>16432</v>
      </c>
      <c r="AL348" t="str">
        <f t="shared" si="21"/>
        <v>Protected</v>
      </c>
      <c r="AM348">
        <v>2003</v>
      </c>
      <c r="AN348" s="72" t="s">
        <v>191</v>
      </c>
      <c r="AQ348" t="str">
        <f t="shared" si="22"/>
        <v xml:space="preserve">Poor </v>
      </c>
      <c r="AR348" s="72" t="s">
        <v>194</v>
      </c>
      <c r="AU348" s="72" t="s">
        <v>195</v>
      </c>
      <c r="AV348" s="72" t="s">
        <v>194</v>
      </c>
      <c r="AY348" s="72" t="s">
        <v>191</v>
      </c>
      <c r="AZ348">
        <v>615</v>
      </c>
      <c r="BA348" s="72" t="s">
        <v>93</v>
      </c>
      <c r="BB348" s="72" t="s">
        <v>194</v>
      </c>
      <c r="BD348" s="72" t="s">
        <v>191</v>
      </c>
      <c r="BE348" s="73">
        <v>0.17</v>
      </c>
      <c r="BF348" s="72" t="s">
        <v>191</v>
      </c>
      <c r="BG348" s="72" t="s">
        <v>196</v>
      </c>
      <c r="BH348" s="72" t="s">
        <v>176</v>
      </c>
      <c r="BI348" s="81" t="str">
        <f t="shared" si="23"/>
        <v xml:space="preserve">Turbidity </v>
      </c>
      <c r="BJ348" s="72" t="s">
        <v>191</v>
      </c>
      <c r="BN348">
        <v>49</v>
      </c>
      <c r="BO348">
        <v>24</v>
      </c>
      <c r="BP348" s="72" t="s">
        <v>194</v>
      </c>
      <c r="BR348" s="72" t="s">
        <v>194</v>
      </c>
      <c r="BT348">
        <v>20</v>
      </c>
      <c r="BU348">
        <v>2</v>
      </c>
      <c r="BV348" s="72" t="s">
        <v>191</v>
      </c>
      <c r="BW348" s="72" t="s">
        <v>227</v>
      </c>
      <c r="BX348" t="s">
        <v>3571</v>
      </c>
    </row>
    <row r="349" spans="1:76" x14ac:dyDescent="0.45">
      <c r="A349" t="s">
        <v>3572</v>
      </c>
      <c r="B349" t="s">
        <v>176</v>
      </c>
      <c r="C349" t="s">
        <v>265</v>
      </c>
      <c r="D349" t="s">
        <v>3573</v>
      </c>
      <c r="E349" t="s">
        <v>3574</v>
      </c>
      <c r="F349" t="s">
        <v>3575</v>
      </c>
      <c r="G349">
        <v>9</v>
      </c>
      <c r="H349" s="72" t="s">
        <v>968</v>
      </c>
      <c r="I349" s="72" t="s">
        <v>182</v>
      </c>
      <c r="J349" s="72" t="s">
        <v>183</v>
      </c>
      <c r="K349" s="72" t="s">
        <v>184</v>
      </c>
      <c r="L349" s="72" t="s">
        <v>1246</v>
      </c>
      <c r="M349" s="72" t="s">
        <v>1246</v>
      </c>
      <c r="N349" s="72"/>
      <c r="O349" s="72"/>
      <c r="P349" s="72" t="s">
        <v>3576</v>
      </c>
      <c r="Q349" s="72" t="s">
        <v>3577</v>
      </c>
      <c r="R349" s="72" t="s">
        <v>1219</v>
      </c>
      <c r="S349" s="72" t="s">
        <v>3578</v>
      </c>
      <c r="T349" s="72" t="s">
        <v>3579</v>
      </c>
      <c r="U349" s="72" t="s">
        <v>226</v>
      </c>
      <c r="V349" s="72" t="s">
        <v>176</v>
      </c>
      <c r="W349">
        <v>382</v>
      </c>
      <c r="X349">
        <v>282</v>
      </c>
      <c r="Y349">
        <v>0</v>
      </c>
      <c r="Z349">
        <v>416</v>
      </c>
      <c r="AA349">
        <v>1910</v>
      </c>
      <c r="AB349">
        <v>0</v>
      </c>
      <c r="AC349" s="72" t="s">
        <v>191</v>
      </c>
      <c r="AD349" s="72" t="s">
        <v>192</v>
      </c>
      <c r="AE349" s="72" t="s">
        <v>176</v>
      </c>
      <c r="AF349" s="81" t="str">
        <f t="shared" si="20"/>
        <v>Afridev Handpump</v>
      </c>
      <c r="AG349" s="72" t="s">
        <v>193</v>
      </c>
      <c r="AH349" s="72" t="s">
        <v>191</v>
      </c>
      <c r="AI349" s="72" t="s">
        <v>16432</v>
      </c>
      <c r="AL349" t="str">
        <f t="shared" si="21"/>
        <v>Protected</v>
      </c>
      <c r="AM349">
        <v>2018</v>
      </c>
      <c r="AN349" s="72" t="s">
        <v>191</v>
      </c>
      <c r="AQ349" t="str">
        <f t="shared" si="22"/>
        <v xml:space="preserve">Poor </v>
      </c>
      <c r="AR349" s="72" t="s">
        <v>194</v>
      </c>
      <c r="AU349" s="72" t="s">
        <v>195</v>
      </c>
      <c r="AV349" s="72" t="s">
        <v>194</v>
      </c>
      <c r="AY349" s="72" t="s">
        <v>191</v>
      </c>
      <c r="AZ349">
        <v>613</v>
      </c>
      <c r="BA349" s="72" t="s">
        <v>93</v>
      </c>
      <c r="BB349" s="72" t="s">
        <v>194</v>
      </c>
      <c r="BD349" s="72" t="s">
        <v>191</v>
      </c>
      <c r="BE349" s="73">
        <v>0.01</v>
      </c>
      <c r="BF349" s="72" t="s">
        <v>191</v>
      </c>
      <c r="BG349" s="72" t="s">
        <v>196</v>
      </c>
      <c r="BH349" s="72" t="s">
        <v>176</v>
      </c>
      <c r="BI349" s="81" t="str">
        <f t="shared" si="23"/>
        <v xml:space="preserve">Turbidity </v>
      </c>
      <c r="BJ349" s="72" t="s">
        <v>191</v>
      </c>
      <c r="BN349">
        <v>39</v>
      </c>
      <c r="BO349">
        <v>24</v>
      </c>
      <c r="BP349" s="72" t="s">
        <v>194</v>
      </c>
      <c r="BR349" s="72" t="s">
        <v>194</v>
      </c>
      <c r="BT349">
        <v>20</v>
      </c>
      <c r="BU349">
        <v>5</v>
      </c>
      <c r="BV349" s="72" t="s">
        <v>191</v>
      </c>
      <c r="BW349" s="72" t="s">
        <v>227</v>
      </c>
      <c r="BX349" t="s">
        <v>3580</v>
      </c>
    </row>
    <row r="350" spans="1:76" x14ac:dyDescent="0.45">
      <c r="A350" t="s">
        <v>3581</v>
      </c>
      <c r="B350" t="s">
        <v>176</v>
      </c>
      <c r="C350" t="s">
        <v>265</v>
      </c>
      <c r="D350" t="s">
        <v>3582</v>
      </c>
      <c r="E350" t="s">
        <v>3583</v>
      </c>
      <c r="F350" t="s">
        <v>3584</v>
      </c>
      <c r="G350">
        <v>9</v>
      </c>
      <c r="H350" s="72" t="s">
        <v>968</v>
      </c>
      <c r="I350" s="72" t="s">
        <v>182</v>
      </c>
      <c r="J350" s="72" t="s">
        <v>183</v>
      </c>
      <c r="K350" s="72" t="s">
        <v>184</v>
      </c>
      <c r="L350" s="72" t="s">
        <v>1246</v>
      </c>
      <c r="M350" s="72" t="s">
        <v>1246</v>
      </c>
      <c r="N350" s="72"/>
      <c r="O350" s="72"/>
      <c r="P350" s="72" t="s">
        <v>3585</v>
      </c>
      <c r="Q350" s="72" t="s">
        <v>3586</v>
      </c>
      <c r="R350" s="72" t="s">
        <v>3587</v>
      </c>
      <c r="S350" s="72" t="s">
        <v>3588</v>
      </c>
      <c r="T350" s="72" t="s">
        <v>3589</v>
      </c>
      <c r="U350" s="72" t="s">
        <v>251</v>
      </c>
      <c r="V350" s="72" t="s">
        <v>176</v>
      </c>
      <c r="W350">
        <v>382</v>
      </c>
      <c r="X350">
        <v>382</v>
      </c>
      <c r="Y350">
        <v>0</v>
      </c>
      <c r="Z350">
        <v>780</v>
      </c>
      <c r="AA350">
        <v>1910</v>
      </c>
      <c r="AB350">
        <v>0</v>
      </c>
      <c r="AC350" s="72" t="s">
        <v>191</v>
      </c>
      <c r="AD350" s="72" t="s">
        <v>192</v>
      </c>
      <c r="AE350" s="72" t="s">
        <v>176</v>
      </c>
      <c r="AF350" s="81" t="str">
        <f t="shared" si="20"/>
        <v>Afridev Handpump</v>
      </c>
      <c r="AG350" s="72" t="s">
        <v>193</v>
      </c>
      <c r="AH350" s="72" t="s">
        <v>191</v>
      </c>
      <c r="AI350" s="72" t="s">
        <v>16432</v>
      </c>
      <c r="AL350" t="str">
        <f t="shared" si="21"/>
        <v>Protected</v>
      </c>
      <c r="AM350">
        <v>1997</v>
      </c>
      <c r="AN350" s="72" t="s">
        <v>191</v>
      </c>
      <c r="AQ350" t="str">
        <f t="shared" si="22"/>
        <v xml:space="preserve">Poor </v>
      </c>
      <c r="AR350" s="72" t="s">
        <v>191</v>
      </c>
      <c r="AS350">
        <v>2</v>
      </c>
      <c r="AT350">
        <v>30</v>
      </c>
      <c r="AU350" s="72" t="s">
        <v>195</v>
      </c>
      <c r="AV350" s="72" t="s">
        <v>194</v>
      </c>
      <c r="AY350" s="72" t="s">
        <v>191</v>
      </c>
      <c r="AZ350">
        <v>611</v>
      </c>
      <c r="BA350" s="72" t="s">
        <v>93</v>
      </c>
      <c r="BB350" s="72" t="s">
        <v>194</v>
      </c>
      <c r="BD350" s="72" t="s">
        <v>191</v>
      </c>
      <c r="BE350" s="73">
        <v>0.03</v>
      </c>
      <c r="BF350" s="72" t="s">
        <v>191</v>
      </c>
      <c r="BG350" s="72" t="s">
        <v>196</v>
      </c>
      <c r="BH350" s="72" t="s">
        <v>176</v>
      </c>
      <c r="BI350" s="81" t="str">
        <f t="shared" si="23"/>
        <v xml:space="preserve">Turbidity </v>
      </c>
      <c r="BJ350" s="72" t="s">
        <v>191</v>
      </c>
      <c r="BN350">
        <v>40</v>
      </c>
      <c r="BO350">
        <v>24</v>
      </c>
      <c r="BP350" s="72" t="s">
        <v>194</v>
      </c>
      <c r="BR350" s="72" t="s">
        <v>194</v>
      </c>
      <c r="BT350">
        <v>20</v>
      </c>
      <c r="BU350">
        <v>2</v>
      </c>
      <c r="BV350" s="72" t="s">
        <v>191</v>
      </c>
      <c r="BW350" s="72" t="s">
        <v>227</v>
      </c>
      <c r="BX350" t="s">
        <v>3590</v>
      </c>
    </row>
    <row r="351" spans="1:76" x14ac:dyDescent="0.45">
      <c r="A351" t="s">
        <v>3591</v>
      </c>
      <c r="B351" t="s">
        <v>176</v>
      </c>
      <c r="C351" t="s">
        <v>265</v>
      </c>
      <c r="D351" t="s">
        <v>3592</v>
      </c>
      <c r="E351" t="s">
        <v>3593</v>
      </c>
      <c r="F351" t="s">
        <v>3594</v>
      </c>
      <c r="G351">
        <v>9</v>
      </c>
      <c r="H351" s="72" t="s">
        <v>1948</v>
      </c>
      <c r="I351" s="72" t="s">
        <v>182</v>
      </c>
      <c r="J351" s="72" t="s">
        <v>183</v>
      </c>
      <c r="K351" s="72" t="s">
        <v>184</v>
      </c>
      <c r="L351" s="72" t="s">
        <v>812</v>
      </c>
      <c r="M351" s="72" t="s">
        <v>861</v>
      </c>
      <c r="N351" s="72"/>
      <c r="O351" s="72"/>
      <c r="P351" s="72" t="s">
        <v>3595</v>
      </c>
      <c r="Q351" s="72" t="s">
        <v>3596</v>
      </c>
      <c r="R351" s="72" t="s">
        <v>1407</v>
      </c>
      <c r="S351" s="72" t="s">
        <v>3597</v>
      </c>
      <c r="T351" s="72" t="s">
        <v>3598</v>
      </c>
      <c r="U351" s="72" t="s">
        <v>226</v>
      </c>
      <c r="V351" s="72" t="s">
        <v>176</v>
      </c>
      <c r="W351">
        <v>275</v>
      </c>
      <c r="X351">
        <v>275</v>
      </c>
      <c r="Y351">
        <v>0</v>
      </c>
      <c r="Z351">
        <v>825</v>
      </c>
      <c r="AA351">
        <v>1375</v>
      </c>
      <c r="AB351">
        <v>0</v>
      </c>
      <c r="AC351" s="72" t="s">
        <v>191</v>
      </c>
      <c r="AD351" s="72" t="s">
        <v>192</v>
      </c>
      <c r="AE351" s="72" t="s">
        <v>176</v>
      </c>
      <c r="AF351" s="81" t="str">
        <f t="shared" si="20"/>
        <v>Afridev Handpump</v>
      </c>
      <c r="AG351" s="72" t="s">
        <v>193</v>
      </c>
      <c r="AH351" s="72" t="s">
        <v>191</v>
      </c>
      <c r="AI351" s="72" t="s">
        <v>16432</v>
      </c>
      <c r="AL351" t="str">
        <f t="shared" si="21"/>
        <v>Protected</v>
      </c>
      <c r="AM351">
        <v>2015</v>
      </c>
      <c r="AN351" s="72" t="s">
        <v>191</v>
      </c>
      <c r="AQ351" t="str">
        <f t="shared" si="22"/>
        <v xml:space="preserve">Poor </v>
      </c>
      <c r="AR351" s="72" t="s">
        <v>191</v>
      </c>
      <c r="AS351">
        <v>3</v>
      </c>
      <c r="AT351">
        <v>15</v>
      </c>
      <c r="AU351" s="72" t="s">
        <v>195</v>
      </c>
      <c r="AV351" s="72" t="s">
        <v>194</v>
      </c>
      <c r="AY351" s="72" t="s">
        <v>191</v>
      </c>
      <c r="AZ351">
        <v>615</v>
      </c>
      <c r="BA351" s="72" t="s">
        <v>93</v>
      </c>
      <c r="BB351" s="72" t="s">
        <v>194</v>
      </c>
      <c r="BD351" s="72" t="s">
        <v>191</v>
      </c>
      <c r="BE351" s="73">
        <v>0.13</v>
      </c>
      <c r="BF351" s="72" t="s">
        <v>191</v>
      </c>
      <c r="BG351" s="72" t="s">
        <v>196</v>
      </c>
      <c r="BH351" s="72" t="s">
        <v>176</v>
      </c>
      <c r="BI351" s="81" t="str">
        <f t="shared" si="23"/>
        <v xml:space="preserve">Turbidity </v>
      </c>
      <c r="BJ351" s="72" t="s">
        <v>191</v>
      </c>
      <c r="BN351">
        <v>79</v>
      </c>
      <c r="BO351">
        <v>24</v>
      </c>
      <c r="BP351" s="72" t="s">
        <v>194</v>
      </c>
      <c r="BR351" s="72" t="s">
        <v>194</v>
      </c>
      <c r="BT351">
        <v>20</v>
      </c>
      <c r="BU351">
        <v>2</v>
      </c>
      <c r="BV351" s="72" t="s">
        <v>191</v>
      </c>
      <c r="BW351" s="72" t="s">
        <v>227</v>
      </c>
      <c r="BX351" t="s">
        <v>3599</v>
      </c>
    </row>
    <row r="352" spans="1:76" x14ac:dyDescent="0.45">
      <c r="A352" t="s">
        <v>3600</v>
      </c>
      <c r="B352" t="s">
        <v>176</v>
      </c>
      <c r="C352" t="s">
        <v>339</v>
      </c>
      <c r="D352" t="s">
        <v>3601</v>
      </c>
      <c r="E352" t="s">
        <v>3602</v>
      </c>
      <c r="F352" t="s">
        <v>1355</v>
      </c>
      <c r="G352">
        <v>9</v>
      </c>
      <c r="H352" s="72" t="s">
        <v>3447</v>
      </c>
      <c r="I352" s="72" t="s">
        <v>182</v>
      </c>
      <c r="J352" s="72" t="s">
        <v>183</v>
      </c>
      <c r="K352" s="72" t="s">
        <v>184</v>
      </c>
      <c r="L352" s="72" t="s">
        <v>2926</v>
      </c>
      <c r="M352" s="72" t="s">
        <v>3511</v>
      </c>
      <c r="N352" s="72"/>
      <c r="O352" s="72"/>
      <c r="P352" s="72" t="s">
        <v>3603</v>
      </c>
      <c r="Q352" s="72" t="s">
        <v>3604</v>
      </c>
      <c r="R352" s="72" t="s">
        <v>1694</v>
      </c>
      <c r="S352" s="72" t="s">
        <v>3605</v>
      </c>
      <c r="T352" s="72" t="s">
        <v>3511</v>
      </c>
      <c r="U352" s="72" t="s">
        <v>251</v>
      </c>
      <c r="V352" s="72" t="s">
        <v>176</v>
      </c>
      <c r="W352">
        <v>80</v>
      </c>
      <c r="X352">
        <v>80</v>
      </c>
      <c r="Y352">
        <v>0</v>
      </c>
      <c r="Z352">
        <v>400</v>
      </c>
      <c r="AA352">
        <v>400</v>
      </c>
      <c r="AB352">
        <v>0</v>
      </c>
      <c r="AC352" s="72" t="s">
        <v>191</v>
      </c>
      <c r="AD352" s="72" t="s">
        <v>192</v>
      </c>
      <c r="AE352" s="72" t="s">
        <v>176</v>
      </c>
      <c r="AF352" s="81" t="str">
        <f t="shared" si="20"/>
        <v>Afridev Handpump</v>
      </c>
      <c r="AG352" s="72" t="s">
        <v>193</v>
      </c>
      <c r="AH352" s="72" t="s">
        <v>191</v>
      </c>
      <c r="AI352" s="72" t="s">
        <v>16432</v>
      </c>
      <c r="AL352" t="str">
        <f t="shared" si="21"/>
        <v>Protected</v>
      </c>
      <c r="AM352">
        <v>2007</v>
      </c>
      <c r="AN352" s="72" t="s">
        <v>191</v>
      </c>
      <c r="AQ352" t="str">
        <f t="shared" si="22"/>
        <v xml:space="preserve">Normal </v>
      </c>
      <c r="AR352" s="72" t="s">
        <v>194</v>
      </c>
      <c r="AU352" s="72" t="s">
        <v>195</v>
      </c>
      <c r="AV352" s="72" t="s">
        <v>194</v>
      </c>
      <c r="AY352" s="72" t="s">
        <v>191</v>
      </c>
      <c r="AZ352">
        <v>1431</v>
      </c>
      <c r="BA352" s="72" t="s">
        <v>213</v>
      </c>
      <c r="BB352" s="72" t="s">
        <v>194</v>
      </c>
      <c r="BD352" s="72" t="s">
        <v>191</v>
      </c>
      <c r="BE352" s="73">
        <v>1.47</v>
      </c>
      <c r="BF352" s="72" t="s">
        <v>191</v>
      </c>
      <c r="BG352" s="72" t="s">
        <v>196</v>
      </c>
      <c r="BH352" s="72" t="s">
        <v>176</v>
      </c>
      <c r="BI352" s="81" t="str">
        <f t="shared" si="23"/>
        <v xml:space="preserve">Turbidity </v>
      </c>
      <c r="BJ352" s="72" t="s">
        <v>191</v>
      </c>
      <c r="BN352">
        <v>75</v>
      </c>
      <c r="BO352">
        <v>24</v>
      </c>
      <c r="BP352" s="72" t="s">
        <v>194</v>
      </c>
      <c r="BR352" s="72" t="s">
        <v>194</v>
      </c>
      <c r="BT352">
        <v>40</v>
      </c>
      <c r="BU352">
        <v>160</v>
      </c>
      <c r="BV352" s="72" t="s">
        <v>191</v>
      </c>
      <c r="BW352" s="72" t="s">
        <v>197</v>
      </c>
      <c r="BX352" t="s">
        <v>3606</v>
      </c>
    </row>
    <row r="353" spans="1:76" x14ac:dyDescent="0.45">
      <c r="A353" t="s">
        <v>3607</v>
      </c>
      <c r="B353" t="s">
        <v>176</v>
      </c>
      <c r="C353" t="s">
        <v>457</v>
      </c>
      <c r="D353" t="s">
        <v>3608</v>
      </c>
      <c r="E353" t="s">
        <v>3609</v>
      </c>
      <c r="F353" t="s">
        <v>3610</v>
      </c>
      <c r="G353">
        <v>9</v>
      </c>
      <c r="H353" s="72" t="s">
        <v>3447</v>
      </c>
      <c r="I353" s="72" t="s">
        <v>182</v>
      </c>
      <c r="J353" s="72" t="s">
        <v>183</v>
      </c>
      <c r="K353" s="72" t="s">
        <v>184</v>
      </c>
      <c r="L353" s="72" t="s">
        <v>2926</v>
      </c>
      <c r="M353" s="72" t="s">
        <v>3611</v>
      </c>
      <c r="N353" s="72"/>
      <c r="O353" s="72"/>
      <c r="P353" s="72" t="s">
        <v>3612</v>
      </c>
      <c r="Q353" s="72" t="s">
        <v>3613</v>
      </c>
      <c r="R353" s="72" t="s">
        <v>3197</v>
      </c>
      <c r="S353" s="72" t="s">
        <v>3614</v>
      </c>
      <c r="T353" s="72" t="s">
        <v>3615</v>
      </c>
      <c r="U353" s="72" t="s">
        <v>226</v>
      </c>
      <c r="V353" s="72" t="s">
        <v>176</v>
      </c>
      <c r="W353">
        <v>300</v>
      </c>
      <c r="X353">
        <v>100</v>
      </c>
      <c r="Y353">
        <v>0</v>
      </c>
      <c r="Z353">
        <v>450</v>
      </c>
      <c r="AA353">
        <v>450</v>
      </c>
      <c r="AB353">
        <v>0</v>
      </c>
      <c r="AC353" s="72" t="s">
        <v>191</v>
      </c>
      <c r="AD353" s="72" t="s">
        <v>192</v>
      </c>
      <c r="AE353" s="72" t="s">
        <v>176</v>
      </c>
      <c r="AF353" s="81" t="str">
        <f t="shared" si="20"/>
        <v>Afridev Handpump</v>
      </c>
      <c r="AG353" s="72" t="s">
        <v>193</v>
      </c>
      <c r="AH353" s="72" t="s">
        <v>191</v>
      </c>
      <c r="AI353" s="72" t="s">
        <v>16432</v>
      </c>
      <c r="AL353" t="str">
        <f t="shared" si="21"/>
        <v>Protected</v>
      </c>
      <c r="AM353">
        <v>2015</v>
      </c>
      <c r="AN353" s="72" t="s">
        <v>191</v>
      </c>
      <c r="AQ353" t="str">
        <f t="shared" si="22"/>
        <v xml:space="preserve">Normal </v>
      </c>
      <c r="AR353" s="72" t="s">
        <v>194</v>
      </c>
      <c r="AU353" s="72" t="s">
        <v>195</v>
      </c>
      <c r="AV353" s="72" t="s">
        <v>194</v>
      </c>
      <c r="AY353" s="72" t="s">
        <v>191</v>
      </c>
      <c r="AZ353">
        <v>1620</v>
      </c>
      <c r="BA353" s="72" t="s">
        <v>93</v>
      </c>
      <c r="BB353" s="72" t="s">
        <v>194</v>
      </c>
      <c r="BD353" s="72" t="s">
        <v>191</v>
      </c>
      <c r="BE353" s="73">
        <v>0.26</v>
      </c>
      <c r="BF353" s="72" t="s">
        <v>191</v>
      </c>
      <c r="BG353" s="72" t="s">
        <v>196</v>
      </c>
      <c r="BH353" s="72" t="s">
        <v>176</v>
      </c>
      <c r="BI353" s="81" t="str">
        <f t="shared" si="23"/>
        <v xml:space="preserve">Turbidity </v>
      </c>
      <c r="BJ353" s="72" t="s">
        <v>191</v>
      </c>
      <c r="BN353">
        <v>68</v>
      </c>
      <c r="BO353">
        <v>24</v>
      </c>
      <c r="BP353" s="72" t="s">
        <v>194</v>
      </c>
      <c r="BR353" s="72" t="s">
        <v>194</v>
      </c>
      <c r="BT353">
        <v>40</v>
      </c>
      <c r="BU353">
        <v>20</v>
      </c>
      <c r="BV353" s="72" t="s">
        <v>191</v>
      </c>
      <c r="BW353" s="72" t="s">
        <v>197</v>
      </c>
      <c r="BX353" t="s">
        <v>3616</v>
      </c>
    </row>
    <row r="354" spans="1:76" x14ac:dyDescent="0.45">
      <c r="A354" t="s">
        <v>3617</v>
      </c>
      <c r="B354" t="s">
        <v>176</v>
      </c>
      <c r="C354" t="s">
        <v>230</v>
      </c>
      <c r="D354" t="s">
        <v>3618</v>
      </c>
      <c r="E354" t="s">
        <v>3619</v>
      </c>
      <c r="F354" t="s">
        <v>3620</v>
      </c>
      <c r="G354">
        <v>9</v>
      </c>
      <c r="H354" s="72" t="s">
        <v>3447</v>
      </c>
      <c r="I354" s="72" t="s">
        <v>182</v>
      </c>
      <c r="J354" s="72" t="s">
        <v>183</v>
      </c>
      <c r="K354" s="72" t="s">
        <v>220</v>
      </c>
      <c r="L354" s="72" t="s">
        <v>3520</v>
      </c>
      <c r="M354" s="72" t="s">
        <v>3531</v>
      </c>
      <c r="N354" s="72"/>
      <c r="O354" s="72"/>
      <c r="P354" s="72" t="s">
        <v>3621</v>
      </c>
      <c r="Q354" s="72" t="s">
        <v>3622</v>
      </c>
      <c r="R354" s="72" t="s">
        <v>981</v>
      </c>
      <c r="S354" s="72" t="s">
        <v>3623</v>
      </c>
      <c r="T354" s="72" t="s">
        <v>3531</v>
      </c>
      <c r="U354" s="72" t="s">
        <v>226</v>
      </c>
      <c r="V354" s="72" t="s">
        <v>176</v>
      </c>
      <c r="W354">
        <v>127</v>
      </c>
      <c r="X354">
        <v>127</v>
      </c>
      <c r="Y354">
        <v>0</v>
      </c>
      <c r="Z354">
        <v>65</v>
      </c>
      <c r="AA354">
        <v>635</v>
      </c>
      <c r="AB354">
        <v>0</v>
      </c>
      <c r="AC354" s="72" t="s">
        <v>191</v>
      </c>
      <c r="AD354" s="72" t="s">
        <v>192</v>
      </c>
      <c r="AE354" s="72" t="s">
        <v>176</v>
      </c>
      <c r="AF354" s="81" t="str">
        <f t="shared" si="20"/>
        <v>Afridev Handpump</v>
      </c>
      <c r="AG354" s="72" t="s">
        <v>193</v>
      </c>
      <c r="AH354" s="72" t="s">
        <v>191</v>
      </c>
      <c r="AI354" s="72" t="s">
        <v>16432</v>
      </c>
      <c r="AL354" t="str">
        <f t="shared" si="21"/>
        <v>Protected</v>
      </c>
      <c r="AM354">
        <v>2014</v>
      </c>
      <c r="AN354" s="72" t="s">
        <v>191</v>
      </c>
      <c r="AQ354" t="str">
        <f t="shared" si="22"/>
        <v xml:space="preserve">Normal </v>
      </c>
      <c r="AR354" s="72" t="s">
        <v>191</v>
      </c>
      <c r="AS354">
        <v>1</v>
      </c>
      <c r="AT354">
        <v>14</v>
      </c>
      <c r="AU354" s="72" t="s">
        <v>195</v>
      </c>
      <c r="AV354" s="72" t="s">
        <v>194</v>
      </c>
      <c r="AY354" s="72" t="s">
        <v>191</v>
      </c>
      <c r="AZ354">
        <v>1732</v>
      </c>
      <c r="BA354" s="72" t="s">
        <v>93</v>
      </c>
      <c r="BB354" s="72" t="s">
        <v>194</v>
      </c>
      <c r="BD354" s="72" t="s">
        <v>191</v>
      </c>
      <c r="BE354" s="73">
        <v>1.75</v>
      </c>
      <c r="BF354" s="72" t="s">
        <v>191</v>
      </c>
      <c r="BG354" s="72" t="s">
        <v>196</v>
      </c>
      <c r="BH354" s="72" t="s">
        <v>176</v>
      </c>
      <c r="BI354" s="81" t="str">
        <f t="shared" si="23"/>
        <v xml:space="preserve">Turbidity </v>
      </c>
      <c r="BJ354" s="72" t="s">
        <v>191</v>
      </c>
      <c r="BN354">
        <v>85</v>
      </c>
      <c r="BO354">
        <v>24</v>
      </c>
      <c r="BP354" s="72" t="s">
        <v>194</v>
      </c>
      <c r="BR354" s="72" t="s">
        <v>194</v>
      </c>
      <c r="BT354">
        <v>20</v>
      </c>
      <c r="BU354">
        <v>6</v>
      </c>
      <c r="BV354" s="72" t="s">
        <v>191</v>
      </c>
      <c r="BW354" s="72" t="s">
        <v>197</v>
      </c>
      <c r="BX354" t="s">
        <v>3624</v>
      </c>
    </row>
    <row r="355" spans="1:76" x14ac:dyDescent="0.45">
      <c r="A355" t="s">
        <v>3625</v>
      </c>
      <c r="B355" t="s">
        <v>176</v>
      </c>
      <c r="C355" t="s">
        <v>600</v>
      </c>
      <c r="D355" t="s">
        <v>3626</v>
      </c>
      <c r="E355" t="s">
        <v>3627</v>
      </c>
      <c r="F355" t="s">
        <v>3628</v>
      </c>
      <c r="G355">
        <v>9</v>
      </c>
      <c r="H355" s="72" t="s">
        <v>3447</v>
      </c>
      <c r="I355" s="72" t="s">
        <v>182</v>
      </c>
      <c r="J355" s="72" t="s">
        <v>183</v>
      </c>
      <c r="K355" s="72" t="s">
        <v>605</v>
      </c>
      <c r="L355" s="72" t="s">
        <v>605</v>
      </c>
      <c r="M355" s="72" t="s">
        <v>3629</v>
      </c>
      <c r="N355" s="72"/>
      <c r="O355" s="72"/>
      <c r="P355" s="72" t="s">
        <v>3630</v>
      </c>
      <c r="Q355" s="72" t="s">
        <v>3631</v>
      </c>
      <c r="R355" s="72" t="s">
        <v>1953</v>
      </c>
      <c r="S355" s="72" t="s">
        <v>3632</v>
      </c>
      <c r="T355" s="72" t="s">
        <v>3633</v>
      </c>
      <c r="U355" s="72" t="s">
        <v>226</v>
      </c>
      <c r="V355" s="72" t="s">
        <v>176</v>
      </c>
      <c r="W355">
        <v>206</v>
      </c>
      <c r="X355">
        <v>206</v>
      </c>
      <c r="Y355">
        <v>0</v>
      </c>
      <c r="Z355">
        <v>1640</v>
      </c>
      <c r="AA355">
        <v>1640</v>
      </c>
      <c r="AB355">
        <v>0</v>
      </c>
      <c r="AC355" s="72" t="s">
        <v>191</v>
      </c>
      <c r="AD355" s="72" t="s">
        <v>192</v>
      </c>
      <c r="AE355" s="72" t="s">
        <v>176</v>
      </c>
      <c r="AF355" s="81" t="str">
        <f t="shared" si="20"/>
        <v>Afridev Handpump</v>
      </c>
      <c r="AG355" s="72" t="s">
        <v>193</v>
      </c>
      <c r="AH355" s="72" t="s">
        <v>191</v>
      </c>
      <c r="AI355" s="72" t="s">
        <v>16432</v>
      </c>
      <c r="AL355" t="str">
        <f t="shared" si="21"/>
        <v>Protected</v>
      </c>
      <c r="AM355">
        <v>2014</v>
      </c>
      <c r="AN355" s="72" t="s">
        <v>191</v>
      </c>
      <c r="AQ355" t="str">
        <f t="shared" si="22"/>
        <v xml:space="preserve">Normal </v>
      </c>
      <c r="AR355" s="72" t="s">
        <v>194</v>
      </c>
      <c r="AU355" s="72" t="s">
        <v>195</v>
      </c>
      <c r="AV355" s="72" t="s">
        <v>194</v>
      </c>
      <c r="AY355" s="72" t="s">
        <v>191</v>
      </c>
      <c r="AZ355">
        <v>1318</v>
      </c>
      <c r="BA355" s="72" t="s">
        <v>93</v>
      </c>
      <c r="BB355" s="72" t="s">
        <v>194</v>
      </c>
      <c r="BD355" s="72" t="s">
        <v>191</v>
      </c>
      <c r="BE355" s="73">
        <v>0.14000000000000001</v>
      </c>
      <c r="BF355" s="72" t="s">
        <v>191</v>
      </c>
      <c r="BG355" s="72" t="s">
        <v>196</v>
      </c>
      <c r="BH355" s="72" t="s">
        <v>176</v>
      </c>
      <c r="BI355" s="81" t="str">
        <f t="shared" si="23"/>
        <v xml:space="preserve">Turbidity </v>
      </c>
      <c r="BJ355" s="72" t="s">
        <v>191</v>
      </c>
      <c r="BN355">
        <v>56</v>
      </c>
      <c r="BO355">
        <v>24</v>
      </c>
      <c r="BP355" s="72" t="s">
        <v>194</v>
      </c>
      <c r="BR355" s="72" t="s">
        <v>194</v>
      </c>
      <c r="BT355">
        <v>20</v>
      </c>
      <c r="BU355">
        <v>5</v>
      </c>
      <c r="BV355" s="72" t="s">
        <v>191</v>
      </c>
      <c r="BW355" s="72" t="s">
        <v>197</v>
      </c>
      <c r="BX355" t="s">
        <v>3634</v>
      </c>
    </row>
    <row r="356" spans="1:76" x14ac:dyDescent="0.45">
      <c r="A356" t="s">
        <v>3635</v>
      </c>
      <c r="B356" t="s">
        <v>176</v>
      </c>
      <c r="C356" t="s">
        <v>216</v>
      </c>
      <c r="D356" t="s">
        <v>3636</v>
      </c>
      <c r="E356" t="s">
        <v>3637</v>
      </c>
      <c r="F356" t="s">
        <v>3638</v>
      </c>
      <c r="G356">
        <v>9</v>
      </c>
      <c r="H356" s="72" t="s">
        <v>3447</v>
      </c>
      <c r="I356" s="72" t="s">
        <v>182</v>
      </c>
      <c r="J356" s="72" t="s">
        <v>183</v>
      </c>
      <c r="K356" s="72" t="s">
        <v>220</v>
      </c>
      <c r="L356" s="72" t="s">
        <v>1209</v>
      </c>
      <c r="M356" s="72" t="s">
        <v>3639</v>
      </c>
      <c r="N356" s="72"/>
      <c r="O356" s="72"/>
      <c r="P356" s="72" t="s">
        <v>3640</v>
      </c>
      <c r="Q356" s="72" t="s">
        <v>3641</v>
      </c>
      <c r="R356" s="72" t="s">
        <v>2118</v>
      </c>
      <c r="S356" s="72" t="s">
        <v>3642</v>
      </c>
      <c r="T356" s="72" t="s">
        <v>3639</v>
      </c>
      <c r="U356" s="72" t="s">
        <v>251</v>
      </c>
      <c r="V356" s="72" t="s">
        <v>176</v>
      </c>
      <c r="W356">
        <v>185</v>
      </c>
      <c r="X356">
        <v>185</v>
      </c>
      <c r="Y356">
        <v>0</v>
      </c>
      <c r="Z356">
        <v>361</v>
      </c>
      <c r="AA356">
        <v>925</v>
      </c>
      <c r="AB356">
        <v>0</v>
      </c>
      <c r="AC356" s="72" t="s">
        <v>191</v>
      </c>
      <c r="AD356" s="72" t="s">
        <v>192</v>
      </c>
      <c r="AE356" s="72" t="s">
        <v>176</v>
      </c>
      <c r="AF356" s="81" t="str">
        <f t="shared" si="20"/>
        <v>Afridev Handpump</v>
      </c>
      <c r="AG356" s="72" t="s">
        <v>193</v>
      </c>
      <c r="AH356" s="72" t="s">
        <v>191</v>
      </c>
      <c r="AI356" s="72" t="s">
        <v>16432</v>
      </c>
      <c r="AL356" t="str">
        <f t="shared" si="21"/>
        <v>Protected</v>
      </c>
      <c r="AM356">
        <v>2017</v>
      </c>
      <c r="AN356" s="72" t="s">
        <v>191</v>
      </c>
      <c r="AQ356" t="str">
        <f t="shared" si="22"/>
        <v xml:space="preserve">Normal </v>
      </c>
      <c r="AR356" s="72" t="s">
        <v>194</v>
      </c>
      <c r="AU356" s="72" t="s">
        <v>195</v>
      </c>
      <c r="AV356" s="72" t="s">
        <v>194</v>
      </c>
      <c r="AY356" s="72" t="s">
        <v>191</v>
      </c>
      <c r="AZ356">
        <v>930</v>
      </c>
      <c r="BA356" s="72" t="s">
        <v>93</v>
      </c>
      <c r="BB356" s="72" t="s">
        <v>194</v>
      </c>
      <c r="BD356" s="72" t="s">
        <v>191</v>
      </c>
      <c r="BE356" s="73">
        <v>0.25</v>
      </c>
      <c r="BF356" s="72" t="s">
        <v>191</v>
      </c>
      <c r="BG356" s="72" t="s">
        <v>196</v>
      </c>
      <c r="BH356" s="72" t="s">
        <v>176</v>
      </c>
      <c r="BI356" s="81" t="str">
        <f t="shared" si="23"/>
        <v xml:space="preserve">Turbidity </v>
      </c>
      <c r="BJ356" s="72" t="s">
        <v>191</v>
      </c>
      <c r="BN356">
        <v>62</v>
      </c>
      <c r="BO356">
        <v>24</v>
      </c>
      <c r="BP356" s="72" t="s">
        <v>194</v>
      </c>
      <c r="BR356" s="72" t="s">
        <v>194</v>
      </c>
      <c r="BT356">
        <v>20</v>
      </c>
      <c r="BU356">
        <v>5</v>
      </c>
      <c r="BV356" s="72" t="s">
        <v>191</v>
      </c>
      <c r="BW356" s="72" t="s">
        <v>197</v>
      </c>
      <c r="BX356" t="s">
        <v>3643</v>
      </c>
    </row>
    <row r="357" spans="1:76" x14ac:dyDescent="0.45">
      <c r="A357" t="s">
        <v>3644</v>
      </c>
      <c r="B357" t="s">
        <v>176</v>
      </c>
      <c r="C357" t="s">
        <v>216</v>
      </c>
      <c r="D357" t="s">
        <v>3645</v>
      </c>
      <c r="E357" t="s">
        <v>3646</v>
      </c>
      <c r="F357" t="s">
        <v>3647</v>
      </c>
      <c r="G357">
        <v>9</v>
      </c>
      <c r="H357" s="72" t="s">
        <v>3447</v>
      </c>
      <c r="I357" s="72" t="s">
        <v>182</v>
      </c>
      <c r="J357" s="72" t="s">
        <v>183</v>
      </c>
      <c r="K357" s="72" t="s">
        <v>220</v>
      </c>
      <c r="L357" s="72" t="s">
        <v>1209</v>
      </c>
      <c r="M357" s="72" t="s">
        <v>3639</v>
      </c>
      <c r="N357" s="72"/>
      <c r="O357" s="72"/>
      <c r="P357" s="72" t="s">
        <v>3648</v>
      </c>
      <c r="Q357" s="72" t="s">
        <v>3649</v>
      </c>
      <c r="R357" s="72" t="s">
        <v>2337</v>
      </c>
      <c r="S357" s="72" t="s">
        <v>3650</v>
      </c>
      <c r="T357" s="72" t="s">
        <v>3639</v>
      </c>
      <c r="U357" s="72" t="s">
        <v>226</v>
      </c>
      <c r="V357" s="72" t="s">
        <v>176</v>
      </c>
      <c r="W357">
        <v>185</v>
      </c>
      <c r="X357">
        <v>185</v>
      </c>
      <c r="Y357">
        <v>0</v>
      </c>
      <c r="Z357">
        <v>75</v>
      </c>
      <c r="AA357">
        <v>925</v>
      </c>
      <c r="AB357">
        <v>0</v>
      </c>
      <c r="AC357" s="72" t="s">
        <v>191</v>
      </c>
      <c r="AD357" s="72" t="s">
        <v>192</v>
      </c>
      <c r="AE357" s="72" t="s">
        <v>176</v>
      </c>
      <c r="AF357" s="81" t="str">
        <f t="shared" si="20"/>
        <v>Afridev Handpump</v>
      </c>
      <c r="AG357" s="72" t="s">
        <v>193</v>
      </c>
      <c r="AH357" s="72" t="s">
        <v>191</v>
      </c>
      <c r="AI357" s="72" t="s">
        <v>16432</v>
      </c>
      <c r="AL357" t="str">
        <f t="shared" si="21"/>
        <v>Protected</v>
      </c>
      <c r="AM357">
        <v>2007</v>
      </c>
      <c r="AN357" s="72" t="s">
        <v>191</v>
      </c>
      <c r="AQ357" t="str">
        <f t="shared" si="22"/>
        <v xml:space="preserve">Normal </v>
      </c>
      <c r="AR357" s="72" t="s">
        <v>194</v>
      </c>
      <c r="AU357" s="72" t="s">
        <v>195</v>
      </c>
      <c r="AV357" s="72" t="s">
        <v>194</v>
      </c>
      <c r="AY357" s="72" t="s">
        <v>191</v>
      </c>
      <c r="AZ357">
        <v>928</v>
      </c>
      <c r="BA357" s="72" t="s">
        <v>93</v>
      </c>
      <c r="BB357" s="72" t="s">
        <v>194</v>
      </c>
      <c r="BD357" s="72" t="s">
        <v>191</v>
      </c>
      <c r="BE357" s="73">
        <v>0.24</v>
      </c>
      <c r="BF357" s="72" t="s">
        <v>191</v>
      </c>
      <c r="BG357" s="72" t="s">
        <v>196</v>
      </c>
      <c r="BH357" s="72" t="s">
        <v>176</v>
      </c>
      <c r="BI357" s="81" t="str">
        <f t="shared" si="23"/>
        <v xml:space="preserve">Turbidity </v>
      </c>
      <c r="BJ357" s="72" t="s">
        <v>191</v>
      </c>
      <c r="BN357">
        <v>59</v>
      </c>
      <c r="BO357">
        <v>24</v>
      </c>
      <c r="BP357" s="72" t="s">
        <v>194</v>
      </c>
      <c r="BR357" s="72" t="s">
        <v>194</v>
      </c>
      <c r="BT357">
        <v>20</v>
      </c>
      <c r="BU357">
        <v>7</v>
      </c>
      <c r="BV357" s="72" t="s">
        <v>191</v>
      </c>
      <c r="BW357" s="72" t="s">
        <v>197</v>
      </c>
      <c r="BX357" t="s">
        <v>3651</v>
      </c>
    </row>
    <row r="358" spans="1:76" x14ac:dyDescent="0.45">
      <c r="A358" t="s">
        <v>3652</v>
      </c>
      <c r="B358" t="s">
        <v>176</v>
      </c>
      <c r="C358" t="s">
        <v>736</v>
      </c>
      <c r="D358" t="s">
        <v>3653</v>
      </c>
      <c r="E358" t="s">
        <v>3654</v>
      </c>
      <c r="F358" t="s">
        <v>3540</v>
      </c>
      <c r="G358">
        <v>9</v>
      </c>
      <c r="H358" s="72" t="s">
        <v>3447</v>
      </c>
      <c r="I358" s="72" t="s">
        <v>182</v>
      </c>
      <c r="J358" s="72" t="s">
        <v>183</v>
      </c>
      <c r="K358" s="72" t="s">
        <v>605</v>
      </c>
      <c r="L358" s="72" t="s">
        <v>605</v>
      </c>
      <c r="M358" s="72" t="s">
        <v>3629</v>
      </c>
      <c r="N358" s="72"/>
      <c r="O358" s="72"/>
      <c r="P358" s="72" t="s">
        <v>3655</v>
      </c>
      <c r="Q358" s="72" t="s">
        <v>3656</v>
      </c>
      <c r="R358" s="72" t="s">
        <v>1396</v>
      </c>
      <c r="S358" s="72" t="s">
        <v>3657</v>
      </c>
      <c r="T358" s="72" t="s">
        <v>3658</v>
      </c>
      <c r="U358" s="72" t="s">
        <v>226</v>
      </c>
      <c r="V358" s="72" t="s">
        <v>176</v>
      </c>
      <c r="W358">
        <v>430</v>
      </c>
      <c r="X358">
        <v>430</v>
      </c>
      <c r="Y358">
        <v>0</v>
      </c>
      <c r="Z358">
        <v>2150</v>
      </c>
      <c r="AA358">
        <v>2150</v>
      </c>
      <c r="AB358">
        <v>0</v>
      </c>
      <c r="AC358" s="72" t="s">
        <v>191</v>
      </c>
      <c r="AD358" s="72" t="s">
        <v>192</v>
      </c>
      <c r="AE358" s="72" t="s">
        <v>176</v>
      </c>
      <c r="AF358" s="81" t="str">
        <f t="shared" si="20"/>
        <v>Afridev Handpump</v>
      </c>
      <c r="AG358" s="72" t="s">
        <v>193</v>
      </c>
      <c r="AH358" s="72" t="s">
        <v>191</v>
      </c>
      <c r="AI358" s="72" t="s">
        <v>16432</v>
      </c>
      <c r="AL358" t="str">
        <f t="shared" si="21"/>
        <v>Protected</v>
      </c>
      <c r="AM358">
        <v>1996</v>
      </c>
      <c r="AN358" s="72" t="s">
        <v>191</v>
      </c>
      <c r="AQ358" t="str">
        <f t="shared" si="22"/>
        <v xml:space="preserve">Normal </v>
      </c>
      <c r="AR358" s="72" t="s">
        <v>194</v>
      </c>
      <c r="AU358" s="72" t="s">
        <v>195</v>
      </c>
      <c r="AV358" s="72" t="s">
        <v>194</v>
      </c>
      <c r="AY358" s="72" t="s">
        <v>191</v>
      </c>
      <c r="AZ358">
        <v>516</v>
      </c>
      <c r="BA358" s="75" t="s">
        <v>93</v>
      </c>
      <c r="BB358" s="72" t="s">
        <v>194</v>
      </c>
      <c r="BD358" s="72" t="s">
        <v>191</v>
      </c>
      <c r="BE358" s="73">
        <v>0.11</v>
      </c>
      <c r="BF358" s="72" t="s">
        <v>191</v>
      </c>
      <c r="BG358" s="72" t="s">
        <v>196</v>
      </c>
      <c r="BH358" s="72" t="s">
        <v>176</v>
      </c>
      <c r="BI358" s="81" t="str">
        <f t="shared" si="23"/>
        <v xml:space="preserve">Turbidity </v>
      </c>
      <c r="BJ358" s="72" t="s">
        <v>191</v>
      </c>
      <c r="BN358">
        <v>47</v>
      </c>
      <c r="BO358">
        <v>24</v>
      </c>
      <c r="BP358" s="72" t="s">
        <v>194</v>
      </c>
      <c r="BR358" s="72" t="s">
        <v>194</v>
      </c>
      <c r="BT358">
        <v>20</v>
      </c>
      <c r="BU358">
        <v>80</v>
      </c>
      <c r="BV358" s="72" t="s">
        <v>191</v>
      </c>
      <c r="BW358" s="72" t="s">
        <v>197</v>
      </c>
      <c r="BX358" t="s">
        <v>3659</v>
      </c>
    </row>
    <row r="359" spans="1:76" x14ac:dyDescent="0.45">
      <c r="A359" t="s">
        <v>3660</v>
      </c>
      <c r="B359" t="s">
        <v>176</v>
      </c>
      <c r="C359" t="s">
        <v>216</v>
      </c>
      <c r="D359" t="s">
        <v>3661</v>
      </c>
      <c r="E359" t="s">
        <v>3662</v>
      </c>
      <c r="F359" t="s">
        <v>3663</v>
      </c>
      <c r="G359">
        <v>9</v>
      </c>
      <c r="H359" s="72" t="s">
        <v>3447</v>
      </c>
      <c r="I359" s="72" t="s">
        <v>182</v>
      </c>
      <c r="J359" s="72" t="s">
        <v>183</v>
      </c>
      <c r="K359" s="72" t="s">
        <v>220</v>
      </c>
      <c r="L359" s="72" t="s">
        <v>1209</v>
      </c>
      <c r="M359" s="72" t="s">
        <v>3639</v>
      </c>
      <c r="N359" s="72"/>
      <c r="O359" s="72"/>
      <c r="P359" s="72" t="s">
        <v>3664</v>
      </c>
      <c r="Q359" s="72" t="s">
        <v>3665</v>
      </c>
      <c r="R359" s="72" t="s">
        <v>2930</v>
      </c>
      <c r="S359" s="72" t="s">
        <v>3666</v>
      </c>
      <c r="T359" s="72" t="s">
        <v>3639</v>
      </c>
      <c r="U359" s="72" t="s">
        <v>251</v>
      </c>
      <c r="V359" s="72" t="s">
        <v>176</v>
      </c>
      <c r="W359">
        <v>185</v>
      </c>
      <c r="X359">
        <v>185</v>
      </c>
      <c r="Y359">
        <v>0</v>
      </c>
      <c r="Z359">
        <v>150</v>
      </c>
      <c r="AA359">
        <v>925</v>
      </c>
      <c r="AB359">
        <v>0</v>
      </c>
      <c r="AC359" s="72" t="s">
        <v>191</v>
      </c>
      <c r="AD359" s="72" t="s">
        <v>192</v>
      </c>
      <c r="AE359" s="72" t="s">
        <v>176</v>
      </c>
      <c r="AF359" s="81" t="str">
        <f t="shared" si="20"/>
        <v>Afridev Handpump</v>
      </c>
      <c r="AG359" s="72" t="s">
        <v>193</v>
      </c>
      <c r="AH359" s="72" t="s">
        <v>191</v>
      </c>
      <c r="AI359" s="72" t="s">
        <v>16432</v>
      </c>
      <c r="AL359" t="str">
        <f t="shared" si="21"/>
        <v>Protected</v>
      </c>
      <c r="AM359">
        <v>2007</v>
      </c>
      <c r="AN359" s="72" t="s">
        <v>191</v>
      </c>
      <c r="AQ359" t="str">
        <f t="shared" si="22"/>
        <v xml:space="preserve">Poor </v>
      </c>
      <c r="AR359" s="72" t="s">
        <v>194</v>
      </c>
      <c r="AU359" s="72" t="s">
        <v>195</v>
      </c>
      <c r="AV359" s="72" t="s">
        <v>194</v>
      </c>
      <c r="AY359" s="72" t="s">
        <v>191</v>
      </c>
      <c r="AZ359">
        <v>929</v>
      </c>
      <c r="BA359" s="72" t="s">
        <v>93</v>
      </c>
      <c r="BB359" s="72" t="s">
        <v>194</v>
      </c>
      <c r="BD359" s="72" t="s">
        <v>191</v>
      </c>
      <c r="BE359" s="73">
        <v>0.36</v>
      </c>
      <c r="BF359" s="72" t="s">
        <v>191</v>
      </c>
      <c r="BG359" s="72" t="s">
        <v>196</v>
      </c>
      <c r="BH359" s="72" t="s">
        <v>176</v>
      </c>
      <c r="BI359" s="81" t="str">
        <f t="shared" si="23"/>
        <v xml:space="preserve">Turbidity </v>
      </c>
      <c r="BJ359" s="72" t="s">
        <v>191</v>
      </c>
      <c r="BN359">
        <v>71</v>
      </c>
      <c r="BO359">
        <v>24</v>
      </c>
      <c r="BP359" s="72" t="s">
        <v>194</v>
      </c>
      <c r="BR359" s="72" t="s">
        <v>194</v>
      </c>
      <c r="BT359">
        <v>20</v>
      </c>
      <c r="BU359">
        <v>4</v>
      </c>
      <c r="BV359" s="72" t="s">
        <v>191</v>
      </c>
      <c r="BW359" s="72" t="s">
        <v>227</v>
      </c>
      <c r="BX359" t="s">
        <v>3667</v>
      </c>
    </row>
    <row r="360" spans="1:76" x14ac:dyDescent="0.45">
      <c r="A360" t="s">
        <v>3668</v>
      </c>
      <c r="B360" t="s">
        <v>176</v>
      </c>
      <c r="C360" t="s">
        <v>230</v>
      </c>
      <c r="D360" t="s">
        <v>3669</v>
      </c>
      <c r="E360" t="s">
        <v>3670</v>
      </c>
      <c r="F360" t="s">
        <v>3671</v>
      </c>
      <c r="G360">
        <v>9</v>
      </c>
      <c r="H360" s="72" t="s">
        <v>3447</v>
      </c>
      <c r="I360" s="72" t="s">
        <v>182</v>
      </c>
      <c r="J360" s="72" t="s">
        <v>183</v>
      </c>
      <c r="K360" s="72" t="s">
        <v>220</v>
      </c>
      <c r="L360" s="72" t="s">
        <v>3520</v>
      </c>
      <c r="M360" s="72" t="s">
        <v>3531</v>
      </c>
      <c r="N360" s="72"/>
      <c r="O360" s="72"/>
      <c r="P360" s="72" t="s">
        <v>3672</v>
      </c>
      <c r="Q360" s="72" t="s">
        <v>3673</v>
      </c>
      <c r="R360" s="72" t="s">
        <v>1665</v>
      </c>
      <c r="S360" s="72" t="s">
        <v>3674</v>
      </c>
      <c r="T360" s="72" t="s">
        <v>3675</v>
      </c>
      <c r="U360" s="72" t="s">
        <v>190</v>
      </c>
      <c r="V360" s="72" t="s">
        <v>176</v>
      </c>
      <c r="W360">
        <v>127</v>
      </c>
      <c r="X360">
        <v>127</v>
      </c>
      <c r="Y360">
        <v>0</v>
      </c>
      <c r="Z360">
        <v>340</v>
      </c>
      <c r="AA360">
        <v>635</v>
      </c>
      <c r="AB360">
        <v>0</v>
      </c>
      <c r="AC360" s="72" t="s">
        <v>191</v>
      </c>
      <c r="AD360" s="72" t="s">
        <v>192</v>
      </c>
      <c r="AE360" s="72" t="s">
        <v>176</v>
      </c>
      <c r="AF360" s="81" t="str">
        <f t="shared" si="20"/>
        <v>Afridev Handpump</v>
      </c>
      <c r="AG360" s="72" t="s">
        <v>193</v>
      </c>
      <c r="AH360" s="72" t="s">
        <v>191</v>
      </c>
      <c r="AI360" s="72" t="s">
        <v>16432</v>
      </c>
      <c r="AL360" t="str">
        <f t="shared" si="21"/>
        <v>Protected</v>
      </c>
      <c r="AM360">
        <v>2017</v>
      </c>
      <c r="AN360" s="72" t="s">
        <v>191</v>
      </c>
      <c r="AQ360" t="str">
        <f t="shared" si="22"/>
        <v xml:space="preserve">Normal </v>
      </c>
      <c r="AR360" s="72" t="s">
        <v>191</v>
      </c>
      <c r="AS360">
        <v>1</v>
      </c>
      <c r="AT360">
        <v>31</v>
      </c>
      <c r="AU360" s="72" t="s">
        <v>195</v>
      </c>
      <c r="AV360" s="72" t="s">
        <v>194</v>
      </c>
      <c r="AY360" s="72" t="s">
        <v>191</v>
      </c>
      <c r="AZ360">
        <v>1733</v>
      </c>
      <c r="BA360" s="72" t="s">
        <v>93</v>
      </c>
      <c r="BB360" s="72" t="s">
        <v>194</v>
      </c>
      <c r="BD360" s="72" t="s">
        <v>191</v>
      </c>
      <c r="BE360" s="73">
        <v>0.19</v>
      </c>
      <c r="BF360" s="72" t="s">
        <v>191</v>
      </c>
      <c r="BG360" s="72" t="s">
        <v>196</v>
      </c>
      <c r="BH360" s="72" t="s">
        <v>176</v>
      </c>
      <c r="BI360" s="81" t="str">
        <f t="shared" si="23"/>
        <v xml:space="preserve">Turbidity </v>
      </c>
      <c r="BJ360" s="72" t="s">
        <v>191</v>
      </c>
      <c r="BN360">
        <v>70</v>
      </c>
      <c r="BO360">
        <v>24</v>
      </c>
      <c r="BP360" s="72" t="s">
        <v>194</v>
      </c>
      <c r="BR360" s="72" t="s">
        <v>194</v>
      </c>
      <c r="BT360">
        <v>20</v>
      </c>
      <c r="BU360">
        <v>6</v>
      </c>
      <c r="BV360" s="72" t="s">
        <v>191</v>
      </c>
      <c r="BW360" s="72" t="s">
        <v>197</v>
      </c>
      <c r="BX360" t="s">
        <v>3676</v>
      </c>
    </row>
    <row r="361" spans="1:76" x14ac:dyDescent="0.45">
      <c r="A361" t="s">
        <v>3677</v>
      </c>
      <c r="B361" t="s">
        <v>176</v>
      </c>
      <c r="C361" t="s">
        <v>230</v>
      </c>
      <c r="D361" t="s">
        <v>3678</v>
      </c>
      <c r="E361" t="s">
        <v>3679</v>
      </c>
      <c r="F361" t="s">
        <v>3680</v>
      </c>
      <c r="G361">
        <v>9</v>
      </c>
      <c r="H361" s="72" t="s">
        <v>3447</v>
      </c>
      <c r="I361" s="72" t="s">
        <v>182</v>
      </c>
      <c r="J361" s="72" t="s">
        <v>183</v>
      </c>
      <c r="K361" s="72" t="s">
        <v>220</v>
      </c>
      <c r="L361" s="72" t="s">
        <v>3520</v>
      </c>
      <c r="M361" s="72" t="s">
        <v>3531</v>
      </c>
      <c r="N361" s="72"/>
      <c r="O361" s="72"/>
      <c r="P361" s="72" t="s">
        <v>3681</v>
      </c>
      <c r="Q361" s="72" t="s">
        <v>3682</v>
      </c>
      <c r="R361" s="72" t="s">
        <v>3683</v>
      </c>
      <c r="S361" s="72" t="s">
        <v>3684</v>
      </c>
      <c r="T361" s="72" t="s">
        <v>3685</v>
      </c>
      <c r="U361" s="72" t="s">
        <v>190</v>
      </c>
      <c r="V361" s="72" t="s">
        <v>176</v>
      </c>
      <c r="W361">
        <v>127</v>
      </c>
      <c r="X361">
        <v>127</v>
      </c>
      <c r="Y361">
        <v>0</v>
      </c>
      <c r="Z361">
        <v>340</v>
      </c>
      <c r="AA361">
        <v>635</v>
      </c>
      <c r="AB361">
        <v>0</v>
      </c>
      <c r="AC361" s="72" t="s">
        <v>191</v>
      </c>
      <c r="AD361" s="72" t="s">
        <v>192</v>
      </c>
      <c r="AE361" s="72" t="s">
        <v>176</v>
      </c>
      <c r="AF361" s="81" t="str">
        <f t="shared" si="20"/>
        <v>Afridev Handpump</v>
      </c>
      <c r="AG361" s="72" t="s">
        <v>193</v>
      </c>
      <c r="AH361" s="72" t="s">
        <v>191</v>
      </c>
      <c r="AI361" s="72" t="s">
        <v>16432</v>
      </c>
      <c r="AL361" t="str">
        <f t="shared" si="21"/>
        <v>Protected</v>
      </c>
      <c r="AM361">
        <v>2000</v>
      </c>
      <c r="AN361" s="72" t="s">
        <v>191</v>
      </c>
      <c r="AQ361" t="str">
        <f t="shared" si="22"/>
        <v xml:space="preserve">Normal </v>
      </c>
      <c r="AR361" s="72" t="s">
        <v>194</v>
      </c>
      <c r="AU361" s="72" t="s">
        <v>195</v>
      </c>
      <c r="AV361" s="72" t="s">
        <v>194</v>
      </c>
      <c r="AY361" s="72" t="s">
        <v>191</v>
      </c>
      <c r="AZ361">
        <v>1734</v>
      </c>
      <c r="BA361" s="72" t="s">
        <v>93</v>
      </c>
      <c r="BB361" s="72" t="s">
        <v>194</v>
      </c>
      <c r="BD361" s="72" t="s">
        <v>191</v>
      </c>
      <c r="BE361" s="73">
        <v>0.48</v>
      </c>
      <c r="BF361" s="72" t="s">
        <v>191</v>
      </c>
      <c r="BG361" s="72" t="s">
        <v>196</v>
      </c>
      <c r="BH361" s="72" t="s">
        <v>176</v>
      </c>
      <c r="BI361" s="81" t="str">
        <f t="shared" si="23"/>
        <v xml:space="preserve">Turbidity </v>
      </c>
      <c r="BJ361" s="72" t="s">
        <v>191</v>
      </c>
      <c r="BN361">
        <v>60</v>
      </c>
      <c r="BO361">
        <v>24</v>
      </c>
      <c r="BP361" s="72" t="s">
        <v>194</v>
      </c>
      <c r="BR361" s="72" t="s">
        <v>194</v>
      </c>
      <c r="BT361">
        <v>20</v>
      </c>
      <c r="BU361">
        <v>6</v>
      </c>
      <c r="BV361" s="72" t="s">
        <v>191</v>
      </c>
      <c r="BW361" s="72" t="s">
        <v>197</v>
      </c>
      <c r="BX361" t="s">
        <v>3686</v>
      </c>
    </row>
    <row r="362" spans="1:76" x14ac:dyDescent="0.45">
      <c r="A362" t="s">
        <v>3687</v>
      </c>
      <c r="B362" t="s">
        <v>176</v>
      </c>
      <c r="C362" t="s">
        <v>457</v>
      </c>
      <c r="D362" t="s">
        <v>3688</v>
      </c>
      <c r="E362" t="s">
        <v>3689</v>
      </c>
      <c r="F362" t="s">
        <v>3690</v>
      </c>
      <c r="G362">
        <v>9</v>
      </c>
      <c r="H362" s="72" t="s">
        <v>3447</v>
      </c>
      <c r="I362" s="72" t="s">
        <v>182</v>
      </c>
      <c r="J362" s="72" t="s">
        <v>183</v>
      </c>
      <c r="K362" s="72" t="s">
        <v>184</v>
      </c>
      <c r="L362" s="72" t="s">
        <v>2926</v>
      </c>
      <c r="M362" s="72" t="s">
        <v>3492</v>
      </c>
      <c r="N362" s="72"/>
      <c r="O362" s="72"/>
      <c r="P362" s="72" t="s">
        <v>3691</v>
      </c>
      <c r="Q362" s="72" t="s">
        <v>3692</v>
      </c>
      <c r="R362" s="72" t="s">
        <v>3031</v>
      </c>
      <c r="S362" s="72" t="s">
        <v>3693</v>
      </c>
      <c r="T362" s="72" t="s">
        <v>3492</v>
      </c>
      <c r="U362" s="72" t="s">
        <v>251</v>
      </c>
      <c r="V362" s="72" t="s">
        <v>176</v>
      </c>
      <c r="W362">
        <v>450</v>
      </c>
      <c r="X362">
        <v>50</v>
      </c>
      <c r="Y362">
        <v>0</v>
      </c>
      <c r="Z362">
        <v>250</v>
      </c>
      <c r="AA362">
        <v>250</v>
      </c>
      <c r="AB362">
        <v>0</v>
      </c>
      <c r="AC362" s="72" t="s">
        <v>191</v>
      </c>
      <c r="AD362" s="72" t="s">
        <v>192</v>
      </c>
      <c r="AE362" s="72" t="s">
        <v>176</v>
      </c>
      <c r="AF362" s="81" t="str">
        <f t="shared" si="20"/>
        <v>Afridev Handpump</v>
      </c>
      <c r="AG362" s="72" t="s">
        <v>193</v>
      </c>
      <c r="AH362" s="72" t="s">
        <v>191</v>
      </c>
      <c r="AI362" s="72" t="s">
        <v>16432</v>
      </c>
      <c r="AL362" t="str">
        <f t="shared" si="21"/>
        <v>Protected</v>
      </c>
      <c r="AM362">
        <v>1999</v>
      </c>
      <c r="AN362" s="72" t="s">
        <v>191</v>
      </c>
      <c r="AQ362" t="str">
        <f t="shared" si="22"/>
        <v xml:space="preserve">Normal </v>
      </c>
      <c r="AR362" s="72" t="s">
        <v>194</v>
      </c>
      <c r="AU362" s="72" t="s">
        <v>195</v>
      </c>
      <c r="AV362" s="72" t="s">
        <v>194</v>
      </c>
      <c r="AY362" s="72" t="s">
        <v>191</v>
      </c>
      <c r="AZ362">
        <v>1621</v>
      </c>
      <c r="BA362" s="72" t="s">
        <v>93</v>
      </c>
      <c r="BB362" s="72" t="s">
        <v>194</v>
      </c>
      <c r="BD362" s="72" t="s">
        <v>191</v>
      </c>
      <c r="BE362" s="73">
        <v>0.31</v>
      </c>
      <c r="BF362" s="72" t="s">
        <v>191</v>
      </c>
      <c r="BG362" s="72" t="s">
        <v>196</v>
      </c>
      <c r="BH362" s="72" t="s">
        <v>176</v>
      </c>
      <c r="BI362" s="81" t="str">
        <f t="shared" si="23"/>
        <v xml:space="preserve">Turbidity </v>
      </c>
      <c r="BJ362" s="72" t="s">
        <v>191</v>
      </c>
      <c r="BN362">
        <v>78</v>
      </c>
      <c r="BO362">
        <v>24</v>
      </c>
      <c r="BP362" s="72" t="s">
        <v>194</v>
      </c>
      <c r="BR362" s="72" t="s">
        <v>194</v>
      </c>
      <c r="BT362">
        <v>20</v>
      </c>
      <c r="BU362">
        <v>20</v>
      </c>
      <c r="BV362" s="72" t="s">
        <v>191</v>
      </c>
      <c r="BW362" s="72" t="s">
        <v>197</v>
      </c>
      <c r="BX362" t="s">
        <v>3694</v>
      </c>
    </row>
    <row r="363" spans="1:76" x14ac:dyDescent="0.45">
      <c r="A363" t="s">
        <v>3695</v>
      </c>
      <c r="B363" t="s">
        <v>176</v>
      </c>
      <c r="C363" t="s">
        <v>230</v>
      </c>
      <c r="D363" t="s">
        <v>3696</v>
      </c>
      <c r="E363" t="s">
        <v>3697</v>
      </c>
      <c r="F363" t="s">
        <v>2982</v>
      </c>
      <c r="G363">
        <v>9</v>
      </c>
      <c r="H363" s="72" t="s">
        <v>3447</v>
      </c>
      <c r="I363" s="72" t="s">
        <v>182</v>
      </c>
      <c r="J363" s="72" t="s">
        <v>183</v>
      </c>
      <c r="K363" s="72" t="s">
        <v>220</v>
      </c>
      <c r="L363" s="72" t="s">
        <v>3520</v>
      </c>
      <c r="M363" s="72" t="s">
        <v>3531</v>
      </c>
      <c r="N363" s="72"/>
      <c r="O363" s="72"/>
      <c r="P363" s="72" t="s">
        <v>3698</v>
      </c>
      <c r="Q363" s="72" t="s">
        <v>3699</v>
      </c>
      <c r="R363" s="72" t="s">
        <v>411</v>
      </c>
      <c r="S363" s="72" t="s">
        <v>3700</v>
      </c>
      <c r="T363" s="72" t="s">
        <v>3685</v>
      </c>
      <c r="U363" s="72" t="s">
        <v>226</v>
      </c>
      <c r="V363" s="72" t="s">
        <v>176</v>
      </c>
      <c r="W363">
        <v>127</v>
      </c>
      <c r="X363">
        <v>127</v>
      </c>
      <c r="Y363">
        <v>0</v>
      </c>
      <c r="Z363">
        <v>50</v>
      </c>
      <c r="AA363">
        <v>635</v>
      </c>
      <c r="AB363">
        <v>0</v>
      </c>
      <c r="AC363" s="72" t="s">
        <v>191</v>
      </c>
      <c r="AD363" s="72" t="s">
        <v>192</v>
      </c>
      <c r="AE363" s="72" t="s">
        <v>176</v>
      </c>
      <c r="AF363" s="81" t="str">
        <f t="shared" si="20"/>
        <v>Afridev Handpump</v>
      </c>
      <c r="AG363" s="72" t="s">
        <v>193</v>
      </c>
      <c r="AH363" s="72" t="s">
        <v>191</v>
      </c>
      <c r="AI363" s="72" t="s">
        <v>16432</v>
      </c>
      <c r="AL363" t="str">
        <f t="shared" si="21"/>
        <v>Protected</v>
      </c>
      <c r="AM363">
        <v>2016</v>
      </c>
      <c r="AN363" s="72" t="s">
        <v>191</v>
      </c>
      <c r="AQ363" t="str">
        <f t="shared" si="22"/>
        <v xml:space="preserve">Poor </v>
      </c>
      <c r="AR363" s="72" t="s">
        <v>194</v>
      </c>
      <c r="AU363" s="72" t="s">
        <v>195</v>
      </c>
      <c r="AV363" s="72" t="s">
        <v>194</v>
      </c>
      <c r="AY363" s="72" t="s">
        <v>191</v>
      </c>
      <c r="AZ363">
        <v>1735</v>
      </c>
      <c r="BA363" s="72" t="s">
        <v>93</v>
      </c>
      <c r="BB363" s="72" t="s">
        <v>194</v>
      </c>
      <c r="BD363" s="72" t="s">
        <v>191</v>
      </c>
      <c r="BE363" s="73">
        <v>0.77</v>
      </c>
      <c r="BF363" s="72" t="s">
        <v>191</v>
      </c>
      <c r="BG363" s="72" t="s">
        <v>196</v>
      </c>
      <c r="BH363" s="72" t="s">
        <v>176</v>
      </c>
      <c r="BI363" s="81" t="str">
        <f t="shared" si="23"/>
        <v xml:space="preserve">Turbidity </v>
      </c>
      <c r="BJ363" s="72" t="s">
        <v>191</v>
      </c>
      <c r="BN363">
        <v>130</v>
      </c>
      <c r="BO363">
        <v>24</v>
      </c>
      <c r="BP363" s="72" t="s">
        <v>194</v>
      </c>
      <c r="BR363" s="72" t="s">
        <v>194</v>
      </c>
      <c r="BT363">
        <v>40</v>
      </c>
      <c r="BU363">
        <v>6</v>
      </c>
      <c r="BV363" s="72" t="s">
        <v>191</v>
      </c>
      <c r="BW363" s="72" t="s">
        <v>227</v>
      </c>
      <c r="BX363" t="s">
        <v>3701</v>
      </c>
    </row>
    <row r="364" spans="1:76" x14ac:dyDescent="0.45">
      <c r="A364" t="s">
        <v>3702</v>
      </c>
      <c r="B364" t="s">
        <v>176</v>
      </c>
      <c r="C364" t="s">
        <v>265</v>
      </c>
      <c r="D364" t="s">
        <v>3703</v>
      </c>
      <c r="E364" t="s">
        <v>3704</v>
      </c>
      <c r="F364" t="s">
        <v>3705</v>
      </c>
      <c r="G364">
        <v>9</v>
      </c>
      <c r="H364" s="72" t="s">
        <v>968</v>
      </c>
      <c r="I364" s="72" t="s">
        <v>182</v>
      </c>
      <c r="J364" s="72" t="s">
        <v>183</v>
      </c>
      <c r="K364" s="72" t="s">
        <v>184</v>
      </c>
      <c r="L364" s="72" t="s">
        <v>1246</v>
      </c>
      <c r="M364" s="72" t="s">
        <v>1246</v>
      </c>
      <c r="N364" s="72"/>
      <c r="O364" s="72"/>
      <c r="P364" s="72" t="s">
        <v>3706</v>
      </c>
      <c r="Q364" s="72" t="s">
        <v>3707</v>
      </c>
      <c r="R364" s="72" t="s">
        <v>3708</v>
      </c>
      <c r="S364" s="72" t="s">
        <v>3709</v>
      </c>
      <c r="T364" s="72" t="s">
        <v>3710</v>
      </c>
      <c r="U364" s="72" t="s">
        <v>190</v>
      </c>
      <c r="V364" s="72" t="s">
        <v>176</v>
      </c>
      <c r="W364">
        <v>382</v>
      </c>
      <c r="X364">
        <v>382</v>
      </c>
      <c r="Y364">
        <v>0</v>
      </c>
      <c r="Z364">
        <v>560</v>
      </c>
      <c r="AA364">
        <v>1910</v>
      </c>
      <c r="AB364">
        <v>0</v>
      </c>
      <c r="AC364" s="72" t="s">
        <v>191</v>
      </c>
      <c r="AD364" s="72" t="s">
        <v>192</v>
      </c>
      <c r="AE364" s="72" t="s">
        <v>176</v>
      </c>
      <c r="AF364" s="81" t="str">
        <f t="shared" si="20"/>
        <v>Afridev Handpump</v>
      </c>
      <c r="AG364" s="72" t="s">
        <v>193</v>
      </c>
      <c r="AH364" s="72" t="s">
        <v>191</v>
      </c>
      <c r="AI364" s="72" t="s">
        <v>16432</v>
      </c>
      <c r="AL364" t="str">
        <f t="shared" si="21"/>
        <v>Protected</v>
      </c>
      <c r="AM364">
        <v>2011</v>
      </c>
      <c r="AN364" s="72" t="s">
        <v>191</v>
      </c>
      <c r="AQ364" t="str">
        <f t="shared" si="22"/>
        <v xml:space="preserve">Poor </v>
      </c>
      <c r="AR364" s="72" t="s">
        <v>191</v>
      </c>
      <c r="AS364">
        <v>1</v>
      </c>
      <c r="AT364">
        <v>25</v>
      </c>
      <c r="AU364" s="72" t="s">
        <v>195</v>
      </c>
      <c r="AV364" s="72" t="s">
        <v>194</v>
      </c>
      <c r="AY364" s="72" t="s">
        <v>191</v>
      </c>
      <c r="AZ364">
        <v>613</v>
      </c>
      <c r="BA364" s="72" t="s">
        <v>93</v>
      </c>
      <c r="BB364" s="72" t="s">
        <v>194</v>
      </c>
      <c r="BD364" s="72" t="s">
        <v>191</v>
      </c>
      <c r="BE364" s="73">
        <v>0.11</v>
      </c>
      <c r="BF364" s="72" t="s">
        <v>191</v>
      </c>
      <c r="BG364" s="72" t="s">
        <v>196</v>
      </c>
      <c r="BH364" s="72" t="s">
        <v>176</v>
      </c>
      <c r="BI364" s="81" t="str">
        <f t="shared" si="23"/>
        <v xml:space="preserve">Turbidity </v>
      </c>
      <c r="BJ364" s="72" t="s">
        <v>191</v>
      </c>
      <c r="BN364">
        <v>120</v>
      </c>
      <c r="BO364">
        <v>24</v>
      </c>
      <c r="BP364" s="72" t="s">
        <v>194</v>
      </c>
      <c r="BR364" s="72" t="s">
        <v>194</v>
      </c>
      <c r="BT364">
        <v>20</v>
      </c>
      <c r="BU364">
        <v>2</v>
      </c>
      <c r="BV364" s="72" t="s">
        <v>191</v>
      </c>
      <c r="BW364" s="72" t="s">
        <v>227</v>
      </c>
      <c r="BX364" t="s">
        <v>3711</v>
      </c>
    </row>
    <row r="365" spans="1:76" x14ac:dyDescent="0.45">
      <c r="A365" t="s">
        <v>3712</v>
      </c>
      <c r="B365" t="s">
        <v>176</v>
      </c>
      <c r="C365" t="s">
        <v>736</v>
      </c>
      <c r="D365" t="s">
        <v>3713</v>
      </c>
      <c r="E365" t="s">
        <v>3714</v>
      </c>
      <c r="F365" t="s">
        <v>3715</v>
      </c>
      <c r="G365">
        <v>9</v>
      </c>
      <c r="H365" s="72" t="s">
        <v>3447</v>
      </c>
      <c r="I365" s="72" t="s">
        <v>182</v>
      </c>
      <c r="J365" s="72" t="s">
        <v>183</v>
      </c>
      <c r="K365" s="72" t="s">
        <v>605</v>
      </c>
      <c r="L365" s="72" t="s">
        <v>605</v>
      </c>
      <c r="M365" s="72" t="s">
        <v>3629</v>
      </c>
      <c r="N365" s="72"/>
      <c r="O365" s="72"/>
      <c r="P365" s="72" t="s">
        <v>3716</v>
      </c>
      <c r="Q365" s="72" t="s">
        <v>3717</v>
      </c>
      <c r="R365" s="72" t="s">
        <v>3718</v>
      </c>
      <c r="S365" s="72" t="s">
        <v>3719</v>
      </c>
      <c r="T365" s="72" t="s">
        <v>3720</v>
      </c>
      <c r="U365" s="72" t="s">
        <v>251</v>
      </c>
      <c r="V365" s="72" t="s">
        <v>176</v>
      </c>
      <c r="W365">
        <v>206</v>
      </c>
      <c r="X365">
        <v>150</v>
      </c>
      <c r="Y365">
        <v>56</v>
      </c>
      <c r="Z365">
        <v>750</v>
      </c>
      <c r="AA365">
        <v>750</v>
      </c>
      <c r="AB365">
        <v>180</v>
      </c>
      <c r="AC365" s="72" t="s">
        <v>191</v>
      </c>
      <c r="AD365" s="72" t="s">
        <v>192</v>
      </c>
      <c r="AE365" s="72" t="s">
        <v>176</v>
      </c>
      <c r="AF365" s="81" t="str">
        <f t="shared" si="20"/>
        <v>Afridev Handpump</v>
      </c>
      <c r="AG365" s="72" t="s">
        <v>193</v>
      </c>
      <c r="AH365" s="72" t="s">
        <v>191</v>
      </c>
      <c r="AI365" s="72" t="s">
        <v>16432</v>
      </c>
      <c r="AL365" t="str">
        <f t="shared" si="21"/>
        <v>Protected</v>
      </c>
      <c r="AM365">
        <v>2019</v>
      </c>
      <c r="AN365" s="72" t="s">
        <v>191</v>
      </c>
      <c r="AQ365" t="str">
        <f t="shared" si="22"/>
        <v xml:space="preserve">Normal </v>
      </c>
      <c r="AR365" s="72" t="s">
        <v>194</v>
      </c>
      <c r="AU365" s="72" t="s">
        <v>195</v>
      </c>
      <c r="AV365" s="72" t="s">
        <v>194</v>
      </c>
      <c r="AY365" s="72" t="s">
        <v>191</v>
      </c>
      <c r="AZ365">
        <v>517</v>
      </c>
      <c r="BA365" s="75" t="s">
        <v>93</v>
      </c>
      <c r="BB365" s="72" t="s">
        <v>194</v>
      </c>
      <c r="BD365" s="72" t="s">
        <v>191</v>
      </c>
      <c r="BE365" s="73">
        <v>0.35</v>
      </c>
      <c r="BF365" s="72" t="s">
        <v>191</v>
      </c>
      <c r="BG365" s="72" t="s">
        <v>196</v>
      </c>
      <c r="BH365" s="72" t="s">
        <v>176</v>
      </c>
      <c r="BI365" s="81" t="str">
        <f t="shared" si="23"/>
        <v xml:space="preserve">Turbidity </v>
      </c>
      <c r="BJ365" s="72" t="s">
        <v>191</v>
      </c>
      <c r="BN365">
        <v>65</v>
      </c>
      <c r="BO365">
        <v>24</v>
      </c>
      <c r="BP365" s="72" t="s">
        <v>194</v>
      </c>
      <c r="BR365" s="72" t="s">
        <v>194</v>
      </c>
      <c r="BT365">
        <v>20</v>
      </c>
      <c r="BU365">
        <v>100</v>
      </c>
      <c r="BV365" s="72" t="s">
        <v>191</v>
      </c>
      <c r="BW365" s="72" t="s">
        <v>197</v>
      </c>
      <c r="BX365" t="s">
        <v>3721</v>
      </c>
    </row>
    <row r="366" spans="1:76" x14ac:dyDescent="0.45">
      <c r="A366" t="s">
        <v>3722</v>
      </c>
      <c r="B366" t="s">
        <v>176</v>
      </c>
      <c r="C366" t="s">
        <v>663</v>
      </c>
      <c r="D366" t="s">
        <v>3723</v>
      </c>
      <c r="E366" t="s">
        <v>3724</v>
      </c>
      <c r="F366" t="s">
        <v>3725</v>
      </c>
      <c r="G366">
        <v>9</v>
      </c>
      <c r="H366" s="72" t="s">
        <v>3447</v>
      </c>
      <c r="I366" s="72" t="s">
        <v>182</v>
      </c>
      <c r="J366" s="72" t="s">
        <v>183</v>
      </c>
      <c r="K366" s="72" t="s">
        <v>605</v>
      </c>
      <c r="L366" s="72" t="s">
        <v>3194</v>
      </c>
      <c r="M366" s="72" t="s">
        <v>3726</v>
      </c>
      <c r="N366" s="72"/>
      <c r="O366" s="72"/>
      <c r="P366" s="72" t="s">
        <v>3727</v>
      </c>
      <c r="Q366" s="72" t="s">
        <v>3728</v>
      </c>
      <c r="R366" s="72" t="s">
        <v>1953</v>
      </c>
      <c r="S366" s="74" t="s">
        <v>3729</v>
      </c>
      <c r="T366" s="72" t="s">
        <v>3730</v>
      </c>
      <c r="U366" s="72" t="s">
        <v>176</v>
      </c>
      <c r="V366" s="72"/>
      <c r="W366">
        <v>200</v>
      </c>
      <c r="X366">
        <v>170</v>
      </c>
      <c r="Y366">
        <v>40</v>
      </c>
      <c r="Z366">
        <v>200</v>
      </c>
      <c r="AA366">
        <v>0</v>
      </c>
      <c r="AB366">
        <v>200</v>
      </c>
      <c r="AC366" s="72" t="s">
        <v>194</v>
      </c>
      <c r="AF366" s="81" t="str">
        <f t="shared" si="20"/>
        <v/>
      </c>
      <c r="AJ366" s="72" t="s">
        <v>424</v>
      </c>
      <c r="AK366" s="72" t="s">
        <v>176</v>
      </c>
      <c r="AL366" t="str">
        <f t="shared" si="21"/>
        <v>Unprotected Spring</v>
      </c>
      <c r="AQ366" t="str">
        <f t="shared" si="22"/>
        <v xml:space="preserve"> </v>
      </c>
      <c r="BE366"/>
      <c r="BI366" s="81" t="str">
        <f t="shared" si="23"/>
        <v xml:space="preserve"> </v>
      </c>
      <c r="BX366" t="s">
        <v>3731</v>
      </c>
    </row>
    <row r="367" spans="1:76" x14ac:dyDescent="0.45">
      <c r="A367" t="s">
        <v>3732</v>
      </c>
      <c r="B367" t="s">
        <v>176</v>
      </c>
      <c r="C367" t="s">
        <v>457</v>
      </c>
      <c r="D367" t="s">
        <v>3733</v>
      </c>
      <c r="E367" t="s">
        <v>3734</v>
      </c>
      <c r="F367" t="s">
        <v>3735</v>
      </c>
      <c r="G367">
        <v>9</v>
      </c>
      <c r="H367" s="72" t="s">
        <v>3447</v>
      </c>
      <c r="I367" s="72" t="s">
        <v>182</v>
      </c>
      <c r="J367" s="72" t="s">
        <v>183</v>
      </c>
      <c r="K367" s="72" t="s">
        <v>184</v>
      </c>
      <c r="L367" s="72" t="s">
        <v>2926</v>
      </c>
      <c r="M367" s="72" t="s">
        <v>3492</v>
      </c>
      <c r="N367" s="72"/>
      <c r="O367" s="72"/>
      <c r="P367" s="72" t="s">
        <v>3736</v>
      </c>
      <c r="Q367" s="72" t="s">
        <v>3737</v>
      </c>
      <c r="R367" s="72" t="s">
        <v>3738</v>
      </c>
      <c r="S367" s="72" t="s">
        <v>3739</v>
      </c>
      <c r="T367" s="72" t="s">
        <v>3740</v>
      </c>
      <c r="U367" s="72" t="s">
        <v>226</v>
      </c>
      <c r="V367" s="72" t="s">
        <v>176</v>
      </c>
      <c r="W367">
        <v>450</v>
      </c>
      <c r="X367">
        <v>185</v>
      </c>
      <c r="Y367">
        <v>0</v>
      </c>
      <c r="Z367">
        <v>700</v>
      </c>
      <c r="AA367">
        <v>700</v>
      </c>
      <c r="AB367">
        <v>0</v>
      </c>
      <c r="AC367" s="72" t="s">
        <v>191</v>
      </c>
      <c r="AD367" s="72" t="s">
        <v>192</v>
      </c>
      <c r="AE367" s="72" t="s">
        <v>176</v>
      </c>
      <c r="AF367" s="81" t="str">
        <f t="shared" si="20"/>
        <v>Afridev Handpump</v>
      </c>
      <c r="AG367" s="72" t="s">
        <v>193</v>
      </c>
      <c r="AH367" s="72" t="s">
        <v>191</v>
      </c>
      <c r="AI367" s="72" t="s">
        <v>16432</v>
      </c>
      <c r="AL367" t="str">
        <f t="shared" si="21"/>
        <v>Protected</v>
      </c>
      <c r="AM367">
        <v>2002</v>
      </c>
      <c r="AN367" s="72" t="s">
        <v>191</v>
      </c>
      <c r="AQ367" t="str">
        <f t="shared" si="22"/>
        <v xml:space="preserve">Normal </v>
      </c>
      <c r="AR367" s="72" t="s">
        <v>194</v>
      </c>
      <c r="AU367" s="72" t="s">
        <v>195</v>
      </c>
      <c r="AV367" s="72" t="s">
        <v>194</v>
      </c>
      <c r="AY367" s="72" t="s">
        <v>191</v>
      </c>
      <c r="AZ367">
        <v>1621</v>
      </c>
      <c r="BA367" s="72" t="s">
        <v>93</v>
      </c>
      <c r="BB367" s="72" t="s">
        <v>194</v>
      </c>
      <c r="BD367" s="72" t="s">
        <v>191</v>
      </c>
      <c r="BE367" s="73">
        <v>7.0000000000000007E-2</v>
      </c>
      <c r="BF367" s="72" t="s">
        <v>191</v>
      </c>
      <c r="BG367" s="72" t="s">
        <v>196</v>
      </c>
      <c r="BH367" s="72" t="s">
        <v>176</v>
      </c>
      <c r="BI367" s="81" t="str">
        <f t="shared" si="23"/>
        <v xml:space="preserve">Turbidity </v>
      </c>
      <c r="BJ367" s="72" t="s">
        <v>191</v>
      </c>
      <c r="BN367">
        <v>50</v>
      </c>
      <c r="BO367">
        <v>24</v>
      </c>
      <c r="BP367" s="72" t="s">
        <v>194</v>
      </c>
      <c r="BR367" s="72" t="s">
        <v>194</v>
      </c>
      <c r="BT367">
        <v>20</v>
      </c>
      <c r="BU367">
        <v>20</v>
      </c>
      <c r="BV367" s="72" t="s">
        <v>191</v>
      </c>
      <c r="BW367" s="72" t="s">
        <v>197</v>
      </c>
      <c r="BX367" t="s">
        <v>3741</v>
      </c>
    </row>
    <row r="368" spans="1:76" x14ac:dyDescent="0.45">
      <c r="A368" t="s">
        <v>3742</v>
      </c>
      <c r="B368" t="s">
        <v>176</v>
      </c>
      <c r="C368" t="s">
        <v>339</v>
      </c>
      <c r="D368" t="s">
        <v>3743</v>
      </c>
      <c r="E368" t="s">
        <v>3744</v>
      </c>
      <c r="F368" t="s">
        <v>2202</v>
      </c>
      <c r="G368">
        <v>9</v>
      </c>
      <c r="H368" s="72" t="s">
        <v>3447</v>
      </c>
      <c r="I368" s="72" t="s">
        <v>182</v>
      </c>
      <c r="J368" s="72" t="s">
        <v>183</v>
      </c>
      <c r="K368" s="72" t="s">
        <v>184</v>
      </c>
      <c r="L368" s="72" t="s">
        <v>2926</v>
      </c>
      <c r="M368" s="72" t="s">
        <v>3511</v>
      </c>
      <c r="N368" s="72"/>
      <c r="O368" s="72"/>
      <c r="P368" s="72" t="s">
        <v>3745</v>
      </c>
      <c r="Q368" s="72" t="s">
        <v>3746</v>
      </c>
      <c r="R368" s="72" t="s">
        <v>3747</v>
      </c>
      <c r="S368" s="72" t="s">
        <v>3748</v>
      </c>
      <c r="T368" s="72" t="s">
        <v>3749</v>
      </c>
      <c r="U368" s="72" t="s">
        <v>190</v>
      </c>
      <c r="V368" s="72" t="s">
        <v>176</v>
      </c>
      <c r="W368">
        <v>36</v>
      </c>
      <c r="X368">
        <v>36</v>
      </c>
      <c r="Y368">
        <v>0</v>
      </c>
      <c r="Z368">
        <v>180</v>
      </c>
      <c r="AA368">
        <v>180</v>
      </c>
      <c r="AB368">
        <v>0</v>
      </c>
      <c r="AC368" s="72" t="s">
        <v>191</v>
      </c>
      <c r="AD368" s="72" t="s">
        <v>192</v>
      </c>
      <c r="AE368" s="72" t="s">
        <v>176</v>
      </c>
      <c r="AF368" s="81" t="str">
        <f t="shared" si="20"/>
        <v>Afridev Handpump</v>
      </c>
      <c r="AG368" s="72" t="s">
        <v>193</v>
      </c>
      <c r="AH368" s="72" t="s">
        <v>191</v>
      </c>
      <c r="AI368" s="72" t="s">
        <v>16432</v>
      </c>
      <c r="AL368" t="str">
        <f t="shared" si="21"/>
        <v>Protected</v>
      </c>
      <c r="AM368">
        <v>2005</v>
      </c>
      <c r="AN368" s="72" t="s">
        <v>191</v>
      </c>
      <c r="AQ368" t="str">
        <f t="shared" si="22"/>
        <v xml:space="preserve">Normal </v>
      </c>
      <c r="AR368" s="72" t="s">
        <v>191</v>
      </c>
      <c r="AS368">
        <v>2</v>
      </c>
      <c r="AT368">
        <v>14</v>
      </c>
      <c r="AU368" s="72" t="s">
        <v>195</v>
      </c>
      <c r="AV368" s="72" t="s">
        <v>194</v>
      </c>
      <c r="AY368" s="72" t="s">
        <v>191</v>
      </c>
      <c r="AZ368">
        <v>1432</v>
      </c>
      <c r="BA368" s="72" t="s">
        <v>93</v>
      </c>
      <c r="BB368" s="72" t="s">
        <v>194</v>
      </c>
      <c r="BD368" s="72" t="s">
        <v>191</v>
      </c>
      <c r="BE368" s="73">
        <v>0.26</v>
      </c>
      <c r="BF368" s="72" t="s">
        <v>191</v>
      </c>
      <c r="BG368" s="72" t="s">
        <v>196</v>
      </c>
      <c r="BH368" s="72" t="s">
        <v>176</v>
      </c>
      <c r="BI368" s="81" t="str">
        <f t="shared" si="23"/>
        <v xml:space="preserve">Turbidity </v>
      </c>
      <c r="BJ368" s="72" t="s">
        <v>191</v>
      </c>
      <c r="BN368">
        <v>62</v>
      </c>
      <c r="BO368">
        <v>24</v>
      </c>
      <c r="BP368" s="72" t="s">
        <v>194</v>
      </c>
      <c r="BR368" s="72" t="s">
        <v>194</v>
      </c>
      <c r="BT368">
        <v>40</v>
      </c>
      <c r="BU368">
        <v>200</v>
      </c>
      <c r="BV368" s="72" t="s">
        <v>191</v>
      </c>
      <c r="BW368" s="72" t="s">
        <v>197</v>
      </c>
      <c r="BX368" t="s">
        <v>3750</v>
      </c>
    </row>
    <row r="369" spans="1:76" x14ac:dyDescent="0.45">
      <c r="A369" t="s">
        <v>3751</v>
      </c>
      <c r="B369" t="s">
        <v>176</v>
      </c>
      <c r="C369" t="s">
        <v>427</v>
      </c>
      <c r="D369" t="s">
        <v>3752</v>
      </c>
      <c r="E369" t="s">
        <v>3753</v>
      </c>
      <c r="F369" t="s">
        <v>3754</v>
      </c>
      <c r="G369">
        <v>9</v>
      </c>
      <c r="H369" s="72" t="s">
        <v>3447</v>
      </c>
      <c r="I369" s="72" t="s">
        <v>182</v>
      </c>
      <c r="J369" s="72" t="s">
        <v>183</v>
      </c>
      <c r="K369" s="72" t="s">
        <v>184</v>
      </c>
      <c r="L369" s="72" t="s">
        <v>2926</v>
      </c>
      <c r="M369" s="72" t="s">
        <v>3755</v>
      </c>
      <c r="N369" s="72"/>
      <c r="O369" s="72"/>
      <c r="P369" s="72" t="s">
        <v>3756</v>
      </c>
      <c r="Q369" s="72" t="s">
        <v>3757</v>
      </c>
      <c r="R369" s="72" t="s">
        <v>1846</v>
      </c>
      <c r="S369" s="72" t="s">
        <v>3758</v>
      </c>
      <c r="T369" s="72" t="s">
        <v>2926</v>
      </c>
      <c r="U369" s="72" t="s">
        <v>251</v>
      </c>
      <c r="V369" s="72" t="s">
        <v>176</v>
      </c>
      <c r="W369">
        <v>144</v>
      </c>
      <c r="X369">
        <v>144</v>
      </c>
      <c r="Y369">
        <v>0</v>
      </c>
      <c r="Z369">
        <v>300</v>
      </c>
      <c r="AA369">
        <v>300</v>
      </c>
      <c r="AB369">
        <v>0</v>
      </c>
      <c r="AC369" s="72" t="s">
        <v>191</v>
      </c>
      <c r="AD369" s="72" t="s">
        <v>192</v>
      </c>
      <c r="AE369" s="72" t="s">
        <v>176</v>
      </c>
      <c r="AF369" s="81" t="str">
        <f t="shared" si="20"/>
        <v>Afridev Handpump</v>
      </c>
      <c r="AG369" s="72" t="s">
        <v>193</v>
      </c>
      <c r="AH369" s="72" t="s">
        <v>191</v>
      </c>
      <c r="AI369" s="72" t="s">
        <v>16432</v>
      </c>
      <c r="AL369" t="str">
        <f t="shared" si="21"/>
        <v>Protected</v>
      </c>
      <c r="AM369">
        <v>2002</v>
      </c>
      <c r="AN369" s="72" t="s">
        <v>191</v>
      </c>
      <c r="AQ369" t="str">
        <f t="shared" si="22"/>
        <v xml:space="preserve">Normal </v>
      </c>
      <c r="AR369" s="72" t="s">
        <v>194</v>
      </c>
      <c r="AU369" s="72" t="s">
        <v>195</v>
      </c>
      <c r="AV369" s="72" t="s">
        <v>194</v>
      </c>
      <c r="AY369" s="72" t="s">
        <v>191</v>
      </c>
      <c r="AZ369">
        <v>1512</v>
      </c>
      <c r="BA369" s="72" t="s">
        <v>213</v>
      </c>
      <c r="BB369" s="72" t="s">
        <v>194</v>
      </c>
      <c r="BD369" s="72" t="s">
        <v>191</v>
      </c>
      <c r="BE369" s="73">
        <v>0.18</v>
      </c>
      <c r="BF369" s="72" t="s">
        <v>191</v>
      </c>
      <c r="BG369" s="72" t="s">
        <v>196</v>
      </c>
      <c r="BH369" s="72" t="s">
        <v>176</v>
      </c>
      <c r="BI369" s="81" t="str">
        <f t="shared" si="23"/>
        <v xml:space="preserve">Turbidity </v>
      </c>
      <c r="BJ369" s="72" t="s">
        <v>191</v>
      </c>
      <c r="BN369">
        <v>110</v>
      </c>
      <c r="BO369">
        <v>24</v>
      </c>
      <c r="BP369" s="72" t="s">
        <v>194</v>
      </c>
      <c r="BR369" s="72" t="s">
        <v>194</v>
      </c>
      <c r="BT369">
        <v>30</v>
      </c>
      <c r="BU369">
        <v>150</v>
      </c>
      <c r="BV369" s="72" t="s">
        <v>191</v>
      </c>
      <c r="BW369" s="72" t="s">
        <v>197</v>
      </c>
      <c r="BX369" t="s">
        <v>3759</v>
      </c>
    </row>
    <row r="370" spans="1:76" x14ac:dyDescent="0.45">
      <c r="A370" t="s">
        <v>3760</v>
      </c>
      <c r="B370" t="s">
        <v>176</v>
      </c>
      <c r="C370" t="s">
        <v>996</v>
      </c>
      <c r="D370" t="s">
        <v>3761</v>
      </c>
      <c r="E370" t="s">
        <v>3762</v>
      </c>
      <c r="F370" t="s">
        <v>3763</v>
      </c>
      <c r="G370">
        <v>9</v>
      </c>
      <c r="H370" s="72" t="s">
        <v>3447</v>
      </c>
      <c r="I370" s="72" t="s">
        <v>182</v>
      </c>
      <c r="J370" s="72" t="s">
        <v>183</v>
      </c>
      <c r="K370" s="72" t="s">
        <v>220</v>
      </c>
      <c r="L370" s="72" t="s">
        <v>1209</v>
      </c>
      <c r="M370" s="72" t="s">
        <v>3764</v>
      </c>
      <c r="N370" s="72"/>
      <c r="O370" s="72"/>
      <c r="P370" s="72" t="s">
        <v>3765</v>
      </c>
      <c r="Q370" s="72" t="s">
        <v>3766</v>
      </c>
      <c r="R370" s="72" t="s">
        <v>1836</v>
      </c>
      <c r="S370" s="72" t="s">
        <v>3767</v>
      </c>
      <c r="T370" s="72" t="s">
        <v>3768</v>
      </c>
      <c r="U370" s="72" t="s">
        <v>226</v>
      </c>
      <c r="V370" s="72" t="s">
        <v>176</v>
      </c>
      <c r="W370">
        <v>96</v>
      </c>
      <c r="X370">
        <v>96</v>
      </c>
      <c r="Y370">
        <v>0</v>
      </c>
      <c r="Z370">
        <v>376</v>
      </c>
      <c r="AA370">
        <v>376</v>
      </c>
      <c r="AB370">
        <v>0</v>
      </c>
      <c r="AC370" s="72" t="s">
        <v>191</v>
      </c>
      <c r="AD370" s="72" t="s">
        <v>192</v>
      </c>
      <c r="AE370" s="72" t="s">
        <v>176</v>
      </c>
      <c r="AF370" s="81" t="str">
        <f t="shared" si="20"/>
        <v>Afridev Handpump</v>
      </c>
      <c r="AG370" s="72" t="s">
        <v>193</v>
      </c>
      <c r="AH370" s="72" t="s">
        <v>191</v>
      </c>
      <c r="AI370" s="72" t="s">
        <v>16432</v>
      </c>
      <c r="AL370" t="str">
        <f t="shared" si="21"/>
        <v>Protected</v>
      </c>
      <c r="AM370">
        <v>2014</v>
      </c>
      <c r="AN370" s="72" t="s">
        <v>191</v>
      </c>
      <c r="AQ370" t="str">
        <f t="shared" si="22"/>
        <v xml:space="preserve">Normal </v>
      </c>
      <c r="AR370" s="72" t="s">
        <v>194</v>
      </c>
      <c r="AU370" s="72" t="s">
        <v>195</v>
      </c>
      <c r="AV370" s="72" t="s">
        <v>194</v>
      </c>
      <c r="AY370" s="72" t="s">
        <v>191</v>
      </c>
      <c r="AZ370">
        <v>712</v>
      </c>
      <c r="BA370" s="72" t="s">
        <v>93</v>
      </c>
      <c r="BB370" s="72" t="s">
        <v>194</v>
      </c>
      <c r="BD370" s="72" t="s">
        <v>191</v>
      </c>
      <c r="BE370" s="73">
        <v>0.05</v>
      </c>
      <c r="BF370" s="72" t="s">
        <v>194</v>
      </c>
      <c r="BG370" s="80" t="s">
        <v>196</v>
      </c>
      <c r="BI370" s="81" t="str">
        <f t="shared" si="23"/>
        <v xml:space="preserve">Turbidity </v>
      </c>
      <c r="BN370">
        <v>40</v>
      </c>
      <c r="BO370">
        <v>24</v>
      </c>
      <c r="BP370" s="72" t="s">
        <v>194</v>
      </c>
      <c r="BR370" s="72" t="s">
        <v>194</v>
      </c>
      <c r="BT370">
        <v>20</v>
      </c>
      <c r="BU370">
        <v>10</v>
      </c>
      <c r="BV370" s="72" t="s">
        <v>191</v>
      </c>
      <c r="BW370" s="72" t="s">
        <v>197</v>
      </c>
      <c r="BX370" t="s">
        <v>3769</v>
      </c>
    </row>
    <row r="371" spans="1:76" x14ac:dyDescent="0.45">
      <c r="A371" t="s">
        <v>3770</v>
      </c>
      <c r="B371" t="s">
        <v>176</v>
      </c>
      <c r="C371" t="s">
        <v>663</v>
      </c>
      <c r="D371" t="s">
        <v>3771</v>
      </c>
      <c r="E371" t="s">
        <v>3772</v>
      </c>
      <c r="F371" t="s">
        <v>3773</v>
      </c>
      <c r="G371">
        <v>9</v>
      </c>
      <c r="H371" s="72" t="s">
        <v>3447</v>
      </c>
      <c r="I371" s="72" t="s">
        <v>182</v>
      </c>
      <c r="J371" s="72" t="s">
        <v>183</v>
      </c>
      <c r="K371" s="72" t="s">
        <v>605</v>
      </c>
      <c r="L371" s="72" t="s">
        <v>3194</v>
      </c>
      <c r="M371" s="72" t="s">
        <v>3774</v>
      </c>
      <c r="N371" s="72"/>
      <c r="O371" s="72"/>
      <c r="P371" s="72" t="s">
        <v>3775</v>
      </c>
      <c r="Q371" s="72" t="s">
        <v>3776</v>
      </c>
      <c r="R371" s="72" t="s">
        <v>1953</v>
      </c>
      <c r="S371" s="72" t="s">
        <v>3777</v>
      </c>
      <c r="T371" s="72" t="s">
        <v>3778</v>
      </c>
      <c r="U371" s="72" t="s">
        <v>251</v>
      </c>
      <c r="V371" s="72" t="s">
        <v>176</v>
      </c>
      <c r="W371">
        <v>170</v>
      </c>
      <c r="X371">
        <v>170</v>
      </c>
      <c r="Y371">
        <v>0</v>
      </c>
      <c r="Z371">
        <v>850</v>
      </c>
      <c r="AA371">
        <v>850</v>
      </c>
      <c r="AB371">
        <v>0</v>
      </c>
      <c r="AC371" s="72" t="s">
        <v>191</v>
      </c>
      <c r="AD371" s="72" t="s">
        <v>192</v>
      </c>
      <c r="AE371" s="72" t="s">
        <v>176</v>
      </c>
      <c r="AF371" s="81" t="str">
        <f t="shared" si="20"/>
        <v>Afridev Handpump</v>
      </c>
      <c r="AG371" s="72" t="s">
        <v>193</v>
      </c>
      <c r="AH371" s="72" t="s">
        <v>191</v>
      </c>
      <c r="AI371" s="72" t="s">
        <v>16432</v>
      </c>
      <c r="AL371" t="str">
        <f t="shared" si="21"/>
        <v>Protected</v>
      </c>
      <c r="AM371">
        <v>1995</v>
      </c>
      <c r="AN371" s="72" t="s">
        <v>191</v>
      </c>
      <c r="AQ371" t="str">
        <f t="shared" si="22"/>
        <v xml:space="preserve">Normal </v>
      </c>
      <c r="AR371" s="72" t="s">
        <v>194</v>
      </c>
      <c r="AU371" s="72" t="s">
        <v>195</v>
      </c>
      <c r="AV371" s="72" t="s">
        <v>194</v>
      </c>
      <c r="AY371" s="72" t="s">
        <v>191</v>
      </c>
      <c r="AZ371">
        <v>223</v>
      </c>
      <c r="BA371" s="72" t="s">
        <v>93</v>
      </c>
      <c r="BB371" s="72" t="s">
        <v>194</v>
      </c>
      <c r="BD371" s="72" t="s">
        <v>191</v>
      </c>
      <c r="BE371" s="73">
        <v>0.2</v>
      </c>
      <c r="BF371" s="72" t="s">
        <v>191</v>
      </c>
      <c r="BG371" s="72" t="s">
        <v>196</v>
      </c>
      <c r="BH371" s="72" t="s">
        <v>176</v>
      </c>
      <c r="BI371" s="81" t="str">
        <f t="shared" si="23"/>
        <v xml:space="preserve">Turbidity </v>
      </c>
      <c r="BJ371" s="72" t="s">
        <v>191</v>
      </c>
      <c r="BN371">
        <v>58</v>
      </c>
      <c r="BO371">
        <v>24</v>
      </c>
      <c r="BP371" s="72" t="s">
        <v>194</v>
      </c>
      <c r="BR371" s="72" t="s">
        <v>194</v>
      </c>
      <c r="BT371">
        <v>20</v>
      </c>
      <c r="BU371">
        <v>5</v>
      </c>
      <c r="BV371" s="72" t="s">
        <v>191</v>
      </c>
      <c r="BW371" s="72" t="s">
        <v>197</v>
      </c>
      <c r="BX371" t="s">
        <v>3779</v>
      </c>
    </row>
    <row r="372" spans="1:76" x14ac:dyDescent="0.45">
      <c r="A372" t="s">
        <v>3780</v>
      </c>
      <c r="B372" t="s">
        <v>176</v>
      </c>
      <c r="C372" t="s">
        <v>457</v>
      </c>
      <c r="D372" t="s">
        <v>3781</v>
      </c>
      <c r="E372" t="s">
        <v>3782</v>
      </c>
      <c r="F372" t="s">
        <v>3783</v>
      </c>
      <c r="G372">
        <v>9</v>
      </c>
      <c r="H372" s="72" t="s">
        <v>3447</v>
      </c>
      <c r="I372" s="72" t="s">
        <v>182</v>
      </c>
      <c r="J372" s="72" t="s">
        <v>183</v>
      </c>
      <c r="K372" s="72" t="s">
        <v>184</v>
      </c>
      <c r="L372" s="72" t="s">
        <v>2926</v>
      </c>
      <c r="M372" s="72" t="s">
        <v>3492</v>
      </c>
      <c r="N372" s="72"/>
      <c r="O372" s="72"/>
      <c r="P372" s="72" t="s">
        <v>3784</v>
      </c>
      <c r="Q372" s="72" t="s">
        <v>3785</v>
      </c>
      <c r="R372" s="72" t="s">
        <v>3477</v>
      </c>
      <c r="S372" s="72" t="s">
        <v>3786</v>
      </c>
      <c r="T372" s="72" t="s">
        <v>3787</v>
      </c>
      <c r="U372" s="72" t="s">
        <v>190</v>
      </c>
      <c r="V372" s="72" t="s">
        <v>176</v>
      </c>
      <c r="W372">
        <v>450</v>
      </c>
      <c r="X372">
        <v>150</v>
      </c>
      <c r="Y372">
        <v>0</v>
      </c>
      <c r="Z372">
        <v>480</v>
      </c>
      <c r="AA372">
        <v>480</v>
      </c>
      <c r="AB372">
        <v>0</v>
      </c>
      <c r="AC372" s="72" t="s">
        <v>191</v>
      </c>
      <c r="AD372" s="72" t="s">
        <v>192</v>
      </c>
      <c r="AE372" s="72" t="s">
        <v>176</v>
      </c>
      <c r="AF372" s="81" t="str">
        <f t="shared" si="20"/>
        <v>Afridev Handpump</v>
      </c>
      <c r="AG372" s="72" t="s">
        <v>193</v>
      </c>
      <c r="AH372" s="72" t="s">
        <v>191</v>
      </c>
      <c r="AI372" s="72" t="s">
        <v>16432</v>
      </c>
      <c r="AL372" t="str">
        <f t="shared" si="21"/>
        <v>Protected</v>
      </c>
      <c r="AM372">
        <v>2019</v>
      </c>
      <c r="AN372" s="72" t="s">
        <v>191</v>
      </c>
      <c r="AQ372" t="str">
        <f t="shared" si="22"/>
        <v xml:space="preserve">Normal </v>
      </c>
      <c r="AR372" s="72" t="s">
        <v>194</v>
      </c>
      <c r="AU372" s="72" t="s">
        <v>195</v>
      </c>
      <c r="AV372" s="72" t="s">
        <v>194</v>
      </c>
      <c r="AY372" s="72" t="s">
        <v>191</v>
      </c>
      <c r="AZ372">
        <v>1623</v>
      </c>
      <c r="BA372" s="72" t="s">
        <v>93</v>
      </c>
      <c r="BB372" s="72" t="s">
        <v>194</v>
      </c>
      <c r="BD372" s="72" t="s">
        <v>191</v>
      </c>
      <c r="BE372" s="73">
        <v>0.49</v>
      </c>
      <c r="BF372" s="72" t="s">
        <v>191</v>
      </c>
      <c r="BG372" s="72" t="s">
        <v>196</v>
      </c>
      <c r="BH372" s="72" t="s">
        <v>176</v>
      </c>
      <c r="BI372" s="81" t="str">
        <f t="shared" si="23"/>
        <v xml:space="preserve">Turbidity </v>
      </c>
      <c r="BJ372" s="72" t="s">
        <v>191</v>
      </c>
      <c r="BN372">
        <v>68</v>
      </c>
      <c r="BO372">
        <v>24</v>
      </c>
      <c r="BP372" s="72" t="s">
        <v>194</v>
      </c>
      <c r="BR372" s="72" t="s">
        <v>194</v>
      </c>
      <c r="BT372">
        <v>40</v>
      </c>
      <c r="BU372">
        <v>40</v>
      </c>
      <c r="BV372" s="72" t="s">
        <v>191</v>
      </c>
      <c r="BW372" s="72" t="s">
        <v>197</v>
      </c>
      <c r="BX372" t="s">
        <v>3788</v>
      </c>
    </row>
    <row r="373" spans="1:76" x14ac:dyDescent="0.45">
      <c r="A373" t="s">
        <v>3789</v>
      </c>
      <c r="B373" t="s">
        <v>176</v>
      </c>
      <c r="C373" t="s">
        <v>427</v>
      </c>
      <c r="D373" t="s">
        <v>3790</v>
      </c>
      <c r="E373" t="s">
        <v>3791</v>
      </c>
      <c r="F373" t="s">
        <v>3792</v>
      </c>
      <c r="G373">
        <v>9</v>
      </c>
      <c r="H373" s="72" t="s">
        <v>3447</v>
      </c>
      <c r="I373" s="72" t="s">
        <v>182</v>
      </c>
      <c r="J373" s="72" t="s">
        <v>183</v>
      </c>
      <c r="K373" s="72" t="s">
        <v>184</v>
      </c>
      <c r="L373" s="72" t="s">
        <v>2926</v>
      </c>
      <c r="M373" s="72" t="s">
        <v>3793</v>
      </c>
      <c r="N373" s="72"/>
      <c r="O373" s="72"/>
      <c r="P373" s="72" t="s">
        <v>3794</v>
      </c>
      <c r="Q373" s="72" t="s">
        <v>3795</v>
      </c>
      <c r="R373" s="72" t="s">
        <v>2555</v>
      </c>
      <c r="S373" s="72" t="s">
        <v>3796</v>
      </c>
      <c r="T373" s="72" t="s">
        <v>3797</v>
      </c>
      <c r="U373" s="72" t="s">
        <v>251</v>
      </c>
      <c r="V373" s="72" t="s">
        <v>176</v>
      </c>
      <c r="W373">
        <v>96</v>
      </c>
      <c r="X373">
        <v>96</v>
      </c>
      <c r="Y373">
        <v>0</v>
      </c>
      <c r="Z373">
        <v>192</v>
      </c>
      <c r="AA373">
        <v>192</v>
      </c>
      <c r="AB373">
        <v>0</v>
      </c>
      <c r="AC373" s="72" t="s">
        <v>191</v>
      </c>
      <c r="AD373" s="72" t="s">
        <v>192</v>
      </c>
      <c r="AE373" s="72" t="s">
        <v>176</v>
      </c>
      <c r="AF373" s="81" t="str">
        <f t="shared" si="20"/>
        <v>Afridev Handpump</v>
      </c>
      <c r="AG373" s="72" t="s">
        <v>193</v>
      </c>
      <c r="AH373" s="72" t="s">
        <v>191</v>
      </c>
      <c r="AI373" s="72" t="s">
        <v>16432</v>
      </c>
      <c r="AL373" t="str">
        <f t="shared" si="21"/>
        <v>Protected</v>
      </c>
      <c r="AM373">
        <v>2013</v>
      </c>
      <c r="AN373" s="72" t="s">
        <v>191</v>
      </c>
      <c r="AQ373" t="str">
        <f t="shared" si="22"/>
        <v xml:space="preserve">Normal </v>
      </c>
      <c r="AR373" s="72" t="s">
        <v>191</v>
      </c>
      <c r="AS373">
        <v>2</v>
      </c>
      <c r="AT373">
        <v>2</v>
      </c>
      <c r="AU373" s="72" t="s">
        <v>195</v>
      </c>
      <c r="AV373" s="72" t="s">
        <v>194</v>
      </c>
      <c r="AY373" s="72" t="s">
        <v>191</v>
      </c>
      <c r="AZ373">
        <v>1517</v>
      </c>
      <c r="BA373" s="72" t="s">
        <v>93</v>
      </c>
      <c r="BB373" s="72" t="s">
        <v>194</v>
      </c>
      <c r="BD373" s="72" t="s">
        <v>191</v>
      </c>
      <c r="BE373" s="73">
        <v>0.35</v>
      </c>
      <c r="BF373" s="72" t="s">
        <v>191</v>
      </c>
      <c r="BG373" s="72" t="s">
        <v>196</v>
      </c>
      <c r="BH373" s="72" t="s">
        <v>176</v>
      </c>
      <c r="BI373" s="81" t="str">
        <f t="shared" si="23"/>
        <v xml:space="preserve">Turbidity </v>
      </c>
      <c r="BJ373" s="72" t="s">
        <v>191</v>
      </c>
      <c r="BN373">
        <v>120</v>
      </c>
      <c r="BO373">
        <v>24</v>
      </c>
      <c r="BP373" s="72" t="s">
        <v>194</v>
      </c>
      <c r="BR373" s="72" t="s">
        <v>194</v>
      </c>
      <c r="BT373">
        <v>40</v>
      </c>
      <c r="BU373">
        <v>200</v>
      </c>
      <c r="BV373" s="72" t="s">
        <v>191</v>
      </c>
      <c r="BW373" s="72" t="s">
        <v>197</v>
      </c>
      <c r="BX373" t="s">
        <v>3798</v>
      </c>
    </row>
    <row r="374" spans="1:76" x14ac:dyDescent="0.45">
      <c r="A374" t="s">
        <v>3799</v>
      </c>
      <c r="B374" t="s">
        <v>176</v>
      </c>
      <c r="C374" t="s">
        <v>297</v>
      </c>
      <c r="D374" t="s">
        <v>3800</v>
      </c>
      <c r="E374" t="s">
        <v>3801</v>
      </c>
      <c r="F374" t="s">
        <v>3802</v>
      </c>
      <c r="G374">
        <v>9</v>
      </c>
      <c r="H374" s="72" t="s">
        <v>3447</v>
      </c>
      <c r="I374" s="72" t="s">
        <v>182</v>
      </c>
      <c r="J374" s="72" t="s">
        <v>183</v>
      </c>
      <c r="K374" s="72" t="s">
        <v>184</v>
      </c>
      <c r="L374" s="72" t="s">
        <v>3297</v>
      </c>
      <c r="M374" s="72" t="s">
        <v>3297</v>
      </c>
      <c r="N374" s="72"/>
      <c r="O374" s="72"/>
      <c r="P374" s="72" t="s">
        <v>3803</v>
      </c>
      <c r="Q374" s="72" t="s">
        <v>3804</v>
      </c>
      <c r="R374" s="72" t="s">
        <v>1202</v>
      </c>
      <c r="S374" s="72" t="s">
        <v>3805</v>
      </c>
      <c r="T374" s="72" t="s">
        <v>3806</v>
      </c>
      <c r="U374" s="72" t="s">
        <v>226</v>
      </c>
      <c r="V374" s="72" t="s">
        <v>176</v>
      </c>
      <c r="W374">
        <v>60</v>
      </c>
      <c r="X374">
        <v>60</v>
      </c>
      <c r="Y374">
        <v>0</v>
      </c>
      <c r="Z374">
        <v>300</v>
      </c>
      <c r="AA374">
        <v>300</v>
      </c>
      <c r="AB374">
        <v>0</v>
      </c>
      <c r="AC374" s="72" t="s">
        <v>191</v>
      </c>
      <c r="AD374" s="72" t="s">
        <v>192</v>
      </c>
      <c r="AE374" s="72" t="s">
        <v>176</v>
      </c>
      <c r="AF374" s="81" t="str">
        <f t="shared" si="20"/>
        <v>Afridev Handpump</v>
      </c>
      <c r="AG374" s="72" t="s">
        <v>193</v>
      </c>
      <c r="AH374" s="72" t="s">
        <v>191</v>
      </c>
      <c r="AI374" s="72" t="s">
        <v>16432</v>
      </c>
      <c r="AL374" t="str">
        <f t="shared" si="21"/>
        <v>Protected</v>
      </c>
      <c r="AM374">
        <v>2013</v>
      </c>
      <c r="AN374" s="72" t="s">
        <v>191</v>
      </c>
      <c r="AQ374" t="str">
        <f t="shared" si="22"/>
        <v xml:space="preserve">Normal </v>
      </c>
      <c r="AR374" s="72" t="s">
        <v>194</v>
      </c>
      <c r="AU374" s="72" t="s">
        <v>195</v>
      </c>
      <c r="AV374" s="72" t="s">
        <v>194</v>
      </c>
      <c r="AY374" s="72" t="s">
        <v>191</v>
      </c>
      <c r="AZ374">
        <v>1015</v>
      </c>
      <c r="BA374" s="72" t="s">
        <v>93</v>
      </c>
      <c r="BB374" s="72" t="s">
        <v>194</v>
      </c>
      <c r="BD374" s="72" t="s">
        <v>191</v>
      </c>
      <c r="BE374" s="73">
        <v>0.26</v>
      </c>
      <c r="BF374" s="72" t="s">
        <v>194</v>
      </c>
      <c r="BG374" s="80" t="s">
        <v>196</v>
      </c>
      <c r="BI374" s="81" t="str">
        <f t="shared" si="23"/>
        <v xml:space="preserve">Turbidity </v>
      </c>
      <c r="BN374">
        <v>53</v>
      </c>
      <c r="BO374">
        <v>24</v>
      </c>
      <c r="BP374" s="72" t="s">
        <v>194</v>
      </c>
      <c r="BR374" s="72" t="s">
        <v>194</v>
      </c>
      <c r="BT374">
        <v>20</v>
      </c>
      <c r="BU374">
        <v>6</v>
      </c>
      <c r="BV374" s="72" t="s">
        <v>191</v>
      </c>
      <c r="BW374" s="72" t="s">
        <v>197</v>
      </c>
      <c r="BX374" t="s">
        <v>3807</v>
      </c>
    </row>
    <row r="375" spans="1:76" x14ac:dyDescent="0.45">
      <c r="A375" t="s">
        <v>3808</v>
      </c>
      <c r="B375" t="s">
        <v>176</v>
      </c>
      <c r="C375" t="s">
        <v>339</v>
      </c>
      <c r="D375" t="s">
        <v>3809</v>
      </c>
      <c r="E375" t="s">
        <v>3810</v>
      </c>
      <c r="F375" t="s">
        <v>2143</v>
      </c>
      <c r="G375">
        <v>9</v>
      </c>
      <c r="H375" s="72" t="s">
        <v>3447</v>
      </c>
      <c r="I375" s="72" t="s">
        <v>182</v>
      </c>
      <c r="J375" s="72" t="s">
        <v>183</v>
      </c>
      <c r="K375" s="72" t="s">
        <v>184</v>
      </c>
      <c r="L375" s="72" t="s">
        <v>2926</v>
      </c>
      <c r="M375" s="72" t="s">
        <v>2927</v>
      </c>
      <c r="N375" s="72"/>
      <c r="O375" s="72"/>
      <c r="P375" s="72" t="s">
        <v>3811</v>
      </c>
      <c r="Q375" s="72" t="s">
        <v>3812</v>
      </c>
      <c r="R375" s="72" t="s">
        <v>3813</v>
      </c>
      <c r="S375" s="72" t="s">
        <v>3814</v>
      </c>
      <c r="T375" s="72" t="s">
        <v>3749</v>
      </c>
      <c r="U375" s="72" t="s">
        <v>251</v>
      </c>
      <c r="V375" s="72" t="s">
        <v>176</v>
      </c>
      <c r="W375">
        <v>60</v>
      </c>
      <c r="X375">
        <v>60</v>
      </c>
      <c r="Y375">
        <v>0</v>
      </c>
      <c r="Z375">
        <v>300</v>
      </c>
      <c r="AA375">
        <v>300</v>
      </c>
      <c r="AB375">
        <v>0</v>
      </c>
      <c r="AC375" s="72" t="s">
        <v>191</v>
      </c>
      <c r="AD375" s="72" t="s">
        <v>192</v>
      </c>
      <c r="AE375" s="72" t="s">
        <v>176</v>
      </c>
      <c r="AF375" s="81" t="str">
        <f t="shared" si="20"/>
        <v>Afridev Handpump</v>
      </c>
      <c r="AG375" s="72" t="s">
        <v>193</v>
      </c>
      <c r="AH375" s="72" t="s">
        <v>191</v>
      </c>
      <c r="AI375" s="72" t="s">
        <v>16432</v>
      </c>
      <c r="AL375" t="str">
        <f t="shared" si="21"/>
        <v>Protected</v>
      </c>
      <c r="AM375">
        <v>1998</v>
      </c>
      <c r="AN375" s="72" t="s">
        <v>191</v>
      </c>
      <c r="AQ375" t="str">
        <f t="shared" si="22"/>
        <v xml:space="preserve">Normal </v>
      </c>
      <c r="AR375" s="72" t="s">
        <v>191</v>
      </c>
      <c r="AS375">
        <v>2</v>
      </c>
      <c r="AT375">
        <v>60</v>
      </c>
      <c r="AU375" s="72" t="s">
        <v>195</v>
      </c>
      <c r="AV375" s="72" t="s">
        <v>194</v>
      </c>
      <c r="AY375" s="72" t="s">
        <v>191</v>
      </c>
      <c r="AZ375">
        <v>1433</v>
      </c>
      <c r="BA375" s="72" t="s">
        <v>93</v>
      </c>
      <c r="BB375" s="72" t="s">
        <v>194</v>
      </c>
      <c r="BD375" s="72" t="s">
        <v>191</v>
      </c>
      <c r="BE375" s="73">
        <v>0.06</v>
      </c>
      <c r="BF375" s="72" t="s">
        <v>191</v>
      </c>
      <c r="BG375" s="72" t="s">
        <v>196</v>
      </c>
      <c r="BH375" s="72" t="s">
        <v>176</v>
      </c>
      <c r="BI375" s="81" t="str">
        <f t="shared" si="23"/>
        <v xml:space="preserve">Turbidity </v>
      </c>
      <c r="BJ375" s="72" t="s">
        <v>191</v>
      </c>
      <c r="BN375">
        <v>69</v>
      </c>
      <c r="BO375">
        <v>24</v>
      </c>
      <c r="BP375" s="72" t="s">
        <v>194</v>
      </c>
      <c r="BR375" s="72" t="s">
        <v>194</v>
      </c>
      <c r="BT375">
        <v>40</v>
      </c>
      <c r="BU375">
        <v>200</v>
      </c>
      <c r="BV375" s="72" t="s">
        <v>191</v>
      </c>
      <c r="BW375" s="72" t="s">
        <v>197</v>
      </c>
      <c r="BX375" t="s">
        <v>3815</v>
      </c>
    </row>
    <row r="376" spans="1:76" x14ac:dyDescent="0.45">
      <c r="A376" t="s">
        <v>3816</v>
      </c>
      <c r="B376" t="s">
        <v>176</v>
      </c>
      <c r="C376" t="s">
        <v>230</v>
      </c>
      <c r="D376" t="s">
        <v>3817</v>
      </c>
      <c r="E376" t="s">
        <v>3818</v>
      </c>
      <c r="F376" t="s">
        <v>3819</v>
      </c>
      <c r="G376">
        <v>9</v>
      </c>
      <c r="H376" s="72" t="s">
        <v>3447</v>
      </c>
      <c r="I376" s="72" t="s">
        <v>182</v>
      </c>
      <c r="J376" s="72" t="s">
        <v>183</v>
      </c>
      <c r="K376" s="72" t="s">
        <v>220</v>
      </c>
      <c r="L376" s="72" t="s">
        <v>1209</v>
      </c>
      <c r="M376" s="72" t="s">
        <v>3820</v>
      </c>
      <c r="N376" s="72"/>
      <c r="O376" s="72"/>
      <c r="P376" s="72" t="s">
        <v>3821</v>
      </c>
      <c r="Q376" s="72" t="s">
        <v>3822</v>
      </c>
      <c r="R376" s="72" t="s">
        <v>834</v>
      </c>
      <c r="S376" s="72" t="s">
        <v>3823</v>
      </c>
      <c r="T376" s="72" t="s">
        <v>1382</v>
      </c>
      <c r="U376" s="72" t="s">
        <v>478</v>
      </c>
      <c r="V376" s="72" t="s">
        <v>176</v>
      </c>
      <c r="W376">
        <v>220</v>
      </c>
      <c r="X376">
        <v>220</v>
      </c>
      <c r="Y376">
        <v>0</v>
      </c>
      <c r="Z376">
        <v>750</v>
      </c>
      <c r="AA376">
        <v>1100</v>
      </c>
      <c r="AB376">
        <v>0</v>
      </c>
      <c r="AC376" s="72" t="s">
        <v>191</v>
      </c>
      <c r="AD376" s="72" t="s">
        <v>192</v>
      </c>
      <c r="AE376" s="72" t="s">
        <v>176</v>
      </c>
      <c r="AF376" s="81" t="str">
        <f t="shared" si="20"/>
        <v>Afridev Handpump</v>
      </c>
      <c r="AG376" s="72" t="s">
        <v>193</v>
      </c>
      <c r="AH376" s="72" t="s">
        <v>191</v>
      </c>
      <c r="AI376" s="72" t="s">
        <v>16432</v>
      </c>
      <c r="AL376" t="str">
        <f t="shared" si="21"/>
        <v>Protected</v>
      </c>
      <c r="AM376">
        <v>1998</v>
      </c>
      <c r="AN376" s="72" t="s">
        <v>191</v>
      </c>
      <c r="AQ376" t="str">
        <f t="shared" si="22"/>
        <v xml:space="preserve">Normal </v>
      </c>
      <c r="AR376" s="72" t="s">
        <v>191</v>
      </c>
      <c r="AS376">
        <v>1</v>
      </c>
      <c r="AT376">
        <v>14</v>
      </c>
      <c r="AU376" s="72" t="s">
        <v>195</v>
      </c>
      <c r="AV376" s="72" t="s">
        <v>194</v>
      </c>
      <c r="AY376" s="72" t="s">
        <v>191</v>
      </c>
      <c r="AZ376">
        <v>1736</v>
      </c>
      <c r="BA376" s="72" t="s">
        <v>93</v>
      </c>
      <c r="BB376" s="72" t="s">
        <v>194</v>
      </c>
      <c r="BD376" s="72" t="s">
        <v>191</v>
      </c>
      <c r="BE376" s="73">
        <v>1.06</v>
      </c>
      <c r="BF376" s="72" t="s">
        <v>191</v>
      </c>
      <c r="BG376" s="72" t="s">
        <v>196</v>
      </c>
      <c r="BH376" s="72" t="s">
        <v>176</v>
      </c>
      <c r="BI376" s="81" t="str">
        <f t="shared" si="23"/>
        <v xml:space="preserve">Turbidity </v>
      </c>
      <c r="BJ376" s="72" t="s">
        <v>191</v>
      </c>
      <c r="BN376">
        <v>80</v>
      </c>
      <c r="BO376">
        <v>24</v>
      </c>
      <c r="BP376" s="72" t="s">
        <v>194</v>
      </c>
      <c r="BR376" s="72" t="s">
        <v>194</v>
      </c>
      <c r="BT376">
        <v>20</v>
      </c>
      <c r="BU376">
        <v>8</v>
      </c>
      <c r="BV376" s="72" t="s">
        <v>191</v>
      </c>
      <c r="BW376" s="72" t="s">
        <v>197</v>
      </c>
      <c r="BX376" t="s">
        <v>3824</v>
      </c>
    </row>
    <row r="377" spans="1:76" x14ac:dyDescent="0.45">
      <c r="A377" t="s">
        <v>3825</v>
      </c>
      <c r="B377" t="s">
        <v>176</v>
      </c>
      <c r="C377" t="s">
        <v>339</v>
      </c>
      <c r="D377" t="s">
        <v>3826</v>
      </c>
      <c r="E377" t="s">
        <v>3827</v>
      </c>
      <c r="F377" t="s">
        <v>3828</v>
      </c>
      <c r="G377">
        <v>9</v>
      </c>
      <c r="H377" s="72" t="s">
        <v>3447</v>
      </c>
      <c r="I377" s="72" t="s">
        <v>182</v>
      </c>
      <c r="J377" s="72" t="s">
        <v>183</v>
      </c>
      <c r="K377" s="72" t="s">
        <v>184</v>
      </c>
      <c r="L377" s="72" t="s">
        <v>2926</v>
      </c>
      <c r="M377" s="72" t="s">
        <v>2927</v>
      </c>
      <c r="N377" s="72"/>
      <c r="O377" s="72"/>
      <c r="P377" s="72" t="s">
        <v>3829</v>
      </c>
      <c r="Q377" s="72" t="s">
        <v>3830</v>
      </c>
      <c r="R377" s="72" t="s">
        <v>2294</v>
      </c>
      <c r="S377" s="72" t="s">
        <v>3831</v>
      </c>
      <c r="T377" s="72" t="s">
        <v>2927</v>
      </c>
      <c r="U377" s="72" t="s">
        <v>251</v>
      </c>
      <c r="V377" s="72" t="s">
        <v>176</v>
      </c>
      <c r="W377">
        <v>60</v>
      </c>
      <c r="X377">
        <v>60</v>
      </c>
      <c r="Y377">
        <v>0</v>
      </c>
      <c r="Z377">
        <v>300</v>
      </c>
      <c r="AA377">
        <v>300</v>
      </c>
      <c r="AB377">
        <v>0</v>
      </c>
      <c r="AC377" s="72" t="s">
        <v>191</v>
      </c>
      <c r="AD377" s="72" t="s">
        <v>192</v>
      </c>
      <c r="AE377" s="72" t="s">
        <v>176</v>
      </c>
      <c r="AF377" s="81" t="str">
        <f t="shared" si="20"/>
        <v>Afridev Handpump</v>
      </c>
      <c r="AG377" s="72" t="s">
        <v>193</v>
      </c>
      <c r="AH377" s="72" t="s">
        <v>191</v>
      </c>
      <c r="AI377" s="72" t="s">
        <v>16432</v>
      </c>
      <c r="AL377" t="str">
        <f t="shared" si="21"/>
        <v>Protected</v>
      </c>
      <c r="AM377">
        <v>1998</v>
      </c>
      <c r="AN377" s="72" t="s">
        <v>194</v>
      </c>
      <c r="AO377" s="72" t="s">
        <v>549</v>
      </c>
      <c r="AP377" s="72" t="s">
        <v>176</v>
      </c>
      <c r="AQ377" t="str">
        <f t="shared" si="22"/>
        <v>Normal Non functioning water point</v>
      </c>
      <c r="AR377" s="72" t="s">
        <v>191</v>
      </c>
      <c r="AS377">
        <v>2</v>
      </c>
      <c r="AT377">
        <v>21</v>
      </c>
      <c r="AU377" s="72" t="s">
        <v>194</v>
      </c>
      <c r="AV377" s="72" t="s">
        <v>194</v>
      </c>
      <c r="AY377" s="72" t="s">
        <v>194</v>
      </c>
      <c r="BB377" s="72" t="s">
        <v>194</v>
      </c>
      <c r="BD377" s="72" t="s">
        <v>194</v>
      </c>
      <c r="BE377"/>
      <c r="BF377" s="72" t="s">
        <v>191</v>
      </c>
      <c r="BG377" s="72" t="s">
        <v>196</v>
      </c>
      <c r="BH377" s="72" t="s">
        <v>176</v>
      </c>
      <c r="BI377" s="81" t="str">
        <f t="shared" si="23"/>
        <v xml:space="preserve">Turbidity </v>
      </c>
      <c r="BJ377" s="72" t="s">
        <v>194</v>
      </c>
      <c r="BN377">
        <v>0</v>
      </c>
      <c r="BO377">
        <v>0</v>
      </c>
      <c r="BP377" s="72" t="s">
        <v>194</v>
      </c>
      <c r="BR377" s="72" t="s">
        <v>194</v>
      </c>
      <c r="BT377">
        <v>0</v>
      </c>
      <c r="BU377">
        <v>0</v>
      </c>
      <c r="BV377" s="72" t="s">
        <v>194</v>
      </c>
      <c r="BW377" s="72" t="s">
        <v>197</v>
      </c>
      <c r="BX377" t="s">
        <v>3832</v>
      </c>
    </row>
    <row r="378" spans="1:76" x14ac:dyDescent="0.45">
      <c r="A378" t="s">
        <v>3833</v>
      </c>
      <c r="B378" t="s">
        <v>176</v>
      </c>
      <c r="C378" t="s">
        <v>427</v>
      </c>
      <c r="D378" t="s">
        <v>3834</v>
      </c>
      <c r="E378" t="s">
        <v>3835</v>
      </c>
      <c r="F378" t="s">
        <v>3836</v>
      </c>
      <c r="G378">
        <v>9</v>
      </c>
      <c r="H378" s="72" t="s">
        <v>3447</v>
      </c>
      <c r="I378" s="72" t="s">
        <v>182</v>
      </c>
      <c r="J378" s="72" t="s">
        <v>183</v>
      </c>
      <c r="K378" s="72" t="s">
        <v>184</v>
      </c>
      <c r="L378" s="72" t="s">
        <v>2926</v>
      </c>
      <c r="M378" s="72" t="s">
        <v>3793</v>
      </c>
      <c r="N378" s="72"/>
      <c r="O378" s="72"/>
      <c r="P378" s="72" t="s">
        <v>3837</v>
      </c>
      <c r="Q378" s="72" t="s">
        <v>3838</v>
      </c>
      <c r="R378" s="72" t="s">
        <v>1154</v>
      </c>
      <c r="S378" s="72" t="s">
        <v>3839</v>
      </c>
      <c r="T378" s="72" t="s">
        <v>3840</v>
      </c>
      <c r="U378" s="72" t="s">
        <v>190</v>
      </c>
      <c r="V378" s="72" t="s">
        <v>176</v>
      </c>
      <c r="W378">
        <v>96</v>
      </c>
      <c r="X378">
        <v>96</v>
      </c>
      <c r="Y378">
        <v>0</v>
      </c>
      <c r="Z378">
        <v>192</v>
      </c>
      <c r="AA378">
        <v>192</v>
      </c>
      <c r="AB378">
        <v>0</v>
      </c>
      <c r="AC378" s="72" t="s">
        <v>191</v>
      </c>
      <c r="AD378" s="72" t="s">
        <v>192</v>
      </c>
      <c r="AE378" s="72" t="s">
        <v>176</v>
      </c>
      <c r="AF378" s="81" t="str">
        <f t="shared" si="20"/>
        <v>Afridev Handpump</v>
      </c>
      <c r="AG378" s="72" t="s">
        <v>193</v>
      </c>
      <c r="AH378" s="72" t="s">
        <v>191</v>
      </c>
      <c r="AI378" s="72" t="s">
        <v>16432</v>
      </c>
      <c r="AL378" t="str">
        <f t="shared" si="21"/>
        <v>Protected</v>
      </c>
      <c r="AM378">
        <v>2000</v>
      </c>
      <c r="AN378" s="72" t="s">
        <v>191</v>
      </c>
      <c r="AQ378" t="str">
        <f t="shared" si="22"/>
        <v xml:space="preserve">Normal </v>
      </c>
      <c r="AR378" s="72" t="s">
        <v>191</v>
      </c>
      <c r="AS378">
        <v>1</v>
      </c>
      <c r="AT378">
        <v>1</v>
      </c>
      <c r="AU378" s="72" t="s">
        <v>195</v>
      </c>
      <c r="AV378" s="72" t="s">
        <v>194</v>
      </c>
      <c r="AY378" s="72" t="s">
        <v>191</v>
      </c>
      <c r="AZ378">
        <v>1518</v>
      </c>
      <c r="BA378" s="72" t="s">
        <v>93</v>
      </c>
      <c r="BB378" s="72" t="s">
        <v>194</v>
      </c>
      <c r="BD378" s="72" t="s">
        <v>191</v>
      </c>
      <c r="BE378" s="73">
        <v>0.35</v>
      </c>
      <c r="BF378" s="72" t="s">
        <v>191</v>
      </c>
      <c r="BG378" s="72" t="s">
        <v>196</v>
      </c>
      <c r="BH378" s="72" t="s">
        <v>176</v>
      </c>
      <c r="BI378" s="81" t="str">
        <f t="shared" si="23"/>
        <v xml:space="preserve">Turbidity </v>
      </c>
      <c r="BJ378" s="72" t="s">
        <v>191</v>
      </c>
      <c r="BN378">
        <v>115</v>
      </c>
      <c r="BO378">
        <v>24</v>
      </c>
      <c r="BP378" s="72" t="s">
        <v>194</v>
      </c>
      <c r="BR378" s="72" t="s">
        <v>194</v>
      </c>
      <c r="BT378">
        <v>20</v>
      </c>
      <c r="BU378">
        <v>100</v>
      </c>
      <c r="BV378" s="72" t="s">
        <v>191</v>
      </c>
      <c r="BW378" s="72" t="s">
        <v>197</v>
      </c>
      <c r="BX378" t="s">
        <v>3841</v>
      </c>
    </row>
    <row r="379" spans="1:76" x14ac:dyDescent="0.45">
      <c r="A379" t="s">
        <v>3842</v>
      </c>
      <c r="B379" t="s">
        <v>176</v>
      </c>
      <c r="C379" t="s">
        <v>427</v>
      </c>
      <c r="D379" t="s">
        <v>3843</v>
      </c>
      <c r="E379" t="s">
        <v>3844</v>
      </c>
      <c r="F379" t="s">
        <v>3773</v>
      </c>
      <c r="G379">
        <v>9</v>
      </c>
      <c r="H379" s="72" t="s">
        <v>3447</v>
      </c>
      <c r="I379" s="72" t="s">
        <v>182</v>
      </c>
      <c r="J379" s="72" t="s">
        <v>183</v>
      </c>
      <c r="K379" s="72" t="s">
        <v>184</v>
      </c>
      <c r="L379" s="72" t="s">
        <v>2926</v>
      </c>
      <c r="M379" s="72" t="s">
        <v>3840</v>
      </c>
      <c r="N379" s="72"/>
      <c r="O379" s="72"/>
      <c r="P379" s="72" t="s">
        <v>3845</v>
      </c>
      <c r="Q379" s="72" t="s">
        <v>3846</v>
      </c>
      <c r="R379" s="72" t="s">
        <v>3031</v>
      </c>
      <c r="S379" s="72" t="s">
        <v>3847</v>
      </c>
      <c r="T379" s="72" t="s">
        <v>3848</v>
      </c>
      <c r="U379" s="72" t="s">
        <v>251</v>
      </c>
      <c r="V379" s="72" t="s">
        <v>176</v>
      </c>
      <c r="W379">
        <v>80</v>
      </c>
      <c r="X379">
        <v>80</v>
      </c>
      <c r="Y379">
        <v>0</v>
      </c>
      <c r="Z379">
        <v>250</v>
      </c>
      <c r="AA379">
        <v>250</v>
      </c>
      <c r="AB379">
        <v>0</v>
      </c>
      <c r="AC379" s="72" t="s">
        <v>191</v>
      </c>
      <c r="AD379" s="72" t="s">
        <v>192</v>
      </c>
      <c r="AE379" s="72" t="s">
        <v>176</v>
      </c>
      <c r="AF379" s="81" t="str">
        <f t="shared" si="20"/>
        <v>Afridev Handpump</v>
      </c>
      <c r="AG379" s="72" t="s">
        <v>193</v>
      </c>
      <c r="AH379" s="72" t="s">
        <v>191</v>
      </c>
      <c r="AI379" s="72" t="s">
        <v>16432</v>
      </c>
      <c r="AL379" t="str">
        <f t="shared" si="21"/>
        <v>Protected</v>
      </c>
      <c r="AM379">
        <v>2001</v>
      </c>
      <c r="AN379" s="72" t="s">
        <v>191</v>
      </c>
      <c r="AQ379" t="str">
        <f t="shared" si="22"/>
        <v xml:space="preserve">Normal </v>
      </c>
      <c r="AR379" s="72" t="s">
        <v>194</v>
      </c>
      <c r="AU379" s="72" t="s">
        <v>195</v>
      </c>
      <c r="AV379" s="72" t="s">
        <v>194</v>
      </c>
      <c r="AY379" s="72" t="s">
        <v>191</v>
      </c>
      <c r="AZ379">
        <v>1519</v>
      </c>
      <c r="BA379" s="72" t="s">
        <v>93</v>
      </c>
      <c r="BB379" s="72" t="s">
        <v>194</v>
      </c>
      <c r="BD379" s="72" t="s">
        <v>191</v>
      </c>
      <c r="BE379" s="73">
        <v>0.24</v>
      </c>
      <c r="BF379" s="72" t="s">
        <v>191</v>
      </c>
      <c r="BG379" s="72" t="s">
        <v>196</v>
      </c>
      <c r="BH379" s="72" t="s">
        <v>176</v>
      </c>
      <c r="BI379" s="81" t="str">
        <f t="shared" si="23"/>
        <v xml:space="preserve">Turbidity </v>
      </c>
      <c r="BJ379" s="72" t="s">
        <v>191</v>
      </c>
      <c r="BN379">
        <v>115</v>
      </c>
      <c r="BO379">
        <v>24</v>
      </c>
      <c r="BP379" s="72" t="s">
        <v>194</v>
      </c>
      <c r="BR379" s="72" t="s">
        <v>194</v>
      </c>
      <c r="BT379">
        <v>20</v>
      </c>
      <c r="BU379">
        <v>100</v>
      </c>
      <c r="BV379" s="72" t="s">
        <v>191</v>
      </c>
      <c r="BW379" s="72" t="s">
        <v>197</v>
      </c>
      <c r="BX379" t="s">
        <v>3849</v>
      </c>
    </row>
    <row r="380" spans="1:76" x14ac:dyDescent="0.45">
      <c r="A380" t="s">
        <v>3850</v>
      </c>
      <c r="B380" t="s">
        <v>176</v>
      </c>
      <c r="C380" t="s">
        <v>600</v>
      </c>
      <c r="D380" t="s">
        <v>3851</v>
      </c>
      <c r="E380" t="s">
        <v>3852</v>
      </c>
      <c r="F380" t="s">
        <v>3853</v>
      </c>
      <c r="G380">
        <v>9</v>
      </c>
      <c r="H380" s="72" t="s">
        <v>2741</v>
      </c>
      <c r="I380" s="72" t="s">
        <v>182</v>
      </c>
      <c r="J380" s="72" t="s">
        <v>183</v>
      </c>
      <c r="K380" s="72" t="s">
        <v>605</v>
      </c>
      <c r="L380" s="72" t="s">
        <v>605</v>
      </c>
      <c r="M380" s="72" t="s">
        <v>605</v>
      </c>
      <c r="N380" s="72"/>
      <c r="O380" s="72"/>
      <c r="P380" s="72" t="s">
        <v>3854</v>
      </c>
      <c r="Q380" s="72" t="s">
        <v>3855</v>
      </c>
      <c r="R380" s="72" t="s">
        <v>2696</v>
      </c>
      <c r="S380" s="72" t="s">
        <v>3856</v>
      </c>
      <c r="T380" s="72" t="s">
        <v>3857</v>
      </c>
      <c r="U380" s="72" t="s">
        <v>251</v>
      </c>
      <c r="V380" s="72" t="s">
        <v>176</v>
      </c>
      <c r="W380">
        <v>300</v>
      </c>
      <c r="X380">
        <v>285</v>
      </c>
      <c r="Y380">
        <v>15</v>
      </c>
      <c r="Z380">
        <v>43</v>
      </c>
      <c r="AA380">
        <v>1485</v>
      </c>
      <c r="AB380">
        <v>15</v>
      </c>
      <c r="AC380" s="72" t="s">
        <v>191</v>
      </c>
      <c r="AD380" s="72" t="s">
        <v>192</v>
      </c>
      <c r="AE380" s="72" t="s">
        <v>176</v>
      </c>
      <c r="AF380" s="81" t="str">
        <f t="shared" si="20"/>
        <v>Afridev Handpump</v>
      </c>
      <c r="AG380" s="72" t="s">
        <v>193</v>
      </c>
      <c r="AH380" s="72" t="s">
        <v>191</v>
      </c>
      <c r="AI380" s="72" t="s">
        <v>16432</v>
      </c>
      <c r="AL380" t="str">
        <f t="shared" si="21"/>
        <v>Protected</v>
      </c>
      <c r="AM380">
        <v>1997</v>
      </c>
      <c r="AN380" s="72" t="s">
        <v>191</v>
      </c>
      <c r="AQ380" t="str">
        <f t="shared" si="22"/>
        <v xml:space="preserve">Normal </v>
      </c>
      <c r="AR380" s="72" t="s">
        <v>191</v>
      </c>
      <c r="AS380">
        <v>1</v>
      </c>
      <c r="AT380">
        <v>4</v>
      </c>
      <c r="AU380" s="72" t="s">
        <v>195</v>
      </c>
      <c r="AV380" s="72" t="s">
        <v>194</v>
      </c>
      <c r="AY380" s="72" t="s">
        <v>191</v>
      </c>
      <c r="AZ380">
        <v>1313</v>
      </c>
      <c r="BA380" s="72" t="s">
        <v>93</v>
      </c>
      <c r="BB380" s="72" t="s">
        <v>194</v>
      </c>
      <c r="BD380" s="72" t="s">
        <v>191</v>
      </c>
      <c r="BE380" s="73">
        <v>0.32</v>
      </c>
      <c r="BF380" s="72" t="s">
        <v>191</v>
      </c>
      <c r="BG380" s="72" t="s">
        <v>196</v>
      </c>
      <c r="BH380" s="72" t="s">
        <v>176</v>
      </c>
      <c r="BI380" s="81" t="str">
        <f t="shared" si="23"/>
        <v xml:space="preserve">Turbidity </v>
      </c>
      <c r="BJ380" s="72" t="s">
        <v>191</v>
      </c>
      <c r="BN380">
        <v>45</v>
      </c>
      <c r="BO380">
        <v>24</v>
      </c>
      <c r="BP380" s="72" t="s">
        <v>194</v>
      </c>
      <c r="BR380" s="72" t="s">
        <v>194</v>
      </c>
      <c r="BT380">
        <v>20</v>
      </c>
      <c r="BU380">
        <v>5</v>
      </c>
      <c r="BV380" s="72" t="s">
        <v>191</v>
      </c>
      <c r="BW380" s="72" t="s">
        <v>197</v>
      </c>
      <c r="BX380" t="s">
        <v>3858</v>
      </c>
    </row>
    <row r="381" spans="1:76" x14ac:dyDescent="0.45">
      <c r="A381" t="s">
        <v>3859</v>
      </c>
      <c r="B381" t="s">
        <v>176</v>
      </c>
      <c r="C381" t="s">
        <v>600</v>
      </c>
      <c r="D381" t="s">
        <v>3860</v>
      </c>
      <c r="E381" t="s">
        <v>3861</v>
      </c>
      <c r="F381" t="s">
        <v>3862</v>
      </c>
      <c r="G381">
        <v>9</v>
      </c>
      <c r="H381" s="72" t="s">
        <v>2741</v>
      </c>
      <c r="I381" s="72" t="s">
        <v>182</v>
      </c>
      <c r="J381" s="72" t="s">
        <v>183</v>
      </c>
      <c r="K381" s="72" t="s">
        <v>605</v>
      </c>
      <c r="L381" s="72" t="s">
        <v>605</v>
      </c>
      <c r="M381" s="72" t="s">
        <v>605</v>
      </c>
      <c r="N381" s="72"/>
      <c r="O381" s="72"/>
      <c r="P381" s="72" t="s">
        <v>3863</v>
      </c>
      <c r="Q381" s="72" t="s">
        <v>3864</v>
      </c>
      <c r="R381" s="72" t="s">
        <v>314</v>
      </c>
      <c r="S381" s="72" t="s">
        <v>3865</v>
      </c>
      <c r="T381" s="72" t="s">
        <v>3866</v>
      </c>
      <c r="U381" s="72" t="s">
        <v>251</v>
      </c>
      <c r="V381" s="72" t="s">
        <v>176</v>
      </c>
      <c r="W381">
        <v>300</v>
      </c>
      <c r="X381">
        <v>285</v>
      </c>
      <c r="Y381">
        <v>15</v>
      </c>
      <c r="Z381">
        <v>57</v>
      </c>
      <c r="AA381">
        <v>285</v>
      </c>
      <c r="AB381">
        <v>0</v>
      </c>
      <c r="AC381" s="72" t="s">
        <v>191</v>
      </c>
      <c r="AD381" s="72" t="s">
        <v>192</v>
      </c>
      <c r="AE381" s="72" t="s">
        <v>176</v>
      </c>
      <c r="AF381" s="81" t="str">
        <f t="shared" si="20"/>
        <v>Afridev Handpump</v>
      </c>
      <c r="AG381" s="72" t="s">
        <v>193</v>
      </c>
      <c r="AH381" s="72" t="s">
        <v>191</v>
      </c>
      <c r="AI381" s="72" t="s">
        <v>16432</v>
      </c>
      <c r="AL381" t="str">
        <f t="shared" si="21"/>
        <v>Protected</v>
      </c>
      <c r="AM381">
        <v>2014</v>
      </c>
      <c r="AN381" s="72" t="s">
        <v>191</v>
      </c>
      <c r="AQ381" t="str">
        <f t="shared" si="22"/>
        <v xml:space="preserve">Normal </v>
      </c>
      <c r="AR381" s="72" t="s">
        <v>194</v>
      </c>
      <c r="AU381" s="72" t="s">
        <v>195</v>
      </c>
      <c r="AV381" s="72" t="s">
        <v>194</v>
      </c>
      <c r="AY381" s="72" t="s">
        <v>191</v>
      </c>
      <c r="AZ381">
        <v>1315</v>
      </c>
      <c r="BA381" s="72" t="s">
        <v>93</v>
      </c>
      <c r="BB381" s="72" t="s">
        <v>194</v>
      </c>
      <c r="BD381" s="72" t="s">
        <v>191</v>
      </c>
      <c r="BE381" s="73">
        <v>0.55000000000000004</v>
      </c>
      <c r="BF381" s="72" t="s">
        <v>191</v>
      </c>
      <c r="BG381" s="72" t="s">
        <v>196</v>
      </c>
      <c r="BH381" s="72" t="s">
        <v>176</v>
      </c>
      <c r="BI381" s="81" t="str">
        <f t="shared" si="23"/>
        <v xml:space="preserve">Turbidity </v>
      </c>
      <c r="BJ381" s="72" t="s">
        <v>191</v>
      </c>
      <c r="BN381">
        <v>54</v>
      </c>
      <c r="BO381">
        <v>24</v>
      </c>
      <c r="BP381" s="72" t="s">
        <v>194</v>
      </c>
      <c r="BR381" s="72" t="s">
        <v>194</v>
      </c>
      <c r="BT381">
        <v>20</v>
      </c>
      <c r="BU381">
        <v>7</v>
      </c>
      <c r="BV381" s="72" t="s">
        <v>191</v>
      </c>
      <c r="BW381" s="72" t="s">
        <v>197</v>
      </c>
      <c r="BX381" t="s">
        <v>3867</v>
      </c>
    </row>
    <row r="382" spans="1:76" x14ac:dyDescent="0.45">
      <c r="A382" t="s">
        <v>3868</v>
      </c>
      <c r="B382" t="s">
        <v>176</v>
      </c>
      <c r="C382" t="s">
        <v>736</v>
      </c>
      <c r="D382" t="s">
        <v>3869</v>
      </c>
      <c r="E382" t="s">
        <v>3870</v>
      </c>
      <c r="F382" t="s">
        <v>3871</v>
      </c>
      <c r="G382">
        <v>9</v>
      </c>
      <c r="H382" s="72" t="s">
        <v>2741</v>
      </c>
      <c r="I382" s="72" t="s">
        <v>182</v>
      </c>
      <c r="J382" s="72" t="s">
        <v>183</v>
      </c>
      <c r="K382" s="72" t="s">
        <v>605</v>
      </c>
      <c r="L382" s="72" t="s">
        <v>605</v>
      </c>
      <c r="M382" s="72" t="s">
        <v>605</v>
      </c>
      <c r="N382" s="72"/>
      <c r="O382" s="72"/>
      <c r="P382" s="72" t="s">
        <v>3872</v>
      </c>
      <c r="Q382" s="72" t="s">
        <v>3873</v>
      </c>
      <c r="R382" s="72" t="s">
        <v>3738</v>
      </c>
      <c r="S382" s="72" t="s">
        <v>3874</v>
      </c>
      <c r="T382" s="72" t="s">
        <v>3875</v>
      </c>
      <c r="U382" s="72" t="s">
        <v>745</v>
      </c>
      <c r="V382" s="72" t="s">
        <v>176</v>
      </c>
      <c r="W382">
        <v>300</v>
      </c>
      <c r="X382">
        <v>285</v>
      </c>
      <c r="Y382">
        <v>0</v>
      </c>
      <c r="Z382">
        <v>100</v>
      </c>
      <c r="AA382">
        <v>100</v>
      </c>
      <c r="AB382">
        <v>0</v>
      </c>
      <c r="AC382" s="72" t="s">
        <v>191</v>
      </c>
      <c r="AD382" s="72" t="s">
        <v>192</v>
      </c>
      <c r="AE382" s="72" t="s">
        <v>176</v>
      </c>
      <c r="AF382" s="81" t="str">
        <f t="shared" si="20"/>
        <v>Afridev Handpump</v>
      </c>
      <c r="AG382" s="72" t="s">
        <v>193</v>
      </c>
      <c r="AH382" s="72" t="s">
        <v>191</v>
      </c>
      <c r="AI382" s="72" t="s">
        <v>16432</v>
      </c>
      <c r="AL382" t="str">
        <f t="shared" si="21"/>
        <v>Protected</v>
      </c>
      <c r="AM382">
        <v>2010</v>
      </c>
      <c r="AN382" s="72" t="s">
        <v>191</v>
      </c>
      <c r="AQ382" t="str">
        <f t="shared" si="22"/>
        <v xml:space="preserve">Normal </v>
      </c>
      <c r="AR382" s="72" t="s">
        <v>194</v>
      </c>
      <c r="AU382" s="72" t="s">
        <v>195</v>
      </c>
      <c r="AV382" s="72" t="s">
        <v>194</v>
      </c>
      <c r="AY382" s="72" t="s">
        <v>191</v>
      </c>
      <c r="AZ382">
        <v>513</v>
      </c>
      <c r="BA382" s="75" t="s">
        <v>93</v>
      </c>
      <c r="BB382" s="72" t="s">
        <v>194</v>
      </c>
      <c r="BD382" s="72" t="s">
        <v>191</v>
      </c>
      <c r="BE382" s="73">
        <v>0.12</v>
      </c>
      <c r="BF382" s="72" t="s">
        <v>191</v>
      </c>
      <c r="BG382" s="72" t="s">
        <v>196</v>
      </c>
      <c r="BH382" s="72" t="s">
        <v>176</v>
      </c>
      <c r="BI382" s="81" t="str">
        <f t="shared" si="23"/>
        <v xml:space="preserve">Turbidity </v>
      </c>
      <c r="BJ382" s="72" t="s">
        <v>191</v>
      </c>
      <c r="BN382">
        <v>46</v>
      </c>
      <c r="BO382">
        <v>24</v>
      </c>
      <c r="BP382" s="72" t="s">
        <v>194</v>
      </c>
      <c r="BR382" s="72" t="s">
        <v>194</v>
      </c>
      <c r="BT382">
        <v>20</v>
      </c>
      <c r="BU382">
        <v>80</v>
      </c>
      <c r="BV382" s="72" t="s">
        <v>191</v>
      </c>
      <c r="BW382" s="72" t="s">
        <v>197</v>
      </c>
      <c r="BX382" t="s">
        <v>3876</v>
      </c>
    </row>
    <row r="383" spans="1:76" x14ac:dyDescent="0.45">
      <c r="A383" t="s">
        <v>3877</v>
      </c>
      <c r="B383" t="s">
        <v>176</v>
      </c>
      <c r="C383" t="s">
        <v>736</v>
      </c>
      <c r="D383" t="s">
        <v>3878</v>
      </c>
      <c r="E383" t="s">
        <v>3879</v>
      </c>
      <c r="F383" t="s">
        <v>3880</v>
      </c>
      <c r="G383">
        <v>9</v>
      </c>
      <c r="H383" s="72" t="s">
        <v>2741</v>
      </c>
      <c r="I383" s="72" t="s">
        <v>182</v>
      </c>
      <c r="J383" s="72" t="s">
        <v>183</v>
      </c>
      <c r="K383" s="72" t="s">
        <v>605</v>
      </c>
      <c r="L383" s="72" t="s">
        <v>1392</v>
      </c>
      <c r="M383" s="72" t="s">
        <v>1392</v>
      </c>
      <c r="N383" s="72"/>
      <c r="O383" s="72"/>
      <c r="P383" s="72" t="s">
        <v>3881</v>
      </c>
      <c r="Q383" s="72" t="s">
        <v>3882</v>
      </c>
      <c r="R383" s="72" t="s">
        <v>2129</v>
      </c>
      <c r="S383" s="72" t="s">
        <v>3883</v>
      </c>
      <c r="T383" s="72" t="s">
        <v>3875</v>
      </c>
      <c r="U383" s="72" t="s">
        <v>226</v>
      </c>
      <c r="V383" s="72" t="s">
        <v>176</v>
      </c>
      <c r="W383">
        <v>285</v>
      </c>
      <c r="X383">
        <v>30</v>
      </c>
      <c r="Y383">
        <v>0</v>
      </c>
      <c r="Z383">
        <v>150</v>
      </c>
      <c r="AA383">
        <v>150</v>
      </c>
      <c r="AB383">
        <v>0</v>
      </c>
      <c r="AC383" s="72" t="s">
        <v>191</v>
      </c>
      <c r="AD383" s="72" t="s">
        <v>192</v>
      </c>
      <c r="AE383" s="72" t="s">
        <v>176</v>
      </c>
      <c r="AF383" s="81" t="str">
        <f t="shared" si="20"/>
        <v>Afridev Handpump</v>
      </c>
      <c r="AG383" s="72" t="s">
        <v>193</v>
      </c>
      <c r="AH383" s="72" t="s">
        <v>191</v>
      </c>
      <c r="AI383" s="72" t="s">
        <v>16432</v>
      </c>
      <c r="AL383" t="str">
        <f t="shared" si="21"/>
        <v>Protected</v>
      </c>
      <c r="AM383">
        <v>2015</v>
      </c>
      <c r="AN383" s="72" t="s">
        <v>191</v>
      </c>
      <c r="AQ383" t="str">
        <f t="shared" si="22"/>
        <v xml:space="preserve">Normal </v>
      </c>
      <c r="AR383" s="72" t="s">
        <v>194</v>
      </c>
      <c r="AU383" s="72" t="s">
        <v>195</v>
      </c>
      <c r="AV383" s="72" t="s">
        <v>194</v>
      </c>
      <c r="AY383" s="72" t="s">
        <v>191</v>
      </c>
      <c r="AZ383">
        <v>514</v>
      </c>
      <c r="BA383" s="75" t="s">
        <v>93</v>
      </c>
      <c r="BB383" s="72" t="s">
        <v>194</v>
      </c>
      <c r="BD383" s="72" t="s">
        <v>191</v>
      </c>
      <c r="BE383" s="73">
        <v>0.31</v>
      </c>
      <c r="BF383" s="72" t="s">
        <v>191</v>
      </c>
      <c r="BG383" s="72" t="s">
        <v>196</v>
      </c>
      <c r="BH383" s="72" t="s">
        <v>176</v>
      </c>
      <c r="BI383" s="81" t="str">
        <f t="shared" si="23"/>
        <v xml:space="preserve">Turbidity </v>
      </c>
      <c r="BJ383" s="72" t="s">
        <v>191</v>
      </c>
      <c r="BN383">
        <v>46</v>
      </c>
      <c r="BO383">
        <v>24</v>
      </c>
      <c r="BP383" s="72" t="s">
        <v>194</v>
      </c>
      <c r="BR383" s="72" t="s">
        <v>194</v>
      </c>
      <c r="BT383">
        <v>40</v>
      </c>
      <c r="BU383">
        <v>120</v>
      </c>
      <c r="BV383" s="72" t="s">
        <v>191</v>
      </c>
      <c r="BW383" s="72" t="s">
        <v>197</v>
      </c>
      <c r="BX383" t="s">
        <v>3884</v>
      </c>
    </row>
    <row r="384" spans="1:76" x14ac:dyDescent="0.45">
      <c r="A384" t="s">
        <v>3885</v>
      </c>
      <c r="B384" t="s">
        <v>176</v>
      </c>
      <c r="C384" t="s">
        <v>736</v>
      </c>
      <c r="D384" t="s">
        <v>3886</v>
      </c>
      <c r="E384" t="s">
        <v>3887</v>
      </c>
      <c r="F384" t="s">
        <v>719</v>
      </c>
      <c r="G384">
        <v>9</v>
      </c>
      <c r="H384" s="72" t="s">
        <v>2741</v>
      </c>
      <c r="I384" s="72" t="s">
        <v>182</v>
      </c>
      <c r="J384" s="72" t="s">
        <v>183</v>
      </c>
      <c r="K384" s="72" t="s">
        <v>605</v>
      </c>
      <c r="L384" s="72" t="s">
        <v>605</v>
      </c>
      <c r="M384" s="72" t="s">
        <v>605</v>
      </c>
      <c r="N384" s="72"/>
      <c r="O384" s="72"/>
      <c r="P384" s="72" t="s">
        <v>3888</v>
      </c>
      <c r="Q384" s="72" t="s">
        <v>3889</v>
      </c>
      <c r="R384" s="72" t="s">
        <v>1694</v>
      </c>
      <c r="S384" s="72" t="s">
        <v>3890</v>
      </c>
      <c r="T384" s="72" t="s">
        <v>3891</v>
      </c>
      <c r="U384" s="72" t="s">
        <v>176</v>
      </c>
      <c r="V384" s="72" t="s">
        <v>2726</v>
      </c>
      <c r="W384">
        <v>300</v>
      </c>
      <c r="X384">
        <v>185</v>
      </c>
      <c r="Y384">
        <v>15</v>
      </c>
      <c r="Z384">
        <v>75</v>
      </c>
      <c r="AA384">
        <v>1425</v>
      </c>
      <c r="AB384">
        <v>1425</v>
      </c>
      <c r="AC384" s="72" t="s">
        <v>194</v>
      </c>
      <c r="AF384" s="81" t="str">
        <f t="shared" si="20"/>
        <v/>
      </c>
      <c r="AJ384" s="72" t="s">
        <v>867</v>
      </c>
      <c r="AK384" s="72" t="s">
        <v>176</v>
      </c>
      <c r="AL384" t="str">
        <f t="shared" si="21"/>
        <v>Unprotected well</v>
      </c>
      <c r="AQ384" t="str">
        <f t="shared" si="22"/>
        <v xml:space="preserve"> </v>
      </c>
      <c r="BE384"/>
      <c r="BI384" s="81" t="str">
        <f t="shared" si="23"/>
        <v xml:space="preserve"> </v>
      </c>
      <c r="BX384" t="s">
        <v>3892</v>
      </c>
    </row>
    <row r="385" spans="1:76" x14ac:dyDescent="0.45">
      <c r="A385" t="s">
        <v>3893</v>
      </c>
      <c r="B385" t="s">
        <v>176</v>
      </c>
      <c r="C385" t="s">
        <v>427</v>
      </c>
      <c r="D385" t="s">
        <v>3894</v>
      </c>
      <c r="E385" t="s">
        <v>3895</v>
      </c>
      <c r="F385" t="s">
        <v>2925</v>
      </c>
      <c r="G385">
        <v>9</v>
      </c>
      <c r="H385" s="72" t="s">
        <v>3447</v>
      </c>
      <c r="I385" s="72" t="s">
        <v>182</v>
      </c>
      <c r="J385" s="72" t="s">
        <v>183</v>
      </c>
      <c r="K385" s="72" t="s">
        <v>184</v>
      </c>
      <c r="L385" s="72" t="s">
        <v>2926</v>
      </c>
      <c r="M385" s="72" t="s">
        <v>3793</v>
      </c>
      <c r="N385" s="72"/>
      <c r="O385" s="72"/>
      <c r="P385" s="72" t="s">
        <v>3896</v>
      </c>
      <c r="Q385" s="72" t="s">
        <v>3897</v>
      </c>
      <c r="R385" s="72" t="s">
        <v>1481</v>
      </c>
      <c r="S385" s="72" t="s">
        <v>3898</v>
      </c>
      <c r="T385" s="72" t="s">
        <v>3899</v>
      </c>
      <c r="U385" s="72" t="s">
        <v>176</v>
      </c>
      <c r="V385" s="72" t="s">
        <v>3900</v>
      </c>
      <c r="W385">
        <v>45</v>
      </c>
      <c r="X385">
        <v>45</v>
      </c>
      <c r="Y385">
        <v>0</v>
      </c>
      <c r="Z385">
        <v>225</v>
      </c>
      <c r="AA385">
        <v>225</v>
      </c>
      <c r="AB385">
        <v>0</v>
      </c>
      <c r="AC385" s="72" t="s">
        <v>191</v>
      </c>
      <c r="AD385" s="72" t="s">
        <v>192</v>
      </c>
      <c r="AE385" s="72" t="s">
        <v>176</v>
      </c>
      <c r="AF385" s="81" t="str">
        <f t="shared" si="20"/>
        <v>Afridev Handpump</v>
      </c>
      <c r="AG385" s="72" t="s">
        <v>193</v>
      </c>
      <c r="AH385" s="72" t="s">
        <v>191</v>
      </c>
      <c r="AI385" s="72" t="s">
        <v>16432</v>
      </c>
      <c r="AL385" t="str">
        <f t="shared" si="21"/>
        <v>Protected</v>
      </c>
      <c r="AM385">
        <v>1998</v>
      </c>
      <c r="AN385" s="72" t="s">
        <v>194</v>
      </c>
      <c r="AO385" s="72" t="s">
        <v>549</v>
      </c>
      <c r="AP385" s="72" t="s">
        <v>176</v>
      </c>
      <c r="AQ385" t="str">
        <f t="shared" si="22"/>
        <v>Does not function Non functioning water point</v>
      </c>
      <c r="AR385" s="72" t="s">
        <v>191</v>
      </c>
      <c r="AS385">
        <v>5</v>
      </c>
      <c r="AT385">
        <v>31</v>
      </c>
      <c r="AU385" s="72" t="s">
        <v>194</v>
      </c>
      <c r="AV385" s="72" t="s">
        <v>194</v>
      </c>
      <c r="AY385" s="72" t="s">
        <v>194</v>
      </c>
      <c r="BB385" s="72" t="s">
        <v>194</v>
      </c>
      <c r="BD385" s="72" t="s">
        <v>194</v>
      </c>
      <c r="BE385"/>
      <c r="BF385" s="72" t="s">
        <v>191</v>
      </c>
      <c r="BG385" s="72" t="s">
        <v>196</v>
      </c>
      <c r="BH385" s="72" t="s">
        <v>176</v>
      </c>
      <c r="BI385" s="81" t="str">
        <f t="shared" si="23"/>
        <v xml:space="preserve">Turbidity </v>
      </c>
      <c r="BJ385" s="72" t="s">
        <v>194</v>
      </c>
      <c r="BN385">
        <v>0</v>
      </c>
      <c r="BO385">
        <v>0</v>
      </c>
      <c r="BP385" s="72" t="s">
        <v>194</v>
      </c>
      <c r="BR385" s="72" t="s">
        <v>194</v>
      </c>
      <c r="BT385">
        <v>0</v>
      </c>
      <c r="BU385">
        <v>0</v>
      </c>
      <c r="BV385" s="72" t="s">
        <v>194</v>
      </c>
      <c r="BW385" s="72" t="s">
        <v>550</v>
      </c>
      <c r="BX385" t="s">
        <v>3901</v>
      </c>
    </row>
    <row r="386" spans="1:76" x14ac:dyDescent="0.45">
      <c r="A386" t="s">
        <v>3902</v>
      </c>
      <c r="B386" t="s">
        <v>176</v>
      </c>
      <c r="C386" t="s">
        <v>284</v>
      </c>
      <c r="D386" t="s">
        <v>3903</v>
      </c>
      <c r="E386" t="s">
        <v>3904</v>
      </c>
      <c r="F386" t="s">
        <v>3905</v>
      </c>
      <c r="G386">
        <v>9</v>
      </c>
      <c r="H386" s="72" t="s">
        <v>3447</v>
      </c>
      <c r="I386" s="72" t="s">
        <v>182</v>
      </c>
      <c r="J386" s="72" t="s">
        <v>183</v>
      </c>
      <c r="K386" s="72" t="s">
        <v>184</v>
      </c>
      <c r="L386" s="72" t="s">
        <v>2926</v>
      </c>
      <c r="M386" s="72" t="s">
        <v>3906</v>
      </c>
      <c r="N386" s="72"/>
      <c r="O386" s="72"/>
      <c r="P386" s="72" t="s">
        <v>3907</v>
      </c>
      <c r="Q386" s="72" t="s">
        <v>3908</v>
      </c>
      <c r="R386" s="72" t="s">
        <v>3909</v>
      </c>
      <c r="S386" s="72" t="s">
        <v>3910</v>
      </c>
      <c r="T386" s="72" t="s">
        <v>3911</v>
      </c>
      <c r="U386" s="72" t="s">
        <v>226</v>
      </c>
      <c r="V386" s="72" t="s">
        <v>176</v>
      </c>
      <c r="W386">
        <v>100</v>
      </c>
      <c r="X386">
        <v>0</v>
      </c>
      <c r="Y386">
        <v>100</v>
      </c>
      <c r="Z386">
        <v>500</v>
      </c>
      <c r="AA386">
        <v>1000</v>
      </c>
      <c r="AB386">
        <v>500</v>
      </c>
      <c r="AC386" s="72" t="s">
        <v>194</v>
      </c>
      <c r="AF386" s="81" t="str">
        <f t="shared" si="20"/>
        <v/>
      </c>
      <c r="AJ386" s="72" t="s">
        <v>867</v>
      </c>
      <c r="AK386" s="72" t="s">
        <v>176</v>
      </c>
      <c r="AL386" t="str">
        <f t="shared" si="21"/>
        <v>Unprotected well</v>
      </c>
      <c r="AQ386" t="str">
        <f t="shared" si="22"/>
        <v xml:space="preserve"> </v>
      </c>
      <c r="BE386"/>
      <c r="BI386" s="81" t="str">
        <f t="shared" si="23"/>
        <v xml:space="preserve"> </v>
      </c>
      <c r="BX386" t="s">
        <v>3912</v>
      </c>
    </row>
    <row r="387" spans="1:76" x14ac:dyDescent="0.45">
      <c r="A387" t="s">
        <v>3913</v>
      </c>
      <c r="B387" t="s">
        <v>176</v>
      </c>
      <c r="C387" t="s">
        <v>943</v>
      </c>
      <c r="D387" t="s">
        <v>3914</v>
      </c>
      <c r="E387" t="s">
        <v>3915</v>
      </c>
      <c r="F387" t="s">
        <v>1343</v>
      </c>
      <c r="G387">
        <v>9</v>
      </c>
      <c r="H387" s="72" t="s">
        <v>3447</v>
      </c>
      <c r="I387" s="72" t="s">
        <v>182</v>
      </c>
      <c r="J387" s="72" t="s">
        <v>183</v>
      </c>
      <c r="K387" s="72" t="s">
        <v>605</v>
      </c>
      <c r="L387" s="72" t="s">
        <v>3194</v>
      </c>
      <c r="M387" s="72" t="s">
        <v>3916</v>
      </c>
      <c r="N387" s="72"/>
      <c r="O387" s="72"/>
      <c r="P387" s="72" t="s">
        <v>3917</v>
      </c>
      <c r="Q387" s="72" t="s">
        <v>3918</v>
      </c>
      <c r="R387" s="72" t="s">
        <v>3197</v>
      </c>
      <c r="S387" s="72" t="s">
        <v>3919</v>
      </c>
      <c r="T387" s="72" t="s">
        <v>3920</v>
      </c>
      <c r="U387" s="72" t="s">
        <v>478</v>
      </c>
      <c r="V387" s="72" t="s">
        <v>176</v>
      </c>
      <c r="W387">
        <v>150</v>
      </c>
      <c r="X387">
        <v>150</v>
      </c>
      <c r="Y387">
        <v>0</v>
      </c>
      <c r="Z387">
        <v>750</v>
      </c>
      <c r="AA387">
        <v>750</v>
      </c>
      <c r="AB387">
        <v>0</v>
      </c>
      <c r="AC387" s="72" t="s">
        <v>191</v>
      </c>
      <c r="AD387" s="72" t="s">
        <v>192</v>
      </c>
      <c r="AE387" s="72" t="s">
        <v>176</v>
      </c>
      <c r="AF387" s="81" t="str">
        <f t="shared" ref="AF387:AF450" si="24">CONCATENATE(AD387,AE387)</f>
        <v>Afridev Handpump</v>
      </c>
      <c r="AG387" s="72" t="s">
        <v>193</v>
      </c>
      <c r="AH387" s="72" t="s">
        <v>191</v>
      </c>
      <c r="AI387" s="72" t="s">
        <v>16432</v>
      </c>
      <c r="AL387" t="str">
        <f t="shared" ref="AL387:AL450" si="25">CONCATENATE(AI387,AJ387,AK387)</f>
        <v>Protected</v>
      </c>
      <c r="AM387">
        <v>1997</v>
      </c>
      <c r="AN387" s="72" t="s">
        <v>191</v>
      </c>
      <c r="AQ387" t="str">
        <f t="shared" ref="AQ387:AQ450" si="26">CONCATENATE(BW387," ",AO387,AP387)</f>
        <v xml:space="preserve">Normal </v>
      </c>
      <c r="AR387" s="72" t="s">
        <v>191</v>
      </c>
      <c r="AS387">
        <v>2</v>
      </c>
      <c r="AT387">
        <v>3</v>
      </c>
      <c r="AU387" s="72" t="s">
        <v>195</v>
      </c>
      <c r="AV387" s="72" t="s">
        <v>194</v>
      </c>
      <c r="AY387" s="72" t="s">
        <v>191</v>
      </c>
      <c r="AZ387">
        <v>15</v>
      </c>
      <c r="BA387" s="72" t="s">
        <v>93</v>
      </c>
      <c r="BB387" s="72" t="s">
        <v>194</v>
      </c>
      <c r="BD387" s="72" t="s">
        <v>191</v>
      </c>
      <c r="BE387" s="73">
        <v>0.15</v>
      </c>
      <c r="BF387" s="72" t="s">
        <v>191</v>
      </c>
      <c r="BG387" s="72" t="s">
        <v>196</v>
      </c>
      <c r="BH387" s="72" t="s">
        <v>176</v>
      </c>
      <c r="BI387" s="81" t="str">
        <f t="shared" ref="BI387:BI450" si="27">CONCATENATE(BG387," ",BH387)</f>
        <v xml:space="preserve">Turbidity </v>
      </c>
      <c r="BJ387" s="72" t="s">
        <v>191</v>
      </c>
      <c r="BN387">
        <v>120</v>
      </c>
      <c r="BO387">
        <v>24</v>
      </c>
      <c r="BP387" s="72" t="s">
        <v>194</v>
      </c>
      <c r="BR387" s="72" t="s">
        <v>194</v>
      </c>
      <c r="BT387">
        <v>20</v>
      </c>
      <c r="BU387">
        <v>4</v>
      </c>
      <c r="BV387" s="72" t="s">
        <v>191</v>
      </c>
      <c r="BW387" s="72" t="s">
        <v>197</v>
      </c>
      <c r="BX387" t="s">
        <v>3921</v>
      </c>
    </row>
    <row r="388" spans="1:76" x14ac:dyDescent="0.45">
      <c r="A388" t="s">
        <v>3922</v>
      </c>
      <c r="B388" t="s">
        <v>176</v>
      </c>
      <c r="C388" t="s">
        <v>943</v>
      </c>
      <c r="D388" t="s">
        <v>3923</v>
      </c>
      <c r="E388" t="s">
        <v>3924</v>
      </c>
      <c r="F388" t="s">
        <v>3925</v>
      </c>
      <c r="G388">
        <v>9</v>
      </c>
      <c r="H388" s="72" t="s">
        <v>3447</v>
      </c>
      <c r="I388" s="72" t="s">
        <v>182</v>
      </c>
      <c r="J388" s="72" t="s">
        <v>183</v>
      </c>
      <c r="K388" s="72" t="s">
        <v>605</v>
      </c>
      <c r="L388" s="72" t="s">
        <v>3194</v>
      </c>
      <c r="M388" s="72" t="s">
        <v>3726</v>
      </c>
      <c r="N388" s="72"/>
      <c r="O388" s="72"/>
      <c r="P388" s="72" t="s">
        <v>3926</v>
      </c>
      <c r="Q388" s="72" t="s">
        <v>3927</v>
      </c>
      <c r="R388" s="72" t="s">
        <v>2195</v>
      </c>
      <c r="S388" s="72" t="s">
        <v>3928</v>
      </c>
      <c r="T388" s="72" t="s">
        <v>3726</v>
      </c>
      <c r="U388" s="72" t="s">
        <v>251</v>
      </c>
      <c r="V388" s="72" t="s">
        <v>176</v>
      </c>
      <c r="W388">
        <v>210</v>
      </c>
      <c r="X388">
        <v>170</v>
      </c>
      <c r="Y388">
        <v>40</v>
      </c>
      <c r="Z388">
        <v>425</v>
      </c>
      <c r="AA388">
        <v>425</v>
      </c>
      <c r="AB388">
        <v>200</v>
      </c>
      <c r="AC388" s="72" t="s">
        <v>191</v>
      </c>
      <c r="AD388" s="72" t="s">
        <v>192</v>
      </c>
      <c r="AE388" s="72" t="s">
        <v>176</v>
      </c>
      <c r="AF388" s="81" t="str">
        <f t="shared" si="24"/>
        <v>Afridev Handpump</v>
      </c>
      <c r="AG388" s="72" t="s">
        <v>193</v>
      </c>
      <c r="AH388" s="72" t="s">
        <v>191</v>
      </c>
      <c r="AI388" s="72" t="s">
        <v>16432</v>
      </c>
      <c r="AL388" t="str">
        <f t="shared" si="25"/>
        <v>Protected</v>
      </c>
      <c r="AM388">
        <v>2000</v>
      </c>
      <c r="AN388" s="72" t="s">
        <v>191</v>
      </c>
      <c r="AQ388" t="str">
        <f t="shared" si="26"/>
        <v xml:space="preserve">Normal </v>
      </c>
      <c r="AR388" s="72" t="s">
        <v>191</v>
      </c>
      <c r="AS388">
        <v>4</v>
      </c>
      <c r="AT388">
        <v>5</v>
      </c>
      <c r="AU388" s="72" t="s">
        <v>195</v>
      </c>
      <c r="AV388" s="72" t="s">
        <v>194</v>
      </c>
      <c r="AY388" s="72" t="s">
        <v>191</v>
      </c>
      <c r="AZ388">
        <v>16</v>
      </c>
      <c r="BA388" s="72" t="s">
        <v>93</v>
      </c>
      <c r="BB388" s="72" t="s">
        <v>194</v>
      </c>
      <c r="BD388" s="72" t="s">
        <v>191</v>
      </c>
      <c r="BE388" s="73">
        <v>0.2</v>
      </c>
      <c r="BF388" s="72" t="s">
        <v>191</v>
      </c>
      <c r="BG388" s="72" t="s">
        <v>196</v>
      </c>
      <c r="BH388" s="72" t="s">
        <v>176</v>
      </c>
      <c r="BI388" s="81" t="str">
        <f t="shared" si="27"/>
        <v xml:space="preserve">Turbidity </v>
      </c>
      <c r="BJ388" s="72" t="s">
        <v>191</v>
      </c>
      <c r="BN388">
        <v>80</v>
      </c>
      <c r="BO388">
        <v>24</v>
      </c>
      <c r="BP388" s="72" t="s">
        <v>194</v>
      </c>
      <c r="BR388" s="72" t="s">
        <v>194</v>
      </c>
      <c r="BT388">
        <v>20</v>
      </c>
      <c r="BU388">
        <v>5</v>
      </c>
      <c r="BV388" s="72" t="s">
        <v>191</v>
      </c>
      <c r="BW388" s="72" t="s">
        <v>197</v>
      </c>
      <c r="BX388" t="s">
        <v>3929</v>
      </c>
    </row>
    <row r="389" spans="1:76" x14ac:dyDescent="0.45">
      <c r="A389" t="s">
        <v>3930</v>
      </c>
      <c r="B389" t="s">
        <v>176</v>
      </c>
      <c r="C389" t="s">
        <v>457</v>
      </c>
      <c r="D389" t="s">
        <v>3931</v>
      </c>
      <c r="E389" t="s">
        <v>3932</v>
      </c>
      <c r="F389" t="s">
        <v>3933</v>
      </c>
      <c r="G389">
        <v>9</v>
      </c>
      <c r="H389" s="72" t="s">
        <v>3447</v>
      </c>
      <c r="I389" s="72" t="s">
        <v>182</v>
      </c>
      <c r="J389" s="72" t="s">
        <v>183</v>
      </c>
      <c r="K389" s="72" t="s">
        <v>184</v>
      </c>
      <c r="L389" s="72" t="s">
        <v>2598</v>
      </c>
      <c r="M389" s="72" t="s">
        <v>2598</v>
      </c>
      <c r="N389" s="72"/>
      <c r="O389" s="72"/>
      <c r="P389" s="72" t="s">
        <v>3934</v>
      </c>
      <c r="Q389" s="72" t="s">
        <v>3935</v>
      </c>
      <c r="R389" s="72" t="s">
        <v>3250</v>
      </c>
      <c r="S389" s="72" t="s">
        <v>3936</v>
      </c>
      <c r="T389" s="72" t="s">
        <v>3937</v>
      </c>
      <c r="U389" s="72" t="s">
        <v>251</v>
      </c>
      <c r="V389" s="72" t="s">
        <v>176</v>
      </c>
      <c r="W389">
        <v>75</v>
      </c>
      <c r="X389">
        <v>75</v>
      </c>
      <c r="Y389">
        <v>0</v>
      </c>
      <c r="Z389">
        <v>374</v>
      </c>
      <c r="AA389">
        <v>374</v>
      </c>
      <c r="AB389">
        <v>0</v>
      </c>
      <c r="AC389" s="72" t="s">
        <v>191</v>
      </c>
      <c r="AD389" s="72" t="s">
        <v>192</v>
      </c>
      <c r="AE389" s="72" t="s">
        <v>176</v>
      </c>
      <c r="AF389" s="81" t="str">
        <f t="shared" si="24"/>
        <v>Afridev Handpump</v>
      </c>
      <c r="AG389" s="72" t="s">
        <v>193</v>
      </c>
      <c r="AH389" s="72" t="s">
        <v>191</v>
      </c>
      <c r="AI389" s="72" t="s">
        <v>16432</v>
      </c>
      <c r="AL389" t="str">
        <f t="shared" si="25"/>
        <v>Protected</v>
      </c>
      <c r="AM389">
        <v>2011</v>
      </c>
      <c r="AN389" s="72" t="s">
        <v>191</v>
      </c>
      <c r="AQ389" t="str">
        <f t="shared" si="26"/>
        <v xml:space="preserve">Normal </v>
      </c>
      <c r="AR389" s="72" t="s">
        <v>194</v>
      </c>
      <c r="AU389" s="72" t="s">
        <v>195</v>
      </c>
      <c r="AV389" s="72" t="s">
        <v>194</v>
      </c>
      <c r="AY389" s="72" t="s">
        <v>191</v>
      </c>
      <c r="AZ389">
        <v>1617</v>
      </c>
      <c r="BA389" s="72" t="s">
        <v>93</v>
      </c>
      <c r="BB389" s="72" t="s">
        <v>194</v>
      </c>
      <c r="BD389" s="72" t="s">
        <v>191</v>
      </c>
      <c r="BE389" s="73">
        <v>3.58</v>
      </c>
      <c r="BF389" s="72" t="s">
        <v>191</v>
      </c>
      <c r="BG389" s="72" t="s">
        <v>196</v>
      </c>
      <c r="BH389" s="72" t="s">
        <v>176</v>
      </c>
      <c r="BI389" s="81" t="str">
        <f t="shared" si="27"/>
        <v xml:space="preserve">Turbidity </v>
      </c>
      <c r="BJ389" s="72" t="s">
        <v>191</v>
      </c>
      <c r="BN389">
        <v>69</v>
      </c>
      <c r="BO389">
        <v>24</v>
      </c>
      <c r="BP389" s="72" t="s">
        <v>194</v>
      </c>
      <c r="BR389" s="72" t="s">
        <v>194</v>
      </c>
      <c r="BT389">
        <v>40</v>
      </c>
      <c r="BU389">
        <v>40</v>
      </c>
      <c r="BV389" s="72" t="s">
        <v>191</v>
      </c>
      <c r="BW389" s="72" t="s">
        <v>197</v>
      </c>
      <c r="BX389" t="s">
        <v>3938</v>
      </c>
    </row>
    <row r="390" spans="1:76" x14ac:dyDescent="0.45">
      <c r="A390" t="s">
        <v>3939</v>
      </c>
      <c r="B390" t="s">
        <v>176</v>
      </c>
      <c r="C390" t="s">
        <v>457</v>
      </c>
      <c r="D390" t="s">
        <v>3940</v>
      </c>
      <c r="E390" t="s">
        <v>3941</v>
      </c>
      <c r="F390" t="s">
        <v>3942</v>
      </c>
      <c r="G390">
        <v>9</v>
      </c>
      <c r="H390" s="72" t="s">
        <v>3447</v>
      </c>
      <c r="I390" s="72" t="s">
        <v>182</v>
      </c>
      <c r="J390" s="72" t="s">
        <v>183</v>
      </c>
      <c r="K390" s="72" t="s">
        <v>184</v>
      </c>
      <c r="L390" s="72" t="s">
        <v>2598</v>
      </c>
      <c r="M390" s="72" t="s">
        <v>3943</v>
      </c>
      <c r="N390" s="72"/>
      <c r="O390" s="72"/>
      <c r="P390" s="72" t="s">
        <v>3944</v>
      </c>
      <c r="Q390" s="72" t="s">
        <v>3945</v>
      </c>
      <c r="R390" s="72" t="s">
        <v>1500</v>
      </c>
      <c r="S390" s="72" t="s">
        <v>3946</v>
      </c>
      <c r="T390" s="72" t="s">
        <v>3943</v>
      </c>
      <c r="U390" s="72" t="s">
        <v>251</v>
      </c>
      <c r="V390" s="72" t="s">
        <v>176</v>
      </c>
      <c r="W390">
        <v>72</v>
      </c>
      <c r="X390">
        <v>72</v>
      </c>
      <c r="Y390">
        <v>0</v>
      </c>
      <c r="Z390">
        <v>150</v>
      </c>
      <c r="AA390">
        <v>150</v>
      </c>
      <c r="AB390">
        <v>0</v>
      </c>
      <c r="AC390" s="72" t="s">
        <v>191</v>
      </c>
      <c r="AD390" s="72" t="s">
        <v>192</v>
      </c>
      <c r="AE390" s="72" t="s">
        <v>176</v>
      </c>
      <c r="AF390" s="81" t="str">
        <f t="shared" si="24"/>
        <v>Afridev Handpump</v>
      </c>
      <c r="AG390" s="72" t="s">
        <v>193</v>
      </c>
      <c r="AH390" s="72" t="s">
        <v>191</v>
      </c>
      <c r="AI390" s="72" t="s">
        <v>16432</v>
      </c>
      <c r="AL390" t="str">
        <f t="shared" si="25"/>
        <v>Protected</v>
      </c>
      <c r="AM390">
        <v>2015</v>
      </c>
      <c r="AN390" s="72" t="s">
        <v>191</v>
      </c>
      <c r="AQ390" t="str">
        <f t="shared" si="26"/>
        <v xml:space="preserve">Normal </v>
      </c>
      <c r="AR390" s="72" t="s">
        <v>194</v>
      </c>
      <c r="AU390" s="72" t="s">
        <v>195</v>
      </c>
      <c r="AV390" s="72" t="s">
        <v>194</v>
      </c>
      <c r="AY390" s="72" t="s">
        <v>191</v>
      </c>
      <c r="AZ390">
        <v>1616</v>
      </c>
      <c r="BA390" s="72" t="s">
        <v>93</v>
      </c>
      <c r="BB390" s="72" t="s">
        <v>194</v>
      </c>
      <c r="BD390" s="72" t="s">
        <v>191</v>
      </c>
      <c r="BE390" s="73">
        <v>7.0000000000000007E-2</v>
      </c>
      <c r="BF390" s="72" t="s">
        <v>191</v>
      </c>
      <c r="BG390" s="72" t="s">
        <v>196</v>
      </c>
      <c r="BH390" s="72" t="s">
        <v>176</v>
      </c>
      <c r="BI390" s="81" t="str">
        <f t="shared" si="27"/>
        <v xml:space="preserve">Turbidity </v>
      </c>
      <c r="BJ390" s="72" t="s">
        <v>191</v>
      </c>
      <c r="BN390">
        <v>69</v>
      </c>
      <c r="BO390">
        <v>24</v>
      </c>
      <c r="BP390" s="72" t="s">
        <v>194</v>
      </c>
      <c r="BR390" s="72" t="s">
        <v>194</v>
      </c>
      <c r="BT390">
        <v>20</v>
      </c>
      <c r="BU390">
        <v>20</v>
      </c>
      <c r="BV390" s="72" t="s">
        <v>191</v>
      </c>
      <c r="BW390" s="72" t="s">
        <v>197</v>
      </c>
      <c r="BX390" t="s">
        <v>3947</v>
      </c>
    </row>
    <row r="391" spans="1:76" x14ac:dyDescent="0.45">
      <c r="A391" t="s">
        <v>3948</v>
      </c>
      <c r="B391" t="s">
        <v>176</v>
      </c>
      <c r="C391" t="s">
        <v>200</v>
      </c>
      <c r="D391" t="s">
        <v>3949</v>
      </c>
      <c r="E391" t="s">
        <v>3950</v>
      </c>
      <c r="F391" t="s">
        <v>3951</v>
      </c>
      <c r="G391">
        <v>9</v>
      </c>
      <c r="H391" s="72" t="s">
        <v>2741</v>
      </c>
      <c r="I391" s="72" t="s">
        <v>182</v>
      </c>
      <c r="J391" s="72" t="s">
        <v>183</v>
      </c>
      <c r="K391" s="72" t="s">
        <v>204</v>
      </c>
      <c r="L391" s="72" t="s">
        <v>2779</v>
      </c>
      <c r="M391" s="72" t="s">
        <v>2779</v>
      </c>
      <c r="N391" s="72"/>
      <c r="O391" s="72"/>
      <c r="P391" s="72" t="s">
        <v>3952</v>
      </c>
      <c r="Q391" s="72" t="s">
        <v>3953</v>
      </c>
      <c r="R391" s="72" t="s">
        <v>3954</v>
      </c>
      <c r="S391" s="72" t="s">
        <v>3955</v>
      </c>
      <c r="T391" s="72" t="s">
        <v>2895</v>
      </c>
      <c r="U391" s="72" t="s">
        <v>176</v>
      </c>
      <c r="V391" s="72" t="s">
        <v>3956</v>
      </c>
      <c r="W391">
        <v>120</v>
      </c>
      <c r="X391">
        <v>120</v>
      </c>
      <c r="Y391">
        <v>0</v>
      </c>
      <c r="Z391">
        <v>40</v>
      </c>
      <c r="AA391">
        <v>1200</v>
      </c>
      <c r="AB391">
        <v>0</v>
      </c>
      <c r="AC391" s="72" t="s">
        <v>191</v>
      </c>
      <c r="AD391" s="72" t="s">
        <v>3957</v>
      </c>
      <c r="AE391" s="72" t="s">
        <v>176</v>
      </c>
      <c r="AF391" s="81" t="str">
        <f t="shared" si="24"/>
        <v>Protected Spring</v>
      </c>
      <c r="AG391" s="72" t="s">
        <v>193</v>
      </c>
      <c r="AH391" s="72" t="s">
        <v>191</v>
      </c>
      <c r="AI391" s="72" t="s">
        <v>16432</v>
      </c>
      <c r="AL391" t="str">
        <f t="shared" si="25"/>
        <v>Protected</v>
      </c>
      <c r="AM391">
        <v>2016</v>
      </c>
      <c r="AN391" s="72" t="s">
        <v>191</v>
      </c>
      <c r="AQ391" t="str">
        <f t="shared" si="26"/>
        <v xml:space="preserve">Poor </v>
      </c>
      <c r="AR391" s="72" t="s">
        <v>194</v>
      </c>
      <c r="AU391" s="72" t="s">
        <v>194</v>
      </c>
      <c r="AV391" s="72" t="s">
        <v>194</v>
      </c>
      <c r="AY391" s="72" t="s">
        <v>194</v>
      </c>
      <c r="BB391" s="72" t="s">
        <v>194</v>
      </c>
      <c r="BD391" s="72" t="s">
        <v>194</v>
      </c>
      <c r="BE391"/>
      <c r="BF391" s="72" t="s">
        <v>194</v>
      </c>
      <c r="BG391" s="80" t="s">
        <v>196</v>
      </c>
      <c r="BI391" s="81" t="str">
        <f t="shared" si="27"/>
        <v xml:space="preserve">Turbidity </v>
      </c>
      <c r="BN391">
        <v>15</v>
      </c>
      <c r="BO391">
        <v>24</v>
      </c>
      <c r="BP391" s="72" t="s">
        <v>194</v>
      </c>
      <c r="BR391" s="72" t="s">
        <v>194</v>
      </c>
      <c r="BT391">
        <v>20</v>
      </c>
      <c r="BU391">
        <v>5</v>
      </c>
      <c r="BV391" s="72" t="s">
        <v>191</v>
      </c>
      <c r="BW391" s="72" t="s">
        <v>227</v>
      </c>
      <c r="BX391" t="s">
        <v>3958</v>
      </c>
    </row>
    <row r="392" spans="1:76" x14ac:dyDescent="0.45">
      <c r="A392" t="s">
        <v>3959</v>
      </c>
      <c r="B392" t="s">
        <v>176</v>
      </c>
      <c r="C392" t="s">
        <v>457</v>
      </c>
      <c r="D392" t="s">
        <v>3960</v>
      </c>
      <c r="E392" t="s">
        <v>3961</v>
      </c>
      <c r="F392" t="s">
        <v>3962</v>
      </c>
      <c r="G392">
        <v>9</v>
      </c>
      <c r="H392" s="72" t="s">
        <v>3447</v>
      </c>
      <c r="I392" s="72" t="s">
        <v>182</v>
      </c>
      <c r="J392" s="72" t="s">
        <v>183</v>
      </c>
      <c r="K392" s="72" t="s">
        <v>184</v>
      </c>
      <c r="L392" s="72" t="s">
        <v>2598</v>
      </c>
      <c r="M392" s="72" t="s">
        <v>2863</v>
      </c>
      <c r="N392" s="72"/>
      <c r="O392" s="72"/>
      <c r="P392" s="72" t="s">
        <v>3963</v>
      </c>
      <c r="Q392" s="72" t="s">
        <v>3964</v>
      </c>
      <c r="R392" s="72" t="s">
        <v>658</v>
      </c>
      <c r="S392" s="72" t="s">
        <v>3965</v>
      </c>
      <c r="T392" s="72" t="s">
        <v>2863</v>
      </c>
      <c r="U392" s="72" t="s">
        <v>251</v>
      </c>
      <c r="V392" s="72" t="s">
        <v>176</v>
      </c>
      <c r="W392">
        <v>156</v>
      </c>
      <c r="X392">
        <v>121</v>
      </c>
      <c r="Y392">
        <v>25</v>
      </c>
      <c r="Z392">
        <v>780</v>
      </c>
      <c r="AA392">
        <v>780</v>
      </c>
      <c r="AB392">
        <v>105</v>
      </c>
      <c r="AC392" s="72" t="s">
        <v>191</v>
      </c>
      <c r="AD392" s="72" t="s">
        <v>192</v>
      </c>
      <c r="AE392" s="72" t="s">
        <v>176</v>
      </c>
      <c r="AF392" s="81" t="str">
        <f t="shared" si="24"/>
        <v>Afridev Handpump</v>
      </c>
      <c r="AG392" s="72" t="s">
        <v>193</v>
      </c>
      <c r="AH392" s="72" t="s">
        <v>191</v>
      </c>
      <c r="AI392" s="72" t="s">
        <v>16432</v>
      </c>
      <c r="AL392" t="str">
        <f t="shared" si="25"/>
        <v>Protected</v>
      </c>
      <c r="AM392">
        <v>2015</v>
      </c>
      <c r="AN392" s="72" t="s">
        <v>191</v>
      </c>
      <c r="AQ392" t="str">
        <f t="shared" si="26"/>
        <v xml:space="preserve">Normal </v>
      </c>
      <c r="AR392" s="72" t="s">
        <v>194</v>
      </c>
      <c r="AU392" s="72" t="s">
        <v>195</v>
      </c>
      <c r="AV392" s="72" t="s">
        <v>194</v>
      </c>
      <c r="AY392" s="72" t="s">
        <v>191</v>
      </c>
      <c r="AZ392">
        <v>1624</v>
      </c>
      <c r="BA392" s="72" t="s">
        <v>93</v>
      </c>
      <c r="BB392" s="72" t="s">
        <v>194</v>
      </c>
      <c r="BD392" s="72" t="s">
        <v>191</v>
      </c>
      <c r="BE392" s="73">
        <v>3.12</v>
      </c>
      <c r="BF392" s="72" t="s">
        <v>191</v>
      </c>
      <c r="BG392" s="72" t="s">
        <v>196</v>
      </c>
      <c r="BH392" s="72" t="s">
        <v>176</v>
      </c>
      <c r="BI392" s="81" t="str">
        <f t="shared" si="27"/>
        <v xml:space="preserve">Turbidity </v>
      </c>
      <c r="BJ392" s="72" t="s">
        <v>191</v>
      </c>
      <c r="BN392">
        <v>70</v>
      </c>
      <c r="BO392">
        <v>24</v>
      </c>
      <c r="BP392" s="72" t="s">
        <v>194</v>
      </c>
      <c r="BR392" s="72" t="s">
        <v>194</v>
      </c>
      <c r="BT392">
        <v>20</v>
      </c>
      <c r="BU392">
        <v>20</v>
      </c>
      <c r="BV392" s="72" t="s">
        <v>191</v>
      </c>
      <c r="BW392" s="72" t="s">
        <v>197</v>
      </c>
      <c r="BX392" t="s">
        <v>3966</v>
      </c>
    </row>
    <row r="393" spans="1:76" x14ac:dyDescent="0.45">
      <c r="A393" t="s">
        <v>3967</v>
      </c>
      <c r="B393" t="s">
        <v>176</v>
      </c>
      <c r="C393" t="s">
        <v>457</v>
      </c>
      <c r="D393" t="s">
        <v>3968</v>
      </c>
      <c r="E393" t="s">
        <v>3969</v>
      </c>
      <c r="F393" t="s">
        <v>2231</v>
      </c>
      <c r="G393">
        <v>9</v>
      </c>
      <c r="H393" s="72" t="s">
        <v>3447</v>
      </c>
      <c r="I393" s="72" t="s">
        <v>182</v>
      </c>
      <c r="J393" s="72" t="s">
        <v>183</v>
      </c>
      <c r="K393" s="72" t="s">
        <v>184</v>
      </c>
      <c r="L393" s="72" t="s">
        <v>2598</v>
      </c>
      <c r="M393" s="72" t="s">
        <v>2598</v>
      </c>
      <c r="N393" s="72"/>
      <c r="O393" s="72"/>
      <c r="P393" s="72" t="s">
        <v>3970</v>
      </c>
      <c r="Q393" s="72" t="s">
        <v>3971</v>
      </c>
      <c r="R393" s="72" t="s">
        <v>2686</v>
      </c>
      <c r="S393" s="72" t="s">
        <v>3972</v>
      </c>
      <c r="T393" s="72" t="s">
        <v>3973</v>
      </c>
      <c r="U393" s="72" t="s">
        <v>251</v>
      </c>
      <c r="V393" s="72" t="s">
        <v>176</v>
      </c>
      <c r="W393">
        <v>80</v>
      </c>
      <c r="X393">
        <v>80</v>
      </c>
      <c r="Y393">
        <v>490</v>
      </c>
      <c r="Z393">
        <v>490</v>
      </c>
      <c r="AA393">
        <v>490</v>
      </c>
      <c r="AB393">
        <v>0</v>
      </c>
      <c r="AC393" s="72" t="s">
        <v>191</v>
      </c>
      <c r="AD393" s="72" t="s">
        <v>192</v>
      </c>
      <c r="AE393" s="72" t="s">
        <v>176</v>
      </c>
      <c r="AF393" s="81" t="str">
        <f t="shared" si="24"/>
        <v>Afridev Handpump</v>
      </c>
      <c r="AG393" s="72" t="s">
        <v>193</v>
      </c>
      <c r="AH393" s="72" t="s">
        <v>191</v>
      </c>
      <c r="AI393" s="72" t="s">
        <v>16432</v>
      </c>
      <c r="AL393" t="str">
        <f t="shared" si="25"/>
        <v>Protected</v>
      </c>
      <c r="AM393">
        <v>2011</v>
      </c>
      <c r="AN393" s="72" t="s">
        <v>191</v>
      </c>
      <c r="AQ393" t="str">
        <f t="shared" si="26"/>
        <v xml:space="preserve">Normal </v>
      </c>
      <c r="AR393" s="72" t="s">
        <v>191</v>
      </c>
      <c r="AS393">
        <v>2</v>
      </c>
      <c r="AT393">
        <v>3</v>
      </c>
      <c r="AU393" s="72" t="s">
        <v>195</v>
      </c>
      <c r="AV393" s="72" t="s">
        <v>194</v>
      </c>
      <c r="AY393" s="72" t="s">
        <v>191</v>
      </c>
      <c r="AZ393">
        <v>1618</v>
      </c>
      <c r="BA393" s="72" t="s">
        <v>93</v>
      </c>
      <c r="BB393" s="72" t="s">
        <v>194</v>
      </c>
      <c r="BD393" s="72" t="s">
        <v>191</v>
      </c>
      <c r="BE393" s="73">
        <v>0.11</v>
      </c>
      <c r="BF393" s="72" t="s">
        <v>191</v>
      </c>
      <c r="BG393" s="72" t="s">
        <v>196</v>
      </c>
      <c r="BH393" s="72" t="s">
        <v>176</v>
      </c>
      <c r="BI393" s="81" t="str">
        <f t="shared" si="27"/>
        <v xml:space="preserve">Turbidity </v>
      </c>
      <c r="BJ393" s="72" t="s">
        <v>191</v>
      </c>
      <c r="BN393">
        <v>69</v>
      </c>
      <c r="BO393">
        <v>24</v>
      </c>
      <c r="BP393" s="72" t="s">
        <v>194</v>
      </c>
      <c r="BR393" s="72" t="s">
        <v>194</v>
      </c>
      <c r="BT393">
        <v>40</v>
      </c>
      <c r="BU393">
        <v>20</v>
      </c>
      <c r="BV393" s="72" t="s">
        <v>191</v>
      </c>
      <c r="BW393" s="72" t="s">
        <v>197</v>
      </c>
      <c r="BX393" t="s">
        <v>3974</v>
      </c>
    </row>
    <row r="394" spans="1:76" x14ac:dyDescent="0.45">
      <c r="A394" t="s">
        <v>3975</v>
      </c>
      <c r="B394" t="s">
        <v>176</v>
      </c>
      <c r="C394" t="s">
        <v>457</v>
      </c>
      <c r="D394" t="s">
        <v>3976</v>
      </c>
      <c r="E394" t="s">
        <v>3977</v>
      </c>
      <c r="F394" t="s">
        <v>3978</v>
      </c>
      <c r="G394">
        <v>9</v>
      </c>
      <c r="H394" s="72" t="s">
        <v>3447</v>
      </c>
      <c r="I394" s="72" t="s">
        <v>182</v>
      </c>
      <c r="J394" s="72" t="s">
        <v>183</v>
      </c>
      <c r="K394" s="72" t="s">
        <v>184</v>
      </c>
      <c r="L394" s="72" t="s">
        <v>2926</v>
      </c>
      <c r="M394" s="72" t="s">
        <v>3492</v>
      </c>
      <c r="N394" s="72"/>
      <c r="O394" s="72"/>
      <c r="P394" s="72" t="s">
        <v>3979</v>
      </c>
      <c r="Q394" s="72" t="s">
        <v>3980</v>
      </c>
      <c r="R394" s="72" t="s">
        <v>3981</v>
      </c>
      <c r="S394" s="72" t="s">
        <v>3982</v>
      </c>
      <c r="T394" s="72" t="s">
        <v>3983</v>
      </c>
      <c r="U394" s="72" t="s">
        <v>176</v>
      </c>
      <c r="V394" s="72" t="s">
        <v>2726</v>
      </c>
      <c r="W394">
        <v>450</v>
      </c>
      <c r="X394">
        <v>348</v>
      </c>
      <c r="Y394">
        <v>72</v>
      </c>
      <c r="Z394">
        <v>360</v>
      </c>
      <c r="AA394">
        <v>1540</v>
      </c>
      <c r="AB394">
        <v>360</v>
      </c>
      <c r="AC394" s="72" t="s">
        <v>194</v>
      </c>
      <c r="AF394" s="81" t="str">
        <f t="shared" si="24"/>
        <v/>
      </c>
      <c r="AJ394" s="72" t="s">
        <v>867</v>
      </c>
      <c r="AK394" s="72" t="s">
        <v>176</v>
      </c>
      <c r="AL394" t="str">
        <f t="shared" si="25"/>
        <v>Unprotected well</v>
      </c>
      <c r="AQ394" t="str">
        <f t="shared" si="26"/>
        <v xml:space="preserve"> </v>
      </c>
      <c r="BE394"/>
      <c r="BI394" s="81" t="str">
        <f t="shared" si="27"/>
        <v xml:space="preserve"> </v>
      </c>
      <c r="BX394" t="s">
        <v>3984</v>
      </c>
    </row>
    <row r="395" spans="1:76" x14ac:dyDescent="0.45">
      <c r="A395" t="s">
        <v>3985</v>
      </c>
      <c r="B395" t="s">
        <v>176</v>
      </c>
      <c r="C395" t="s">
        <v>880</v>
      </c>
      <c r="D395" t="s">
        <v>3986</v>
      </c>
      <c r="E395" t="s">
        <v>3987</v>
      </c>
      <c r="F395" t="s">
        <v>3988</v>
      </c>
      <c r="G395">
        <v>9</v>
      </c>
      <c r="H395" s="72" t="s">
        <v>3447</v>
      </c>
      <c r="I395" s="72" t="s">
        <v>182</v>
      </c>
      <c r="J395" s="72" t="s">
        <v>183</v>
      </c>
      <c r="K395" s="72" t="s">
        <v>204</v>
      </c>
      <c r="L395" s="72" t="s">
        <v>1545</v>
      </c>
      <c r="M395" s="72" t="s">
        <v>3989</v>
      </c>
      <c r="N395" s="72"/>
      <c r="O395" s="72"/>
      <c r="P395" s="72" t="s">
        <v>3990</v>
      </c>
      <c r="Q395" s="72" t="s">
        <v>3991</v>
      </c>
      <c r="R395" s="72" t="s">
        <v>3954</v>
      </c>
      <c r="S395" s="72" t="s">
        <v>3992</v>
      </c>
      <c r="T395" s="72" t="s">
        <v>888</v>
      </c>
      <c r="U395" s="72" t="s">
        <v>251</v>
      </c>
      <c r="V395" s="72" t="s">
        <v>176</v>
      </c>
      <c r="W395">
        <v>35</v>
      </c>
      <c r="X395">
        <v>35</v>
      </c>
      <c r="Y395">
        <v>0</v>
      </c>
      <c r="Z395">
        <v>175</v>
      </c>
      <c r="AA395">
        <v>175</v>
      </c>
      <c r="AB395">
        <v>0</v>
      </c>
      <c r="AC395" s="72" t="s">
        <v>191</v>
      </c>
      <c r="AD395" s="72" t="s">
        <v>192</v>
      </c>
      <c r="AE395" s="72" t="s">
        <v>176</v>
      </c>
      <c r="AF395" s="81" t="str">
        <f t="shared" si="24"/>
        <v>Afridev Handpump</v>
      </c>
      <c r="AG395" s="72" t="s">
        <v>193</v>
      </c>
      <c r="AH395" s="72" t="s">
        <v>191</v>
      </c>
      <c r="AI395" s="72" t="s">
        <v>16432</v>
      </c>
      <c r="AL395" t="str">
        <f t="shared" si="25"/>
        <v>Protected</v>
      </c>
      <c r="AM395">
        <v>2002</v>
      </c>
      <c r="AN395" s="72" t="s">
        <v>191</v>
      </c>
      <c r="AQ395" t="str">
        <f t="shared" si="26"/>
        <v xml:space="preserve">Poor </v>
      </c>
      <c r="AR395" s="72" t="s">
        <v>194</v>
      </c>
      <c r="AU395" s="72" t="s">
        <v>195</v>
      </c>
      <c r="AV395" s="72" t="s">
        <v>194</v>
      </c>
      <c r="AY395" s="72" t="s">
        <v>191</v>
      </c>
      <c r="AZ395">
        <v>820</v>
      </c>
      <c r="BA395" s="72" t="s">
        <v>93</v>
      </c>
      <c r="BB395" s="72" t="s">
        <v>194</v>
      </c>
      <c r="BD395" s="72" t="s">
        <v>191</v>
      </c>
      <c r="BE395" s="73">
        <v>0.35</v>
      </c>
      <c r="BF395" s="72" t="s">
        <v>191</v>
      </c>
      <c r="BG395" s="72" t="s">
        <v>196</v>
      </c>
      <c r="BH395" s="72" t="s">
        <v>176</v>
      </c>
      <c r="BI395" s="81" t="str">
        <f t="shared" si="27"/>
        <v xml:space="preserve">Turbidity </v>
      </c>
      <c r="BJ395" s="72" t="s">
        <v>191</v>
      </c>
      <c r="BN395">
        <v>70</v>
      </c>
      <c r="BO395">
        <v>24</v>
      </c>
      <c r="BP395" s="72" t="s">
        <v>194</v>
      </c>
      <c r="BR395" s="72" t="s">
        <v>194</v>
      </c>
      <c r="BT395">
        <v>40</v>
      </c>
      <c r="BU395">
        <v>5</v>
      </c>
      <c r="BV395" s="72" t="s">
        <v>191</v>
      </c>
      <c r="BW395" s="72" t="s">
        <v>227</v>
      </c>
      <c r="BX395" t="s">
        <v>3993</v>
      </c>
    </row>
    <row r="396" spans="1:76" x14ac:dyDescent="0.45">
      <c r="A396" t="s">
        <v>3994</v>
      </c>
      <c r="B396" t="s">
        <v>176</v>
      </c>
      <c r="C396" t="s">
        <v>880</v>
      </c>
      <c r="D396" t="s">
        <v>3995</v>
      </c>
      <c r="E396" t="s">
        <v>3996</v>
      </c>
      <c r="F396" t="s">
        <v>3997</v>
      </c>
      <c r="G396">
        <v>9</v>
      </c>
      <c r="H396" s="72" t="s">
        <v>3447</v>
      </c>
      <c r="I396" s="72" t="s">
        <v>182</v>
      </c>
      <c r="J396" s="72" t="s">
        <v>183</v>
      </c>
      <c r="K396" s="72" t="s">
        <v>204</v>
      </c>
      <c r="L396" s="72" t="s">
        <v>1545</v>
      </c>
      <c r="M396" s="72" t="s">
        <v>3989</v>
      </c>
      <c r="N396" s="72"/>
      <c r="O396" s="72"/>
      <c r="P396" s="72" t="s">
        <v>3998</v>
      </c>
      <c r="Q396" s="72" t="s">
        <v>3999</v>
      </c>
      <c r="R396" s="72" t="s">
        <v>4000</v>
      </c>
      <c r="S396" s="72" t="s">
        <v>4001</v>
      </c>
      <c r="T396" s="72" t="s">
        <v>888</v>
      </c>
      <c r="U396" s="72" t="s">
        <v>176</v>
      </c>
      <c r="V396" s="72" t="s">
        <v>4002</v>
      </c>
      <c r="W396">
        <v>55</v>
      </c>
      <c r="X396">
        <v>225</v>
      </c>
      <c r="Y396">
        <v>0</v>
      </c>
      <c r="Z396">
        <v>225</v>
      </c>
      <c r="AA396">
        <v>225</v>
      </c>
      <c r="AB396">
        <v>0</v>
      </c>
      <c r="AC396" s="72" t="s">
        <v>191</v>
      </c>
      <c r="AD396" s="72" t="s">
        <v>192</v>
      </c>
      <c r="AE396" s="72" t="s">
        <v>176</v>
      </c>
      <c r="AF396" s="81" t="str">
        <f t="shared" si="24"/>
        <v>Afridev Handpump</v>
      </c>
      <c r="AG396" s="72" t="s">
        <v>193</v>
      </c>
      <c r="AH396" s="72" t="s">
        <v>191</v>
      </c>
      <c r="AI396" s="72" t="s">
        <v>16432</v>
      </c>
      <c r="AL396" t="str">
        <f t="shared" si="25"/>
        <v>Protected</v>
      </c>
      <c r="AM396">
        <v>1995</v>
      </c>
      <c r="AN396" s="72" t="s">
        <v>191</v>
      </c>
      <c r="AQ396" t="str">
        <f t="shared" si="26"/>
        <v xml:space="preserve">Poor </v>
      </c>
      <c r="AR396" s="72" t="s">
        <v>194</v>
      </c>
      <c r="AU396" s="72" t="s">
        <v>195</v>
      </c>
      <c r="AV396" s="72" t="s">
        <v>194</v>
      </c>
      <c r="AY396" s="72" t="s">
        <v>191</v>
      </c>
      <c r="AZ396">
        <v>823</v>
      </c>
      <c r="BA396" s="72" t="s">
        <v>93</v>
      </c>
      <c r="BB396" s="72" t="s">
        <v>194</v>
      </c>
      <c r="BD396" s="72" t="s">
        <v>191</v>
      </c>
      <c r="BE396" s="73">
        <v>0.09</v>
      </c>
      <c r="BF396" s="72" t="s">
        <v>191</v>
      </c>
      <c r="BG396" s="72" t="s">
        <v>196</v>
      </c>
      <c r="BH396" s="72" t="s">
        <v>176</v>
      </c>
      <c r="BI396" s="81" t="str">
        <f t="shared" si="27"/>
        <v xml:space="preserve">Turbidity </v>
      </c>
      <c r="BJ396" s="72" t="s">
        <v>191</v>
      </c>
      <c r="BN396">
        <v>160</v>
      </c>
      <c r="BO396">
        <v>24</v>
      </c>
      <c r="BP396" s="72" t="s">
        <v>194</v>
      </c>
      <c r="BR396" s="72" t="s">
        <v>194</v>
      </c>
      <c r="BT396">
        <v>40</v>
      </c>
      <c r="BU396">
        <v>5</v>
      </c>
      <c r="BV396" s="72" t="s">
        <v>191</v>
      </c>
      <c r="BW396" s="72" t="s">
        <v>227</v>
      </c>
      <c r="BX396" t="s">
        <v>4003</v>
      </c>
    </row>
    <row r="397" spans="1:76" x14ac:dyDescent="0.45">
      <c r="A397" t="s">
        <v>4004</v>
      </c>
      <c r="B397" t="s">
        <v>176</v>
      </c>
      <c r="C397" t="s">
        <v>297</v>
      </c>
      <c r="D397" t="s">
        <v>4005</v>
      </c>
      <c r="E397" t="s">
        <v>4006</v>
      </c>
      <c r="F397" t="s">
        <v>4007</v>
      </c>
      <c r="G397">
        <v>9</v>
      </c>
      <c r="H397" s="72" t="s">
        <v>2741</v>
      </c>
      <c r="I397" s="72" t="s">
        <v>182</v>
      </c>
      <c r="J397" s="72" t="s">
        <v>183</v>
      </c>
      <c r="K397" s="72" t="s">
        <v>184</v>
      </c>
      <c r="L397" s="72" t="s">
        <v>3297</v>
      </c>
      <c r="M397" s="72" t="s">
        <v>3297</v>
      </c>
      <c r="N397" s="72"/>
      <c r="O397" s="72"/>
      <c r="P397" s="72" t="s">
        <v>4008</v>
      </c>
      <c r="Q397" s="72" t="s">
        <v>4009</v>
      </c>
      <c r="R397" s="72" t="s">
        <v>702</v>
      </c>
      <c r="S397" s="72" t="s">
        <v>4010</v>
      </c>
      <c r="T397" s="72" t="s">
        <v>3297</v>
      </c>
      <c r="U397" s="72" t="s">
        <v>226</v>
      </c>
      <c r="V397" s="72" t="s">
        <v>176</v>
      </c>
      <c r="W397">
        <v>52</v>
      </c>
      <c r="X397">
        <v>52</v>
      </c>
      <c r="Y397">
        <v>0</v>
      </c>
      <c r="Z397">
        <v>52</v>
      </c>
      <c r="AA397">
        <v>260</v>
      </c>
      <c r="AB397">
        <v>0</v>
      </c>
      <c r="AC397" s="72" t="s">
        <v>191</v>
      </c>
      <c r="AD397" s="72" t="s">
        <v>192</v>
      </c>
      <c r="AE397" s="72" t="s">
        <v>176</v>
      </c>
      <c r="AF397" s="81" t="str">
        <f t="shared" si="24"/>
        <v>Afridev Handpump</v>
      </c>
      <c r="AG397" s="72" t="s">
        <v>193</v>
      </c>
      <c r="AH397" s="72" t="s">
        <v>191</v>
      </c>
      <c r="AI397" s="72" t="s">
        <v>16432</v>
      </c>
      <c r="AL397" t="str">
        <f t="shared" si="25"/>
        <v>Protected</v>
      </c>
      <c r="AM397">
        <v>2015</v>
      </c>
      <c r="AN397" s="72" t="s">
        <v>191</v>
      </c>
      <c r="AQ397" t="str">
        <f t="shared" si="26"/>
        <v xml:space="preserve">Poor </v>
      </c>
      <c r="AR397" s="72" t="s">
        <v>191</v>
      </c>
      <c r="AS397">
        <v>1</v>
      </c>
      <c r="AT397">
        <v>14</v>
      </c>
      <c r="AU397" s="72" t="s">
        <v>195</v>
      </c>
      <c r="AV397" s="72" t="s">
        <v>194</v>
      </c>
      <c r="AY397" s="72" t="s">
        <v>191</v>
      </c>
      <c r="AZ397">
        <v>1011</v>
      </c>
      <c r="BA397" s="72" t="s">
        <v>93</v>
      </c>
      <c r="BB397" s="72" t="s">
        <v>194</v>
      </c>
      <c r="BD397" s="72" t="s">
        <v>191</v>
      </c>
      <c r="BE397" s="73">
        <v>0.3</v>
      </c>
      <c r="BF397" s="72" t="s">
        <v>194</v>
      </c>
      <c r="BG397" s="80" t="s">
        <v>196</v>
      </c>
      <c r="BI397" s="81" t="str">
        <f t="shared" si="27"/>
        <v xml:space="preserve">Turbidity </v>
      </c>
      <c r="BN397">
        <v>60</v>
      </c>
      <c r="BO397">
        <v>24</v>
      </c>
      <c r="BP397" s="72" t="s">
        <v>194</v>
      </c>
      <c r="BR397" s="72" t="s">
        <v>194</v>
      </c>
      <c r="BT397">
        <v>20</v>
      </c>
      <c r="BU397">
        <v>5</v>
      </c>
      <c r="BV397" s="72" t="s">
        <v>191</v>
      </c>
      <c r="BW397" s="72" t="s">
        <v>227</v>
      </c>
      <c r="BX397" t="s">
        <v>4011</v>
      </c>
    </row>
    <row r="398" spans="1:76" x14ac:dyDescent="0.45">
      <c r="A398" t="s">
        <v>4012</v>
      </c>
      <c r="B398" t="s">
        <v>176</v>
      </c>
      <c r="C398" t="s">
        <v>297</v>
      </c>
      <c r="D398" t="s">
        <v>4013</v>
      </c>
      <c r="E398" t="s">
        <v>4014</v>
      </c>
      <c r="F398" t="s">
        <v>4015</v>
      </c>
      <c r="G398">
        <v>9</v>
      </c>
      <c r="H398" s="72" t="s">
        <v>2741</v>
      </c>
      <c r="I398" s="72" t="s">
        <v>182</v>
      </c>
      <c r="J398" s="72" t="s">
        <v>183</v>
      </c>
      <c r="K398" s="72" t="s">
        <v>184</v>
      </c>
      <c r="L398" s="72" t="s">
        <v>3297</v>
      </c>
      <c r="M398" s="72" t="s">
        <v>3297</v>
      </c>
      <c r="N398" s="72"/>
      <c r="O398" s="72"/>
      <c r="P398" s="72" t="s">
        <v>4016</v>
      </c>
      <c r="Q398" s="72" t="s">
        <v>4017</v>
      </c>
      <c r="R398" s="72" t="s">
        <v>576</v>
      </c>
      <c r="S398" s="72" t="s">
        <v>4018</v>
      </c>
      <c r="T398" s="72" t="s">
        <v>4019</v>
      </c>
      <c r="U398" s="72" t="s">
        <v>190</v>
      </c>
      <c r="V398" s="72" t="s">
        <v>176</v>
      </c>
      <c r="W398">
        <v>51</v>
      </c>
      <c r="X398">
        <v>51</v>
      </c>
      <c r="Y398">
        <v>0</v>
      </c>
      <c r="Z398">
        <v>255</v>
      </c>
      <c r="AA398">
        <v>255</v>
      </c>
      <c r="AB398">
        <v>0</v>
      </c>
      <c r="AC398" s="72" t="s">
        <v>191</v>
      </c>
      <c r="AD398" s="72" t="s">
        <v>192</v>
      </c>
      <c r="AE398" s="72" t="s">
        <v>176</v>
      </c>
      <c r="AF398" s="81" t="str">
        <f t="shared" si="24"/>
        <v>Afridev Handpump</v>
      </c>
      <c r="AG398" s="72" t="s">
        <v>193</v>
      </c>
      <c r="AH398" s="72" t="s">
        <v>191</v>
      </c>
      <c r="AI398" s="72" t="s">
        <v>16432</v>
      </c>
      <c r="AL398" t="str">
        <f t="shared" si="25"/>
        <v>Protected</v>
      </c>
      <c r="AM398">
        <v>2006</v>
      </c>
      <c r="AN398" s="72" t="s">
        <v>191</v>
      </c>
      <c r="AQ398" t="str">
        <f t="shared" si="26"/>
        <v xml:space="preserve">Poor </v>
      </c>
      <c r="AR398" s="72" t="s">
        <v>194</v>
      </c>
      <c r="AU398" s="72" t="s">
        <v>195</v>
      </c>
      <c r="AV398" s="72" t="s">
        <v>194</v>
      </c>
      <c r="AY398" s="72" t="s">
        <v>191</v>
      </c>
      <c r="AZ398">
        <v>1007</v>
      </c>
      <c r="BA398" s="72" t="s">
        <v>93</v>
      </c>
      <c r="BB398" s="72" t="s">
        <v>194</v>
      </c>
      <c r="BD398" s="72" t="s">
        <v>191</v>
      </c>
      <c r="BE398" s="73">
        <v>0.25</v>
      </c>
      <c r="BF398" s="72" t="s">
        <v>194</v>
      </c>
      <c r="BG398" s="80" t="s">
        <v>196</v>
      </c>
      <c r="BI398" s="81" t="str">
        <f t="shared" si="27"/>
        <v xml:space="preserve">Turbidity </v>
      </c>
      <c r="BN398">
        <v>50</v>
      </c>
      <c r="BO398">
        <v>24</v>
      </c>
      <c r="BP398" s="72" t="s">
        <v>194</v>
      </c>
      <c r="BR398" s="72" t="s">
        <v>194</v>
      </c>
      <c r="BT398">
        <v>20</v>
      </c>
      <c r="BU398">
        <v>4</v>
      </c>
      <c r="BV398" s="72" t="s">
        <v>191</v>
      </c>
      <c r="BW398" s="72" t="s">
        <v>227</v>
      </c>
      <c r="BX398" t="s">
        <v>4020</v>
      </c>
    </row>
    <row r="399" spans="1:76" x14ac:dyDescent="0.45">
      <c r="A399" t="s">
        <v>4021</v>
      </c>
      <c r="B399" t="s">
        <v>176</v>
      </c>
      <c r="C399" t="s">
        <v>297</v>
      </c>
      <c r="D399" t="s">
        <v>4022</v>
      </c>
      <c r="E399" t="s">
        <v>4023</v>
      </c>
      <c r="F399" t="s">
        <v>4024</v>
      </c>
      <c r="G399">
        <v>9</v>
      </c>
      <c r="H399" s="72" t="s">
        <v>2741</v>
      </c>
      <c r="I399" s="72" t="s">
        <v>182</v>
      </c>
      <c r="J399" s="72" t="s">
        <v>183</v>
      </c>
      <c r="K399" s="72" t="s">
        <v>184</v>
      </c>
      <c r="L399" s="72" t="s">
        <v>3297</v>
      </c>
      <c r="M399" s="72" t="s">
        <v>3297</v>
      </c>
      <c r="N399" s="72"/>
      <c r="O399" s="72"/>
      <c r="P399" s="72" t="s">
        <v>4025</v>
      </c>
      <c r="Q399" s="72" t="s">
        <v>4026</v>
      </c>
      <c r="R399" s="72" t="s">
        <v>1202</v>
      </c>
      <c r="S399" s="72" t="s">
        <v>4027</v>
      </c>
      <c r="T399" s="72" t="s">
        <v>4028</v>
      </c>
      <c r="U399" s="72" t="s">
        <v>226</v>
      </c>
      <c r="V399" s="72" t="s">
        <v>176</v>
      </c>
      <c r="W399">
        <v>145</v>
      </c>
      <c r="X399">
        <v>145</v>
      </c>
      <c r="Y399">
        <v>0</v>
      </c>
      <c r="Z399">
        <v>725</v>
      </c>
      <c r="AA399">
        <v>725</v>
      </c>
      <c r="AB399">
        <v>0</v>
      </c>
      <c r="AC399" s="72" t="s">
        <v>191</v>
      </c>
      <c r="AD399" s="72" t="s">
        <v>192</v>
      </c>
      <c r="AE399" s="72" t="s">
        <v>176</v>
      </c>
      <c r="AF399" s="81" t="str">
        <f t="shared" si="24"/>
        <v>Afridev Handpump</v>
      </c>
      <c r="AG399" s="72" t="s">
        <v>193</v>
      </c>
      <c r="AH399" s="72" t="s">
        <v>191</v>
      </c>
      <c r="AI399" s="72" t="s">
        <v>16432</v>
      </c>
      <c r="AL399" t="str">
        <f t="shared" si="25"/>
        <v>Protected</v>
      </c>
      <c r="AM399">
        <v>2013</v>
      </c>
      <c r="AN399" s="72" t="s">
        <v>191</v>
      </c>
      <c r="AQ399" t="str">
        <f t="shared" si="26"/>
        <v xml:space="preserve">Normal </v>
      </c>
      <c r="AR399" s="72" t="s">
        <v>194</v>
      </c>
      <c r="AU399" s="72" t="s">
        <v>195</v>
      </c>
      <c r="AV399" s="72" t="s">
        <v>194</v>
      </c>
      <c r="AY399" s="72" t="s">
        <v>191</v>
      </c>
      <c r="AZ399">
        <v>1013</v>
      </c>
      <c r="BA399" s="72" t="s">
        <v>93</v>
      </c>
      <c r="BB399" s="72" t="s">
        <v>194</v>
      </c>
      <c r="BD399" s="72" t="s">
        <v>191</v>
      </c>
      <c r="BE399" s="73">
        <v>0.13</v>
      </c>
      <c r="BF399" s="72" t="s">
        <v>194</v>
      </c>
      <c r="BG399" s="80" t="s">
        <v>196</v>
      </c>
      <c r="BI399" s="81" t="str">
        <f t="shared" si="27"/>
        <v xml:space="preserve">Turbidity </v>
      </c>
      <c r="BN399">
        <v>54</v>
      </c>
      <c r="BO399">
        <v>24</v>
      </c>
      <c r="BP399" s="72" t="s">
        <v>194</v>
      </c>
      <c r="BR399" s="72" t="s">
        <v>194</v>
      </c>
      <c r="BT399">
        <v>20</v>
      </c>
      <c r="BU399">
        <v>10</v>
      </c>
      <c r="BV399" s="72" t="s">
        <v>191</v>
      </c>
      <c r="BW399" s="72" t="s">
        <v>197</v>
      </c>
      <c r="BX399" t="s">
        <v>4029</v>
      </c>
    </row>
    <row r="400" spans="1:76" x14ac:dyDescent="0.45">
      <c r="A400" t="s">
        <v>4030</v>
      </c>
      <c r="B400" t="s">
        <v>176</v>
      </c>
      <c r="C400" t="s">
        <v>297</v>
      </c>
      <c r="D400" t="s">
        <v>4031</v>
      </c>
      <c r="E400" t="s">
        <v>4032</v>
      </c>
      <c r="F400" t="s">
        <v>4033</v>
      </c>
      <c r="G400">
        <v>9</v>
      </c>
      <c r="H400" s="72" t="s">
        <v>2741</v>
      </c>
      <c r="I400" s="72" t="s">
        <v>182</v>
      </c>
      <c r="J400" s="72" t="s">
        <v>183</v>
      </c>
      <c r="K400" s="72" t="s">
        <v>184</v>
      </c>
      <c r="L400" s="72" t="s">
        <v>3297</v>
      </c>
      <c r="M400" s="72" t="s">
        <v>3297</v>
      </c>
      <c r="N400" s="72"/>
      <c r="O400" s="72"/>
      <c r="P400" s="72" t="s">
        <v>4034</v>
      </c>
      <c r="Q400" s="72" t="s">
        <v>4035</v>
      </c>
      <c r="R400" s="72" t="s">
        <v>1675</v>
      </c>
      <c r="S400" s="72" t="s">
        <v>4036</v>
      </c>
      <c r="T400" s="72" t="s">
        <v>3297</v>
      </c>
      <c r="U400" s="72" t="s">
        <v>190</v>
      </c>
      <c r="V400" s="72" t="s">
        <v>176</v>
      </c>
      <c r="W400">
        <v>45</v>
      </c>
      <c r="X400">
        <v>45</v>
      </c>
      <c r="Y400">
        <v>0</v>
      </c>
      <c r="Z400">
        <v>235</v>
      </c>
      <c r="AA400">
        <v>235</v>
      </c>
      <c r="AB400">
        <v>0</v>
      </c>
      <c r="AC400" s="72" t="s">
        <v>191</v>
      </c>
      <c r="AD400" s="72" t="s">
        <v>192</v>
      </c>
      <c r="AE400" s="72" t="s">
        <v>176</v>
      </c>
      <c r="AF400" s="81" t="str">
        <f t="shared" si="24"/>
        <v>Afridev Handpump</v>
      </c>
      <c r="AG400" s="72" t="s">
        <v>193</v>
      </c>
      <c r="AH400" s="72" t="s">
        <v>191</v>
      </c>
      <c r="AI400" s="72" t="s">
        <v>16432</v>
      </c>
      <c r="AL400" t="str">
        <f t="shared" si="25"/>
        <v>Protected</v>
      </c>
      <c r="AM400">
        <v>2014</v>
      </c>
      <c r="AN400" s="72" t="s">
        <v>191</v>
      </c>
      <c r="AQ400" t="str">
        <f t="shared" si="26"/>
        <v xml:space="preserve">Normal </v>
      </c>
      <c r="AR400" s="72" t="s">
        <v>194</v>
      </c>
      <c r="AU400" s="72" t="s">
        <v>195</v>
      </c>
      <c r="AV400" s="72" t="s">
        <v>194</v>
      </c>
      <c r="AY400" s="72" t="s">
        <v>191</v>
      </c>
      <c r="AZ400">
        <v>1012</v>
      </c>
      <c r="BA400" s="72" t="s">
        <v>93</v>
      </c>
      <c r="BB400" s="72" t="s">
        <v>194</v>
      </c>
      <c r="BD400" s="72" t="s">
        <v>191</v>
      </c>
      <c r="BE400" s="73">
        <v>0.11</v>
      </c>
      <c r="BF400" s="72" t="s">
        <v>194</v>
      </c>
      <c r="BG400" s="80" t="s">
        <v>196</v>
      </c>
      <c r="BI400" s="81" t="str">
        <f t="shared" si="27"/>
        <v xml:space="preserve">Turbidity </v>
      </c>
      <c r="BN400">
        <v>45</v>
      </c>
      <c r="BO400">
        <v>24</v>
      </c>
      <c r="BP400" s="72" t="s">
        <v>194</v>
      </c>
      <c r="BR400" s="72" t="s">
        <v>194</v>
      </c>
      <c r="BT400">
        <v>20</v>
      </c>
      <c r="BU400">
        <v>6</v>
      </c>
      <c r="BV400" s="72" t="s">
        <v>191</v>
      </c>
      <c r="BW400" s="72" t="s">
        <v>197</v>
      </c>
      <c r="BX400" t="s">
        <v>4037</v>
      </c>
    </row>
    <row r="401" spans="1:76" x14ac:dyDescent="0.45">
      <c r="A401" t="s">
        <v>4038</v>
      </c>
      <c r="B401" t="s">
        <v>176</v>
      </c>
      <c r="C401" t="s">
        <v>297</v>
      </c>
      <c r="D401" t="s">
        <v>4039</v>
      </c>
      <c r="E401" t="s">
        <v>4040</v>
      </c>
      <c r="F401" t="s">
        <v>2443</v>
      </c>
      <c r="G401">
        <v>9</v>
      </c>
      <c r="H401" s="72" t="s">
        <v>2741</v>
      </c>
      <c r="I401" s="72" t="s">
        <v>182</v>
      </c>
      <c r="J401" s="72" t="s">
        <v>183</v>
      </c>
      <c r="K401" s="72" t="s">
        <v>184</v>
      </c>
      <c r="L401" s="72" t="s">
        <v>3297</v>
      </c>
      <c r="M401" s="72" t="s">
        <v>3297</v>
      </c>
      <c r="N401" s="72"/>
      <c r="O401" s="72"/>
      <c r="P401" s="72" t="s">
        <v>4041</v>
      </c>
      <c r="Q401" s="72" t="s">
        <v>4042</v>
      </c>
      <c r="R401" s="72" t="s">
        <v>1278</v>
      </c>
      <c r="S401" s="72" t="s">
        <v>4043</v>
      </c>
      <c r="T401" s="72" t="s">
        <v>3297</v>
      </c>
      <c r="U401" s="72" t="s">
        <v>251</v>
      </c>
      <c r="V401" s="72" t="s">
        <v>176</v>
      </c>
      <c r="W401">
        <v>40</v>
      </c>
      <c r="X401">
        <v>40</v>
      </c>
      <c r="Y401">
        <v>0</v>
      </c>
      <c r="Z401">
        <v>200</v>
      </c>
      <c r="AA401">
        <v>200</v>
      </c>
      <c r="AB401">
        <v>0</v>
      </c>
      <c r="AC401" s="72" t="s">
        <v>191</v>
      </c>
      <c r="AD401" s="72" t="s">
        <v>192</v>
      </c>
      <c r="AE401" s="72" t="s">
        <v>176</v>
      </c>
      <c r="AF401" s="81" t="str">
        <f t="shared" si="24"/>
        <v>Afridev Handpump</v>
      </c>
      <c r="AG401" s="72" t="s">
        <v>193</v>
      </c>
      <c r="AH401" s="72" t="s">
        <v>191</v>
      </c>
      <c r="AI401" s="72" t="s">
        <v>16432</v>
      </c>
      <c r="AL401" t="str">
        <f t="shared" si="25"/>
        <v>Protected</v>
      </c>
      <c r="AM401">
        <v>1995</v>
      </c>
      <c r="AN401" s="72" t="s">
        <v>191</v>
      </c>
      <c r="AQ401" t="str">
        <f t="shared" si="26"/>
        <v xml:space="preserve">Normal </v>
      </c>
      <c r="AR401" s="72" t="s">
        <v>194</v>
      </c>
      <c r="AU401" s="72" t="s">
        <v>195</v>
      </c>
      <c r="AV401" s="72" t="s">
        <v>194</v>
      </c>
      <c r="AY401" s="72" t="s">
        <v>191</v>
      </c>
      <c r="AZ401">
        <v>1009</v>
      </c>
      <c r="BA401" s="72" t="s">
        <v>213</v>
      </c>
      <c r="BB401" s="72" t="s">
        <v>194</v>
      </c>
      <c r="BD401" s="72" t="s">
        <v>191</v>
      </c>
      <c r="BE401" s="73">
        <v>0.14000000000000001</v>
      </c>
      <c r="BF401" s="72" t="s">
        <v>194</v>
      </c>
      <c r="BG401" s="80" t="s">
        <v>196</v>
      </c>
      <c r="BI401" s="81" t="str">
        <f t="shared" si="27"/>
        <v xml:space="preserve">Turbidity </v>
      </c>
      <c r="BN401">
        <v>49</v>
      </c>
      <c r="BO401">
        <v>24</v>
      </c>
      <c r="BP401" s="72" t="s">
        <v>194</v>
      </c>
      <c r="BR401" s="72" t="s">
        <v>194</v>
      </c>
      <c r="BT401">
        <v>20</v>
      </c>
      <c r="BU401">
        <v>6</v>
      </c>
      <c r="BV401" s="72" t="s">
        <v>191</v>
      </c>
      <c r="BW401" s="72" t="s">
        <v>197</v>
      </c>
      <c r="BX401" t="s">
        <v>4044</v>
      </c>
    </row>
    <row r="402" spans="1:76" x14ac:dyDescent="0.45">
      <c r="A402" t="s">
        <v>4045</v>
      </c>
      <c r="B402" t="s">
        <v>176</v>
      </c>
      <c r="C402" t="s">
        <v>457</v>
      </c>
      <c r="D402" t="s">
        <v>4046</v>
      </c>
      <c r="E402" t="s">
        <v>4047</v>
      </c>
      <c r="F402" t="s">
        <v>4048</v>
      </c>
      <c r="G402">
        <v>9</v>
      </c>
      <c r="H402" s="72" t="s">
        <v>4049</v>
      </c>
      <c r="I402" s="72" t="s">
        <v>182</v>
      </c>
      <c r="J402" s="72" t="s">
        <v>183</v>
      </c>
      <c r="K402" s="72" t="s">
        <v>184</v>
      </c>
      <c r="L402" s="72" t="s">
        <v>2926</v>
      </c>
      <c r="M402" s="72" t="s">
        <v>3749</v>
      </c>
      <c r="N402" s="72"/>
      <c r="O402" s="72"/>
      <c r="P402" s="72" t="s">
        <v>4050</v>
      </c>
      <c r="Q402" s="72" t="s">
        <v>4051</v>
      </c>
      <c r="R402" s="72" t="s">
        <v>1348</v>
      </c>
      <c r="S402" s="72" t="s">
        <v>4052</v>
      </c>
      <c r="T402" s="72" t="s">
        <v>3749</v>
      </c>
      <c r="U402" s="72" t="s">
        <v>226</v>
      </c>
      <c r="V402" s="72" t="s">
        <v>176</v>
      </c>
      <c r="W402">
        <v>210</v>
      </c>
      <c r="X402">
        <v>150</v>
      </c>
      <c r="Y402">
        <v>0</v>
      </c>
      <c r="Z402">
        <v>780</v>
      </c>
      <c r="AA402">
        <v>780</v>
      </c>
      <c r="AB402">
        <v>0</v>
      </c>
      <c r="AC402" s="72" t="s">
        <v>191</v>
      </c>
      <c r="AD402" s="72" t="s">
        <v>192</v>
      </c>
      <c r="AE402" s="72" t="s">
        <v>176</v>
      </c>
      <c r="AF402" s="81" t="str">
        <f t="shared" si="24"/>
        <v>Afridev Handpump</v>
      </c>
      <c r="AG402" s="72" t="s">
        <v>193</v>
      </c>
      <c r="AH402" s="72" t="s">
        <v>191</v>
      </c>
      <c r="AI402" s="72" t="s">
        <v>16432</v>
      </c>
      <c r="AL402" t="str">
        <f t="shared" si="25"/>
        <v>Protected</v>
      </c>
      <c r="AM402">
        <v>2015</v>
      </c>
      <c r="AN402" s="72" t="s">
        <v>191</v>
      </c>
      <c r="AQ402" t="str">
        <f t="shared" si="26"/>
        <v xml:space="preserve">Normal </v>
      </c>
      <c r="AR402" s="72" t="s">
        <v>191</v>
      </c>
      <c r="AS402">
        <v>2</v>
      </c>
      <c r="AT402">
        <v>365</v>
      </c>
      <c r="AU402" s="72" t="s">
        <v>195</v>
      </c>
      <c r="AV402" s="72" t="s">
        <v>194</v>
      </c>
      <c r="AY402" s="72" t="s">
        <v>191</v>
      </c>
      <c r="AZ402">
        <v>1625</v>
      </c>
      <c r="BA402" s="72" t="s">
        <v>93</v>
      </c>
      <c r="BB402" s="72" t="s">
        <v>194</v>
      </c>
      <c r="BD402" s="72" t="s">
        <v>191</v>
      </c>
      <c r="BE402" s="73">
        <v>0.13</v>
      </c>
      <c r="BF402" s="72" t="s">
        <v>191</v>
      </c>
      <c r="BG402" s="72" t="s">
        <v>196</v>
      </c>
      <c r="BH402" s="72" t="s">
        <v>176</v>
      </c>
      <c r="BI402" s="81" t="str">
        <f t="shared" si="27"/>
        <v xml:space="preserve">Turbidity </v>
      </c>
      <c r="BJ402" s="72" t="s">
        <v>191</v>
      </c>
      <c r="BN402">
        <v>73</v>
      </c>
      <c r="BO402">
        <v>24</v>
      </c>
      <c r="BP402" s="72" t="s">
        <v>194</v>
      </c>
      <c r="BR402" s="72" t="s">
        <v>194</v>
      </c>
      <c r="BT402">
        <v>25</v>
      </c>
      <c r="BU402">
        <v>20</v>
      </c>
      <c r="BV402" s="72" t="s">
        <v>191</v>
      </c>
      <c r="BW402" s="72" t="s">
        <v>197</v>
      </c>
      <c r="BX402" t="s">
        <v>4053</v>
      </c>
    </row>
    <row r="403" spans="1:76" x14ac:dyDescent="0.45">
      <c r="A403" t="s">
        <v>4054</v>
      </c>
      <c r="B403" t="s">
        <v>176</v>
      </c>
      <c r="C403" t="s">
        <v>457</v>
      </c>
      <c r="D403" t="s">
        <v>4055</v>
      </c>
      <c r="E403" t="s">
        <v>4056</v>
      </c>
      <c r="F403" t="s">
        <v>3047</v>
      </c>
      <c r="G403">
        <v>9</v>
      </c>
      <c r="H403" s="72" t="s">
        <v>4049</v>
      </c>
      <c r="I403" s="72" t="s">
        <v>182</v>
      </c>
      <c r="J403" s="72" t="s">
        <v>183</v>
      </c>
      <c r="K403" s="72" t="s">
        <v>184</v>
      </c>
      <c r="L403" s="72" t="s">
        <v>2926</v>
      </c>
      <c r="M403" s="72" t="s">
        <v>3749</v>
      </c>
      <c r="N403" s="72"/>
      <c r="O403" s="72"/>
      <c r="P403" s="72" t="s">
        <v>4057</v>
      </c>
      <c r="Q403" s="72" t="s">
        <v>4058</v>
      </c>
      <c r="R403" s="72" t="s">
        <v>2294</v>
      </c>
      <c r="S403" s="72" t="s">
        <v>4059</v>
      </c>
      <c r="T403" s="72" t="s">
        <v>4060</v>
      </c>
      <c r="U403" s="72" t="s">
        <v>251</v>
      </c>
      <c r="V403" s="72" t="s">
        <v>176</v>
      </c>
      <c r="W403">
        <v>210</v>
      </c>
      <c r="X403">
        <v>75</v>
      </c>
      <c r="Y403">
        <v>0</v>
      </c>
      <c r="Z403">
        <v>200</v>
      </c>
      <c r="AA403">
        <v>200</v>
      </c>
      <c r="AB403">
        <v>0</v>
      </c>
      <c r="AC403" s="72" t="s">
        <v>191</v>
      </c>
      <c r="AD403" s="72" t="s">
        <v>192</v>
      </c>
      <c r="AE403" s="72" t="s">
        <v>176</v>
      </c>
      <c r="AF403" s="81" t="str">
        <f t="shared" si="24"/>
        <v>Afridev Handpump</v>
      </c>
      <c r="AG403" s="72" t="s">
        <v>193</v>
      </c>
      <c r="AH403" s="72" t="s">
        <v>191</v>
      </c>
      <c r="AI403" s="72" t="s">
        <v>16432</v>
      </c>
      <c r="AL403" t="str">
        <f t="shared" si="25"/>
        <v>Protected</v>
      </c>
      <c r="AM403">
        <v>2004</v>
      </c>
      <c r="AN403" s="72" t="s">
        <v>191</v>
      </c>
      <c r="AQ403" t="str">
        <f t="shared" si="26"/>
        <v xml:space="preserve">Normal </v>
      </c>
      <c r="AR403" s="72" t="s">
        <v>191</v>
      </c>
      <c r="AS403">
        <v>2</v>
      </c>
      <c r="AT403">
        <v>90</v>
      </c>
      <c r="AU403" s="72" t="s">
        <v>195</v>
      </c>
      <c r="AV403" s="72" t="s">
        <v>194</v>
      </c>
      <c r="AY403" s="72" t="s">
        <v>191</v>
      </c>
      <c r="AZ403">
        <v>1626</v>
      </c>
      <c r="BA403" s="72" t="s">
        <v>93</v>
      </c>
      <c r="BB403" s="72" t="s">
        <v>194</v>
      </c>
      <c r="BD403" s="72" t="s">
        <v>191</v>
      </c>
      <c r="BE403" s="73">
        <v>0.56999999999999995</v>
      </c>
      <c r="BF403" s="72" t="s">
        <v>191</v>
      </c>
      <c r="BG403" s="72" t="s">
        <v>196</v>
      </c>
      <c r="BH403" s="72" t="s">
        <v>176</v>
      </c>
      <c r="BI403" s="81" t="str">
        <f t="shared" si="27"/>
        <v xml:space="preserve">Turbidity </v>
      </c>
      <c r="BJ403" s="72" t="s">
        <v>191</v>
      </c>
      <c r="BN403">
        <v>97</v>
      </c>
      <c r="BO403">
        <v>24</v>
      </c>
      <c r="BP403" s="72" t="s">
        <v>194</v>
      </c>
      <c r="BR403" s="72" t="s">
        <v>194</v>
      </c>
      <c r="BT403">
        <v>40</v>
      </c>
      <c r="BU403">
        <v>40</v>
      </c>
      <c r="BV403" s="72" t="s">
        <v>191</v>
      </c>
      <c r="BW403" s="72" t="s">
        <v>197</v>
      </c>
      <c r="BX403" t="s">
        <v>4061</v>
      </c>
    </row>
    <row r="404" spans="1:76" x14ac:dyDescent="0.45">
      <c r="A404" t="s">
        <v>4062</v>
      </c>
      <c r="B404" t="s">
        <v>176</v>
      </c>
      <c r="C404" t="s">
        <v>427</v>
      </c>
      <c r="D404" t="s">
        <v>4063</v>
      </c>
      <c r="E404" t="s">
        <v>4064</v>
      </c>
      <c r="F404" t="s">
        <v>4065</v>
      </c>
      <c r="G404">
        <v>9</v>
      </c>
      <c r="H404" s="72" t="s">
        <v>4049</v>
      </c>
      <c r="I404" s="72" t="s">
        <v>182</v>
      </c>
      <c r="J404" s="72" t="s">
        <v>183</v>
      </c>
      <c r="K404" s="72" t="s">
        <v>184</v>
      </c>
      <c r="L404" s="72" t="s">
        <v>2926</v>
      </c>
      <c r="M404" s="72" t="s">
        <v>4066</v>
      </c>
      <c r="N404" s="72"/>
      <c r="O404" s="72"/>
      <c r="P404" s="72" t="s">
        <v>4067</v>
      </c>
      <c r="Q404" s="72" t="s">
        <v>4068</v>
      </c>
      <c r="R404" s="72" t="s">
        <v>4069</v>
      </c>
      <c r="S404" s="72" t="s">
        <v>4070</v>
      </c>
      <c r="T404" s="72" t="s">
        <v>4066</v>
      </c>
      <c r="U404" s="72" t="s">
        <v>251</v>
      </c>
      <c r="V404" s="72" t="s">
        <v>176</v>
      </c>
      <c r="W404">
        <v>175</v>
      </c>
      <c r="X404">
        <v>175</v>
      </c>
      <c r="Y404">
        <v>0</v>
      </c>
      <c r="Z404">
        <v>350</v>
      </c>
      <c r="AA404">
        <v>350</v>
      </c>
      <c r="AB404">
        <v>0</v>
      </c>
      <c r="AC404" s="72" t="s">
        <v>191</v>
      </c>
      <c r="AD404" s="72" t="s">
        <v>192</v>
      </c>
      <c r="AE404" s="72" t="s">
        <v>176</v>
      </c>
      <c r="AF404" s="81" t="str">
        <f t="shared" si="24"/>
        <v>Afridev Handpump</v>
      </c>
      <c r="AG404" s="72" t="s">
        <v>193</v>
      </c>
      <c r="AH404" s="72" t="s">
        <v>191</v>
      </c>
      <c r="AI404" s="72" t="s">
        <v>16432</v>
      </c>
      <c r="AL404" t="str">
        <f t="shared" si="25"/>
        <v>Protected</v>
      </c>
      <c r="AM404">
        <v>2002</v>
      </c>
      <c r="AN404" s="72" t="s">
        <v>191</v>
      </c>
      <c r="AQ404" t="str">
        <f t="shared" si="26"/>
        <v xml:space="preserve">Normal </v>
      </c>
      <c r="AR404" s="72" t="s">
        <v>194</v>
      </c>
      <c r="AU404" s="72" t="s">
        <v>195</v>
      </c>
      <c r="AV404" s="72" t="s">
        <v>194</v>
      </c>
      <c r="AY404" s="72" t="s">
        <v>191</v>
      </c>
      <c r="AZ404">
        <v>1520</v>
      </c>
      <c r="BA404" s="72" t="s">
        <v>93</v>
      </c>
      <c r="BB404" s="72" t="s">
        <v>194</v>
      </c>
      <c r="BD404" s="72" t="s">
        <v>191</v>
      </c>
      <c r="BE404" s="73">
        <v>0.08</v>
      </c>
      <c r="BF404" s="72" t="s">
        <v>191</v>
      </c>
      <c r="BG404" s="72" t="s">
        <v>196</v>
      </c>
      <c r="BH404" s="72" t="s">
        <v>176</v>
      </c>
      <c r="BI404" s="81" t="str">
        <f t="shared" si="27"/>
        <v xml:space="preserve">Turbidity </v>
      </c>
      <c r="BJ404" s="72" t="s">
        <v>191</v>
      </c>
      <c r="BN404">
        <v>120</v>
      </c>
      <c r="BO404">
        <v>24</v>
      </c>
      <c r="BP404" s="72" t="s">
        <v>194</v>
      </c>
      <c r="BR404" s="72" t="s">
        <v>194</v>
      </c>
      <c r="BT404">
        <v>40</v>
      </c>
      <c r="BU404">
        <v>200</v>
      </c>
      <c r="BV404" s="72" t="s">
        <v>191</v>
      </c>
      <c r="BW404" s="72" t="s">
        <v>197</v>
      </c>
      <c r="BX404" t="s">
        <v>4071</v>
      </c>
    </row>
    <row r="405" spans="1:76" x14ac:dyDescent="0.45">
      <c r="A405" t="s">
        <v>4072</v>
      </c>
      <c r="B405" t="s">
        <v>176</v>
      </c>
      <c r="C405" t="s">
        <v>600</v>
      </c>
      <c r="D405" t="s">
        <v>4073</v>
      </c>
      <c r="E405" t="s">
        <v>4074</v>
      </c>
      <c r="F405" t="s">
        <v>1256</v>
      </c>
      <c r="G405">
        <v>9</v>
      </c>
      <c r="H405" s="72" t="s">
        <v>4049</v>
      </c>
      <c r="I405" s="72" t="s">
        <v>182</v>
      </c>
      <c r="J405" s="72" t="s">
        <v>183</v>
      </c>
      <c r="K405" s="72" t="s">
        <v>605</v>
      </c>
      <c r="L405" s="72" t="s">
        <v>605</v>
      </c>
      <c r="M405" s="72" t="s">
        <v>605</v>
      </c>
      <c r="N405" s="72"/>
      <c r="O405" s="72"/>
      <c r="P405" s="72" t="s">
        <v>4075</v>
      </c>
      <c r="Q405" s="72" t="s">
        <v>4076</v>
      </c>
      <c r="R405" s="72" t="s">
        <v>2234</v>
      </c>
      <c r="S405" s="72" t="s">
        <v>4077</v>
      </c>
      <c r="T405" s="72" t="s">
        <v>4078</v>
      </c>
      <c r="U405" s="72" t="s">
        <v>226</v>
      </c>
      <c r="V405" s="72" t="s">
        <v>176</v>
      </c>
      <c r="W405">
        <v>75</v>
      </c>
      <c r="X405">
        <v>75</v>
      </c>
      <c r="Y405">
        <v>0</v>
      </c>
      <c r="Z405">
        <v>375</v>
      </c>
      <c r="AA405">
        <v>375</v>
      </c>
      <c r="AB405">
        <v>0</v>
      </c>
      <c r="AC405" s="72" t="s">
        <v>191</v>
      </c>
      <c r="AD405" s="72" t="s">
        <v>192</v>
      </c>
      <c r="AE405" s="72" t="s">
        <v>176</v>
      </c>
      <c r="AF405" s="81" t="str">
        <f t="shared" si="24"/>
        <v>Afridev Handpump</v>
      </c>
      <c r="AG405" s="72" t="s">
        <v>193</v>
      </c>
      <c r="AH405" s="72" t="s">
        <v>191</v>
      </c>
      <c r="AI405" s="72" t="s">
        <v>16432</v>
      </c>
      <c r="AL405" t="str">
        <f t="shared" si="25"/>
        <v>Protected</v>
      </c>
      <c r="AM405">
        <v>2014</v>
      </c>
      <c r="AN405" s="72" t="s">
        <v>191</v>
      </c>
      <c r="AQ405" t="str">
        <f t="shared" si="26"/>
        <v xml:space="preserve">Normal </v>
      </c>
      <c r="AR405" s="72" t="s">
        <v>191</v>
      </c>
      <c r="AS405">
        <v>0</v>
      </c>
      <c r="AT405">
        <v>0</v>
      </c>
      <c r="AU405" s="72" t="s">
        <v>195</v>
      </c>
      <c r="AV405" s="72" t="s">
        <v>194</v>
      </c>
      <c r="AY405" s="72" t="s">
        <v>191</v>
      </c>
      <c r="AZ405">
        <v>1319</v>
      </c>
      <c r="BA405" s="72" t="s">
        <v>93</v>
      </c>
      <c r="BB405" s="72" t="s">
        <v>194</v>
      </c>
      <c r="BD405" s="72" t="s">
        <v>191</v>
      </c>
      <c r="BE405" s="73">
        <v>0.15</v>
      </c>
      <c r="BF405" s="72" t="s">
        <v>191</v>
      </c>
      <c r="BG405" s="72" t="s">
        <v>196</v>
      </c>
      <c r="BH405" s="72" t="s">
        <v>176</v>
      </c>
      <c r="BI405" s="81" t="str">
        <f t="shared" si="27"/>
        <v xml:space="preserve">Turbidity </v>
      </c>
      <c r="BJ405" s="72" t="s">
        <v>191</v>
      </c>
      <c r="BN405">
        <v>35</v>
      </c>
      <c r="BO405">
        <v>24</v>
      </c>
      <c r="BP405" s="72" t="s">
        <v>194</v>
      </c>
      <c r="BR405" s="72" t="s">
        <v>194</v>
      </c>
      <c r="BT405">
        <v>20</v>
      </c>
      <c r="BU405">
        <v>5</v>
      </c>
      <c r="BV405" s="72" t="s">
        <v>191</v>
      </c>
      <c r="BW405" s="72" t="s">
        <v>197</v>
      </c>
      <c r="BX405" t="s">
        <v>4079</v>
      </c>
    </row>
    <row r="406" spans="1:76" x14ac:dyDescent="0.45">
      <c r="A406" t="s">
        <v>4080</v>
      </c>
      <c r="B406" t="s">
        <v>176</v>
      </c>
      <c r="C406" t="s">
        <v>943</v>
      </c>
      <c r="D406" t="s">
        <v>4081</v>
      </c>
      <c r="E406" t="s">
        <v>4082</v>
      </c>
      <c r="F406" t="s">
        <v>4083</v>
      </c>
      <c r="G406">
        <v>9</v>
      </c>
      <c r="H406" s="72" t="s">
        <v>4049</v>
      </c>
      <c r="I406" s="72" t="s">
        <v>182</v>
      </c>
      <c r="J406" s="72" t="s">
        <v>183</v>
      </c>
      <c r="K406" s="72" t="s">
        <v>605</v>
      </c>
      <c r="L406" s="72" t="s">
        <v>1392</v>
      </c>
      <c r="M406" s="72" t="s">
        <v>2703</v>
      </c>
      <c r="N406" s="72"/>
      <c r="O406" s="72"/>
      <c r="P406" s="72" t="s">
        <v>4084</v>
      </c>
      <c r="Q406" s="72" t="s">
        <v>4085</v>
      </c>
      <c r="R406" s="72" t="s">
        <v>823</v>
      </c>
      <c r="S406" s="72" t="s">
        <v>4086</v>
      </c>
      <c r="T406" s="72" t="s">
        <v>4087</v>
      </c>
      <c r="U406" s="72" t="s">
        <v>226</v>
      </c>
      <c r="V406" s="72" t="s">
        <v>176</v>
      </c>
      <c r="W406">
        <v>110</v>
      </c>
      <c r="X406">
        <v>110</v>
      </c>
      <c r="Y406">
        <v>0</v>
      </c>
      <c r="Z406">
        <v>550</v>
      </c>
      <c r="AA406">
        <v>550</v>
      </c>
      <c r="AB406">
        <v>0</v>
      </c>
      <c r="AC406" s="72" t="s">
        <v>191</v>
      </c>
      <c r="AD406" s="72" t="s">
        <v>192</v>
      </c>
      <c r="AE406" s="72" t="s">
        <v>176</v>
      </c>
      <c r="AF406" s="81" t="str">
        <f t="shared" si="24"/>
        <v>Afridev Handpump</v>
      </c>
      <c r="AG406" s="72" t="s">
        <v>193</v>
      </c>
      <c r="AH406" s="72" t="s">
        <v>191</v>
      </c>
      <c r="AI406" s="72" t="s">
        <v>16432</v>
      </c>
      <c r="AL406" t="str">
        <f t="shared" si="25"/>
        <v>Protected</v>
      </c>
      <c r="AM406">
        <v>2013</v>
      </c>
      <c r="AN406" s="72" t="s">
        <v>191</v>
      </c>
      <c r="AQ406" t="str">
        <f t="shared" si="26"/>
        <v xml:space="preserve">Normal </v>
      </c>
      <c r="AR406" s="72" t="s">
        <v>194</v>
      </c>
      <c r="AU406" s="72" t="s">
        <v>195</v>
      </c>
      <c r="AV406" s="72" t="s">
        <v>194</v>
      </c>
      <c r="AY406" s="72" t="s">
        <v>191</v>
      </c>
      <c r="AZ406">
        <v>17</v>
      </c>
      <c r="BA406" s="72" t="s">
        <v>93</v>
      </c>
      <c r="BB406" s="72" t="s">
        <v>194</v>
      </c>
      <c r="BD406" s="72" t="s">
        <v>191</v>
      </c>
      <c r="BE406" s="73">
        <v>0.16</v>
      </c>
      <c r="BF406" s="72" t="s">
        <v>191</v>
      </c>
      <c r="BG406" s="72" t="s">
        <v>196</v>
      </c>
      <c r="BH406" s="72" t="s">
        <v>176</v>
      </c>
      <c r="BI406" s="81" t="str">
        <f t="shared" si="27"/>
        <v xml:space="preserve">Turbidity </v>
      </c>
      <c r="BJ406" s="72" t="s">
        <v>191</v>
      </c>
      <c r="BN406">
        <v>65</v>
      </c>
      <c r="BO406">
        <v>24</v>
      </c>
      <c r="BP406" s="72" t="s">
        <v>194</v>
      </c>
      <c r="BR406" s="72" t="s">
        <v>194</v>
      </c>
      <c r="BT406">
        <v>20</v>
      </c>
      <c r="BU406">
        <v>4</v>
      </c>
      <c r="BV406" s="72" t="s">
        <v>191</v>
      </c>
      <c r="BW406" s="72" t="s">
        <v>197</v>
      </c>
      <c r="BX406" t="s">
        <v>4088</v>
      </c>
    </row>
    <row r="407" spans="1:76" x14ac:dyDescent="0.45">
      <c r="A407" t="s">
        <v>4089</v>
      </c>
      <c r="B407" t="s">
        <v>176</v>
      </c>
      <c r="C407" t="s">
        <v>427</v>
      </c>
      <c r="D407" t="s">
        <v>4090</v>
      </c>
      <c r="E407" t="s">
        <v>4091</v>
      </c>
      <c r="F407" t="s">
        <v>4092</v>
      </c>
      <c r="G407">
        <v>9</v>
      </c>
      <c r="H407" s="72" t="s">
        <v>4049</v>
      </c>
      <c r="I407" s="72" t="s">
        <v>182</v>
      </c>
      <c r="J407" s="72" t="s">
        <v>183</v>
      </c>
      <c r="K407" s="72" t="s">
        <v>184</v>
      </c>
      <c r="L407" s="72" t="s">
        <v>2926</v>
      </c>
      <c r="M407" s="72" t="s">
        <v>2926</v>
      </c>
      <c r="N407" s="72"/>
      <c r="O407" s="72"/>
      <c r="P407" s="72" t="s">
        <v>4093</v>
      </c>
      <c r="Q407" s="72" t="s">
        <v>4094</v>
      </c>
      <c r="R407" s="72" t="s">
        <v>4095</v>
      </c>
      <c r="S407" s="72" t="s">
        <v>4096</v>
      </c>
      <c r="T407" s="72" t="s">
        <v>4097</v>
      </c>
      <c r="U407" s="72" t="s">
        <v>226</v>
      </c>
      <c r="V407" s="72" t="s">
        <v>176</v>
      </c>
      <c r="W407">
        <v>60</v>
      </c>
      <c r="X407">
        <v>60</v>
      </c>
      <c r="Y407">
        <v>0</v>
      </c>
      <c r="Z407">
        <v>120</v>
      </c>
      <c r="AA407">
        <v>120</v>
      </c>
      <c r="AB407">
        <v>0</v>
      </c>
      <c r="AC407" s="72" t="s">
        <v>191</v>
      </c>
      <c r="AD407" s="72" t="s">
        <v>192</v>
      </c>
      <c r="AE407" s="72" t="s">
        <v>176</v>
      </c>
      <c r="AF407" s="81" t="str">
        <f t="shared" si="24"/>
        <v>Afridev Handpump</v>
      </c>
      <c r="AG407" s="72" t="s">
        <v>193</v>
      </c>
      <c r="AH407" s="72" t="s">
        <v>191</v>
      </c>
      <c r="AI407" s="72" t="s">
        <v>16432</v>
      </c>
      <c r="AL407" t="str">
        <f t="shared" si="25"/>
        <v>Protected</v>
      </c>
      <c r="AM407">
        <v>2009</v>
      </c>
      <c r="AN407" s="72" t="s">
        <v>191</v>
      </c>
      <c r="AQ407" t="str">
        <f t="shared" si="26"/>
        <v xml:space="preserve">Poor </v>
      </c>
      <c r="AR407" s="72" t="s">
        <v>194</v>
      </c>
      <c r="AU407" s="72" t="s">
        <v>195</v>
      </c>
      <c r="AV407" s="72" t="s">
        <v>194</v>
      </c>
      <c r="AY407" s="72" t="s">
        <v>191</v>
      </c>
      <c r="AZ407">
        <v>1513</v>
      </c>
      <c r="BA407" s="72" t="s">
        <v>93</v>
      </c>
      <c r="BB407" s="72" t="s">
        <v>194</v>
      </c>
      <c r="BD407" s="72" t="s">
        <v>191</v>
      </c>
      <c r="BE407" s="73">
        <v>0.06</v>
      </c>
      <c r="BF407" s="72" t="s">
        <v>191</v>
      </c>
      <c r="BG407" s="72" t="s">
        <v>196</v>
      </c>
      <c r="BH407" s="72" t="s">
        <v>176</v>
      </c>
      <c r="BI407" s="81" t="str">
        <f t="shared" si="27"/>
        <v xml:space="preserve">Turbidity </v>
      </c>
      <c r="BJ407" s="72" t="s">
        <v>191</v>
      </c>
      <c r="BN407">
        <v>100</v>
      </c>
      <c r="BO407">
        <v>24</v>
      </c>
      <c r="BP407" s="72" t="s">
        <v>194</v>
      </c>
      <c r="BR407" s="72" t="s">
        <v>194</v>
      </c>
      <c r="BT407">
        <v>20</v>
      </c>
      <c r="BU407">
        <v>100</v>
      </c>
      <c r="BV407" s="72" t="s">
        <v>191</v>
      </c>
      <c r="BW407" s="72" t="s">
        <v>227</v>
      </c>
      <c r="BX407" t="s">
        <v>4098</v>
      </c>
    </row>
    <row r="408" spans="1:76" x14ac:dyDescent="0.45">
      <c r="A408" t="s">
        <v>4099</v>
      </c>
      <c r="B408" t="s">
        <v>176</v>
      </c>
      <c r="C408" t="s">
        <v>996</v>
      </c>
      <c r="D408" t="s">
        <v>4100</v>
      </c>
      <c r="E408" t="s">
        <v>4101</v>
      </c>
      <c r="F408" t="s">
        <v>4102</v>
      </c>
      <c r="G408">
        <v>9</v>
      </c>
      <c r="H408" s="72" t="s">
        <v>4049</v>
      </c>
      <c r="I408" s="72" t="s">
        <v>182</v>
      </c>
      <c r="J408" s="72" t="s">
        <v>183</v>
      </c>
      <c r="K408" s="72" t="s">
        <v>220</v>
      </c>
      <c r="L408" s="72" t="s">
        <v>3520</v>
      </c>
      <c r="M408" s="72" t="s">
        <v>4103</v>
      </c>
      <c r="N408" s="72"/>
      <c r="O408" s="72"/>
      <c r="P408" s="72" t="s">
        <v>4104</v>
      </c>
      <c r="Q408" s="72" t="s">
        <v>4105</v>
      </c>
      <c r="R408" s="72" t="s">
        <v>3329</v>
      </c>
      <c r="S408" s="72" t="s">
        <v>4106</v>
      </c>
      <c r="T408" s="72"/>
      <c r="U408" s="72" t="s">
        <v>226</v>
      </c>
      <c r="V408" s="72" t="s">
        <v>176</v>
      </c>
      <c r="W408">
        <v>290</v>
      </c>
      <c r="X408">
        <v>290</v>
      </c>
      <c r="Y408">
        <v>0</v>
      </c>
      <c r="Z408">
        <v>1450</v>
      </c>
      <c r="AA408">
        <v>1450</v>
      </c>
      <c r="AB408">
        <v>0</v>
      </c>
      <c r="AC408" s="72" t="s">
        <v>191</v>
      </c>
      <c r="AD408" s="72" t="s">
        <v>192</v>
      </c>
      <c r="AE408" s="72" t="s">
        <v>176</v>
      </c>
      <c r="AF408" s="81" t="str">
        <f t="shared" si="24"/>
        <v>Afridev Handpump</v>
      </c>
      <c r="AG408" s="72" t="s">
        <v>193</v>
      </c>
      <c r="AH408" s="72" t="s">
        <v>191</v>
      </c>
      <c r="AI408" s="72" t="s">
        <v>16432</v>
      </c>
      <c r="AL408" t="str">
        <f t="shared" si="25"/>
        <v>Protected</v>
      </c>
      <c r="AM408">
        <v>2015</v>
      </c>
      <c r="AN408" s="72" t="s">
        <v>191</v>
      </c>
      <c r="AQ408" t="str">
        <f t="shared" si="26"/>
        <v xml:space="preserve">Normal </v>
      </c>
      <c r="AR408" s="72" t="s">
        <v>191</v>
      </c>
      <c r="AS408">
        <v>1</v>
      </c>
      <c r="AT408">
        <v>1</v>
      </c>
      <c r="AU408" s="72" t="s">
        <v>195</v>
      </c>
      <c r="AV408" s="72" t="s">
        <v>194</v>
      </c>
      <c r="AY408" s="72" t="s">
        <v>194</v>
      </c>
      <c r="BB408" s="72" t="s">
        <v>194</v>
      </c>
      <c r="BD408" s="72" t="s">
        <v>191</v>
      </c>
      <c r="BE408" s="73">
        <v>0.32</v>
      </c>
      <c r="BF408" s="72" t="s">
        <v>194</v>
      </c>
      <c r="BG408" s="80" t="s">
        <v>196</v>
      </c>
      <c r="BI408" s="81" t="str">
        <f t="shared" si="27"/>
        <v xml:space="preserve">Turbidity </v>
      </c>
      <c r="BN408">
        <v>73</v>
      </c>
      <c r="BO408">
        <v>24</v>
      </c>
      <c r="BP408" s="72" t="s">
        <v>194</v>
      </c>
      <c r="BR408" s="72" t="s">
        <v>194</v>
      </c>
      <c r="BT408">
        <v>20</v>
      </c>
      <c r="BU408">
        <v>6</v>
      </c>
      <c r="BV408" s="72" t="s">
        <v>191</v>
      </c>
      <c r="BW408" s="72" t="s">
        <v>197</v>
      </c>
      <c r="BX408" t="s">
        <v>4107</v>
      </c>
    </row>
    <row r="409" spans="1:76" x14ac:dyDescent="0.45">
      <c r="A409" t="s">
        <v>4108</v>
      </c>
      <c r="B409" t="s">
        <v>176</v>
      </c>
      <c r="C409" t="s">
        <v>943</v>
      </c>
      <c r="D409" t="s">
        <v>4109</v>
      </c>
      <c r="E409" t="s">
        <v>4110</v>
      </c>
      <c r="F409" t="s">
        <v>4111</v>
      </c>
      <c r="G409">
        <v>9</v>
      </c>
      <c r="H409" s="72" t="s">
        <v>4049</v>
      </c>
      <c r="I409" s="72" t="s">
        <v>182</v>
      </c>
      <c r="J409" s="72" t="s">
        <v>183</v>
      </c>
      <c r="K409" s="72" t="s">
        <v>605</v>
      </c>
      <c r="L409" s="72" t="s">
        <v>605</v>
      </c>
      <c r="M409" s="72" t="s">
        <v>4112</v>
      </c>
      <c r="N409" s="72"/>
      <c r="O409" s="72"/>
      <c r="P409" s="72" t="s">
        <v>4113</v>
      </c>
      <c r="Q409" s="72" t="s">
        <v>4114</v>
      </c>
      <c r="R409" s="72" t="s">
        <v>4115</v>
      </c>
      <c r="S409" s="72" t="s">
        <v>4116</v>
      </c>
      <c r="T409" s="72" t="s">
        <v>4117</v>
      </c>
      <c r="U409" s="72" t="s">
        <v>251</v>
      </c>
      <c r="V409" s="72" t="s">
        <v>176</v>
      </c>
      <c r="W409">
        <v>100</v>
      </c>
      <c r="X409">
        <v>100</v>
      </c>
      <c r="Y409">
        <v>0</v>
      </c>
      <c r="Z409">
        <v>500</v>
      </c>
      <c r="AA409">
        <v>500</v>
      </c>
      <c r="AB409">
        <v>0</v>
      </c>
      <c r="AC409" s="72" t="s">
        <v>191</v>
      </c>
      <c r="AD409" s="72" t="s">
        <v>192</v>
      </c>
      <c r="AE409" s="72" t="s">
        <v>176</v>
      </c>
      <c r="AF409" s="81" t="str">
        <f t="shared" si="24"/>
        <v>Afridev Handpump</v>
      </c>
      <c r="AG409" s="72" t="s">
        <v>193</v>
      </c>
      <c r="AH409" s="72" t="s">
        <v>191</v>
      </c>
      <c r="AI409" s="72" t="s">
        <v>16432</v>
      </c>
      <c r="AL409" t="str">
        <f t="shared" si="25"/>
        <v>Protected</v>
      </c>
      <c r="AM409">
        <v>2013</v>
      </c>
      <c r="AN409" s="72" t="s">
        <v>191</v>
      </c>
      <c r="AQ409" t="str">
        <f t="shared" si="26"/>
        <v xml:space="preserve">Normal </v>
      </c>
      <c r="AR409" s="72" t="s">
        <v>191</v>
      </c>
      <c r="AS409">
        <v>2</v>
      </c>
      <c r="AT409">
        <v>5</v>
      </c>
      <c r="AU409" s="72" t="s">
        <v>195</v>
      </c>
      <c r="AV409" s="72" t="s">
        <v>194</v>
      </c>
      <c r="AY409" s="72" t="s">
        <v>191</v>
      </c>
      <c r="AZ409">
        <v>18</v>
      </c>
      <c r="BA409" s="72" t="s">
        <v>93</v>
      </c>
      <c r="BB409" s="72" t="s">
        <v>194</v>
      </c>
      <c r="BD409" s="72" t="s">
        <v>191</v>
      </c>
      <c r="BE409" s="73">
        <v>0.23</v>
      </c>
      <c r="BF409" s="72" t="s">
        <v>191</v>
      </c>
      <c r="BG409" s="72" t="s">
        <v>196</v>
      </c>
      <c r="BH409" s="72" t="s">
        <v>176</v>
      </c>
      <c r="BI409" s="81" t="str">
        <f t="shared" si="27"/>
        <v xml:space="preserve">Turbidity </v>
      </c>
      <c r="BJ409" s="72" t="s">
        <v>191</v>
      </c>
      <c r="BN409">
        <v>75</v>
      </c>
      <c r="BO409">
        <v>24</v>
      </c>
      <c r="BP409" s="72" t="s">
        <v>194</v>
      </c>
      <c r="BR409" s="72" t="s">
        <v>194</v>
      </c>
      <c r="BT409">
        <v>20</v>
      </c>
      <c r="BU409">
        <v>5</v>
      </c>
      <c r="BV409" s="72" t="s">
        <v>191</v>
      </c>
      <c r="BW409" s="72" t="s">
        <v>197</v>
      </c>
      <c r="BX409" t="s">
        <v>4118</v>
      </c>
    </row>
    <row r="410" spans="1:76" x14ac:dyDescent="0.45">
      <c r="A410" t="s">
        <v>4119</v>
      </c>
      <c r="B410" t="s">
        <v>176</v>
      </c>
      <c r="C410" t="s">
        <v>663</v>
      </c>
      <c r="D410" t="s">
        <v>4120</v>
      </c>
      <c r="E410" t="s">
        <v>4121</v>
      </c>
      <c r="F410" t="s">
        <v>4122</v>
      </c>
      <c r="G410">
        <v>9</v>
      </c>
      <c r="H410" s="72" t="s">
        <v>4049</v>
      </c>
      <c r="I410" s="72" t="s">
        <v>182</v>
      </c>
      <c r="J410" s="72" t="s">
        <v>183</v>
      </c>
      <c r="K410" s="72" t="s">
        <v>605</v>
      </c>
      <c r="L410" s="72" t="s">
        <v>605</v>
      </c>
      <c r="M410" s="72" t="s">
        <v>4123</v>
      </c>
      <c r="N410" s="72"/>
      <c r="O410" s="72"/>
      <c r="P410" s="72" t="s">
        <v>4124</v>
      </c>
      <c r="Q410" s="72" t="s">
        <v>4125</v>
      </c>
      <c r="R410" s="72" t="s">
        <v>4126</v>
      </c>
      <c r="S410" s="72" t="s">
        <v>4127</v>
      </c>
      <c r="T410" s="72" t="s">
        <v>4128</v>
      </c>
      <c r="U410" s="72" t="s">
        <v>226</v>
      </c>
      <c r="V410" s="72" t="s">
        <v>176</v>
      </c>
      <c r="W410">
        <v>80</v>
      </c>
      <c r="X410">
        <v>80</v>
      </c>
      <c r="Y410">
        <v>0</v>
      </c>
      <c r="Z410">
        <v>400</v>
      </c>
      <c r="AA410">
        <v>400</v>
      </c>
      <c r="AB410">
        <v>0</v>
      </c>
      <c r="AC410" s="72" t="s">
        <v>191</v>
      </c>
      <c r="AD410" s="72" t="s">
        <v>192</v>
      </c>
      <c r="AE410" s="72" t="s">
        <v>176</v>
      </c>
      <c r="AF410" s="81" t="str">
        <f t="shared" si="24"/>
        <v>Afridev Handpump</v>
      </c>
      <c r="AG410" s="72" t="s">
        <v>193</v>
      </c>
      <c r="AH410" s="72" t="s">
        <v>194</v>
      </c>
      <c r="AI410" s="72" t="s">
        <v>16433</v>
      </c>
      <c r="AL410" t="str">
        <f t="shared" si="25"/>
        <v>Unprotected</v>
      </c>
      <c r="AM410">
        <v>2013</v>
      </c>
      <c r="AN410" s="72" t="s">
        <v>191</v>
      </c>
      <c r="AQ410" t="str">
        <f t="shared" si="26"/>
        <v xml:space="preserve">Normal </v>
      </c>
      <c r="AR410" s="72" t="s">
        <v>194</v>
      </c>
      <c r="AU410" s="72" t="s">
        <v>195</v>
      </c>
      <c r="AV410" s="72" t="s">
        <v>194</v>
      </c>
      <c r="AY410" s="72" t="s">
        <v>191</v>
      </c>
      <c r="AZ410">
        <v>224</v>
      </c>
      <c r="BA410" s="72" t="s">
        <v>93</v>
      </c>
      <c r="BB410" s="72" t="s">
        <v>194</v>
      </c>
      <c r="BD410" s="72" t="s">
        <v>191</v>
      </c>
      <c r="BE410" s="73">
        <v>0.1</v>
      </c>
      <c r="BF410" s="72" t="s">
        <v>191</v>
      </c>
      <c r="BG410" s="72" t="s">
        <v>196</v>
      </c>
      <c r="BH410" s="72" t="s">
        <v>176</v>
      </c>
      <c r="BI410" s="81" t="str">
        <f t="shared" si="27"/>
        <v xml:space="preserve">Turbidity </v>
      </c>
      <c r="BJ410" s="72" t="s">
        <v>191</v>
      </c>
      <c r="BN410">
        <v>61</v>
      </c>
      <c r="BO410">
        <v>24</v>
      </c>
      <c r="BP410" s="72" t="s">
        <v>194</v>
      </c>
      <c r="BR410" s="72" t="s">
        <v>194</v>
      </c>
      <c r="BT410">
        <v>20</v>
      </c>
      <c r="BU410">
        <v>3</v>
      </c>
      <c r="BV410" s="72" t="s">
        <v>191</v>
      </c>
      <c r="BW410" s="72" t="s">
        <v>197</v>
      </c>
      <c r="BX410" t="s">
        <v>4129</v>
      </c>
    </row>
    <row r="411" spans="1:76" x14ac:dyDescent="0.45">
      <c r="A411" t="s">
        <v>4130</v>
      </c>
      <c r="B411" t="s">
        <v>176</v>
      </c>
      <c r="C411" t="s">
        <v>996</v>
      </c>
      <c r="D411" t="s">
        <v>4131</v>
      </c>
      <c r="E411" t="s">
        <v>4132</v>
      </c>
      <c r="F411" t="s">
        <v>4133</v>
      </c>
      <c r="G411">
        <v>9</v>
      </c>
      <c r="H411" s="72" t="s">
        <v>4049</v>
      </c>
      <c r="I411" s="72" t="s">
        <v>182</v>
      </c>
      <c r="J411" s="72" t="s">
        <v>183</v>
      </c>
      <c r="K411" s="72" t="s">
        <v>220</v>
      </c>
      <c r="L411" s="72" t="s">
        <v>3520</v>
      </c>
      <c r="M411" s="72" t="s">
        <v>4103</v>
      </c>
      <c r="N411" s="72"/>
      <c r="O411" s="72"/>
      <c r="P411" s="72" t="s">
        <v>4134</v>
      </c>
      <c r="Q411" s="72" t="s">
        <v>4135</v>
      </c>
      <c r="R411" s="72" t="s">
        <v>3747</v>
      </c>
      <c r="S411" s="72" t="s">
        <v>4136</v>
      </c>
      <c r="T411" s="72" t="s">
        <v>4137</v>
      </c>
      <c r="U411" s="72" t="s">
        <v>251</v>
      </c>
      <c r="V411" s="72" t="s">
        <v>176</v>
      </c>
      <c r="W411">
        <v>290</v>
      </c>
      <c r="X411">
        <v>290</v>
      </c>
      <c r="Y411">
        <v>0</v>
      </c>
      <c r="Z411">
        <v>1450</v>
      </c>
      <c r="AA411">
        <v>1450</v>
      </c>
      <c r="AB411">
        <v>0</v>
      </c>
      <c r="AC411" s="72" t="s">
        <v>191</v>
      </c>
      <c r="AD411" s="72" t="s">
        <v>192</v>
      </c>
      <c r="AE411" s="72" t="s">
        <v>176</v>
      </c>
      <c r="AF411" s="81" t="str">
        <f t="shared" si="24"/>
        <v>Afridev Handpump</v>
      </c>
      <c r="AG411" s="72" t="s">
        <v>193</v>
      </c>
      <c r="AH411" s="72" t="s">
        <v>191</v>
      </c>
      <c r="AI411" s="72" t="s">
        <v>16432</v>
      </c>
      <c r="AL411" t="str">
        <f t="shared" si="25"/>
        <v>Protected</v>
      </c>
      <c r="AM411">
        <v>2008</v>
      </c>
      <c r="AN411" s="72" t="s">
        <v>191</v>
      </c>
      <c r="AQ411" t="str">
        <f t="shared" si="26"/>
        <v xml:space="preserve">Normal </v>
      </c>
      <c r="AR411" s="72" t="s">
        <v>194</v>
      </c>
      <c r="AU411" s="72" t="s">
        <v>195</v>
      </c>
      <c r="AV411" s="72" t="s">
        <v>194</v>
      </c>
      <c r="AY411" s="72" t="s">
        <v>191</v>
      </c>
      <c r="AZ411">
        <v>714</v>
      </c>
      <c r="BA411" s="72" t="s">
        <v>93</v>
      </c>
      <c r="BB411" s="72" t="s">
        <v>194</v>
      </c>
      <c r="BD411" s="72" t="s">
        <v>191</v>
      </c>
      <c r="BE411" s="73">
        <v>0.37</v>
      </c>
      <c r="BF411" s="72" t="s">
        <v>194</v>
      </c>
      <c r="BG411" s="80" t="s">
        <v>196</v>
      </c>
      <c r="BI411" s="81" t="str">
        <f t="shared" si="27"/>
        <v xml:space="preserve">Turbidity </v>
      </c>
      <c r="BN411">
        <v>57</v>
      </c>
      <c r="BO411">
        <v>24</v>
      </c>
      <c r="BP411" s="72" t="s">
        <v>194</v>
      </c>
      <c r="BR411" s="72" t="s">
        <v>194</v>
      </c>
      <c r="BT411">
        <v>20</v>
      </c>
      <c r="BU411">
        <v>5</v>
      </c>
      <c r="BV411" s="72" t="s">
        <v>191</v>
      </c>
      <c r="BW411" s="72" t="s">
        <v>197</v>
      </c>
      <c r="BX411" t="s">
        <v>4138</v>
      </c>
    </row>
    <row r="412" spans="1:76" x14ac:dyDescent="0.45">
      <c r="A412" t="s">
        <v>4139</v>
      </c>
      <c r="B412" t="s">
        <v>176</v>
      </c>
      <c r="C412" t="s">
        <v>600</v>
      </c>
      <c r="D412" t="s">
        <v>4140</v>
      </c>
      <c r="E412" t="s">
        <v>4141</v>
      </c>
      <c r="F412" t="s">
        <v>3638</v>
      </c>
      <c r="G412">
        <v>9</v>
      </c>
      <c r="H412" s="72" t="s">
        <v>4049</v>
      </c>
      <c r="I412" s="72" t="s">
        <v>182</v>
      </c>
      <c r="J412" s="72" t="s">
        <v>183</v>
      </c>
      <c r="K412" s="72" t="s">
        <v>605</v>
      </c>
      <c r="L412" s="72" t="s">
        <v>605</v>
      </c>
      <c r="M412" s="72" t="s">
        <v>4142</v>
      </c>
      <c r="N412" s="72"/>
      <c r="O412" s="72"/>
      <c r="P412" s="72" t="s">
        <v>4143</v>
      </c>
      <c r="Q412" s="72" t="s">
        <v>4144</v>
      </c>
      <c r="R412" s="72" t="s">
        <v>3477</v>
      </c>
      <c r="S412" s="72" t="s">
        <v>4145</v>
      </c>
      <c r="T412" s="72" t="s">
        <v>4146</v>
      </c>
      <c r="U412" s="72" t="s">
        <v>226</v>
      </c>
      <c r="V412" s="72" t="s">
        <v>176</v>
      </c>
      <c r="W412">
        <v>162</v>
      </c>
      <c r="X412">
        <v>162</v>
      </c>
      <c r="Y412">
        <v>0</v>
      </c>
      <c r="Z412">
        <v>810</v>
      </c>
      <c r="AA412">
        <v>810</v>
      </c>
      <c r="AB412">
        <v>0</v>
      </c>
      <c r="AC412" s="72" t="s">
        <v>191</v>
      </c>
      <c r="AD412" s="72" t="s">
        <v>192</v>
      </c>
      <c r="AE412" s="72" t="s">
        <v>176</v>
      </c>
      <c r="AF412" s="81" t="str">
        <f t="shared" si="24"/>
        <v>Afridev Handpump</v>
      </c>
      <c r="AG412" s="72" t="s">
        <v>193</v>
      </c>
      <c r="AH412" s="72" t="s">
        <v>191</v>
      </c>
      <c r="AI412" s="72" t="s">
        <v>16432</v>
      </c>
      <c r="AL412" t="str">
        <f t="shared" si="25"/>
        <v>Protected</v>
      </c>
      <c r="AM412">
        <v>2013</v>
      </c>
      <c r="AN412" s="72" t="s">
        <v>191</v>
      </c>
      <c r="AQ412" t="str">
        <f t="shared" si="26"/>
        <v xml:space="preserve">Normal </v>
      </c>
      <c r="AR412" s="72" t="s">
        <v>194</v>
      </c>
      <c r="AU412" s="72" t="s">
        <v>195</v>
      </c>
      <c r="AV412" s="72" t="s">
        <v>194</v>
      </c>
      <c r="AY412" s="72" t="s">
        <v>191</v>
      </c>
      <c r="AZ412">
        <v>1320</v>
      </c>
      <c r="BA412" s="72" t="s">
        <v>93</v>
      </c>
      <c r="BB412" s="72" t="s">
        <v>194</v>
      </c>
      <c r="BD412" s="72" t="s">
        <v>191</v>
      </c>
      <c r="BE412" s="73">
        <v>0.18</v>
      </c>
      <c r="BF412" s="72" t="s">
        <v>191</v>
      </c>
      <c r="BG412" s="72" t="s">
        <v>196</v>
      </c>
      <c r="BH412" s="72" t="s">
        <v>176</v>
      </c>
      <c r="BI412" s="81" t="str">
        <f t="shared" si="27"/>
        <v xml:space="preserve">Turbidity </v>
      </c>
      <c r="BJ412" s="72" t="s">
        <v>191</v>
      </c>
      <c r="BN412">
        <v>46</v>
      </c>
      <c r="BO412">
        <v>24</v>
      </c>
      <c r="BP412" s="72" t="s">
        <v>194</v>
      </c>
      <c r="BR412" s="72" t="s">
        <v>194</v>
      </c>
      <c r="BT412">
        <v>20</v>
      </c>
      <c r="BU412">
        <v>6</v>
      </c>
      <c r="BV412" s="72" t="s">
        <v>191</v>
      </c>
      <c r="BW412" s="72" t="s">
        <v>197</v>
      </c>
      <c r="BX412" t="s">
        <v>4147</v>
      </c>
    </row>
    <row r="413" spans="1:76" x14ac:dyDescent="0.45">
      <c r="A413" t="s">
        <v>4148</v>
      </c>
      <c r="B413" t="s">
        <v>176</v>
      </c>
      <c r="C413" t="s">
        <v>427</v>
      </c>
      <c r="D413" t="s">
        <v>4149</v>
      </c>
      <c r="E413" t="s">
        <v>4150</v>
      </c>
      <c r="F413" t="s">
        <v>4151</v>
      </c>
      <c r="G413">
        <v>9</v>
      </c>
      <c r="H413" s="72" t="s">
        <v>4049</v>
      </c>
      <c r="I413" s="72" t="s">
        <v>182</v>
      </c>
      <c r="J413" s="72" t="s">
        <v>183</v>
      </c>
      <c r="K413" s="72" t="s">
        <v>184</v>
      </c>
      <c r="L413" s="72" t="s">
        <v>2926</v>
      </c>
      <c r="M413" s="72" t="s">
        <v>2926</v>
      </c>
      <c r="N413" s="72"/>
      <c r="O413" s="72"/>
      <c r="P413" s="72" t="s">
        <v>4152</v>
      </c>
      <c r="Q413" s="72" t="s">
        <v>4153</v>
      </c>
      <c r="R413" s="72" t="s">
        <v>4154</v>
      </c>
      <c r="S413" s="72" t="s">
        <v>4155</v>
      </c>
      <c r="T413" s="72" t="s">
        <v>4156</v>
      </c>
      <c r="U413" s="72" t="s">
        <v>251</v>
      </c>
      <c r="V413" s="72" t="s">
        <v>176</v>
      </c>
      <c r="W413">
        <v>45</v>
      </c>
      <c r="X413">
        <v>45</v>
      </c>
      <c r="Y413">
        <v>0</v>
      </c>
      <c r="Z413">
        <v>225</v>
      </c>
      <c r="AA413">
        <v>225</v>
      </c>
      <c r="AB413">
        <v>0</v>
      </c>
      <c r="AC413" s="72" t="s">
        <v>191</v>
      </c>
      <c r="AD413" s="72" t="s">
        <v>192</v>
      </c>
      <c r="AE413" s="72" t="s">
        <v>176</v>
      </c>
      <c r="AF413" s="81" t="str">
        <f t="shared" si="24"/>
        <v>Afridev Handpump</v>
      </c>
      <c r="AG413" s="72" t="s">
        <v>193</v>
      </c>
      <c r="AH413" s="72" t="s">
        <v>191</v>
      </c>
      <c r="AI413" s="72" t="s">
        <v>16432</v>
      </c>
      <c r="AL413" t="str">
        <f t="shared" si="25"/>
        <v>Protected</v>
      </c>
      <c r="AM413">
        <v>2014</v>
      </c>
      <c r="AN413" s="72" t="s">
        <v>191</v>
      </c>
      <c r="AQ413" t="str">
        <f t="shared" si="26"/>
        <v xml:space="preserve">Normal </v>
      </c>
      <c r="AR413" s="72" t="s">
        <v>191</v>
      </c>
      <c r="AS413">
        <v>3</v>
      </c>
      <c r="AT413">
        <v>62</v>
      </c>
      <c r="AU413" s="72" t="s">
        <v>195</v>
      </c>
      <c r="AV413" s="72" t="s">
        <v>194</v>
      </c>
      <c r="AY413" s="72" t="s">
        <v>191</v>
      </c>
      <c r="AZ413">
        <v>1514</v>
      </c>
      <c r="BA413" s="72" t="s">
        <v>93</v>
      </c>
      <c r="BB413" s="72" t="s">
        <v>194</v>
      </c>
      <c r="BD413" s="72" t="s">
        <v>191</v>
      </c>
      <c r="BE413" s="73">
        <v>0.19</v>
      </c>
      <c r="BF413" s="72" t="s">
        <v>191</v>
      </c>
      <c r="BG413" s="72" t="s">
        <v>196</v>
      </c>
      <c r="BH413" s="72" t="s">
        <v>176</v>
      </c>
      <c r="BI413" s="81" t="str">
        <f t="shared" si="27"/>
        <v xml:space="preserve">Turbidity </v>
      </c>
      <c r="BJ413" s="72" t="s">
        <v>191</v>
      </c>
      <c r="BN413">
        <v>90</v>
      </c>
      <c r="BO413">
        <v>24</v>
      </c>
      <c r="BP413" s="72" t="s">
        <v>194</v>
      </c>
      <c r="BR413" s="72" t="s">
        <v>194</v>
      </c>
      <c r="BT413">
        <v>25</v>
      </c>
      <c r="BU413">
        <v>100</v>
      </c>
      <c r="BV413" s="72" t="s">
        <v>191</v>
      </c>
      <c r="BW413" s="72" t="s">
        <v>197</v>
      </c>
      <c r="BX413" t="s">
        <v>4157</v>
      </c>
    </row>
    <row r="414" spans="1:76" x14ac:dyDescent="0.45">
      <c r="A414" t="s">
        <v>4158</v>
      </c>
      <c r="B414" t="s">
        <v>176</v>
      </c>
      <c r="C414" t="s">
        <v>457</v>
      </c>
      <c r="D414" t="s">
        <v>4159</v>
      </c>
      <c r="E414" t="s">
        <v>4160</v>
      </c>
      <c r="F414" t="s">
        <v>4161</v>
      </c>
      <c r="G414">
        <v>9</v>
      </c>
      <c r="H414" s="72" t="s">
        <v>4049</v>
      </c>
      <c r="I414" s="72" t="s">
        <v>182</v>
      </c>
      <c r="J414" s="72" t="s">
        <v>183</v>
      </c>
      <c r="K414" s="72" t="s">
        <v>184</v>
      </c>
      <c r="L414" s="72" t="s">
        <v>2926</v>
      </c>
      <c r="M414" s="72" t="s">
        <v>4162</v>
      </c>
      <c r="N414" s="72"/>
      <c r="O414" s="72"/>
      <c r="P414" s="72" t="s">
        <v>4163</v>
      </c>
      <c r="Q414" s="72" t="s">
        <v>4164</v>
      </c>
      <c r="R414" s="72" t="s">
        <v>2108</v>
      </c>
      <c r="S414" s="72" t="s">
        <v>4165</v>
      </c>
      <c r="T414" s="72" t="s">
        <v>4166</v>
      </c>
      <c r="U414" s="72" t="s">
        <v>226</v>
      </c>
      <c r="V414" s="72" t="s">
        <v>176</v>
      </c>
      <c r="W414">
        <v>55</v>
      </c>
      <c r="X414">
        <v>55</v>
      </c>
      <c r="Y414">
        <v>0</v>
      </c>
      <c r="Z414">
        <v>300</v>
      </c>
      <c r="AA414">
        <v>300</v>
      </c>
      <c r="AB414">
        <v>0</v>
      </c>
      <c r="AC414" s="72" t="s">
        <v>191</v>
      </c>
      <c r="AD414" s="72" t="s">
        <v>192</v>
      </c>
      <c r="AE414" s="72" t="s">
        <v>176</v>
      </c>
      <c r="AF414" s="81" t="str">
        <f t="shared" si="24"/>
        <v>Afridev Handpump</v>
      </c>
      <c r="AG414" s="72" t="s">
        <v>193</v>
      </c>
      <c r="AH414" s="72" t="s">
        <v>191</v>
      </c>
      <c r="AI414" s="72" t="s">
        <v>16432</v>
      </c>
      <c r="AL414" t="str">
        <f t="shared" si="25"/>
        <v>Protected</v>
      </c>
      <c r="AM414">
        <v>2000</v>
      </c>
      <c r="AN414" s="72" t="s">
        <v>191</v>
      </c>
      <c r="AQ414" t="str">
        <f t="shared" si="26"/>
        <v xml:space="preserve">Normal </v>
      </c>
      <c r="AR414" s="72" t="s">
        <v>191</v>
      </c>
      <c r="AS414">
        <v>3</v>
      </c>
      <c r="AT414">
        <v>3</v>
      </c>
      <c r="AU414" s="72" t="s">
        <v>195</v>
      </c>
      <c r="AV414" s="72" t="s">
        <v>194</v>
      </c>
      <c r="AY414" s="72" t="s">
        <v>191</v>
      </c>
      <c r="AZ414">
        <v>1627</v>
      </c>
      <c r="BA414" s="72" t="s">
        <v>93</v>
      </c>
      <c r="BB414" s="72" t="s">
        <v>194</v>
      </c>
      <c r="BD414" s="72" t="s">
        <v>191</v>
      </c>
      <c r="BE414" s="73">
        <v>0.06</v>
      </c>
      <c r="BF414" s="72" t="s">
        <v>191</v>
      </c>
      <c r="BG414" s="72" t="s">
        <v>196</v>
      </c>
      <c r="BH414" s="72" t="s">
        <v>176</v>
      </c>
      <c r="BI414" s="81" t="str">
        <f t="shared" si="27"/>
        <v xml:space="preserve">Turbidity </v>
      </c>
      <c r="BJ414" s="72" t="s">
        <v>191</v>
      </c>
      <c r="BN414">
        <v>75</v>
      </c>
      <c r="BO414">
        <v>24</v>
      </c>
      <c r="BP414" s="72" t="s">
        <v>194</v>
      </c>
      <c r="BR414" s="72" t="s">
        <v>194</v>
      </c>
      <c r="BT414">
        <v>20</v>
      </c>
      <c r="BU414">
        <v>20</v>
      </c>
      <c r="BV414" s="72" t="s">
        <v>191</v>
      </c>
      <c r="BW414" s="72" t="s">
        <v>197</v>
      </c>
      <c r="BX414" t="s">
        <v>4167</v>
      </c>
    </row>
    <row r="415" spans="1:76" x14ac:dyDescent="0.45">
      <c r="A415" t="s">
        <v>4168</v>
      </c>
      <c r="B415" t="s">
        <v>176</v>
      </c>
      <c r="C415" t="s">
        <v>427</v>
      </c>
      <c r="D415" t="s">
        <v>4169</v>
      </c>
      <c r="E415" t="s">
        <v>4170</v>
      </c>
      <c r="F415" t="s">
        <v>4171</v>
      </c>
      <c r="G415">
        <v>9</v>
      </c>
      <c r="H415" s="72" t="s">
        <v>4049</v>
      </c>
      <c r="I415" s="72" t="s">
        <v>182</v>
      </c>
      <c r="J415" s="72" t="s">
        <v>183</v>
      </c>
      <c r="K415" s="72" t="s">
        <v>184</v>
      </c>
      <c r="L415" s="72" t="s">
        <v>2926</v>
      </c>
      <c r="M415" s="72" t="s">
        <v>2926</v>
      </c>
      <c r="N415" s="72"/>
      <c r="O415" s="72"/>
      <c r="P415" s="72" t="s">
        <v>4172</v>
      </c>
      <c r="Q415" s="72" t="s">
        <v>4173</v>
      </c>
      <c r="R415" s="72" t="s">
        <v>2649</v>
      </c>
      <c r="S415" s="72" t="s">
        <v>4174</v>
      </c>
      <c r="T415" s="72" t="s">
        <v>3492</v>
      </c>
      <c r="U415" s="72" t="s">
        <v>190</v>
      </c>
      <c r="V415" s="72" t="s">
        <v>176</v>
      </c>
      <c r="W415">
        <v>40</v>
      </c>
      <c r="X415">
        <v>40</v>
      </c>
      <c r="Y415">
        <v>0</v>
      </c>
      <c r="Z415">
        <v>200</v>
      </c>
      <c r="AA415">
        <v>200</v>
      </c>
      <c r="AB415">
        <v>0</v>
      </c>
      <c r="AC415" s="72" t="s">
        <v>191</v>
      </c>
      <c r="AD415" s="72" t="s">
        <v>192</v>
      </c>
      <c r="AE415" s="72" t="s">
        <v>176</v>
      </c>
      <c r="AF415" s="81" t="str">
        <f t="shared" si="24"/>
        <v>Afridev Handpump</v>
      </c>
      <c r="AG415" s="72" t="s">
        <v>193</v>
      </c>
      <c r="AH415" s="72" t="s">
        <v>191</v>
      </c>
      <c r="AI415" s="72" t="s">
        <v>16432</v>
      </c>
      <c r="AL415" t="str">
        <f t="shared" si="25"/>
        <v>Protected</v>
      </c>
      <c r="AM415">
        <v>2009</v>
      </c>
      <c r="AN415" s="72" t="s">
        <v>191</v>
      </c>
      <c r="AQ415" t="str">
        <f t="shared" si="26"/>
        <v xml:space="preserve">Normal </v>
      </c>
      <c r="AR415" s="72" t="s">
        <v>191</v>
      </c>
      <c r="AS415">
        <v>1</v>
      </c>
      <c r="AT415">
        <v>1</v>
      </c>
      <c r="AU415" s="72" t="s">
        <v>195</v>
      </c>
      <c r="AV415" s="72" t="s">
        <v>194</v>
      </c>
      <c r="AY415" s="72" t="s">
        <v>191</v>
      </c>
      <c r="AZ415">
        <v>1515</v>
      </c>
      <c r="BA415" s="72" t="s">
        <v>93</v>
      </c>
      <c r="BB415" s="72" t="s">
        <v>194</v>
      </c>
      <c r="BD415" s="72" t="s">
        <v>191</v>
      </c>
      <c r="BE415" s="73">
        <v>0.03</v>
      </c>
      <c r="BF415" s="72" t="s">
        <v>191</v>
      </c>
      <c r="BG415" s="72" t="s">
        <v>196</v>
      </c>
      <c r="BH415" s="72" t="s">
        <v>176</v>
      </c>
      <c r="BI415" s="81" t="str">
        <f t="shared" si="27"/>
        <v xml:space="preserve">Turbidity </v>
      </c>
      <c r="BJ415" s="72" t="s">
        <v>191</v>
      </c>
      <c r="BN415">
        <v>92</v>
      </c>
      <c r="BO415">
        <v>24</v>
      </c>
      <c r="BP415" s="72" t="s">
        <v>194</v>
      </c>
      <c r="BR415" s="72" t="s">
        <v>194</v>
      </c>
      <c r="BT415">
        <v>40</v>
      </c>
      <c r="BU415">
        <v>200</v>
      </c>
      <c r="BV415" s="72" t="s">
        <v>191</v>
      </c>
      <c r="BW415" s="72" t="s">
        <v>197</v>
      </c>
      <c r="BX415" t="s">
        <v>4175</v>
      </c>
    </row>
    <row r="416" spans="1:76" x14ac:dyDescent="0.45">
      <c r="A416" t="s">
        <v>4176</v>
      </c>
      <c r="B416" t="s">
        <v>176</v>
      </c>
      <c r="C416" t="s">
        <v>736</v>
      </c>
      <c r="D416" t="s">
        <v>4177</v>
      </c>
      <c r="E416" t="s">
        <v>4178</v>
      </c>
      <c r="F416" t="s">
        <v>4179</v>
      </c>
      <c r="G416">
        <v>9</v>
      </c>
      <c r="H416" s="72" t="s">
        <v>4049</v>
      </c>
      <c r="I416" s="72" t="s">
        <v>182</v>
      </c>
      <c r="J416" s="72" t="s">
        <v>183</v>
      </c>
      <c r="K416" s="72" t="s">
        <v>605</v>
      </c>
      <c r="L416" s="72" t="s">
        <v>605</v>
      </c>
      <c r="M416" s="72" t="s">
        <v>4142</v>
      </c>
      <c r="N416" s="72"/>
      <c r="O416" s="72"/>
      <c r="P416" s="72" t="s">
        <v>4180</v>
      </c>
      <c r="Q416" s="72" t="s">
        <v>4181</v>
      </c>
      <c r="R416" s="72" t="s">
        <v>834</v>
      </c>
      <c r="S416" s="72" t="s">
        <v>4182</v>
      </c>
      <c r="T416" s="72" t="s">
        <v>4146</v>
      </c>
      <c r="U416" s="72" t="s">
        <v>176</v>
      </c>
      <c r="V416" s="72"/>
      <c r="W416">
        <v>162</v>
      </c>
      <c r="X416">
        <v>152</v>
      </c>
      <c r="Y416">
        <v>10</v>
      </c>
      <c r="Z416">
        <v>50</v>
      </c>
      <c r="AA416">
        <v>760</v>
      </c>
      <c r="AB416">
        <v>50</v>
      </c>
      <c r="AC416" s="72" t="s">
        <v>194</v>
      </c>
      <c r="AF416" s="81" t="str">
        <f t="shared" si="24"/>
        <v/>
      </c>
      <c r="AJ416" s="72" t="s">
        <v>1790</v>
      </c>
      <c r="AK416" s="72" t="s">
        <v>176</v>
      </c>
      <c r="AL416" t="str">
        <f t="shared" si="25"/>
        <v>River</v>
      </c>
      <c r="AQ416" t="str">
        <f t="shared" si="26"/>
        <v xml:space="preserve"> </v>
      </c>
      <c r="BE416"/>
      <c r="BI416" s="81" t="str">
        <f t="shared" si="27"/>
        <v xml:space="preserve"> </v>
      </c>
      <c r="BX416" t="s">
        <v>4183</v>
      </c>
    </row>
    <row r="417" spans="1:76" x14ac:dyDescent="0.45">
      <c r="A417" t="s">
        <v>4184</v>
      </c>
      <c r="B417" t="s">
        <v>176</v>
      </c>
      <c r="C417" t="s">
        <v>736</v>
      </c>
      <c r="D417" t="s">
        <v>4185</v>
      </c>
      <c r="E417" t="s">
        <v>4186</v>
      </c>
      <c r="F417" t="s">
        <v>4187</v>
      </c>
      <c r="G417">
        <v>9</v>
      </c>
      <c r="H417" s="72" t="s">
        <v>4049</v>
      </c>
      <c r="I417" s="72" t="s">
        <v>182</v>
      </c>
      <c r="J417" s="72" t="s">
        <v>183</v>
      </c>
      <c r="K417" s="72" t="s">
        <v>605</v>
      </c>
      <c r="L417" s="72" t="s">
        <v>1949</v>
      </c>
      <c r="M417" s="72" t="s">
        <v>2713</v>
      </c>
      <c r="N417" s="72"/>
      <c r="O417" s="72"/>
      <c r="P417" s="72" t="s">
        <v>4188</v>
      </c>
      <c r="Q417" s="72" t="s">
        <v>4189</v>
      </c>
      <c r="R417" s="72" t="s">
        <v>1481</v>
      </c>
      <c r="S417" s="72" t="s">
        <v>4190</v>
      </c>
      <c r="T417" s="72" t="s">
        <v>4191</v>
      </c>
      <c r="U417" s="72" t="s">
        <v>226</v>
      </c>
      <c r="V417" s="72" t="s">
        <v>176</v>
      </c>
      <c r="W417">
        <v>1400</v>
      </c>
      <c r="X417">
        <v>1400</v>
      </c>
      <c r="Y417">
        <v>0</v>
      </c>
      <c r="Z417">
        <v>7000</v>
      </c>
      <c r="AA417">
        <v>7000</v>
      </c>
      <c r="AB417">
        <v>0</v>
      </c>
      <c r="AC417" s="72" t="s">
        <v>191</v>
      </c>
      <c r="AD417" s="72" t="s">
        <v>192</v>
      </c>
      <c r="AE417" s="72" t="s">
        <v>176</v>
      </c>
      <c r="AF417" s="81" t="str">
        <f t="shared" si="24"/>
        <v>Afridev Handpump</v>
      </c>
      <c r="AG417" s="72" t="s">
        <v>193</v>
      </c>
      <c r="AH417" s="72" t="s">
        <v>191</v>
      </c>
      <c r="AI417" s="72" t="s">
        <v>16432</v>
      </c>
      <c r="AL417" t="str">
        <f t="shared" si="25"/>
        <v>Protected</v>
      </c>
      <c r="AM417">
        <v>2013</v>
      </c>
      <c r="AN417" s="72" t="s">
        <v>191</v>
      </c>
      <c r="AQ417" t="str">
        <f t="shared" si="26"/>
        <v xml:space="preserve">Normal </v>
      </c>
      <c r="AR417" s="72" t="s">
        <v>194</v>
      </c>
      <c r="AU417" s="72" t="s">
        <v>195</v>
      </c>
      <c r="AV417" s="72" t="s">
        <v>194</v>
      </c>
      <c r="AY417" s="72" t="s">
        <v>191</v>
      </c>
      <c r="AZ417">
        <v>518</v>
      </c>
      <c r="BA417" s="75" t="s">
        <v>93</v>
      </c>
      <c r="BB417" s="72" t="s">
        <v>194</v>
      </c>
      <c r="BD417" s="72" t="s">
        <v>191</v>
      </c>
      <c r="BE417" s="73">
        <v>0.15</v>
      </c>
      <c r="BF417" s="72" t="s">
        <v>191</v>
      </c>
      <c r="BG417" s="72" t="s">
        <v>196</v>
      </c>
      <c r="BH417" s="72" t="s">
        <v>176</v>
      </c>
      <c r="BI417" s="81" t="str">
        <f t="shared" si="27"/>
        <v xml:space="preserve">Turbidity </v>
      </c>
      <c r="BJ417" s="72" t="s">
        <v>191</v>
      </c>
      <c r="BN417">
        <v>59</v>
      </c>
      <c r="BO417">
        <v>24</v>
      </c>
      <c r="BP417" s="72" t="s">
        <v>194</v>
      </c>
      <c r="BR417" s="72" t="s">
        <v>194</v>
      </c>
      <c r="BT417">
        <v>25</v>
      </c>
      <c r="BU417">
        <v>100</v>
      </c>
      <c r="BV417" s="72" t="s">
        <v>191</v>
      </c>
      <c r="BW417" s="72" t="s">
        <v>197</v>
      </c>
      <c r="BX417" t="s">
        <v>4192</v>
      </c>
    </row>
    <row r="418" spans="1:76" x14ac:dyDescent="0.45">
      <c r="A418" t="s">
        <v>4193</v>
      </c>
      <c r="B418" t="s">
        <v>176</v>
      </c>
      <c r="C418" t="s">
        <v>996</v>
      </c>
      <c r="D418" t="s">
        <v>4194</v>
      </c>
      <c r="E418" t="s">
        <v>4195</v>
      </c>
      <c r="F418" t="s">
        <v>4196</v>
      </c>
      <c r="G418">
        <v>9</v>
      </c>
      <c r="H418" s="72" t="s">
        <v>4049</v>
      </c>
      <c r="I418" s="72" t="s">
        <v>182</v>
      </c>
      <c r="J418" s="72" t="s">
        <v>183</v>
      </c>
      <c r="K418" s="72" t="s">
        <v>220</v>
      </c>
      <c r="L418" s="72" t="s">
        <v>3520</v>
      </c>
      <c r="M418" s="72" t="s">
        <v>4197</v>
      </c>
      <c r="N418" s="72"/>
      <c r="O418" s="72"/>
      <c r="P418" s="72" t="s">
        <v>4198</v>
      </c>
      <c r="Q418" s="72" t="s">
        <v>4199</v>
      </c>
      <c r="R418" s="72" t="s">
        <v>1124</v>
      </c>
      <c r="S418" s="72" t="s">
        <v>4200</v>
      </c>
      <c r="T418" s="72"/>
      <c r="U418" s="72" t="s">
        <v>251</v>
      </c>
      <c r="V418" s="72" t="s">
        <v>176</v>
      </c>
      <c r="W418">
        <v>165</v>
      </c>
      <c r="X418">
        <v>165</v>
      </c>
      <c r="Y418">
        <v>0</v>
      </c>
      <c r="Z418">
        <v>145</v>
      </c>
      <c r="AA418">
        <v>145</v>
      </c>
      <c r="AB418">
        <v>0</v>
      </c>
      <c r="AC418" s="72" t="s">
        <v>191</v>
      </c>
      <c r="AD418" s="72" t="s">
        <v>192</v>
      </c>
      <c r="AE418" s="72" t="s">
        <v>176</v>
      </c>
      <c r="AF418" s="81" t="str">
        <f t="shared" si="24"/>
        <v>Afridev Handpump</v>
      </c>
      <c r="AG418" s="72" t="s">
        <v>193</v>
      </c>
      <c r="AH418" s="72" t="s">
        <v>191</v>
      </c>
      <c r="AI418" s="72" t="s">
        <v>16432</v>
      </c>
      <c r="AL418" t="str">
        <f t="shared" si="25"/>
        <v>Protected</v>
      </c>
      <c r="AM418">
        <v>2002</v>
      </c>
      <c r="AN418" s="72" t="s">
        <v>191</v>
      </c>
      <c r="AQ418" t="str">
        <f t="shared" si="26"/>
        <v xml:space="preserve">Normal </v>
      </c>
      <c r="AR418" s="72" t="s">
        <v>191</v>
      </c>
      <c r="AS418">
        <v>1</v>
      </c>
      <c r="AT418">
        <v>365</v>
      </c>
      <c r="AU418" s="72" t="s">
        <v>195</v>
      </c>
      <c r="AV418" s="72" t="s">
        <v>194</v>
      </c>
      <c r="AY418" s="72" t="s">
        <v>191</v>
      </c>
      <c r="AZ418">
        <v>715</v>
      </c>
      <c r="BA418" s="72" t="s">
        <v>93</v>
      </c>
      <c r="BB418" s="72" t="s">
        <v>194</v>
      </c>
      <c r="BD418" s="72" t="s">
        <v>191</v>
      </c>
      <c r="BE418" s="73">
        <v>0.09</v>
      </c>
      <c r="BF418" s="72" t="s">
        <v>194</v>
      </c>
      <c r="BG418" s="80" t="s">
        <v>196</v>
      </c>
      <c r="BI418" s="81" t="str">
        <f t="shared" si="27"/>
        <v xml:space="preserve">Turbidity </v>
      </c>
      <c r="BN418">
        <v>120</v>
      </c>
      <c r="BO418">
        <v>24</v>
      </c>
      <c r="BP418" s="72" t="s">
        <v>194</v>
      </c>
      <c r="BR418" s="72" t="s">
        <v>194</v>
      </c>
      <c r="BT418">
        <v>20</v>
      </c>
      <c r="BU418">
        <v>6</v>
      </c>
      <c r="BV418" s="72" t="s">
        <v>194</v>
      </c>
      <c r="BW418" s="72" t="s">
        <v>197</v>
      </c>
      <c r="BX418" t="s">
        <v>4201</v>
      </c>
    </row>
    <row r="419" spans="1:76" x14ac:dyDescent="0.45">
      <c r="A419" t="s">
        <v>4202</v>
      </c>
      <c r="B419" t="s">
        <v>176</v>
      </c>
      <c r="C419" t="s">
        <v>177</v>
      </c>
      <c r="D419" t="s">
        <v>4203</v>
      </c>
      <c r="E419" t="s">
        <v>4204</v>
      </c>
      <c r="F419" t="s">
        <v>1672</v>
      </c>
      <c r="G419">
        <v>9</v>
      </c>
      <c r="H419" s="72" t="s">
        <v>604</v>
      </c>
      <c r="I419" s="72" t="s">
        <v>182</v>
      </c>
      <c r="J419" s="72" t="s">
        <v>183</v>
      </c>
      <c r="K419" s="72" t="s">
        <v>184</v>
      </c>
      <c r="L419" s="72" t="s">
        <v>1979</v>
      </c>
      <c r="M419" s="72" t="s">
        <v>1979</v>
      </c>
      <c r="N419" s="72"/>
      <c r="O419" s="72"/>
      <c r="P419" s="72" t="s">
        <v>4205</v>
      </c>
      <c r="Q419" s="72" t="s">
        <v>4206</v>
      </c>
      <c r="R419" s="72" t="s">
        <v>4207</v>
      </c>
      <c r="S419" s="72" t="s">
        <v>4208</v>
      </c>
      <c r="T419" s="72" t="s">
        <v>4209</v>
      </c>
      <c r="U419" s="72" t="s">
        <v>226</v>
      </c>
      <c r="V419" s="72" t="s">
        <v>176</v>
      </c>
      <c r="W419">
        <v>200</v>
      </c>
      <c r="X419">
        <v>200</v>
      </c>
      <c r="Y419">
        <v>0</v>
      </c>
      <c r="Z419">
        <v>350</v>
      </c>
      <c r="AA419">
        <v>350</v>
      </c>
      <c r="AB419">
        <v>0</v>
      </c>
      <c r="AC419" s="72" t="s">
        <v>191</v>
      </c>
      <c r="AD419" s="72" t="s">
        <v>192</v>
      </c>
      <c r="AE419" s="72" t="s">
        <v>176</v>
      </c>
      <c r="AF419" s="81" t="str">
        <f t="shared" si="24"/>
        <v>Afridev Handpump</v>
      </c>
      <c r="AG419" s="72" t="s">
        <v>193</v>
      </c>
      <c r="AH419" s="72" t="s">
        <v>191</v>
      </c>
      <c r="AI419" s="72" t="s">
        <v>16432</v>
      </c>
      <c r="AL419" t="str">
        <f t="shared" si="25"/>
        <v>Protected</v>
      </c>
      <c r="AM419">
        <v>2015</v>
      </c>
      <c r="AN419" s="72" t="s">
        <v>191</v>
      </c>
      <c r="AQ419" t="str">
        <f t="shared" si="26"/>
        <v xml:space="preserve">Normal </v>
      </c>
      <c r="AR419" s="72" t="s">
        <v>194</v>
      </c>
      <c r="AU419" s="72" t="s">
        <v>195</v>
      </c>
      <c r="AV419" s="72" t="s">
        <v>194</v>
      </c>
      <c r="AY419" s="72" t="s">
        <v>191</v>
      </c>
      <c r="AZ419">
        <v>408</v>
      </c>
      <c r="BA419" s="72" t="s">
        <v>93</v>
      </c>
      <c r="BB419" s="72" t="s">
        <v>194</v>
      </c>
      <c r="BD419" s="72" t="s">
        <v>191</v>
      </c>
      <c r="BE419" s="73">
        <v>0.08</v>
      </c>
      <c r="BF419" s="72" t="s">
        <v>191</v>
      </c>
      <c r="BG419" s="72" t="s">
        <v>196</v>
      </c>
      <c r="BH419" s="72" t="s">
        <v>176</v>
      </c>
      <c r="BI419" s="81" t="str">
        <f t="shared" si="27"/>
        <v xml:space="preserve">Turbidity </v>
      </c>
      <c r="BJ419" s="72" t="s">
        <v>191</v>
      </c>
      <c r="BN419">
        <v>58</v>
      </c>
      <c r="BO419">
        <v>24</v>
      </c>
      <c r="BP419" s="72" t="s">
        <v>194</v>
      </c>
      <c r="BR419" s="72" t="s">
        <v>194</v>
      </c>
      <c r="BT419">
        <v>20</v>
      </c>
      <c r="BU419">
        <v>5</v>
      </c>
      <c r="BV419" s="72" t="s">
        <v>191</v>
      </c>
      <c r="BW419" s="72" t="s">
        <v>197</v>
      </c>
      <c r="BX419" t="s">
        <v>4210</v>
      </c>
    </row>
    <row r="420" spans="1:76" x14ac:dyDescent="0.45">
      <c r="A420" t="s">
        <v>4211</v>
      </c>
      <c r="B420" t="s">
        <v>176</v>
      </c>
      <c r="C420" t="s">
        <v>339</v>
      </c>
      <c r="D420" t="s">
        <v>4212</v>
      </c>
      <c r="E420" t="s">
        <v>4213</v>
      </c>
      <c r="F420" t="s">
        <v>4214</v>
      </c>
      <c r="G420">
        <v>9</v>
      </c>
      <c r="H420" s="72" t="s">
        <v>4049</v>
      </c>
      <c r="I420" s="72" t="s">
        <v>182</v>
      </c>
      <c r="J420" s="72" t="s">
        <v>183</v>
      </c>
      <c r="K420" s="72" t="s">
        <v>184</v>
      </c>
      <c r="L420" s="72" t="s">
        <v>2926</v>
      </c>
      <c r="M420" s="72" t="s">
        <v>4066</v>
      </c>
      <c r="N420" s="72"/>
      <c r="O420" s="72"/>
      <c r="P420" s="72" t="s">
        <v>4215</v>
      </c>
      <c r="Q420" s="72" t="s">
        <v>4216</v>
      </c>
      <c r="R420" s="72" t="s">
        <v>4115</v>
      </c>
      <c r="S420" s="72" t="s">
        <v>4217</v>
      </c>
      <c r="T420" s="72" t="s">
        <v>4218</v>
      </c>
      <c r="U420" s="72" t="s">
        <v>251</v>
      </c>
      <c r="V420" s="72" t="s">
        <v>176</v>
      </c>
      <c r="W420">
        <v>405</v>
      </c>
      <c r="X420">
        <v>405</v>
      </c>
      <c r="Y420">
        <v>0</v>
      </c>
      <c r="Z420">
        <v>2028</v>
      </c>
      <c r="AA420">
        <v>2028</v>
      </c>
      <c r="AB420">
        <v>0</v>
      </c>
      <c r="AC420" s="72" t="s">
        <v>191</v>
      </c>
      <c r="AD420" s="72" t="s">
        <v>192</v>
      </c>
      <c r="AE420" s="72" t="s">
        <v>176</v>
      </c>
      <c r="AF420" s="81" t="str">
        <f t="shared" si="24"/>
        <v>Afridev Handpump</v>
      </c>
      <c r="AG420" s="72" t="s">
        <v>193</v>
      </c>
      <c r="AH420" s="72" t="s">
        <v>191</v>
      </c>
      <c r="AI420" s="72" t="s">
        <v>16432</v>
      </c>
      <c r="AL420" t="str">
        <f t="shared" si="25"/>
        <v>Protected</v>
      </c>
      <c r="AM420">
        <v>2004</v>
      </c>
      <c r="AN420" s="72" t="s">
        <v>191</v>
      </c>
      <c r="AQ420" t="str">
        <f t="shared" si="26"/>
        <v xml:space="preserve">Normal </v>
      </c>
      <c r="AR420" s="72" t="s">
        <v>191</v>
      </c>
      <c r="AS420">
        <v>1</v>
      </c>
      <c r="AT420">
        <v>365</v>
      </c>
      <c r="AU420" s="72" t="s">
        <v>195</v>
      </c>
      <c r="AV420" s="72" t="s">
        <v>194</v>
      </c>
      <c r="AY420" s="72" t="s">
        <v>191</v>
      </c>
      <c r="AZ420">
        <v>1434</v>
      </c>
      <c r="BA420" s="72" t="s">
        <v>213</v>
      </c>
      <c r="BB420" s="72" t="s">
        <v>194</v>
      </c>
      <c r="BD420" s="72" t="s">
        <v>191</v>
      </c>
      <c r="BE420" s="73">
        <v>1.1000000000000001</v>
      </c>
      <c r="BF420" s="72" t="s">
        <v>191</v>
      </c>
      <c r="BG420" s="72" t="s">
        <v>196</v>
      </c>
      <c r="BH420" s="72" t="s">
        <v>176</v>
      </c>
      <c r="BI420" s="81" t="str">
        <f t="shared" si="27"/>
        <v xml:space="preserve">Turbidity </v>
      </c>
      <c r="BJ420" s="72" t="s">
        <v>191</v>
      </c>
      <c r="BN420">
        <v>71</v>
      </c>
      <c r="BO420">
        <v>24</v>
      </c>
      <c r="BP420" s="72" t="s">
        <v>194</v>
      </c>
      <c r="BR420" s="72" t="s">
        <v>194</v>
      </c>
      <c r="BT420">
        <v>40</v>
      </c>
      <c r="BU420">
        <v>200</v>
      </c>
      <c r="BV420" s="72" t="s">
        <v>191</v>
      </c>
      <c r="BW420" s="72" t="s">
        <v>197</v>
      </c>
      <c r="BX420" t="s">
        <v>4219</v>
      </c>
    </row>
    <row r="421" spans="1:76" x14ac:dyDescent="0.45">
      <c r="A421" t="s">
        <v>4220</v>
      </c>
      <c r="B421" t="s">
        <v>176</v>
      </c>
      <c r="C421" t="s">
        <v>427</v>
      </c>
      <c r="D421" t="s">
        <v>4221</v>
      </c>
      <c r="E421" t="s">
        <v>4222</v>
      </c>
      <c r="F421" t="s">
        <v>4223</v>
      </c>
      <c r="G421">
        <v>9</v>
      </c>
      <c r="H421" s="72" t="s">
        <v>4049</v>
      </c>
      <c r="I421" s="72" t="s">
        <v>182</v>
      </c>
      <c r="J421" s="72" t="s">
        <v>183</v>
      </c>
      <c r="K421" s="72" t="s">
        <v>184</v>
      </c>
      <c r="L421" s="72" t="s">
        <v>2926</v>
      </c>
      <c r="M421" s="72" t="s">
        <v>4224</v>
      </c>
      <c r="N421" s="72"/>
      <c r="O421" s="72"/>
      <c r="P421" s="72" t="s">
        <v>4225</v>
      </c>
      <c r="Q421" s="72" t="s">
        <v>4226</v>
      </c>
      <c r="R421" s="72" t="s">
        <v>1287</v>
      </c>
      <c r="S421" s="72" t="s">
        <v>4227</v>
      </c>
      <c r="T421" s="72" t="s">
        <v>4228</v>
      </c>
      <c r="U421" s="72" t="s">
        <v>251</v>
      </c>
      <c r="V421" s="72" t="s">
        <v>176</v>
      </c>
      <c r="W421">
        <v>90</v>
      </c>
      <c r="X421">
        <v>90</v>
      </c>
      <c r="Y421">
        <v>0</v>
      </c>
      <c r="Z421">
        <v>450</v>
      </c>
      <c r="AA421">
        <v>450</v>
      </c>
      <c r="AB421">
        <v>0</v>
      </c>
      <c r="AC421" s="72" t="s">
        <v>191</v>
      </c>
      <c r="AD421" s="72" t="s">
        <v>192</v>
      </c>
      <c r="AE421" s="72" t="s">
        <v>176</v>
      </c>
      <c r="AF421" s="81" t="str">
        <f t="shared" si="24"/>
        <v>Afridev Handpump</v>
      </c>
      <c r="AG421" s="72" t="s">
        <v>193</v>
      </c>
      <c r="AH421" s="72" t="s">
        <v>191</v>
      </c>
      <c r="AI421" s="72" t="s">
        <v>16432</v>
      </c>
      <c r="AL421" t="str">
        <f t="shared" si="25"/>
        <v>Protected</v>
      </c>
      <c r="AM421">
        <v>2000</v>
      </c>
      <c r="AN421" s="72" t="s">
        <v>191</v>
      </c>
      <c r="AQ421" t="str">
        <f t="shared" si="26"/>
        <v xml:space="preserve">Normal </v>
      </c>
      <c r="AR421" s="72" t="s">
        <v>191</v>
      </c>
      <c r="AS421">
        <v>2</v>
      </c>
      <c r="AT421">
        <v>15</v>
      </c>
      <c r="AU421" s="72" t="s">
        <v>195</v>
      </c>
      <c r="AV421" s="72" t="s">
        <v>194</v>
      </c>
      <c r="AY421" s="72" t="s">
        <v>191</v>
      </c>
      <c r="AZ421">
        <v>1516</v>
      </c>
      <c r="BA421" s="72" t="s">
        <v>93</v>
      </c>
      <c r="BB421" s="72" t="s">
        <v>194</v>
      </c>
      <c r="BD421" s="72" t="s">
        <v>191</v>
      </c>
      <c r="BE421" s="73">
        <v>0.16</v>
      </c>
      <c r="BF421" s="72" t="s">
        <v>191</v>
      </c>
      <c r="BG421" s="72" t="s">
        <v>196</v>
      </c>
      <c r="BH421" s="72" t="s">
        <v>176</v>
      </c>
      <c r="BI421" s="81" t="str">
        <f t="shared" si="27"/>
        <v xml:space="preserve">Turbidity </v>
      </c>
      <c r="BJ421" s="72" t="s">
        <v>191</v>
      </c>
      <c r="BN421">
        <v>110</v>
      </c>
      <c r="BO421">
        <v>24</v>
      </c>
      <c r="BP421" s="72" t="s">
        <v>194</v>
      </c>
      <c r="BR421" s="72" t="s">
        <v>194</v>
      </c>
      <c r="BT421">
        <v>40</v>
      </c>
      <c r="BU421">
        <v>120</v>
      </c>
      <c r="BV421" s="72" t="s">
        <v>191</v>
      </c>
      <c r="BW421" s="72" t="s">
        <v>197</v>
      </c>
      <c r="BX421" t="s">
        <v>4229</v>
      </c>
    </row>
    <row r="422" spans="1:76" x14ac:dyDescent="0.45">
      <c r="A422" t="s">
        <v>4230</v>
      </c>
      <c r="B422" t="s">
        <v>176</v>
      </c>
      <c r="C422" t="s">
        <v>457</v>
      </c>
      <c r="D422" t="s">
        <v>4231</v>
      </c>
      <c r="E422" t="s">
        <v>4232</v>
      </c>
      <c r="F422" t="s">
        <v>4233</v>
      </c>
      <c r="G422">
        <v>9</v>
      </c>
      <c r="H422" s="72" t="s">
        <v>4049</v>
      </c>
      <c r="I422" s="72" t="s">
        <v>182</v>
      </c>
      <c r="J422" s="72" t="s">
        <v>183</v>
      </c>
      <c r="K422" s="72" t="s">
        <v>184</v>
      </c>
      <c r="L422" s="72" t="s">
        <v>2926</v>
      </c>
      <c r="M422" s="72" t="s">
        <v>3611</v>
      </c>
      <c r="N422" s="72"/>
      <c r="O422" s="72"/>
      <c r="P422" s="72" t="s">
        <v>4234</v>
      </c>
      <c r="Q422" s="72" t="s">
        <v>4235</v>
      </c>
      <c r="R422" s="72" t="s">
        <v>4236</v>
      </c>
      <c r="S422" s="72" t="s">
        <v>4237</v>
      </c>
      <c r="T422" s="72" t="s">
        <v>4238</v>
      </c>
      <c r="U422" s="72" t="s">
        <v>251</v>
      </c>
      <c r="V422" s="72" t="s">
        <v>176</v>
      </c>
      <c r="W422">
        <v>300</v>
      </c>
      <c r="X422">
        <v>250</v>
      </c>
      <c r="Y422">
        <v>50</v>
      </c>
      <c r="Z422">
        <v>750</v>
      </c>
      <c r="AA422">
        <v>1002</v>
      </c>
      <c r="AB422">
        <v>0</v>
      </c>
      <c r="AC422" s="72" t="s">
        <v>191</v>
      </c>
      <c r="AD422" s="72" t="s">
        <v>192</v>
      </c>
      <c r="AE422" s="72" t="s">
        <v>176</v>
      </c>
      <c r="AF422" s="81" t="str">
        <f t="shared" si="24"/>
        <v>Afridev Handpump</v>
      </c>
      <c r="AG422" s="72" t="s">
        <v>193</v>
      </c>
      <c r="AH422" s="72" t="s">
        <v>191</v>
      </c>
      <c r="AI422" s="72" t="s">
        <v>16432</v>
      </c>
      <c r="AL422" t="str">
        <f t="shared" si="25"/>
        <v>Protected</v>
      </c>
      <c r="AM422">
        <v>2010</v>
      </c>
      <c r="AN422" s="72" t="s">
        <v>191</v>
      </c>
      <c r="AQ422" t="str">
        <f t="shared" si="26"/>
        <v xml:space="preserve">Poor </v>
      </c>
      <c r="AR422" s="72" t="s">
        <v>191</v>
      </c>
      <c r="AS422">
        <v>1</v>
      </c>
      <c r="AT422">
        <v>3</v>
      </c>
      <c r="AU422" s="72" t="s">
        <v>195</v>
      </c>
      <c r="AV422" s="72" t="s">
        <v>194</v>
      </c>
      <c r="AY422" s="72" t="s">
        <v>191</v>
      </c>
      <c r="AZ422">
        <v>1628</v>
      </c>
      <c r="BA422" s="72" t="s">
        <v>93</v>
      </c>
      <c r="BB422" s="72" t="s">
        <v>194</v>
      </c>
      <c r="BD422" s="72" t="s">
        <v>191</v>
      </c>
      <c r="BE422" s="73">
        <v>0.09</v>
      </c>
      <c r="BF422" s="72" t="s">
        <v>191</v>
      </c>
      <c r="BG422" s="72" t="s">
        <v>196</v>
      </c>
      <c r="BH422" s="72" t="s">
        <v>176</v>
      </c>
      <c r="BI422" s="81" t="str">
        <f t="shared" si="27"/>
        <v xml:space="preserve">Turbidity </v>
      </c>
      <c r="BJ422" s="72" t="s">
        <v>191</v>
      </c>
      <c r="BN422">
        <v>126</v>
      </c>
      <c r="BO422">
        <v>20</v>
      </c>
      <c r="BP422" s="72" t="s">
        <v>194</v>
      </c>
      <c r="BR422" s="72" t="s">
        <v>194</v>
      </c>
      <c r="BT422">
        <v>20</v>
      </c>
      <c r="BU422">
        <v>20</v>
      </c>
      <c r="BV422" s="72" t="s">
        <v>194</v>
      </c>
      <c r="BW422" s="72" t="s">
        <v>227</v>
      </c>
      <c r="BX422" t="s">
        <v>4239</v>
      </c>
    </row>
    <row r="423" spans="1:76" x14ac:dyDescent="0.45">
      <c r="A423" t="s">
        <v>4240</v>
      </c>
      <c r="B423" t="s">
        <v>176</v>
      </c>
      <c r="C423" t="s">
        <v>339</v>
      </c>
      <c r="D423" t="s">
        <v>4241</v>
      </c>
      <c r="E423" t="s">
        <v>4242</v>
      </c>
      <c r="F423" t="s">
        <v>4243</v>
      </c>
      <c r="G423">
        <v>9</v>
      </c>
      <c r="H423" s="72" t="s">
        <v>4049</v>
      </c>
      <c r="I423" s="72" t="s">
        <v>182</v>
      </c>
      <c r="J423" s="72" t="s">
        <v>183</v>
      </c>
      <c r="K423" s="72" t="s">
        <v>184</v>
      </c>
      <c r="L423" s="72" t="s">
        <v>2926</v>
      </c>
      <c r="M423" s="72" t="s">
        <v>4066</v>
      </c>
      <c r="N423" s="72"/>
      <c r="O423" s="72"/>
      <c r="P423" s="72" t="s">
        <v>4244</v>
      </c>
      <c r="Q423" s="72" t="s">
        <v>4245</v>
      </c>
      <c r="R423" s="72" t="s">
        <v>1268</v>
      </c>
      <c r="S423" s="72" t="s">
        <v>4246</v>
      </c>
      <c r="T423" s="72" t="s">
        <v>4247</v>
      </c>
      <c r="U423" s="72" t="s">
        <v>251</v>
      </c>
      <c r="V423" s="72" t="s">
        <v>176</v>
      </c>
      <c r="W423">
        <v>405</v>
      </c>
      <c r="X423">
        <v>405</v>
      </c>
      <c r="Y423">
        <v>0</v>
      </c>
      <c r="Z423">
        <v>2028</v>
      </c>
      <c r="AA423">
        <v>2028</v>
      </c>
      <c r="AB423">
        <v>0</v>
      </c>
      <c r="AC423" s="72" t="s">
        <v>191</v>
      </c>
      <c r="AD423" s="72" t="s">
        <v>176</v>
      </c>
      <c r="AE423" s="72" t="s">
        <v>4248</v>
      </c>
      <c r="AF423" s="81" t="str">
        <f t="shared" si="24"/>
        <v>Motorised by borehole</v>
      </c>
      <c r="AG423" s="72" t="s">
        <v>877</v>
      </c>
      <c r="AH423" s="72" t="s">
        <v>191</v>
      </c>
      <c r="AI423" s="72" t="s">
        <v>16432</v>
      </c>
      <c r="AL423" t="str">
        <f t="shared" si="25"/>
        <v>Protected</v>
      </c>
      <c r="AM423">
        <v>2014</v>
      </c>
      <c r="AN423" s="72" t="s">
        <v>194</v>
      </c>
      <c r="AO423" s="72" t="s">
        <v>549</v>
      </c>
      <c r="AP423" s="72" t="s">
        <v>176</v>
      </c>
      <c r="AQ423" t="str">
        <f t="shared" si="26"/>
        <v>Does not function Non functioning water point</v>
      </c>
      <c r="AR423" s="72" t="s">
        <v>191</v>
      </c>
      <c r="AS423">
        <v>1</v>
      </c>
      <c r="AT423">
        <v>365</v>
      </c>
      <c r="AU423" s="72" t="s">
        <v>194</v>
      </c>
      <c r="AV423" s="72" t="s">
        <v>194</v>
      </c>
      <c r="AY423" s="72" t="s">
        <v>194</v>
      </c>
      <c r="BB423" s="72" t="s">
        <v>194</v>
      </c>
      <c r="BD423" s="72" t="s">
        <v>194</v>
      </c>
      <c r="BE423"/>
      <c r="BF423" s="72" t="s">
        <v>191</v>
      </c>
      <c r="BG423" s="72" t="s">
        <v>196</v>
      </c>
      <c r="BH423" s="72" t="s">
        <v>176</v>
      </c>
      <c r="BI423" s="81" t="str">
        <f t="shared" si="27"/>
        <v xml:space="preserve">Turbidity </v>
      </c>
      <c r="BJ423" s="72" t="s">
        <v>194</v>
      </c>
      <c r="BN423">
        <v>0</v>
      </c>
      <c r="BO423">
        <v>0</v>
      </c>
      <c r="BP423" s="72" t="s">
        <v>194</v>
      </c>
      <c r="BR423" s="72" t="s">
        <v>194</v>
      </c>
      <c r="BV423" s="72" t="s">
        <v>194</v>
      </c>
      <c r="BW423" s="72" t="s">
        <v>550</v>
      </c>
      <c r="BX423" t="s">
        <v>4249</v>
      </c>
    </row>
    <row r="424" spans="1:76" x14ac:dyDescent="0.45">
      <c r="A424" t="s">
        <v>4250</v>
      </c>
      <c r="B424" t="s">
        <v>176</v>
      </c>
      <c r="C424" t="s">
        <v>996</v>
      </c>
      <c r="D424" t="s">
        <v>4251</v>
      </c>
      <c r="E424" t="s">
        <v>4252</v>
      </c>
      <c r="F424" t="s">
        <v>4253</v>
      </c>
      <c r="G424">
        <v>9</v>
      </c>
      <c r="H424" s="72" t="s">
        <v>4049</v>
      </c>
      <c r="I424" s="72" t="s">
        <v>182</v>
      </c>
      <c r="J424" s="72" t="s">
        <v>183</v>
      </c>
      <c r="K424" s="72" t="s">
        <v>220</v>
      </c>
      <c r="L424" s="72" t="s">
        <v>3520</v>
      </c>
      <c r="M424" s="72" t="s">
        <v>4197</v>
      </c>
      <c r="N424" s="72"/>
      <c r="O424" s="72"/>
      <c r="P424" s="72" t="s">
        <v>4254</v>
      </c>
      <c r="Q424" s="72" t="s">
        <v>4255</v>
      </c>
      <c r="R424" s="72" t="s">
        <v>2518</v>
      </c>
      <c r="S424" s="72" t="s">
        <v>4256</v>
      </c>
      <c r="T424" s="72" t="s">
        <v>4257</v>
      </c>
      <c r="U424" s="72" t="s">
        <v>226</v>
      </c>
      <c r="V424" s="72" t="s">
        <v>176</v>
      </c>
      <c r="W424">
        <v>284</v>
      </c>
      <c r="X424">
        <v>284</v>
      </c>
      <c r="Y424">
        <v>0</v>
      </c>
      <c r="Z424">
        <v>1495</v>
      </c>
      <c r="AA424">
        <v>1495</v>
      </c>
      <c r="AB424">
        <v>0</v>
      </c>
      <c r="AC424" s="72" t="s">
        <v>191</v>
      </c>
      <c r="AD424" s="72" t="s">
        <v>192</v>
      </c>
      <c r="AE424" s="72" t="s">
        <v>176</v>
      </c>
      <c r="AF424" s="81" t="str">
        <f t="shared" si="24"/>
        <v>Afridev Handpump</v>
      </c>
      <c r="AG424" s="72" t="s">
        <v>193</v>
      </c>
      <c r="AH424" s="72" t="s">
        <v>191</v>
      </c>
      <c r="AI424" s="72" t="s">
        <v>16432</v>
      </c>
      <c r="AL424" t="str">
        <f t="shared" si="25"/>
        <v>Protected</v>
      </c>
      <c r="AM424">
        <v>2016</v>
      </c>
      <c r="AN424" s="72" t="s">
        <v>191</v>
      </c>
      <c r="AQ424" t="str">
        <f t="shared" si="26"/>
        <v xml:space="preserve">Normal </v>
      </c>
      <c r="AR424" s="72" t="s">
        <v>194</v>
      </c>
      <c r="AU424" s="72" t="s">
        <v>195</v>
      </c>
      <c r="AV424" s="72" t="s">
        <v>194</v>
      </c>
      <c r="AY424" s="72" t="s">
        <v>191</v>
      </c>
      <c r="AZ424">
        <v>716</v>
      </c>
      <c r="BA424" s="72" t="s">
        <v>93</v>
      </c>
      <c r="BB424" s="72" t="s">
        <v>194</v>
      </c>
      <c r="BD424" s="72" t="s">
        <v>191</v>
      </c>
      <c r="BE424" s="73">
        <v>0.24</v>
      </c>
      <c r="BF424" s="72" t="s">
        <v>194</v>
      </c>
      <c r="BG424" s="80" t="s">
        <v>196</v>
      </c>
      <c r="BI424" s="81" t="str">
        <f t="shared" si="27"/>
        <v xml:space="preserve">Turbidity </v>
      </c>
      <c r="BN424">
        <v>44</v>
      </c>
      <c r="BO424">
        <v>24</v>
      </c>
      <c r="BP424" s="72" t="s">
        <v>194</v>
      </c>
      <c r="BR424" s="72" t="s">
        <v>194</v>
      </c>
      <c r="BT424">
        <v>20</v>
      </c>
      <c r="BU424">
        <v>5</v>
      </c>
      <c r="BV424" s="72" t="s">
        <v>191</v>
      </c>
      <c r="BW424" s="72" t="s">
        <v>197</v>
      </c>
      <c r="BX424" t="s">
        <v>4258</v>
      </c>
    </row>
    <row r="425" spans="1:76" x14ac:dyDescent="0.45">
      <c r="A425" t="s">
        <v>4259</v>
      </c>
      <c r="B425" t="s">
        <v>176</v>
      </c>
      <c r="C425" t="s">
        <v>427</v>
      </c>
      <c r="D425" t="s">
        <v>4260</v>
      </c>
      <c r="E425" t="s">
        <v>4261</v>
      </c>
      <c r="F425" t="s">
        <v>2908</v>
      </c>
      <c r="G425">
        <v>9</v>
      </c>
      <c r="H425" s="72" t="s">
        <v>4049</v>
      </c>
      <c r="I425" s="72" t="s">
        <v>182</v>
      </c>
      <c r="J425" s="72" t="s">
        <v>183</v>
      </c>
      <c r="K425" s="72" t="s">
        <v>184</v>
      </c>
      <c r="L425" s="72" t="s">
        <v>2926</v>
      </c>
      <c r="M425" s="72" t="s">
        <v>2926</v>
      </c>
      <c r="N425" s="72"/>
      <c r="O425" s="72"/>
      <c r="P425" s="72" t="s">
        <v>4262</v>
      </c>
      <c r="Q425" s="72" t="s">
        <v>4263</v>
      </c>
      <c r="R425" s="72" t="s">
        <v>2358</v>
      </c>
      <c r="S425" s="72" t="s">
        <v>4264</v>
      </c>
      <c r="T425" s="72" t="s">
        <v>4224</v>
      </c>
      <c r="U425" s="72" t="s">
        <v>251</v>
      </c>
      <c r="V425" s="72" t="s">
        <v>176</v>
      </c>
      <c r="W425">
        <v>150</v>
      </c>
      <c r="X425">
        <v>150</v>
      </c>
      <c r="Y425">
        <v>0</v>
      </c>
      <c r="Z425">
        <v>750</v>
      </c>
      <c r="AA425">
        <v>750</v>
      </c>
      <c r="AB425">
        <v>0</v>
      </c>
      <c r="AC425" s="72" t="s">
        <v>191</v>
      </c>
      <c r="AD425" s="72" t="s">
        <v>192</v>
      </c>
      <c r="AE425" s="72" t="s">
        <v>176</v>
      </c>
      <c r="AF425" s="81" t="str">
        <f t="shared" si="24"/>
        <v>Afridev Handpump</v>
      </c>
      <c r="AG425" s="72" t="s">
        <v>193</v>
      </c>
      <c r="AH425" s="72" t="s">
        <v>191</v>
      </c>
      <c r="AI425" s="72" t="s">
        <v>16432</v>
      </c>
      <c r="AL425" t="str">
        <f t="shared" si="25"/>
        <v>Protected</v>
      </c>
      <c r="AM425">
        <v>2007</v>
      </c>
      <c r="AN425" s="72" t="s">
        <v>191</v>
      </c>
      <c r="AQ425" t="str">
        <f t="shared" si="26"/>
        <v xml:space="preserve">Normal </v>
      </c>
      <c r="AR425" s="72" t="s">
        <v>194</v>
      </c>
      <c r="AU425" s="72" t="s">
        <v>195</v>
      </c>
      <c r="AV425" s="72" t="s">
        <v>194</v>
      </c>
      <c r="AY425" s="72" t="s">
        <v>191</v>
      </c>
      <c r="AZ425">
        <v>1521</v>
      </c>
      <c r="BA425" s="72" t="s">
        <v>93</v>
      </c>
      <c r="BB425" s="72" t="s">
        <v>194</v>
      </c>
      <c r="BD425" s="72" t="s">
        <v>191</v>
      </c>
      <c r="BE425" s="73">
        <v>0.39</v>
      </c>
      <c r="BF425" s="72" t="s">
        <v>191</v>
      </c>
      <c r="BG425" s="72" t="s">
        <v>196</v>
      </c>
      <c r="BH425" s="72" t="s">
        <v>176</v>
      </c>
      <c r="BI425" s="81" t="str">
        <f t="shared" si="27"/>
        <v xml:space="preserve">Turbidity </v>
      </c>
      <c r="BJ425" s="72" t="s">
        <v>191</v>
      </c>
      <c r="BN425">
        <v>68</v>
      </c>
      <c r="BO425">
        <v>24</v>
      </c>
      <c r="BP425" s="72" t="s">
        <v>194</v>
      </c>
      <c r="BR425" s="72" t="s">
        <v>194</v>
      </c>
      <c r="BT425">
        <v>40</v>
      </c>
      <c r="BU425">
        <v>200</v>
      </c>
      <c r="BV425" s="72" t="s">
        <v>191</v>
      </c>
      <c r="BW425" s="72" t="s">
        <v>197</v>
      </c>
      <c r="BX425" t="s">
        <v>4265</v>
      </c>
    </row>
    <row r="426" spans="1:76" x14ac:dyDescent="0.45">
      <c r="A426" t="s">
        <v>4266</v>
      </c>
      <c r="B426" t="s">
        <v>176</v>
      </c>
      <c r="C426" t="s">
        <v>284</v>
      </c>
      <c r="D426" t="s">
        <v>4267</v>
      </c>
      <c r="E426" t="s">
        <v>4268</v>
      </c>
      <c r="F426" t="s">
        <v>3484</v>
      </c>
      <c r="G426">
        <v>9</v>
      </c>
      <c r="H426" s="72" t="s">
        <v>4049</v>
      </c>
      <c r="I426" s="72" t="s">
        <v>182</v>
      </c>
      <c r="J426" s="72" t="s">
        <v>183</v>
      </c>
      <c r="K426" s="72" t="s">
        <v>184</v>
      </c>
      <c r="L426" s="72" t="s">
        <v>2926</v>
      </c>
      <c r="M426" s="72" t="s">
        <v>4269</v>
      </c>
      <c r="N426" s="72"/>
      <c r="O426" s="72"/>
      <c r="P426" s="72" t="s">
        <v>4270</v>
      </c>
      <c r="Q426" s="72" t="s">
        <v>4271</v>
      </c>
      <c r="R426" s="72" t="s">
        <v>4272</v>
      </c>
      <c r="S426" s="72" t="s">
        <v>4273</v>
      </c>
      <c r="T426" s="72" t="s">
        <v>4274</v>
      </c>
      <c r="U426" s="72" t="s">
        <v>176</v>
      </c>
      <c r="V426" s="72" t="s">
        <v>2726</v>
      </c>
      <c r="W426">
        <v>90</v>
      </c>
      <c r="X426">
        <v>90</v>
      </c>
      <c r="Y426">
        <v>7</v>
      </c>
      <c r="Z426">
        <v>16</v>
      </c>
      <c r="AA426">
        <v>434</v>
      </c>
      <c r="AB426">
        <v>434</v>
      </c>
      <c r="AC426" s="72" t="s">
        <v>194</v>
      </c>
      <c r="AF426" s="81" t="str">
        <f t="shared" si="24"/>
        <v/>
      </c>
      <c r="AJ426" s="72" t="s">
        <v>424</v>
      </c>
      <c r="AK426" s="72" t="s">
        <v>176</v>
      </c>
      <c r="AL426" t="str">
        <f t="shared" si="25"/>
        <v>Unprotected Spring</v>
      </c>
      <c r="AQ426" t="str">
        <f t="shared" si="26"/>
        <v xml:space="preserve"> </v>
      </c>
      <c r="BE426"/>
      <c r="BI426" s="81" t="str">
        <f t="shared" si="27"/>
        <v xml:space="preserve"> </v>
      </c>
      <c r="BX426" t="s">
        <v>4275</v>
      </c>
    </row>
    <row r="427" spans="1:76" x14ac:dyDescent="0.45">
      <c r="A427" t="s">
        <v>4276</v>
      </c>
      <c r="B427" t="s">
        <v>176</v>
      </c>
      <c r="C427" t="s">
        <v>427</v>
      </c>
      <c r="D427" t="s">
        <v>4277</v>
      </c>
      <c r="E427" t="s">
        <v>4278</v>
      </c>
      <c r="F427" t="s">
        <v>4279</v>
      </c>
      <c r="G427">
        <v>9</v>
      </c>
      <c r="H427" s="72" t="s">
        <v>4049</v>
      </c>
      <c r="I427" s="72" t="s">
        <v>182</v>
      </c>
      <c r="J427" s="72" t="s">
        <v>183</v>
      </c>
      <c r="K427" s="72" t="s">
        <v>184</v>
      </c>
      <c r="L427" s="72" t="s">
        <v>2926</v>
      </c>
      <c r="M427" s="72" t="s">
        <v>3755</v>
      </c>
      <c r="N427" s="72"/>
      <c r="O427" s="72"/>
      <c r="P427" s="72" t="s">
        <v>4280</v>
      </c>
      <c r="Q427" s="72" t="s">
        <v>4281</v>
      </c>
      <c r="R427" s="72" t="s">
        <v>4282</v>
      </c>
      <c r="S427" s="72" t="s">
        <v>4283</v>
      </c>
      <c r="T427" s="72" t="s">
        <v>3755</v>
      </c>
      <c r="U427" s="72" t="s">
        <v>176</v>
      </c>
      <c r="V427" s="72" t="s">
        <v>4284</v>
      </c>
      <c r="W427">
        <v>110</v>
      </c>
      <c r="X427">
        <v>110</v>
      </c>
      <c r="Y427">
        <v>0</v>
      </c>
      <c r="Z427">
        <v>549</v>
      </c>
      <c r="AA427">
        <v>549</v>
      </c>
      <c r="AB427">
        <v>0</v>
      </c>
      <c r="AC427" s="72" t="s">
        <v>191</v>
      </c>
      <c r="AD427" s="72" t="s">
        <v>192</v>
      </c>
      <c r="AE427" s="72" t="s">
        <v>176</v>
      </c>
      <c r="AF427" s="81" t="str">
        <f t="shared" si="24"/>
        <v>Afridev Handpump</v>
      </c>
      <c r="AG427" s="72" t="s">
        <v>193</v>
      </c>
      <c r="AH427" s="72" t="s">
        <v>191</v>
      </c>
      <c r="AI427" s="72" t="s">
        <v>16432</v>
      </c>
      <c r="AL427" t="str">
        <f t="shared" si="25"/>
        <v>Protected</v>
      </c>
      <c r="AM427">
        <v>2018</v>
      </c>
      <c r="AN427" s="72" t="s">
        <v>191</v>
      </c>
      <c r="AQ427" t="str">
        <f t="shared" si="26"/>
        <v xml:space="preserve">Normal </v>
      </c>
      <c r="AR427" s="72" t="s">
        <v>194</v>
      </c>
      <c r="AU427" s="72" t="s">
        <v>195</v>
      </c>
      <c r="AV427" s="72" t="s">
        <v>194</v>
      </c>
      <c r="AY427" s="72" t="s">
        <v>191</v>
      </c>
      <c r="AZ427">
        <v>1522</v>
      </c>
      <c r="BA427" s="72" t="s">
        <v>93</v>
      </c>
      <c r="BB427" s="72" t="s">
        <v>194</v>
      </c>
      <c r="BD427" s="72" t="s">
        <v>191</v>
      </c>
      <c r="BE427" s="73">
        <v>0.04</v>
      </c>
      <c r="BF427" s="72" t="s">
        <v>191</v>
      </c>
      <c r="BG427" s="72" t="s">
        <v>196</v>
      </c>
      <c r="BH427" s="72" t="s">
        <v>176</v>
      </c>
      <c r="BI427" s="81" t="str">
        <f t="shared" si="27"/>
        <v xml:space="preserve">Turbidity </v>
      </c>
      <c r="BJ427" s="72" t="s">
        <v>191</v>
      </c>
      <c r="BN427">
        <v>68</v>
      </c>
      <c r="BO427">
        <v>24</v>
      </c>
      <c r="BP427" s="72" t="s">
        <v>194</v>
      </c>
      <c r="BR427" s="72" t="s">
        <v>194</v>
      </c>
      <c r="BT427">
        <v>20</v>
      </c>
      <c r="BU427">
        <v>100</v>
      </c>
      <c r="BV427" s="72" t="s">
        <v>191</v>
      </c>
      <c r="BW427" s="72" t="s">
        <v>197</v>
      </c>
      <c r="BX427" t="s">
        <v>4285</v>
      </c>
    </row>
    <row r="428" spans="1:76" x14ac:dyDescent="0.45">
      <c r="A428" t="s">
        <v>4286</v>
      </c>
      <c r="B428" t="s">
        <v>176</v>
      </c>
      <c r="C428" t="s">
        <v>230</v>
      </c>
      <c r="D428" t="s">
        <v>4287</v>
      </c>
      <c r="E428" t="s">
        <v>4288</v>
      </c>
      <c r="F428" t="s">
        <v>4289</v>
      </c>
      <c r="G428">
        <v>9</v>
      </c>
      <c r="H428" s="72" t="s">
        <v>4049</v>
      </c>
      <c r="I428" s="72" t="s">
        <v>182</v>
      </c>
      <c r="J428" s="72" t="s">
        <v>183</v>
      </c>
      <c r="K428" s="72" t="s">
        <v>220</v>
      </c>
      <c r="L428" s="72" t="s">
        <v>1344</v>
      </c>
      <c r="M428" s="72" t="s">
        <v>1979</v>
      </c>
      <c r="N428" s="72"/>
      <c r="O428" s="72"/>
      <c r="P428" s="72" t="s">
        <v>4290</v>
      </c>
      <c r="Q428" s="72" t="s">
        <v>4291</v>
      </c>
      <c r="R428" s="72" t="s">
        <v>3169</v>
      </c>
      <c r="S428" s="72" t="s">
        <v>4292</v>
      </c>
      <c r="T428" s="72" t="s">
        <v>4293</v>
      </c>
      <c r="U428" s="72" t="s">
        <v>226</v>
      </c>
      <c r="V428" s="72" t="s">
        <v>176</v>
      </c>
      <c r="W428">
        <v>269</v>
      </c>
      <c r="X428">
        <v>269</v>
      </c>
      <c r="Y428">
        <v>0</v>
      </c>
      <c r="Z428">
        <v>425</v>
      </c>
      <c r="AA428">
        <v>1345</v>
      </c>
      <c r="AB428">
        <v>0</v>
      </c>
      <c r="AC428" s="72" t="s">
        <v>191</v>
      </c>
      <c r="AD428" s="72" t="s">
        <v>192</v>
      </c>
      <c r="AE428" s="72" t="s">
        <v>176</v>
      </c>
      <c r="AF428" s="81" t="str">
        <f t="shared" si="24"/>
        <v>Afridev Handpump</v>
      </c>
      <c r="AG428" s="72" t="s">
        <v>193</v>
      </c>
      <c r="AH428" s="72" t="s">
        <v>191</v>
      </c>
      <c r="AI428" s="72" t="s">
        <v>16432</v>
      </c>
      <c r="AL428" t="str">
        <f t="shared" si="25"/>
        <v>Protected</v>
      </c>
      <c r="AM428">
        <v>2016</v>
      </c>
      <c r="AN428" s="72" t="s">
        <v>191</v>
      </c>
      <c r="AQ428" t="str">
        <f t="shared" si="26"/>
        <v xml:space="preserve">Poor </v>
      </c>
      <c r="AR428" s="72" t="s">
        <v>191</v>
      </c>
      <c r="AS428">
        <v>5</v>
      </c>
      <c r="AT428">
        <v>7</v>
      </c>
      <c r="AU428" s="72" t="s">
        <v>195</v>
      </c>
      <c r="AV428" s="72" t="s">
        <v>194</v>
      </c>
      <c r="AY428" s="72" t="s">
        <v>191</v>
      </c>
      <c r="AZ428">
        <v>1739</v>
      </c>
      <c r="BA428" s="72" t="s">
        <v>93</v>
      </c>
      <c r="BB428" s="72" t="s">
        <v>194</v>
      </c>
      <c r="BD428" s="72" t="s">
        <v>191</v>
      </c>
      <c r="BE428" s="73">
        <v>0.04</v>
      </c>
      <c r="BF428" s="72" t="s">
        <v>191</v>
      </c>
      <c r="BG428" s="72" t="s">
        <v>196</v>
      </c>
      <c r="BH428" s="72" t="s">
        <v>176</v>
      </c>
      <c r="BI428" s="81" t="str">
        <f t="shared" si="27"/>
        <v xml:space="preserve">Turbidity </v>
      </c>
      <c r="BJ428" s="72" t="s">
        <v>191</v>
      </c>
      <c r="BN428">
        <v>80</v>
      </c>
      <c r="BO428">
        <v>24</v>
      </c>
      <c r="BP428" s="72" t="s">
        <v>194</v>
      </c>
      <c r="BR428" s="72" t="s">
        <v>194</v>
      </c>
      <c r="BT428">
        <v>40</v>
      </c>
      <c r="BU428">
        <v>6</v>
      </c>
      <c r="BV428" s="72" t="s">
        <v>191</v>
      </c>
      <c r="BW428" s="72" t="s">
        <v>227</v>
      </c>
      <c r="BX428" t="s">
        <v>4294</v>
      </c>
    </row>
    <row r="429" spans="1:76" x14ac:dyDescent="0.45">
      <c r="A429" t="s">
        <v>4295</v>
      </c>
      <c r="B429" t="s">
        <v>176</v>
      </c>
      <c r="C429" t="s">
        <v>230</v>
      </c>
      <c r="D429" t="s">
        <v>4296</v>
      </c>
      <c r="E429" t="s">
        <v>4297</v>
      </c>
      <c r="F429" t="s">
        <v>331</v>
      </c>
      <c r="G429">
        <v>9</v>
      </c>
      <c r="H429" s="72" t="s">
        <v>4049</v>
      </c>
      <c r="I429" s="72" t="s">
        <v>182</v>
      </c>
      <c r="J429" s="72" t="s">
        <v>183</v>
      </c>
      <c r="K429" s="72" t="s">
        <v>220</v>
      </c>
      <c r="L429" s="72" t="s">
        <v>1344</v>
      </c>
      <c r="M429" s="72" t="s">
        <v>1979</v>
      </c>
      <c r="N429" s="72"/>
      <c r="O429" s="72"/>
      <c r="P429" s="72" t="s">
        <v>4298</v>
      </c>
      <c r="Q429" s="72" t="s">
        <v>4299</v>
      </c>
      <c r="R429" s="72" t="s">
        <v>2793</v>
      </c>
      <c r="S429" s="72" t="s">
        <v>4300</v>
      </c>
      <c r="T429" s="72"/>
      <c r="U429" s="72" t="s">
        <v>226</v>
      </c>
      <c r="V429" s="72" t="s">
        <v>176</v>
      </c>
      <c r="W429">
        <v>269</v>
      </c>
      <c r="X429">
        <v>269</v>
      </c>
      <c r="Y429">
        <v>0</v>
      </c>
      <c r="Z429">
        <v>1245</v>
      </c>
      <c r="AA429">
        <v>1345</v>
      </c>
      <c r="AB429">
        <v>0</v>
      </c>
      <c r="AC429" s="72" t="s">
        <v>191</v>
      </c>
      <c r="AD429" s="72" t="s">
        <v>192</v>
      </c>
      <c r="AE429" s="72" t="s">
        <v>176</v>
      </c>
      <c r="AF429" s="81" t="str">
        <f t="shared" si="24"/>
        <v>Afridev Handpump</v>
      </c>
      <c r="AG429" s="72" t="s">
        <v>193</v>
      </c>
      <c r="AH429" s="72" t="s">
        <v>191</v>
      </c>
      <c r="AI429" s="72" t="s">
        <v>16432</v>
      </c>
      <c r="AL429" t="str">
        <f t="shared" si="25"/>
        <v>Protected</v>
      </c>
      <c r="AM429">
        <v>2016</v>
      </c>
      <c r="AN429" s="72" t="s">
        <v>191</v>
      </c>
      <c r="AQ429" t="str">
        <f t="shared" si="26"/>
        <v xml:space="preserve">Poor </v>
      </c>
      <c r="AR429" s="72" t="s">
        <v>194</v>
      </c>
      <c r="AU429" s="72" t="s">
        <v>195</v>
      </c>
      <c r="AV429" s="72" t="s">
        <v>194</v>
      </c>
      <c r="AY429" s="72" t="s">
        <v>191</v>
      </c>
      <c r="AZ429">
        <v>1738</v>
      </c>
      <c r="BA429" s="72" t="s">
        <v>93</v>
      </c>
      <c r="BB429" s="72" t="s">
        <v>194</v>
      </c>
      <c r="BD429" s="72" t="s">
        <v>191</v>
      </c>
      <c r="BE429" s="73">
        <v>1.08</v>
      </c>
      <c r="BF429" s="72" t="s">
        <v>191</v>
      </c>
      <c r="BG429" s="72" t="s">
        <v>196</v>
      </c>
      <c r="BH429" s="72" t="s">
        <v>176</v>
      </c>
      <c r="BI429" s="81" t="str">
        <f t="shared" si="27"/>
        <v xml:space="preserve">Turbidity </v>
      </c>
      <c r="BJ429" s="72" t="s">
        <v>191</v>
      </c>
      <c r="BN429">
        <v>80</v>
      </c>
      <c r="BO429">
        <v>24</v>
      </c>
      <c r="BP429" s="72" t="s">
        <v>194</v>
      </c>
      <c r="BR429" s="72" t="s">
        <v>194</v>
      </c>
      <c r="BT429">
        <v>20</v>
      </c>
      <c r="BU429">
        <v>6</v>
      </c>
      <c r="BV429" s="72" t="s">
        <v>191</v>
      </c>
      <c r="BW429" s="72" t="s">
        <v>227</v>
      </c>
      <c r="BX429" t="s">
        <v>4301</v>
      </c>
    </row>
    <row r="430" spans="1:76" x14ac:dyDescent="0.45">
      <c r="A430" t="s">
        <v>4302</v>
      </c>
      <c r="B430" t="s">
        <v>176</v>
      </c>
      <c r="C430" t="s">
        <v>230</v>
      </c>
      <c r="D430" t="s">
        <v>4303</v>
      </c>
      <c r="E430" t="s">
        <v>4304</v>
      </c>
      <c r="F430" t="s">
        <v>4305</v>
      </c>
      <c r="G430">
        <v>9</v>
      </c>
      <c r="H430" s="72" t="s">
        <v>4049</v>
      </c>
      <c r="I430" s="72" t="s">
        <v>182</v>
      </c>
      <c r="J430" s="72" t="s">
        <v>183</v>
      </c>
      <c r="K430" s="72" t="s">
        <v>220</v>
      </c>
      <c r="L430" s="72" t="s">
        <v>3520</v>
      </c>
      <c r="M430" s="72" t="s">
        <v>4306</v>
      </c>
      <c r="N430" s="72"/>
      <c r="O430" s="72"/>
      <c r="P430" s="72" t="s">
        <v>4307</v>
      </c>
      <c r="Q430" s="72" t="s">
        <v>4308</v>
      </c>
      <c r="R430" s="72" t="s">
        <v>755</v>
      </c>
      <c r="S430" s="72" t="s">
        <v>4309</v>
      </c>
      <c r="T430" s="72" t="s">
        <v>4310</v>
      </c>
      <c r="U430" s="72" t="s">
        <v>226</v>
      </c>
      <c r="V430" s="72" t="s">
        <v>176</v>
      </c>
      <c r="W430">
        <v>115</v>
      </c>
      <c r="X430">
        <v>100</v>
      </c>
      <c r="Y430">
        <v>10</v>
      </c>
      <c r="Z430">
        <v>650</v>
      </c>
      <c r="AA430">
        <v>650</v>
      </c>
      <c r="AB430">
        <v>50</v>
      </c>
      <c r="AC430" s="72" t="s">
        <v>191</v>
      </c>
      <c r="AD430" s="72" t="s">
        <v>4311</v>
      </c>
      <c r="AE430" s="72" t="s">
        <v>176</v>
      </c>
      <c r="AF430" s="81" t="str">
        <f t="shared" si="24"/>
        <v>Mark II Handpump</v>
      </c>
      <c r="AG430" s="72" t="s">
        <v>193</v>
      </c>
      <c r="AH430" s="72" t="s">
        <v>191</v>
      </c>
      <c r="AI430" s="72" t="s">
        <v>16432</v>
      </c>
      <c r="AL430" t="str">
        <f t="shared" si="25"/>
        <v>Protected</v>
      </c>
      <c r="AM430">
        <v>1994</v>
      </c>
      <c r="AN430" s="72" t="s">
        <v>191</v>
      </c>
      <c r="AQ430" t="str">
        <f t="shared" si="26"/>
        <v xml:space="preserve">Poor </v>
      </c>
      <c r="AR430" s="72" t="s">
        <v>191</v>
      </c>
      <c r="AS430">
        <v>2</v>
      </c>
      <c r="AT430">
        <v>31</v>
      </c>
      <c r="AU430" s="72" t="s">
        <v>195</v>
      </c>
      <c r="AV430" s="72" t="s">
        <v>194</v>
      </c>
      <c r="AY430" s="72" t="s">
        <v>191</v>
      </c>
      <c r="AZ430">
        <v>1737</v>
      </c>
      <c r="BA430" s="72" t="s">
        <v>93</v>
      </c>
      <c r="BB430" s="72" t="s">
        <v>194</v>
      </c>
      <c r="BD430" s="72" t="s">
        <v>191</v>
      </c>
      <c r="BE430" s="73">
        <v>0.41</v>
      </c>
      <c r="BF430" s="72" t="s">
        <v>191</v>
      </c>
      <c r="BG430" s="72" t="s">
        <v>196</v>
      </c>
      <c r="BH430" s="72" t="s">
        <v>176</v>
      </c>
      <c r="BI430" s="81" t="str">
        <f t="shared" si="27"/>
        <v xml:space="preserve">Turbidity </v>
      </c>
      <c r="BJ430" s="72" t="s">
        <v>191</v>
      </c>
      <c r="BN430">
        <v>103</v>
      </c>
      <c r="BO430">
        <v>24</v>
      </c>
      <c r="BP430" s="72" t="s">
        <v>194</v>
      </c>
      <c r="BR430" s="72" t="s">
        <v>194</v>
      </c>
      <c r="BT430">
        <v>20</v>
      </c>
      <c r="BU430">
        <v>6</v>
      </c>
      <c r="BV430" s="72" t="s">
        <v>191</v>
      </c>
      <c r="BW430" s="72" t="s">
        <v>227</v>
      </c>
      <c r="BX430" t="s">
        <v>4312</v>
      </c>
    </row>
    <row r="431" spans="1:76" x14ac:dyDescent="0.45">
      <c r="A431" t="s">
        <v>4313</v>
      </c>
      <c r="B431" t="s">
        <v>176</v>
      </c>
      <c r="C431" t="s">
        <v>457</v>
      </c>
      <c r="D431" t="s">
        <v>4314</v>
      </c>
      <c r="E431" t="s">
        <v>4315</v>
      </c>
      <c r="F431" t="s">
        <v>4316</v>
      </c>
      <c r="G431">
        <v>9</v>
      </c>
      <c r="H431" s="72" t="s">
        <v>3447</v>
      </c>
      <c r="I431" s="72" t="s">
        <v>182</v>
      </c>
      <c r="J431" s="72" t="s">
        <v>183</v>
      </c>
      <c r="K431" s="72" t="s">
        <v>184</v>
      </c>
      <c r="L431" s="72" t="s">
        <v>2926</v>
      </c>
      <c r="M431" s="72" t="s">
        <v>3611</v>
      </c>
      <c r="N431" s="72"/>
      <c r="O431" s="72"/>
      <c r="P431" s="72" t="s">
        <v>4317</v>
      </c>
      <c r="Q431" s="72" t="s">
        <v>4318</v>
      </c>
      <c r="R431" s="72" t="s">
        <v>4319</v>
      </c>
      <c r="S431" s="72" t="s">
        <v>4320</v>
      </c>
      <c r="T431" s="72" t="s">
        <v>4238</v>
      </c>
      <c r="U431" s="72" t="s">
        <v>190</v>
      </c>
      <c r="V431" s="72" t="s">
        <v>176</v>
      </c>
      <c r="W431">
        <v>300</v>
      </c>
      <c r="X431">
        <v>200</v>
      </c>
      <c r="Y431">
        <v>100</v>
      </c>
      <c r="Z431">
        <v>200</v>
      </c>
      <c r="AA431">
        <v>1000</v>
      </c>
      <c r="AB431">
        <v>200</v>
      </c>
      <c r="AC431" s="72" t="s">
        <v>194</v>
      </c>
      <c r="AF431" s="81" t="str">
        <f t="shared" si="24"/>
        <v/>
      </c>
      <c r="AJ431" s="72" t="s">
        <v>176</v>
      </c>
      <c r="AK431" s="72" t="s">
        <v>2237</v>
      </c>
      <c r="AL431" t="str">
        <f t="shared" si="25"/>
        <v>Protected  dug well</v>
      </c>
      <c r="AQ431" t="str">
        <f t="shared" si="26"/>
        <v xml:space="preserve"> </v>
      </c>
      <c r="BE431"/>
      <c r="BI431" s="81" t="str">
        <f t="shared" si="27"/>
        <v xml:space="preserve"> </v>
      </c>
      <c r="BX431" t="s">
        <v>4321</v>
      </c>
    </row>
    <row r="432" spans="1:76" x14ac:dyDescent="0.45">
      <c r="A432" t="s">
        <v>4322</v>
      </c>
      <c r="B432" t="s">
        <v>176</v>
      </c>
      <c r="C432" t="s">
        <v>457</v>
      </c>
      <c r="D432" t="s">
        <v>4323</v>
      </c>
      <c r="E432" t="s">
        <v>4324</v>
      </c>
      <c r="F432" t="s">
        <v>4325</v>
      </c>
      <c r="G432">
        <v>9</v>
      </c>
      <c r="H432" s="72" t="s">
        <v>3447</v>
      </c>
      <c r="I432" s="72" t="s">
        <v>182</v>
      </c>
      <c r="J432" s="72" t="s">
        <v>183</v>
      </c>
      <c r="K432" s="72" t="s">
        <v>184</v>
      </c>
      <c r="L432" s="72" t="s">
        <v>2926</v>
      </c>
      <c r="M432" s="72" t="s">
        <v>3492</v>
      </c>
      <c r="N432" s="72"/>
      <c r="O432" s="72"/>
      <c r="P432" s="72" t="s">
        <v>4326</v>
      </c>
      <c r="Q432" s="72" t="s">
        <v>4327</v>
      </c>
      <c r="R432" s="72" t="s">
        <v>2146</v>
      </c>
      <c r="S432" s="72" t="s">
        <v>4328</v>
      </c>
      <c r="T432" s="72" t="s">
        <v>3492</v>
      </c>
      <c r="U432" s="72" t="s">
        <v>190</v>
      </c>
      <c r="V432" s="72" t="s">
        <v>176</v>
      </c>
      <c r="W432">
        <v>450</v>
      </c>
      <c r="X432">
        <v>400</v>
      </c>
      <c r="Y432">
        <v>50</v>
      </c>
      <c r="Z432">
        <v>250</v>
      </c>
      <c r="AA432">
        <v>1250</v>
      </c>
      <c r="AB432">
        <v>250</v>
      </c>
      <c r="AC432" s="72" t="s">
        <v>194</v>
      </c>
      <c r="AF432" s="81" t="str">
        <f t="shared" si="24"/>
        <v/>
      </c>
      <c r="AJ432" s="72" t="s">
        <v>176</v>
      </c>
      <c r="AK432" s="72" t="s">
        <v>2237</v>
      </c>
      <c r="AL432" t="str">
        <f t="shared" si="25"/>
        <v>Protected  dug well</v>
      </c>
      <c r="AQ432" t="str">
        <f t="shared" si="26"/>
        <v xml:space="preserve"> </v>
      </c>
      <c r="BE432"/>
      <c r="BI432" s="81" t="str">
        <f t="shared" si="27"/>
        <v xml:space="preserve"> </v>
      </c>
      <c r="BX432" t="s">
        <v>4329</v>
      </c>
    </row>
    <row r="433" spans="1:76" x14ac:dyDescent="0.45">
      <c r="A433" t="s">
        <v>4330</v>
      </c>
      <c r="B433" t="s">
        <v>176</v>
      </c>
      <c r="C433" t="s">
        <v>230</v>
      </c>
      <c r="D433" t="s">
        <v>4331</v>
      </c>
      <c r="E433" t="s">
        <v>4332</v>
      </c>
      <c r="F433" t="s">
        <v>4333</v>
      </c>
      <c r="G433">
        <v>9</v>
      </c>
      <c r="H433" s="72" t="s">
        <v>4334</v>
      </c>
      <c r="I433" s="72" t="s">
        <v>182</v>
      </c>
      <c r="J433" s="72" t="s">
        <v>183</v>
      </c>
      <c r="K433" s="72" t="s">
        <v>220</v>
      </c>
      <c r="L433" s="72" t="s">
        <v>3520</v>
      </c>
      <c r="M433" s="72" t="s">
        <v>4197</v>
      </c>
      <c r="N433" s="72"/>
      <c r="O433" s="72"/>
      <c r="P433" s="72" t="s">
        <v>4335</v>
      </c>
      <c r="Q433" s="72" t="s">
        <v>4336</v>
      </c>
      <c r="R433" s="72" t="s">
        <v>2391</v>
      </c>
      <c r="S433" s="72" t="s">
        <v>4337</v>
      </c>
      <c r="T433" s="72" t="s">
        <v>4293</v>
      </c>
      <c r="U433" s="72" t="s">
        <v>226</v>
      </c>
      <c r="V433" s="72" t="s">
        <v>176</v>
      </c>
      <c r="W433">
        <v>30</v>
      </c>
      <c r="X433">
        <v>30</v>
      </c>
      <c r="Y433">
        <v>0</v>
      </c>
      <c r="Z433">
        <v>348</v>
      </c>
      <c r="AA433">
        <v>348</v>
      </c>
      <c r="AB433">
        <v>0</v>
      </c>
      <c r="AC433" s="72" t="s">
        <v>191</v>
      </c>
      <c r="AD433" s="72" t="s">
        <v>192</v>
      </c>
      <c r="AE433" s="72" t="s">
        <v>176</v>
      </c>
      <c r="AF433" s="81" t="str">
        <f t="shared" si="24"/>
        <v>Afridev Handpump</v>
      </c>
      <c r="AG433" s="72" t="s">
        <v>193</v>
      </c>
      <c r="AH433" s="72" t="s">
        <v>191</v>
      </c>
      <c r="AI433" s="72" t="s">
        <v>16432</v>
      </c>
      <c r="AL433" t="str">
        <f t="shared" si="25"/>
        <v>Protected</v>
      </c>
      <c r="AM433">
        <v>2017</v>
      </c>
      <c r="AN433" s="72" t="s">
        <v>191</v>
      </c>
      <c r="AQ433" t="str">
        <f t="shared" si="26"/>
        <v xml:space="preserve">Normal </v>
      </c>
      <c r="AR433" s="72" t="s">
        <v>191</v>
      </c>
      <c r="AS433">
        <v>1</v>
      </c>
      <c r="AT433">
        <v>2</v>
      </c>
      <c r="AU433" s="72" t="s">
        <v>195</v>
      </c>
      <c r="AV433" s="72" t="s">
        <v>194</v>
      </c>
      <c r="AY433" s="72" t="s">
        <v>191</v>
      </c>
      <c r="AZ433">
        <v>1740</v>
      </c>
      <c r="BA433" s="72" t="s">
        <v>93</v>
      </c>
      <c r="BB433" s="72" t="s">
        <v>194</v>
      </c>
      <c r="BD433" s="72" t="s">
        <v>191</v>
      </c>
      <c r="BE433" s="73">
        <v>0.5</v>
      </c>
      <c r="BF433" s="72" t="s">
        <v>191</v>
      </c>
      <c r="BG433" s="72" t="s">
        <v>196</v>
      </c>
      <c r="BH433" s="72" t="s">
        <v>176</v>
      </c>
      <c r="BI433" s="81" t="str">
        <f t="shared" si="27"/>
        <v xml:space="preserve">Turbidity </v>
      </c>
      <c r="BJ433" s="72" t="s">
        <v>191</v>
      </c>
      <c r="BN433">
        <v>114</v>
      </c>
      <c r="BO433">
        <v>24</v>
      </c>
      <c r="BP433" s="72" t="s">
        <v>194</v>
      </c>
      <c r="BR433" s="72" t="s">
        <v>194</v>
      </c>
      <c r="BT433">
        <v>20</v>
      </c>
      <c r="BU433">
        <v>6</v>
      </c>
      <c r="BV433" s="72" t="s">
        <v>191</v>
      </c>
      <c r="BW433" s="72" t="s">
        <v>197</v>
      </c>
      <c r="BX433" t="s">
        <v>4338</v>
      </c>
    </row>
    <row r="434" spans="1:76" x14ac:dyDescent="0.45">
      <c r="A434" t="s">
        <v>4339</v>
      </c>
      <c r="B434" t="s">
        <v>176</v>
      </c>
      <c r="C434" t="s">
        <v>230</v>
      </c>
      <c r="D434" t="s">
        <v>4340</v>
      </c>
      <c r="E434" t="s">
        <v>4341</v>
      </c>
      <c r="F434" t="s">
        <v>4342</v>
      </c>
      <c r="G434">
        <v>9</v>
      </c>
      <c r="H434" s="72" t="s">
        <v>4334</v>
      </c>
      <c r="I434" s="72" t="s">
        <v>182</v>
      </c>
      <c r="J434" s="72" t="s">
        <v>183</v>
      </c>
      <c r="K434" s="72" t="s">
        <v>220</v>
      </c>
      <c r="L434" s="72" t="s">
        <v>3520</v>
      </c>
      <c r="M434" s="72" t="s">
        <v>4197</v>
      </c>
      <c r="N434" s="72"/>
      <c r="O434" s="72"/>
      <c r="P434" s="72" t="s">
        <v>4343</v>
      </c>
      <c r="Q434" s="72" t="s">
        <v>4344</v>
      </c>
      <c r="R434" s="72" t="s">
        <v>3012</v>
      </c>
      <c r="S434" s="72" t="s">
        <v>4345</v>
      </c>
      <c r="T434" s="72"/>
      <c r="U434" s="72" t="s">
        <v>190</v>
      </c>
      <c r="V434" s="72" t="s">
        <v>176</v>
      </c>
      <c r="W434">
        <v>152</v>
      </c>
      <c r="X434">
        <v>152</v>
      </c>
      <c r="Y434">
        <v>0</v>
      </c>
      <c r="Z434">
        <v>125</v>
      </c>
      <c r="AA434">
        <v>152</v>
      </c>
      <c r="AB434">
        <v>0</v>
      </c>
      <c r="AC434" s="72" t="s">
        <v>191</v>
      </c>
      <c r="AD434" s="72" t="s">
        <v>192</v>
      </c>
      <c r="AE434" s="72" t="s">
        <v>176</v>
      </c>
      <c r="AF434" s="81" t="str">
        <f t="shared" si="24"/>
        <v>Afridev Handpump</v>
      </c>
      <c r="AG434" s="72" t="s">
        <v>193</v>
      </c>
      <c r="AH434" s="72" t="s">
        <v>191</v>
      </c>
      <c r="AI434" s="72" t="s">
        <v>16432</v>
      </c>
      <c r="AL434" t="str">
        <f t="shared" si="25"/>
        <v>Protected</v>
      </c>
      <c r="AM434">
        <v>1945</v>
      </c>
      <c r="AN434" s="72" t="s">
        <v>191</v>
      </c>
      <c r="AQ434" t="str">
        <f t="shared" si="26"/>
        <v xml:space="preserve">Normal </v>
      </c>
      <c r="AR434" s="72" t="s">
        <v>191</v>
      </c>
      <c r="AS434">
        <v>1</v>
      </c>
      <c r="AT434">
        <v>14</v>
      </c>
      <c r="AU434" s="72" t="s">
        <v>195</v>
      </c>
      <c r="AV434" s="72" t="s">
        <v>194</v>
      </c>
      <c r="AY434" s="72" t="s">
        <v>191</v>
      </c>
      <c r="AZ434">
        <v>1741</v>
      </c>
      <c r="BA434" s="72" t="s">
        <v>93</v>
      </c>
      <c r="BB434" s="72" t="s">
        <v>194</v>
      </c>
      <c r="BD434" s="72" t="s">
        <v>191</v>
      </c>
      <c r="BE434" s="73">
        <v>1.49</v>
      </c>
      <c r="BF434" s="72" t="s">
        <v>191</v>
      </c>
      <c r="BG434" s="72" t="s">
        <v>196</v>
      </c>
      <c r="BH434" s="72" t="s">
        <v>176</v>
      </c>
      <c r="BI434" s="81" t="str">
        <f t="shared" si="27"/>
        <v xml:space="preserve">Turbidity </v>
      </c>
      <c r="BJ434" s="72" t="s">
        <v>191</v>
      </c>
      <c r="BN434">
        <v>70</v>
      </c>
      <c r="BO434">
        <v>24</v>
      </c>
      <c r="BP434" s="72" t="s">
        <v>194</v>
      </c>
      <c r="BR434" s="72" t="s">
        <v>194</v>
      </c>
      <c r="BT434">
        <v>20</v>
      </c>
      <c r="BU434">
        <v>6</v>
      </c>
      <c r="BV434" s="72" t="s">
        <v>191</v>
      </c>
      <c r="BW434" s="72" t="s">
        <v>197</v>
      </c>
      <c r="BX434" t="s">
        <v>4346</v>
      </c>
    </row>
    <row r="435" spans="1:76" x14ac:dyDescent="0.45">
      <c r="A435" t="s">
        <v>4347</v>
      </c>
      <c r="B435" t="s">
        <v>176</v>
      </c>
      <c r="C435" t="s">
        <v>339</v>
      </c>
      <c r="D435" t="s">
        <v>4348</v>
      </c>
      <c r="E435" t="s">
        <v>4349</v>
      </c>
      <c r="F435" t="s">
        <v>4350</v>
      </c>
      <c r="G435">
        <v>9</v>
      </c>
      <c r="H435" s="72" t="s">
        <v>4334</v>
      </c>
      <c r="I435" s="72" t="s">
        <v>182</v>
      </c>
      <c r="J435" s="72" t="s">
        <v>183</v>
      </c>
      <c r="K435" s="72" t="s">
        <v>184</v>
      </c>
      <c r="L435" s="72" t="s">
        <v>2926</v>
      </c>
      <c r="M435" s="72" t="s">
        <v>4351</v>
      </c>
      <c r="N435" s="72"/>
      <c r="O435" s="72"/>
      <c r="P435" s="72" t="s">
        <v>4352</v>
      </c>
      <c r="Q435" s="72" t="s">
        <v>4353</v>
      </c>
      <c r="R435" s="72" t="s">
        <v>3169</v>
      </c>
      <c r="S435" s="72" t="s">
        <v>4354</v>
      </c>
      <c r="T435" s="72" t="s">
        <v>4351</v>
      </c>
      <c r="U435" s="72" t="s">
        <v>251</v>
      </c>
      <c r="V435" s="72" t="s">
        <v>176</v>
      </c>
      <c r="W435">
        <v>18</v>
      </c>
      <c r="X435">
        <v>18</v>
      </c>
      <c r="Y435">
        <v>0</v>
      </c>
      <c r="Z435">
        <v>90</v>
      </c>
      <c r="AA435">
        <v>90</v>
      </c>
      <c r="AB435">
        <v>0</v>
      </c>
      <c r="AC435" s="72" t="s">
        <v>191</v>
      </c>
      <c r="AD435" s="72" t="s">
        <v>192</v>
      </c>
      <c r="AE435" s="72" t="s">
        <v>176</v>
      </c>
      <c r="AF435" s="81" t="str">
        <f t="shared" si="24"/>
        <v>Afridev Handpump</v>
      </c>
      <c r="AG435" s="72" t="s">
        <v>193</v>
      </c>
      <c r="AH435" s="72" t="s">
        <v>191</v>
      </c>
      <c r="AI435" s="72" t="s">
        <v>16432</v>
      </c>
      <c r="AL435" t="str">
        <f t="shared" si="25"/>
        <v>Protected</v>
      </c>
      <c r="AM435">
        <v>2000</v>
      </c>
      <c r="AN435" s="72" t="s">
        <v>191</v>
      </c>
      <c r="AQ435" t="str">
        <f t="shared" si="26"/>
        <v xml:space="preserve">Normal </v>
      </c>
      <c r="AR435" s="72" t="s">
        <v>194</v>
      </c>
      <c r="AU435" s="72" t="s">
        <v>195</v>
      </c>
      <c r="AV435" s="72" t="s">
        <v>194</v>
      </c>
      <c r="AY435" s="72" t="s">
        <v>191</v>
      </c>
      <c r="AZ435">
        <v>1435</v>
      </c>
      <c r="BA435" s="72" t="s">
        <v>93</v>
      </c>
      <c r="BB435" s="72" t="s">
        <v>194</v>
      </c>
      <c r="BD435" s="72" t="s">
        <v>191</v>
      </c>
      <c r="BE435" s="73">
        <v>0.08</v>
      </c>
      <c r="BF435" s="72" t="s">
        <v>191</v>
      </c>
      <c r="BG435" s="72" t="s">
        <v>196</v>
      </c>
      <c r="BH435" s="72" t="s">
        <v>176</v>
      </c>
      <c r="BI435" s="81" t="str">
        <f t="shared" si="27"/>
        <v xml:space="preserve">Turbidity </v>
      </c>
      <c r="BJ435" s="72" t="s">
        <v>191</v>
      </c>
      <c r="BN435">
        <v>63</v>
      </c>
      <c r="BO435">
        <v>24</v>
      </c>
      <c r="BP435" s="72" t="s">
        <v>194</v>
      </c>
      <c r="BR435" s="72" t="s">
        <v>194</v>
      </c>
      <c r="BT435">
        <v>20</v>
      </c>
      <c r="BU435">
        <v>100</v>
      </c>
      <c r="BV435" s="72" t="s">
        <v>191</v>
      </c>
      <c r="BW435" s="72" t="s">
        <v>197</v>
      </c>
      <c r="BX435" t="s">
        <v>4355</v>
      </c>
    </row>
    <row r="436" spans="1:76" x14ac:dyDescent="0.45">
      <c r="A436" t="s">
        <v>4356</v>
      </c>
      <c r="B436" t="s">
        <v>176</v>
      </c>
      <c r="C436" t="s">
        <v>230</v>
      </c>
      <c r="D436" t="s">
        <v>4357</v>
      </c>
      <c r="E436" t="s">
        <v>4358</v>
      </c>
      <c r="F436" t="s">
        <v>4359</v>
      </c>
      <c r="G436">
        <v>9</v>
      </c>
      <c r="H436" s="72" t="s">
        <v>4334</v>
      </c>
      <c r="I436" s="72" t="s">
        <v>182</v>
      </c>
      <c r="J436" s="72" t="s">
        <v>183</v>
      </c>
      <c r="K436" s="72" t="s">
        <v>220</v>
      </c>
      <c r="L436" s="72" t="s">
        <v>1344</v>
      </c>
      <c r="M436" s="72" t="s">
        <v>1344</v>
      </c>
      <c r="N436" s="72"/>
      <c r="O436" s="72"/>
      <c r="P436" s="72" t="s">
        <v>4360</v>
      </c>
      <c r="Q436" s="72" t="s">
        <v>4361</v>
      </c>
      <c r="R436" s="72" t="s">
        <v>823</v>
      </c>
      <c r="S436" s="72" t="s">
        <v>4362</v>
      </c>
      <c r="T436" s="72" t="s">
        <v>4363</v>
      </c>
      <c r="U436" s="72" t="s">
        <v>226</v>
      </c>
      <c r="V436" s="72" t="s">
        <v>176</v>
      </c>
      <c r="W436">
        <v>500</v>
      </c>
      <c r="X436">
        <v>500</v>
      </c>
      <c r="Y436">
        <v>0</v>
      </c>
      <c r="Z436">
        <v>1750</v>
      </c>
      <c r="AA436">
        <v>2500</v>
      </c>
      <c r="AB436">
        <v>0</v>
      </c>
      <c r="AC436" s="72" t="s">
        <v>191</v>
      </c>
      <c r="AD436" s="72" t="s">
        <v>192</v>
      </c>
      <c r="AE436" s="72" t="s">
        <v>176</v>
      </c>
      <c r="AF436" s="81" t="str">
        <f t="shared" si="24"/>
        <v>Afridev Handpump</v>
      </c>
      <c r="AG436" s="72" t="s">
        <v>193</v>
      </c>
      <c r="AH436" s="72" t="s">
        <v>191</v>
      </c>
      <c r="AI436" s="72" t="s">
        <v>16432</v>
      </c>
      <c r="AL436" t="str">
        <f t="shared" si="25"/>
        <v>Protected</v>
      </c>
      <c r="AM436">
        <v>2007</v>
      </c>
      <c r="AN436" s="72" t="s">
        <v>191</v>
      </c>
      <c r="AQ436" t="str">
        <f t="shared" si="26"/>
        <v xml:space="preserve">Poor </v>
      </c>
      <c r="AR436" s="72" t="s">
        <v>191</v>
      </c>
      <c r="AS436">
        <v>1</v>
      </c>
      <c r="AT436">
        <v>7</v>
      </c>
      <c r="AU436" s="72" t="s">
        <v>195</v>
      </c>
      <c r="AV436" s="72" t="s">
        <v>194</v>
      </c>
      <c r="AY436" s="72" t="s">
        <v>191</v>
      </c>
      <c r="AZ436">
        <v>1742</v>
      </c>
      <c r="BA436" s="72" t="s">
        <v>93</v>
      </c>
      <c r="BB436" s="72" t="s">
        <v>194</v>
      </c>
      <c r="BD436" s="72" t="s">
        <v>191</v>
      </c>
      <c r="BE436" s="73">
        <v>0.32</v>
      </c>
      <c r="BF436" s="72" t="s">
        <v>191</v>
      </c>
      <c r="BG436" s="72" t="s">
        <v>196</v>
      </c>
      <c r="BH436" s="72" t="s">
        <v>176</v>
      </c>
      <c r="BI436" s="81" t="str">
        <f t="shared" si="27"/>
        <v xml:space="preserve">Turbidity </v>
      </c>
      <c r="BJ436" s="72" t="s">
        <v>191</v>
      </c>
      <c r="BN436">
        <v>48</v>
      </c>
      <c r="BO436">
        <v>24</v>
      </c>
      <c r="BP436" s="72" t="s">
        <v>194</v>
      </c>
      <c r="BR436" s="72" t="s">
        <v>194</v>
      </c>
      <c r="BT436">
        <v>50</v>
      </c>
      <c r="BU436">
        <v>6</v>
      </c>
      <c r="BV436" s="72" t="s">
        <v>191</v>
      </c>
      <c r="BW436" s="72" t="s">
        <v>227</v>
      </c>
      <c r="BX436" t="s">
        <v>4364</v>
      </c>
    </row>
    <row r="437" spans="1:76" x14ac:dyDescent="0.45">
      <c r="A437" t="s">
        <v>4365</v>
      </c>
      <c r="B437" t="s">
        <v>176</v>
      </c>
      <c r="C437" t="s">
        <v>230</v>
      </c>
      <c r="D437" t="s">
        <v>4366</v>
      </c>
      <c r="E437" t="s">
        <v>4367</v>
      </c>
      <c r="F437" t="s">
        <v>2760</v>
      </c>
      <c r="G437">
        <v>9</v>
      </c>
      <c r="H437" s="72" t="s">
        <v>4334</v>
      </c>
      <c r="I437" s="72" t="s">
        <v>182</v>
      </c>
      <c r="J437" s="72" t="s">
        <v>183</v>
      </c>
      <c r="K437" s="72" t="s">
        <v>220</v>
      </c>
      <c r="L437" s="72" t="s">
        <v>1344</v>
      </c>
      <c r="M437" s="72" t="s">
        <v>1344</v>
      </c>
      <c r="N437" s="72"/>
      <c r="O437" s="72"/>
      <c r="P437" s="72" t="s">
        <v>4368</v>
      </c>
      <c r="Q437" s="72" t="s">
        <v>4369</v>
      </c>
      <c r="R437" s="72" t="s">
        <v>4370</v>
      </c>
      <c r="S437" s="72" t="s">
        <v>4371</v>
      </c>
      <c r="T437" s="72" t="s">
        <v>4372</v>
      </c>
      <c r="U437" s="72" t="s">
        <v>251</v>
      </c>
      <c r="V437" s="72" t="s">
        <v>176</v>
      </c>
      <c r="W437">
        <v>500</v>
      </c>
      <c r="X437">
        <v>500</v>
      </c>
      <c r="Y437">
        <v>0</v>
      </c>
      <c r="Z437">
        <v>600</v>
      </c>
      <c r="AA437">
        <v>2500</v>
      </c>
      <c r="AB437">
        <v>0</v>
      </c>
      <c r="AC437" s="72" t="s">
        <v>191</v>
      </c>
      <c r="AD437" s="72" t="s">
        <v>192</v>
      </c>
      <c r="AE437" s="72" t="s">
        <v>176</v>
      </c>
      <c r="AF437" s="81" t="str">
        <f t="shared" si="24"/>
        <v>Afridev Handpump</v>
      </c>
      <c r="AG437" s="72" t="s">
        <v>193</v>
      </c>
      <c r="AH437" s="72" t="s">
        <v>191</v>
      </c>
      <c r="AI437" s="72" t="s">
        <v>16432</v>
      </c>
      <c r="AL437" t="str">
        <f t="shared" si="25"/>
        <v>Protected</v>
      </c>
      <c r="AM437">
        <v>2007</v>
      </c>
      <c r="AN437" s="72" t="s">
        <v>191</v>
      </c>
      <c r="AQ437" t="str">
        <f t="shared" si="26"/>
        <v xml:space="preserve">Normal </v>
      </c>
      <c r="AR437" s="72" t="s">
        <v>191</v>
      </c>
      <c r="AS437">
        <v>1</v>
      </c>
      <c r="AT437">
        <v>2</v>
      </c>
      <c r="AU437" s="72" t="s">
        <v>195</v>
      </c>
      <c r="AV437" s="72" t="s">
        <v>194</v>
      </c>
      <c r="AY437" s="72" t="s">
        <v>191</v>
      </c>
      <c r="AZ437">
        <v>1743</v>
      </c>
      <c r="BA437" s="72" t="s">
        <v>93</v>
      </c>
      <c r="BB437" s="72" t="s">
        <v>194</v>
      </c>
      <c r="BD437" s="72" t="s">
        <v>191</v>
      </c>
      <c r="BE437" s="73">
        <v>0.06</v>
      </c>
      <c r="BF437" s="72" t="s">
        <v>191</v>
      </c>
      <c r="BG437" s="72" t="s">
        <v>196</v>
      </c>
      <c r="BH437" s="72" t="s">
        <v>176</v>
      </c>
      <c r="BI437" s="81" t="str">
        <f t="shared" si="27"/>
        <v xml:space="preserve">Turbidity </v>
      </c>
      <c r="BJ437" s="72" t="s">
        <v>191</v>
      </c>
      <c r="BN437">
        <v>80</v>
      </c>
      <c r="BO437">
        <v>24</v>
      </c>
      <c r="BP437" s="72" t="s">
        <v>194</v>
      </c>
      <c r="BR437" s="72" t="s">
        <v>194</v>
      </c>
      <c r="BT437">
        <v>20</v>
      </c>
      <c r="BU437">
        <v>6</v>
      </c>
      <c r="BV437" s="72" t="s">
        <v>191</v>
      </c>
      <c r="BW437" s="72" t="s">
        <v>197</v>
      </c>
      <c r="BX437" t="s">
        <v>4373</v>
      </c>
    </row>
    <row r="438" spans="1:76" x14ac:dyDescent="0.45">
      <c r="A438" t="s">
        <v>4374</v>
      </c>
      <c r="B438" t="s">
        <v>176</v>
      </c>
      <c r="C438" t="s">
        <v>339</v>
      </c>
      <c r="D438" t="s">
        <v>4375</v>
      </c>
      <c r="E438" t="s">
        <v>4376</v>
      </c>
      <c r="F438" t="s">
        <v>4377</v>
      </c>
      <c r="G438">
        <v>9</v>
      </c>
      <c r="H438" s="72" t="s">
        <v>4334</v>
      </c>
      <c r="I438" s="72" t="s">
        <v>182</v>
      </c>
      <c r="J438" s="72" t="s">
        <v>183</v>
      </c>
      <c r="K438" s="72" t="s">
        <v>184</v>
      </c>
      <c r="L438" s="72" t="s">
        <v>2926</v>
      </c>
      <c r="M438" s="72" t="s">
        <v>4378</v>
      </c>
      <c r="N438" s="72"/>
      <c r="O438" s="72"/>
      <c r="P438" s="72" t="s">
        <v>4379</v>
      </c>
      <c r="Q438" s="72" t="s">
        <v>4380</v>
      </c>
      <c r="R438" s="72" t="s">
        <v>4154</v>
      </c>
      <c r="S438" s="72" t="s">
        <v>4381</v>
      </c>
      <c r="T438" s="72" t="s">
        <v>2938</v>
      </c>
      <c r="U438" s="72" t="s">
        <v>251</v>
      </c>
      <c r="V438" s="72" t="s">
        <v>176</v>
      </c>
      <c r="W438">
        <v>38</v>
      </c>
      <c r="X438">
        <v>38</v>
      </c>
      <c r="Y438">
        <v>0</v>
      </c>
      <c r="Z438">
        <v>190</v>
      </c>
      <c r="AA438">
        <v>190</v>
      </c>
      <c r="AB438">
        <v>0</v>
      </c>
      <c r="AC438" s="72" t="s">
        <v>191</v>
      </c>
      <c r="AD438" s="72" t="s">
        <v>192</v>
      </c>
      <c r="AE438" s="72" t="s">
        <v>176</v>
      </c>
      <c r="AF438" s="81" t="str">
        <f t="shared" si="24"/>
        <v>Afridev Handpump</v>
      </c>
      <c r="AG438" s="72" t="s">
        <v>193</v>
      </c>
      <c r="AH438" s="72" t="s">
        <v>191</v>
      </c>
      <c r="AI438" s="72" t="s">
        <v>16432</v>
      </c>
      <c r="AL438" t="str">
        <f t="shared" si="25"/>
        <v>Protected</v>
      </c>
      <c r="AM438">
        <v>2000</v>
      </c>
      <c r="AN438" s="72" t="s">
        <v>191</v>
      </c>
      <c r="AQ438" t="str">
        <f t="shared" si="26"/>
        <v xml:space="preserve">Normal </v>
      </c>
      <c r="AR438" s="72" t="s">
        <v>194</v>
      </c>
      <c r="AU438" s="72" t="s">
        <v>195</v>
      </c>
      <c r="AV438" s="72" t="s">
        <v>194</v>
      </c>
      <c r="AY438" s="72" t="s">
        <v>191</v>
      </c>
      <c r="AZ438">
        <v>1436</v>
      </c>
      <c r="BA438" s="72" t="s">
        <v>93</v>
      </c>
      <c r="BB438" s="72" t="s">
        <v>194</v>
      </c>
      <c r="BD438" s="72" t="s">
        <v>191</v>
      </c>
      <c r="BE438" s="73">
        <v>0.01</v>
      </c>
      <c r="BF438" s="72" t="s">
        <v>191</v>
      </c>
      <c r="BG438" s="72" t="s">
        <v>196</v>
      </c>
      <c r="BH438" s="72" t="s">
        <v>176</v>
      </c>
      <c r="BI438" s="81" t="str">
        <f t="shared" si="27"/>
        <v xml:space="preserve">Turbidity </v>
      </c>
      <c r="BJ438" s="72" t="s">
        <v>191</v>
      </c>
      <c r="BN438">
        <v>69</v>
      </c>
      <c r="BO438">
        <v>24</v>
      </c>
      <c r="BP438" s="72" t="s">
        <v>194</v>
      </c>
      <c r="BR438" s="72" t="s">
        <v>194</v>
      </c>
      <c r="BT438">
        <v>40</v>
      </c>
      <c r="BU438">
        <v>200</v>
      </c>
      <c r="BV438" s="72" t="s">
        <v>191</v>
      </c>
      <c r="BW438" s="72" t="s">
        <v>197</v>
      </c>
      <c r="BX438" t="s">
        <v>4382</v>
      </c>
    </row>
    <row r="439" spans="1:76" x14ac:dyDescent="0.45">
      <c r="A439" t="s">
        <v>4383</v>
      </c>
      <c r="B439" t="s">
        <v>176</v>
      </c>
      <c r="C439" t="s">
        <v>339</v>
      </c>
      <c r="D439" t="s">
        <v>4384</v>
      </c>
      <c r="E439" t="s">
        <v>4385</v>
      </c>
      <c r="F439" t="s">
        <v>2937</v>
      </c>
      <c r="G439">
        <v>9</v>
      </c>
      <c r="H439" s="72" t="s">
        <v>4334</v>
      </c>
      <c r="I439" s="72" t="s">
        <v>182</v>
      </c>
      <c r="J439" s="72" t="s">
        <v>183</v>
      </c>
      <c r="K439" s="72" t="s">
        <v>184</v>
      </c>
      <c r="L439" s="72" t="s">
        <v>2926</v>
      </c>
      <c r="M439" s="72" t="s">
        <v>4378</v>
      </c>
      <c r="N439" s="72"/>
      <c r="O439" s="72"/>
      <c r="P439" s="72" t="s">
        <v>4386</v>
      </c>
      <c r="Q439" s="72" t="s">
        <v>4387</v>
      </c>
      <c r="R439" s="72" t="s">
        <v>1154</v>
      </c>
      <c r="S439" s="72" t="s">
        <v>4388</v>
      </c>
      <c r="T439" s="72" t="s">
        <v>2938</v>
      </c>
      <c r="U439" s="72" t="s">
        <v>251</v>
      </c>
      <c r="V439" s="72" t="s">
        <v>176</v>
      </c>
      <c r="W439">
        <v>48</v>
      </c>
      <c r="X439">
        <v>48</v>
      </c>
      <c r="Y439">
        <v>0</v>
      </c>
      <c r="Z439">
        <v>240</v>
      </c>
      <c r="AA439">
        <v>240</v>
      </c>
      <c r="AB439">
        <v>0</v>
      </c>
      <c r="AC439" s="72" t="s">
        <v>191</v>
      </c>
      <c r="AD439" s="72" t="s">
        <v>192</v>
      </c>
      <c r="AE439" s="72" t="s">
        <v>176</v>
      </c>
      <c r="AF439" s="81" t="str">
        <f t="shared" si="24"/>
        <v>Afridev Handpump</v>
      </c>
      <c r="AG439" s="72" t="s">
        <v>193</v>
      </c>
      <c r="AH439" s="72" t="s">
        <v>191</v>
      </c>
      <c r="AI439" s="72" t="s">
        <v>16432</v>
      </c>
      <c r="AL439" t="str">
        <f t="shared" si="25"/>
        <v>Protected</v>
      </c>
      <c r="AM439">
        <v>2001</v>
      </c>
      <c r="AN439" s="72" t="s">
        <v>191</v>
      </c>
      <c r="AQ439" t="str">
        <f t="shared" si="26"/>
        <v xml:space="preserve">Normal </v>
      </c>
      <c r="AR439" s="72" t="s">
        <v>191</v>
      </c>
      <c r="AS439">
        <v>1</v>
      </c>
      <c r="AT439">
        <v>2</v>
      </c>
      <c r="AU439" s="72" t="s">
        <v>195</v>
      </c>
      <c r="AV439" s="72" t="s">
        <v>194</v>
      </c>
      <c r="AY439" s="72" t="s">
        <v>191</v>
      </c>
      <c r="AZ439">
        <v>1437</v>
      </c>
      <c r="BA439" s="72" t="s">
        <v>213</v>
      </c>
      <c r="BB439" s="72" t="s">
        <v>194</v>
      </c>
      <c r="BD439" s="72" t="s">
        <v>191</v>
      </c>
      <c r="BE439" s="73">
        <v>0.13</v>
      </c>
      <c r="BF439" s="72" t="s">
        <v>191</v>
      </c>
      <c r="BG439" s="72" t="s">
        <v>196</v>
      </c>
      <c r="BH439" s="72" t="s">
        <v>176</v>
      </c>
      <c r="BI439" s="81" t="str">
        <f t="shared" si="27"/>
        <v xml:space="preserve">Turbidity </v>
      </c>
      <c r="BJ439" s="72" t="s">
        <v>191</v>
      </c>
      <c r="BN439">
        <v>59</v>
      </c>
      <c r="BO439">
        <v>24</v>
      </c>
      <c r="BP439" s="72" t="s">
        <v>194</v>
      </c>
      <c r="BR439" s="72" t="s">
        <v>194</v>
      </c>
      <c r="BT439">
        <v>20</v>
      </c>
      <c r="BU439">
        <v>120</v>
      </c>
      <c r="BV439" s="72" t="s">
        <v>191</v>
      </c>
      <c r="BW439" s="72" t="s">
        <v>197</v>
      </c>
      <c r="BX439" t="s">
        <v>4389</v>
      </c>
    </row>
    <row r="440" spans="1:76" x14ac:dyDescent="0.45">
      <c r="A440" t="s">
        <v>4390</v>
      </c>
      <c r="B440" t="s">
        <v>176</v>
      </c>
      <c r="C440" t="s">
        <v>230</v>
      </c>
      <c r="D440" t="s">
        <v>4391</v>
      </c>
      <c r="E440" t="s">
        <v>4392</v>
      </c>
      <c r="F440" t="s">
        <v>4393</v>
      </c>
      <c r="G440">
        <v>9</v>
      </c>
      <c r="H440" s="72" t="s">
        <v>4334</v>
      </c>
      <c r="I440" s="72" t="s">
        <v>182</v>
      </c>
      <c r="J440" s="72" t="s">
        <v>183</v>
      </c>
      <c r="K440" s="72" t="s">
        <v>220</v>
      </c>
      <c r="L440" s="72" t="s">
        <v>1344</v>
      </c>
      <c r="M440" s="72" t="s">
        <v>1344</v>
      </c>
      <c r="N440" s="72"/>
      <c r="O440" s="72"/>
      <c r="P440" s="72" t="s">
        <v>4394</v>
      </c>
      <c r="Q440" s="72" t="s">
        <v>4395</v>
      </c>
      <c r="R440" s="72" t="s">
        <v>3150</v>
      </c>
      <c r="S440" s="72" t="s">
        <v>4396</v>
      </c>
      <c r="T440" s="72"/>
      <c r="U440" s="72" t="s">
        <v>226</v>
      </c>
      <c r="V440" s="72" t="s">
        <v>176</v>
      </c>
      <c r="W440">
        <v>500</v>
      </c>
      <c r="X440">
        <v>500</v>
      </c>
      <c r="Y440">
        <v>0</v>
      </c>
      <c r="Z440">
        <v>600</v>
      </c>
      <c r="AA440">
        <v>2500</v>
      </c>
      <c r="AB440">
        <v>0</v>
      </c>
      <c r="AC440" s="72" t="s">
        <v>191</v>
      </c>
      <c r="AD440" s="72" t="s">
        <v>192</v>
      </c>
      <c r="AE440" s="72" t="s">
        <v>176</v>
      </c>
      <c r="AF440" s="81" t="str">
        <f t="shared" si="24"/>
        <v>Afridev Handpump</v>
      </c>
      <c r="AG440" s="72" t="s">
        <v>193</v>
      </c>
      <c r="AH440" s="72" t="s">
        <v>191</v>
      </c>
      <c r="AI440" s="72" t="s">
        <v>16432</v>
      </c>
      <c r="AL440" t="str">
        <f t="shared" si="25"/>
        <v>Protected</v>
      </c>
      <c r="AM440">
        <v>2016</v>
      </c>
      <c r="AN440" s="72" t="s">
        <v>191</v>
      </c>
      <c r="AQ440" t="str">
        <f t="shared" si="26"/>
        <v xml:space="preserve">Normal </v>
      </c>
      <c r="AR440" s="72" t="s">
        <v>194</v>
      </c>
      <c r="AU440" s="72" t="s">
        <v>195</v>
      </c>
      <c r="AV440" s="72" t="s">
        <v>194</v>
      </c>
      <c r="AY440" s="72" t="s">
        <v>191</v>
      </c>
      <c r="AZ440">
        <v>1744</v>
      </c>
      <c r="BA440" s="72" t="s">
        <v>93</v>
      </c>
      <c r="BB440" s="72" t="s">
        <v>194</v>
      </c>
      <c r="BD440" s="72" t="s">
        <v>191</v>
      </c>
      <c r="BE440" s="73">
        <v>0.4</v>
      </c>
      <c r="BF440" s="72" t="s">
        <v>191</v>
      </c>
      <c r="BG440" s="72" t="s">
        <v>196</v>
      </c>
      <c r="BH440" s="72" t="s">
        <v>176</v>
      </c>
      <c r="BI440" s="81" t="str">
        <f t="shared" si="27"/>
        <v xml:space="preserve">Turbidity </v>
      </c>
      <c r="BJ440" s="72" t="s">
        <v>191</v>
      </c>
      <c r="BN440">
        <v>88</v>
      </c>
      <c r="BO440">
        <v>24</v>
      </c>
      <c r="BP440" s="72" t="s">
        <v>194</v>
      </c>
      <c r="BR440" s="72" t="s">
        <v>194</v>
      </c>
      <c r="BT440">
        <v>20</v>
      </c>
      <c r="BU440">
        <v>4</v>
      </c>
      <c r="BV440" s="72" t="s">
        <v>191</v>
      </c>
      <c r="BW440" s="72" t="s">
        <v>197</v>
      </c>
      <c r="BX440" t="s">
        <v>4397</v>
      </c>
    </row>
    <row r="441" spans="1:76" x14ac:dyDescent="0.45">
      <c r="A441" t="s">
        <v>4398</v>
      </c>
      <c r="B441" t="s">
        <v>176</v>
      </c>
      <c r="C441" t="s">
        <v>216</v>
      </c>
      <c r="D441" t="s">
        <v>4399</v>
      </c>
      <c r="E441" t="s">
        <v>4400</v>
      </c>
      <c r="F441" t="s">
        <v>4401</v>
      </c>
      <c r="G441">
        <v>9</v>
      </c>
      <c r="H441" s="72" t="s">
        <v>4402</v>
      </c>
      <c r="I441" s="72" t="s">
        <v>182</v>
      </c>
      <c r="J441" s="72" t="s">
        <v>183</v>
      </c>
      <c r="K441" s="72" t="s">
        <v>220</v>
      </c>
      <c r="L441" s="72" t="s">
        <v>3520</v>
      </c>
      <c r="M441" s="72" t="s">
        <v>4403</v>
      </c>
      <c r="N441" s="72"/>
      <c r="O441" s="72"/>
      <c r="P441" s="72" t="s">
        <v>4404</v>
      </c>
      <c r="Q441" s="72" t="s">
        <v>4405</v>
      </c>
      <c r="R441" s="72" t="s">
        <v>4406</v>
      </c>
      <c r="S441" s="72" t="s">
        <v>4407</v>
      </c>
      <c r="T441" s="72" t="s">
        <v>4408</v>
      </c>
      <c r="U441" s="72" t="s">
        <v>251</v>
      </c>
      <c r="V441" s="72" t="s">
        <v>176</v>
      </c>
      <c r="W441">
        <v>181</v>
      </c>
      <c r="X441">
        <v>181</v>
      </c>
      <c r="Y441">
        <v>0</v>
      </c>
      <c r="Z441">
        <v>500</v>
      </c>
      <c r="AA441">
        <v>905</v>
      </c>
      <c r="AB441">
        <v>0</v>
      </c>
      <c r="AC441" s="72" t="s">
        <v>191</v>
      </c>
      <c r="AD441" s="72" t="s">
        <v>192</v>
      </c>
      <c r="AE441" s="72" t="s">
        <v>176</v>
      </c>
      <c r="AF441" s="81" t="str">
        <f t="shared" si="24"/>
        <v>Afridev Handpump</v>
      </c>
      <c r="AG441" s="72" t="s">
        <v>193</v>
      </c>
      <c r="AH441" s="72" t="s">
        <v>191</v>
      </c>
      <c r="AI441" s="72" t="s">
        <v>16432</v>
      </c>
      <c r="AL441" t="str">
        <f t="shared" si="25"/>
        <v>Protected</v>
      </c>
      <c r="AM441">
        <v>1995</v>
      </c>
      <c r="AN441" s="72" t="s">
        <v>191</v>
      </c>
      <c r="AQ441" t="str">
        <f t="shared" si="26"/>
        <v xml:space="preserve">Poor </v>
      </c>
      <c r="AR441" s="72" t="s">
        <v>194</v>
      </c>
      <c r="AU441" s="72" t="s">
        <v>195</v>
      </c>
      <c r="AV441" s="72" t="s">
        <v>194</v>
      </c>
      <c r="AY441" s="72" t="s">
        <v>191</v>
      </c>
      <c r="AZ441">
        <v>931</v>
      </c>
      <c r="BA441" s="72" t="s">
        <v>93</v>
      </c>
      <c r="BB441" s="72" t="s">
        <v>194</v>
      </c>
      <c r="BD441" s="72" t="s">
        <v>191</v>
      </c>
      <c r="BE441" s="73">
        <v>0.06</v>
      </c>
      <c r="BF441" s="72" t="s">
        <v>191</v>
      </c>
      <c r="BG441" s="72" t="s">
        <v>196</v>
      </c>
      <c r="BH441" s="72" t="s">
        <v>176</v>
      </c>
      <c r="BI441" s="81" t="str">
        <f t="shared" si="27"/>
        <v xml:space="preserve">Turbidity </v>
      </c>
      <c r="BJ441" s="72" t="s">
        <v>191</v>
      </c>
      <c r="BN441">
        <v>60</v>
      </c>
      <c r="BO441">
        <v>24</v>
      </c>
      <c r="BP441" s="72" t="s">
        <v>194</v>
      </c>
      <c r="BR441" s="72" t="s">
        <v>194</v>
      </c>
      <c r="BT441">
        <v>20</v>
      </c>
      <c r="BU441">
        <v>5</v>
      </c>
      <c r="BV441" s="72" t="s">
        <v>191</v>
      </c>
      <c r="BW441" s="72" t="s">
        <v>227</v>
      </c>
      <c r="BX441" t="s">
        <v>4409</v>
      </c>
    </row>
    <row r="442" spans="1:76" x14ac:dyDescent="0.45">
      <c r="A442" t="s">
        <v>4410</v>
      </c>
      <c r="B442" t="s">
        <v>176</v>
      </c>
      <c r="C442" t="s">
        <v>216</v>
      </c>
      <c r="D442" t="s">
        <v>4411</v>
      </c>
      <c r="E442" t="s">
        <v>4412</v>
      </c>
      <c r="F442" t="s">
        <v>4413</v>
      </c>
      <c r="G442">
        <v>9</v>
      </c>
      <c r="H442" s="72" t="s">
        <v>4402</v>
      </c>
      <c r="I442" s="72" t="s">
        <v>182</v>
      </c>
      <c r="J442" s="72" t="s">
        <v>183</v>
      </c>
      <c r="K442" s="72" t="s">
        <v>220</v>
      </c>
      <c r="L442" s="72" t="s">
        <v>3520</v>
      </c>
      <c r="M442" s="72" t="s">
        <v>4403</v>
      </c>
      <c r="N442" s="72"/>
      <c r="O442" s="72"/>
      <c r="P442" s="72" t="s">
        <v>4414</v>
      </c>
      <c r="Q442" s="72" t="s">
        <v>4415</v>
      </c>
      <c r="R442" s="72" t="s">
        <v>4416</v>
      </c>
      <c r="S442" s="72" t="s">
        <v>4417</v>
      </c>
      <c r="T442" s="72" t="s">
        <v>4403</v>
      </c>
      <c r="U442" s="72" t="s">
        <v>226</v>
      </c>
      <c r="V442" s="72" t="s">
        <v>176</v>
      </c>
      <c r="W442">
        <v>181</v>
      </c>
      <c r="X442">
        <v>181</v>
      </c>
      <c r="Y442">
        <v>0</v>
      </c>
      <c r="Z442">
        <v>265</v>
      </c>
      <c r="AA442">
        <v>905</v>
      </c>
      <c r="AB442">
        <v>0</v>
      </c>
      <c r="AC442" s="72" t="s">
        <v>191</v>
      </c>
      <c r="AD442" s="72" t="s">
        <v>192</v>
      </c>
      <c r="AE442" s="72" t="s">
        <v>176</v>
      </c>
      <c r="AF442" s="81" t="str">
        <f t="shared" si="24"/>
        <v>Afridev Handpump</v>
      </c>
      <c r="AG442" s="72" t="s">
        <v>193</v>
      </c>
      <c r="AH442" s="72" t="s">
        <v>191</v>
      </c>
      <c r="AI442" s="72" t="s">
        <v>16432</v>
      </c>
      <c r="AL442" t="str">
        <f t="shared" si="25"/>
        <v>Protected</v>
      </c>
      <c r="AM442">
        <v>2016</v>
      </c>
      <c r="AN442" s="72" t="s">
        <v>191</v>
      </c>
      <c r="AQ442" t="str">
        <f t="shared" si="26"/>
        <v xml:space="preserve">Normal </v>
      </c>
      <c r="AR442" s="72" t="s">
        <v>194</v>
      </c>
      <c r="AU442" s="72" t="s">
        <v>195</v>
      </c>
      <c r="AV442" s="72" t="s">
        <v>194</v>
      </c>
      <c r="AY442" s="72" t="s">
        <v>191</v>
      </c>
      <c r="AZ442">
        <v>932</v>
      </c>
      <c r="BA442" s="72" t="s">
        <v>93</v>
      </c>
      <c r="BB442" s="72" t="s">
        <v>194</v>
      </c>
      <c r="BD442" s="72" t="s">
        <v>191</v>
      </c>
      <c r="BE442" s="73">
        <v>0.13</v>
      </c>
      <c r="BF442" s="72" t="s">
        <v>191</v>
      </c>
      <c r="BG442" s="72" t="s">
        <v>196</v>
      </c>
      <c r="BH442" s="72" t="s">
        <v>176</v>
      </c>
      <c r="BI442" s="81" t="str">
        <f t="shared" si="27"/>
        <v xml:space="preserve">Turbidity </v>
      </c>
      <c r="BJ442" s="72" t="s">
        <v>191</v>
      </c>
      <c r="BN442">
        <v>50</v>
      </c>
      <c r="BO442">
        <v>24</v>
      </c>
      <c r="BP442" s="72" t="s">
        <v>194</v>
      </c>
      <c r="BR442" s="72" t="s">
        <v>194</v>
      </c>
      <c r="BT442">
        <v>20</v>
      </c>
      <c r="BU442">
        <v>5</v>
      </c>
      <c r="BV442" s="72" t="s">
        <v>191</v>
      </c>
      <c r="BW442" s="72" t="s">
        <v>197</v>
      </c>
      <c r="BX442" t="s">
        <v>4418</v>
      </c>
    </row>
    <row r="443" spans="1:76" x14ac:dyDescent="0.45">
      <c r="A443" t="s">
        <v>4419</v>
      </c>
      <c r="B443" t="s">
        <v>176</v>
      </c>
      <c r="C443" t="s">
        <v>230</v>
      </c>
      <c r="D443" t="s">
        <v>4420</v>
      </c>
      <c r="E443" t="s">
        <v>4421</v>
      </c>
      <c r="F443" t="s">
        <v>4422</v>
      </c>
      <c r="G443">
        <v>9</v>
      </c>
      <c r="H443" s="72" t="s">
        <v>4402</v>
      </c>
      <c r="I443" s="72" t="s">
        <v>182</v>
      </c>
      <c r="J443" s="72" t="s">
        <v>183</v>
      </c>
      <c r="K443" s="72" t="s">
        <v>220</v>
      </c>
      <c r="L443" s="72" t="s">
        <v>1344</v>
      </c>
      <c r="M443" s="72" t="s">
        <v>4423</v>
      </c>
      <c r="N443" s="72"/>
      <c r="O443" s="72"/>
      <c r="P443" s="72" t="s">
        <v>4424</v>
      </c>
      <c r="Q443" s="72" t="s">
        <v>4425</v>
      </c>
      <c r="R443" s="72" t="s">
        <v>3031</v>
      </c>
      <c r="S443" s="72" t="s">
        <v>4426</v>
      </c>
      <c r="T443" s="72" t="s">
        <v>4427</v>
      </c>
      <c r="U443" s="72" t="s">
        <v>176</v>
      </c>
      <c r="V443" s="72"/>
      <c r="W443">
        <v>233</v>
      </c>
      <c r="X443">
        <v>218</v>
      </c>
      <c r="Y443">
        <v>15</v>
      </c>
      <c r="Z443">
        <v>75</v>
      </c>
      <c r="AA443">
        <v>1090</v>
      </c>
      <c r="AB443">
        <v>75</v>
      </c>
      <c r="AC443" s="72" t="s">
        <v>194</v>
      </c>
      <c r="AF443" s="81" t="str">
        <f t="shared" si="24"/>
        <v/>
      </c>
      <c r="AJ443" s="72" t="s">
        <v>424</v>
      </c>
      <c r="AK443" s="72" t="s">
        <v>176</v>
      </c>
      <c r="AL443" t="str">
        <f t="shared" si="25"/>
        <v>Unprotected Spring</v>
      </c>
      <c r="AQ443" t="str">
        <f t="shared" si="26"/>
        <v xml:space="preserve"> </v>
      </c>
      <c r="BE443"/>
      <c r="BI443" s="81" t="str">
        <f t="shared" si="27"/>
        <v xml:space="preserve"> </v>
      </c>
      <c r="BX443" t="s">
        <v>4428</v>
      </c>
    </row>
    <row r="444" spans="1:76" x14ac:dyDescent="0.45">
      <c r="A444" t="s">
        <v>4429</v>
      </c>
      <c r="B444" t="s">
        <v>176</v>
      </c>
      <c r="C444" t="s">
        <v>996</v>
      </c>
      <c r="D444" t="s">
        <v>4430</v>
      </c>
      <c r="E444" t="s">
        <v>4431</v>
      </c>
      <c r="F444" t="s">
        <v>1050</v>
      </c>
      <c r="G444">
        <v>9</v>
      </c>
      <c r="H444" s="72" t="s">
        <v>4402</v>
      </c>
      <c r="I444" s="72" t="s">
        <v>182</v>
      </c>
      <c r="J444" s="72" t="s">
        <v>183</v>
      </c>
      <c r="K444" s="72" t="s">
        <v>220</v>
      </c>
      <c r="L444" s="72" t="s">
        <v>1344</v>
      </c>
      <c r="M444" s="72" t="s">
        <v>4432</v>
      </c>
      <c r="N444" s="72"/>
      <c r="O444" s="72"/>
      <c r="P444" s="72" t="s">
        <v>4433</v>
      </c>
      <c r="Q444" s="72" t="s">
        <v>4434</v>
      </c>
      <c r="R444" s="72" t="s">
        <v>1481</v>
      </c>
      <c r="S444" s="72" t="s">
        <v>4435</v>
      </c>
      <c r="T444" s="72" t="s">
        <v>4436</v>
      </c>
      <c r="U444" s="72" t="s">
        <v>226</v>
      </c>
      <c r="V444" s="72" t="s">
        <v>176</v>
      </c>
      <c r="W444">
        <v>165</v>
      </c>
      <c r="X444">
        <v>165</v>
      </c>
      <c r="Y444">
        <v>1</v>
      </c>
      <c r="Z444">
        <v>830</v>
      </c>
      <c r="AA444">
        <v>830</v>
      </c>
      <c r="AB444">
        <v>1</v>
      </c>
      <c r="AC444" s="72" t="s">
        <v>191</v>
      </c>
      <c r="AD444" s="72" t="s">
        <v>192</v>
      </c>
      <c r="AE444" s="72" t="s">
        <v>176</v>
      </c>
      <c r="AF444" s="81" t="str">
        <f t="shared" si="24"/>
        <v>Afridev Handpump</v>
      </c>
      <c r="AG444" s="72" t="s">
        <v>193</v>
      </c>
      <c r="AH444" s="72" t="s">
        <v>191</v>
      </c>
      <c r="AI444" s="72" t="s">
        <v>16432</v>
      </c>
      <c r="AL444" t="str">
        <f t="shared" si="25"/>
        <v>Protected</v>
      </c>
      <c r="AM444">
        <v>2016</v>
      </c>
      <c r="AN444" s="72" t="s">
        <v>191</v>
      </c>
      <c r="AQ444" t="str">
        <f t="shared" si="26"/>
        <v xml:space="preserve">Poor </v>
      </c>
      <c r="AR444" s="72" t="s">
        <v>194</v>
      </c>
      <c r="AU444" s="72" t="s">
        <v>195</v>
      </c>
      <c r="AV444" s="72" t="s">
        <v>194</v>
      </c>
      <c r="AY444" s="72" t="s">
        <v>191</v>
      </c>
      <c r="AZ444">
        <v>717</v>
      </c>
      <c r="BA444" s="72" t="s">
        <v>93</v>
      </c>
      <c r="BB444" s="72" t="s">
        <v>194</v>
      </c>
      <c r="BD444" s="72" t="s">
        <v>191</v>
      </c>
      <c r="BE444" s="73">
        <v>0.23</v>
      </c>
      <c r="BF444" s="72" t="s">
        <v>194</v>
      </c>
      <c r="BG444" s="80" t="s">
        <v>196</v>
      </c>
      <c r="BI444" s="81" t="str">
        <f t="shared" si="27"/>
        <v xml:space="preserve">Turbidity </v>
      </c>
      <c r="BN444">
        <v>60</v>
      </c>
      <c r="BO444">
        <v>24</v>
      </c>
      <c r="BP444" s="72" t="s">
        <v>194</v>
      </c>
      <c r="BR444" s="72" t="s">
        <v>194</v>
      </c>
      <c r="BT444">
        <v>20</v>
      </c>
      <c r="BU444">
        <v>200</v>
      </c>
      <c r="BV444" s="72" t="s">
        <v>191</v>
      </c>
      <c r="BW444" s="72" t="s">
        <v>227</v>
      </c>
      <c r="BX444" t="s">
        <v>4437</v>
      </c>
    </row>
    <row r="445" spans="1:76" x14ac:dyDescent="0.45">
      <c r="A445" t="s">
        <v>4438</v>
      </c>
      <c r="B445" t="s">
        <v>176</v>
      </c>
      <c r="C445" t="s">
        <v>996</v>
      </c>
      <c r="D445" t="s">
        <v>4439</v>
      </c>
      <c r="E445" t="s">
        <v>4440</v>
      </c>
      <c r="F445" t="s">
        <v>4441</v>
      </c>
      <c r="G445">
        <v>9</v>
      </c>
      <c r="H445" s="72" t="s">
        <v>4402</v>
      </c>
      <c r="I445" s="72" t="s">
        <v>182</v>
      </c>
      <c r="J445" s="72" t="s">
        <v>183</v>
      </c>
      <c r="K445" s="72" t="s">
        <v>220</v>
      </c>
      <c r="L445" s="72" t="s">
        <v>220</v>
      </c>
      <c r="M445" s="72" t="s">
        <v>4442</v>
      </c>
      <c r="N445" s="72"/>
      <c r="O445" s="72"/>
      <c r="P445" s="72" t="s">
        <v>4443</v>
      </c>
      <c r="Q445" s="72" t="s">
        <v>4444</v>
      </c>
      <c r="R445" s="72" t="s">
        <v>4445</v>
      </c>
      <c r="S445" s="72" t="s">
        <v>4446</v>
      </c>
      <c r="T445" s="72" t="s">
        <v>4447</v>
      </c>
      <c r="U445" s="72" t="s">
        <v>251</v>
      </c>
      <c r="V445" s="72" t="s">
        <v>176</v>
      </c>
      <c r="W445">
        <v>150</v>
      </c>
      <c r="X445">
        <v>150</v>
      </c>
      <c r="Y445">
        <v>1</v>
      </c>
      <c r="Z445">
        <v>750</v>
      </c>
      <c r="AA445">
        <v>750</v>
      </c>
      <c r="AB445">
        <v>1</v>
      </c>
      <c r="AC445" s="72" t="s">
        <v>191</v>
      </c>
      <c r="AD445" s="72" t="s">
        <v>192</v>
      </c>
      <c r="AE445" s="72" t="s">
        <v>176</v>
      </c>
      <c r="AF445" s="81" t="str">
        <f t="shared" si="24"/>
        <v>Afridev Handpump</v>
      </c>
      <c r="AG445" s="72" t="s">
        <v>193</v>
      </c>
      <c r="AH445" s="72" t="s">
        <v>191</v>
      </c>
      <c r="AI445" s="72" t="s">
        <v>16432</v>
      </c>
      <c r="AL445" t="str">
        <f t="shared" si="25"/>
        <v>Protected</v>
      </c>
      <c r="AM445">
        <v>2000</v>
      </c>
      <c r="AN445" s="72" t="s">
        <v>191</v>
      </c>
      <c r="AQ445" t="str">
        <f t="shared" si="26"/>
        <v xml:space="preserve">Poor </v>
      </c>
      <c r="AR445" s="72" t="s">
        <v>194</v>
      </c>
      <c r="AU445" s="72" t="s">
        <v>195</v>
      </c>
      <c r="AV445" s="72" t="s">
        <v>194</v>
      </c>
      <c r="AY445" s="72" t="s">
        <v>191</v>
      </c>
      <c r="AZ445">
        <v>718</v>
      </c>
      <c r="BA445" s="72" t="s">
        <v>93</v>
      </c>
      <c r="BB445" s="72" t="s">
        <v>194</v>
      </c>
      <c r="BD445" s="72" t="s">
        <v>191</v>
      </c>
      <c r="BE445" s="73">
        <v>1.1100000000000001</v>
      </c>
      <c r="BF445" s="72" t="s">
        <v>194</v>
      </c>
      <c r="BG445" s="80" t="s">
        <v>196</v>
      </c>
      <c r="BI445" s="81" t="str">
        <f t="shared" si="27"/>
        <v xml:space="preserve">Turbidity </v>
      </c>
      <c r="BN445">
        <v>60</v>
      </c>
      <c r="BO445">
        <v>24</v>
      </c>
      <c r="BP445" s="72" t="s">
        <v>194</v>
      </c>
      <c r="BR445" s="72" t="s">
        <v>194</v>
      </c>
      <c r="BT445">
        <v>20</v>
      </c>
      <c r="BU445">
        <v>7</v>
      </c>
      <c r="BV445" s="72" t="s">
        <v>191</v>
      </c>
      <c r="BW445" s="72" t="s">
        <v>227</v>
      </c>
      <c r="BX445" t="s">
        <v>4448</v>
      </c>
    </row>
    <row r="446" spans="1:76" x14ac:dyDescent="0.45">
      <c r="A446" t="s">
        <v>4449</v>
      </c>
      <c r="B446" t="s">
        <v>176</v>
      </c>
      <c r="C446" t="s">
        <v>230</v>
      </c>
      <c r="D446" t="s">
        <v>4450</v>
      </c>
      <c r="E446" t="s">
        <v>4451</v>
      </c>
      <c r="F446" t="s">
        <v>3132</v>
      </c>
      <c r="G446">
        <v>9</v>
      </c>
      <c r="H446" s="72" t="s">
        <v>4402</v>
      </c>
      <c r="I446" s="72" t="s">
        <v>182</v>
      </c>
      <c r="J446" s="72" t="s">
        <v>183</v>
      </c>
      <c r="K446" s="72" t="s">
        <v>220</v>
      </c>
      <c r="L446" s="72" t="s">
        <v>1344</v>
      </c>
      <c r="M446" s="72" t="s">
        <v>1344</v>
      </c>
      <c r="N446" s="72"/>
      <c r="O446" s="72"/>
      <c r="P446" s="72" t="s">
        <v>4452</v>
      </c>
      <c r="Q446" s="72" t="s">
        <v>4453</v>
      </c>
      <c r="R446" s="72" t="s">
        <v>3813</v>
      </c>
      <c r="S446" s="72" t="s">
        <v>4454</v>
      </c>
      <c r="T446" s="72"/>
      <c r="U446" s="72" t="s">
        <v>226</v>
      </c>
      <c r="V446" s="72" t="s">
        <v>176</v>
      </c>
      <c r="W446">
        <v>500</v>
      </c>
      <c r="X446">
        <v>490</v>
      </c>
      <c r="Y446">
        <v>10</v>
      </c>
      <c r="Z446">
        <v>0</v>
      </c>
      <c r="AA446">
        <v>2490</v>
      </c>
      <c r="AB446">
        <v>50</v>
      </c>
      <c r="AC446" s="72" t="s">
        <v>191</v>
      </c>
      <c r="AD446" s="72" t="s">
        <v>192</v>
      </c>
      <c r="AE446" s="72" t="s">
        <v>176</v>
      </c>
      <c r="AF446" s="81" t="str">
        <f t="shared" si="24"/>
        <v>Afridev Handpump</v>
      </c>
      <c r="AG446" s="72" t="s">
        <v>193</v>
      </c>
      <c r="AH446" s="72" t="s">
        <v>191</v>
      </c>
      <c r="AI446" s="72" t="s">
        <v>16432</v>
      </c>
      <c r="AL446" t="str">
        <f t="shared" si="25"/>
        <v>Protected</v>
      </c>
      <c r="AM446">
        <v>2016</v>
      </c>
      <c r="AN446" s="72" t="s">
        <v>194</v>
      </c>
      <c r="AO446" s="72" t="s">
        <v>549</v>
      </c>
      <c r="AP446" s="72" t="s">
        <v>176</v>
      </c>
      <c r="AQ446" t="str">
        <f t="shared" si="26"/>
        <v>Does not function Non functioning water point</v>
      </c>
      <c r="AR446" s="72" t="s">
        <v>194</v>
      </c>
      <c r="AU446" s="72" t="s">
        <v>194</v>
      </c>
      <c r="AV446" s="72" t="s">
        <v>194</v>
      </c>
      <c r="AY446" s="72" t="s">
        <v>194</v>
      </c>
      <c r="BB446" s="72" t="s">
        <v>194</v>
      </c>
      <c r="BD446" s="72" t="s">
        <v>194</v>
      </c>
      <c r="BE446"/>
      <c r="BF446" s="72" t="s">
        <v>194</v>
      </c>
      <c r="BG446" s="80" t="s">
        <v>196</v>
      </c>
      <c r="BI446" s="81" t="str">
        <f t="shared" si="27"/>
        <v xml:space="preserve">Turbidity </v>
      </c>
      <c r="BN446">
        <v>0</v>
      </c>
      <c r="BO446">
        <v>0</v>
      </c>
      <c r="BP446" s="72" t="s">
        <v>194</v>
      </c>
      <c r="BR446" s="72" t="s">
        <v>194</v>
      </c>
      <c r="BT446">
        <v>0</v>
      </c>
      <c r="BU446">
        <v>0</v>
      </c>
      <c r="BV446" s="72" t="s">
        <v>194</v>
      </c>
      <c r="BW446" s="72" t="s">
        <v>550</v>
      </c>
      <c r="BX446" t="s">
        <v>4455</v>
      </c>
    </row>
    <row r="447" spans="1:76" x14ac:dyDescent="0.45">
      <c r="A447" t="s">
        <v>4456</v>
      </c>
      <c r="B447" t="s">
        <v>176</v>
      </c>
      <c r="C447" t="s">
        <v>996</v>
      </c>
      <c r="D447" t="s">
        <v>4457</v>
      </c>
      <c r="E447" t="s">
        <v>4458</v>
      </c>
      <c r="F447" t="s">
        <v>4459</v>
      </c>
      <c r="G447">
        <v>9</v>
      </c>
      <c r="H447" s="72" t="s">
        <v>4402</v>
      </c>
      <c r="I447" s="72" t="s">
        <v>182</v>
      </c>
      <c r="J447" s="72" t="s">
        <v>183</v>
      </c>
      <c r="K447" s="72" t="s">
        <v>220</v>
      </c>
      <c r="L447" s="72" t="s">
        <v>220</v>
      </c>
      <c r="M447" s="72" t="s">
        <v>4442</v>
      </c>
      <c r="N447" s="72"/>
      <c r="O447" s="72"/>
      <c r="P447" s="72" t="s">
        <v>4460</v>
      </c>
      <c r="Q447" s="72" t="s">
        <v>4461</v>
      </c>
      <c r="R447" s="72" t="s">
        <v>4462</v>
      </c>
      <c r="S447" s="72" t="s">
        <v>4463</v>
      </c>
      <c r="T447" s="72" t="s">
        <v>4464</v>
      </c>
      <c r="U447" s="72" t="s">
        <v>226</v>
      </c>
      <c r="V447" s="72" t="s">
        <v>176</v>
      </c>
      <c r="W447">
        <v>150</v>
      </c>
      <c r="X447">
        <v>150</v>
      </c>
      <c r="Y447">
        <v>0</v>
      </c>
      <c r="Z447">
        <v>74</v>
      </c>
      <c r="AA447">
        <v>370</v>
      </c>
      <c r="AB447">
        <v>0</v>
      </c>
      <c r="AC447" s="72" t="s">
        <v>191</v>
      </c>
      <c r="AD447" s="72" t="s">
        <v>192</v>
      </c>
      <c r="AE447" s="72" t="s">
        <v>176</v>
      </c>
      <c r="AF447" s="81" t="str">
        <f t="shared" si="24"/>
        <v>Afridev Handpump</v>
      </c>
      <c r="AG447" s="72" t="s">
        <v>193</v>
      </c>
      <c r="AH447" s="72" t="s">
        <v>191</v>
      </c>
      <c r="AI447" s="72" t="s">
        <v>16432</v>
      </c>
      <c r="AL447" t="str">
        <f t="shared" si="25"/>
        <v>Protected</v>
      </c>
      <c r="AM447">
        <v>2006</v>
      </c>
      <c r="AN447" s="72" t="s">
        <v>191</v>
      </c>
      <c r="AQ447" t="str">
        <f t="shared" si="26"/>
        <v xml:space="preserve">Normal </v>
      </c>
      <c r="AR447" s="72" t="s">
        <v>191</v>
      </c>
      <c r="AS447">
        <v>1</v>
      </c>
      <c r="AT447">
        <v>30</v>
      </c>
      <c r="AU447" s="72" t="s">
        <v>195</v>
      </c>
      <c r="AV447" s="72" t="s">
        <v>194</v>
      </c>
      <c r="AY447" s="72" t="s">
        <v>191</v>
      </c>
      <c r="AZ447">
        <v>719</v>
      </c>
      <c r="BA447" s="72" t="s">
        <v>93</v>
      </c>
      <c r="BB447" s="72" t="s">
        <v>194</v>
      </c>
      <c r="BD447" s="72" t="s">
        <v>191</v>
      </c>
      <c r="BE447" s="73">
        <v>0.32</v>
      </c>
      <c r="BF447" s="72" t="s">
        <v>194</v>
      </c>
      <c r="BG447" s="80" t="s">
        <v>196</v>
      </c>
      <c r="BI447" s="81" t="str">
        <f t="shared" si="27"/>
        <v xml:space="preserve">Turbidity </v>
      </c>
      <c r="BN447">
        <v>53</v>
      </c>
      <c r="BO447">
        <v>24</v>
      </c>
      <c r="BP447" s="72" t="s">
        <v>194</v>
      </c>
      <c r="BR447" s="72" t="s">
        <v>194</v>
      </c>
      <c r="BT447">
        <v>20</v>
      </c>
      <c r="BU447">
        <v>6</v>
      </c>
      <c r="BV447" s="72" t="s">
        <v>191</v>
      </c>
      <c r="BW447" s="72" t="s">
        <v>197</v>
      </c>
      <c r="BX447" t="s">
        <v>4465</v>
      </c>
    </row>
    <row r="448" spans="1:76" x14ac:dyDescent="0.45">
      <c r="A448" t="s">
        <v>4466</v>
      </c>
      <c r="B448" t="s">
        <v>176</v>
      </c>
      <c r="C448" t="s">
        <v>230</v>
      </c>
      <c r="D448" t="s">
        <v>4467</v>
      </c>
      <c r="E448" t="s">
        <v>4468</v>
      </c>
      <c r="F448" t="s">
        <v>4469</v>
      </c>
      <c r="G448">
        <v>9</v>
      </c>
      <c r="H448" s="72" t="s">
        <v>4402</v>
      </c>
      <c r="I448" s="72" t="s">
        <v>182</v>
      </c>
      <c r="J448" s="72" t="s">
        <v>183</v>
      </c>
      <c r="K448" s="72" t="s">
        <v>220</v>
      </c>
      <c r="L448" s="72" t="s">
        <v>3520</v>
      </c>
      <c r="M448" s="72" t="s">
        <v>4197</v>
      </c>
      <c r="N448" s="72"/>
      <c r="O448" s="72"/>
      <c r="P448" s="72" t="s">
        <v>4470</v>
      </c>
      <c r="Q448" s="72" t="s">
        <v>4471</v>
      </c>
      <c r="R448" s="72" t="s">
        <v>3747</v>
      </c>
      <c r="S448" s="72" t="s">
        <v>4472</v>
      </c>
      <c r="T448" s="72"/>
      <c r="U448" s="72" t="s">
        <v>251</v>
      </c>
      <c r="V448" s="72" t="s">
        <v>176</v>
      </c>
      <c r="W448">
        <v>152</v>
      </c>
      <c r="X448">
        <v>152</v>
      </c>
      <c r="Y448">
        <v>0</v>
      </c>
      <c r="Z448">
        <v>0</v>
      </c>
      <c r="AA448">
        <v>760</v>
      </c>
      <c r="AB448">
        <v>0</v>
      </c>
      <c r="AC448" s="72" t="s">
        <v>191</v>
      </c>
      <c r="AD448" s="72" t="s">
        <v>192</v>
      </c>
      <c r="AE448" s="72" t="s">
        <v>176</v>
      </c>
      <c r="AF448" s="81" t="str">
        <f t="shared" si="24"/>
        <v>Afridev Handpump</v>
      </c>
      <c r="AG448" s="72" t="s">
        <v>193</v>
      </c>
      <c r="AH448" s="72" t="s">
        <v>191</v>
      </c>
      <c r="AI448" s="72" t="s">
        <v>16432</v>
      </c>
      <c r="AL448" t="str">
        <f t="shared" si="25"/>
        <v>Protected</v>
      </c>
      <c r="AM448">
        <v>2013</v>
      </c>
      <c r="AN448" s="72" t="s">
        <v>194</v>
      </c>
      <c r="AO448" s="72" t="s">
        <v>549</v>
      </c>
      <c r="AP448" s="72" t="s">
        <v>176</v>
      </c>
      <c r="AQ448" t="str">
        <f t="shared" si="26"/>
        <v>Does not function Non functioning water point</v>
      </c>
      <c r="AR448" s="72" t="s">
        <v>194</v>
      </c>
      <c r="AU448" s="72" t="s">
        <v>194</v>
      </c>
      <c r="AV448" s="72" t="s">
        <v>194</v>
      </c>
      <c r="AY448" s="72" t="s">
        <v>194</v>
      </c>
      <c r="BB448" s="72" t="s">
        <v>194</v>
      </c>
      <c r="BD448" s="72" t="s">
        <v>194</v>
      </c>
      <c r="BE448"/>
      <c r="BF448" s="72" t="s">
        <v>194</v>
      </c>
      <c r="BG448" s="80" t="s">
        <v>196</v>
      </c>
      <c r="BI448" s="81" t="str">
        <f t="shared" si="27"/>
        <v xml:space="preserve">Turbidity </v>
      </c>
      <c r="BN448">
        <v>0</v>
      </c>
      <c r="BO448">
        <v>0</v>
      </c>
      <c r="BP448" s="72" t="s">
        <v>194</v>
      </c>
      <c r="BR448" s="72" t="s">
        <v>194</v>
      </c>
      <c r="BT448">
        <v>0</v>
      </c>
      <c r="BU448">
        <v>0</v>
      </c>
      <c r="BV448" s="72" t="s">
        <v>194</v>
      </c>
      <c r="BW448" s="72" t="s">
        <v>550</v>
      </c>
      <c r="BX448" t="s">
        <v>4473</v>
      </c>
    </row>
    <row r="449" spans="1:76" x14ac:dyDescent="0.45">
      <c r="A449" t="s">
        <v>4474</v>
      </c>
      <c r="B449" t="s">
        <v>176</v>
      </c>
      <c r="C449" t="s">
        <v>230</v>
      </c>
      <c r="D449" t="s">
        <v>4475</v>
      </c>
      <c r="E449" t="s">
        <v>4476</v>
      </c>
      <c r="F449" t="s">
        <v>1832</v>
      </c>
      <c r="G449">
        <v>9</v>
      </c>
      <c r="H449" s="72" t="s">
        <v>4402</v>
      </c>
      <c r="I449" s="72" t="s">
        <v>182</v>
      </c>
      <c r="J449" s="72" t="s">
        <v>183</v>
      </c>
      <c r="K449" s="72" t="s">
        <v>220</v>
      </c>
      <c r="L449" s="72" t="s">
        <v>1344</v>
      </c>
      <c r="M449" s="72" t="s">
        <v>4423</v>
      </c>
      <c r="N449" s="72"/>
      <c r="O449" s="72"/>
      <c r="P449" s="72" t="s">
        <v>4477</v>
      </c>
      <c r="Q449" s="72" t="s">
        <v>4478</v>
      </c>
      <c r="R449" s="72" t="s">
        <v>4479</v>
      </c>
      <c r="S449" s="72" t="s">
        <v>4480</v>
      </c>
      <c r="T449" s="72" t="s">
        <v>4481</v>
      </c>
      <c r="U449" s="72" t="s">
        <v>226</v>
      </c>
      <c r="V449" s="72" t="s">
        <v>176</v>
      </c>
      <c r="W449">
        <v>233</v>
      </c>
      <c r="X449">
        <v>218</v>
      </c>
      <c r="Y449">
        <v>15</v>
      </c>
      <c r="Z449">
        <v>515</v>
      </c>
      <c r="AA449">
        <v>1090</v>
      </c>
      <c r="AB449">
        <v>75</v>
      </c>
      <c r="AC449" s="72" t="s">
        <v>191</v>
      </c>
      <c r="AD449" s="72" t="s">
        <v>192</v>
      </c>
      <c r="AE449" s="72" t="s">
        <v>176</v>
      </c>
      <c r="AF449" s="81" t="str">
        <f t="shared" si="24"/>
        <v>Afridev Handpump</v>
      </c>
      <c r="AG449" s="72" t="s">
        <v>193</v>
      </c>
      <c r="AH449" s="72" t="s">
        <v>191</v>
      </c>
      <c r="AI449" s="72" t="s">
        <v>16432</v>
      </c>
      <c r="AL449" t="str">
        <f t="shared" si="25"/>
        <v>Protected</v>
      </c>
      <c r="AM449">
        <v>2015</v>
      </c>
      <c r="AN449" s="72" t="s">
        <v>191</v>
      </c>
      <c r="AQ449" t="str">
        <f t="shared" si="26"/>
        <v xml:space="preserve">Poor </v>
      </c>
      <c r="AR449" s="72" t="s">
        <v>194</v>
      </c>
      <c r="AU449" s="72" t="s">
        <v>195</v>
      </c>
      <c r="AV449" s="72" t="s">
        <v>194</v>
      </c>
      <c r="AY449" s="72" t="s">
        <v>191</v>
      </c>
      <c r="AZ449">
        <v>1746</v>
      </c>
      <c r="BA449" s="72" t="s">
        <v>93</v>
      </c>
      <c r="BB449" s="72" t="s">
        <v>194</v>
      </c>
      <c r="BD449" s="72" t="s">
        <v>191</v>
      </c>
      <c r="BE449" s="73">
        <v>0.12</v>
      </c>
      <c r="BF449" s="72" t="s">
        <v>191</v>
      </c>
      <c r="BG449" s="72" t="s">
        <v>196</v>
      </c>
      <c r="BH449" s="72" t="s">
        <v>176</v>
      </c>
      <c r="BI449" s="81" t="str">
        <f t="shared" si="27"/>
        <v xml:space="preserve">Turbidity </v>
      </c>
      <c r="BJ449" s="72" t="s">
        <v>191</v>
      </c>
      <c r="BN449">
        <v>120</v>
      </c>
      <c r="BO449">
        <v>24</v>
      </c>
      <c r="BP449" s="72" t="s">
        <v>194</v>
      </c>
      <c r="BR449" s="72" t="s">
        <v>194</v>
      </c>
      <c r="BT449">
        <v>60</v>
      </c>
      <c r="BU449">
        <v>10</v>
      </c>
      <c r="BV449" s="72" t="s">
        <v>191</v>
      </c>
      <c r="BW449" s="72" t="s">
        <v>227</v>
      </c>
      <c r="BX449" t="s">
        <v>4482</v>
      </c>
    </row>
    <row r="450" spans="1:76" x14ac:dyDescent="0.45">
      <c r="A450" t="s">
        <v>4483</v>
      </c>
      <c r="B450" t="s">
        <v>176</v>
      </c>
      <c r="C450" t="s">
        <v>230</v>
      </c>
      <c r="D450" t="s">
        <v>4484</v>
      </c>
      <c r="E450" t="s">
        <v>4485</v>
      </c>
      <c r="F450" t="s">
        <v>709</v>
      </c>
      <c r="G450">
        <v>9</v>
      </c>
      <c r="H450" s="72" t="s">
        <v>4402</v>
      </c>
      <c r="I450" s="72" t="s">
        <v>182</v>
      </c>
      <c r="J450" s="72" t="s">
        <v>183</v>
      </c>
      <c r="K450" s="72" t="s">
        <v>220</v>
      </c>
      <c r="L450" s="72" t="s">
        <v>1344</v>
      </c>
      <c r="M450" s="72" t="s">
        <v>4423</v>
      </c>
      <c r="N450" s="72"/>
      <c r="O450" s="72"/>
      <c r="P450" s="72" t="s">
        <v>4486</v>
      </c>
      <c r="Q450" s="72" t="s">
        <v>4487</v>
      </c>
      <c r="R450" s="72" t="s">
        <v>3747</v>
      </c>
      <c r="S450" s="72" t="s">
        <v>4488</v>
      </c>
      <c r="T450" s="72" t="s">
        <v>1979</v>
      </c>
      <c r="U450" s="72" t="s">
        <v>226</v>
      </c>
      <c r="V450" s="72" t="s">
        <v>176</v>
      </c>
      <c r="W450">
        <v>233</v>
      </c>
      <c r="X450">
        <v>218</v>
      </c>
      <c r="Y450">
        <v>15</v>
      </c>
      <c r="Z450">
        <v>590</v>
      </c>
      <c r="AA450">
        <v>1090</v>
      </c>
      <c r="AB450">
        <v>75</v>
      </c>
      <c r="AC450" s="72" t="s">
        <v>191</v>
      </c>
      <c r="AD450" s="72" t="s">
        <v>192</v>
      </c>
      <c r="AE450" s="72" t="s">
        <v>176</v>
      </c>
      <c r="AF450" s="81" t="str">
        <f t="shared" si="24"/>
        <v>Afridev Handpump</v>
      </c>
      <c r="AG450" s="72" t="s">
        <v>193</v>
      </c>
      <c r="AH450" s="72" t="s">
        <v>191</v>
      </c>
      <c r="AI450" s="72" t="s">
        <v>16432</v>
      </c>
      <c r="AL450" t="str">
        <f t="shared" si="25"/>
        <v>Protected</v>
      </c>
      <c r="AM450">
        <v>2016</v>
      </c>
      <c r="AN450" s="72" t="s">
        <v>191</v>
      </c>
      <c r="AQ450" t="str">
        <f t="shared" si="26"/>
        <v xml:space="preserve">Poor </v>
      </c>
      <c r="AR450" s="72" t="s">
        <v>191</v>
      </c>
      <c r="AS450">
        <v>3</v>
      </c>
      <c r="AT450">
        <v>7</v>
      </c>
      <c r="AU450" s="72" t="s">
        <v>195</v>
      </c>
      <c r="AV450" s="72" t="s">
        <v>194</v>
      </c>
      <c r="AY450" s="72" t="s">
        <v>191</v>
      </c>
      <c r="AZ450">
        <v>1745</v>
      </c>
      <c r="BA450" s="72" t="s">
        <v>93</v>
      </c>
      <c r="BB450" s="72" t="s">
        <v>194</v>
      </c>
      <c r="BD450" s="72" t="s">
        <v>191</v>
      </c>
      <c r="BE450" s="73">
        <v>0.57999999999999996</v>
      </c>
      <c r="BF450" s="72" t="s">
        <v>191</v>
      </c>
      <c r="BG450" s="72" t="s">
        <v>196</v>
      </c>
      <c r="BH450" s="72" t="s">
        <v>176</v>
      </c>
      <c r="BI450" s="81" t="str">
        <f t="shared" si="27"/>
        <v xml:space="preserve">Turbidity </v>
      </c>
      <c r="BJ450" s="72" t="s">
        <v>191</v>
      </c>
      <c r="BN450">
        <v>183</v>
      </c>
      <c r="BO450">
        <v>24</v>
      </c>
      <c r="BP450" s="72" t="s">
        <v>194</v>
      </c>
      <c r="BR450" s="72" t="s">
        <v>194</v>
      </c>
      <c r="BT450">
        <v>20</v>
      </c>
      <c r="BU450">
        <v>6</v>
      </c>
      <c r="BV450" s="72" t="s">
        <v>191</v>
      </c>
      <c r="BW450" s="72" t="s">
        <v>227</v>
      </c>
      <c r="BX450" t="s">
        <v>4489</v>
      </c>
    </row>
    <row r="451" spans="1:76" x14ac:dyDescent="0.45">
      <c r="A451" t="s">
        <v>4490</v>
      </c>
      <c r="B451" t="s">
        <v>176</v>
      </c>
      <c r="C451" t="s">
        <v>230</v>
      </c>
      <c r="D451" t="s">
        <v>4491</v>
      </c>
      <c r="E451" t="s">
        <v>4492</v>
      </c>
      <c r="F451" t="s">
        <v>3853</v>
      </c>
      <c r="G451">
        <v>9</v>
      </c>
      <c r="H451" s="72" t="s">
        <v>4493</v>
      </c>
      <c r="I451" s="72" t="s">
        <v>182</v>
      </c>
      <c r="J451" s="72" t="s">
        <v>183</v>
      </c>
      <c r="K451" s="72" t="s">
        <v>220</v>
      </c>
      <c r="L451" s="72" t="s">
        <v>220</v>
      </c>
      <c r="M451" s="72" t="s">
        <v>4494</v>
      </c>
      <c r="N451" s="72"/>
      <c r="O451" s="72"/>
      <c r="P451" s="72" t="s">
        <v>4495</v>
      </c>
      <c r="Q451" s="72" t="s">
        <v>4496</v>
      </c>
      <c r="R451" s="72" t="s">
        <v>1104</v>
      </c>
      <c r="S451" s="72" t="s">
        <v>4497</v>
      </c>
      <c r="T451" s="72"/>
      <c r="U451" s="72" t="s">
        <v>226</v>
      </c>
      <c r="V451" s="72" t="s">
        <v>176</v>
      </c>
      <c r="W451">
        <v>183</v>
      </c>
      <c r="X451">
        <v>183</v>
      </c>
      <c r="Y451">
        <v>0</v>
      </c>
      <c r="Z451">
        <v>865</v>
      </c>
      <c r="AA451">
        <v>915</v>
      </c>
      <c r="AB451">
        <v>0</v>
      </c>
      <c r="AC451" s="72" t="s">
        <v>191</v>
      </c>
      <c r="AD451" s="72" t="s">
        <v>192</v>
      </c>
      <c r="AE451" s="72" t="s">
        <v>176</v>
      </c>
      <c r="AF451" s="81" t="str">
        <f t="shared" ref="AF451:AF514" si="28">CONCATENATE(AD451,AE451)</f>
        <v>Afridev Handpump</v>
      </c>
      <c r="AG451" s="72" t="s">
        <v>193</v>
      </c>
      <c r="AH451" s="72" t="s">
        <v>191</v>
      </c>
      <c r="AI451" s="72" t="s">
        <v>16432</v>
      </c>
      <c r="AL451" t="str">
        <f t="shared" ref="AL451:AL514" si="29">CONCATENATE(AI451,AJ451,AK451)</f>
        <v>Protected</v>
      </c>
      <c r="AM451">
        <v>2013</v>
      </c>
      <c r="AN451" s="72" t="s">
        <v>191</v>
      </c>
      <c r="AQ451" t="str">
        <f t="shared" ref="AQ451:AQ514" si="30">CONCATENATE(BW451," ",AO451,AP451)</f>
        <v xml:space="preserve">Normal </v>
      </c>
      <c r="AR451" s="72" t="s">
        <v>191</v>
      </c>
      <c r="AS451">
        <v>2</v>
      </c>
      <c r="AT451">
        <v>2</v>
      </c>
      <c r="AU451" s="72" t="s">
        <v>195</v>
      </c>
      <c r="AV451" s="72" t="s">
        <v>194</v>
      </c>
      <c r="AY451" s="72" t="s">
        <v>191</v>
      </c>
      <c r="AZ451">
        <v>1747</v>
      </c>
      <c r="BA451" s="72" t="s">
        <v>93</v>
      </c>
      <c r="BB451" s="72" t="s">
        <v>194</v>
      </c>
      <c r="BD451" s="72" t="s">
        <v>191</v>
      </c>
      <c r="BE451" s="73">
        <v>1.38</v>
      </c>
      <c r="BF451" s="72" t="s">
        <v>191</v>
      </c>
      <c r="BG451" s="72" t="s">
        <v>196</v>
      </c>
      <c r="BH451" s="72" t="s">
        <v>176</v>
      </c>
      <c r="BI451" s="81" t="str">
        <f t="shared" ref="BI451:BI514" si="31">CONCATENATE(BG451," ",BH451)</f>
        <v xml:space="preserve">Turbidity </v>
      </c>
      <c r="BJ451" s="72" t="s">
        <v>191</v>
      </c>
      <c r="BN451">
        <v>90</v>
      </c>
      <c r="BO451">
        <v>24</v>
      </c>
      <c r="BP451" s="72" t="s">
        <v>194</v>
      </c>
      <c r="BR451" s="72" t="s">
        <v>194</v>
      </c>
      <c r="BT451">
        <v>40</v>
      </c>
      <c r="BU451">
        <v>8</v>
      </c>
      <c r="BV451" s="72" t="s">
        <v>191</v>
      </c>
      <c r="BW451" s="72" t="s">
        <v>197</v>
      </c>
      <c r="BX451" t="s">
        <v>4498</v>
      </c>
    </row>
    <row r="452" spans="1:76" x14ac:dyDescent="0.45">
      <c r="A452" t="s">
        <v>4499</v>
      </c>
      <c r="B452" t="s">
        <v>176</v>
      </c>
      <c r="C452" t="s">
        <v>230</v>
      </c>
      <c r="D452" t="s">
        <v>4500</v>
      </c>
      <c r="E452" t="s">
        <v>4501</v>
      </c>
      <c r="F452" t="s">
        <v>4502</v>
      </c>
      <c r="G452">
        <v>9</v>
      </c>
      <c r="H452" s="72" t="s">
        <v>4493</v>
      </c>
      <c r="I452" s="72" t="s">
        <v>182</v>
      </c>
      <c r="J452" s="72" t="s">
        <v>183</v>
      </c>
      <c r="K452" s="72" t="s">
        <v>220</v>
      </c>
      <c r="L452" s="72" t="s">
        <v>4503</v>
      </c>
      <c r="M452" s="72" t="s">
        <v>4504</v>
      </c>
      <c r="N452" s="72"/>
      <c r="O452" s="72"/>
      <c r="P452" s="72" t="s">
        <v>4505</v>
      </c>
      <c r="Q452" s="72" t="s">
        <v>4506</v>
      </c>
      <c r="R452" s="72" t="s">
        <v>4507</v>
      </c>
      <c r="S452" s="72" t="s">
        <v>4508</v>
      </c>
      <c r="T452" s="72"/>
      <c r="U452" s="72" t="s">
        <v>226</v>
      </c>
      <c r="V452" s="72" t="s">
        <v>176</v>
      </c>
      <c r="W452">
        <v>150</v>
      </c>
      <c r="X452">
        <v>20</v>
      </c>
      <c r="Y452">
        <v>130</v>
      </c>
      <c r="Z452">
        <v>100</v>
      </c>
      <c r="AA452">
        <v>100</v>
      </c>
      <c r="AB452">
        <v>650</v>
      </c>
      <c r="AC452" s="72" t="s">
        <v>191</v>
      </c>
      <c r="AD452" s="72" t="s">
        <v>192</v>
      </c>
      <c r="AE452" s="72" t="s">
        <v>176</v>
      </c>
      <c r="AF452" s="81" t="str">
        <f t="shared" si="28"/>
        <v>Afridev Handpump</v>
      </c>
      <c r="AG452" s="72" t="s">
        <v>193</v>
      </c>
      <c r="AH452" s="72" t="s">
        <v>191</v>
      </c>
      <c r="AI452" s="72" t="s">
        <v>16432</v>
      </c>
      <c r="AL452" t="str">
        <f t="shared" si="29"/>
        <v>Protected</v>
      </c>
      <c r="AM452">
        <v>2015</v>
      </c>
      <c r="AN452" s="72" t="s">
        <v>191</v>
      </c>
      <c r="AQ452" t="str">
        <f t="shared" si="30"/>
        <v xml:space="preserve">Poor </v>
      </c>
      <c r="AR452" s="72" t="s">
        <v>191</v>
      </c>
      <c r="AS452">
        <v>2</v>
      </c>
      <c r="AT452">
        <v>2</v>
      </c>
      <c r="AU452" s="72" t="s">
        <v>195</v>
      </c>
      <c r="AV452" s="72" t="s">
        <v>194</v>
      </c>
      <c r="AY452" s="72" t="s">
        <v>191</v>
      </c>
      <c r="AZ452">
        <v>1740</v>
      </c>
      <c r="BA452" s="72" t="s">
        <v>93</v>
      </c>
      <c r="BB452" s="72" t="s">
        <v>194</v>
      </c>
      <c r="BD452" s="72" t="s">
        <v>191</v>
      </c>
      <c r="BE452" s="73">
        <v>0.52</v>
      </c>
      <c r="BF452" s="72" t="s">
        <v>191</v>
      </c>
      <c r="BG452" s="72" t="s">
        <v>196</v>
      </c>
      <c r="BH452" s="72" t="s">
        <v>176</v>
      </c>
      <c r="BI452" s="81" t="str">
        <f t="shared" si="31"/>
        <v xml:space="preserve">Turbidity </v>
      </c>
      <c r="BJ452" s="72" t="s">
        <v>191</v>
      </c>
      <c r="BN452">
        <v>540</v>
      </c>
      <c r="BO452">
        <v>24</v>
      </c>
      <c r="BP452" s="72" t="s">
        <v>194</v>
      </c>
      <c r="BR452" s="72" t="s">
        <v>194</v>
      </c>
      <c r="BT452">
        <v>40</v>
      </c>
      <c r="BU452">
        <v>8</v>
      </c>
      <c r="BV452" s="72" t="s">
        <v>194</v>
      </c>
      <c r="BW452" s="72" t="s">
        <v>227</v>
      </c>
      <c r="BX452" t="s">
        <v>4509</v>
      </c>
    </row>
    <row r="453" spans="1:76" x14ac:dyDescent="0.45">
      <c r="A453" t="s">
        <v>4510</v>
      </c>
      <c r="B453" t="s">
        <v>176</v>
      </c>
      <c r="C453" t="s">
        <v>230</v>
      </c>
      <c r="D453" t="s">
        <v>4511</v>
      </c>
      <c r="E453" t="s">
        <v>4512</v>
      </c>
      <c r="F453" t="s">
        <v>4377</v>
      </c>
      <c r="G453">
        <v>9</v>
      </c>
      <c r="H453" s="72" t="s">
        <v>4493</v>
      </c>
      <c r="I453" s="72" t="s">
        <v>182</v>
      </c>
      <c r="J453" s="72" t="s">
        <v>183</v>
      </c>
      <c r="K453" s="72" t="s">
        <v>220</v>
      </c>
      <c r="L453" s="72" t="s">
        <v>4503</v>
      </c>
      <c r="M453" s="72" t="s">
        <v>4504</v>
      </c>
      <c r="N453" s="72"/>
      <c r="O453" s="72"/>
      <c r="P453" s="72" t="s">
        <v>4513</v>
      </c>
      <c r="Q453" s="72" t="s">
        <v>4514</v>
      </c>
      <c r="R453" s="72" t="s">
        <v>4515</v>
      </c>
      <c r="S453" s="72" t="s">
        <v>4516</v>
      </c>
      <c r="T453" s="72"/>
      <c r="U453" s="72" t="s">
        <v>176</v>
      </c>
      <c r="V453" s="72" t="s">
        <v>2726</v>
      </c>
      <c r="W453">
        <v>150</v>
      </c>
      <c r="X453">
        <v>20</v>
      </c>
      <c r="Y453">
        <v>130</v>
      </c>
      <c r="Z453">
        <v>650</v>
      </c>
      <c r="AA453">
        <v>100</v>
      </c>
      <c r="AB453">
        <v>650</v>
      </c>
      <c r="AC453" s="72" t="s">
        <v>194</v>
      </c>
      <c r="AF453" s="81" t="str">
        <f t="shared" si="28"/>
        <v/>
      </c>
      <c r="AJ453" s="72" t="s">
        <v>867</v>
      </c>
      <c r="AK453" s="72" t="s">
        <v>176</v>
      </c>
      <c r="AL453" t="str">
        <f t="shared" si="29"/>
        <v>Unprotected well</v>
      </c>
      <c r="AQ453" t="str">
        <f t="shared" si="30"/>
        <v xml:space="preserve"> </v>
      </c>
      <c r="BE453"/>
      <c r="BI453" s="81" t="str">
        <f t="shared" si="31"/>
        <v xml:space="preserve"> </v>
      </c>
      <c r="BX453" t="s">
        <v>4517</v>
      </c>
    </row>
    <row r="454" spans="1:76" x14ac:dyDescent="0.45">
      <c r="A454" t="s">
        <v>4518</v>
      </c>
      <c r="B454" t="s">
        <v>176</v>
      </c>
      <c r="C454" t="s">
        <v>230</v>
      </c>
      <c r="D454" t="s">
        <v>4519</v>
      </c>
      <c r="E454" t="s">
        <v>4520</v>
      </c>
      <c r="F454" t="s">
        <v>2182</v>
      </c>
      <c r="G454">
        <v>9</v>
      </c>
      <c r="H454" s="72" t="s">
        <v>4493</v>
      </c>
      <c r="I454" s="72" t="s">
        <v>182</v>
      </c>
      <c r="J454" s="72" t="s">
        <v>183</v>
      </c>
      <c r="K454" s="72" t="s">
        <v>220</v>
      </c>
      <c r="L454" s="72" t="s">
        <v>4503</v>
      </c>
      <c r="M454" s="72" t="s">
        <v>4504</v>
      </c>
      <c r="N454" s="72"/>
      <c r="O454" s="72"/>
      <c r="P454" s="72" t="s">
        <v>4521</v>
      </c>
      <c r="Q454" s="72" t="s">
        <v>4522</v>
      </c>
      <c r="R454" s="72" t="s">
        <v>4523</v>
      </c>
      <c r="S454" s="72" t="s">
        <v>4524</v>
      </c>
      <c r="T454" s="72"/>
      <c r="U454" s="72" t="s">
        <v>745</v>
      </c>
      <c r="V454" s="72" t="s">
        <v>176</v>
      </c>
      <c r="W454">
        <v>150</v>
      </c>
      <c r="X454">
        <v>20</v>
      </c>
      <c r="Y454">
        <v>130</v>
      </c>
      <c r="Z454">
        <v>0</v>
      </c>
      <c r="AA454">
        <v>100</v>
      </c>
      <c r="AB454">
        <v>650</v>
      </c>
      <c r="AC454" s="72" t="s">
        <v>191</v>
      </c>
      <c r="AD454" s="72" t="s">
        <v>192</v>
      </c>
      <c r="AE454" s="72" t="s">
        <v>176</v>
      </c>
      <c r="AF454" s="81" t="str">
        <f t="shared" si="28"/>
        <v>Afridev Handpump</v>
      </c>
      <c r="AG454" s="72" t="s">
        <v>193</v>
      </c>
      <c r="AH454" s="72" t="s">
        <v>191</v>
      </c>
      <c r="AI454" s="72" t="s">
        <v>16432</v>
      </c>
      <c r="AL454" t="str">
        <f t="shared" si="29"/>
        <v>Protected</v>
      </c>
      <c r="AM454">
        <v>2013</v>
      </c>
      <c r="AN454" s="72" t="s">
        <v>194</v>
      </c>
      <c r="AO454" s="72" t="s">
        <v>549</v>
      </c>
      <c r="AP454" s="72" t="s">
        <v>176</v>
      </c>
      <c r="AQ454" t="str">
        <f t="shared" si="30"/>
        <v>Does not function Non functioning water point</v>
      </c>
      <c r="AR454" s="72" t="s">
        <v>191</v>
      </c>
      <c r="AS454">
        <v>0</v>
      </c>
      <c r="AT454">
        <v>0</v>
      </c>
      <c r="AU454" s="72" t="s">
        <v>194</v>
      </c>
      <c r="AV454" s="72" t="s">
        <v>194</v>
      </c>
      <c r="AY454" s="72" t="s">
        <v>194</v>
      </c>
      <c r="BB454" s="72" t="s">
        <v>194</v>
      </c>
      <c r="BD454" s="72" t="s">
        <v>194</v>
      </c>
      <c r="BE454"/>
      <c r="BF454" s="72" t="s">
        <v>194</v>
      </c>
      <c r="BG454" s="80" t="s">
        <v>196</v>
      </c>
      <c r="BI454" s="81" t="str">
        <f t="shared" si="31"/>
        <v xml:space="preserve">Turbidity </v>
      </c>
      <c r="BN454">
        <v>0</v>
      </c>
      <c r="BO454">
        <v>0</v>
      </c>
      <c r="BP454" s="72" t="s">
        <v>194</v>
      </c>
      <c r="BR454" s="72" t="s">
        <v>194</v>
      </c>
      <c r="BT454">
        <v>0</v>
      </c>
      <c r="BU454">
        <v>0</v>
      </c>
      <c r="BV454" s="72" t="s">
        <v>194</v>
      </c>
      <c r="BW454" s="72" t="s">
        <v>550</v>
      </c>
      <c r="BX454" t="s">
        <v>4525</v>
      </c>
    </row>
    <row r="455" spans="1:76" x14ac:dyDescent="0.45">
      <c r="A455" t="s">
        <v>4526</v>
      </c>
      <c r="B455" t="s">
        <v>176</v>
      </c>
      <c r="C455" t="s">
        <v>284</v>
      </c>
      <c r="D455" t="s">
        <v>4527</v>
      </c>
      <c r="E455" t="s">
        <v>4528</v>
      </c>
      <c r="F455" t="s">
        <v>4529</v>
      </c>
      <c r="G455">
        <v>9</v>
      </c>
      <c r="H455" s="72" t="s">
        <v>4493</v>
      </c>
      <c r="I455" s="72" t="s">
        <v>182</v>
      </c>
      <c r="J455" s="72" t="s">
        <v>183</v>
      </c>
      <c r="K455" s="72" t="s">
        <v>184</v>
      </c>
      <c r="L455" s="72" t="s">
        <v>2926</v>
      </c>
      <c r="M455" s="72" t="s">
        <v>2926</v>
      </c>
      <c r="N455" s="72"/>
      <c r="O455" s="72"/>
      <c r="P455" s="72" t="s">
        <v>4530</v>
      </c>
      <c r="Q455" s="72" t="s">
        <v>4531</v>
      </c>
      <c r="R455" s="72" t="s">
        <v>1287</v>
      </c>
      <c r="S455" s="72" t="s">
        <v>4532</v>
      </c>
      <c r="T455" s="72" t="s">
        <v>4533</v>
      </c>
      <c r="U455" s="72" t="s">
        <v>251</v>
      </c>
      <c r="V455" s="72" t="s">
        <v>176</v>
      </c>
      <c r="W455">
        <v>70</v>
      </c>
      <c r="X455">
        <v>0</v>
      </c>
      <c r="Y455">
        <v>70</v>
      </c>
      <c r="Z455">
        <v>0</v>
      </c>
      <c r="AA455">
        <v>0</v>
      </c>
      <c r="AB455">
        <v>428</v>
      </c>
      <c r="AC455" s="72" t="s">
        <v>191</v>
      </c>
      <c r="AD455" s="72" t="s">
        <v>192</v>
      </c>
      <c r="AE455" s="72" t="s">
        <v>176</v>
      </c>
      <c r="AF455" s="81" t="str">
        <f t="shared" si="28"/>
        <v>Afridev Handpump</v>
      </c>
      <c r="AG455" s="72" t="s">
        <v>193</v>
      </c>
      <c r="AH455" s="72" t="s">
        <v>194</v>
      </c>
      <c r="AI455" s="72" t="s">
        <v>16433</v>
      </c>
      <c r="AL455" t="str">
        <f t="shared" si="29"/>
        <v>Unprotected</v>
      </c>
      <c r="AM455">
        <v>2000</v>
      </c>
      <c r="AN455" s="72" t="s">
        <v>194</v>
      </c>
      <c r="AO455" s="72" t="s">
        <v>549</v>
      </c>
      <c r="AP455" s="72" t="s">
        <v>176</v>
      </c>
      <c r="AQ455" t="str">
        <f t="shared" si="30"/>
        <v>Does not function Non functioning water point</v>
      </c>
      <c r="AR455" s="72" t="s">
        <v>191</v>
      </c>
      <c r="AS455">
        <v>1</v>
      </c>
      <c r="AT455">
        <v>365</v>
      </c>
      <c r="AU455" s="72" t="s">
        <v>194</v>
      </c>
      <c r="AV455" s="72" t="s">
        <v>194</v>
      </c>
      <c r="AY455" s="72" t="s">
        <v>194</v>
      </c>
      <c r="BB455" s="72" t="s">
        <v>194</v>
      </c>
      <c r="BD455" s="72" t="s">
        <v>194</v>
      </c>
      <c r="BE455"/>
      <c r="BF455" s="72" t="s">
        <v>194</v>
      </c>
      <c r="BG455" s="80" t="s">
        <v>196</v>
      </c>
      <c r="BI455" s="81" t="str">
        <f t="shared" si="31"/>
        <v xml:space="preserve">Turbidity </v>
      </c>
      <c r="BN455">
        <v>0</v>
      </c>
      <c r="BO455">
        <v>0</v>
      </c>
      <c r="BP455" s="72" t="s">
        <v>194</v>
      </c>
      <c r="BR455" s="72" t="s">
        <v>194</v>
      </c>
      <c r="BT455">
        <v>0</v>
      </c>
      <c r="BU455">
        <v>0</v>
      </c>
      <c r="BV455" s="72" t="s">
        <v>194</v>
      </c>
      <c r="BW455" s="72" t="s">
        <v>550</v>
      </c>
      <c r="BX455" t="s">
        <v>4534</v>
      </c>
    </row>
    <row r="456" spans="1:76" x14ac:dyDescent="0.45">
      <c r="A456" t="s">
        <v>4535</v>
      </c>
      <c r="B456" t="s">
        <v>176</v>
      </c>
      <c r="C456" t="s">
        <v>284</v>
      </c>
      <c r="D456" t="s">
        <v>4536</v>
      </c>
      <c r="E456" t="s">
        <v>4537</v>
      </c>
      <c r="F456" t="s">
        <v>4538</v>
      </c>
      <c r="G456">
        <v>9</v>
      </c>
      <c r="H456" s="72" t="s">
        <v>4493</v>
      </c>
      <c r="I456" s="72" t="s">
        <v>182</v>
      </c>
      <c r="J456" s="72" t="s">
        <v>183</v>
      </c>
      <c r="K456" s="72" t="s">
        <v>184</v>
      </c>
      <c r="L456" s="72" t="s">
        <v>2926</v>
      </c>
      <c r="M456" s="72" t="s">
        <v>2926</v>
      </c>
      <c r="N456" s="72"/>
      <c r="O456" s="72"/>
      <c r="P456" s="72" t="s">
        <v>4539</v>
      </c>
      <c r="Q456" s="72" t="s">
        <v>4540</v>
      </c>
      <c r="R456" s="72" t="s">
        <v>248</v>
      </c>
      <c r="S456" s="72" t="s">
        <v>4541</v>
      </c>
      <c r="T456" s="72" t="s">
        <v>4542</v>
      </c>
      <c r="U456" s="72" t="s">
        <v>176</v>
      </c>
      <c r="V456" s="72" t="s">
        <v>4543</v>
      </c>
      <c r="W456">
        <v>70</v>
      </c>
      <c r="X456">
        <v>0</v>
      </c>
      <c r="Y456">
        <v>70</v>
      </c>
      <c r="Z456">
        <v>142</v>
      </c>
      <c r="AA456">
        <v>0</v>
      </c>
      <c r="AB456">
        <v>0</v>
      </c>
      <c r="AC456" s="72" t="s">
        <v>194</v>
      </c>
      <c r="AF456" s="81" t="str">
        <f t="shared" si="28"/>
        <v/>
      </c>
      <c r="AJ456" s="72" t="s">
        <v>424</v>
      </c>
      <c r="AK456" s="72" t="s">
        <v>176</v>
      </c>
      <c r="AL456" t="str">
        <f t="shared" si="29"/>
        <v>Unprotected Spring</v>
      </c>
      <c r="AQ456" t="str">
        <f t="shared" si="30"/>
        <v xml:space="preserve"> </v>
      </c>
      <c r="BE456"/>
      <c r="BI456" s="81" t="str">
        <f t="shared" si="31"/>
        <v xml:space="preserve"> </v>
      </c>
      <c r="BX456" t="s">
        <v>4544</v>
      </c>
    </row>
    <row r="457" spans="1:76" x14ac:dyDescent="0.45">
      <c r="A457" t="s">
        <v>4545</v>
      </c>
      <c r="B457" t="s">
        <v>176</v>
      </c>
      <c r="C457" t="s">
        <v>284</v>
      </c>
      <c r="D457" t="s">
        <v>4546</v>
      </c>
      <c r="E457" t="s">
        <v>4547</v>
      </c>
      <c r="F457" t="s">
        <v>4548</v>
      </c>
      <c r="G457">
        <v>9</v>
      </c>
      <c r="H457" s="72" t="s">
        <v>4493</v>
      </c>
      <c r="I457" s="72" t="s">
        <v>182</v>
      </c>
      <c r="J457" s="72" t="s">
        <v>183</v>
      </c>
      <c r="K457" s="72" t="s">
        <v>184</v>
      </c>
      <c r="L457" s="72" t="s">
        <v>2926</v>
      </c>
      <c r="M457" s="72" t="s">
        <v>2926</v>
      </c>
      <c r="N457" s="72"/>
      <c r="O457" s="72"/>
      <c r="P457" s="72" t="s">
        <v>4549</v>
      </c>
      <c r="Q457" s="72" t="s">
        <v>4550</v>
      </c>
      <c r="R457" s="72" t="s">
        <v>4551</v>
      </c>
      <c r="S457" s="72" t="s">
        <v>4552</v>
      </c>
      <c r="T457" s="72" t="s">
        <v>4533</v>
      </c>
      <c r="U457" s="72" t="s">
        <v>176</v>
      </c>
      <c r="V457" s="72" t="s">
        <v>4543</v>
      </c>
      <c r="W457">
        <v>70</v>
      </c>
      <c r="X457">
        <v>0</v>
      </c>
      <c r="Y457">
        <v>70</v>
      </c>
      <c r="Z457">
        <v>142</v>
      </c>
      <c r="AA457">
        <v>0</v>
      </c>
      <c r="AB457">
        <v>428</v>
      </c>
      <c r="AC457" s="72" t="s">
        <v>194</v>
      </c>
      <c r="AF457" s="81" t="str">
        <f t="shared" si="28"/>
        <v/>
      </c>
      <c r="AJ457" s="72" t="s">
        <v>424</v>
      </c>
      <c r="AK457" s="72" t="s">
        <v>176</v>
      </c>
      <c r="AL457" t="str">
        <f t="shared" si="29"/>
        <v>Unprotected Spring</v>
      </c>
      <c r="AQ457" t="str">
        <f t="shared" si="30"/>
        <v xml:space="preserve"> </v>
      </c>
      <c r="BE457"/>
      <c r="BI457" s="81" t="str">
        <f t="shared" si="31"/>
        <v xml:space="preserve"> </v>
      </c>
      <c r="BX457" t="s">
        <v>4553</v>
      </c>
    </row>
    <row r="458" spans="1:76" x14ac:dyDescent="0.45">
      <c r="A458" t="s">
        <v>4554</v>
      </c>
      <c r="B458" t="s">
        <v>176</v>
      </c>
      <c r="C458" t="s">
        <v>284</v>
      </c>
      <c r="D458" t="s">
        <v>4555</v>
      </c>
      <c r="E458" t="s">
        <v>4556</v>
      </c>
      <c r="F458" t="s">
        <v>4557</v>
      </c>
      <c r="G458">
        <v>9</v>
      </c>
      <c r="H458" s="72" t="s">
        <v>4493</v>
      </c>
      <c r="I458" s="72" t="s">
        <v>182</v>
      </c>
      <c r="J458" s="72" t="s">
        <v>183</v>
      </c>
      <c r="K458" s="72" t="s">
        <v>184</v>
      </c>
      <c r="L458" s="72" t="s">
        <v>2926</v>
      </c>
      <c r="M458" s="72" t="s">
        <v>2926</v>
      </c>
      <c r="N458" s="72"/>
      <c r="O458" s="72"/>
      <c r="P458" s="72" t="s">
        <v>4558</v>
      </c>
      <c r="Q458" s="72" t="s">
        <v>4559</v>
      </c>
      <c r="R458" s="72" t="s">
        <v>4560</v>
      </c>
      <c r="S458" s="72" t="s">
        <v>4561</v>
      </c>
      <c r="T458" s="72" t="s">
        <v>4562</v>
      </c>
      <c r="U458" s="72" t="s">
        <v>176</v>
      </c>
      <c r="V458" s="72" t="s">
        <v>4543</v>
      </c>
      <c r="W458">
        <v>70</v>
      </c>
      <c r="X458">
        <v>0</v>
      </c>
      <c r="Y458">
        <v>70</v>
      </c>
      <c r="Z458">
        <v>142</v>
      </c>
      <c r="AA458">
        <v>0</v>
      </c>
      <c r="AB458">
        <v>428</v>
      </c>
      <c r="AC458" s="72" t="s">
        <v>194</v>
      </c>
      <c r="AF458" s="81" t="str">
        <f t="shared" si="28"/>
        <v/>
      </c>
      <c r="AJ458" s="72" t="s">
        <v>424</v>
      </c>
      <c r="AK458" s="72" t="s">
        <v>176</v>
      </c>
      <c r="AL458" t="str">
        <f t="shared" si="29"/>
        <v>Unprotected Spring</v>
      </c>
      <c r="AQ458" t="str">
        <f t="shared" si="30"/>
        <v xml:space="preserve"> </v>
      </c>
      <c r="BE458"/>
      <c r="BI458" s="81" t="str">
        <f t="shared" si="31"/>
        <v xml:space="preserve"> </v>
      </c>
      <c r="BX458" t="s">
        <v>4563</v>
      </c>
    </row>
    <row r="459" spans="1:76" x14ac:dyDescent="0.45">
      <c r="A459" t="s">
        <v>4564</v>
      </c>
      <c r="B459" t="s">
        <v>176</v>
      </c>
      <c r="C459" t="s">
        <v>880</v>
      </c>
      <c r="D459" t="s">
        <v>4565</v>
      </c>
      <c r="E459" t="s">
        <v>4566</v>
      </c>
      <c r="F459" t="s">
        <v>1892</v>
      </c>
      <c r="G459">
        <v>9</v>
      </c>
      <c r="H459" s="72" t="s">
        <v>4493</v>
      </c>
      <c r="I459" s="72" t="s">
        <v>182</v>
      </c>
      <c r="J459" s="72" t="s">
        <v>183</v>
      </c>
      <c r="K459" s="72" t="s">
        <v>204</v>
      </c>
      <c r="L459" s="72" t="s">
        <v>1545</v>
      </c>
      <c r="M459" s="72" t="s">
        <v>4567</v>
      </c>
      <c r="N459" s="72"/>
      <c r="O459" s="72"/>
      <c r="P459" s="72" t="s">
        <v>4568</v>
      </c>
      <c r="Q459" s="72" t="s">
        <v>4569</v>
      </c>
      <c r="R459" s="72" t="s">
        <v>2265</v>
      </c>
      <c r="S459" s="72" t="s">
        <v>4570</v>
      </c>
      <c r="T459" s="72" t="s">
        <v>4571</v>
      </c>
      <c r="U459" s="72" t="s">
        <v>176</v>
      </c>
      <c r="V459" s="72" t="s">
        <v>4572</v>
      </c>
      <c r="W459">
        <v>30</v>
      </c>
      <c r="X459">
        <v>30</v>
      </c>
      <c r="Y459">
        <v>0</v>
      </c>
      <c r="Z459">
        <v>150</v>
      </c>
      <c r="AA459">
        <v>150</v>
      </c>
      <c r="AB459">
        <v>0</v>
      </c>
      <c r="AC459" s="72" t="s">
        <v>191</v>
      </c>
      <c r="AD459" s="72" t="s">
        <v>192</v>
      </c>
      <c r="AE459" s="72" t="s">
        <v>176</v>
      </c>
      <c r="AF459" s="81" t="str">
        <f t="shared" si="28"/>
        <v>Afridev Handpump</v>
      </c>
      <c r="AG459" s="72" t="s">
        <v>193</v>
      </c>
      <c r="AH459" s="72" t="s">
        <v>191</v>
      </c>
      <c r="AI459" s="72" t="s">
        <v>16432</v>
      </c>
      <c r="AL459" t="str">
        <f t="shared" si="29"/>
        <v>Protected</v>
      </c>
      <c r="AM459">
        <v>2002</v>
      </c>
      <c r="AN459" s="72" t="s">
        <v>191</v>
      </c>
      <c r="AQ459" t="str">
        <f t="shared" si="30"/>
        <v xml:space="preserve">Normal </v>
      </c>
      <c r="AR459" s="72" t="s">
        <v>194</v>
      </c>
      <c r="AU459" s="72" t="s">
        <v>195</v>
      </c>
      <c r="AV459" s="72" t="s">
        <v>194</v>
      </c>
      <c r="AY459" s="72" t="s">
        <v>191</v>
      </c>
      <c r="AZ459">
        <v>828</v>
      </c>
      <c r="BA459" s="72" t="s">
        <v>93</v>
      </c>
      <c r="BB459" s="72" t="s">
        <v>194</v>
      </c>
      <c r="BD459" s="72" t="s">
        <v>191</v>
      </c>
      <c r="BE459" s="73">
        <v>0.66</v>
      </c>
      <c r="BF459" s="72" t="s">
        <v>191</v>
      </c>
      <c r="BG459" s="72" t="s">
        <v>196</v>
      </c>
      <c r="BH459" s="72" t="s">
        <v>176</v>
      </c>
      <c r="BI459" s="81" t="str">
        <f t="shared" si="31"/>
        <v xml:space="preserve">Turbidity </v>
      </c>
      <c r="BJ459" s="72" t="s">
        <v>191</v>
      </c>
      <c r="BN459">
        <v>45</v>
      </c>
      <c r="BO459">
        <v>24</v>
      </c>
      <c r="BP459" s="72" t="s">
        <v>194</v>
      </c>
      <c r="BR459" s="72" t="s">
        <v>194</v>
      </c>
      <c r="BT459">
        <v>40</v>
      </c>
      <c r="BU459">
        <v>5</v>
      </c>
      <c r="BV459" s="72" t="s">
        <v>191</v>
      </c>
      <c r="BW459" s="72" t="s">
        <v>197</v>
      </c>
      <c r="BX459" t="s">
        <v>4573</v>
      </c>
    </row>
    <row r="460" spans="1:76" x14ac:dyDescent="0.45">
      <c r="A460" t="s">
        <v>4574</v>
      </c>
      <c r="B460" t="s">
        <v>176</v>
      </c>
      <c r="C460" t="s">
        <v>880</v>
      </c>
      <c r="D460" t="s">
        <v>4575</v>
      </c>
      <c r="E460" t="s">
        <v>4576</v>
      </c>
      <c r="F460" t="s">
        <v>4577</v>
      </c>
      <c r="G460">
        <v>9</v>
      </c>
      <c r="H460" s="72" t="s">
        <v>4493</v>
      </c>
      <c r="I460" s="72" t="s">
        <v>182</v>
      </c>
      <c r="J460" s="72" t="s">
        <v>183</v>
      </c>
      <c r="K460" s="72" t="s">
        <v>204</v>
      </c>
      <c r="L460" s="72" t="s">
        <v>1545</v>
      </c>
      <c r="M460" s="72" t="s">
        <v>4578</v>
      </c>
      <c r="N460" s="72"/>
      <c r="O460" s="72"/>
      <c r="P460" s="72" t="s">
        <v>4579</v>
      </c>
      <c r="Q460" s="72" t="s">
        <v>4580</v>
      </c>
      <c r="R460" s="72" t="s">
        <v>1636</v>
      </c>
      <c r="S460" s="72" t="s">
        <v>4581</v>
      </c>
      <c r="T460" s="72" t="s">
        <v>888</v>
      </c>
      <c r="U460" s="72" t="s">
        <v>176</v>
      </c>
      <c r="V460" s="72" t="s">
        <v>4582</v>
      </c>
      <c r="W460">
        <v>50</v>
      </c>
      <c r="X460">
        <v>50</v>
      </c>
      <c r="Y460">
        <v>0</v>
      </c>
      <c r="Z460">
        <v>250</v>
      </c>
      <c r="AA460">
        <v>250</v>
      </c>
      <c r="AB460">
        <v>0</v>
      </c>
      <c r="AC460" s="72" t="s">
        <v>191</v>
      </c>
      <c r="AD460" s="72" t="s">
        <v>192</v>
      </c>
      <c r="AE460" s="72" t="s">
        <v>176</v>
      </c>
      <c r="AF460" s="81" t="str">
        <f t="shared" si="28"/>
        <v>Afridev Handpump</v>
      </c>
      <c r="AG460" s="72" t="s">
        <v>193</v>
      </c>
      <c r="AH460" s="72" t="s">
        <v>191</v>
      </c>
      <c r="AI460" s="72" t="s">
        <v>16432</v>
      </c>
      <c r="AL460" t="str">
        <f t="shared" si="29"/>
        <v>Protected</v>
      </c>
      <c r="AM460">
        <v>1998</v>
      </c>
      <c r="AN460" s="72" t="s">
        <v>191</v>
      </c>
      <c r="AQ460" t="str">
        <f t="shared" si="30"/>
        <v xml:space="preserve">Poor </v>
      </c>
      <c r="AR460" s="72" t="s">
        <v>194</v>
      </c>
      <c r="AU460" s="72" t="s">
        <v>195</v>
      </c>
      <c r="AV460" s="72" t="s">
        <v>194</v>
      </c>
      <c r="AY460" s="72" t="s">
        <v>191</v>
      </c>
      <c r="AZ460">
        <v>826</v>
      </c>
      <c r="BA460" s="72" t="s">
        <v>93</v>
      </c>
      <c r="BB460" s="72" t="s">
        <v>194</v>
      </c>
      <c r="BD460" s="72" t="s">
        <v>191</v>
      </c>
      <c r="BE460" s="73">
        <v>0.02</v>
      </c>
      <c r="BF460" s="72" t="s">
        <v>191</v>
      </c>
      <c r="BG460" s="72" t="s">
        <v>196</v>
      </c>
      <c r="BH460" s="72" t="s">
        <v>176</v>
      </c>
      <c r="BI460" s="81" t="str">
        <f t="shared" si="31"/>
        <v xml:space="preserve">Turbidity </v>
      </c>
      <c r="BJ460" s="72" t="s">
        <v>191</v>
      </c>
      <c r="BN460">
        <v>600</v>
      </c>
      <c r="BO460">
        <v>24</v>
      </c>
      <c r="BP460" s="72" t="s">
        <v>194</v>
      </c>
      <c r="BR460" s="72" t="s">
        <v>194</v>
      </c>
      <c r="BT460">
        <v>20</v>
      </c>
      <c r="BU460">
        <v>2</v>
      </c>
      <c r="BV460" s="72" t="s">
        <v>194</v>
      </c>
      <c r="BW460" s="72" t="s">
        <v>227</v>
      </c>
      <c r="BX460" t="s">
        <v>4583</v>
      </c>
    </row>
    <row r="461" spans="1:76" x14ac:dyDescent="0.45">
      <c r="A461" t="s">
        <v>4584</v>
      </c>
      <c r="B461" t="s">
        <v>176</v>
      </c>
      <c r="C461" t="s">
        <v>880</v>
      </c>
      <c r="D461" t="s">
        <v>4585</v>
      </c>
      <c r="E461" t="s">
        <v>4586</v>
      </c>
      <c r="F461" t="s">
        <v>4587</v>
      </c>
      <c r="G461">
        <v>9</v>
      </c>
      <c r="H461" s="72" t="s">
        <v>4493</v>
      </c>
      <c r="I461" s="72" t="s">
        <v>182</v>
      </c>
      <c r="J461" s="72" t="s">
        <v>183</v>
      </c>
      <c r="K461" s="72" t="s">
        <v>204</v>
      </c>
      <c r="L461" s="72" t="s">
        <v>1545</v>
      </c>
      <c r="M461" s="72" t="s">
        <v>4588</v>
      </c>
      <c r="N461" s="72"/>
      <c r="O461" s="72"/>
      <c r="P461" s="72" t="s">
        <v>4589</v>
      </c>
      <c r="Q461" s="72" t="s">
        <v>4590</v>
      </c>
      <c r="R461" s="72" t="s">
        <v>1626</v>
      </c>
      <c r="S461" s="72" t="s">
        <v>4591</v>
      </c>
      <c r="T461" s="72" t="s">
        <v>4592</v>
      </c>
      <c r="U461" s="72" t="s">
        <v>176</v>
      </c>
      <c r="V461" s="72" t="s">
        <v>1628</v>
      </c>
      <c r="W461">
        <v>45</v>
      </c>
      <c r="X461">
        <v>45</v>
      </c>
      <c r="Y461">
        <v>0</v>
      </c>
      <c r="Z461">
        <v>225</v>
      </c>
      <c r="AA461">
        <v>225</v>
      </c>
      <c r="AB461">
        <v>0</v>
      </c>
      <c r="AC461" s="72" t="s">
        <v>191</v>
      </c>
      <c r="AD461" s="72" t="s">
        <v>192</v>
      </c>
      <c r="AE461" s="72" t="s">
        <v>176</v>
      </c>
      <c r="AF461" s="81" t="str">
        <f t="shared" si="28"/>
        <v>Afridev Handpump</v>
      </c>
      <c r="AG461" s="72" t="s">
        <v>193</v>
      </c>
      <c r="AH461" s="72" t="s">
        <v>191</v>
      </c>
      <c r="AI461" s="72" t="s">
        <v>16432</v>
      </c>
      <c r="AL461" t="str">
        <f t="shared" si="29"/>
        <v>Protected</v>
      </c>
      <c r="AM461">
        <v>2008</v>
      </c>
      <c r="AN461" s="72" t="s">
        <v>191</v>
      </c>
      <c r="AQ461" t="str">
        <f t="shared" si="30"/>
        <v xml:space="preserve">Normal </v>
      </c>
      <c r="AR461" s="72" t="s">
        <v>194</v>
      </c>
      <c r="AU461" s="72" t="s">
        <v>195</v>
      </c>
      <c r="AV461" s="72" t="s">
        <v>194</v>
      </c>
      <c r="AY461" s="72" t="s">
        <v>191</v>
      </c>
      <c r="AZ461">
        <v>827</v>
      </c>
      <c r="BA461" s="72" t="s">
        <v>93</v>
      </c>
      <c r="BB461" s="72" t="s">
        <v>194</v>
      </c>
      <c r="BD461" s="72" t="s">
        <v>191</v>
      </c>
      <c r="BE461" s="73">
        <v>0.24</v>
      </c>
      <c r="BF461" s="72" t="s">
        <v>191</v>
      </c>
      <c r="BG461" s="72" t="s">
        <v>196</v>
      </c>
      <c r="BH461" s="72" t="s">
        <v>176</v>
      </c>
      <c r="BI461" s="81" t="str">
        <f t="shared" si="31"/>
        <v xml:space="preserve">Turbidity </v>
      </c>
      <c r="BJ461" s="72" t="s">
        <v>191</v>
      </c>
      <c r="BN461">
        <v>40</v>
      </c>
      <c r="BO461">
        <v>24</v>
      </c>
      <c r="BP461" s="72" t="s">
        <v>194</v>
      </c>
      <c r="BR461" s="72" t="s">
        <v>194</v>
      </c>
      <c r="BT461">
        <v>20</v>
      </c>
      <c r="BU461">
        <v>5</v>
      </c>
      <c r="BV461" s="72" t="s">
        <v>191</v>
      </c>
      <c r="BW461" s="72" t="s">
        <v>197</v>
      </c>
      <c r="BX461" t="s">
        <v>4593</v>
      </c>
    </row>
    <row r="462" spans="1:76" x14ac:dyDescent="0.45">
      <c r="A462" t="s">
        <v>4594</v>
      </c>
      <c r="B462" t="s">
        <v>176</v>
      </c>
      <c r="C462" t="s">
        <v>880</v>
      </c>
      <c r="D462" t="s">
        <v>4595</v>
      </c>
      <c r="E462" t="s">
        <v>4596</v>
      </c>
      <c r="F462" t="s">
        <v>2991</v>
      </c>
      <c r="G462">
        <v>9</v>
      </c>
      <c r="H462" s="72" t="s">
        <v>4493</v>
      </c>
      <c r="I462" s="72" t="s">
        <v>182</v>
      </c>
      <c r="J462" s="72" t="s">
        <v>183</v>
      </c>
      <c r="K462" s="72" t="s">
        <v>204</v>
      </c>
      <c r="L462" s="72" t="s">
        <v>1545</v>
      </c>
      <c r="M462" s="72" t="s">
        <v>4597</v>
      </c>
      <c r="N462" s="72"/>
      <c r="O462" s="72"/>
      <c r="P462" s="72" t="s">
        <v>4598</v>
      </c>
      <c r="Q462" s="72" t="s">
        <v>4599</v>
      </c>
      <c r="R462" s="72" t="s">
        <v>4600</v>
      </c>
      <c r="S462" s="72" t="s">
        <v>4601</v>
      </c>
      <c r="T462" s="72" t="s">
        <v>888</v>
      </c>
      <c r="U462" s="72" t="s">
        <v>176</v>
      </c>
      <c r="V462" s="72" t="s">
        <v>4284</v>
      </c>
      <c r="W462">
        <v>38</v>
      </c>
      <c r="X462">
        <v>38</v>
      </c>
      <c r="Y462">
        <v>0</v>
      </c>
      <c r="Z462">
        <v>190</v>
      </c>
      <c r="AA462">
        <v>190</v>
      </c>
      <c r="AB462">
        <v>0</v>
      </c>
      <c r="AC462" s="72" t="s">
        <v>191</v>
      </c>
      <c r="AD462" s="72" t="s">
        <v>192</v>
      </c>
      <c r="AE462" s="72" t="s">
        <v>176</v>
      </c>
      <c r="AF462" s="81" t="str">
        <f t="shared" si="28"/>
        <v>Afridev Handpump</v>
      </c>
      <c r="AG462" s="72" t="s">
        <v>193</v>
      </c>
      <c r="AH462" s="72" t="s">
        <v>191</v>
      </c>
      <c r="AI462" s="72" t="s">
        <v>16432</v>
      </c>
      <c r="AL462" t="str">
        <f t="shared" si="29"/>
        <v>Protected</v>
      </c>
      <c r="AM462">
        <v>2013</v>
      </c>
      <c r="AN462" s="72" t="s">
        <v>191</v>
      </c>
      <c r="AQ462" t="str">
        <f t="shared" si="30"/>
        <v xml:space="preserve">Normal </v>
      </c>
      <c r="AR462" s="72" t="s">
        <v>194</v>
      </c>
      <c r="AU462" s="72" t="s">
        <v>195</v>
      </c>
      <c r="AV462" s="72" t="s">
        <v>194</v>
      </c>
      <c r="AY462" s="72" t="s">
        <v>191</v>
      </c>
      <c r="AZ462">
        <v>825</v>
      </c>
      <c r="BA462" s="72" t="s">
        <v>93</v>
      </c>
      <c r="BB462" s="72" t="s">
        <v>194</v>
      </c>
      <c r="BD462" s="72" t="s">
        <v>191</v>
      </c>
      <c r="BE462" s="73">
        <v>0.18</v>
      </c>
      <c r="BF462" s="72" t="s">
        <v>191</v>
      </c>
      <c r="BG462" s="72" t="s">
        <v>196</v>
      </c>
      <c r="BH462" s="72" t="s">
        <v>176</v>
      </c>
      <c r="BI462" s="81" t="str">
        <f t="shared" si="31"/>
        <v xml:space="preserve">Turbidity </v>
      </c>
      <c r="BJ462" s="72" t="s">
        <v>191</v>
      </c>
      <c r="BN462">
        <v>40</v>
      </c>
      <c r="BO462">
        <v>24</v>
      </c>
      <c r="BP462" s="72" t="s">
        <v>194</v>
      </c>
      <c r="BR462" s="72" t="s">
        <v>194</v>
      </c>
      <c r="BT462">
        <v>20</v>
      </c>
      <c r="BU462">
        <v>4</v>
      </c>
      <c r="BV462" s="72" t="s">
        <v>191</v>
      </c>
      <c r="BW462" s="72" t="s">
        <v>197</v>
      </c>
      <c r="BX462" t="s">
        <v>4602</v>
      </c>
    </row>
    <row r="463" spans="1:76" x14ac:dyDescent="0.45">
      <c r="A463" t="s">
        <v>4603</v>
      </c>
      <c r="B463" t="s">
        <v>176</v>
      </c>
      <c r="C463" t="s">
        <v>284</v>
      </c>
      <c r="D463" t="s">
        <v>4604</v>
      </c>
      <c r="E463" t="s">
        <v>4605</v>
      </c>
      <c r="F463" t="s">
        <v>4606</v>
      </c>
      <c r="G463">
        <v>9</v>
      </c>
      <c r="H463" s="72" t="s">
        <v>4049</v>
      </c>
      <c r="I463" s="72" t="s">
        <v>182</v>
      </c>
      <c r="J463" s="72" t="s">
        <v>183</v>
      </c>
      <c r="K463" s="72" t="s">
        <v>184</v>
      </c>
      <c r="L463" s="72" t="s">
        <v>2926</v>
      </c>
      <c r="M463" s="72" t="s">
        <v>4269</v>
      </c>
      <c r="N463" s="72"/>
      <c r="O463" s="72"/>
      <c r="P463" s="72" t="s">
        <v>4607</v>
      </c>
      <c r="Q463" s="72" t="s">
        <v>4608</v>
      </c>
      <c r="R463" s="72" t="s">
        <v>4609</v>
      </c>
      <c r="S463" s="72" t="s">
        <v>4610</v>
      </c>
      <c r="T463" s="72" t="s">
        <v>4611</v>
      </c>
      <c r="U463" s="72" t="s">
        <v>251</v>
      </c>
      <c r="V463" s="72" t="s">
        <v>176</v>
      </c>
      <c r="W463">
        <v>90</v>
      </c>
      <c r="X463">
        <v>90</v>
      </c>
      <c r="Y463">
        <v>0</v>
      </c>
      <c r="Z463">
        <v>450</v>
      </c>
      <c r="AA463">
        <v>450</v>
      </c>
      <c r="AB463">
        <v>0</v>
      </c>
      <c r="AC463" s="72" t="s">
        <v>191</v>
      </c>
      <c r="AD463" s="72" t="s">
        <v>192</v>
      </c>
      <c r="AE463" s="72" t="s">
        <v>176</v>
      </c>
      <c r="AF463" s="81" t="str">
        <f t="shared" si="28"/>
        <v>Afridev Handpump</v>
      </c>
      <c r="AG463" s="72" t="s">
        <v>193</v>
      </c>
      <c r="AH463" s="72" t="s">
        <v>191</v>
      </c>
      <c r="AI463" s="72" t="s">
        <v>16432</v>
      </c>
      <c r="AL463" t="str">
        <f t="shared" si="29"/>
        <v>Protected</v>
      </c>
      <c r="AM463">
        <v>1996</v>
      </c>
      <c r="AN463" s="72" t="s">
        <v>191</v>
      </c>
      <c r="AQ463" t="str">
        <f t="shared" si="30"/>
        <v xml:space="preserve">Normal </v>
      </c>
      <c r="AR463" s="72" t="s">
        <v>194</v>
      </c>
      <c r="AU463" s="72" t="s">
        <v>195</v>
      </c>
      <c r="AV463" s="72" t="s">
        <v>194</v>
      </c>
      <c r="AY463" s="72" t="s">
        <v>191</v>
      </c>
      <c r="AZ463">
        <v>1928</v>
      </c>
      <c r="BA463" s="72" t="s">
        <v>93</v>
      </c>
      <c r="BB463" s="72" t="s">
        <v>194</v>
      </c>
      <c r="BD463" s="72" t="s">
        <v>191</v>
      </c>
      <c r="BE463" s="73">
        <v>0.2</v>
      </c>
      <c r="BF463" s="72" t="s">
        <v>194</v>
      </c>
      <c r="BG463" s="80" t="s">
        <v>196</v>
      </c>
      <c r="BI463" s="81" t="str">
        <f t="shared" si="31"/>
        <v xml:space="preserve">Turbidity </v>
      </c>
      <c r="BN463">
        <v>80</v>
      </c>
      <c r="BO463">
        <v>24</v>
      </c>
      <c r="BP463" s="72" t="s">
        <v>194</v>
      </c>
      <c r="BR463" s="72" t="s">
        <v>194</v>
      </c>
      <c r="BT463">
        <v>20</v>
      </c>
      <c r="BU463">
        <v>4</v>
      </c>
      <c r="BV463" s="72" t="s">
        <v>191</v>
      </c>
      <c r="BW463" s="72" t="s">
        <v>197</v>
      </c>
      <c r="BX463" t="s">
        <v>4612</v>
      </c>
    </row>
    <row r="464" spans="1:76" x14ac:dyDescent="0.45">
      <c r="A464" t="s">
        <v>4613</v>
      </c>
      <c r="B464" t="s">
        <v>176</v>
      </c>
      <c r="C464" t="s">
        <v>284</v>
      </c>
      <c r="D464" t="s">
        <v>4614</v>
      </c>
      <c r="E464" t="s">
        <v>4615</v>
      </c>
      <c r="F464" t="s">
        <v>830</v>
      </c>
      <c r="G464">
        <v>9</v>
      </c>
      <c r="H464" s="72" t="s">
        <v>4049</v>
      </c>
      <c r="I464" s="72" t="s">
        <v>182</v>
      </c>
      <c r="J464" s="72" t="s">
        <v>183</v>
      </c>
      <c r="K464" s="72" t="s">
        <v>184</v>
      </c>
      <c r="L464" s="72" t="s">
        <v>2926</v>
      </c>
      <c r="M464" s="72" t="s">
        <v>4616</v>
      </c>
      <c r="N464" s="72"/>
      <c r="O464" s="72"/>
      <c r="P464" s="72" t="s">
        <v>4617</v>
      </c>
      <c r="Q464" s="72" t="s">
        <v>4618</v>
      </c>
      <c r="R464" s="72" t="s">
        <v>4619</v>
      </c>
      <c r="S464" s="72" t="s">
        <v>4620</v>
      </c>
      <c r="T464" s="72" t="s">
        <v>4621</v>
      </c>
      <c r="U464" s="72" t="s">
        <v>251</v>
      </c>
      <c r="V464" s="72" t="s">
        <v>176</v>
      </c>
      <c r="W464">
        <v>90</v>
      </c>
      <c r="X464">
        <v>90</v>
      </c>
      <c r="Y464">
        <v>0</v>
      </c>
      <c r="Z464">
        <v>226</v>
      </c>
      <c r="AA464">
        <v>450</v>
      </c>
      <c r="AB464">
        <v>0</v>
      </c>
      <c r="AC464" s="72" t="s">
        <v>191</v>
      </c>
      <c r="AD464" s="72" t="s">
        <v>192</v>
      </c>
      <c r="AE464" s="72" t="s">
        <v>176</v>
      </c>
      <c r="AF464" s="81" t="str">
        <f t="shared" si="28"/>
        <v>Afridev Handpump</v>
      </c>
      <c r="AG464" s="72" t="s">
        <v>193</v>
      </c>
      <c r="AH464" s="72" t="s">
        <v>191</v>
      </c>
      <c r="AI464" s="72" t="s">
        <v>16432</v>
      </c>
      <c r="AL464" t="str">
        <f t="shared" si="29"/>
        <v>Protected</v>
      </c>
      <c r="AM464">
        <v>2014</v>
      </c>
      <c r="AN464" s="72" t="s">
        <v>191</v>
      </c>
      <c r="AQ464" t="str">
        <f t="shared" si="30"/>
        <v xml:space="preserve">Normal </v>
      </c>
      <c r="AR464" s="72" t="s">
        <v>194</v>
      </c>
      <c r="AU464" s="72" t="s">
        <v>195</v>
      </c>
      <c r="AV464" s="72" t="s">
        <v>194</v>
      </c>
      <c r="AY464" s="72" t="s">
        <v>191</v>
      </c>
      <c r="AZ464">
        <v>1927</v>
      </c>
      <c r="BA464" s="72" t="s">
        <v>93</v>
      </c>
      <c r="BB464" s="72" t="s">
        <v>194</v>
      </c>
      <c r="BD464" s="72" t="s">
        <v>191</v>
      </c>
      <c r="BE464" s="73">
        <v>0.19</v>
      </c>
      <c r="BF464" s="72" t="s">
        <v>194</v>
      </c>
      <c r="BG464" s="80" t="s">
        <v>196</v>
      </c>
      <c r="BI464" s="81" t="str">
        <f t="shared" si="31"/>
        <v xml:space="preserve">Turbidity </v>
      </c>
      <c r="BN464">
        <v>50</v>
      </c>
      <c r="BO464">
        <v>24</v>
      </c>
      <c r="BP464" s="72" t="s">
        <v>194</v>
      </c>
      <c r="BR464" s="72" t="s">
        <v>194</v>
      </c>
      <c r="BT464">
        <v>40</v>
      </c>
      <c r="BU464">
        <v>41</v>
      </c>
      <c r="BV464" s="72" t="s">
        <v>191</v>
      </c>
      <c r="BW464" s="72" t="s">
        <v>197</v>
      </c>
      <c r="BX464" t="s">
        <v>4622</v>
      </c>
    </row>
    <row r="465" spans="1:76" x14ac:dyDescent="0.45">
      <c r="A465" t="s">
        <v>4623</v>
      </c>
      <c r="B465" t="s">
        <v>176</v>
      </c>
      <c r="C465" t="s">
        <v>284</v>
      </c>
      <c r="D465" t="s">
        <v>4624</v>
      </c>
      <c r="E465" t="s">
        <v>4625</v>
      </c>
      <c r="F465" t="s">
        <v>4626</v>
      </c>
      <c r="G465">
        <v>9</v>
      </c>
      <c r="H465" s="72" t="s">
        <v>4049</v>
      </c>
      <c r="I465" s="72" t="s">
        <v>182</v>
      </c>
      <c r="J465" s="72" t="s">
        <v>183</v>
      </c>
      <c r="K465" s="72" t="s">
        <v>184</v>
      </c>
      <c r="L465" s="72" t="s">
        <v>2926</v>
      </c>
      <c r="M465" s="72" t="s">
        <v>4616</v>
      </c>
      <c r="N465" s="72"/>
      <c r="O465" s="72"/>
      <c r="P465" s="72" t="s">
        <v>4627</v>
      </c>
      <c r="Q465" s="72" t="s">
        <v>4628</v>
      </c>
      <c r="R465" s="72" t="s">
        <v>4629</v>
      </c>
      <c r="S465" s="72" t="s">
        <v>4630</v>
      </c>
      <c r="T465" s="72" t="s">
        <v>4631</v>
      </c>
      <c r="U465" s="72" t="s">
        <v>226</v>
      </c>
      <c r="V465" s="72" t="s">
        <v>176</v>
      </c>
      <c r="W465">
        <v>90</v>
      </c>
      <c r="X465">
        <v>90</v>
      </c>
      <c r="Y465">
        <v>0</v>
      </c>
      <c r="Z465">
        <v>45</v>
      </c>
      <c r="AA465">
        <v>90</v>
      </c>
      <c r="AB465">
        <v>0</v>
      </c>
      <c r="AC465" s="72" t="s">
        <v>191</v>
      </c>
      <c r="AD465" s="72" t="s">
        <v>192</v>
      </c>
      <c r="AE465" s="72" t="s">
        <v>176</v>
      </c>
      <c r="AF465" s="81" t="str">
        <f t="shared" si="28"/>
        <v>Afridev Handpump</v>
      </c>
      <c r="AG465" s="72" t="s">
        <v>193</v>
      </c>
      <c r="AH465" s="72" t="s">
        <v>191</v>
      </c>
      <c r="AI465" s="72" t="s">
        <v>16432</v>
      </c>
      <c r="AL465" t="str">
        <f t="shared" si="29"/>
        <v>Protected</v>
      </c>
      <c r="AM465">
        <v>2014</v>
      </c>
      <c r="AN465" s="72" t="s">
        <v>191</v>
      </c>
      <c r="AQ465" t="str">
        <f t="shared" si="30"/>
        <v xml:space="preserve">Poor </v>
      </c>
      <c r="AR465" s="72" t="s">
        <v>194</v>
      </c>
      <c r="AU465" s="72" t="s">
        <v>195</v>
      </c>
      <c r="AV465" s="72" t="s">
        <v>194</v>
      </c>
      <c r="AY465" s="72" t="s">
        <v>191</v>
      </c>
      <c r="AZ465">
        <v>1925</v>
      </c>
      <c r="BA465" s="72" t="s">
        <v>93</v>
      </c>
      <c r="BB465" s="72" t="s">
        <v>194</v>
      </c>
      <c r="BD465" s="72" t="s">
        <v>191</v>
      </c>
      <c r="BE465" s="73">
        <v>0.31</v>
      </c>
      <c r="BF465" s="72" t="s">
        <v>194</v>
      </c>
      <c r="BG465" s="80" t="s">
        <v>196</v>
      </c>
      <c r="BI465" s="81" t="str">
        <f t="shared" si="31"/>
        <v xml:space="preserve">Turbidity </v>
      </c>
      <c r="BN465">
        <v>60</v>
      </c>
      <c r="BO465">
        <v>24</v>
      </c>
      <c r="BP465" s="72" t="s">
        <v>194</v>
      </c>
      <c r="BR465" s="72" t="s">
        <v>194</v>
      </c>
      <c r="BT465">
        <v>40</v>
      </c>
      <c r="BU465">
        <v>4</v>
      </c>
      <c r="BV465" s="72" t="s">
        <v>191</v>
      </c>
      <c r="BW465" s="72" t="s">
        <v>227</v>
      </c>
      <c r="BX465" t="s">
        <v>4632</v>
      </c>
    </row>
    <row r="466" spans="1:76" x14ac:dyDescent="0.45">
      <c r="A466" t="s">
        <v>4633</v>
      </c>
      <c r="B466" t="s">
        <v>176</v>
      </c>
      <c r="C466" t="s">
        <v>284</v>
      </c>
      <c r="D466" t="s">
        <v>4634</v>
      </c>
      <c r="E466" t="s">
        <v>4635</v>
      </c>
      <c r="F466" t="s">
        <v>4636</v>
      </c>
      <c r="G466">
        <v>9</v>
      </c>
      <c r="H466" s="72" t="s">
        <v>3447</v>
      </c>
      <c r="I466" s="72" t="s">
        <v>182</v>
      </c>
      <c r="J466" s="72" t="s">
        <v>183</v>
      </c>
      <c r="K466" s="72" t="s">
        <v>184</v>
      </c>
      <c r="L466" s="72" t="s">
        <v>2926</v>
      </c>
      <c r="M466" s="72" t="s">
        <v>4637</v>
      </c>
      <c r="N466" s="72"/>
      <c r="O466" s="72"/>
      <c r="P466" s="72" t="s">
        <v>4638</v>
      </c>
      <c r="Q466" s="72" t="s">
        <v>4639</v>
      </c>
      <c r="R466" s="72" t="s">
        <v>4640</v>
      </c>
      <c r="S466" s="72" t="s">
        <v>4641</v>
      </c>
      <c r="T466" s="72" t="s">
        <v>4642</v>
      </c>
      <c r="U466" s="72" t="s">
        <v>251</v>
      </c>
      <c r="V466" s="72" t="s">
        <v>176</v>
      </c>
      <c r="W466">
        <v>70</v>
      </c>
      <c r="X466">
        <v>70</v>
      </c>
      <c r="Y466">
        <v>0</v>
      </c>
      <c r="Z466">
        <v>350</v>
      </c>
      <c r="AA466">
        <v>350</v>
      </c>
      <c r="AB466">
        <v>0</v>
      </c>
      <c r="AC466" s="72" t="s">
        <v>191</v>
      </c>
      <c r="AD466" s="72" t="s">
        <v>192</v>
      </c>
      <c r="AE466" s="72" t="s">
        <v>176</v>
      </c>
      <c r="AF466" s="81" t="str">
        <f t="shared" si="28"/>
        <v>Afridev Handpump</v>
      </c>
      <c r="AG466" s="72" t="s">
        <v>193</v>
      </c>
      <c r="AH466" s="72" t="s">
        <v>191</v>
      </c>
      <c r="AI466" s="72" t="s">
        <v>16432</v>
      </c>
      <c r="AL466" t="str">
        <f t="shared" si="29"/>
        <v>Protected</v>
      </c>
      <c r="AM466">
        <v>2014</v>
      </c>
      <c r="AN466" s="72" t="s">
        <v>191</v>
      </c>
      <c r="AQ466" t="str">
        <f t="shared" si="30"/>
        <v xml:space="preserve">Normal </v>
      </c>
      <c r="AR466" s="72" t="s">
        <v>194</v>
      </c>
      <c r="AU466" s="72" t="s">
        <v>195</v>
      </c>
      <c r="AV466" s="72" t="s">
        <v>194</v>
      </c>
      <c r="AY466" s="72" t="s">
        <v>191</v>
      </c>
      <c r="AZ466">
        <v>1924</v>
      </c>
      <c r="BA466" s="72" t="s">
        <v>93</v>
      </c>
      <c r="BB466" s="72" t="s">
        <v>194</v>
      </c>
      <c r="BD466" s="72" t="s">
        <v>191</v>
      </c>
      <c r="BE466" s="73">
        <v>0.33</v>
      </c>
      <c r="BF466" s="72" t="s">
        <v>194</v>
      </c>
      <c r="BG466" s="80" t="s">
        <v>196</v>
      </c>
      <c r="BI466" s="81" t="str">
        <f t="shared" si="31"/>
        <v xml:space="preserve">Turbidity </v>
      </c>
      <c r="BN466">
        <v>60</v>
      </c>
      <c r="BO466">
        <v>24</v>
      </c>
      <c r="BP466" s="72" t="s">
        <v>194</v>
      </c>
      <c r="BR466" s="72" t="s">
        <v>194</v>
      </c>
      <c r="BT466">
        <v>40</v>
      </c>
      <c r="BU466">
        <v>4</v>
      </c>
      <c r="BV466" s="72" t="s">
        <v>191</v>
      </c>
      <c r="BW466" s="72" t="s">
        <v>197</v>
      </c>
      <c r="BX466" t="s">
        <v>4643</v>
      </c>
    </row>
    <row r="467" spans="1:76" x14ac:dyDescent="0.45">
      <c r="A467" t="s">
        <v>4644</v>
      </c>
      <c r="B467" t="s">
        <v>176</v>
      </c>
      <c r="C467" t="s">
        <v>284</v>
      </c>
      <c r="D467" t="s">
        <v>4645</v>
      </c>
      <c r="E467" t="s">
        <v>4646</v>
      </c>
      <c r="F467" t="s">
        <v>3725</v>
      </c>
      <c r="G467">
        <v>9</v>
      </c>
      <c r="H467" s="72" t="s">
        <v>3447</v>
      </c>
      <c r="I467" s="72" t="s">
        <v>182</v>
      </c>
      <c r="J467" s="72" t="s">
        <v>183</v>
      </c>
      <c r="K467" s="72" t="s">
        <v>184</v>
      </c>
      <c r="L467" s="72" t="s">
        <v>2926</v>
      </c>
      <c r="M467" s="72" t="s">
        <v>3906</v>
      </c>
      <c r="N467" s="72"/>
      <c r="O467" s="72"/>
      <c r="P467" s="72" t="s">
        <v>4647</v>
      </c>
      <c r="Q467" s="72" t="s">
        <v>4648</v>
      </c>
      <c r="R467" s="72" t="s">
        <v>4649</v>
      </c>
      <c r="S467" s="72" t="s">
        <v>4650</v>
      </c>
      <c r="T467" s="72" t="s">
        <v>4651</v>
      </c>
      <c r="U467" s="72" t="s">
        <v>733</v>
      </c>
      <c r="V467" s="72" t="s">
        <v>176</v>
      </c>
      <c r="W467">
        <v>100</v>
      </c>
      <c r="X467">
        <v>200</v>
      </c>
      <c r="Y467">
        <v>100</v>
      </c>
      <c r="Z467">
        <v>500</v>
      </c>
      <c r="AA467">
        <v>1000</v>
      </c>
      <c r="AB467">
        <v>500</v>
      </c>
      <c r="AC467" s="72" t="s">
        <v>191</v>
      </c>
      <c r="AD467" s="72" t="s">
        <v>192</v>
      </c>
      <c r="AE467" s="72" t="s">
        <v>176</v>
      </c>
      <c r="AF467" s="81" t="str">
        <f t="shared" si="28"/>
        <v>Afridev Handpump</v>
      </c>
      <c r="AG467" s="72" t="s">
        <v>193</v>
      </c>
      <c r="AH467" s="72" t="s">
        <v>191</v>
      </c>
      <c r="AI467" s="72" t="s">
        <v>16432</v>
      </c>
      <c r="AL467" t="str">
        <f t="shared" si="29"/>
        <v>Protected</v>
      </c>
      <c r="AM467">
        <v>2019</v>
      </c>
      <c r="AN467" s="72" t="s">
        <v>191</v>
      </c>
      <c r="AQ467" t="str">
        <f t="shared" si="30"/>
        <v xml:space="preserve">Normal </v>
      </c>
      <c r="AR467" s="72" t="s">
        <v>194</v>
      </c>
      <c r="AU467" s="72" t="s">
        <v>195</v>
      </c>
      <c r="AV467" s="72" t="s">
        <v>194</v>
      </c>
      <c r="AY467" s="72" t="s">
        <v>191</v>
      </c>
      <c r="AZ467">
        <v>1922</v>
      </c>
      <c r="BA467" s="72" t="s">
        <v>93</v>
      </c>
      <c r="BB467" s="72" t="s">
        <v>194</v>
      </c>
      <c r="BD467" s="72" t="s">
        <v>191</v>
      </c>
      <c r="BE467" s="73">
        <v>1.76</v>
      </c>
      <c r="BF467" s="72" t="s">
        <v>194</v>
      </c>
      <c r="BG467" s="80" t="s">
        <v>196</v>
      </c>
      <c r="BI467" s="81" t="str">
        <f t="shared" si="31"/>
        <v xml:space="preserve">Turbidity </v>
      </c>
      <c r="BN467">
        <v>50</v>
      </c>
      <c r="BO467">
        <v>24</v>
      </c>
      <c r="BP467" s="72" t="s">
        <v>194</v>
      </c>
      <c r="BR467" s="72" t="s">
        <v>194</v>
      </c>
      <c r="BT467">
        <v>40</v>
      </c>
      <c r="BU467">
        <v>4</v>
      </c>
      <c r="BV467" s="72" t="s">
        <v>191</v>
      </c>
      <c r="BW467" s="72" t="s">
        <v>197</v>
      </c>
      <c r="BX467" t="s">
        <v>4652</v>
      </c>
    </row>
    <row r="468" spans="1:76" x14ac:dyDescent="0.45">
      <c r="A468" t="s">
        <v>4653</v>
      </c>
      <c r="B468" t="s">
        <v>176</v>
      </c>
      <c r="C468" t="s">
        <v>284</v>
      </c>
      <c r="D468" t="s">
        <v>4654</v>
      </c>
      <c r="E468" t="s">
        <v>4655</v>
      </c>
      <c r="F468" t="s">
        <v>4656</v>
      </c>
      <c r="G468">
        <v>9</v>
      </c>
      <c r="H468" s="72" t="s">
        <v>3447</v>
      </c>
      <c r="I468" s="72" t="s">
        <v>182</v>
      </c>
      <c r="J468" s="72" t="s">
        <v>183</v>
      </c>
      <c r="K468" s="72" t="s">
        <v>184</v>
      </c>
      <c r="L468" s="72" t="s">
        <v>2926</v>
      </c>
      <c r="M468" s="72" t="s">
        <v>3906</v>
      </c>
      <c r="N468" s="72"/>
      <c r="O468" s="72"/>
      <c r="P468" s="72" t="s">
        <v>4657</v>
      </c>
      <c r="Q468" s="72" t="s">
        <v>4658</v>
      </c>
      <c r="R468" s="72" t="s">
        <v>4659</v>
      </c>
      <c r="S468" s="72" t="s">
        <v>4660</v>
      </c>
      <c r="T468" s="72" t="s">
        <v>3906</v>
      </c>
      <c r="U468" s="72" t="s">
        <v>226</v>
      </c>
      <c r="V468" s="72" t="s">
        <v>176</v>
      </c>
      <c r="W468">
        <v>300</v>
      </c>
      <c r="X468">
        <v>300</v>
      </c>
      <c r="Y468">
        <v>100</v>
      </c>
      <c r="Z468">
        <v>100</v>
      </c>
      <c r="AA468">
        <v>200</v>
      </c>
      <c r="AB468">
        <v>100</v>
      </c>
      <c r="AC468" s="72" t="s">
        <v>191</v>
      </c>
      <c r="AD468" s="72" t="s">
        <v>192</v>
      </c>
      <c r="AE468" s="72" t="s">
        <v>176</v>
      </c>
      <c r="AF468" s="81" t="str">
        <f t="shared" si="28"/>
        <v>Afridev Handpump</v>
      </c>
      <c r="AG468" s="72" t="s">
        <v>193</v>
      </c>
      <c r="AH468" s="72" t="s">
        <v>191</v>
      </c>
      <c r="AI468" s="72" t="s">
        <v>16432</v>
      </c>
      <c r="AL468" t="str">
        <f t="shared" si="29"/>
        <v>Protected</v>
      </c>
      <c r="AM468">
        <v>1997</v>
      </c>
      <c r="AN468" s="72" t="s">
        <v>191</v>
      </c>
      <c r="AQ468" t="str">
        <f t="shared" si="30"/>
        <v xml:space="preserve">Poor </v>
      </c>
      <c r="AR468" s="72" t="s">
        <v>191</v>
      </c>
      <c r="AS468">
        <v>1</v>
      </c>
      <c r="AT468">
        <v>4</v>
      </c>
      <c r="AU468" s="72" t="s">
        <v>195</v>
      </c>
      <c r="AV468" s="72" t="s">
        <v>194</v>
      </c>
      <c r="AY468" s="72" t="s">
        <v>191</v>
      </c>
      <c r="AZ468">
        <v>1923</v>
      </c>
      <c r="BA468" s="72" t="s">
        <v>93</v>
      </c>
      <c r="BB468" s="72" t="s">
        <v>194</v>
      </c>
      <c r="BD468" s="72" t="s">
        <v>191</v>
      </c>
      <c r="BE468" s="73">
        <v>0.44</v>
      </c>
      <c r="BF468" s="72" t="s">
        <v>194</v>
      </c>
      <c r="BG468" s="80" t="s">
        <v>196</v>
      </c>
      <c r="BI468" s="81" t="str">
        <f t="shared" si="31"/>
        <v xml:space="preserve">Turbidity </v>
      </c>
      <c r="BN468">
        <v>65</v>
      </c>
      <c r="BO468">
        <v>24</v>
      </c>
      <c r="BP468" s="72" t="s">
        <v>194</v>
      </c>
      <c r="BR468" s="72" t="s">
        <v>194</v>
      </c>
      <c r="BT468">
        <v>40</v>
      </c>
      <c r="BU468">
        <v>4</v>
      </c>
      <c r="BV468" s="72" t="s">
        <v>194</v>
      </c>
      <c r="BW468" s="72" t="s">
        <v>227</v>
      </c>
      <c r="BX468" t="s">
        <v>4661</v>
      </c>
    </row>
    <row r="469" spans="1:76" x14ac:dyDescent="0.45">
      <c r="A469" t="s">
        <v>4662</v>
      </c>
      <c r="B469" t="s">
        <v>176</v>
      </c>
      <c r="C469" t="s">
        <v>284</v>
      </c>
      <c r="D469" t="s">
        <v>4663</v>
      </c>
      <c r="E469" t="s">
        <v>4664</v>
      </c>
      <c r="F469" t="s">
        <v>4665</v>
      </c>
      <c r="G469">
        <v>9</v>
      </c>
      <c r="H469" s="72" t="s">
        <v>3447</v>
      </c>
      <c r="I469" s="72" t="s">
        <v>182</v>
      </c>
      <c r="J469" s="72" t="s">
        <v>183</v>
      </c>
      <c r="K469" s="72" t="s">
        <v>184</v>
      </c>
      <c r="L469" s="72" t="s">
        <v>2926</v>
      </c>
      <c r="M469" s="72" t="s">
        <v>4666</v>
      </c>
      <c r="N469" s="72"/>
      <c r="O469" s="72"/>
      <c r="P469" s="72" t="s">
        <v>4667</v>
      </c>
      <c r="Q469" s="72" t="s">
        <v>4668</v>
      </c>
      <c r="R469" s="72" t="s">
        <v>4669</v>
      </c>
      <c r="S469" s="72" t="s">
        <v>4670</v>
      </c>
      <c r="T469" s="72" t="s">
        <v>4666</v>
      </c>
      <c r="U469" s="72" t="s">
        <v>4671</v>
      </c>
      <c r="V469" s="72" t="s">
        <v>176</v>
      </c>
      <c r="W469">
        <v>88</v>
      </c>
      <c r="X469">
        <v>73</v>
      </c>
      <c r="Y469">
        <v>0</v>
      </c>
      <c r="Z469">
        <v>365</v>
      </c>
      <c r="AA469">
        <v>450</v>
      </c>
      <c r="AB469">
        <v>0</v>
      </c>
      <c r="AC469" s="72" t="s">
        <v>191</v>
      </c>
      <c r="AD469" s="72" t="s">
        <v>192</v>
      </c>
      <c r="AE469" s="72" t="s">
        <v>176</v>
      </c>
      <c r="AF469" s="81" t="str">
        <f t="shared" si="28"/>
        <v>Afridev Handpump</v>
      </c>
      <c r="AG469" s="72" t="s">
        <v>193</v>
      </c>
      <c r="AH469" s="72" t="s">
        <v>191</v>
      </c>
      <c r="AI469" s="72" t="s">
        <v>16432</v>
      </c>
      <c r="AL469" t="str">
        <f t="shared" si="29"/>
        <v>Protected</v>
      </c>
      <c r="AM469">
        <v>2005</v>
      </c>
      <c r="AN469" s="72" t="s">
        <v>191</v>
      </c>
      <c r="AQ469" t="str">
        <f t="shared" si="30"/>
        <v xml:space="preserve">Normal </v>
      </c>
      <c r="AR469" s="72" t="s">
        <v>194</v>
      </c>
      <c r="AU469" s="72" t="s">
        <v>195</v>
      </c>
      <c r="AV469" s="72" t="s">
        <v>194</v>
      </c>
      <c r="AY469" s="72" t="s">
        <v>191</v>
      </c>
      <c r="AZ469">
        <v>1921</v>
      </c>
      <c r="BA469" s="72" t="s">
        <v>93</v>
      </c>
      <c r="BB469" s="72" t="s">
        <v>194</v>
      </c>
      <c r="BD469" s="72" t="s">
        <v>191</v>
      </c>
      <c r="BE469" s="73">
        <v>0.16</v>
      </c>
      <c r="BF469" s="72" t="s">
        <v>194</v>
      </c>
      <c r="BG469" s="80" t="s">
        <v>196</v>
      </c>
      <c r="BI469" s="81" t="str">
        <f t="shared" si="31"/>
        <v xml:space="preserve">Turbidity </v>
      </c>
      <c r="BN469">
        <v>65</v>
      </c>
      <c r="BO469">
        <v>24</v>
      </c>
      <c r="BP469" s="72" t="s">
        <v>194</v>
      </c>
      <c r="BR469" s="72" t="s">
        <v>194</v>
      </c>
      <c r="BT469">
        <v>40</v>
      </c>
      <c r="BU469">
        <v>4</v>
      </c>
      <c r="BV469" s="72" t="s">
        <v>191</v>
      </c>
      <c r="BW469" s="72" t="s">
        <v>197</v>
      </c>
      <c r="BX469" t="s">
        <v>4672</v>
      </c>
    </row>
    <row r="470" spans="1:76" x14ac:dyDescent="0.45">
      <c r="A470" t="s">
        <v>4673</v>
      </c>
      <c r="B470" t="s">
        <v>176</v>
      </c>
      <c r="C470" t="s">
        <v>284</v>
      </c>
      <c r="D470" t="s">
        <v>4674</v>
      </c>
      <c r="E470" t="s">
        <v>4675</v>
      </c>
      <c r="F470" t="s">
        <v>2242</v>
      </c>
      <c r="G470">
        <v>9</v>
      </c>
      <c r="H470" s="72" t="s">
        <v>3447</v>
      </c>
      <c r="I470" s="72" t="s">
        <v>182</v>
      </c>
      <c r="J470" s="72" t="s">
        <v>183</v>
      </c>
      <c r="K470" s="72" t="s">
        <v>184</v>
      </c>
      <c r="L470" s="72" t="s">
        <v>2926</v>
      </c>
      <c r="M470" s="72" t="s">
        <v>3310</v>
      </c>
      <c r="N470" s="72"/>
      <c r="O470" s="72"/>
      <c r="P470" s="72" t="s">
        <v>4676</v>
      </c>
      <c r="Q470" s="72" t="s">
        <v>4677</v>
      </c>
      <c r="R470" s="72" t="s">
        <v>4678</v>
      </c>
      <c r="S470" s="72" t="s">
        <v>4679</v>
      </c>
      <c r="T470" s="72" t="s">
        <v>4680</v>
      </c>
      <c r="U470" s="72" t="s">
        <v>733</v>
      </c>
      <c r="V470" s="72" t="s">
        <v>176</v>
      </c>
      <c r="W470">
        <v>75</v>
      </c>
      <c r="X470">
        <v>75</v>
      </c>
      <c r="Y470">
        <v>0</v>
      </c>
      <c r="Z470">
        <v>375</v>
      </c>
      <c r="AA470">
        <v>375</v>
      </c>
      <c r="AB470">
        <v>0</v>
      </c>
      <c r="AC470" s="72" t="s">
        <v>191</v>
      </c>
      <c r="AD470" s="72" t="s">
        <v>192</v>
      </c>
      <c r="AE470" s="72" t="s">
        <v>176</v>
      </c>
      <c r="AF470" s="81" t="str">
        <f t="shared" si="28"/>
        <v>Afridev Handpump</v>
      </c>
      <c r="AG470" s="72" t="s">
        <v>193</v>
      </c>
      <c r="AH470" s="72" t="s">
        <v>191</v>
      </c>
      <c r="AI470" s="72" t="s">
        <v>16432</v>
      </c>
      <c r="AL470" t="str">
        <f t="shared" si="29"/>
        <v>Protected</v>
      </c>
      <c r="AM470">
        <v>2008</v>
      </c>
      <c r="AN470" s="72" t="s">
        <v>191</v>
      </c>
      <c r="AQ470" t="str">
        <f t="shared" si="30"/>
        <v xml:space="preserve">Poor </v>
      </c>
      <c r="AR470" s="72" t="s">
        <v>191</v>
      </c>
      <c r="AS470">
        <v>1</v>
      </c>
      <c r="AT470">
        <v>3</v>
      </c>
      <c r="AU470" s="72" t="s">
        <v>195</v>
      </c>
      <c r="AV470" s="72" t="s">
        <v>194</v>
      </c>
      <c r="AY470" s="72" t="s">
        <v>191</v>
      </c>
      <c r="AZ470">
        <v>1926</v>
      </c>
      <c r="BA470" s="72" t="s">
        <v>93</v>
      </c>
      <c r="BB470" s="72" t="s">
        <v>194</v>
      </c>
      <c r="BD470" s="72" t="s">
        <v>191</v>
      </c>
      <c r="BE470" s="73">
        <v>0.4</v>
      </c>
      <c r="BF470" s="72" t="s">
        <v>194</v>
      </c>
      <c r="BG470" s="80" t="s">
        <v>196</v>
      </c>
      <c r="BI470" s="81" t="str">
        <f t="shared" si="31"/>
        <v xml:space="preserve">Turbidity </v>
      </c>
      <c r="BN470">
        <v>70</v>
      </c>
      <c r="BO470">
        <v>24</v>
      </c>
      <c r="BP470" s="72" t="s">
        <v>194</v>
      </c>
      <c r="BR470" s="72" t="s">
        <v>194</v>
      </c>
      <c r="BT470">
        <v>40</v>
      </c>
      <c r="BU470">
        <v>4</v>
      </c>
      <c r="BV470" s="72" t="s">
        <v>191</v>
      </c>
      <c r="BW470" s="72" t="s">
        <v>227</v>
      </c>
      <c r="BX470" t="s">
        <v>4681</v>
      </c>
    </row>
    <row r="471" spans="1:76" x14ac:dyDescent="0.45">
      <c r="A471" t="s">
        <v>4682</v>
      </c>
      <c r="B471" t="s">
        <v>176</v>
      </c>
      <c r="C471" t="s">
        <v>284</v>
      </c>
      <c r="D471" t="s">
        <v>4683</v>
      </c>
      <c r="E471" t="s">
        <v>4684</v>
      </c>
      <c r="F471" t="s">
        <v>4685</v>
      </c>
      <c r="G471">
        <v>9</v>
      </c>
      <c r="H471" s="72" t="s">
        <v>3447</v>
      </c>
      <c r="I471" s="72" t="s">
        <v>182</v>
      </c>
      <c r="J471" s="72" t="s">
        <v>183</v>
      </c>
      <c r="K471" s="72" t="s">
        <v>184</v>
      </c>
      <c r="L471" s="72" t="s">
        <v>2926</v>
      </c>
      <c r="M471" s="72" t="s">
        <v>4686</v>
      </c>
      <c r="N471" s="72"/>
      <c r="O471" s="72"/>
      <c r="P471" s="72" t="s">
        <v>4687</v>
      </c>
      <c r="Q471" s="72" t="s">
        <v>4688</v>
      </c>
      <c r="R471" s="72" t="s">
        <v>3495</v>
      </c>
      <c r="S471" s="72" t="s">
        <v>4689</v>
      </c>
      <c r="T471" s="72" t="s">
        <v>4690</v>
      </c>
      <c r="U471" s="72" t="s">
        <v>226</v>
      </c>
      <c r="V471" s="72" t="s">
        <v>176</v>
      </c>
      <c r="W471">
        <v>70</v>
      </c>
      <c r="X471">
        <v>70</v>
      </c>
      <c r="Y471">
        <v>0</v>
      </c>
      <c r="Z471">
        <v>175</v>
      </c>
      <c r="AA471">
        <v>400</v>
      </c>
      <c r="AB471">
        <v>0</v>
      </c>
      <c r="AC471" s="72" t="s">
        <v>191</v>
      </c>
      <c r="AD471" s="72" t="s">
        <v>192</v>
      </c>
      <c r="AE471" s="72" t="s">
        <v>176</v>
      </c>
      <c r="AF471" s="81" t="str">
        <f t="shared" si="28"/>
        <v>Afridev Handpump</v>
      </c>
      <c r="AG471" s="72" t="s">
        <v>193</v>
      </c>
      <c r="AH471" s="72" t="s">
        <v>191</v>
      </c>
      <c r="AI471" s="72" t="s">
        <v>16432</v>
      </c>
      <c r="AL471" t="str">
        <f t="shared" si="29"/>
        <v>Protected</v>
      </c>
      <c r="AM471">
        <v>2018</v>
      </c>
      <c r="AN471" s="72" t="s">
        <v>191</v>
      </c>
      <c r="AQ471" t="str">
        <f t="shared" si="30"/>
        <v xml:space="preserve">Normal </v>
      </c>
      <c r="AR471" s="72" t="s">
        <v>194</v>
      </c>
      <c r="AU471" s="72" t="s">
        <v>195</v>
      </c>
      <c r="AV471" s="72" t="s">
        <v>194</v>
      </c>
      <c r="AY471" s="72" t="s">
        <v>191</v>
      </c>
      <c r="AZ471">
        <v>1918</v>
      </c>
      <c r="BA471" s="72" t="s">
        <v>93</v>
      </c>
      <c r="BB471" s="72" t="s">
        <v>194</v>
      </c>
      <c r="BD471" s="72" t="s">
        <v>191</v>
      </c>
      <c r="BE471" s="73">
        <v>0.26</v>
      </c>
      <c r="BF471" s="72" t="s">
        <v>194</v>
      </c>
      <c r="BG471" s="80" t="s">
        <v>196</v>
      </c>
      <c r="BI471" s="81" t="str">
        <f t="shared" si="31"/>
        <v xml:space="preserve">Turbidity </v>
      </c>
      <c r="BN471">
        <v>35</v>
      </c>
      <c r="BO471">
        <v>24</v>
      </c>
      <c r="BP471" s="72" t="s">
        <v>194</v>
      </c>
      <c r="BR471" s="72" t="s">
        <v>194</v>
      </c>
      <c r="BT471">
        <v>20</v>
      </c>
      <c r="BU471">
        <v>5</v>
      </c>
      <c r="BV471" s="72" t="s">
        <v>191</v>
      </c>
      <c r="BW471" s="72" t="s">
        <v>197</v>
      </c>
      <c r="BX471" t="s">
        <v>4691</v>
      </c>
    </row>
    <row r="472" spans="1:76" x14ac:dyDescent="0.45">
      <c r="A472" t="s">
        <v>4692</v>
      </c>
      <c r="B472" t="s">
        <v>176</v>
      </c>
      <c r="C472" t="s">
        <v>284</v>
      </c>
      <c r="D472" t="s">
        <v>4693</v>
      </c>
      <c r="E472" t="s">
        <v>4694</v>
      </c>
      <c r="F472" t="s">
        <v>2731</v>
      </c>
      <c r="G472">
        <v>9</v>
      </c>
      <c r="H472" s="72" t="s">
        <v>3447</v>
      </c>
      <c r="I472" s="72" t="s">
        <v>182</v>
      </c>
      <c r="J472" s="72" t="s">
        <v>183</v>
      </c>
      <c r="K472" s="72" t="s">
        <v>184</v>
      </c>
      <c r="L472" s="72" t="s">
        <v>2926</v>
      </c>
      <c r="M472" s="72" t="s">
        <v>4686</v>
      </c>
      <c r="N472" s="72"/>
      <c r="O472" s="72"/>
      <c r="P472" s="72" t="s">
        <v>4695</v>
      </c>
      <c r="Q472" s="72" t="s">
        <v>4696</v>
      </c>
      <c r="R472" s="72" t="s">
        <v>2195</v>
      </c>
      <c r="S472" s="72" t="s">
        <v>4697</v>
      </c>
      <c r="T472" s="72" t="s">
        <v>4690</v>
      </c>
      <c r="U472" s="72" t="s">
        <v>251</v>
      </c>
      <c r="V472" s="72" t="s">
        <v>176</v>
      </c>
      <c r="W472">
        <v>70</v>
      </c>
      <c r="X472">
        <v>70</v>
      </c>
      <c r="Y472">
        <v>0</v>
      </c>
      <c r="Z472">
        <v>45</v>
      </c>
      <c r="AA472">
        <v>350</v>
      </c>
      <c r="AB472">
        <v>0</v>
      </c>
      <c r="AC472" s="72" t="s">
        <v>191</v>
      </c>
      <c r="AD472" s="72" t="s">
        <v>192</v>
      </c>
      <c r="AE472" s="72" t="s">
        <v>176</v>
      </c>
      <c r="AF472" s="81" t="str">
        <f t="shared" si="28"/>
        <v>Afridev Handpump</v>
      </c>
      <c r="AG472" s="72" t="s">
        <v>193</v>
      </c>
      <c r="AH472" s="72" t="s">
        <v>191</v>
      </c>
      <c r="AI472" s="72" t="s">
        <v>16432</v>
      </c>
      <c r="AL472" t="str">
        <f t="shared" si="29"/>
        <v>Protected</v>
      </c>
      <c r="AM472">
        <v>2000</v>
      </c>
      <c r="AN472" s="72" t="s">
        <v>191</v>
      </c>
      <c r="AQ472" t="str">
        <f t="shared" si="30"/>
        <v xml:space="preserve">Normal </v>
      </c>
      <c r="AR472" s="72" t="s">
        <v>194</v>
      </c>
      <c r="AU472" s="72" t="s">
        <v>195</v>
      </c>
      <c r="AV472" s="72" t="s">
        <v>194</v>
      </c>
      <c r="AY472" s="72" t="s">
        <v>191</v>
      </c>
      <c r="AZ472">
        <v>1919</v>
      </c>
      <c r="BA472" s="72" t="s">
        <v>93</v>
      </c>
      <c r="BB472" s="72" t="s">
        <v>194</v>
      </c>
      <c r="BD472" s="72" t="s">
        <v>191</v>
      </c>
      <c r="BE472" s="73">
        <v>0.35</v>
      </c>
      <c r="BF472" s="72" t="s">
        <v>194</v>
      </c>
      <c r="BG472" s="80" t="s">
        <v>196</v>
      </c>
      <c r="BI472" s="81" t="str">
        <f t="shared" si="31"/>
        <v xml:space="preserve">Turbidity </v>
      </c>
      <c r="BN472">
        <v>60</v>
      </c>
      <c r="BO472">
        <v>24</v>
      </c>
      <c r="BP472" s="72" t="s">
        <v>194</v>
      </c>
      <c r="BR472" s="72" t="s">
        <v>194</v>
      </c>
      <c r="BT472">
        <v>40</v>
      </c>
      <c r="BU472">
        <v>4</v>
      </c>
      <c r="BV472" s="72" t="s">
        <v>191</v>
      </c>
      <c r="BW472" s="72" t="s">
        <v>197</v>
      </c>
      <c r="BX472" t="s">
        <v>4698</v>
      </c>
    </row>
    <row r="473" spans="1:76" x14ac:dyDescent="0.45">
      <c r="A473" t="s">
        <v>4699</v>
      </c>
      <c r="B473" t="s">
        <v>176</v>
      </c>
      <c r="C473" t="s">
        <v>284</v>
      </c>
      <c r="D473" t="s">
        <v>4700</v>
      </c>
      <c r="E473" t="s">
        <v>4701</v>
      </c>
      <c r="F473" t="s">
        <v>4702</v>
      </c>
      <c r="G473">
        <v>9</v>
      </c>
      <c r="H473" s="72" t="s">
        <v>3447</v>
      </c>
      <c r="I473" s="72" t="s">
        <v>182</v>
      </c>
      <c r="J473" s="72" t="s">
        <v>183</v>
      </c>
      <c r="K473" s="72" t="s">
        <v>184</v>
      </c>
      <c r="L473" s="72" t="s">
        <v>2926</v>
      </c>
      <c r="M473" s="72" t="s">
        <v>4703</v>
      </c>
      <c r="N473" s="72"/>
      <c r="O473" s="72"/>
      <c r="P473" s="72" t="s">
        <v>4704</v>
      </c>
      <c r="Q473" s="72" t="s">
        <v>4705</v>
      </c>
      <c r="R473" s="72" t="s">
        <v>236</v>
      </c>
      <c r="S473" s="72" t="s">
        <v>4706</v>
      </c>
      <c r="T473" s="72" t="s">
        <v>4703</v>
      </c>
      <c r="U473" s="72" t="s">
        <v>226</v>
      </c>
      <c r="V473" s="72" t="s">
        <v>176</v>
      </c>
      <c r="W473">
        <v>70</v>
      </c>
      <c r="X473">
        <v>70</v>
      </c>
      <c r="Y473">
        <v>0</v>
      </c>
      <c r="Z473">
        <v>350</v>
      </c>
      <c r="AA473">
        <v>350</v>
      </c>
      <c r="AB473">
        <v>0</v>
      </c>
      <c r="AC473" s="72" t="s">
        <v>191</v>
      </c>
      <c r="AD473" s="72" t="s">
        <v>192</v>
      </c>
      <c r="AE473" s="72" t="s">
        <v>176</v>
      </c>
      <c r="AF473" s="81" t="str">
        <f t="shared" si="28"/>
        <v>Afridev Handpump</v>
      </c>
      <c r="AG473" s="72" t="s">
        <v>193</v>
      </c>
      <c r="AH473" s="72" t="s">
        <v>191</v>
      </c>
      <c r="AI473" s="72" t="s">
        <v>16432</v>
      </c>
      <c r="AL473" t="str">
        <f t="shared" si="29"/>
        <v>Protected</v>
      </c>
      <c r="AM473">
        <v>2000</v>
      </c>
      <c r="AN473" s="72" t="s">
        <v>191</v>
      </c>
      <c r="AQ473" t="str">
        <f t="shared" si="30"/>
        <v xml:space="preserve">Poor </v>
      </c>
      <c r="AR473" s="72" t="s">
        <v>191</v>
      </c>
      <c r="AS473">
        <v>1</v>
      </c>
      <c r="AT473">
        <v>30</v>
      </c>
      <c r="AU473" s="72" t="s">
        <v>195</v>
      </c>
      <c r="AV473" s="72" t="s">
        <v>194</v>
      </c>
      <c r="AY473" s="72" t="s">
        <v>191</v>
      </c>
      <c r="AZ473">
        <v>1920</v>
      </c>
      <c r="BA473" s="72" t="s">
        <v>93</v>
      </c>
      <c r="BB473" s="72" t="s">
        <v>194</v>
      </c>
      <c r="BD473" s="72" t="s">
        <v>191</v>
      </c>
      <c r="BE473" s="73">
        <v>0.35</v>
      </c>
      <c r="BF473" s="72" t="s">
        <v>194</v>
      </c>
      <c r="BG473" s="80" t="s">
        <v>196</v>
      </c>
      <c r="BI473" s="81" t="str">
        <f t="shared" si="31"/>
        <v xml:space="preserve">Turbidity </v>
      </c>
      <c r="BN473">
        <v>80</v>
      </c>
      <c r="BO473">
        <v>24</v>
      </c>
      <c r="BP473" s="72" t="s">
        <v>194</v>
      </c>
      <c r="BR473" s="72" t="s">
        <v>194</v>
      </c>
      <c r="BT473">
        <v>40</v>
      </c>
      <c r="BU473">
        <v>4</v>
      </c>
      <c r="BV473" s="72" t="s">
        <v>191</v>
      </c>
      <c r="BW473" s="72" t="s">
        <v>227</v>
      </c>
      <c r="BX473" t="s">
        <v>4707</v>
      </c>
    </row>
    <row r="474" spans="1:76" x14ac:dyDescent="0.45">
      <c r="A474" t="s">
        <v>4708</v>
      </c>
      <c r="B474" t="s">
        <v>176</v>
      </c>
      <c r="C474" t="s">
        <v>284</v>
      </c>
      <c r="D474" t="s">
        <v>4709</v>
      </c>
      <c r="E474" t="s">
        <v>4710</v>
      </c>
      <c r="F474" t="s">
        <v>1603</v>
      </c>
      <c r="G474">
        <v>9</v>
      </c>
      <c r="H474" s="72" t="s">
        <v>3447</v>
      </c>
      <c r="I474" s="72" t="s">
        <v>182</v>
      </c>
      <c r="J474" s="72" t="s">
        <v>183</v>
      </c>
      <c r="K474" s="72" t="s">
        <v>184</v>
      </c>
      <c r="L474" s="72" t="s">
        <v>2926</v>
      </c>
      <c r="M474" s="72" t="s">
        <v>4711</v>
      </c>
      <c r="N474" s="72"/>
      <c r="O474" s="72"/>
      <c r="P474" s="72" t="s">
        <v>4712</v>
      </c>
      <c r="Q474" s="72" t="s">
        <v>4713</v>
      </c>
      <c r="R474" s="72" t="s">
        <v>4714</v>
      </c>
      <c r="S474" s="72" t="s">
        <v>4715</v>
      </c>
      <c r="T474" s="72" t="s">
        <v>4716</v>
      </c>
      <c r="U474" s="72" t="s">
        <v>251</v>
      </c>
      <c r="V474" s="72" t="s">
        <v>176</v>
      </c>
      <c r="W474">
        <v>20</v>
      </c>
      <c r="X474">
        <v>20</v>
      </c>
      <c r="Y474">
        <v>0</v>
      </c>
      <c r="Z474">
        <v>100</v>
      </c>
      <c r="AA474">
        <v>100</v>
      </c>
      <c r="AB474">
        <v>0</v>
      </c>
      <c r="AC474" s="72" t="s">
        <v>191</v>
      </c>
      <c r="AD474" s="72" t="s">
        <v>192</v>
      </c>
      <c r="AE474" s="72" t="s">
        <v>176</v>
      </c>
      <c r="AF474" s="81" t="str">
        <f t="shared" si="28"/>
        <v>Afridev Handpump</v>
      </c>
      <c r="AG474" s="72" t="s">
        <v>193</v>
      </c>
      <c r="AH474" s="72" t="s">
        <v>191</v>
      </c>
      <c r="AI474" s="72" t="s">
        <v>16432</v>
      </c>
      <c r="AL474" t="str">
        <f t="shared" si="29"/>
        <v>Protected</v>
      </c>
      <c r="AM474">
        <v>2007</v>
      </c>
      <c r="AN474" s="72" t="s">
        <v>191</v>
      </c>
      <c r="AQ474" t="str">
        <f t="shared" si="30"/>
        <v xml:space="preserve">Normal </v>
      </c>
      <c r="AR474" s="72" t="s">
        <v>191</v>
      </c>
      <c r="AS474">
        <v>1</v>
      </c>
      <c r="AT474">
        <v>7</v>
      </c>
      <c r="AU474" s="72" t="s">
        <v>195</v>
      </c>
      <c r="AV474" s="72" t="s">
        <v>194</v>
      </c>
      <c r="AY474" s="72" t="s">
        <v>191</v>
      </c>
      <c r="AZ474">
        <v>1917</v>
      </c>
      <c r="BA474" s="72" t="s">
        <v>93</v>
      </c>
      <c r="BB474" s="72" t="s">
        <v>194</v>
      </c>
      <c r="BD474" s="72" t="s">
        <v>191</v>
      </c>
      <c r="BE474" s="73">
        <v>0.19</v>
      </c>
      <c r="BF474" s="72" t="s">
        <v>194</v>
      </c>
      <c r="BG474" s="80" t="s">
        <v>196</v>
      </c>
      <c r="BI474" s="81" t="str">
        <f t="shared" si="31"/>
        <v xml:space="preserve">Turbidity </v>
      </c>
      <c r="BN474">
        <v>60</v>
      </c>
      <c r="BO474">
        <v>24</v>
      </c>
      <c r="BP474" s="72" t="s">
        <v>194</v>
      </c>
      <c r="BR474" s="72" t="s">
        <v>194</v>
      </c>
      <c r="BT474">
        <v>40</v>
      </c>
      <c r="BU474">
        <v>4</v>
      </c>
      <c r="BV474" s="72" t="s">
        <v>191</v>
      </c>
      <c r="BW474" s="72" t="s">
        <v>197</v>
      </c>
      <c r="BX474" t="s">
        <v>4717</v>
      </c>
    </row>
    <row r="475" spans="1:76" x14ac:dyDescent="0.45">
      <c r="A475" t="s">
        <v>4718</v>
      </c>
      <c r="B475" t="s">
        <v>176</v>
      </c>
      <c r="C475" t="s">
        <v>284</v>
      </c>
      <c r="D475" t="s">
        <v>4719</v>
      </c>
      <c r="E475" t="s">
        <v>4720</v>
      </c>
      <c r="F475" t="s">
        <v>4721</v>
      </c>
      <c r="G475">
        <v>9</v>
      </c>
      <c r="H475" s="72" t="s">
        <v>1654</v>
      </c>
      <c r="I475" s="72" t="s">
        <v>182</v>
      </c>
      <c r="J475" s="72" t="s">
        <v>183</v>
      </c>
      <c r="K475" s="72" t="s">
        <v>184</v>
      </c>
      <c r="L475" s="72" t="s">
        <v>288</v>
      </c>
      <c r="M475" s="72" t="s">
        <v>1296</v>
      </c>
      <c r="N475" s="72"/>
      <c r="O475" s="72"/>
      <c r="P475" s="72" t="s">
        <v>4722</v>
      </c>
      <c r="Q475" s="72" t="s">
        <v>4723</v>
      </c>
      <c r="R475" s="72" t="s">
        <v>3569</v>
      </c>
      <c r="S475" s="72" t="s">
        <v>4724</v>
      </c>
      <c r="T475" s="72" t="s">
        <v>4725</v>
      </c>
      <c r="U475" s="72" t="s">
        <v>251</v>
      </c>
      <c r="V475" s="72" t="s">
        <v>176</v>
      </c>
      <c r="W475">
        <v>55</v>
      </c>
      <c r="X475">
        <v>55</v>
      </c>
      <c r="Y475">
        <v>0</v>
      </c>
      <c r="Z475">
        <v>125</v>
      </c>
      <c r="AA475">
        <v>275</v>
      </c>
      <c r="AB475">
        <v>0</v>
      </c>
      <c r="AC475" s="72" t="s">
        <v>191</v>
      </c>
      <c r="AD475" s="72" t="s">
        <v>192</v>
      </c>
      <c r="AE475" s="72" t="s">
        <v>176</v>
      </c>
      <c r="AF475" s="81" t="str">
        <f t="shared" si="28"/>
        <v>Afridev Handpump</v>
      </c>
      <c r="AG475" s="72" t="s">
        <v>193</v>
      </c>
      <c r="AH475" s="72" t="s">
        <v>191</v>
      </c>
      <c r="AI475" s="72" t="s">
        <v>16432</v>
      </c>
      <c r="AL475" t="str">
        <f t="shared" si="29"/>
        <v>Protected</v>
      </c>
      <c r="AM475">
        <v>1995</v>
      </c>
      <c r="AN475" s="72" t="s">
        <v>191</v>
      </c>
      <c r="AQ475" t="str">
        <f t="shared" si="30"/>
        <v xml:space="preserve">Poor </v>
      </c>
      <c r="AR475" s="72" t="s">
        <v>194</v>
      </c>
      <c r="AU475" s="72" t="s">
        <v>195</v>
      </c>
      <c r="AV475" s="72" t="s">
        <v>194</v>
      </c>
      <c r="AY475" s="72" t="s">
        <v>191</v>
      </c>
      <c r="AZ475">
        <v>1913</v>
      </c>
      <c r="BA475" s="72" t="s">
        <v>93</v>
      </c>
      <c r="BB475" s="72" t="s">
        <v>194</v>
      </c>
      <c r="BD475" s="72" t="s">
        <v>191</v>
      </c>
      <c r="BE475" s="73">
        <v>0.18</v>
      </c>
      <c r="BF475" s="72" t="s">
        <v>194</v>
      </c>
      <c r="BG475" s="80" t="s">
        <v>196</v>
      </c>
      <c r="BI475" s="81" t="str">
        <f t="shared" si="31"/>
        <v xml:space="preserve">Turbidity </v>
      </c>
      <c r="BN475">
        <v>65</v>
      </c>
      <c r="BO475">
        <v>24</v>
      </c>
      <c r="BP475" s="72" t="s">
        <v>194</v>
      </c>
      <c r="BR475" s="72" t="s">
        <v>194</v>
      </c>
      <c r="BT475">
        <v>40</v>
      </c>
      <c r="BU475">
        <v>4</v>
      </c>
      <c r="BV475" s="72" t="s">
        <v>191</v>
      </c>
      <c r="BW475" s="72" t="s">
        <v>227</v>
      </c>
      <c r="BX475" t="s">
        <v>4726</v>
      </c>
    </row>
    <row r="476" spans="1:76" x14ac:dyDescent="0.45">
      <c r="A476" t="s">
        <v>4727</v>
      </c>
      <c r="B476" t="s">
        <v>176</v>
      </c>
      <c r="C476" t="s">
        <v>427</v>
      </c>
      <c r="D476" t="s">
        <v>4728</v>
      </c>
      <c r="E476" t="s">
        <v>4729</v>
      </c>
      <c r="F476" t="s">
        <v>4730</v>
      </c>
      <c r="G476">
        <v>9</v>
      </c>
      <c r="H476" s="72" t="s">
        <v>4731</v>
      </c>
      <c r="I476" s="72" t="s">
        <v>182</v>
      </c>
      <c r="J476" s="72" t="s">
        <v>183</v>
      </c>
      <c r="K476" s="72" t="s">
        <v>4732</v>
      </c>
      <c r="L476" s="72" t="s">
        <v>4733</v>
      </c>
      <c r="M476" s="72" t="s">
        <v>4734</v>
      </c>
      <c r="N476" s="72"/>
      <c r="O476" s="72"/>
      <c r="P476" s="72" t="s">
        <v>4735</v>
      </c>
      <c r="Q476" s="72" t="s">
        <v>4736</v>
      </c>
      <c r="R476" s="72" t="s">
        <v>368</v>
      </c>
      <c r="S476" s="72" t="s">
        <v>4737</v>
      </c>
      <c r="T476" s="72" t="s">
        <v>4738</v>
      </c>
      <c r="U476" s="72" t="s">
        <v>226</v>
      </c>
      <c r="V476" s="72" t="s">
        <v>176</v>
      </c>
      <c r="W476">
        <v>75</v>
      </c>
      <c r="X476">
        <v>75</v>
      </c>
      <c r="Y476">
        <v>0</v>
      </c>
      <c r="Z476">
        <v>375</v>
      </c>
      <c r="AA476">
        <v>375</v>
      </c>
      <c r="AB476">
        <v>0</v>
      </c>
      <c r="AC476" s="72" t="s">
        <v>191</v>
      </c>
      <c r="AD476" s="72" t="s">
        <v>192</v>
      </c>
      <c r="AE476" s="72" t="s">
        <v>176</v>
      </c>
      <c r="AF476" s="81" t="str">
        <f t="shared" si="28"/>
        <v>Afridev Handpump</v>
      </c>
      <c r="AG476" s="72" t="s">
        <v>193</v>
      </c>
      <c r="AH476" s="72" t="s">
        <v>191</v>
      </c>
      <c r="AI476" s="72" t="s">
        <v>16432</v>
      </c>
      <c r="AL476" t="str">
        <f t="shared" si="29"/>
        <v>Protected</v>
      </c>
      <c r="AM476">
        <v>2004</v>
      </c>
      <c r="AN476" s="72" t="s">
        <v>191</v>
      </c>
      <c r="AQ476" t="str">
        <f t="shared" si="30"/>
        <v xml:space="preserve">Poor </v>
      </c>
      <c r="AR476" s="72" t="s">
        <v>191</v>
      </c>
      <c r="AS476">
        <v>2</v>
      </c>
      <c r="AT476">
        <v>1</v>
      </c>
      <c r="AU476" s="72" t="s">
        <v>195</v>
      </c>
      <c r="AV476" s="72" t="s">
        <v>194</v>
      </c>
      <c r="AY476" s="72" t="s">
        <v>191</v>
      </c>
      <c r="AZ476">
        <v>1524</v>
      </c>
      <c r="BA476" s="72" t="s">
        <v>93</v>
      </c>
      <c r="BB476" s="72" t="s">
        <v>194</v>
      </c>
      <c r="BD476" s="72" t="s">
        <v>191</v>
      </c>
      <c r="BE476" s="73">
        <v>7.0000000000000007E-2</v>
      </c>
      <c r="BF476" s="72" t="s">
        <v>191</v>
      </c>
      <c r="BG476" s="72" t="s">
        <v>196</v>
      </c>
      <c r="BH476" s="72" t="s">
        <v>176</v>
      </c>
      <c r="BI476" s="81" t="str">
        <f t="shared" si="31"/>
        <v xml:space="preserve">Turbidity </v>
      </c>
      <c r="BJ476" s="72" t="s">
        <v>191</v>
      </c>
      <c r="BN476">
        <v>94</v>
      </c>
      <c r="BO476">
        <v>24</v>
      </c>
      <c r="BP476" s="72" t="s">
        <v>194</v>
      </c>
      <c r="BR476" s="72" t="s">
        <v>194</v>
      </c>
      <c r="BT476">
        <v>40</v>
      </c>
      <c r="BU476">
        <v>320</v>
      </c>
      <c r="BV476" s="72" t="s">
        <v>191</v>
      </c>
      <c r="BW476" s="72" t="s">
        <v>227</v>
      </c>
      <c r="BX476" t="s">
        <v>4739</v>
      </c>
    </row>
    <row r="477" spans="1:76" x14ac:dyDescent="0.45">
      <c r="A477" t="s">
        <v>4740</v>
      </c>
      <c r="B477" t="s">
        <v>176</v>
      </c>
      <c r="C477" t="s">
        <v>600</v>
      </c>
      <c r="D477" t="s">
        <v>4741</v>
      </c>
      <c r="E477" t="s">
        <v>4742</v>
      </c>
      <c r="F477" t="s">
        <v>4743</v>
      </c>
      <c r="G477">
        <v>9</v>
      </c>
      <c r="H477" s="72" t="s">
        <v>4731</v>
      </c>
      <c r="I477" s="72" t="s">
        <v>182</v>
      </c>
      <c r="J477" s="72" t="s">
        <v>183</v>
      </c>
      <c r="K477" s="72" t="s">
        <v>4744</v>
      </c>
      <c r="L477" s="72" t="s">
        <v>4745</v>
      </c>
      <c r="M477" s="72" t="s">
        <v>4427</v>
      </c>
      <c r="N477" s="72"/>
      <c r="O477" s="72"/>
      <c r="P477" s="72" t="s">
        <v>4746</v>
      </c>
      <c r="Q477" s="72" t="s">
        <v>4747</v>
      </c>
      <c r="R477" s="72" t="s">
        <v>4748</v>
      </c>
      <c r="S477" s="72" t="s">
        <v>4749</v>
      </c>
      <c r="T477" s="72" t="s">
        <v>4750</v>
      </c>
      <c r="U477" s="72" t="s">
        <v>176</v>
      </c>
      <c r="V477" s="72" t="s">
        <v>4751</v>
      </c>
      <c r="W477">
        <v>80</v>
      </c>
      <c r="X477">
        <v>0</v>
      </c>
      <c r="Y477">
        <v>80</v>
      </c>
      <c r="Z477">
        <v>150</v>
      </c>
      <c r="AA477">
        <v>0</v>
      </c>
      <c r="AB477">
        <v>750</v>
      </c>
      <c r="AC477" s="72" t="s">
        <v>194</v>
      </c>
      <c r="AF477" s="81" t="str">
        <f t="shared" si="28"/>
        <v/>
      </c>
      <c r="AJ477" s="72" t="s">
        <v>867</v>
      </c>
      <c r="AK477" s="72" t="s">
        <v>176</v>
      </c>
      <c r="AL477" t="str">
        <f t="shared" si="29"/>
        <v>Unprotected well</v>
      </c>
      <c r="AQ477" t="str">
        <f t="shared" si="30"/>
        <v xml:space="preserve"> </v>
      </c>
      <c r="BE477"/>
      <c r="BI477" s="81" t="str">
        <f t="shared" si="31"/>
        <v xml:space="preserve"> </v>
      </c>
      <c r="BX477" t="s">
        <v>4752</v>
      </c>
    </row>
    <row r="478" spans="1:76" x14ac:dyDescent="0.45">
      <c r="A478" t="s">
        <v>4753</v>
      </c>
      <c r="B478" t="s">
        <v>176</v>
      </c>
      <c r="C478" t="s">
        <v>230</v>
      </c>
      <c r="D478" t="s">
        <v>4754</v>
      </c>
      <c r="E478" t="s">
        <v>4755</v>
      </c>
      <c r="F478" t="s">
        <v>1774</v>
      </c>
      <c r="G478">
        <v>9</v>
      </c>
      <c r="H478" s="72" t="s">
        <v>4731</v>
      </c>
      <c r="I478" s="72" t="s">
        <v>182</v>
      </c>
      <c r="J478" s="72" t="s">
        <v>183</v>
      </c>
      <c r="K478" s="72" t="s">
        <v>220</v>
      </c>
      <c r="L478" s="72" t="s">
        <v>220</v>
      </c>
      <c r="M478" s="72" t="s">
        <v>4494</v>
      </c>
      <c r="N478" s="72"/>
      <c r="O478" s="72"/>
      <c r="P478" s="72" t="s">
        <v>4756</v>
      </c>
      <c r="Q478" s="72" t="s">
        <v>4757</v>
      </c>
      <c r="R478" s="72" t="s">
        <v>4758</v>
      </c>
      <c r="S478" s="72" t="s">
        <v>4759</v>
      </c>
      <c r="T478" s="72"/>
      <c r="U478" s="72" t="s">
        <v>745</v>
      </c>
      <c r="V478" s="72" t="s">
        <v>176</v>
      </c>
      <c r="W478">
        <v>283</v>
      </c>
      <c r="X478">
        <v>283</v>
      </c>
      <c r="Y478">
        <v>0</v>
      </c>
      <c r="Z478">
        <v>0</v>
      </c>
      <c r="AA478">
        <v>1415</v>
      </c>
      <c r="AB478">
        <v>0</v>
      </c>
      <c r="AC478" s="72" t="s">
        <v>191</v>
      </c>
      <c r="AD478" s="72" t="s">
        <v>192</v>
      </c>
      <c r="AE478" s="72" t="s">
        <v>176</v>
      </c>
      <c r="AF478" s="81" t="str">
        <f t="shared" si="28"/>
        <v>Afridev Handpump</v>
      </c>
      <c r="AG478" s="72" t="s">
        <v>193</v>
      </c>
      <c r="AH478" s="72" t="s">
        <v>191</v>
      </c>
      <c r="AI478" s="72" t="s">
        <v>16432</v>
      </c>
      <c r="AL478" t="str">
        <f t="shared" si="29"/>
        <v>Protected</v>
      </c>
      <c r="AM478">
        <v>2000</v>
      </c>
      <c r="AN478" s="72" t="s">
        <v>194</v>
      </c>
      <c r="AO478" s="72" t="s">
        <v>549</v>
      </c>
      <c r="AP478" s="72" t="s">
        <v>176</v>
      </c>
      <c r="AQ478" t="str">
        <f t="shared" si="30"/>
        <v>Does not function Non functioning water point</v>
      </c>
      <c r="AR478" s="72" t="s">
        <v>191</v>
      </c>
      <c r="AS478">
        <v>0</v>
      </c>
      <c r="AT478">
        <v>0</v>
      </c>
      <c r="AU478" s="72" t="s">
        <v>194</v>
      </c>
      <c r="AV478" s="72" t="s">
        <v>194</v>
      </c>
      <c r="AY478" s="72" t="s">
        <v>194</v>
      </c>
      <c r="BB478" s="72" t="s">
        <v>194</v>
      </c>
      <c r="BD478" s="72" t="s">
        <v>194</v>
      </c>
      <c r="BE478"/>
      <c r="BF478" s="72" t="s">
        <v>194</v>
      </c>
      <c r="BG478" s="80" t="s">
        <v>196</v>
      </c>
      <c r="BI478" s="81" t="str">
        <f t="shared" si="31"/>
        <v xml:space="preserve">Turbidity </v>
      </c>
      <c r="BN478">
        <v>0</v>
      </c>
      <c r="BO478">
        <v>0</v>
      </c>
      <c r="BP478" s="72" t="s">
        <v>194</v>
      </c>
      <c r="BR478" s="72" t="s">
        <v>194</v>
      </c>
      <c r="BT478">
        <v>0</v>
      </c>
      <c r="BU478">
        <v>0</v>
      </c>
      <c r="BV478" s="72" t="s">
        <v>194</v>
      </c>
      <c r="BW478" s="72" t="s">
        <v>550</v>
      </c>
      <c r="BX478" t="s">
        <v>4760</v>
      </c>
    </row>
    <row r="479" spans="1:76" x14ac:dyDescent="0.45">
      <c r="A479" t="s">
        <v>4761</v>
      </c>
      <c r="B479" t="s">
        <v>176</v>
      </c>
      <c r="C479" t="s">
        <v>736</v>
      </c>
      <c r="D479" t="s">
        <v>4762</v>
      </c>
      <c r="E479" t="s">
        <v>4763</v>
      </c>
      <c r="F479" t="s">
        <v>4764</v>
      </c>
      <c r="G479">
        <v>9</v>
      </c>
      <c r="H479" s="72" t="s">
        <v>4731</v>
      </c>
      <c r="I479" s="72" t="s">
        <v>182</v>
      </c>
      <c r="J479" s="72" t="s">
        <v>183</v>
      </c>
      <c r="K479" s="72" t="s">
        <v>4744</v>
      </c>
      <c r="L479" s="72" t="s">
        <v>4745</v>
      </c>
      <c r="M479" s="72" t="s">
        <v>4765</v>
      </c>
      <c r="N479" s="72"/>
      <c r="O479" s="72"/>
      <c r="P479" s="72" t="s">
        <v>4766</v>
      </c>
      <c r="Q479" s="72" t="s">
        <v>4767</v>
      </c>
      <c r="R479" s="72" t="s">
        <v>4768</v>
      </c>
      <c r="S479" s="72" t="s">
        <v>4769</v>
      </c>
      <c r="T479" s="72" t="s">
        <v>4770</v>
      </c>
      <c r="U479" s="72" t="s">
        <v>251</v>
      </c>
      <c r="V479" s="72" t="s">
        <v>176</v>
      </c>
      <c r="W479">
        <v>57</v>
      </c>
      <c r="X479">
        <v>57</v>
      </c>
      <c r="Y479">
        <v>0</v>
      </c>
      <c r="Z479">
        <v>285</v>
      </c>
      <c r="AA479">
        <v>285</v>
      </c>
      <c r="AB479">
        <v>0</v>
      </c>
      <c r="AC479" s="72" t="s">
        <v>191</v>
      </c>
      <c r="AD479" s="72" t="s">
        <v>192</v>
      </c>
      <c r="AE479" s="72" t="s">
        <v>176</v>
      </c>
      <c r="AF479" s="81" t="str">
        <f t="shared" si="28"/>
        <v>Afridev Handpump</v>
      </c>
      <c r="AG479" s="72" t="s">
        <v>193</v>
      </c>
      <c r="AH479" s="72" t="s">
        <v>191</v>
      </c>
      <c r="AI479" s="72" t="s">
        <v>16432</v>
      </c>
      <c r="AL479" t="str">
        <f t="shared" si="29"/>
        <v>Protected</v>
      </c>
      <c r="AM479">
        <v>2002</v>
      </c>
      <c r="AN479" s="72" t="s">
        <v>191</v>
      </c>
      <c r="AQ479" t="str">
        <f t="shared" si="30"/>
        <v xml:space="preserve">Normal </v>
      </c>
      <c r="AR479" s="72" t="s">
        <v>191</v>
      </c>
      <c r="AS479">
        <v>1</v>
      </c>
      <c r="AT479">
        <v>7</v>
      </c>
      <c r="AU479" s="72" t="s">
        <v>195</v>
      </c>
      <c r="AV479" s="72" t="s">
        <v>194</v>
      </c>
      <c r="AY479" s="72" t="s">
        <v>191</v>
      </c>
      <c r="AZ479">
        <v>519</v>
      </c>
      <c r="BA479" s="72" t="s">
        <v>93</v>
      </c>
      <c r="BB479" s="72" t="s">
        <v>194</v>
      </c>
      <c r="BD479" s="72" t="s">
        <v>191</v>
      </c>
      <c r="BE479" s="73">
        <v>0.81</v>
      </c>
      <c r="BF479" s="72" t="s">
        <v>191</v>
      </c>
      <c r="BG479" s="72" t="s">
        <v>196</v>
      </c>
      <c r="BH479" s="72" t="s">
        <v>176</v>
      </c>
      <c r="BI479" s="81" t="str">
        <f t="shared" si="31"/>
        <v xml:space="preserve">Turbidity </v>
      </c>
      <c r="BJ479" s="72" t="s">
        <v>191</v>
      </c>
      <c r="BN479">
        <v>69</v>
      </c>
      <c r="BO479">
        <v>24</v>
      </c>
      <c r="BP479" s="72" t="s">
        <v>194</v>
      </c>
      <c r="BR479" s="72" t="s">
        <v>194</v>
      </c>
      <c r="BT479">
        <v>20</v>
      </c>
      <c r="BU479">
        <v>100</v>
      </c>
      <c r="BV479" s="72" t="s">
        <v>191</v>
      </c>
      <c r="BW479" s="72" t="s">
        <v>197</v>
      </c>
      <c r="BX479" t="s">
        <v>4771</v>
      </c>
    </row>
    <row r="480" spans="1:76" x14ac:dyDescent="0.45">
      <c r="A480" t="s">
        <v>4772</v>
      </c>
      <c r="B480" t="s">
        <v>176</v>
      </c>
      <c r="C480" t="s">
        <v>663</v>
      </c>
      <c r="D480" t="s">
        <v>4773</v>
      </c>
      <c r="E480" t="s">
        <v>4774</v>
      </c>
      <c r="F480" t="s">
        <v>4775</v>
      </c>
      <c r="G480">
        <v>9</v>
      </c>
      <c r="H480" s="72" t="s">
        <v>4731</v>
      </c>
      <c r="I480" s="72" t="s">
        <v>182</v>
      </c>
      <c r="J480" s="72" t="s">
        <v>183</v>
      </c>
      <c r="K480" s="72" t="s">
        <v>4744</v>
      </c>
      <c r="L480" s="72" t="s">
        <v>4745</v>
      </c>
      <c r="M480" s="72" t="s">
        <v>4776</v>
      </c>
      <c r="N480" s="72"/>
      <c r="O480" s="72"/>
      <c r="P480" s="72" t="s">
        <v>4777</v>
      </c>
      <c r="Q480" s="72" t="s">
        <v>4778</v>
      </c>
      <c r="R480" s="72" t="s">
        <v>4714</v>
      </c>
      <c r="S480" s="72" t="s">
        <v>4779</v>
      </c>
      <c r="T480" s="72" t="s">
        <v>4776</v>
      </c>
      <c r="U480" s="72" t="s">
        <v>478</v>
      </c>
      <c r="V480" s="72" t="s">
        <v>176</v>
      </c>
      <c r="W480">
        <v>198</v>
      </c>
      <c r="X480">
        <v>178</v>
      </c>
      <c r="Y480">
        <v>20</v>
      </c>
      <c r="Z480">
        <v>440</v>
      </c>
      <c r="AA480">
        <v>440</v>
      </c>
      <c r="AB480">
        <v>0</v>
      </c>
      <c r="AC480" s="72" t="s">
        <v>191</v>
      </c>
      <c r="AD480" s="72" t="s">
        <v>192</v>
      </c>
      <c r="AE480" s="72" t="s">
        <v>176</v>
      </c>
      <c r="AF480" s="81" t="str">
        <f t="shared" si="28"/>
        <v>Afridev Handpump</v>
      </c>
      <c r="AG480" s="72" t="s">
        <v>193</v>
      </c>
      <c r="AH480" s="72" t="s">
        <v>191</v>
      </c>
      <c r="AI480" s="72" t="s">
        <v>16432</v>
      </c>
      <c r="AL480" t="str">
        <f t="shared" si="29"/>
        <v>Protected</v>
      </c>
      <c r="AM480">
        <v>2005</v>
      </c>
      <c r="AN480" s="72" t="s">
        <v>191</v>
      </c>
      <c r="AQ480" t="str">
        <f t="shared" si="30"/>
        <v xml:space="preserve">Normal </v>
      </c>
      <c r="AR480" s="72" t="s">
        <v>194</v>
      </c>
      <c r="AU480" s="72" t="s">
        <v>195</v>
      </c>
      <c r="AV480" s="72" t="s">
        <v>194</v>
      </c>
      <c r="AY480" s="72" t="s">
        <v>191</v>
      </c>
      <c r="AZ480">
        <v>225</v>
      </c>
      <c r="BA480" s="72" t="s">
        <v>93</v>
      </c>
      <c r="BB480" s="72" t="s">
        <v>194</v>
      </c>
      <c r="BD480" s="72" t="s">
        <v>191</v>
      </c>
      <c r="BE480" s="73">
        <v>0.18</v>
      </c>
      <c r="BF480" s="72" t="s">
        <v>191</v>
      </c>
      <c r="BG480" s="72" t="s">
        <v>196</v>
      </c>
      <c r="BH480" s="72" t="s">
        <v>176</v>
      </c>
      <c r="BI480" s="81" t="str">
        <f t="shared" si="31"/>
        <v xml:space="preserve">Turbidity </v>
      </c>
      <c r="BJ480" s="72" t="s">
        <v>191</v>
      </c>
      <c r="BN480">
        <v>48</v>
      </c>
      <c r="BO480">
        <v>24</v>
      </c>
      <c r="BP480" s="72" t="s">
        <v>194</v>
      </c>
      <c r="BR480" s="72" t="s">
        <v>194</v>
      </c>
      <c r="BT480">
        <v>20</v>
      </c>
      <c r="BU480">
        <v>4</v>
      </c>
      <c r="BV480" s="72" t="s">
        <v>191</v>
      </c>
      <c r="BW480" s="72" t="s">
        <v>197</v>
      </c>
      <c r="BX480" t="s">
        <v>4780</v>
      </c>
    </row>
    <row r="481" spans="1:76" x14ac:dyDescent="0.45">
      <c r="A481" t="s">
        <v>4781</v>
      </c>
      <c r="B481" t="s">
        <v>176</v>
      </c>
      <c r="C481" t="s">
        <v>943</v>
      </c>
      <c r="D481" t="s">
        <v>4782</v>
      </c>
      <c r="E481" t="s">
        <v>4783</v>
      </c>
      <c r="F481" t="s">
        <v>4784</v>
      </c>
      <c r="G481">
        <v>9</v>
      </c>
      <c r="H481" s="72" t="s">
        <v>4731</v>
      </c>
      <c r="I481" s="72" t="s">
        <v>182</v>
      </c>
      <c r="J481" s="72" t="s">
        <v>183</v>
      </c>
      <c r="K481" s="72" t="s">
        <v>4744</v>
      </c>
      <c r="L481" s="72" t="s">
        <v>4745</v>
      </c>
      <c r="M481" s="72" t="s">
        <v>4776</v>
      </c>
      <c r="N481" s="72"/>
      <c r="O481" s="72"/>
      <c r="P481" s="72" t="s">
        <v>4785</v>
      </c>
      <c r="Q481" s="72" t="s">
        <v>4786</v>
      </c>
      <c r="R481" s="72" t="s">
        <v>2967</v>
      </c>
      <c r="S481" s="72" t="s">
        <v>4787</v>
      </c>
      <c r="T481" s="72" t="s">
        <v>4788</v>
      </c>
      <c r="U481" s="72" t="s">
        <v>478</v>
      </c>
      <c r="V481" s="72" t="s">
        <v>176</v>
      </c>
      <c r="W481">
        <v>196</v>
      </c>
      <c r="X481">
        <v>176</v>
      </c>
      <c r="Y481">
        <v>20</v>
      </c>
      <c r="Z481">
        <v>95</v>
      </c>
      <c r="AA481">
        <v>450</v>
      </c>
      <c r="AB481">
        <v>95</v>
      </c>
      <c r="AC481" s="72" t="s">
        <v>194</v>
      </c>
      <c r="AF481" s="81" t="str">
        <f t="shared" si="28"/>
        <v/>
      </c>
      <c r="AJ481" s="72" t="s">
        <v>424</v>
      </c>
      <c r="AK481" s="72" t="s">
        <v>176</v>
      </c>
      <c r="AL481" t="str">
        <f t="shared" si="29"/>
        <v>Unprotected Spring</v>
      </c>
      <c r="AQ481" t="str">
        <f t="shared" si="30"/>
        <v xml:space="preserve"> </v>
      </c>
      <c r="BE481"/>
      <c r="BI481" s="81" t="str">
        <f t="shared" si="31"/>
        <v xml:space="preserve"> </v>
      </c>
      <c r="BX481" t="s">
        <v>4789</v>
      </c>
    </row>
    <row r="482" spans="1:76" x14ac:dyDescent="0.45">
      <c r="A482" t="s">
        <v>4790</v>
      </c>
      <c r="B482" t="s">
        <v>176</v>
      </c>
      <c r="C482" t="s">
        <v>943</v>
      </c>
      <c r="D482" t="s">
        <v>4791</v>
      </c>
      <c r="E482" t="s">
        <v>4792</v>
      </c>
      <c r="F482" t="s">
        <v>2344</v>
      </c>
      <c r="G482">
        <v>9</v>
      </c>
      <c r="H482" s="72" t="s">
        <v>4731</v>
      </c>
      <c r="I482" s="72" t="s">
        <v>182</v>
      </c>
      <c r="J482" s="72" t="s">
        <v>183</v>
      </c>
      <c r="K482" s="72" t="s">
        <v>4744</v>
      </c>
      <c r="L482" s="72" t="s">
        <v>4745</v>
      </c>
      <c r="M482" s="72" t="s">
        <v>4776</v>
      </c>
      <c r="N482" s="72"/>
      <c r="O482" s="72"/>
      <c r="P482" s="72" t="s">
        <v>4793</v>
      </c>
      <c r="Q482" s="72" t="s">
        <v>4794</v>
      </c>
      <c r="R482" s="72" t="s">
        <v>972</v>
      </c>
      <c r="S482" s="72" t="s">
        <v>4795</v>
      </c>
      <c r="T482" s="72" t="s">
        <v>4796</v>
      </c>
      <c r="U482" s="72" t="s">
        <v>478</v>
      </c>
      <c r="V482" s="72" t="s">
        <v>176</v>
      </c>
      <c r="W482">
        <v>196</v>
      </c>
      <c r="X482">
        <v>176</v>
      </c>
      <c r="Y482">
        <v>20</v>
      </c>
      <c r="Z482">
        <v>480</v>
      </c>
      <c r="AA482">
        <v>480</v>
      </c>
      <c r="AB482">
        <v>95</v>
      </c>
      <c r="AC482" s="72" t="s">
        <v>191</v>
      </c>
      <c r="AD482" s="72" t="s">
        <v>192</v>
      </c>
      <c r="AE482" s="72" t="s">
        <v>176</v>
      </c>
      <c r="AF482" s="81" t="str">
        <f t="shared" si="28"/>
        <v>Afridev Handpump</v>
      </c>
      <c r="AG482" s="72" t="s">
        <v>193</v>
      </c>
      <c r="AH482" s="72" t="s">
        <v>191</v>
      </c>
      <c r="AI482" s="72" t="s">
        <v>16432</v>
      </c>
      <c r="AL482" t="str">
        <f t="shared" si="29"/>
        <v>Protected</v>
      </c>
      <c r="AM482">
        <v>2019</v>
      </c>
      <c r="AN482" s="72" t="s">
        <v>191</v>
      </c>
      <c r="AQ482" t="str">
        <f t="shared" si="30"/>
        <v xml:space="preserve">Normal </v>
      </c>
      <c r="AR482" s="72" t="s">
        <v>194</v>
      </c>
      <c r="AU482" s="72" t="s">
        <v>195</v>
      </c>
      <c r="AV482" s="72" t="s">
        <v>194</v>
      </c>
      <c r="AY482" s="72" t="s">
        <v>191</v>
      </c>
      <c r="AZ482">
        <v>19</v>
      </c>
      <c r="BA482" s="72" t="s">
        <v>93</v>
      </c>
      <c r="BB482" s="72" t="s">
        <v>194</v>
      </c>
      <c r="BD482" s="72" t="s">
        <v>191</v>
      </c>
      <c r="BE482" s="73">
        <v>0.13</v>
      </c>
      <c r="BF482" s="72" t="s">
        <v>191</v>
      </c>
      <c r="BG482" s="72" t="s">
        <v>196</v>
      </c>
      <c r="BH482" s="72" t="s">
        <v>176</v>
      </c>
      <c r="BI482" s="81" t="str">
        <f t="shared" si="31"/>
        <v xml:space="preserve">Turbidity </v>
      </c>
      <c r="BJ482" s="72" t="s">
        <v>191</v>
      </c>
      <c r="BN482">
        <v>55</v>
      </c>
      <c r="BO482">
        <v>24</v>
      </c>
      <c r="BP482" s="72" t="s">
        <v>194</v>
      </c>
      <c r="BR482" s="72" t="s">
        <v>194</v>
      </c>
      <c r="BT482">
        <v>20</v>
      </c>
      <c r="BU482">
        <v>5</v>
      </c>
      <c r="BV482" s="72" t="s">
        <v>191</v>
      </c>
      <c r="BW482" s="72" t="s">
        <v>197</v>
      </c>
      <c r="BX482" t="s">
        <v>4797</v>
      </c>
    </row>
    <row r="483" spans="1:76" x14ac:dyDescent="0.45">
      <c r="A483" t="s">
        <v>4798</v>
      </c>
      <c r="B483" t="s">
        <v>176</v>
      </c>
      <c r="C483" t="s">
        <v>600</v>
      </c>
      <c r="D483" t="s">
        <v>4799</v>
      </c>
      <c r="E483" t="s">
        <v>4800</v>
      </c>
      <c r="F483" t="s">
        <v>4801</v>
      </c>
      <c r="G483">
        <v>9</v>
      </c>
      <c r="H483" s="72" t="s">
        <v>4731</v>
      </c>
      <c r="I483" s="72" t="s">
        <v>182</v>
      </c>
      <c r="J483" s="72" t="s">
        <v>183</v>
      </c>
      <c r="K483" s="72" t="s">
        <v>4744</v>
      </c>
      <c r="L483" s="72" t="s">
        <v>4745</v>
      </c>
      <c r="M483" s="72" t="s">
        <v>4802</v>
      </c>
      <c r="N483" s="72"/>
      <c r="O483" s="72"/>
      <c r="P483" s="72" t="s">
        <v>4803</v>
      </c>
      <c r="Q483" s="72" t="s">
        <v>4804</v>
      </c>
      <c r="R483" s="72" t="s">
        <v>4768</v>
      </c>
      <c r="S483" s="72" t="s">
        <v>4805</v>
      </c>
      <c r="T483" s="72" t="s">
        <v>4806</v>
      </c>
      <c r="U483" s="72" t="s">
        <v>226</v>
      </c>
      <c r="V483" s="72" t="s">
        <v>176</v>
      </c>
      <c r="W483">
        <v>82</v>
      </c>
      <c r="X483">
        <v>82</v>
      </c>
      <c r="Y483">
        <v>0</v>
      </c>
      <c r="Z483">
        <v>410</v>
      </c>
      <c r="AA483">
        <v>410</v>
      </c>
      <c r="AB483">
        <v>0</v>
      </c>
      <c r="AC483" s="72" t="s">
        <v>191</v>
      </c>
      <c r="AD483" s="72" t="s">
        <v>192</v>
      </c>
      <c r="AE483" s="72" t="s">
        <v>176</v>
      </c>
      <c r="AF483" s="81" t="str">
        <f t="shared" si="28"/>
        <v>Afridev Handpump</v>
      </c>
      <c r="AG483" s="72" t="s">
        <v>193</v>
      </c>
      <c r="AH483" s="72" t="s">
        <v>191</v>
      </c>
      <c r="AI483" s="72" t="s">
        <v>16432</v>
      </c>
      <c r="AL483" t="str">
        <f t="shared" si="29"/>
        <v>Protected</v>
      </c>
      <c r="AM483">
        <v>2012</v>
      </c>
      <c r="AN483" s="72" t="s">
        <v>191</v>
      </c>
      <c r="AQ483" t="str">
        <f t="shared" si="30"/>
        <v xml:space="preserve">Normal </v>
      </c>
      <c r="AR483" s="72" t="s">
        <v>194</v>
      </c>
      <c r="AU483" s="72" t="s">
        <v>195</v>
      </c>
      <c r="AV483" s="72" t="s">
        <v>194</v>
      </c>
      <c r="AY483" s="72" t="s">
        <v>191</v>
      </c>
      <c r="AZ483">
        <v>1321</v>
      </c>
      <c r="BA483" s="72" t="s">
        <v>93</v>
      </c>
      <c r="BB483" s="72" t="s">
        <v>194</v>
      </c>
      <c r="BD483" s="72" t="s">
        <v>191</v>
      </c>
      <c r="BE483" s="73">
        <v>0.52</v>
      </c>
      <c r="BF483" s="72" t="s">
        <v>191</v>
      </c>
      <c r="BG483" s="72" t="s">
        <v>196</v>
      </c>
      <c r="BH483" s="72" t="s">
        <v>176</v>
      </c>
      <c r="BI483" s="81" t="str">
        <f t="shared" si="31"/>
        <v xml:space="preserve">Turbidity </v>
      </c>
      <c r="BJ483" s="72" t="s">
        <v>191</v>
      </c>
      <c r="BN483">
        <v>68</v>
      </c>
      <c r="BO483">
        <v>24</v>
      </c>
      <c r="BP483" s="72" t="s">
        <v>194</v>
      </c>
      <c r="BR483" s="72" t="s">
        <v>194</v>
      </c>
      <c r="BT483">
        <v>20</v>
      </c>
      <c r="BU483">
        <v>5</v>
      </c>
      <c r="BV483" s="72" t="s">
        <v>191</v>
      </c>
      <c r="BW483" s="72" t="s">
        <v>197</v>
      </c>
      <c r="BX483" t="s">
        <v>4807</v>
      </c>
    </row>
    <row r="484" spans="1:76" x14ac:dyDescent="0.45">
      <c r="A484" t="s">
        <v>4808</v>
      </c>
      <c r="B484" t="s">
        <v>176</v>
      </c>
      <c r="C484" t="s">
        <v>663</v>
      </c>
      <c r="D484" t="s">
        <v>4809</v>
      </c>
      <c r="E484" t="s">
        <v>4810</v>
      </c>
      <c r="F484" t="s">
        <v>3540</v>
      </c>
      <c r="G484">
        <v>9</v>
      </c>
      <c r="H484" s="72" t="s">
        <v>4731</v>
      </c>
      <c r="I484" s="72" t="s">
        <v>182</v>
      </c>
      <c r="J484" s="72" t="s">
        <v>183</v>
      </c>
      <c r="K484" s="72" t="s">
        <v>4744</v>
      </c>
      <c r="L484" s="72" t="s">
        <v>4745</v>
      </c>
      <c r="M484" s="72" t="s">
        <v>4776</v>
      </c>
      <c r="N484" s="72"/>
      <c r="O484" s="72"/>
      <c r="P484" s="72" t="s">
        <v>4811</v>
      </c>
      <c r="Q484" s="72" t="s">
        <v>4812</v>
      </c>
      <c r="R484" s="72" t="s">
        <v>783</v>
      </c>
      <c r="S484" s="72" t="s">
        <v>4813</v>
      </c>
      <c r="T484" s="72" t="s">
        <v>4814</v>
      </c>
      <c r="U484" s="72" t="s">
        <v>478</v>
      </c>
      <c r="V484" s="72" t="s">
        <v>176</v>
      </c>
      <c r="W484">
        <v>198</v>
      </c>
      <c r="X484">
        <v>178</v>
      </c>
      <c r="Y484">
        <v>20</v>
      </c>
      <c r="Z484">
        <v>470</v>
      </c>
      <c r="AA484">
        <v>470</v>
      </c>
      <c r="AB484">
        <v>0</v>
      </c>
      <c r="AC484" s="72" t="s">
        <v>191</v>
      </c>
      <c r="AD484" s="72" t="s">
        <v>176</v>
      </c>
      <c r="AE484" s="72" t="s">
        <v>4815</v>
      </c>
      <c r="AF484" s="81" t="str">
        <f t="shared" si="28"/>
        <v>Nira Pump</v>
      </c>
      <c r="AG484" s="72" t="s">
        <v>193</v>
      </c>
      <c r="AH484" s="72" t="s">
        <v>191</v>
      </c>
      <c r="AI484" s="72" t="s">
        <v>16432</v>
      </c>
      <c r="AL484" t="str">
        <f t="shared" si="29"/>
        <v>Protected</v>
      </c>
      <c r="AM484">
        <v>2005</v>
      </c>
      <c r="AN484" s="72" t="s">
        <v>191</v>
      </c>
      <c r="AQ484" t="str">
        <f t="shared" si="30"/>
        <v xml:space="preserve">Poor </v>
      </c>
      <c r="AR484" s="72" t="s">
        <v>194</v>
      </c>
      <c r="AU484" s="72" t="s">
        <v>195</v>
      </c>
      <c r="AV484" s="72" t="s">
        <v>194</v>
      </c>
      <c r="AY484" s="72" t="s">
        <v>191</v>
      </c>
      <c r="AZ484">
        <v>226</v>
      </c>
      <c r="BA484" s="72" t="s">
        <v>93</v>
      </c>
      <c r="BB484" s="72" t="s">
        <v>194</v>
      </c>
      <c r="BD484" s="72" t="s">
        <v>191</v>
      </c>
      <c r="BE484" s="73">
        <v>0.17</v>
      </c>
      <c r="BF484" s="72" t="s">
        <v>191</v>
      </c>
      <c r="BG484" s="72" t="s">
        <v>196</v>
      </c>
      <c r="BH484" s="72" t="s">
        <v>176</v>
      </c>
      <c r="BI484" s="81" t="str">
        <f t="shared" si="31"/>
        <v xml:space="preserve">Turbidity </v>
      </c>
      <c r="BJ484" s="72" t="s">
        <v>191</v>
      </c>
      <c r="BN484">
        <v>45</v>
      </c>
      <c r="BO484">
        <v>24</v>
      </c>
      <c r="BP484" s="72" t="s">
        <v>194</v>
      </c>
      <c r="BR484" s="72" t="s">
        <v>194</v>
      </c>
      <c r="BT484">
        <v>20</v>
      </c>
      <c r="BU484">
        <v>4</v>
      </c>
      <c r="BV484" s="72" t="s">
        <v>191</v>
      </c>
      <c r="BW484" s="72" t="s">
        <v>227</v>
      </c>
      <c r="BX484" t="s">
        <v>4816</v>
      </c>
    </row>
    <row r="485" spans="1:76" x14ac:dyDescent="0.45">
      <c r="A485" t="s">
        <v>4817</v>
      </c>
      <c r="B485" t="s">
        <v>176</v>
      </c>
      <c r="C485" t="s">
        <v>943</v>
      </c>
      <c r="D485" t="s">
        <v>4818</v>
      </c>
      <c r="E485" t="s">
        <v>4819</v>
      </c>
      <c r="F485" t="s">
        <v>4820</v>
      </c>
      <c r="G485">
        <v>9</v>
      </c>
      <c r="H485" s="72" t="s">
        <v>4731</v>
      </c>
      <c r="I485" s="72" t="s">
        <v>182</v>
      </c>
      <c r="J485" s="72" t="s">
        <v>183</v>
      </c>
      <c r="K485" s="72" t="s">
        <v>4744</v>
      </c>
      <c r="L485" s="72" t="s">
        <v>4745</v>
      </c>
      <c r="M485" s="72" t="s">
        <v>4821</v>
      </c>
      <c r="N485" s="72"/>
      <c r="O485" s="72"/>
      <c r="P485" s="72" t="s">
        <v>4822</v>
      </c>
      <c r="Q485" s="72" t="s">
        <v>4823</v>
      </c>
      <c r="R485" s="72" t="s">
        <v>2527</v>
      </c>
      <c r="S485" s="72" t="s">
        <v>4824</v>
      </c>
      <c r="T485" s="72" t="s">
        <v>4825</v>
      </c>
      <c r="U485" s="72" t="s">
        <v>190</v>
      </c>
      <c r="V485" s="72" t="s">
        <v>176</v>
      </c>
      <c r="W485">
        <v>76</v>
      </c>
      <c r="X485">
        <v>0</v>
      </c>
      <c r="Y485">
        <v>76</v>
      </c>
      <c r="Z485">
        <v>380</v>
      </c>
      <c r="AA485">
        <v>0</v>
      </c>
      <c r="AB485">
        <v>380</v>
      </c>
      <c r="AC485" s="72" t="s">
        <v>194</v>
      </c>
      <c r="AF485" s="81" t="str">
        <f t="shared" si="28"/>
        <v/>
      </c>
      <c r="AJ485" s="72" t="s">
        <v>867</v>
      </c>
      <c r="AK485" s="72" t="s">
        <v>176</v>
      </c>
      <c r="AL485" t="str">
        <f t="shared" si="29"/>
        <v>Unprotected well</v>
      </c>
      <c r="AQ485" t="str">
        <f t="shared" si="30"/>
        <v xml:space="preserve"> </v>
      </c>
      <c r="BE485"/>
      <c r="BI485" s="81" t="str">
        <f t="shared" si="31"/>
        <v xml:space="preserve"> </v>
      </c>
      <c r="BX485" t="s">
        <v>4826</v>
      </c>
    </row>
    <row r="486" spans="1:76" x14ac:dyDescent="0.45">
      <c r="A486" t="s">
        <v>4827</v>
      </c>
      <c r="B486" t="s">
        <v>176</v>
      </c>
      <c r="C486" t="s">
        <v>943</v>
      </c>
      <c r="D486" t="s">
        <v>4828</v>
      </c>
      <c r="E486" t="s">
        <v>4829</v>
      </c>
      <c r="F486" t="s">
        <v>4830</v>
      </c>
      <c r="G486">
        <v>9</v>
      </c>
      <c r="H486" s="72" t="s">
        <v>4731</v>
      </c>
      <c r="I486" s="72" t="s">
        <v>182</v>
      </c>
      <c r="J486" s="72" t="s">
        <v>183</v>
      </c>
      <c r="K486" s="72" t="s">
        <v>4744</v>
      </c>
      <c r="L486" s="72" t="s">
        <v>4745</v>
      </c>
      <c r="M486" s="72" t="s">
        <v>4831</v>
      </c>
      <c r="N486" s="72"/>
      <c r="O486" s="72"/>
      <c r="P486" s="72" t="s">
        <v>4832</v>
      </c>
      <c r="Q486" s="72" t="s">
        <v>4833</v>
      </c>
      <c r="R486" s="72" t="s">
        <v>1836</v>
      </c>
      <c r="S486" s="72" t="s">
        <v>4834</v>
      </c>
      <c r="T486" s="72" t="s">
        <v>4835</v>
      </c>
      <c r="U486" s="72" t="s">
        <v>226</v>
      </c>
      <c r="V486" s="72" t="s">
        <v>176</v>
      </c>
      <c r="W486">
        <v>90</v>
      </c>
      <c r="X486">
        <v>90</v>
      </c>
      <c r="Y486">
        <v>0</v>
      </c>
      <c r="Z486">
        <v>500</v>
      </c>
      <c r="AA486">
        <v>500</v>
      </c>
      <c r="AB486">
        <v>0</v>
      </c>
      <c r="AC486" s="72" t="s">
        <v>191</v>
      </c>
      <c r="AD486" s="72" t="s">
        <v>176</v>
      </c>
      <c r="AE486" s="72" t="s">
        <v>4836</v>
      </c>
      <c r="AF486" s="81" t="str">
        <f t="shared" si="28"/>
        <v>Elephant pump</v>
      </c>
      <c r="AG486" s="72" t="s">
        <v>193</v>
      </c>
      <c r="AH486" s="72" t="s">
        <v>191</v>
      </c>
      <c r="AI486" s="72" t="s">
        <v>16432</v>
      </c>
      <c r="AL486" t="str">
        <f t="shared" si="29"/>
        <v>Protected</v>
      </c>
      <c r="AM486">
        <v>2002</v>
      </c>
      <c r="AN486" s="72" t="s">
        <v>191</v>
      </c>
      <c r="AQ486" t="str">
        <f t="shared" si="30"/>
        <v xml:space="preserve">Normal </v>
      </c>
      <c r="AR486" s="72" t="s">
        <v>194</v>
      </c>
      <c r="AU486" s="72" t="s">
        <v>195</v>
      </c>
      <c r="AV486" s="72" t="s">
        <v>194</v>
      </c>
      <c r="AY486" s="72" t="s">
        <v>191</v>
      </c>
      <c r="AZ486">
        <v>20</v>
      </c>
      <c r="BA486" s="72" t="s">
        <v>93</v>
      </c>
      <c r="BB486" s="72" t="s">
        <v>194</v>
      </c>
      <c r="BD486" s="72" t="s">
        <v>191</v>
      </c>
      <c r="BE486" s="73">
        <v>0.73</v>
      </c>
      <c r="BF486" s="72" t="s">
        <v>191</v>
      </c>
      <c r="BG486" s="72" t="s">
        <v>196</v>
      </c>
      <c r="BH486" s="72" t="s">
        <v>176</v>
      </c>
      <c r="BI486" s="81" t="str">
        <f t="shared" si="31"/>
        <v xml:space="preserve">Turbidity </v>
      </c>
      <c r="BJ486" s="72" t="s">
        <v>191</v>
      </c>
      <c r="BN486">
        <v>30</v>
      </c>
      <c r="BO486">
        <v>24</v>
      </c>
      <c r="BP486" s="72" t="s">
        <v>194</v>
      </c>
      <c r="BR486" s="72" t="s">
        <v>194</v>
      </c>
      <c r="BT486">
        <v>20</v>
      </c>
      <c r="BU486">
        <v>5</v>
      </c>
      <c r="BV486" s="72" t="s">
        <v>191</v>
      </c>
      <c r="BW486" s="72" t="s">
        <v>197</v>
      </c>
      <c r="BX486" t="s">
        <v>4837</v>
      </c>
    </row>
    <row r="487" spans="1:76" x14ac:dyDescent="0.45">
      <c r="A487" t="s">
        <v>4838</v>
      </c>
      <c r="B487" t="s">
        <v>176</v>
      </c>
      <c r="C487" t="s">
        <v>736</v>
      </c>
      <c r="D487" t="s">
        <v>4839</v>
      </c>
      <c r="E487" t="s">
        <v>4840</v>
      </c>
      <c r="F487" t="s">
        <v>4841</v>
      </c>
      <c r="G487">
        <v>9</v>
      </c>
      <c r="H487" s="72" t="s">
        <v>4731</v>
      </c>
      <c r="I487" s="72" t="s">
        <v>182</v>
      </c>
      <c r="J487" s="72" t="s">
        <v>183</v>
      </c>
      <c r="K487" s="72" t="s">
        <v>4744</v>
      </c>
      <c r="L487" s="72" t="s">
        <v>4842</v>
      </c>
      <c r="M487" s="72" t="s">
        <v>4843</v>
      </c>
      <c r="N487" s="72"/>
      <c r="O487" s="72"/>
      <c r="P487" s="72" t="s">
        <v>4844</v>
      </c>
      <c r="Q487" s="72" t="s">
        <v>4845</v>
      </c>
      <c r="R487" s="72" t="s">
        <v>3197</v>
      </c>
      <c r="S487" s="72" t="s">
        <v>4846</v>
      </c>
      <c r="T487" s="72" t="s">
        <v>4847</v>
      </c>
      <c r="U487" s="72" t="s">
        <v>226</v>
      </c>
      <c r="V487" s="72" t="s">
        <v>176</v>
      </c>
      <c r="W487">
        <v>89</v>
      </c>
      <c r="X487">
        <v>30</v>
      </c>
      <c r="Y487">
        <v>18</v>
      </c>
      <c r="Z487">
        <v>150</v>
      </c>
      <c r="AA487">
        <v>150</v>
      </c>
      <c r="AB487">
        <v>90</v>
      </c>
      <c r="AC487" s="72" t="s">
        <v>191</v>
      </c>
      <c r="AD487" s="72" t="s">
        <v>192</v>
      </c>
      <c r="AE487" s="72" t="s">
        <v>176</v>
      </c>
      <c r="AF487" s="81" t="str">
        <f t="shared" si="28"/>
        <v>Afridev Handpump</v>
      </c>
      <c r="AG487" s="72" t="s">
        <v>193</v>
      </c>
      <c r="AH487" s="72" t="s">
        <v>191</v>
      </c>
      <c r="AI487" s="72" t="s">
        <v>16432</v>
      </c>
      <c r="AL487" t="str">
        <f t="shared" si="29"/>
        <v>Protected</v>
      </c>
      <c r="AM487">
        <v>2002</v>
      </c>
      <c r="AN487" s="72" t="s">
        <v>191</v>
      </c>
      <c r="AQ487" t="str">
        <f t="shared" si="30"/>
        <v xml:space="preserve">Normal </v>
      </c>
      <c r="AR487" s="72" t="s">
        <v>194</v>
      </c>
      <c r="AU487" s="72" t="s">
        <v>195</v>
      </c>
      <c r="AV487" s="72" t="s">
        <v>194</v>
      </c>
      <c r="AY487" s="72" t="s">
        <v>191</v>
      </c>
      <c r="AZ487">
        <v>521</v>
      </c>
      <c r="BA487" s="72" t="s">
        <v>93</v>
      </c>
      <c r="BB487" s="72" t="s">
        <v>194</v>
      </c>
      <c r="BD487" s="72" t="s">
        <v>191</v>
      </c>
      <c r="BE487" s="73">
        <v>0.94</v>
      </c>
      <c r="BF487" s="72" t="s">
        <v>191</v>
      </c>
      <c r="BG487" s="72" t="s">
        <v>196</v>
      </c>
      <c r="BH487" s="72" t="s">
        <v>176</v>
      </c>
      <c r="BI487" s="81" t="str">
        <f t="shared" si="31"/>
        <v xml:space="preserve">Turbidity </v>
      </c>
      <c r="BJ487" s="72" t="s">
        <v>191</v>
      </c>
      <c r="BN487">
        <v>56</v>
      </c>
      <c r="BO487">
        <v>24</v>
      </c>
      <c r="BP487" s="72" t="s">
        <v>194</v>
      </c>
      <c r="BR487" s="72" t="s">
        <v>194</v>
      </c>
      <c r="BT487">
        <v>40</v>
      </c>
      <c r="BU487">
        <v>60</v>
      </c>
      <c r="BV487" s="72" t="s">
        <v>191</v>
      </c>
      <c r="BW487" s="72" t="s">
        <v>197</v>
      </c>
      <c r="BX487" t="s">
        <v>4848</v>
      </c>
    </row>
    <row r="488" spans="1:76" x14ac:dyDescent="0.45">
      <c r="A488" t="s">
        <v>4849</v>
      </c>
      <c r="B488" t="s">
        <v>176</v>
      </c>
      <c r="C488" t="s">
        <v>663</v>
      </c>
      <c r="D488" t="s">
        <v>4850</v>
      </c>
      <c r="E488" t="s">
        <v>4851</v>
      </c>
      <c r="F488" t="s">
        <v>4133</v>
      </c>
      <c r="G488">
        <v>9</v>
      </c>
      <c r="H488" s="72" t="s">
        <v>4731</v>
      </c>
      <c r="I488" s="72" t="s">
        <v>182</v>
      </c>
      <c r="J488" s="72" t="s">
        <v>183</v>
      </c>
      <c r="K488" s="72" t="s">
        <v>4744</v>
      </c>
      <c r="L488" s="72" t="s">
        <v>4842</v>
      </c>
      <c r="M488" s="72" t="s">
        <v>4852</v>
      </c>
      <c r="N488" s="72"/>
      <c r="O488" s="72"/>
      <c r="P488" s="72" t="s">
        <v>4853</v>
      </c>
      <c r="Q488" s="72" t="s">
        <v>4854</v>
      </c>
      <c r="R488" s="72" t="s">
        <v>2285</v>
      </c>
      <c r="S488" s="72" t="s">
        <v>4855</v>
      </c>
      <c r="T488" s="72" t="s">
        <v>4856</v>
      </c>
      <c r="U488" s="72" t="s">
        <v>226</v>
      </c>
      <c r="V488" s="72" t="s">
        <v>176</v>
      </c>
      <c r="W488">
        <v>116</v>
      </c>
      <c r="X488">
        <v>116</v>
      </c>
      <c r="Y488">
        <v>0</v>
      </c>
      <c r="Z488">
        <v>630</v>
      </c>
      <c r="AA488">
        <v>630</v>
      </c>
      <c r="AB488">
        <v>0</v>
      </c>
      <c r="AC488" s="72" t="s">
        <v>191</v>
      </c>
      <c r="AD488" s="72" t="s">
        <v>192</v>
      </c>
      <c r="AE488" s="72" t="s">
        <v>176</v>
      </c>
      <c r="AF488" s="81" t="str">
        <f t="shared" si="28"/>
        <v>Afridev Handpump</v>
      </c>
      <c r="AG488" s="72" t="s">
        <v>193</v>
      </c>
      <c r="AH488" s="72" t="s">
        <v>191</v>
      </c>
      <c r="AI488" s="72" t="s">
        <v>16432</v>
      </c>
      <c r="AL488" t="str">
        <f t="shared" si="29"/>
        <v>Protected</v>
      </c>
      <c r="AM488">
        <v>2016</v>
      </c>
      <c r="AN488" s="72" t="s">
        <v>191</v>
      </c>
      <c r="AQ488" t="str">
        <f t="shared" si="30"/>
        <v xml:space="preserve">Normal </v>
      </c>
      <c r="AR488" s="72" t="s">
        <v>191</v>
      </c>
      <c r="AS488">
        <v>2</v>
      </c>
      <c r="AT488">
        <v>5</v>
      </c>
      <c r="AU488" s="72" t="s">
        <v>195</v>
      </c>
      <c r="AV488" s="72" t="s">
        <v>194</v>
      </c>
      <c r="AY488" s="72" t="s">
        <v>191</v>
      </c>
      <c r="AZ488">
        <v>227</v>
      </c>
      <c r="BA488" s="72" t="s">
        <v>93</v>
      </c>
      <c r="BB488" s="72" t="s">
        <v>194</v>
      </c>
      <c r="BD488" s="72" t="s">
        <v>191</v>
      </c>
      <c r="BE488" s="73">
        <v>0.13</v>
      </c>
      <c r="BF488" s="72" t="s">
        <v>191</v>
      </c>
      <c r="BG488" s="72" t="s">
        <v>196</v>
      </c>
      <c r="BH488" s="72" t="s">
        <v>176</v>
      </c>
      <c r="BI488" s="81" t="str">
        <f t="shared" si="31"/>
        <v xml:space="preserve">Turbidity </v>
      </c>
      <c r="BJ488" s="72" t="s">
        <v>191</v>
      </c>
      <c r="BN488">
        <v>70</v>
      </c>
      <c r="BO488">
        <v>24</v>
      </c>
      <c r="BP488" s="72" t="s">
        <v>194</v>
      </c>
      <c r="BR488" s="72" t="s">
        <v>194</v>
      </c>
      <c r="BT488">
        <v>20</v>
      </c>
      <c r="BU488">
        <v>4</v>
      </c>
      <c r="BV488" s="72" t="s">
        <v>191</v>
      </c>
      <c r="BW488" s="72" t="s">
        <v>197</v>
      </c>
      <c r="BX488" t="s">
        <v>4857</v>
      </c>
    </row>
    <row r="489" spans="1:76" x14ac:dyDescent="0.45">
      <c r="A489" t="s">
        <v>4858</v>
      </c>
      <c r="B489" t="s">
        <v>176</v>
      </c>
      <c r="C489" t="s">
        <v>427</v>
      </c>
      <c r="D489" t="s">
        <v>4859</v>
      </c>
      <c r="E489" t="s">
        <v>4860</v>
      </c>
      <c r="F489" t="s">
        <v>2087</v>
      </c>
      <c r="G489">
        <v>9</v>
      </c>
      <c r="H489" s="72" t="s">
        <v>4731</v>
      </c>
      <c r="I489" s="72" t="s">
        <v>182</v>
      </c>
      <c r="J489" s="72" t="s">
        <v>183</v>
      </c>
      <c r="K489" s="72" t="s">
        <v>4732</v>
      </c>
      <c r="L489" s="72" t="s">
        <v>4733</v>
      </c>
      <c r="M489" s="72" t="s">
        <v>4734</v>
      </c>
      <c r="N489" s="72"/>
      <c r="O489" s="72"/>
      <c r="P489" s="72" t="s">
        <v>4861</v>
      </c>
      <c r="Q489" s="72" t="s">
        <v>4862</v>
      </c>
      <c r="R489" s="72" t="s">
        <v>3569</v>
      </c>
      <c r="S489" s="72" t="s">
        <v>4863</v>
      </c>
      <c r="T489" s="72" t="s">
        <v>4864</v>
      </c>
      <c r="U489" s="72" t="s">
        <v>226</v>
      </c>
      <c r="V489" s="72" t="s">
        <v>176</v>
      </c>
      <c r="W489">
        <v>50</v>
      </c>
      <c r="X489">
        <v>50</v>
      </c>
      <c r="Y489">
        <v>0</v>
      </c>
      <c r="Z489">
        <v>250</v>
      </c>
      <c r="AA489">
        <v>250</v>
      </c>
      <c r="AB489">
        <v>0</v>
      </c>
      <c r="AC489" s="72" t="s">
        <v>191</v>
      </c>
      <c r="AD489" s="72" t="s">
        <v>192</v>
      </c>
      <c r="AE489" s="72" t="s">
        <v>176</v>
      </c>
      <c r="AF489" s="81" t="str">
        <f t="shared" si="28"/>
        <v>Afridev Handpump</v>
      </c>
      <c r="AG489" s="72" t="s">
        <v>193</v>
      </c>
      <c r="AH489" s="72" t="s">
        <v>191</v>
      </c>
      <c r="AI489" s="72" t="s">
        <v>16432</v>
      </c>
      <c r="AL489" t="str">
        <f t="shared" si="29"/>
        <v>Protected</v>
      </c>
      <c r="AM489">
        <v>2014</v>
      </c>
      <c r="AN489" s="72" t="s">
        <v>191</v>
      </c>
      <c r="AQ489" t="str">
        <f t="shared" si="30"/>
        <v xml:space="preserve">Normal </v>
      </c>
      <c r="AR489" s="72" t="s">
        <v>194</v>
      </c>
      <c r="AU489" s="72" t="s">
        <v>195</v>
      </c>
      <c r="AV489" s="72" t="s">
        <v>194</v>
      </c>
      <c r="AY489" s="72" t="s">
        <v>191</v>
      </c>
      <c r="AZ489">
        <v>1523</v>
      </c>
      <c r="BA489" s="72" t="s">
        <v>93</v>
      </c>
      <c r="BB489" s="72" t="s">
        <v>194</v>
      </c>
      <c r="BD489" s="72" t="s">
        <v>191</v>
      </c>
      <c r="BE489" s="73">
        <v>0.01</v>
      </c>
      <c r="BF489" s="72" t="s">
        <v>191</v>
      </c>
      <c r="BG489" s="72" t="s">
        <v>196</v>
      </c>
      <c r="BH489" s="72" t="s">
        <v>176</v>
      </c>
      <c r="BI489" s="81" t="str">
        <f t="shared" si="31"/>
        <v xml:space="preserve">Turbidity </v>
      </c>
      <c r="BJ489" s="72" t="s">
        <v>191</v>
      </c>
      <c r="BN489">
        <v>83</v>
      </c>
      <c r="BO489">
        <v>24</v>
      </c>
      <c r="BP489" s="72" t="s">
        <v>194</v>
      </c>
      <c r="BR489" s="72" t="s">
        <v>194</v>
      </c>
      <c r="BT489">
        <v>40</v>
      </c>
      <c r="BU489">
        <v>200</v>
      </c>
      <c r="BV489" s="72" t="s">
        <v>191</v>
      </c>
      <c r="BW489" s="72" t="s">
        <v>197</v>
      </c>
      <c r="BX489" t="s">
        <v>4865</v>
      </c>
    </row>
    <row r="490" spans="1:76" x14ac:dyDescent="0.45">
      <c r="A490" t="s">
        <v>4866</v>
      </c>
      <c r="B490" t="s">
        <v>176</v>
      </c>
      <c r="C490" t="s">
        <v>663</v>
      </c>
      <c r="D490" t="s">
        <v>4867</v>
      </c>
      <c r="E490" t="s">
        <v>4868</v>
      </c>
      <c r="F490" t="s">
        <v>2443</v>
      </c>
      <c r="G490">
        <v>9</v>
      </c>
      <c r="H490" s="72" t="s">
        <v>4731</v>
      </c>
      <c r="I490" s="72" t="s">
        <v>182</v>
      </c>
      <c r="J490" s="72" t="s">
        <v>183</v>
      </c>
      <c r="K490" s="72" t="s">
        <v>4744</v>
      </c>
      <c r="L490" s="72" t="s">
        <v>4842</v>
      </c>
      <c r="M490" s="72" t="s">
        <v>4869</v>
      </c>
      <c r="N490" s="72"/>
      <c r="O490" s="72"/>
      <c r="P490" s="72" t="s">
        <v>4870</v>
      </c>
      <c r="Q490" s="72" t="s">
        <v>4871</v>
      </c>
      <c r="R490" s="72" t="s">
        <v>658</v>
      </c>
      <c r="S490" s="72" t="s">
        <v>4872</v>
      </c>
      <c r="T490" s="72" t="s">
        <v>4869</v>
      </c>
      <c r="U490" s="72" t="s">
        <v>478</v>
      </c>
      <c r="V490" s="72" t="s">
        <v>176</v>
      </c>
      <c r="W490">
        <v>110</v>
      </c>
      <c r="X490">
        <v>110</v>
      </c>
      <c r="Y490">
        <v>0</v>
      </c>
      <c r="Z490">
        <v>550</v>
      </c>
      <c r="AA490">
        <v>550</v>
      </c>
      <c r="AB490">
        <v>0</v>
      </c>
      <c r="AC490" s="72" t="s">
        <v>191</v>
      </c>
      <c r="AD490" s="72" t="s">
        <v>192</v>
      </c>
      <c r="AE490" s="72" t="s">
        <v>176</v>
      </c>
      <c r="AF490" s="81" t="str">
        <f t="shared" si="28"/>
        <v>Afridev Handpump</v>
      </c>
      <c r="AG490" s="72" t="s">
        <v>193</v>
      </c>
      <c r="AH490" s="72" t="s">
        <v>191</v>
      </c>
      <c r="AI490" s="72" t="s">
        <v>16432</v>
      </c>
      <c r="AL490" t="str">
        <f t="shared" si="29"/>
        <v>Protected</v>
      </c>
      <c r="AM490">
        <v>2016</v>
      </c>
      <c r="AN490" s="72" t="s">
        <v>191</v>
      </c>
      <c r="AQ490" t="str">
        <f t="shared" si="30"/>
        <v xml:space="preserve">Normal </v>
      </c>
      <c r="AR490" s="72" t="s">
        <v>194</v>
      </c>
      <c r="AU490" s="72" t="s">
        <v>195</v>
      </c>
      <c r="AV490" s="72" t="s">
        <v>194</v>
      </c>
      <c r="AY490" s="72" t="s">
        <v>191</v>
      </c>
      <c r="AZ490">
        <v>228</v>
      </c>
      <c r="BA490" s="72" t="s">
        <v>93</v>
      </c>
      <c r="BB490" s="72" t="s">
        <v>194</v>
      </c>
      <c r="BD490" s="72" t="s">
        <v>191</v>
      </c>
      <c r="BE490" s="73">
        <v>0.11</v>
      </c>
      <c r="BF490" s="72" t="s">
        <v>191</v>
      </c>
      <c r="BG490" s="72" t="s">
        <v>196</v>
      </c>
      <c r="BH490" s="72" t="s">
        <v>176</v>
      </c>
      <c r="BI490" s="81" t="str">
        <f t="shared" si="31"/>
        <v xml:space="preserve">Turbidity </v>
      </c>
      <c r="BJ490" s="72" t="s">
        <v>191</v>
      </c>
      <c r="BN490">
        <v>55</v>
      </c>
      <c r="BO490">
        <v>24</v>
      </c>
      <c r="BP490" s="72" t="s">
        <v>194</v>
      </c>
      <c r="BR490" s="72" t="s">
        <v>194</v>
      </c>
      <c r="BT490">
        <v>20</v>
      </c>
      <c r="BU490">
        <v>20</v>
      </c>
      <c r="BV490" s="72" t="s">
        <v>191</v>
      </c>
      <c r="BW490" s="72" t="s">
        <v>197</v>
      </c>
      <c r="BX490" t="s">
        <v>4873</v>
      </c>
    </row>
    <row r="491" spans="1:76" x14ac:dyDescent="0.45">
      <c r="A491" t="s">
        <v>4874</v>
      </c>
      <c r="B491" t="s">
        <v>176</v>
      </c>
      <c r="C491" t="s">
        <v>427</v>
      </c>
      <c r="D491" t="s">
        <v>4875</v>
      </c>
      <c r="E491" t="s">
        <v>4876</v>
      </c>
      <c r="F491" t="s">
        <v>4877</v>
      </c>
      <c r="G491">
        <v>9</v>
      </c>
      <c r="H491" s="72" t="s">
        <v>4731</v>
      </c>
      <c r="I491" s="72" t="s">
        <v>182</v>
      </c>
      <c r="J491" s="72" t="s">
        <v>183</v>
      </c>
      <c r="K491" s="72" t="s">
        <v>4732</v>
      </c>
      <c r="L491" s="72" t="s">
        <v>4733</v>
      </c>
      <c r="M491" s="72" t="s">
        <v>4734</v>
      </c>
      <c r="N491" s="72"/>
      <c r="O491" s="72"/>
      <c r="P491" s="72" t="s">
        <v>4878</v>
      </c>
      <c r="Q491" s="72" t="s">
        <v>4879</v>
      </c>
      <c r="R491" s="72" t="s">
        <v>4880</v>
      </c>
      <c r="S491" s="72" t="s">
        <v>4881</v>
      </c>
      <c r="T491" s="72" t="s">
        <v>4738</v>
      </c>
      <c r="U491" s="72" t="s">
        <v>226</v>
      </c>
      <c r="V491" s="72" t="s">
        <v>176</v>
      </c>
      <c r="W491">
        <v>100</v>
      </c>
      <c r="X491">
        <v>100</v>
      </c>
      <c r="Y491">
        <v>0</v>
      </c>
      <c r="Z491">
        <v>500</v>
      </c>
      <c r="AA491">
        <v>500</v>
      </c>
      <c r="AB491">
        <v>0</v>
      </c>
      <c r="AC491" s="72" t="s">
        <v>191</v>
      </c>
      <c r="AD491" s="72" t="s">
        <v>192</v>
      </c>
      <c r="AE491" s="72" t="s">
        <v>176</v>
      </c>
      <c r="AF491" s="81" t="str">
        <f t="shared" si="28"/>
        <v>Afridev Handpump</v>
      </c>
      <c r="AG491" s="72" t="s">
        <v>193</v>
      </c>
      <c r="AH491" s="72" t="s">
        <v>191</v>
      </c>
      <c r="AI491" s="72" t="s">
        <v>16432</v>
      </c>
      <c r="AL491" t="str">
        <f t="shared" si="29"/>
        <v>Protected</v>
      </c>
      <c r="AM491">
        <v>2002</v>
      </c>
      <c r="AN491" s="72" t="s">
        <v>191</v>
      </c>
      <c r="AQ491" t="str">
        <f t="shared" si="30"/>
        <v xml:space="preserve">Normal </v>
      </c>
      <c r="AR491" s="72" t="s">
        <v>191</v>
      </c>
      <c r="AS491">
        <v>1</v>
      </c>
      <c r="AT491">
        <v>7</v>
      </c>
      <c r="AU491" s="72" t="s">
        <v>195</v>
      </c>
      <c r="AV491" s="72" t="s">
        <v>194</v>
      </c>
      <c r="AY491" s="72" t="s">
        <v>191</v>
      </c>
      <c r="AZ491">
        <v>1525</v>
      </c>
      <c r="BA491" s="72" t="s">
        <v>93</v>
      </c>
      <c r="BB491" s="72" t="s">
        <v>194</v>
      </c>
      <c r="BD491" s="72" t="s">
        <v>191</v>
      </c>
      <c r="BE491" s="73">
        <v>0.28000000000000003</v>
      </c>
      <c r="BF491" s="72" t="s">
        <v>191</v>
      </c>
      <c r="BG491" s="72" t="s">
        <v>196</v>
      </c>
      <c r="BH491" s="72" t="s">
        <v>176</v>
      </c>
      <c r="BI491" s="81" t="str">
        <f t="shared" si="31"/>
        <v xml:space="preserve">Turbidity </v>
      </c>
      <c r="BJ491" s="72" t="s">
        <v>191</v>
      </c>
      <c r="BN491">
        <v>85</v>
      </c>
      <c r="BO491">
        <v>24</v>
      </c>
      <c r="BP491" s="72" t="s">
        <v>194</v>
      </c>
      <c r="BR491" s="72" t="s">
        <v>194</v>
      </c>
      <c r="BT491">
        <v>40</v>
      </c>
      <c r="BU491">
        <v>200</v>
      </c>
      <c r="BV491" s="72" t="s">
        <v>191</v>
      </c>
      <c r="BW491" s="72" t="s">
        <v>197</v>
      </c>
      <c r="BX491" t="s">
        <v>4882</v>
      </c>
    </row>
    <row r="492" spans="1:76" x14ac:dyDescent="0.45">
      <c r="A492" t="s">
        <v>4883</v>
      </c>
      <c r="B492" t="s">
        <v>176</v>
      </c>
      <c r="C492" t="s">
        <v>297</v>
      </c>
      <c r="D492" t="s">
        <v>4884</v>
      </c>
      <c r="E492" t="s">
        <v>4885</v>
      </c>
      <c r="F492" t="s">
        <v>4886</v>
      </c>
      <c r="G492">
        <v>9</v>
      </c>
      <c r="H492" s="72" t="s">
        <v>4887</v>
      </c>
      <c r="I492" s="72" t="s">
        <v>182</v>
      </c>
      <c r="J492" s="72" t="s">
        <v>183</v>
      </c>
      <c r="K492" s="72" t="s">
        <v>4888</v>
      </c>
      <c r="L492" s="72" t="s">
        <v>4889</v>
      </c>
      <c r="M492" s="72" t="s">
        <v>4890</v>
      </c>
      <c r="N492" s="72"/>
      <c r="O492" s="72"/>
      <c r="P492" s="72" t="s">
        <v>4891</v>
      </c>
      <c r="Q492" s="72" t="s">
        <v>4892</v>
      </c>
      <c r="R492" s="72" t="s">
        <v>1549</v>
      </c>
      <c r="S492" s="72" t="s">
        <v>4893</v>
      </c>
      <c r="T492" s="72" t="s">
        <v>4894</v>
      </c>
      <c r="U492" s="72" t="s">
        <v>745</v>
      </c>
      <c r="V492" s="72" t="s">
        <v>176</v>
      </c>
      <c r="W492">
        <v>45</v>
      </c>
      <c r="X492">
        <v>45</v>
      </c>
      <c r="Y492">
        <v>0</v>
      </c>
      <c r="Z492">
        <v>2500</v>
      </c>
      <c r="AA492">
        <v>2500</v>
      </c>
      <c r="AB492">
        <v>0</v>
      </c>
      <c r="AC492" s="72" t="s">
        <v>191</v>
      </c>
      <c r="AD492" s="72" t="s">
        <v>192</v>
      </c>
      <c r="AE492" s="72" t="s">
        <v>176</v>
      </c>
      <c r="AF492" s="81" t="str">
        <f t="shared" si="28"/>
        <v>Afridev Handpump</v>
      </c>
      <c r="AG492" s="72" t="s">
        <v>193</v>
      </c>
      <c r="AH492" s="72" t="s">
        <v>191</v>
      </c>
      <c r="AI492" s="72" t="s">
        <v>16432</v>
      </c>
      <c r="AL492" t="str">
        <f t="shared" si="29"/>
        <v>Protected</v>
      </c>
      <c r="AM492">
        <v>1998</v>
      </c>
      <c r="AN492" s="72" t="s">
        <v>191</v>
      </c>
      <c r="AQ492" t="str">
        <f t="shared" si="30"/>
        <v xml:space="preserve">Poor </v>
      </c>
      <c r="AR492" s="72" t="s">
        <v>191</v>
      </c>
      <c r="AS492">
        <v>5</v>
      </c>
      <c r="AT492">
        <v>15</v>
      </c>
      <c r="AU492" s="72" t="s">
        <v>195</v>
      </c>
      <c r="AV492" s="72" t="s">
        <v>194</v>
      </c>
      <c r="AY492" s="72" t="s">
        <v>191</v>
      </c>
      <c r="AZ492">
        <v>1118</v>
      </c>
      <c r="BA492" s="72" t="s">
        <v>93</v>
      </c>
      <c r="BB492" s="72" t="s">
        <v>194</v>
      </c>
      <c r="BD492" s="72" t="s">
        <v>191</v>
      </c>
      <c r="BE492" s="73">
        <v>0.48</v>
      </c>
      <c r="BF492" s="72" t="s">
        <v>194</v>
      </c>
      <c r="BG492" s="80" t="s">
        <v>196</v>
      </c>
      <c r="BI492" s="81" t="str">
        <f t="shared" si="31"/>
        <v xml:space="preserve">Turbidity </v>
      </c>
      <c r="BN492">
        <v>60</v>
      </c>
      <c r="BO492">
        <v>24</v>
      </c>
      <c r="BP492" s="72" t="s">
        <v>194</v>
      </c>
      <c r="BR492" s="72" t="s">
        <v>194</v>
      </c>
      <c r="BT492">
        <v>25</v>
      </c>
      <c r="BU492">
        <v>3</v>
      </c>
      <c r="BV492" s="72" t="s">
        <v>191</v>
      </c>
      <c r="BW492" s="72" t="s">
        <v>227</v>
      </c>
      <c r="BX492" t="s">
        <v>4895</v>
      </c>
    </row>
    <row r="493" spans="1:76" x14ac:dyDescent="0.45">
      <c r="A493" t="s">
        <v>4896</v>
      </c>
      <c r="B493" t="s">
        <v>176</v>
      </c>
      <c r="C493" t="s">
        <v>216</v>
      </c>
      <c r="D493" t="s">
        <v>4897</v>
      </c>
      <c r="E493" t="s">
        <v>4898</v>
      </c>
      <c r="F493" t="s">
        <v>4899</v>
      </c>
      <c r="G493">
        <v>9</v>
      </c>
      <c r="H493" s="72" t="s">
        <v>4887</v>
      </c>
      <c r="I493" s="72" t="s">
        <v>182</v>
      </c>
      <c r="J493" s="72" t="s">
        <v>183</v>
      </c>
      <c r="K493" s="72" t="s">
        <v>220</v>
      </c>
      <c r="L493" s="72" t="s">
        <v>4900</v>
      </c>
      <c r="M493" s="72" t="s">
        <v>4901</v>
      </c>
      <c r="N493" s="72"/>
      <c r="O493" s="72"/>
      <c r="P493" s="72" t="s">
        <v>4902</v>
      </c>
      <c r="Q493" s="72" t="s">
        <v>4903</v>
      </c>
      <c r="R493" s="72" t="s">
        <v>4904</v>
      </c>
      <c r="S493" s="72" t="s">
        <v>4905</v>
      </c>
      <c r="T493" s="72" t="s">
        <v>4906</v>
      </c>
      <c r="U493" s="72" t="s">
        <v>251</v>
      </c>
      <c r="V493" s="72" t="s">
        <v>176</v>
      </c>
      <c r="W493">
        <v>160</v>
      </c>
      <c r="X493">
        <v>145</v>
      </c>
      <c r="Y493">
        <v>15</v>
      </c>
      <c r="Z493">
        <v>600</v>
      </c>
      <c r="AA493">
        <v>600</v>
      </c>
      <c r="AB493">
        <v>45</v>
      </c>
      <c r="AC493" s="72" t="s">
        <v>191</v>
      </c>
      <c r="AD493" s="72" t="s">
        <v>192</v>
      </c>
      <c r="AE493" s="72" t="s">
        <v>176</v>
      </c>
      <c r="AF493" s="81" t="str">
        <f t="shared" si="28"/>
        <v>Afridev Handpump</v>
      </c>
      <c r="AG493" s="72" t="s">
        <v>193</v>
      </c>
      <c r="AH493" s="72" t="s">
        <v>191</v>
      </c>
      <c r="AI493" s="72" t="s">
        <v>16432</v>
      </c>
      <c r="AL493" t="str">
        <f t="shared" si="29"/>
        <v>Protected</v>
      </c>
      <c r="AM493">
        <v>2000</v>
      </c>
      <c r="AN493" s="72" t="s">
        <v>191</v>
      </c>
      <c r="AQ493" t="str">
        <f t="shared" si="30"/>
        <v xml:space="preserve">Normal </v>
      </c>
      <c r="AR493" s="72" t="s">
        <v>191</v>
      </c>
      <c r="AS493">
        <v>3</v>
      </c>
      <c r="AT493">
        <v>1</v>
      </c>
      <c r="AU493" s="72" t="s">
        <v>195</v>
      </c>
      <c r="AV493" s="72" t="s">
        <v>194</v>
      </c>
      <c r="AY493" s="72" t="s">
        <v>191</v>
      </c>
      <c r="AZ493">
        <v>933</v>
      </c>
      <c r="BA493" s="72" t="s">
        <v>93</v>
      </c>
      <c r="BB493" s="72" t="s">
        <v>194</v>
      </c>
      <c r="BD493" s="72" t="s">
        <v>191</v>
      </c>
      <c r="BE493" s="73">
        <v>0.2</v>
      </c>
      <c r="BF493" s="72" t="s">
        <v>191</v>
      </c>
      <c r="BG493" s="72" t="s">
        <v>196</v>
      </c>
      <c r="BH493" s="72" t="s">
        <v>176</v>
      </c>
      <c r="BI493" s="81" t="str">
        <f t="shared" si="31"/>
        <v xml:space="preserve">Turbidity </v>
      </c>
      <c r="BJ493" s="72" t="s">
        <v>191</v>
      </c>
      <c r="BN493">
        <v>56</v>
      </c>
      <c r="BO493">
        <v>24</v>
      </c>
      <c r="BP493" s="72" t="s">
        <v>194</v>
      </c>
      <c r="BR493" s="72" t="s">
        <v>194</v>
      </c>
      <c r="BT493">
        <v>20</v>
      </c>
      <c r="BU493">
        <v>5</v>
      </c>
      <c r="BV493" s="72" t="s">
        <v>191</v>
      </c>
      <c r="BW493" s="72" t="s">
        <v>197</v>
      </c>
      <c r="BX493" t="s">
        <v>4907</v>
      </c>
    </row>
    <row r="494" spans="1:76" x14ac:dyDescent="0.45">
      <c r="A494" t="s">
        <v>4908</v>
      </c>
      <c r="B494" t="s">
        <v>176</v>
      </c>
      <c r="C494" t="s">
        <v>254</v>
      </c>
      <c r="D494" t="s">
        <v>4909</v>
      </c>
      <c r="E494" t="s">
        <v>4910</v>
      </c>
      <c r="F494" t="s">
        <v>4911</v>
      </c>
      <c r="G494">
        <v>9</v>
      </c>
      <c r="H494" s="72" t="s">
        <v>4887</v>
      </c>
      <c r="I494" s="72" t="s">
        <v>182</v>
      </c>
      <c r="J494" s="72" t="s">
        <v>183</v>
      </c>
      <c r="K494" s="72" t="s">
        <v>4888</v>
      </c>
      <c r="L494" s="72" t="s">
        <v>3511</v>
      </c>
      <c r="M494" s="72" t="s">
        <v>4912</v>
      </c>
      <c r="N494" s="72"/>
      <c r="O494" s="72"/>
      <c r="P494" s="72" t="s">
        <v>4913</v>
      </c>
      <c r="Q494" s="72" t="s">
        <v>4914</v>
      </c>
      <c r="R494" s="72" t="s">
        <v>4915</v>
      </c>
      <c r="S494" s="72" t="s">
        <v>4916</v>
      </c>
      <c r="T494" s="72" t="s">
        <v>4917</v>
      </c>
      <c r="U494" s="72" t="s">
        <v>251</v>
      </c>
      <c r="V494" s="72" t="s">
        <v>176</v>
      </c>
      <c r="W494">
        <v>386</v>
      </c>
      <c r="X494">
        <v>200</v>
      </c>
      <c r="Y494">
        <v>186</v>
      </c>
      <c r="Z494">
        <v>0</v>
      </c>
      <c r="AA494">
        <v>1000</v>
      </c>
      <c r="AB494">
        <v>930</v>
      </c>
      <c r="AC494" s="72" t="s">
        <v>191</v>
      </c>
      <c r="AD494" s="72" t="s">
        <v>192</v>
      </c>
      <c r="AE494" s="72" t="s">
        <v>176</v>
      </c>
      <c r="AF494" s="81" t="str">
        <f t="shared" si="28"/>
        <v>Afridev Handpump</v>
      </c>
      <c r="AG494" s="72" t="s">
        <v>193</v>
      </c>
      <c r="AH494" s="72" t="s">
        <v>194</v>
      </c>
      <c r="AI494" s="72" t="s">
        <v>16433</v>
      </c>
      <c r="AL494" t="str">
        <f t="shared" si="29"/>
        <v>Unprotected</v>
      </c>
      <c r="AM494">
        <v>2011</v>
      </c>
      <c r="AN494" s="72" t="s">
        <v>194</v>
      </c>
      <c r="AO494" s="72" t="s">
        <v>549</v>
      </c>
      <c r="AP494" s="72" t="s">
        <v>176</v>
      </c>
      <c r="AQ494" t="str">
        <f t="shared" si="30"/>
        <v>Does not function Non functioning water point</v>
      </c>
      <c r="AR494" s="72" t="s">
        <v>194</v>
      </c>
      <c r="AU494" s="72" t="s">
        <v>194</v>
      </c>
      <c r="AV494" s="72" t="s">
        <v>194</v>
      </c>
      <c r="AY494" s="72" t="s">
        <v>194</v>
      </c>
      <c r="BB494" s="72" t="s">
        <v>194</v>
      </c>
      <c r="BD494" s="72" t="s">
        <v>194</v>
      </c>
      <c r="BE494"/>
      <c r="BF494" s="72" t="s">
        <v>194</v>
      </c>
      <c r="BG494" s="80" t="s">
        <v>196</v>
      </c>
      <c r="BI494" s="81" t="str">
        <f t="shared" si="31"/>
        <v xml:space="preserve">Turbidity </v>
      </c>
      <c r="BN494">
        <v>0</v>
      </c>
      <c r="BO494">
        <v>0</v>
      </c>
      <c r="BP494" s="72" t="s">
        <v>194</v>
      </c>
      <c r="BR494" s="72" t="s">
        <v>194</v>
      </c>
      <c r="BT494">
        <v>0</v>
      </c>
      <c r="BU494">
        <v>0</v>
      </c>
      <c r="BV494" s="72" t="s">
        <v>194</v>
      </c>
      <c r="BW494" s="72" t="s">
        <v>550</v>
      </c>
      <c r="BX494" t="s">
        <v>4918</v>
      </c>
    </row>
    <row r="495" spans="1:76" x14ac:dyDescent="0.45">
      <c r="A495" t="s">
        <v>4919</v>
      </c>
      <c r="B495" t="s">
        <v>176</v>
      </c>
      <c r="C495" t="s">
        <v>297</v>
      </c>
      <c r="D495" t="s">
        <v>4920</v>
      </c>
      <c r="E495" t="s">
        <v>4921</v>
      </c>
      <c r="F495" t="s">
        <v>1226</v>
      </c>
      <c r="G495">
        <v>9</v>
      </c>
      <c r="H495" s="72" t="s">
        <v>4887</v>
      </c>
      <c r="I495" s="72" t="s">
        <v>182</v>
      </c>
      <c r="J495" s="72" t="s">
        <v>183</v>
      </c>
      <c r="K495" s="72" t="s">
        <v>184</v>
      </c>
      <c r="L495" s="72" t="s">
        <v>3297</v>
      </c>
      <c r="M495" s="72" t="s">
        <v>3806</v>
      </c>
      <c r="N495" s="72"/>
      <c r="O495" s="72"/>
      <c r="P495" s="72" t="s">
        <v>4922</v>
      </c>
      <c r="Q495" s="72" t="s">
        <v>4923</v>
      </c>
      <c r="R495" s="72" t="s">
        <v>475</v>
      </c>
      <c r="S495" s="72" t="s">
        <v>4924</v>
      </c>
      <c r="T495" s="72" t="s">
        <v>3806</v>
      </c>
      <c r="U495" s="72" t="s">
        <v>251</v>
      </c>
      <c r="V495" s="72" t="s">
        <v>176</v>
      </c>
      <c r="W495">
        <v>50</v>
      </c>
      <c r="X495">
        <v>50</v>
      </c>
      <c r="Y495">
        <v>0</v>
      </c>
      <c r="Z495">
        <v>250</v>
      </c>
      <c r="AA495">
        <v>250</v>
      </c>
      <c r="AB495">
        <v>0</v>
      </c>
      <c r="AC495" s="72" t="s">
        <v>191</v>
      </c>
      <c r="AD495" s="72" t="s">
        <v>192</v>
      </c>
      <c r="AE495" s="72" t="s">
        <v>176</v>
      </c>
      <c r="AF495" s="81" t="str">
        <f t="shared" si="28"/>
        <v>Afridev Handpump</v>
      </c>
      <c r="AG495" s="72" t="s">
        <v>193</v>
      </c>
      <c r="AH495" s="72" t="s">
        <v>191</v>
      </c>
      <c r="AI495" s="72" t="s">
        <v>16432</v>
      </c>
      <c r="AL495" t="str">
        <f t="shared" si="29"/>
        <v>Protected</v>
      </c>
      <c r="AM495">
        <v>1995</v>
      </c>
      <c r="AN495" s="72" t="s">
        <v>191</v>
      </c>
      <c r="AQ495" t="str">
        <f t="shared" si="30"/>
        <v xml:space="preserve">Normal </v>
      </c>
      <c r="AR495" s="72" t="s">
        <v>191</v>
      </c>
      <c r="AS495">
        <v>1</v>
      </c>
      <c r="AT495">
        <v>7</v>
      </c>
      <c r="AU495" s="72" t="s">
        <v>195</v>
      </c>
      <c r="AV495" s="72" t="s">
        <v>194</v>
      </c>
      <c r="AY495" s="72" t="s">
        <v>191</v>
      </c>
      <c r="AZ495">
        <v>1016</v>
      </c>
      <c r="BA495" s="72" t="s">
        <v>93</v>
      </c>
      <c r="BB495" s="72" t="s">
        <v>194</v>
      </c>
      <c r="BD495" s="72" t="s">
        <v>191</v>
      </c>
      <c r="BE495" s="73">
        <v>0.1</v>
      </c>
      <c r="BF495" s="72" t="s">
        <v>194</v>
      </c>
      <c r="BG495" s="80" t="s">
        <v>196</v>
      </c>
      <c r="BI495" s="81" t="str">
        <f t="shared" si="31"/>
        <v xml:space="preserve">Turbidity </v>
      </c>
      <c r="BN495">
        <v>53</v>
      </c>
      <c r="BO495">
        <v>24</v>
      </c>
      <c r="BP495" s="72" t="s">
        <v>194</v>
      </c>
      <c r="BR495" s="72" t="s">
        <v>194</v>
      </c>
      <c r="BT495">
        <v>20</v>
      </c>
      <c r="BU495">
        <v>10</v>
      </c>
      <c r="BV495" s="72" t="s">
        <v>194</v>
      </c>
      <c r="BW495" s="72" t="s">
        <v>197</v>
      </c>
      <c r="BX495" t="s">
        <v>4925</v>
      </c>
    </row>
    <row r="496" spans="1:76" x14ac:dyDescent="0.45">
      <c r="A496" t="s">
        <v>4926</v>
      </c>
      <c r="B496" t="s">
        <v>176</v>
      </c>
      <c r="C496" t="s">
        <v>254</v>
      </c>
      <c r="D496" t="s">
        <v>4927</v>
      </c>
      <c r="E496" t="s">
        <v>4928</v>
      </c>
      <c r="F496" t="s">
        <v>4929</v>
      </c>
      <c r="G496">
        <v>9</v>
      </c>
      <c r="H496" s="72" t="s">
        <v>4887</v>
      </c>
      <c r="I496" s="72" t="s">
        <v>182</v>
      </c>
      <c r="J496" s="72" t="s">
        <v>183</v>
      </c>
      <c r="K496" s="72" t="s">
        <v>4888</v>
      </c>
      <c r="L496" s="72" t="s">
        <v>3511</v>
      </c>
      <c r="M496" s="72" t="s">
        <v>4912</v>
      </c>
      <c r="N496" s="72"/>
      <c r="O496" s="72"/>
      <c r="P496" s="72" t="s">
        <v>4930</v>
      </c>
      <c r="Q496" s="72" t="s">
        <v>4931</v>
      </c>
      <c r="R496" s="72" t="s">
        <v>4932</v>
      </c>
      <c r="S496" s="72" t="s">
        <v>4933</v>
      </c>
      <c r="T496" s="72" t="s">
        <v>4917</v>
      </c>
      <c r="U496" s="72" t="s">
        <v>226</v>
      </c>
      <c r="V496" s="72" t="s">
        <v>176</v>
      </c>
      <c r="W496">
        <v>386</v>
      </c>
      <c r="X496">
        <v>200</v>
      </c>
      <c r="Y496">
        <v>186</v>
      </c>
      <c r="Z496">
        <v>465</v>
      </c>
      <c r="AA496">
        <v>1000</v>
      </c>
      <c r="AB496">
        <v>930</v>
      </c>
      <c r="AC496" s="72" t="s">
        <v>191</v>
      </c>
      <c r="AD496" s="72" t="s">
        <v>192</v>
      </c>
      <c r="AE496" s="72" t="s">
        <v>176</v>
      </c>
      <c r="AF496" s="81" t="str">
        <f t="shared" si="28"/>
        <v>Afridev Handpump</v>
      </c>
      <c r="AG496" s="72" t="s">
        <v>193</v>
      </c>
      <c r="AH496" s="72" t="s">
        <v>191</v>
      </c>
      <c r="AI496" s="72" t="s">
        <v>16432</v>
      </c>
      <c r="AL496" t="str">
        <f t="shared" si="29"/>
        <v>Protected</v>
      </c>
      <c r="AM496">
        <v>2019</v>
      </c>
      <c r="AN496" s="72" t="s">
        <v>191</v>
      </c>
      <c r="AQ496" t="str">
        <f t="shared" si="30"/>
        <v xml:space="preserve">Normal </v>
      </c>
      <c r="AR496" s="72" t="s">
        <v>194</v>
      </c>
      <c r="AU496" s="72" t="s">
        <v>195</v>
      </c>
      <c r="AV496" s="72" t="s">
        <v>194</v>
      </c>
      <c r="AY496" s="72" t="s">
        <v>191</v>
      </c>
      <c r="AZ496">
        <v>1219</v>
      </c>
      <c r="BA496" s="72" t="s">
        <v>93</v>
      </c>
      <c r="BB496" s="72" t="s">
        <v>194</v>
      </c>
      <c r="BD496" s="72" t="s">
        <v>191</v>
      </c>
      <c r="BE496" s="73">
        <v>0.79</v>
      </c>
      <c r="BF496" s="72" t="s">
        <v>191</v>
      </c>
      <c r="BG496" s="72" t="s">
        <v>196</v>
      </c>
      <c r="BH496" s="72" t="s">
        <v>176</v>
      </c>
      <c r="BI496" s="81" t="str">
        <f t="shared" si="31"/>
        <v xml:space="preserve">Turbidity </v>
      </c>
      <c r="BJ496" s="72" t="s">
        <v>191</v>
      </c>
      <c r="BN496">
        <v>59</v>
      </c>
      <c r="BO496">
        <v>24</v>
      </c>
      <c r="BP496" s="72" t="s">
        <v>194</v>
      </c>
      <c r="BR496" s="72" t="s">
        <v>194</v>
      </c>
      <c r="BT496">
        <v>20</v>
      </c>
      <c r="BU496">
        <v>8</v>
      </c>
      <c r="BV496" s="72" t="s">
        <v>191</v>
      </c>
      <c r="BW496" s="72" t="s">
        <v>197</v>
      </c>
      <c r="BX496" t="s">
        <v>4934</v>
      </c>
    </row>
    <row r="497" spans="1:76" x14ac:dyDescent="0.45">
      <c r="A497" t="s">
        <v>4935</v>
      </c>
      <c r="B497" t="s">
        <v>176</v>
      </c>
      <c r="C497" t="s">
        <v>216</v>
      </c>
      <c r="D497" t="s">
        <v>4936</v>
      </c>
      <c r="E497" t="s">
        <v>4937</v>
      </c>
      <c r="F497" t="s">
        <v>4938</v>
      </c>
      <c r="G497">
        <v>9</v>
      </c>
      <c r="H497" s="72" t="s">
        <v>4887</v>
      </c>
      <c r="I497" s="72" t="s">
        <v>182</v>
      </c>
      <c r="J497" s="72" t="s">
        <v>183</v>
      </c>
      <c r="K497" s="72" t="s">
        <v>220</v>
      </c>
      <c r="L497" s="72" t="s">
        <v>4900</v>
      </c>
      <c r="M497" s="72" t="s">
        <v>4901</v>
      </c>
      <c r="N497" s="72"/>
      <c r="O497" s="72"/>
      <c r="P497" s="72" t="s">
        <v>4939</v>
      </c>
      <c r="Q497" s="72" t="s">
        <v>4940</v>
      </c>
      <c r="R497" s="72" t="s">
        <v>4941</v>
      </c>
      <c r="S497" s="72" t="s">
        <v>4942</v>
      </c>
      <c r="T497" s="72" t="s">
        <v>4901</v>
      </c>
      <c r="U497" s="72" t="s">
        <v>176</v>
      </c>
      <c r="V497" s="72"/>
      <c r="W497">
        <v>160</v>
      </c>
      <c r="X497">
        <v>145</v>
      </c>
      <c r="Y497">
        <v>15</v>
      </c>
      <c r="Z497">
        <v>45</v>
      </c>
      <c r="AA497">
        <v>600</v>
      </c>
      <c r="AB497">
        <v>45</v>
      </c>
      <c r="AC497" s="72" t="s">
        <v>194</v>
      </c>
      <c r="AF497" s="81" t="str">
        <f t="shared" si="28"/>
        <v/>
      </c>
      <c r="AJ497" s="72" t="s">
        <v>867</v>
      </c>
      <c r="AK497" s="72" t="s">
        <v>176</v>
      </c>
      <c r="AL497" t="str">
        <f t="shared" si="29"/>
        <v>Unprotected well</v>
      </c>
      <c r="AQ497" t="str">
        <f t="shared" si="30"/>
        <v xml:space="preserve"> </v>
      </c>
      <c r="BE497"/>
      <c r="BI497" s="81" t="str">
        <f t="shared" si="31"/>
        <v xml:space="preserve"> </v>
      </c>
      <c r="BX497" t="s">
        <v>4943</v>
      </c>
    </row>
    <row r="498" spans="1:76" x14ac:dyDescent="0.45">
      <c r="A498" t="s">
        <v>4944</v>
      </c>
      <c r="B498" t="s">
        <v>176</v>
      </c>
      <c r="C498" t="s">
        <v>339</v>
      </c>
      <c r="D498" t="s">
        <v>4945</v>
      </c>
      <c r="E498" t="s">
        <v>4946</v>
      </c>
      <c r="F498" t="s">
        <v>3256</v>
      </c>
      <c r="G498">
        <v>9</v>
      </c>
      <c r="H498" s="72" t="s">
        <v>4887</v>
      </c>
      <c r="I498" s="72" t="s">
        <v>182</v>
      </c>
      <c r="J498" s="72" t="s">
        <v>183</v>
      </c>
      <c r="K498" s="72" t="s">
        <v>4732</v>
      </c>
      <c r="L498" s="72" t="s">
        <v>4947</v>
      </c>
      <c r="M498" s="72" t="s">
        <v>4947</v>
      </c>
      <c r="N498" s="72"/>
      <c r="O498" s="72"/>
      <c r="P498" s="72" t="s">
        <v>4948</v>
      </c>
      <c r="Q498" s="72" t="s">
        <v>4949</v>
      </c>
      <c r="R498" s="72" t="s">
        <v>3708</v>
      </c>
      <c r="S498" s="72" t="s">
        <v>4950</v>
      </c>
      <c r="T498" s="72" t="s">
        <v>4951</v>
      </c>
      <c r="U498" s="72" t="s">
        <v>251</v>
      </c>
      <c r="V498" s="72" t="s">
        <v>176</v>
      </c>
      <c r="W498">
        <v>400</v>
      </c>
      <c r="X498">
        <v>400</v>
      </c>
      <c r="Y498">
        <v>0</v>
      </c>
      <c r="Z498">
        <v>2000</v>
      </c>
      <c r="AA498">
        <v>2000</v>
      </c>
      <c r="AB498">
        <v>0</v>
      </c>
      <c r="AC498" s="72" t="s">
        <v>191</v>
      </c>
      <c r="AD498" s="72" t="s">
        <v>192</v>
      </c>
      <c r="AE498" s="72" t="s">
        <v>176</v>
      </c>
      <c r="AF498" s="81" t="str">
        <f t="shared" si="28"/>
        <v>Afridev Handpump</v>
      </c>
      <c r="AG498" s="72" t="s">
        <v>193</v>
      </c>
      <c r="AH498" s="72" t="s">
        <v>191</v>
      </c>
      <c r="AI498" s="72" t="s">
        <v>16432</v>
      </c>
      <c r="AL498" t="str">
        <f t="shared" si="29"/>
        <v>Protected</v>
      </c>
      <c r="AM498">
        <v>1996</v>
      </c>
      <c r="AN498" s="72" t="s">
        <v>191</v>
      </c>
      <c r="AQ498" t="str">
        <f t="shared" si="30"/>
        <v xml:space="preserve">Normal </v>
      </c>
      <c r="AR498" s="72" t="s">
        <v>191</v>
      </c>
      <c r="AS498">
        <v>2</v>
      </c>
      <c r="AT498">
        <v>120</v>
      </c>
      <c r="AU498" s="72" t="s">
        <v>195</v>
      </c>
      <c r="AV498" s="72" t="s">
        <v>194</v>
      </c>
      <c r="AY498" s="72" t="s">
        <v>191</v>
      </c>
      <c r="AZ498">
        <v>1438</v>
      </c>
      <c r="BA498" s="72" t="s">
        <v>93</v>
      </c>
      <c r="BB498" s="72" t="s">
        <v>194</v>
      </c>
      <c r="BD498" s="72" t="s">
        <v>191</v>
      </c>
      <c r="BE498" s="73">
        <v>0.47</v>
      </c>
      <c r="BF498" s="72" t="s">
        <v>191</v>
      </c>
      <c r="BG498" s="72" t="s">
        <v>196</v>
      </c>
      <c r="BH498" s="72" t="s">
        <v>176</v>
      </c>
      <c r="BI498" s="81" t="str">
        <f t="shared" si="31"/>
        <v xml:space="preserve">Turbidity </v>
      </c>
      <c r="BJ498" s="72" t="s">
        <v>191</v>
      </c>
      <c r="BN498">
        <v>69</v>
      </c>
      <c r="BO498">
        <v>24</v>
      </c>
      <c r="BP498" s="72" t="s">
        <v>194</v>
      </c>
      <c r="BR498" s="72" t="s">
        <v>194</v>
      </c>
      <c r="BT498">
        <v>40</v>
      </c>
      <c r="BU498">
        <v>200</v>
      </c>
      <c r="BV498" s="72" t="s">
        <v>191</v>
      </c>
      <c r="BW498" s="72" t="s">
        <v>197</v>
      </c>
      <c r="BX498" t="s">
        <v>4952</v>
      </c>
    </row>
    <row r="499" spans="1:76" x14ac:dyDescent="0.45">
      <c r="A499" t="s">
        <v>4953</v>
      </c>
      <c r="B499" t="s">
        <v>176</v>
      </c>
      <c r="C499" t="s">
        <v>216</v>
      </c>
      <c r="D499" t="s">
        <v>4954</v>
      </c>
      <c r="E499" t="s">
        <v>4955</v>
      </c>
      <c r="F499" t="s">
        <v>4956</v>
      </c>
      <c r="G499">
        <v>9</v>
      </c>
      <c r="H499" s="72" t="s">
        <v>4887</v>
      </c>
      <c r="I499" s="72" t="s">
        <v>182</v>
      </c>
      <c r="J499" s="72" t="s">
        <v>183</v>
      </c>
      <c r="K499" s="72" t="s">
        <v>220</v>
      </c>
      <c r="L499" s="72" t="s">
        <v>4900</v>
      </c>
      <c r="M499" s="72" t="s">
        <v>4901</v>
      </c>
      <c r="N499" s="72"/>
      <c r="O499" s="72"/>
      <c r="P499" s="72" t="s">
        <v>4957</v>
      </c>
      <c r="Q499" s="72" t="s">
        <v>4958</v>
      </c>
      <c r="R499" s="72" t="s">
        <v>4515</v>
      </c>
      <c r="S499" s="72" t="s">
        <v>4959</v>
      </c>
      <c r="T499" s="72" t="s">
        <v>4960</v>
      </c>
      <c r="U499" s="72" t="s">
        <v>190</v>
      </c>
      <c r="V499" s="72" t="s">
        <v>176</v>
      </c>
      <c r="W499">
        <v>160</v>
      </c>
      <c r="X499">
        <v>145</v>
      </c>
      <c r="Y499">
        <v>15</v>
      </c>
      <c r="Z499">
        <v>225</v>
      </c>
      <c r="AA499">
        <v>600</v>
      </c>
      <c r="AB499">
        <v>75</v>
      </c>
      <c r="AC499" s="72" t="s">
        <v>191</v>
      </c>
      <c r="AD499" s="72" t="s">
        <v>192</v>
      </c>
      <c r="AE499" s="72" t="s">
        <v>176</v>
      </c>
      <c r="AF499" s="81" t="str">
        <f t="shared" si="28"/>
        <v>Afridev Handpump</v>
      </c>
      <c r="AG499" s="72" t="s">
        <v>193</v>
      </c>
      <c r="AH499" s="72" t="s">
        <v>191</v>
      </c>
      <c r="AI499" s="72" t="s">
        <v>16432</v>
      </c>
      <c r="AL499" t="str">
        <f t="shared" si="29"/>
        <v>Protected</v>
      </c>
      <c r="AM499">
        <v>2006</v>
      </c>
      <c r="AN499" s="72" t="s">
        <v>191</v>
      </c>
      <c r="AQ499" t="str">
        <f t="shared" si="30"/>
        <v xml:space="preserve">Normal </v>
      </c>
      <c r="AR499" s="72" t="s">
        <v>194</v>
      </c>
      <c r="AU499" s="72" t="s">
        <v>195</v>
      </c>
      <c r="AV499" s="72" t="s">
        <v>194</v>
      </c>
      <c r="AY499" s="72" t="s">
        <v>191</v>
      </c>
      <c r="AZ499">
        <v>934</v>
      </c>
      <c r="BA499" s="72" t="s">
        <v>93</v>
      </c>
      <c r="BB499" s="72" t="s">
        <v>194</v>
      </c>
      <c r="BD499" s="72" t="s">
        <v>191</v>
      </c>
      <c r="BE499" s="73">
        <v>0.31</v>
      </c>
      <c r="BF499" s="72" t="s">
        <v>191</v>
      </c>
      <c r="BG499" s="72" t="s">
        <v>196</v>
      </c>
      <c r="BH499" s="72" t="s">
        <v>176</v>
      </c>
      <c r="BI499" s="81" t="str">
        <f t="shared" si="31"/>
        <v xml:space="preserve">Turbidity </v>
      </c>
      <c r="BJ499" s="72" t="s">
        <v>191</v>
      </c>
      <c r="BN499">
        <v>76</v>
      </c>
      <c r="BO499">
        <v>24</v>
      </c>
      <c r="BP499" s="72" t="s">
        <v>194</v>
      </c>
      <c r="BR499" s="72" t="s">
        <v>194</v>
      </c>
      <c r="BT499">
        <v>20</v>
      </c>
      <c r="BU499">
        <v>5</v>
      </c>
      <c r="BV499" s="72" t="s">
        <v>191</v>
      </c>
      <c r="BW499" s="72" t="s">
        <v>197</v>
      </c>
      <c r="BX499" t="s">
        <v>4961</v>
      </c>
    </row>
    <row r="500" spans="1:76" x14ac:dyDescent="0.45">
      <c r="A500" t="s">
        <v>4962</v>
      </c>
      <c r="B500" t="s">
        <v>176</v>
      </c>
      <c r="C500" t="s">
        <v>297</v>
      </c>
      <c r="D500" t="s">
        <v>4963</v>
      </c>
      <c r="E500" t="s">
        <v>4964</v>
      </c>
      <c r="F500" t="s">
        <v>4965</v>
      </c>
      <c r="G500">
        <v>9</v>
      </c>
      <c r="H500" s="72" t="s">
        <v>4887</v>
      </c>
      <c r="I500" s="72" t="s">
        <v>182</v>
      </c>
      <c r="J500" s="72" t="s">
        <v>183</v>
      </c>
      <c r="K500" s="72" t="s">
        <v>4888</v>
      </c>
      <c r="L500" s="72" t="s">
        <v>4889</v>
      </c>
      <c r="M500" s="72" t="s">
        <v>4890</v>
      </c>
      <c r="N500" s="72"/>
      <c r="O500" s="72"/>
      <c r="P500" s="72" t="s">
        <v>4966</v>
      </c>
      <c r="Q500" s="72" t="s">
        <v>4967</v>
      </c>
      <c r="R500" s="72" t="s">
        <v>1578</v>
      </c>
      <c r="S500" s="72" t="s">
        <v>4968</v>
      </c>
      <c r="T500" s="72" t="s">
        <v>4969</v>
      </c>
      <c r="U500" s="72" t="s">
        <v>745</v>
      </c>
      <c r="V500" s="72" t="s">
        <v>176</v>
      </c>
      <c r="W500">
        <v>45</v>
      </c>
      <c r="X500">
        <v>45</v>
      </c>
      <c r="Y500">
        <v>0</v>
      </c>
      <c r="Z500">
        <v>2500</v>
      </c>
      <c r="AA500">
        <v>2500</v>
      </c>
      <c r="AB500">
        <v>0</v>
      </c>
      <c r="AC500" s="72" t="s">
        <v>191</v>
      </c>
      <c r="AD500" s="72" t="s">
        <v>192</v>
      </c>
      <c r="AE500" s="72" t="s">
        <v>176</v>
      </c>
      <c r="AF500" s="81" t="str">
        <f t="shared" si="28"/>
        <v>Afridev Handpump</v>
      </c>
      <c r="AG500" s="72" t="s">
        <v>193</v>
      </c>
      <c r="AH500" s="72" t="s">
        <v>191</v>
      </c>
      <c r="AI500" s="72" t="s">
        <v>16432</v>
      </c>
      <c r="AL500" t="str">
        <f t="shared" si="29"/>
        <v>Protected</v>
      </c>
      <c r="AM500">
        <v>2008</v>
      </c>
      <c r="AN500" s="72" t="s">
        <v>191</v>
      </c>
      <c r="AQ500" t="str">
        <f t="shared" si="30"/>
        <v xml:space="preserve">Normal </v>
      </c>
      <c r="AR500" s="72" t="s">
        <v>194</v>
      </c>
      <c r="AU500" s="72" t="s">
        <v>195</v>
      </c>
      <c r="AV500" s="72" t="s">
        <v>194</v>
      </c>
      <c r="AY500" s="72" t="s">
        <v>191</v>
      </c>
      <c r="AZ500">
        <v>1120</v>
      </c>
      <c r="BA500" s="72" t="s">
        <v>93</v>
      </c>
      <c r="BB500" s="72" t="s">
        <v>194</v>
      </c>
      <c r="BD500" s="72" t="s">
        <v>191</v>
      </c>
      <c r="BE500" s="73">
        <v>0.6</v>
      </c>
      <c r="BF500" s="72" t="s">
        <v>194</v>
      </c>
      <c r="BG500" s="80" t="s">
        <v>196</v>
      </c>
      <c r="BI500" s="81" t="str">
        <f t="shared" si="31"/>
        <v xml:space="preserve">Turbidity </v>
      </c>
      <c r="BN500">
        <v>50</v>
      </c>
      <c r="BO500">
        <v>24</v>
      </c>
      <c r="BP500" s="72" t="s">
        <v>194</v>
      </c>
      <c r="BR500" s="72" t="s">
        <v>194</v>
      </c>
      <c r="BT500">
        <v>40</v>
      </c>
      <c r="BU500">
        <v>3</v>
      </c>
      <c r="BV500" s="72" t="s">
        <v>191</v>
      </c>
      <c r="BW500" s="72" t="s">
        <v>197</v>
      </c>
      <c r="BX500" t="s">
        <v>4970</v>
      </c>
    </row>
    <row r="501" spans="1:76" x14ac:dyDescent="0.45">
      <c r="A501" t="s">
        <v>4971</v>
      </c>
      <c r="B501" t="s">
        <v>176</v>
      </c>
      <c r="C501" t="s">
        <v>339</v>
      </c>
      <c r="D501" t="s">
        <v>4972</v>
      </c>
      <c r="E501" t="s">
        <v>4973</v>
      </c>
      <c r="F501" t="s">
        <v>354</v>
      </c>
      <c r="G501">
        <v>9</v>
      </c>
      <c r="H501" s="72" t="s">
        <v>4887</v>
      </c>
      <c r="I501" s="72" t="s">
        <v>182</v>
      </c>
      <c r="J501" s="72" t="s">
        <v>183</v>
      </c>
      <c r="K501" s="72" t="s">
        <v>4732</v>
      </c>
      <c r="L501" s="72" t="s">
        <v>4947</v>
      </c>
      <c r="M501" s="72" t="s">
        <v>4947</v>
      </c>
      <c r="N501" s="72"/>
      <c r="O501" s="72"/>
      <c r="P501" s="72" t="s">
        <v>4974</v>
      </c>
      <c r="Q501" s="72" t="s">
        <v>4975</v>
      </c>
      <c r="R501" s="72" t="s">
        <v>3587</v>
      </c>
      <c r="S501" s="72" t="s">
        <v>4976</v>
      </c>
      <c r="T501" s="72" t="s">
        <v>4947</v>
      </c>
      <c r="U501" s="72" t="s">
        <v>176</v>
      </c>
      <c r="V501" s="72" t="s">
        <v>370</v>
      </c>
      <c r="W501">
        <v>400</v>
      </c>
      <c r="X501">
        <v>400</v>
      </c>
      <c r="Y501">
        <v>0</v>
      </c>
      <c r="Z501">
        <v>2000</v>
      </c>
      <c r="AA501">
        <v>2000</v>
      </c>
      <c r="AB501">
        <v>0</v>
      </c>
      <c r="AC501" s="72" t="s">
        <v>191</v>
      </c>
      <c r="AD501" s="72" t="s">
        <v>192</v>
      </c>
      <c r="AE501" s="72" t="s">
        <v>176</v>
      </c>
      <c r="AF501" s="81" t="str">
        <f t="shared" si="28"/>
        <v>Afridev Handpump</v>
      </c>
      <c r="AG501" s="72" t="s">
        <v>193</v>
      </c>
      <c r="AH501" s="72" t="s">
        <v>191</v>
      </c>
      <c r="AI501" s="72" t="s">
        <v>16432</v>
      </c>
      <c r="AL501" t="str">
        <f t="shared" si="29"/>
        <v>Protected</v>
      </c>
      <c r="AM501">
        <v>2006</v>
      </c>
      <c r="AN501" s="72" t="s">
        <v>191</v>
      </c>
      <c r="AQ501" t="str">
        <f t="shared" si="30"/>
        <v xml:space="preserve">Normal </v>
      </c>
      <c r="AR501" s="72" t="s">
        <v>191</v>
      </c>
      <c r="AS501">
        <v>1</v>
      </c>
      <c r="AT501">
        <v>30</v>
      </c>
      <c r="AU501" s="72" t="s">
        <v>195</v>
      </c>
      <c r="AV501" s="72" t="s">
        <v>194</v>
      </c>
      <c r="AY501" s="72" t="s">
        <v>191</v>
      </c>
      <c r="AZ501">
        <v>1439</v>
      </c>
      <c r="BA501" s="72" t="s">
        <v>93</v>
      </c>
      <c r="BB501" s="72" t="s">
        <v>194</v>
      </c>
      <c r="BD501" s="72" t="s">
        <v>191</v>
      </c>
      <c r="BE501" s="73">
        <v>0.78</v>
      </c>
      <c r="BF501" s="72" t="s">
        <v>191</v>
      </c>
      <c r="BG501" s="72" t="s">
        <v>196</v>
      </c>
      <c r="BH501" s="72" t="s">
        <v>176</v>
      </c>
      <c r="BI501" s="81" t="str">
        <f t="shared" si="31"/>
        <v xml:space="preserve">Turbidity </v>
      </c>
      <c r="BJ501" s="72" t="s">
        <v>191</v>
      </c>
      <c r="BN501">
        <v>71</v>
      </c>
      <c r="BO501">
        <v>24</v>
      </c>
      <c r="BP501" s="72" t="s">
        <v>194</v>
      </c>
      <c r="BR501" s="72" t="s">
        <v>194</v>
      </c>
      <c r="BT501">
        <v>40</v>
      </c>
      <c r="BU501">
        <v>160</v>
      </c>
      <c r="BV501" s="72" t="s">
        <v>191</v>
      </c>
      <c r="BW501" s="72" t="s">
        <v>197</v>
      </c>
      <c r="BX501" t="s">
        <v>4977</v>
      </c>
    </row>
    <row r="502" spans="1:76" x14ac:dyDescent="0.45">
      <c r="A502" t="s">
        <v>4978</v>
      </c>
      <c r="B502" t="s">
        <v>176</v>
      </c>
      <c r="C502" t="s">
        <v>254</v>
      </c>
      <c r="D502" t="s">
        <v>4979</v>
      </c>
      <c r="E502" t="s">
        <v>4980</v>
      </c>
      <c r="F502" t="s">
        <v>4981</v>
      </c>
      <c r="G502">
        <v>9</v>
      </c>
      <c r="H502" s="72" t="s">
        <v>4887</v>
      </c>
      <c r="I502" s="72" t="s">
        <v>182</v>
      </c>
      <c r="J502" s="72" t="s">
        <v>183</v>
      </c>
      <c r="K502" s="72" t="s">
        <v>4888</v>
      </c>
      <c r="L502" s="72" t="s">
        <v>3511</v>
      </c>
      <c r="M502" s="72" t="s">
        <v>4912</v>
      </c>
      <c r="N502" s="72"/>
      <c r="O502" s="72"/>
      <c r="P502" s="72" t="s">
        <v>4982</v>
      </c>
      <c r="Q502" s="72" t="s">
        <v>4983</v>
      </c>
      <c r="R502" s="72" t="s">
        <v>4984</v>
      </c>
      <c r="S502" s="72" t="s">
        <v>4985</v>
      </c>
      <c r="T502" s="72" t="s">
        <v>4917</v>
      </c>
      <c r="U502" s="72" t="s">
        <v>251</v>
      </c>
      <c r="V502" s="72" t="s">
        <v>176</v>
      </c>
      <c r="W502">
        <v>386</v>
      </c>
      <c r="X502">
        <v>200</v>
      </c>
      <c r="Y502">
        <v>186</v>
      </c>
      <c r="Z502">
        <v>41</v>
      </c>
      <c r="AA502">
        <v>1000</v>
      </c>
      <c r="AB502">
        <v>930</v>
      </c>
      <c r="AC502" s="72" t="s">
        <v>191</v>
      </c>
      <c r="AD502" s="72" t="s">
        <v>192</v>
      </c>
      <c r="AE502" s="72" t="s">
        <v>176</v>
      </c>
      <c r="AF502" s="81" t="str">
        <f t="shared" si="28"/>
        <v>Afridev Handpump</v>
      </c>
      <c r="AG502" s="72" t="s">
        <v>193</v>
      </c>
      <c r="AH502" s="72" t="s">
        <v>191</v>
      </c>
      <c r="AI502" s="72" t="s">
        <v>16432</v>
      </c>
      <c r="AL502" t="str">
        <f t="shared" si="29"/>
        <v>Protected</v>
      </c>
      <c r="AM502">
        <v>2013</v>
      </c>
      <c r="AN502" s="72" t="s">
        <v>194</v>
      </c>
      <c r="AO502" s="72" t="s">
        <v>4986</v>
      </c>
      <c r="AP502" s="72" t="s">
        <v>176</v>
      </c>
      <c r="AQ502" t="str">
        <f t="shared" si="30"/>
        <v>Poor Low water flow</v>
      </c>
      <c r="AR502" s="72" t="s">
        <v>194</v>
      </c>
      <c r="AU502" s="72" t="s">
        <v>194</v>
      </c>
      <c r="AV502" s="72" t="s">
        <v>194</v>
      </c>
      <c r="AY502" s="72" t="s">
        <v>194</v>
      </c>
      <c r="BB502" s="72" t="s">
        <v>194</v>
      </c>
      <c r="BD502" s="72" t="s">
        <v>194</v>
      </c>
      <c r="BE502"/>
      <c r="BF502" s="72" t="s">
        <v>194</v>
      </c>
      <c r="BG502" s="80" t="s">
        <v>196</v>
      </c>
      <c r="BI502" s="81" t="str">
        <f t="shared" si="31"/>
        <v xml:space="preserve">Turbidity </v>
      </c>
      <c r="BN502">
        <v>0</v>
      </c>
      <c r="BO502">
        <v>2</v>
      </c>
      <c r="BP502" s="72" t="s">
        <v>194</v>
      </c>
      <c r="BR502" s="72" t="s">
        <v>194</v>
      </c>
      <c r="BT502">
        <v>20</v>
      </c>
      <c r="BU502">
        <v>5</v>
      </c>
      <c r="BV502" s="72" t="s">
        <v>194</v>
      </c>
      <c r="BW502" s="72" t="s">
        <v>227</v>
      </c>
      <c r="BX502" t="s">
        <v>4987</v>
      </c>
    </row>
    <row r="503" spans="1:76" x14ac:dyDescent="0.45">
      <c r="A503" t="s">
        <v>4988</v>
      </c>
      <c r="B503" t="s">
        <v>176</v>
      </c>
      <c r="C503" t="s">
        <v>254</v>
      </c>
      <c r="D503" t="s">
        <v>4989</v>
      </c>
      <c r="E503" t="s">
        <v>4990</v>
      </c>
      <c r="F503" t="s">
        <v>4991</v>
      </c>
      <c r="G503">
        <v>9</v>
      </c>
      <c r="H503" s="72" t="s">
        <v>4887</v>
      </c>
      <c r="I503" s="72" t="s">
        <v>182</v>
      </c>
      <c r="J503" s="72" t="s">
        <v>183</v>
      </c>
      <c r="K503" s="72" t="s">
        <v>4888</v>
      </c>
      <c r="L503" s="72" t="s">
        <v>3511</v>
      </c>
      <c r="M503" s="72" t="s">
        <v>4912</v>
      </c>
      <c r="N503" s="72"/>
      <c r="O503" s="72"/>
      <c r="P503" s="72" t="s">
        <v>4992</v>
      </c>
      <c r="Q503" s="72" t="s">
        <v>4993</v>
      </c>
      <c r="R503" s="72" t="s">
        <v>2348</v>
      </c>
      <c r="S503" s="72" t="s">
        <v>4994</v>
      </c>
      <c r="T503" s="72" t="s">
        <v>4995</v>
      </c>
      <c r="U503" s="72" t="s">
        <v>251</v>
      </c>
      <c r="V503" s="72" t="s">
        <v>176</v>
      </c>
      <c r="W503">
        <v>386</v>
      </c>
      <c r="X503">
        <v>200</v>
      </c>
      <c r="Y503">
        <v>186</v>
      </c>
      <c r="Z503">
        <v>345</v>
      </c>
      <c r="AA503">
        <v>1000</v>
      </c>
      <c r="AB503">
        <v>930</v>
      </c>
      <c r="AC503" s="72" t="s">
        <v>191</v>
      </c>
      <c r="AD503" s="72" t="s">
        <v>192</v>
      </c>
      <c r="AE503" s="72" t="s">
        <v>176</v>
      </c>
      <c r="AF503" s="81" t="str">
        <f t="shared" si="28"/>
        <v>Afridev Handpump</v>
      </c>
      <c r="AG503" s="72" t="s">
        <v>193</v>
      </c>
      <c r="AH503" s="72" t="s">
        <v>191</v>
      </c>
      <c r="AI503" s="72" t="s">
        <v>16432</v>
      </c>
      <c r="AL503" t="str">
        <f t="shared" si="29"/>
        <v>Protected</v>
      </c>
      <c r="AM503">
        <v>1998</v>
      </c>
      <c r="AN503" s="72" t="s">
        <v>191</v>
      </c>
      <c r="AQ503" t="str">
        <f t="shared" si="30"/>
        <v xml:space="preserve">Poor </v>
      </c>
      <c r="AR503" s="72" t="s">
        <v>191</v>
      </c>
      <c r="AS503">
        <v>3</v>
      </c>
      <c r="AT503">
        <v>2</v>
      </c>
      <c r="AU503" s="72" t="s">
        <v>195</v>
      </c>
      <c r="AV503" s="72" t="s">
        <v>194</v>
      </c>
      <c r="AY503" s="72" t="s">
        <v>191</v>
      </c>
      <c r="AZ503">
        <v>1220</v>
      </c>
      <c r="BA503" s="72" t="s">
        <v>93</v>
      </c>
      <c r="BB503" s="72" t="s">
        <v>194</v>
      </c>
      <c r="BD503" s="72" t="s">
        <v>191</v>
      </c>
      <c r="BE503" s="73">
        <v>0.93</v>
      </c>
      <c r="BF503" s="72" t="s">
        <v>191</v>
      </c>
      <c r="BG503" s="72" t="s">
        <v>196</v>
      </c>
      <c r="BH503" s="72" t="s">
        <v>176</v>
      </c>
      <c r="BI503" s="81" t="str">
        <f t="shared" si="31"/>
        <v xml:space="preserve">Turbidity </v>
      </c>
      <c r="BJ503" s="72" t="s">
        <v>191</v>
      </c>
      <c r="BN503">
        <v>240</v>
      </c>
      <c r="BO503">
        <v>7</v>
      </c>
      <c r="BP503" s="72" t="s">
        <v>194</v>
      </c>
      <c r="BR503" s="72" t="s">
        <v>194</v>
      </c>
      <c r="BT503">
        <v>20</v>
      </c>
      <c r="BU503">
        <v>3</v>
      </c>
      <c r="BV503" s="72" t="s">
        <v>194</v>
      </c>
      <c r="BW503" s="72" t="s">
        <v>227</v>
      </c>
      <c r="BX503" t="s">
        <v>4996</v>
      </c>
    </row>
    <row r="504" spans="1:76" x14ac:dyDescent="0.45">
      <c r="A504" t="s">
        <v>4997</v>
      </c>
      <c r="B504" t="s">
        <v>176</v>
      </c>
      <c r="C504" t="s">
        <v>457</v>
      </c>
      <c r="D504" t="s">
        <v>4998</v>
      </c>
      <c r="E504" t="s">
        <v>4999</v>
      </c>
      <c r="F504" t="s">
        <v>4401</v>
      </c>
      <c r="G504">
        <v>9</v>
      </c>
      <c r="H504" s="72" t="s">
        <v>4887</v>
      </c>
      <c r="I504" s="72" t="s">
        <v>182</v>
      </c>
      <c r="J504" s="72" t="s">
        <v>183</v>
      </c>
      <c r="K504" s="72" t="s">
        <v>4732</v>
      </c>
      <c r="L504" s="72" t="s">
        <v>4947</v>
      </c>
      <c r="M504" s="72" t="s">
        <v>4864</v>
      </c>
      <c r="N504" s="72"/>
      <c r="O504" s="72"/>
      <c r="P504" s="72" t="s">
        <v>5000</v>
      </c>
      <c r="Q504" s="72" t="s">
        <v>5001</v>
      </c>
      <c r="R504" s="72" t="s">
        <v>5002</v>
      </c>
      <c r="S504" s="72" t="s">
        <v>5003</v>
      </c>
      <c r="T504" s="72" t="s">
        <v>5004</v>
      </c>
      <c r="U504" s="72" t="s">
        <v>190</v>
      </c>
      <c r="V504" s="72" t="s">
        <v>176</v>
      </c>
      <c r="W504">
        <v>573</v>
      </c>
      <c r="X504">
        <v>120</v>
      </c>
      <c r="Y504">
        <v>0</v>
      </c>
      <c r="Z504">
        <v>600</v>
      </c>
      <c r="AA504">
        <v>600</v>
      </c>
      <c r="AB504">
        <v>0</v>
      </c>
      <c r="AC504" s="72" t="s">
        <v>191</v>
      </c>
      <c r="AD504" s="72" t="s">
        <v>192</v>
      </c>
      <c r="AE504" s="72" t="s">
        <v>176</v>
      </c>
      <c r="AF504" s="81" t="str">
        <f t="shared" si="28"/>
        <v>Afridev Handpump</v>
      </c>
      <c r="AG504" s="72" t="s">
        <v>193</v>
      </c>
      <c r="AH504" s="72" t="s">
        <v>191</v>
      </c>
      <c r="AI504" s="72" t="s">
        <v>16432</v>
      </c>
      <c r="AL504" t="str">
        <f t="shared" si="29"/>
        <v>Protected</v>
      </c>
      <c r="AM504">
        <v>2013</v>
      </c>
      <c r="AN504" s="72" t="s">
        <v>191</v>
      </c>
      <c r="AQ504" t="str">
        <f t="shared" si="30"/>
        <v xml:space="preserve">Normal </v>
      </c>
      <c r="AR504" s="72" t="s">
        <v>194</v>
      </c>
      <c r="AU504" s="72" t="s">
        <v>195</v>
      </c>
      <c r="AV504" s="72" t="s">
        <v>194</v>
      </c>
      <c r="AY504" s="72" t="s">
        <v>191</v>
      </c>
      <c r="AZ504">
        <v>1629</v>
      </c>
      <c r="BA504" s="72" t="s">
        <v>93</v>
      </c>
      <c r="BB504" s="72" t="s">
        <v>194</v>
      </c>
      <c r="BD504" s="72" t="s">
        <v>191</v>
      </c>
      <c r="BE504" s="73">
        <v>0.54</v>
      </c>
      <c r="BF504" s="72" t="s">
        <v>191</v>
      </c>
      <c r="BG504" s="72" t="s">
        <v>196</v>
      </c>
      <c r="BH504" s="72" t="s">
        <v>176</v>
      </c>
      <c r="BI504" s="81" t="str">
        <f t="shared" si="31"/>
        <v xml:space="preserve">Turbidity </v>
      </c>
      <c r="BJ504" s="72" t="s">
        <v>191</v>
      </c>
      <c r="BN504">
        <v>90</v>
      </c>
      <c r="BO504">
        <v>24</v>
      </c>
      <c r="BP504" s="72" t="s">
        <v>194</v>
      </c>
      <c r="BR504" s="72" t="s">
        <v>194</v>
      </c>
      <c r="BT504">
        <v>20</v>
      </c>
      <c r="BU504">
        <v>20</v>
      </c>
      <c r="BV504" s="72" t="s">
        <v>191</v>
      </c>
      <c r="BW504" s="72" t="s">
        <v>197</v>
      </c>
      <c r="BX504" t="s">
        <v>5005</v>
      </c>
    </row>
    <row r="505" spans="1:76" x14ac:dyDescent="0.45">
      <c r="A505" t="s">
        <v>5006</v>
      </c>
      <c r="B505" t="s">
        <v>176</v>
      </c>
      <c r="C505" t="s">
        <v>216</v>
      </c>
      <c r="D505" t="s">
        <v>5007</v>
      </c>
      <c r="E505" t="s">
        <v>5008</v>
      </c>
      <c r="F505" t="s">
        <v>4577</v>
      </c>
      <c r="G505">
        <v>9</v>
      </c>
      <c r="H505" s="72" t="s">
        <v>4887</v>
      </c>
      <c r="I505" s="72" t="s">
        <v>182</v>
      </c>
      <c r="J505" s="72" t="s">
        <v>183</v>
      </c>
      <c r="K505" s="72" t="s">
        <v>220</v>
      </c>
      <c r="L505" s="72" t="s">
        <v>220</v>
      </c>
      <c r="M505" s="72" t="s">
        <v>1081</v>
      </c>
      <c r="N505" s="72"/>
      <c r="O505" s="72"/>
      <c r="P505" s="72" t="s">
        <v>5009</v>
      </c>
      <c r="Q505" s="72" t="s">
        <v>5010</v>
      </c>
      <c r="R505" s="72" t="s">
        <v>5011</v>
      </c>
      <c r="S505" s="72" t="s">
        <v>5012</v>
      </c>
      <c r="T505" s="72" t="s">
        <v>5013</v>
      </c>
      <c r="U505" s="72" t="s">
        <v>226</v>
      </c>
      <c r="V505" s="72" t="s">
        <v>176</v>
      </c>
      <c r="W505">
        <v>196</v>
      </c>
      <c r="X505">
        <v>196</v>
      </c>
      <c r="Y505">
        <v>0</v>
      </c>
      <c r="Z505">
        <v>60</v>
      </c>
      <c r="AA505">
        <v>980</v>
      </c>
      <c r="AB505">
        <v>0</v>
      </c>
      <c r="AC505" s="72" t="s">
        <v>191</v>
      </c>
      <c r="AD505" s="72" t="s">
        <v>192</v>
      </c>
      <c r="AE505" s="72" t="s">
        <v>176</v>
      </c>
      <c r="AF505" s="81" t="str">
        <f t="shared" si="28"/>
        <v>Afridev Handpump</v>
      </c>
      <c r="AG505" s="72" t="s">
        <v>193</v>
      </c>
      <c r="AH505" s="72" t="s">
        <v>191</v>
      </c>
      <c r="AI505" s="72" t="s">
        <v>16432</v>
      </c>
      <c r="AL505" t="str">
        <f t="shared" si="29"/>
        <v>Protected</v>
      </c>
      <c r="AM505">
        <v>2013</v>
      </c>
      <c r="AN505" s="72" t="s">
        <v>191</v>
      </c>
      <c r="AQ505" t="str">
        <f t="shared" si="30"/>
        <v xml:space="preserve">Normal </v>
      </c>
      <c r="AR505" s="72" t="s">
        <v>194</v>
      </c>
      <c r="AU505" s="72" t="s">
        <v>195</v>
      </c>
      <c r="AV505" s="72" t="s">
        <v>194</v>
      </c>
      <c r="AY505" s="72" t="s">
        <v>191</v>
      </c>
      <c r="AZ505">
        <v>935</v>
      </c>
      <c r="BA505" s="72" t="s">
        <v>93</v>
      </c>
      <c r="BB505" s="72" t="s">
        <v>194</v>
      </c>
      <c r="BD505" s="72" t="s">
        <v>191</v>
      </c>
      <c r="BE505" s="73">
        <v>0.35</v>
      </c>
      <c r="BF505" s="72" t="s">
        <v>191</v>
      </c>
      <c r="BG505" s="72" t="s">
        <v>196</v>
      </c>
      <c r="BH505" s="72" t="s">
        <v>176</v>
      </c>
      <c r="BI505" s="81" t="str">
        <f t="shared" si="31"/>
        <v xml:space="preserve">Turbidity </v>
      </c>
      <c r="BJ505" s="72" t="s">
        <v>191</v>
      </c>
      <c r="BN505">
        <v>54</v>
      </c>
      <c r="BO505">
        <v>24</v>
      </c>
      <c r="BP505" s="72" t="s">
        <v>194</v>
      </c>
      <c r="BR505" s="72" t="s">
        <v>194</v>
      </c>
      <c r="BT505">
        <v>20</v>
      </c>
      <c r="BU505">
        <v>6</v>
      </c>
      <c r="BV505" s="72" t="s">
        <v>191</v>
      </c>
      <c r="BW505" s="72" t="s">
        <v>197</v>
      </c>
      <c r="BX505" t="s">
        <v>5014</v>
      </c>
    </row>
    <row r="506" spans="1:76" x14ac:dyDescent="0.45">
      <c r="A506" t="s">
        <v>5015</v>
      </c>
      <c r="B506" t="s">
        <v>176</v>
      </c>
      <c r="C506" t="s">
        <v>457</v>
      </c>
      <c r="D506" t="s">
        <v>5016</v>
      </c>
      <c r="E506" t="s">
        <v>5017</v>
      </c>
      <c r="F506" t="s">
        <v>1237</v>
      </c>
      <c r="G506">
        <v>9</v>
      </c>
      <c r="H506" s="72" t="s">
        <v>4887</v>
      </c>
      <c r="I506" s="72" t="s">
        <v>182</v>
      </c>
      <c r="J506" s="72" t="s">
        <v>183</v>
      </c>
      <c r="K506" s="72" t="s">
        <v>4732</v>
      </c>
      <c r="L506" s="72" t="s">
        <v>4947</v>
      </c>
      <c r="M506" s="72" t="s">
        <v>4864</v>
      </c>
      <c r="N506" s="72"/>
      <c r="O506" s="72"/>
      <c r="P506" s="72" t="s">
        <v>5018</v>
      </c>
      <c r="Q506" s="72" t="s">
        <v>5019</v>
      </c>
      <c r="R506" s="72" t="s">
        <v>5002</v>
      </c>
      <c r="S506" s="72" t="s">
        <v>5020</v>
      </c>
      <c r="T506" s="72" t="s">
        <v>5021</v>
      </c>
      <c r="U506" s="72" t="s">
        <v>251</v>
      </c>
      <c r="V506" s="72" t="s">
        <v>176</v>
      </c>
      <c r="W506">
        <v>573</v>
      </c>
      <c r="X506">
        <v>115</v>
      </c>
      <c r="Y506">
        <v>0</v>
      </c>
      <c r="Z506">
        <v>570</v>
      </c>
      <c r="AA506">
        <v>570</v>
      </c>
      <c r="AB506">
        <v>0</v>
      </c>
      <c r="AC506" s="72" t="s">
        <v>191</v>
      </c>
      <c r="AD506" s="72" t="s">
        <v>192</v>
      </c>
      <c r="AE506" s="72" t="s">
        <v>176</v>
      </c>
      <c r="AF506" s="81" t="str">
        <f t="shared" si="28"/>
        <v>Afridev Handpump</v>
      </c>
      <c r="AG506" s="72" t="s">
        <v>193</v>
      </c>
      <c r="AH506" s="72" t="s">
        <v>191</v>
      </c>
      <c r="AI506" s="72" t="s">
        <v>16432</v>
      </c>
      <c r="AL506" t="str">
        <f t="shared" si="29"/>
        <v>Protected</v>
      </c>
      <c r="AM506">
        <v>2000</v>
      </c>
      <c r="AN506" s="72" t="s">
        <v>191</v>
      </c>
      <c r="AQ506" t="str">
        <f t="shared" si="30"/>
        <v xml:space="preserve">Normal </v>
      </c>
      <c r="AR506" s="72" t="s">
        <v>191</v>
      </c>
      <c r="AS506">
        <v>2</v>
      </c>
      <c r="AT506">
        <v>7</v>
      </c>
      <c r="AU506" s="72" t="s">
        <v>195</v>
      </c>
      <c r="AV506" s="72" t="s">
        <v>194</v>
      </c>
      <c r="AY506" s="72" t="s">
        <v>191</v>
      </c>
      <c r="AZ506">
        <v>1632</v>
      </c>
      <c r="BA506" s="72" t="s">
        <v>93</v>
      </c>
      <c r="BB506" s="72" t="s">
        <v>194</v>
      </c>
      <c r="BD506" s="72" t="s">
        <v>191</v>
      </c>
      <c r="BE506" s="73">
        <v>0.62</v>
      </c>
      <c r="BF506" s="72" t="s">
        <v>191</v>
      </c>
      <c r="BG506" s="72" t="s">
        <v>196</v>
      </c>
      <c r="BH506" s="72" t="s">
        <v>176</v>
      </c>
      <c r="BI506" s="81" t="str">
        <f t="shared" si="31"/>
        <v xml:space="preserve">Turbidity </v>
      </c>
      <c r="BJ506" s="72" t="s">
        <v>191</v>
      </c>
      <c r="BN506">
        <v>54</v>
      </c>
      <c r="BO506">
        <v>24</v>
      </c>
      <c r="BP506" s="72" t="s">
        <v>194</v>
      </c>
      <c r="BR506" s="72" t="s">
        <v>194</v>
      </c>
      <c r="BT506">
        <v>40</v>
      </c>
      <c r="BU506">
        <v>20</v>
      </c>
      <c r="BV506" s="72" t="s">
        <v>191</v>
      </c>
      <c r="BW506" s="72" t="s">
        <v>197</v>
      </c>
      <c r="BX506" t="s">
        <v>5022</v>
      </c>
    </row>
    <row r="507" spans="1:76" x14ac:dyDescent="0.45">
      <c r="A507" t="s">
        <v>5023</v>
      </c>
      <c r="B507" t="s">
        <v>176</v>
      </c>
      <c r="C507" t="s">
        <v>200</v>
      </c>
      <c r="D507" t="s">
        <v>5024</v>
      </c>
      <c r="E507" t="s">
        <v>5025</v>
      </c>
      <c r="F507" t="s">
        <v>5026</v>
      </c>
      <c r="G507">
        <v>9</v>
      </c>
      <c r="H507" s="72" t="s">
        <v>4887</v>
      </c>
      <c r="I507" s="72" t="s">
        <v>182</v>
      </c>
      <c r="J507" s="72" t="s">
        <v>183</v>
      </c>
      <c r="K507" s="72" t="s">
        <v>4888</v>
      </c>
      <c r="L507" s="72" t="s">
        <v>4889</v>
      </c>
      <c r="M507" s="72" t="s">
        <v>4889</v>
      </c>
      <c r="N507" s="72"/>
      <c r="O507" s="72"/>
      <c r="P507" s="72" t="s">
        <v>5027</v>
      </c>
      <c r="Q507" s="72" t="s">
        <v>5028</v>
      </c>
      <c r="R507" s="72" t="s">
        <v>3407</v>
      </c>
      <c r="S507" s="72" t="s">
        <v>5029</v>
      </c>
      <c r="T507" s="72" t="s">
        <v>5030</v>
      </c>
      <c r="U507" s="72" t="s">
        <v>251</v>
      </c>
      <c r="V507" s="72" t="s">
        <v>176</v>
      </c>
      <c r="W507">
        <v>243</v>
      </c>
      <c r="X507">
        <v>243</v>
      </c>
      <c r="Y507">
        <v>0</v>
      </c>
      <c r="Z507">
        <v>250</v>
      </c>
      <c r="AA507">
        <v>250</v>
      </c>
      <c r="AB507">
        <v>0</v>
      </c>
      <c r="AC507" s="72" t="s">
        <v>191</v>
      </c>
      <c r="AD507" s="72" t="s">
        <v>192</v>
      </c>
      <c r="AE507" s="72" t="s">
        <v>176</v>
      </c>
      <c r="AF507" s="81" t="str">
        <f t="shared" si="28"/>
        <v>Afridev Handpump</v>
      </c>
      <c r="AG507" s="72" t="s">
        <v>193</v>
      </c>
      <c r="AH507" s="72" t="s">
        <v>191</v>
      </c>
      <c r="AI507" s="72" t="s">
        <v>16432</v>
      </c>
      <c r="AL507" t="str">
        <f t="shared" si="29"/>
        <v>Protected</v>
      </c>
      <c r="AM507">
        <v>2016</v>
      </c>
      <c r="AN507" s="72" t="s">
        <v>191</v>
      </c>
      <c r="AQ507" t="str">
        <f t="shared" si="30"/>
        <v xml:space="preserve">Normal </v>
      </c>
      <c r="AR507" s="72" t="s">
        <v>194</v>
      </c>
      <c r="AU507" s="72" t="s">
        <v>195</v>
      </c>
      <c r="AV507" s="72" t="s">
        <v>194</v>
      </c>
      <c r="AY507" s="72" t="s">
        <v>191</v>
      </c>
      <c r="AZ507">
        <v>326</v>
      </c>
      <c r="BA507" s="72" t="s">
        <v>93</v>
      </c>
      <c r="BB507" s="72" t="s">
        <v>194</v>
      </c>
      <c r="BD507" s="72" t="s">
        <v>191</v>
      </c>
      <c r="BE507" s="73">
        <v>0.79</v>
      </c>
      <c r="BF507" s="72" t="s">
        <v>194</v>
      </c>
      <c r="BG507" s="80" t="s">
        <v>196</v>
      </c>
      <c r="BI507" s="81" t="str">
        <f t="shared" si="31"/>
        <v xml:space="preserve">Turbidity </v>
      </c>
      <c r="BN507">
        <v>58</v>
      </c>
      <c r="BO507">
        <v>24</v>
      </c>
      <c r="BP507" s="72" t="s">
        <v>194</v>
      </c>
      <c r="BR507" s="72" t="s">
        <v>194</v>
      </c>
      <c r="BT507">
        <v>40</v>
      </c>
      <c r="BU507">
        <v>5</v>
      </c>
      <c r="BV507" s="72" t="s">
        <v>191</v>
      </c>
      <c r="BW507" s="72" t="s">
        <v>197</v>
      </c>
      <c r="BX507" t="s">
        <v>5031</v>
      </c>
    </row>
    <row r="508" spans="1:76" x14ac:dyDescent="0.45">
      <c r="A508" t="s">
        <v>5032</v>
      </c>
      <c r="B508" t="s">
        <v>176</v>
      </c>
      <c r="C508" t="s">
        <v>297</v>
      </c>
      <c r="D508" t="s">
        <v>5033</v>
      </c>
      <c r="E508" t="s">
        <v>5034</v>
      </c>
      <c r="F508" t="s">
        <v>5035</v>
      </c>
      <c r="G508">
        <v>9</v>
      </c>
      <c r="H508" s="72" t="s">
        <v>4887</v>
      </c>
      <c r="I508" s="72" t="s">
        <v>182</v>
      </c>
      <c r="J508" s="72" t="s">
        <v>183</v>
      </c>
      <c r="K508" s="72" t="s">
        <v>4888</v>
      </c>
      <c r="L508" s="72" t="s">
        <v>4889</v>
      </c>
      <c r="M508" s="72" t="s">
        <v>5036</v>
      </c>
      <c r="N508" s="72"/>
      <c r="O508" s="72"/>
      <c r="P508" s="72" t="s">
        <v>5037</v>
      </c>
      <c r="Q508" s="72" t="s">
        <v>5038</v>
      </c>
      <c r="R508" s="72" t="s">
        <v>2783</v>
      </c>
      <c r="S508" s="72" t="s">
        <v>5039</v>
      </c>
      <c r="T508" s="72" t="s">
        <v>5040</v>
      </c>
      <c r="U508" s="72" t="s">
        <v>745</v>
      </c>
      <c r="V508" s="72" t="s">
        <v>176</v>
      </c>
      <c r="W508">
        <v>105</v>
      </c>
      <c r="X508">
        <v>105</v>
      </c>
      <c r="Y508">
        <v>0</v>
      </c>
      <c r="Z508">
        <v>525</v>
      </c>
      <c r="AA508">
        <v>525</v>
      </c>
      <c r="AB508">
        <v>0</v>
      </c>
      <c r="AC508" s="72" t="s">
        <v>191</v>
      </c>
      <c r="AD508" s="72" t="s">
        <v>192</v>
      </c>
      <c r="AE508" s="72" t="s">
        <v>176</v>
      </c>
      <c r="AF508" s="81" t="str">
        <f t="shared" si="28"/>
        <v>Afridev Handpump</v>
      </c>
      <c r="AG508" s="72" t="s">
        <v>193</v>
      </c>
      <c r="AH508" s="72" t="s">
        <v>191</v>
      </c>
      <c r="AI508" s="72" t="s">
        <v>16432</v>
      </c>
      <c r="AL508" t="str">
        <f t="shared" si="29"/>
        <v>Protected</v>
      </c>
      <c r="AM508">
        <v>2018</v>
      </c>
      <c r="AN508" s="72" t="s">
        <v>191</v>
      </c>
      <c r="AQ508" t="str">
        <f t="shared" si="30"/>
        <v xml:space="preserve">Poor </v>
      </c>
      <c r="AR508" s="72" t="s">
        <v>191</v>
      </c>
      <c r="AS508">
        <v>3</v>
      </c>
      <c r="AT508">
        <v>36</v>
      </c>
      <c r="AU508" s="72" t="s">
        <v>195</v>
      </c>
      <c r="AV508" s="72" t="s">
        <v>194</v>
      </c>
      <c r="AY508" s="72" t="s">
        <v>191</v>
      </c>
      <c r="AZ508">
        <v>1121</v>
      </c>
      <c r="BA508" s="72" t="s">
        <v>93</v>
      </c>
      <c r="BB508" s="72" t="s">
        <v>194</v>
      </c>
      <c r="BD508" s="72" t="s">
        <v>191</v>
      </c>
      <c r="BE508" s="73">
        <v>0.45</v>
      </c>
      <c r="BF508" s="72" t="s">
        <v>194</v>
      </c>
      <c r="BG508" s="80" t="s">
        <v>196</v>
      </c>
      <c r="BI508" s="81" t="str">
        <f t="shared" si="31"/>
        <v xml:space="preserve">Turbidity </v>
      </c>
      <c r="BN508">
        <v>55</v>
      </c>
      <c r="BO508">
        <v>18</v>
      </c>
      <c r="BP508" s="72" t="s">
        <v>194</v>
      </c>
      <c r="BR508" s="72" t="s">
        <v>194</v>
      </c>
      <c r="BT508">
        <v>40</v>
      </c>
      <c r="BU508">
        <v>3</v>
      </c>
      <c r="BV508" s="72" t="s">
        <v>191</v>
      </c>
      <c r="BW508" s="72" t="s">
        <v>227</v>
      </c>
      <c r="BX508" t="s">
        <v>5041</v>
      </c>
    </row>
    <row r="509" spans="1:76" x14ac:dyDescent="0.45">
      <c r="A509" t="s">
        <v>5042</v>
      </c>
      <c r="B509" t="s">
        <v>176</v>
      </c>
      <c r="C509" t="s">
        <v>254</v>
      </c>
      <c r="D509" t="s">
        <v>5043</v>
      </c>
      <c r="E509" t="s">
        <v>5044</v>
      </c>
      <c r="F509" t="s">
        <v>5045</v>
      </c>
      <c r="G509">
        <v>9</v>
      </c>
      <c r="H509" s="72" t="s">
        <v>4887</v>
      </c>
      <c r="I509" s="72" t="s">
        <v>182</v>
      </c>
      <c r="J509" s="72" t="s">
        <v>183</v>
      </c>
      <c r="K509" s="72" t="s">
        <v>4888</v>
      </c>
      <c r="L509" s="72" t="s">
        <v>3511</v>
      </c>
      <c r="M509" s="72" t="s">
        <v>4912</v>
      </c>
      <c r="N509" s="72"/>
      <c r="O509" s="72"/>
      <c r="P509" s="72" t="s">
        <v>5046</v>
      </c>
      <c r="Q509" s="72" t="s">
        <v>5047</v>
      </c>
      <c r="R509" s="72" t="s">
        <v>5048</v>
      </c>
      <c r="S509" s="72" t="s">
        <v>5049</v>
      </c>
      <c r="T509" s="72" t="s">
        <v>4917</v>
      </c>
      <c r="U509" s="72" t="s">
        <v>745</v>
      </c>
      <c r="V509" s="72" t="s">
        <v>176</v>
      </c>
      <c r="W509">
        <v>386</v>
      </c>
      <c r="X509">
        <v>200</v>
      </c>
      <c r="Y509">
        <v>186</v>
      </c>
      <c r="Z509">
        <v>60</v>
      </c>
      <c r="AA509">
        <v>1000</v>
      </c>
      <c r="AB509">
        <v>930</v>
      </c>
      <c r="AC509" s="72" t="s">
        <v>191</v>
      </c>
      <c r="AD509" s="72" t="s">
        <v>192</v>
      </c>
      <c r="AE509" s="72" t="s">
        <v>176</v>
      </c>
      <c r="AF509" s="81" t="str">
        <f t="shared" si="28"/>
        <v>Afridev Handpump</v>
      </c>
      <c r="AG509" s="72" t="s">
        <v>193</v>
      </c>
      <c r="AH509" s="72" t="s">
        <v>191</v>
      </c>
      <c r="AI509" s="72" t="s">
        <v>16432</v>
      </c>
      <c r="AL509" t="str">
        <f t="shared" si="29"/>
        <v>Protected</v>
      </c>
      <c r="AM509">
        <v>2011</v>
      </c>
      <c r="AN509" s="72" t="s">
        <v>191</v>
      </c>
      <c r="AQ509" t="str">
        <f t="shared" si="30"/>
        <v xml:space="preserve">Normal </v>
      </c>
      <c r="AR509" s="72" t="s">
        <v>191</v>
      </c>
      <c r="AS509">
        <v>5</v>
      </c>
      <c r="AT509">
        <v>2</v>
      </c>
      <c r="AU509" s="72" t="s">
        <v>195</v>
      </c>
      <c r="AV509" s="72" t="s">
        <v>194</v>
      </c>
      <c r="AY509" s="72" t="s">
        <v>191</v>
      </c>
      <c r="AZ509">
        <v>1221</v>
      </c>
      <c r="BA509" s="72" t="s">
        <v>93</v>
      </c>
      <c r="BB509" s="72" t="s">
        <v>194</v>
      </c>
      <c r="BD509" s="72" t="s">
        <v>191</v>
      </c>
      <c r="BE509" s="73">
        <v>1.1200000000000001</v>
      </c>
      <c r="BF509" s="72" t="s">
        <v>191</v>
      </c>
      <c r="BG509" s="72" t="s">
        <v>196</v>
      </c>
      <c r="BH509" s="72" t="s">
        <v>176</v>
      </c>
      <c r="BI509" s="81" t="str">
        <f t="shared" si="31"/>
        <v xml:space="preserve">Turbidity </v>
      </c>
      <c r="BJ509" s="72" t="s">
        <v>191</v>
      </c>
      <c r="BN509">
        <v>88</v>
      </c>
      <c r="BO509">
        <v>24</v>
      </c>
      <c r="BP509" s="72" t="s">
        <v>194</v>
      </c>
      <c r="BR509" s="72" t="s">
        <v>194</v>
      </c>
      <c r="BT509">
        <v>20</v>
      </c>
      <c r="BU509">
        <v>8</v>
      </c>
      <c r="BV509" s="72" t="s">
        <v>191</v>
      </c>
      <c r="BW509" s="72" t="s">
        <v>197</v>
      </c>
      <c r="BX509" t="s">
        <v>5050</v>
      </c>
    </row>
    <row r="510" spans="1:76" x14ac:dyDescent="0.45">
      <c r="A510" t="s">
        <v>5051</v>
      </c>
      <c r="B510" t="s">
        <v>176</v>
      </c>
      <c r="C510" t="s">
        <v>457</v>
      </c>
      <c r="D510" t="s">
        <v>5052</v>
      </c>
      <c r="E510" t="s">
        <v>5053</v>
      </c>
      <c r="F510" t="s">
        <v>5054</v>
      </c>
      <c r="G510">
        <v>9</v>
      </c>
      <c r="H510" s="72" t="s">
        <v>4887</v>
      </c>
      <c r="I510" s="72" t="s">
        <v>182</v>
      </c>
      <c r="J510" s="72" t="s">
        <v>183</v>
      </c>
      <c r="K510" s="72" t="s">
        <v>4732</v>
      </c>
      <c r="L510" s="72" t="s">
        <v>4947</v>
      </c>
      <c r="M510" s="72" t="s">
        <v>4864</v>
      </c>
      <c r="N510" s="72"/>
      <c r="O510" s="72"/>
      <c r="P510" s="72" t="s">
        <v>5055</v>
      </c>
      <c r="Q510" s="72" t="s">
        <v>5056</v>
      </c>
      <c r="R510" s="72" t="s">
        <v>390</v>
      </c>
      <c r="S510" s="72" t="s">
        <v>5057</v>
      </c>
      <c r="T510" s="72" t="s">
        <v>5004</v>
      </c>
      <c r="U510" s="72" t="s">
        <v>745</v>
      </c>
      <c r="V510" s="72" t="s">
        <v>176</v>
      </c>
      <c r="W510">
        <v>573</v>
      </c>
      <c r="X510">
        <v>215</v>
      </c>
      <c r="Y510">
        <v>0</v>
      </c>
      <c r="Z510">
        <v>1120</v>
      </c>
      <c r="AA510">
        <v>1120</v>
      </c>
      <c r="AB510">
        <v>0</v>
      </c>
      <c r="AC510" s="72" t="s">
        <v>191</v>
      </c>
      <c r="AD510" s="72" t="s">
        <v>192</v>
      </c>
      <c r="AE510" s="72" t="s">
        <v>176</v>
      </c>
      <c r="AF510" s="81" t="str">
        <f t="shared" si="28"/>
        <v>Afridev Handpump</v>
      </c>
      <c r="AG510" s="72" t="s">
        <v>193</v>
      </c>
      <c r="AH510" s="72" t="s">
        <v>191</v>
      </c>
      <c r="AI510" s="72" t="s">
        <v>16432</v>
      </c>
      <c r="AL510" t="str">
        <f t="shared" si="29"/>
        <v>Protected</v>
      </c>
      <c r="AM510">
        <v>2000</v>
      </c>
      <c r="AN510" s="72" t="s">
        <v>191</v>
      </c>
      <c r="AQ510" t="str">
        <f t="shared" si="30"/>
        <v xml:space="preserve">Normal </v>
      </c>
      <c r="AR510" s="72" t="s">
        <v>191</v>
      </c>
      <c r="AS510">
        <v>3</v>
      </c>
      <c r="AT510">
        <v>1</v>
      </c>
      <c r="AU510" s="72" t="s">
        <v>195</v>
      </c>
      <c r="AV510" s="72" t="s">
        <v>194</v>
      </c>
      <c r="AY510" s="72" t="s">
        <v>191</v>
      </c>
      <c r="AZ510">
        <v>1630</v>
      </c>
      <c r="BA510" s="72" t="s">
        <v>93</v>
      </c>
      <c r="BB510" s="72" t="s">
        <v>194</v>
      </c>
      <c r="BD510" s="72" t="s">
        <v>191</v>
      </c>
      <c r="BE510" s="73">
        <v>0.05</v>
      </c>
      <c r="BF510" s="72" t="s">
        <v>191</v>
      </c>
      <c r="BG510" s="72" t="s">
        <v>196</v>
      </c>
      <c r="BH510" s="72" t="s">
        <v>176</v>
      </c>
      <c r="BI510" s="81" t="str">
        <f t="shared" si="31"/>
        <v xml:space="preserve">Turbidity </v>
      </c>
      <c r="BJ510" s="72" t="s">
        <v>191</v>
      </c>
      <c r="BN510">
        <v>67</v>
      </c>
      <c r="BO510">
        <v>24</v>
      </c>
      <c r="BP510" s="72" t="s">
        <v>194</v>
      </c>
      <c r="BR510" s="72" t="s">
        <v>194</v>
      </c>
      <c r="BT510">
        <v>40</v>
      </c>
      <c r="BU510">
        <v>20</v>
      </c>
      <c r="BV510" s="72" t="s">
        <v>191</v>
      </c>
      <c r="BW510" s="72" t="s">
        <v>197</v>
      </c>
      <c r="BX510" t="s">
        <v>5058</v>
      </c>
    </row>
    <row r="511" spans="1:76" x14ac:dyDescent="0.45">
      <c r="A511" t="s">
        <v>5059</v>
      </c>
      <c r="B511" t="s">
        <v>176</v>
      </c>
      <c r="C511" t="s">
        <v>457</v>
      </c>
      <c r="D511" t="s">
        <v>5060</v>
      </c>
      <c r="E511" t="s">
        <v>5061</v>
      </c>
      <c r="F511" t="s">
        <v>5062</v>
      </c>
      <c r="G511">
        <v>9</v>
      </c>
      <c r="H511" s="72" t="s">
        <v>4887</v>
      </c>
      <c r="I511" s="72" t="s">
        <v>182</v>
      </c>
      <c r="J511" s="72" t="s">
        <v>183</v>
      </c>
      <c r="K511" s="72" t="s">
        <v>4732</v>
      </c>
      <c r="L511" s="72" t="s">
        <v>4947</v>
      </c>
      <c r="M511" s="72" t="s">
        <v>4864</v>
      </c>
      <c r="N511" s="72"/>
      <c r="O511" s="72"/>
      <c r="P511" s="72" t="s">
        <v>5063</v>
      </c>
      <c r="Q511" s="72" t="s">
        <v>5064</v>
      </c>
      <c r="R511" s="72" t="s">
        <v>2509</v>
      </c>
      <c r="S511" s="72" t="s">
        <v>5065</v>
      </c>
      <c r="T511" s="72" t="s">
        <v>5066</v>
      </c>
      <c r="U511" s="72" t="s">
        <v>251</v>
      </c>
      <c r="V511" s="72" t="s">
        <v>176</v>
      </c>
      <c r="W511">
        <v>573</v>
      </c>
      <c r="X511">
        <v>198</v>
      </c>
      <c r="Y511">
        <v>0</v>
      </c>
      <c r="Z511">
        <v>980</v>
      </c>
      <c r="AA511">
        <v>198</v>
      </c>
      <c r="AB511">
        <v>0</v>
      </c>
      <c r="AC511" s="72" t="s">
        <v>191</v>
      </c>
      <c r="AD511" s="72" t="s">
        <v>192</v>
      </c>
      <c r="AE511" s="72" t="s">
        <v>176</v>
      </c>
      <c r="AF511" s="81" t="str">
        <f t="shared" si="28"/>
        <v>Afridev Handpump</v>
      </c>
      <c r="AG511" s="72" t="s">
        <v>193</v>
      </c>
      <c r="AH511" s="72" t="s">
        <v>191</v>
      </c>
      <c r="AI511" s="72" t="s">
        <v>16432</v>
      </c>
      <c r="AL511" t="str">
        <f t="shared" si="29"/>
        <v>Protected</v>
      </c>
      <c r="AM511">
        <v>2004</v>
      </c>
      <c r="AN511" s="72" t="s">
        <v>191</v>
      </c>
      <c r="AQ511" t="str">
        <f t="shared" si="30"/>
        <v xml:space="preserve">Poor </v>
      </c>
      <c r="AR511" s="72" t="s">
        <v>191</v>
      </c>
      <c r="AS511">
        <v>3</v>
      </c>
      <c r="AT511">
        <v>7</v>
      </c>
      <c r="AU511" s="72" t="s">
        <v>195</v>
      </c>
      <c r="AV511" s="72" t="s">
        <v>194</v>
      </c>
      <c r="AY511" s="72" t="s">
        <v>191</v>
      </c>
      <c r="AZ511">
        <v>1631</v>
      </c>
      <c r="BA511" s="72" t="s">
        <v>93</v>
      </c>
      <c r="BB511" s="72" t="s">
        <v>194</v>
      </c>
      <c r="BD511" s="72" t="s">
        <v>191</v>
      </c>
      <c r="BE511" s="73">
        <v>0.05</v>
      </c>
      <c r="BF511" s="72" t="s">
        <v>191</v>
      </c>
      <c r="BG511" s="72" t="s">
        <v>196</v>
      </c>
      <c r="BH511" s="72" t="s">
        <v>176</v>
      </c>
      <c r="BI511" s="81" t="str">
        <f t="shared" si="31"/>
        <v xml:space="preserve">Turbidity </v>
      </c>
      <c r="BJ511" s="72" t="s">
        <v>191</v>
      </c>
      <c r="BN511">
        <v>120</v>
      </c>
      <c r="BO511">
        <v>20</v>
      </c>
      <c r="BP511" s="72" t="s">
        <v>194</v>
      </c>
      <c r="BR511" s="72" t="s">
        <v>194</v>
      </c>
      <c r="BT511">
        <v>40</v>
      </c>
      <c r="BU511">
        <v>20</v>
      </c>
      <c r="BV511" s="72" t="s">
        <v>191</v>
      </c>
      <c r="BW511" s="72" t="s">
        <v>227</v>
      </c>
      <c r="BX511" t="s">
        <v>5067</v>
      </c>
    </row>
    <row r="512" spans="1:76" x14ac:dyDescent="0.45">
      <c r="A512" t="s">
        <v>5068</v>
      </c>
      <c r="B512" t="s">
        <v>176</v>
      </c>
      <c r="C512" t="s">
        <v>457</v>
      </c>
      <c r="D512" t="s">
        <v>5069</v>
      </c>
      <c r="E512" t="s">
        <v>5070</v>
      </c>
      <c r="F512" t="s">
        <v>3962</v>
      </c>
      <c r="G512">
        <v>9</v>
      </c>
      <c r="H512" s="72" t="s">
        <v>4887</v>
      </c>
      <c r="I512" s="72" t="s">
        <v>182</v>
      </c>
      <c r="J512" s="72" t="s">
        <v>183</v>
      </c>
      <c r="K512" s="72" t="s">
        <v>4732</v>
      </c>
      <c r="L512" s="72" t="s">
        <v>4947</v>
      </c>
      <c r="M512" s="72" t="s">
        <v>4864</v>
      </c>
      <c r="N512" s="72"/>
      <c r="O512" s="72"/>
      <c r="P512" s="72" t="s">
        <v>5071</v>
      </c>
      <c r="Q512" s="72" t="s">
        <v>5072</v>
      </c>
      <c r="R512" s="72" t="s">
        <v>401</v>
      </c>
      <c r="S512" s="72" t="s">
        <v>5073</v>
      </c>
      <c r="T512" s="72" t="s">
        <v>4864</v>
      </c>
      <c r="U512" s="72" t="s">
        <v>251</v>
      </c>
      <c r="V512" s="72" t="s">
        <v>176</v>
      </c>
      <c r="W512">
        <v>573</v>
      </c>
      <c r="X512">
        <v>50</v>
      </c>
      <c r="Y512">
        <v>0</v>
      </c>
      <c r="Z512">
        <v>500</v>
      </c>
      <c r="AA512">
        <v>500</v>
      </c>
      <c r="AB512">
        <v>0</v>
      </c>
      <c r="AC512" s="72" t="s">
        <v>191</v>
      </c>
      <c r="AD512" s="72" t="s">
        <v>192</v>
      </c>
      <c r="AE512" s="72" t="s">
        <v>176</v>
      </c>
      <c r="AF512" s="81" t="str">
        <f t="shared" si="28"/>
        <v>Afridev Handpump</v>
      </c>
      <c r="AG512" s="72" t="s">
        <v>193</v>
      </c>
      <c r="AH512" s="72" t="s">
        <v>191</v>
      </c>
      <c r="AI512" s="72" t="s">
        <v>16432</v>
      </c>
      <c r="AL512" t="str">
        <f t="shared" si="29"/>
        <v>Protected</v>
      </c>
      <c r="AM512">
        <v>1995</v>
      </c>
      <c r="AN512" s="72" t="s">
        <v>194</v>
      </c>
      <c r="AO512" s="72" t="s">
        <v>549</v>
      </c>
      <c r="AP512" s="72" t="s">
        <v>176</v>
      </c>
      <c r="AQ512" t="str">
        <f t="shared" si="30"/>
        <v>Does not function Non functioning water point</v>
      </c>
      <c r="AR512" s="72" t="s">
        <v>191</v>
      </c>
      <c r="AS512">
        <v>5</v>
      </c>
      <c r="AT512">
        <v>12</v>
      </c>
      <c r="AU512" s="72" t="s">
        <v>194</v>
      </c>
      <c r="AV512" s="72" t="s">
        <v>194</v>
      </c>
      <c r="AY512" s="72" t="s">
        <v>194</v>
      </c>
      <c r="BB512" s="72" t="s">
        <v>194</v>
      </c>
      <c r="BD512" s="72" t="s">
        <v>194</v>
      </c>
      <c r="BE512"/>
      <c r="BF512" s="72" t="s">
        <v>194</v>
      </c>
      <c r="BG512" s="80" t="s">
        <v>196</v>
      </c>
      <c r="BI512" s="81" t="str">
        <f t="shared" si="31"/>
        <v xml:space="preserve">Turbidity </v>
      </c>
      <c r="BN512">
        <v>0</v>
      </c>
      <c r="BO512">
        <v>0</v>
      </c>
      <c r="BP512" s="72" t="s">
        <v>194</v>
      </c>
      <c r="BR512" s="72" t="s">
        <v>194</v>
      </c>
      <c r="BT512">
        <v>0</v>
      </c>
      <c r="BU512">
        <v>0</v>
      </c>
      <c r="BV512" s="72" t="s">
        <v>194</v>
      </c>
      <c r="BW512" s="72" t="s">
        <v>550</v>
      </c>
      <c r="BX512" t="s">
        <v>5074</v>
      </c>
    </row>
    <row r="513" spans="1:76" x14ac:dyDescent="0.45">
      <c r="A513" t="s">
        <v>5075</v>
      </c>
      <c r="B513" t="s">
        <v>176</v>
      </c>
      <c r="C513" t="s">
        <v>943</v>
      </c>
      <c r="D513" t="s">
        <v>5076</v>
      </c>
      <c r="E513" t="s">
        <v>5077</v>
      </c>
      <c r="F513" t="s">
        <v>2435</v>
      </c>
      <c r="G513">
        <v>9</v>
      </c>
      <c r="H513" s="72" t="s">
        <v>4887</v>
      </c>
      <c r="I513" s="72" t="s">
        <v>182</v>
      </c>
      <c r="J513" s="72" t="s">
        <v>183</v>
      </c>
      <c r="K513" s="72" t="s">
        <v>4744</v>
      </c>
      <c r="L513" s="72" t="s">
        <v>4842</v>
      </c>
      <c r="M513" s="72" t="s">
        <v>5078</v>
      </c>
      <c r="N513" s="72"/>
      <c r="O513" s="72"/>
      <c r="P513" s="72" t="s">
        <v>5079</v>
      </c>
      <c r="Q513" s="72" t="s">
        <v>5080</v>
      </c>
      <c r="R513" s="72" t="s">
        <v>2555</v>
      </c>
      <c r="S513" s="72" t="s">
        <v>5081</v>
      </c>
      <c r="T513" s="72" t="s">
        <v>5082</v>
      </c>
      <c r="U513" s="72" t="s">
        <v>251</v>
      </c>
      <c r="V513" s="72" t="s">
        <v>176</v>
      </c>
      <c r="W513">
        <v>250</v>
      </c>
      <c r="X513">
        <v>230</v>
      </c>
      <c r="Y513">
        <v>20</v>
      </c>
      <c r="Z513">
        <v>1150</v>
      </c>
      <c r="AA513">
        <v>1150</v>
      </c>
      <c r="AB513">
        <v>95</v>
      </c>
      <c r="AC513" s="72" t="s">
        <v>191</v>
      </c>
      <c r="AD513" s="72" t="s">
        <v>192</v>
      </c>
      <c r="AE513" s="72" t="s">
        <v>176</v>
      </c>
      <c r="AF513" s="81" t="str">
        <f t="shared" si="28"/>
        <v>Afridev Handpump</v>
      </c>
      <c r="AG513" s="72" t="s">
        <v>193</v>
      </c>
      <c r="AH513" s="72" t="s">
        <v>191</v>
      </c>
      <c r="AI513" s="72" t="s">
        <v>16432</v>
      </c>
      <c r="AL513" t="str">
        <f t="shared" si="29"/>
        <v>Protected</v>
      </c>
      <c r="AM513">
        <v>1996</v>
      </c>
      <c r="AN513" s="72" t="s">
        <v>191</v>
      </c>
      <c r="AQ513" t="str">
        <f t="shared" si="30"/>
        <v xml:space="preserve">Poor </v>
      </c>
      <c r="AR513" s="72" t="s">
        <v>191</v>
      </c>
      <c r="AS513">
        <v>2</v>
      </c>
      <c r="AT513">
        <v>5</v>
      </c>
      <c r="AU513" s="72" t="s">
        <v>195</v>
      </c>
      <c r="AV513" s="72" t="s">
        <v>194</v>
      </c>
      <c r="AY513" s="72" t="s">
        <v>191</v>
      </c>
      <c r="AZ513">
        <v>21</v>
      </c>
      <c r="BA513" s="72" t="s">
        <v>93</v>
      </c>
      <c r="BB513" s="72" t="s">
        <v>194</v>
      </c>
      <c r="BD513" s="72" t="s">
        <v>191</v>
      </c>
      <c r="BE513" s="73">
        <v>0.03</v>
      </c>
      <c r="BF513" s="72" t="s">
        <v>191</v>
      </c>
      <c r="BG513" s="72" t="s">
        <v>196</v>
      </c>
      <c r="BH513" s="72" t="s">
        <v>176</v>
      </c>
      <c r="BI513" s="81" t="str">
        <f t="shared" si="31"/>
        <v xml:space="preserve">Turbidity </v>
      </c>
      <c r="BJ513" s="72" t="s">
        <v>191</v>
      </c>
      <c r="BN513">
        <v>130</v>
      </c>
      <c r="BO513">
        <v>24</v>
      </c>
      <c r="BP513" s="72" t="s">
        <v>194</v>
      </c>
      <c r="BR513" s="72" t="s">
        <v>194</v>
      </c>
      <c r="BT513">
        <v>20</v>
      </c>
      <c r="BU513">
        <v>5</v>
      </c>
      <c r="BV513" s="72" t="s">
        <v>191</v>
      </c>
      <c r="BW513" s="72" t="s">
        <v>227</v>
      </c>
      <c r="BX513" t="s">
        <v>5083</v>
      </c>
    </row>
    <row r="514" spans="1:76" x14ac:dyDescent="0.45">
      <c r="A514" t="s">
        <v>5084</v>
      </c>
      <c r="B514" t="s">
        <v>176</v>
      </c>
      <c r="C514" t="s">
        <v>284</v>
      </c>
      <c r="D514" t="s">
        <v>5085</v>
      </c>
      <c r="E514" t="s">
        <v>5086</v>
      </c>
      <c r="F514" t="s">
        <v>5087</v>
      </c>
      <c r="G514">
        <v>9</v>
      </c>
      <c r="H514" s="72" t="s">
        <v>4887</v>
      </c>
      <c r="I514" s="72" t="s">
        <v>182</v>
      </c>
      <c r="J514" s="72" t="s">
        <v>183</v>
      </c>
      <c r="K514" s="72" t="s">
        <v>4732</v>
      </c>
      <c r="L514" s="72" t="s">
        <v>4947</v>
      </c>
      <c r="M514" s="72" t="s">
        <v>5088</v>
      </c>
      <c r="N514" s="72"/>
      <c r="O514" s="72"/>
      <c r="P514" s="72" t="s">
        <v>5089</v>
      </c>
      <c r="Q514" s="72" t="s">
        <v>5090</v>
      </c>
      <c r="R514" s="72" t="s">
        <v>731</v>
      </c>
      <c r="S514" s="72" t="s">
        <v>5091</v>
      </c>
      <c r="T514" s="72" t="s">
        <v>5092</v>
      </c>
      <c r="U514" s="72" t="s">
        <v>251</v>
      </c>
      <c r="V514" s="72" t="s">
        <v>176</v>
      </c>
      <c r="W514">
        <v>150</v>
      </c>
      <c r="X514">
        <v>150</v>
      </c>
      <c r="Y514">
        <v>0</v>
      </c>
      <c r="Z514">
        <v>0</v>
      </c>
      <c r="AA514">
        <v>750</v>
      </c>
      <c r="AB514">
        <v>0</v>
      </c>
      <c r="AC514" s="72" t="s">
        <v>191</v>
      </c>
      <c r="AD514" s="72" t="s">
        <v>192</v>
      </c>
      <c r="AE514" s="72" t="s">
        <v>176</v>
      </c>
      <c r="AF514" s="81" t="str">
        <f t="shared" si="28"/>
        <v>Afridev Handpump</v>
      </c>
      <c r="AG514" s="72" t="s">
        <v>193</v>
      </c>
      <c r="AH514" s="72" t="s">
        <v>191</v>
      </c>
      <c r="AI514" s="72" t="s">
        <v>16432</v>
      </c>
      <c r="AL514" t="str">
        <f t="shared" si="29"/>
        <v>Protected</v>
      </c>
      <c r="AM514">
        <v>2002</v>
      </c>
      <c r="AN514" s="72" t="s">
        <v>194</v>
      </c>
      <c r="AO514" s="72" t="s">
        <v>549</v>
      </c>
      <c r="AP514" s="72" t="s">
        <v>176</v>
      </c>
      <c r="AQ514" t="str">
        <f t="shared" si="30"/>
        <v>Does not function Non functioning water point</v>
      </c>
      <c r="AR514" s="72" t="s">
        <v>191</v>
      </c>
      <c r="AS514">
        <v>2</v>
      </c>
      <c r="AT514">
        <v>7</v>
      </c>
      <c r="AU514" s="72" t="s">
        <v>194</v>
      </c>
      <c r="AV514" s="72" t="s">
        <v>194</v>
      </c>
      <c r="AY514" s="72" t="s">
        <v>194</v>
      </c>
      <c r="BB514" s="72" t="s">
        <v>194</v>
      </c>
      <c r="BD514" s="72" t="s">
        <v>194</v>
      </c>
      <c r="BE514"/>
      <c r="BF514" s="72" t="s">
        <v>381</v>
      </c>
      <c r="BG514" s="80" t="s">
        <v>196</v>
      </c>
      <c r="BI514" s="81" t="str">
        <f t="shared" si="31"/>
        <v xml:space="preserve">Turbidity </v>
      </c>
      <c r="BN514">
        <v>0</v>
      </c>
      <c r="BO514">
        <v>0</v>
      </c>
      <c r="BP514" s="72" t="s">
        <v>194</v>
      </c>
      <c r="BR514" s="72" t="s">
        <v>194</v>
      </c>
      <c r="BT514">
        <v>0</v>
      </c>
      <c r="BU514">
        <v>0</v>
      </c>
      <c r="BV514" s="72" t="s">
        <v>194</v>
      </c>
      <c r="BW514" s="72" t="s">
        <v>550</v>
      </c>
      <c r="BX514" t="s">
        <v>5093</v>
      </c>
    </row>
    <row r="515" spans="1:76" x14ac:dyDescent="0.45">
      <c r="A515" t="s">
        <v>5094</v>
      </c>
      <c r="B515" t="s">
        <v>176</v>
      </c>
      <c r="C515" t="s">
        <v>663</v>
      </c>
      <c r="D515" t="s">
        <v>5095</v>
      </c>
      <c r="E515" t="s">
        <v>5096</v>
      </c>
      <c r="F515" t="s">
        <v>1710</v>
      </c>
      <c r="G515">
        <v>9</v>
      </c>
      <c r="H515" s="72" t="s">
        <v>4887</v>
      </c>
      <c r="I515" s="72" t="s">
        <v>182</v>
      </c>
      <c r="J515" s="72" t="s">
        <v>183</v>
      </c>
      <c r="K515" s="72" t="s">
        <v>4744</v>
      </c>
      <c r="L515" s="72" t="s">
        <v>4745</v>
      </c>
      <c r="M515" s="72" t="s">
        <v>4427</v>
      </c>
      <c r="N515" s="72"/>
      <c r="O515" s="72"/>
      <c r="P515" s="72" t="s">
        <v>5097</v>
      </c>
      <c r="Q515" s="72" t="s">
        <v>5098</v>
      </c>
      <c r="R515" s="72" t="s">
        <v>5099</v>
      </c>
      <c r="S515" s="72" t="s">
        <v>5100</v>
      </c>
      <c r="T515" s="72" t="s">
        <v>4427</v>
      </c>
      <c r="U515" s="72" t="s">
        <v>478</v>
      </c>
      <c r="V515" s="72" t="s">
        <v>176</v>
      </c>
      <c r="W515">
        <v>75</v>
      </c>
      <c r="X515">
        <v>35</v>
      </c>
      <c r="Y515">
        <v>40</v>
      </c>
      <c r="Z515">
        <v>175</v>
      </c>
      <c r="AA515">
        <v>175</v>
      </c>
      <c r="AB515">
        <v>200</v>
      </c>
      <c r="AC515" s="72" t="s">
        <v>191</v>
      </c>
      <c r="AD515" s="72" t="s">
        <v>192</v>
      </c>
      <c r="AE515" s="72" t="s">
        <v>176</v>
      </c>
      <c r="AF515" s="81" t="str">
        <f t="shared" ref="AF515:AF578" si="32">CONCATENATE(AD515,AE515)</f>
        <v>Afridev Handpump</v>
      </c>
      <c r="AG515" s="72" t="s">
        <v>193</v>
      </c>
      <c r="AH515" s="72" t="s">
        <v>191</v>
      </c>
      <c r="AI515" s="72" t="s">
        <v>16432</v>
      </c>
      <c r="AL515" t="str">
        <f t="shared" ref="AL515:AL578" si="33">CONCATENATE(AI515,AJ515,AK515)</f>
        <v>Protected</v>
      </c>
      <c r="AM515">
        <v>2003</v>
      </c>
      <c r="AN515" s="72" t="s">
        <v>191</v>
      </c>
      <c r="AQ515" t="str">
        <f t="shared" ref="AQ515:AQ578" si="34">CONCATENATE(BW515," ",AO515,AP515)</f>
        <v xml:space="preserve">Poor </v>
      </c>
      <c r="AR515" s="72" t="s">
        <v>194</v>
      </c>
      <c r="AU515" s="72" t="s">
        <v>195</v>
      </c>
      <c r="AV515" s="72" t="s">
        <v>194</v>
      </c>
      <c r="AY515" s="72" t="s">
        <v>191</v>
      </c>
      <c r="AZ515">
        <v>229</v>
      </c>
      <c r="BA515" s="72" t="s">
        <v>93</v>
      </c>
      <c r="BB515" s="72" t="s">
        <v>194</v>
      </c>
      <c r="BD515" s="72" t="s">
        <v>191</v>
      </c>
      <c r="BE515" s="73">
        <v>0.19</v>
      </c>
      <c r="BF515" s="72" t="s">
        <v>191</v>
      </c>
      <c r="BG515" s="72" t="s">
        <v>196</v>
      </c>
      <c r="BH515" s="72" t="s">
        <v>176</v>
      </c>
      <c r="BI515" s="81" t="str">
        <f t="shared" ref="BI515:BI578" si="35">CONCATENATE(BG515," ",BH515)</f>
        <v xml:space="preserve">Turbidity </v>
      </c>
      <c r="BJ515" s="72" t="s">
        <v>191</v>
      </c>
      <c r="BN515">
        <v>61</v>
      </c>
      <c r="BO515">
        <v>24</v>
      </c>
      <c r="BP515" s="72" t="s">
        <v>194</v>
      </c>
      <c r="BR515" s="72" t="s">
        <v>194</v>
      </c>
      <c r="BT515">
        <v>20</v>
      </c>
      <c r="BU515">
        <v>3</v>
      </c>
      <c r="BV515" s="72" t="s">
        <v>191</v>
      </c>
      <c r="BW515" s="72" t="s">
        <v>227</v>
      </c>
      <c r="BX515" t="s">
        <v>5101</v>
      </c>
    </row>
    <row r="516" spans="1:76" x14ac:dyDescent="0.45">
      <c r="A516" t="s">
        <v>5102</v>
      </c>
      <c r="B516" t="s">
        <v>176</v>
      </c>
      <c r="C516" t="s">
        <v>297</v>
      </c>
      <c r="D516" t="s">
        <v>5103</v>
      </c>
      <c r="E516" t="s">
        <v>5104</v>
      </c>
      <c r="F516" t="s">
        <v>5105</v>
      </c>
      <c r="G516">
        <v>9</v>
      </c>
      <c r="H516" s="72" t="s">
        <v>4887</v>
      </c>
      <c r="I516" s="72" t="s">
        <v>182</v>
      </c>
      <c r="J516" s="72" t="s">
        <v>183</v>
      </c>
      <c r="K516" s="72" t="s">
        <v>4888</v>
      </c>
      <c r="L516" s="72" t="s">
        <v>4889</v>
      </c>
      <c r="M516" s="72" t="s">
        <v>5036</v>
      </c>
      <c r="N516" s="72"/>
      <c r="O516" s="72"/>
      <c r="P516" s="72" t="s">
        <v>5106</v>
      </c>
      <c r="Q516" s="72" t="s">
        <v>5107</v>
      </c>
      <c r="R516" s="72" t="s">
        <v>4600</v>
      </c>
      <c r="S516" s="72" t="s">
        <v>5108</v>
      </c>
      <c r="T516" s="72" t="s">
        <v>5109</v>
      </c>
      <c r="U516" s="72" t="s">
        <v>745</v>
      </c>
      <c r="V516" s="72" t="s">
        <v>176</v>
      </c>
      <c r="W516">
        <v>150</v>
      </c>
      <c r="X516">
        <v>150</v>
      </c>
      <c r="Y516">
        <v>0</v>
      </c>
      <c r="Z516">
        <v>750</v>
      </c>
      <c r="AA516">
        <v>750</v>
      </c>
      <c r="AB516">
        <v>0</v>
      </c>
      <c r="AC516" s="72" t="s">
        <v>191</v>
      </c>
      <c r="AD516" s="72" t="s">
        <v>192</v>
      </c>
      <c r="AE516" s="72" t="s">
        <v>176</v>
      </c>
      <c r="AF516" s="81" t="str">
        <f t="shared" si="32"/>
        <v>Afridev Handpump</v>
      </c>
      <c r="AG516" s="72" t="s">
        <v>193</v>
      </c>
      <c r="AH516" s="72" t="s">
        <v>191</v>
      </c>
      <c r="AI516" s="72" t="s">
        <v>16432</v>
      </c>
      <c r="AL516" t="str">
        <f t="shared" si="33"/>
        <v>Protected</v>
      </c>
      <c r="AM516">
        <v>1992</v>
      </c>
      <c r="AN516" s="72" t="s">
        <v>191</v>
      </c>
      <c r="AQ516" t="str">
        <f t="shared" si="34"/>
        <v xml:space="preserve">Poor </v>
      </c>
      <c r="AR516" s="72" t="s">
        <v>194</v>
      </c>
      <c r="AU516" s="72" t="s">
        <v>195</v>
      </c>
      <c r="AV516" s="72" t="s">
        <v>194</v>
      </c>
      <c r="AY516" s="72" t="s">
        <v>191</v>
      </c>
      <c r="AZ516">
        <v>1122</v>
      </c>
      <c r="BA516" s="72" t="s">
        <v>93</v>
      </c>
      <c r="BB516" s="72" t="s">
        <v>194</v>
      </c>
      <c r="BD516" s="72" t="s">
        <v>191</v>
      </c>
      <c r="BE516" s="73">
        <v>0.53</v>
      </c>
      <c r="BF516" s="72" t="s">
        <v>194</v>
      </c>
      <c r="BG516" s="80" t="s">
        <v>196</v>
      </c>
      <c r="BI516" s="81" t="str">
        <f t="shared" si="35"/>
        <v xml:space="preserve">Turbidity </v>
      </c>
      <c r="BN516">
        <v>1</v>
      </c>
      <c r="BO516">
        <v>24</v>
      </c>
      <c r="BP516" s="72" t="s">
        <v>194</v>
      </c>
      <c r="BR516" s="72" t="s">
        <v>194</v>
      </c>
      <c r="BT516">
        <v>40</v>
      </c>
      <c r="BU516">
        <v>3</v>
      </c>
      <c r="BV516" s="72" t="s">
        <v>191</v>
      </c>
      <c r="BW516" s="72" t="s">
        <v>227</v>
      </c>
      <c r="BX516" t="s">
        <v>5110</v>
      </c>
    </row>
    <row r="517" spans="1:76" x14ac:dyDescent="0.45">
      <c r="A517" t="s">
        <v>5111</v>
      </c>
      <c r="B517" t="s">
        <v>176</v>
      </c>
      <c r="C517" t="s">
        <v>200</v>
      </c>
      <c r="D517" t="s">
        <v>5112</v>
      </c>
      <c r="E517" t="s">
        <v>5113</v>
      </c>
      <c r="F517" t="s">
        <v>5114</v>
      </c>
      <c r="G517">
        <v>9</v>
      </c>
      <c r="H517" s="72" t="s">
        <v>4887</v>
      </c>
      <c r="I517" s="72" t="s">
        <v>182</v>
      </c>
      <c r="J517" s="72" t="s">
        <v>183</v>
      </c>
      <c r="K517" s="72" t="s">
        <v>4888</v>
      </c>
      <c r="L517" s="72" t="s">
        <v>4889</v>
      </c>
      <c r="M517" s="72" t="s">
        <v>4889</v>
      </c>
      <c r="N517" s="72"/>
      <c r="O517" s="72"/>
      <c r="P517" s="72" t="s">
        <v>5115</v>
      </c>
      <c r="Q517" s="72" t="s">
        <v>5116</v>
      </c>
      <c r="R517" s="72" t="s">
        <v>3387</v>
      </c>
      <c r="S517" s="72" t="s">
        <v>5117</v>
      </c>
      <c r="T517" s="72" t="s">
        <v>5030</v>
      </c>
      <c r="U517" s="72" t="s">
        <v>478</v>
      </c>
      <c r="V517" s="72" t="s">
        <v>176</v>
      </c>
      <c r="W517">
        <v>243</v>
      </c>
      <c r="X517">
        <v>243</v>
      </c>
      <c r="Y517">
        <v>0</v>
      </c>
      <c r="Z517">
        <v>200</v>
      </c>
      <c r="AA517">
        <v>200</v>
      </c>
      <c r="AB517">
        <v>0</v>
      </c>
      <c r="AC517" s="72" t="s">
        <v>191</v>
      </c>
      <c r="AD517" s="72" t="s">
        <v>192</v>
      </c>
      <c r="AE517" s="72" t="s">
        <v>176</v>
      </c>
      <c r="AF517" s="81" t="str">
        <f t="shared" si="32"/>
        <v>Afridev Handpump</v>
      </c>
      <c r="AG517" s="72" t="s">
        <v>193</v>
      </c>
      <c r="AH517" s="72" t="s">
        <v>194</v>
      </c>
      <c r="AI517" s="72" t="s">
        <v>16433</v>
      </c>
      <c r="AL517" t="str">
        <f t="shared" si="33"/>
        <v>Unprotected</v>
      </c>
      <c r="AM517">
        <v>2001</v>
      </c>
      <c r="AN517" s="72" t="s">
        <v>191</v>
      </c>
      <c r="AQ517" t="str">
        <f t="shared" si="34"/>
        <v xml:space="preserve">Poor </v>
      </c>
      <c r="AR517" s="72" t="s">
        <v>191</v>
      </c>
      <c r="AS517">
        <v>1</v>
      </c>
      <c r="AT517">
        <v>2</v>
      </c>
      <c r="AU517" s="72" t="s">
        <v>195</v>
      </c>
      <c r="AV517" s="72" t="s">
        <v>194</v>
      </c>
      <c r="AY517" s="72" t="s">
        <v>191</v>
      </c>
      <c r="AZ517">
        <v>323</v>
      </c>
      <c r="BA517" s="72" t="s">
        <v>93</v>
      </c>
      <c r="BB517" s="72" t="s">
        <v>194</v>
      </c>
      <c r="BD517" s="72" t="s">
        <v>191</v>
      </c>
      <c r="BE517" s="73">
        <v>0.33</v>
      </c>
      <c r="BF517" s="72" t="s">
        <v>194</v>
      </c>
      <c r="BG517" s="80" t="s">
        <v>196</v>
      </c>
      <c r="BI517" s="81" t="str">
        <f t="shared" si="35"/>
        <v xml:space="preserve">Turbidity </v>
      </c>
      <c r="BN517">
        <v>56</v>
      </c>
      <c r="BO517">
        <v>24</v>
      </c>
      <c r="BP517" s="72" t="s">
        <v>194</v>
      </c>
      <c r="BR517" s="72" t="s">
        <v>194</v>
      </c>
      <c r="BT517">
        <v>20</v>
      </c>
      <c r="BU517">
        <v>6</v>
      </c>
      <c r="BV517" s="72" t="s">
        <v>191</v>
      </c>
      <c r="BW517" s="72" t="s">
        <v>227</v>
      </c>
      <c r="BX517" t="s">
        <v>5118</v>
      </c>
    </row>
    <row r="518" spans="1:76" x14ac:dyDescent="0.45">
      <c r="A518" t="s">
        <v>5119</v>
      </c>
      <c r="B518" t="s">
        <v>176</v>
      </c>
      <c r="C518" t="s">
        <v>200</v>
      </c>
      <c r="D518" t="s">
        <v>5120</v>
      </c>
      <c r="E518" t="s">
        <v>5121</v>
      </c>
      <c r="F518" t="s">
        <v>5122</v>
      </c>
      <c r="G518">
        <v>9</v>
      </c>
      <c r="H518" s="72" t="s">
        <v>4887</v>
      </c>
      <c r="I518" s="72" t="s">
        <v>182</v>
      </c>
      <c r="J518" s="72" t="s">
        <v>183</v>
      </c>
      <c r="K518" s="72" t="s">
        <v>4888</v>
      </c>
      <c r="L518" s="72" t="s">
        <v>4889</v>
      </c>
      <c r="M518" s="72" t="s">
        <v>4889</v>
      </c>
      <c r="N518" s="72"/>
      <c r="O518" s="72"/>
      <c r="P518" s="72" t="s">
        <v>5123</v>
      </c>
      <c r="Q518" s="72" t="s">
        <v>5124</v>
      </c>
      <c r="R518" s="72" t="s">
        <v>3397</v>
      </c>
      <c r="S518" s="72" t="s">
        <v>5125</v>
      </c>
      <c r="T518" s="72" t="s">
        <v>5030</v>
      </c>
      <c r="U518" s="72" t="s">
        <v>478</v>
      </c>
      <c r="V518" s="72" t="s">
        <v>176</v>
      </c>
      <c r="W518">
        <v>243</v>
      </c>
      <c r="X518">
        <v>243</v>
      </c>
      <c r="Y518">
        <v>0</v>
      </c>
      <c r="Z518">
        <v>200</v>
      </c>
      <c r="AA518">
        <v>200</v>
      </c>
      <c r="AB518">
        <v>0</v>
      </c>
      <c r="AC518" s="72" t="s">
        <v>191</v>
      </c>
      <c r="AD518" s="72" t="s">
        <v>192</v>
      </c>
      <c r="AE518" s="72" t="s">
        <v>176</v>
      </c>
      <c r="AF518" s="81" t="str">
        <f t="shared" si="32"/>
        <v>Afridev Handpump</v>
      </c>
      <c r="AG518" s="72" t="s">
        <v>193</v>
      </c>
      <c r="AH518" s="72" t="s">
        <v>191</v>
      </c>
      <c r="AI518" s="72" t="s">
        <v>16432</v>
      </c>
      <c r="AL518" t="str">
        <f t="shared" si="33"/>
        <v>Protected</v>
      </c>
      <c r="AM518">
        <v>2008</v>
      </c>
      <c r="AN518" s="72" t="s">
        <v>191</v>
      </c>
      <c r="AQ518" t="str">
        <f t="shared" si="34"/>
        <v xml:space="preserve">Poor </v>
      </c>
      <c r="AR518" s="72" t="s">
        <v>191</v>
      </c>
      <c r="AS518">
        <v>1</v>
      </c>
      <c r="AT518">
        <v>2</v>
      </c>
      <c r="AU518" s="72" t="s">
        <v>195</v>
      </c>
      <c r="AV518" s="72" t="s">
        <v>194</v>
      </c>
      <c r="AY518" s="72" t="s">
        <v>191</v>
      </c>
      <c r="AZ518">
        <v>324</v>
      </c>
      <c r="BA518" s="72" t="s">
        <v>93</v>
      </c>
      <c r="BB518" s="72" t="s">
        <v>194</v>
      </c>
      <c r="BD518" s="72" t="s">
        <v>191</v>
      </c>
      <c r="BE518" s="73">
        <v>0.36</v>
      </c>
      <c r="BF518" s="72" t="s">
        <v>194</v>
      </c>
      <c r="BG518" s="80" t="s">
        <v>196</v>
      </c>
      <c r="BI518" s="81" t="str">
        <f t="shared" si="35"/>
        <v xml:space="preserve">Turbidity </v>
      </c>
      <c r="BN518">
        <v>78</v>
      </c>
      <c r="BO518">
        <v>24</v>
      </c>
      <c r="BP518" s="72" t="s">
        <v>194</v>
      </c>
      <c r="BR518" s="72" t="s">
        <v>194</v>
      </c>
      <c r="BT518">
        <v>40</v>
      </c>
      <c r="BU518">
        <v>4</v>
      </c>
      <c r="BV518" s="72" t="s">
        <v>191</v>
      </c>
      <c r="BW518" s="72" t="s">
        <v>227</v>
      </c>
      <c r="BX518" t="s">
        <v>5126</v>
      </c>
    </row>
    <row r="519" spans="1:76" x14ac:dyDescent="0.45">
      <c r="A519" t="s">
        <v>5127</v>
      </c>
      <c r="B519" t="s">
        <v>176</v>
      </c>
      <c r="C519" t="s">
        <v>200</v>
      </c>
      <c r="D519" t="s">
        <v>5128</v>
      </c>
      <c r="E519" t="s">
        <v>5129</v>
      </c>
      <c r="F519" t="s">
        <v>5130</v>
      </c>
      <c r="G519">
        <v>9</v>
      </c>
      <c r="H519" s="72" t="s">
        <v>4887</v>
      </c>
      <c r="I519" s="72" t="s">
        <v>182</v>
      </c>
      <c r="J519" s="72" t="s">
        <v>183</v>
      </c>
      <c r="K519" s="72" t="s">
        <v>4888</v>
      </c>
      <c r="L519" s="72" t="s">
        <v>4889</v>
      </c>
      <c r="M519" s="72" t="s">
        <v>4889</v>
      </c>
      <c r="N519" s="72"/>
      <c r="O519" s="72"/>
      <c r="P519" s="72" t="s">
        <v>5131</v>
      </c>
      <c r="Q519" s="72" t="s">
        <v>5132</v>
      </c>
      <c r="R519" s="72" t="s">
        <v>5133</v>
      </c>
      <c r="S519" s="72" t="s">
        <v>5134</v>
      </c>
      <c r="T519" s="72" t="s">
        <v>5030</v>
      </c>
      <c r="U519" s="72" t="s">
        <v>478</v>
      </c>
      <c r="V519" s="72" t="s">
        <v>176</v>
      </c>
      <c r="W519">
        <v>243</v>
      </c>
      <c r="X519">
        <v>243</v>
      </c>
      <c r="Y519">
        <v>0</v>
      </c>
      <c r="Z519">
        <v>1500</v>
      </c>
      <c r="AA519">
        <v>1500</v>
      </c>
      <c r="AB519">
        <v>0</v>
      </c>
      <c r="AC519" s="72" t="s">
        <v>191</v>
      </c>
      <c r="AD519" s="72" t="s">
        <v>192</v>
      </c>
      <c r="AE519" s="72" t="s">
        <v>176</v>
      </c>
      <c r="AF519" s="81" t="str">
        <f t="shared" si="32"/>
        <v>Afridev Handpump</v>
      </c>
      <c r="AG519" s="72" t="s">
        <v>193</v>
      </c>
      <c r="AH519" s="72" t="s">
        <v>191</v>
      </c>
      <c r="AI519" s="72" t="s">
        <v>16432</v>
      </c>
      <c r="AL519" t="str">
        <f t="shared" si="33"/>
        <v>Protected</v>
      </c>
      <c r="AM519">
        <v>2005</v>
      </c>
      <c r="AN519" s="72" t="s">
        <v>191</v>
      </c>
      <c r="AQ519" t="str">
        <f t="shared" si="34"/>
        <v xml:space="preserve">Normal </v>
      </c>
      <c r="AR519" s="72" t="s">
        <v>194</v>
      </c>
      <c r="AU519" s="72" t="s">
        <v>195</v>
      </c>
      <c r="AV519" s="72" t="s">
        <v>194</v>
      </c>
      <c r="AY519" s="72" t="s">
        <v>191</v>
      </c>
      <c r="AZ519">
        <v>325</v>
      </c>
      <c r="BA519" s="72" t="s">
        <v>93</v>
      </c>
      <c r="BB519" s="72" t="s">
        <v>194</v>
      </c>
      <c r="BD519" s="72" t="s">
        <v>191</v>
      </c>
      <c r="BE519" s="73">
        <v>0.03</v>
      </c>
      <c r="BF519" s="72" t="s">
        <v>194</v>
      </c>
      <c r="BG519" s="80" t="s">
        <v>196</v>
      </c>
      <c r="BI519" s="81" t="str">
        <f t="shared" si="35"/>
        <v xml:space="preserve">Turbidity </v>
      </c>
      <c r="BN519">
        <v>62</v>
      </c>
      <c r="BO519">
        <v>24</v>
      </c>
      <c r="BP519" s="72" t="s">
        <v>194</v>
      </c>
      <c r="BR519" s="72" t="s">
        <v>194</v>
      </c>
      <c r="BT519">
        <v>20</v>
      </c>
      <c r="BU519">
        <v>2</v>
      </c>
      <c r="BV519" s="72" t="s">
        <v>191</v>
      </c>
      <c r="BW519" s="72" t="s">
        <v>197</v>
      </c>
      <c r="BX519" t="s">
        <v>5135</v>
      </c>
    </row>
    <row r="520" spans="1:76" x14ac:dyDescent="0.45">
      <c r="A520" t="s">
        <v>5136</v>
      </c>
      <c r="B520" t="s">
        <v>176</v>
      </c>
      <c r="C520" t="s">
        <v>943</v>
      </c>
      <c r="D520" t="s">
        <v>5137</v>
      </c>
      <c r="E520" t="s">
        <v>5138</v>
      </c>
      <c r="F520" t="s">
        <v>5139</v>
      </c>
      <c r="G520">
        <v>9</v>
      </c>
      <c r="H520" s="72" t="s">
        <v>4887</v>
      </c>
      <c r="I520" s="72" t="s">
        <v>182</v>
      </c>
      <c r="J520" s="72" t="s">
        <v>183</v>
      </c>
      <c r="K520" s="72" t="s">
        <v>4744</v>
      </c>
      <c r="L520" s="72" t="s">
        <v>4842</v>
      </c>
      <c r="M520" s="72" t="s">
        <v>5078</v>
      </c>
      <c r="N520" s="72"/>
      <c r="O520" s="72"/>
      <c r="P520" s="72" t="s">
        <v>5140</v>
      </c>
      <c r="Q520" s="72" t="s">
        <v>5141</v>
      </c>
      <c r="R520" s="72" t="s">
        <v>2099</v>
      </c>
      <c r="S520" s="72" t="s">
        <v>5142</v>
      </c>
      <c r="T520" s="72" t="s">
        <v>5082</v>
      </c>
      <c r="U520" s="72" t="s">
        <v>478</v>
      </c>
      <c r="V520" s="72" t="s">
        <v>176</v>
      </c>
      <c r="W520">
        <v>250</v>
      </c>
      <c r="X520">
        <v>230</v>
      </c>
      <c r="Y520">
        <v>20</v>
      </c>
      <c r="Z520">
        <v>75</v>
      </c>
      <c r="AA520">
        <v>1150</v>
      </c>
      <c r="AB520">
        <v>95</v>
      </c>
      <c r="AC520" s="72" t="s">
        <v>194</v>
      </c>
      <c r="AF520" s="81" t="str">
        <f t="shared" si="32"/>
        <v/>
      </c>
      <c r="AJ520" s="72" t="s">
        <v>176</v>
      </c>
      <c r="AK520" s="72" t="s">
        <v>5143</v>
      </c>
      <c r="AL520" t="str">
        <f t="shared" si="33"/>
        <v>broken elephant pump</v>
      </c>
      <c r="AQ520" t="str">
        <f t="shared" si="34"/>
        <v xml:space="preserve"> </v>
      </c>
      <c r="BE520"/>
      <c r="BI520" s="81" t="str">
        <f t="shared" si="35"/>
        <v xml:space="preserve"> </v>
      </c>
      <c r="BX520" t="s">
        <v>5144</v>
      </c>
    </row>
    <row r="521" spans="1:76" x14ac:dyDescent="0.45">
      <c r="A521" t="s">
        <v>5145</v>
      </c>
      <c r="B521" t="s">
        <v>176</v>
      </c>
      <c r="C521" t="s">
        <v>216</v>
      </c>
      <c r="D521" t="s">
        <v>5146</v>
      </c>
      <c r="E521" t="s">
        <v>5147</v>
      </c>
      <c r="F521" t="s">
        <v>5148</v>
      </c>
      <c r="G521">
        <v>9</v>
      </c>
      <c r="H521" s="72" t="s">
        <v>4887</v>
      </c>
      <c r="I521" s="72" t="s">
        <v>182</v>
      </c>
      <c r="J521" s="72" t="s">
        <v>183</v>
      </c>
      <c r="K521" s="72" t="s">
        <v>220</v>
      </c>
      <c r="L521" s="72" t="s">
        <v>220</v>
      </c>
      <c r="M521" s="72" t="s">
        <v>1081</v>
      </c>
      <c r="N521" s="72"/>
      <c r="O521" s="72"/>
      <c r="P521" s="72" t="s">
        <v>5149</v>
      </c>
      <c r="Q521" s="72" t="s">
        <v>5150</v>
      </c>
      <c r="R521" s="72" t="s">
        <v>2866</v>
      </c>
      <c r="S521" s="72" t="s">
        <v>5151</v>
      </c>
      <c r="T521" s="72" t="s">
        <v>5152</v>
      </c>
      <c r="U521" s="72" t="s">
        <v>226</v>
      </c>
      <c r="V521" s="72" t="s">
        <v>176</v>
      </c>
      <c r="W521">
        <v>196</v>
      </c>
      <c r="X521">
        <v>196</v>
      </c>
      <c r="Y521">
        <v>0</v>
      </c>
      <c r="Z521">
        <v>500</v>
      </c>
      <c r="AA521">
        <v>980</v>
      </c>
      <c r="AB521">
        <v>0</v>
      </c>
      <c r="AC521" s="72" t="s">
        <v>191</v>
      </c>
      <c r="AD521" s="72" t="s">
        <v>192</v>
      </c>
      <c r="AE521" s="72" t="s">
        <v>176</v>
      </c>
      <c r="AF521" s="81" t="str">
        <f t="shared" si="32"/>
        <v>Afridev Handpump</v>
      </c>
      <c r="AG521" s="72" t="s">
        <v>193</v>
      </c>
      <c r="AH521" s="72" t="s">
        <v>191</v>
      </c>
      <c r="AI521" s="72" t="s">
        <v>16432</v>
      </c>
      <c r="AL521" t="str">
        <f t="shared" si="33"/>
        <v>Protected</v>
      </c>
      <c r="AM521">
        <v>2015</v>
      </c>
      <c r="AN521" s="72" t="s">
        <v>191</v>
      </c>
      <c r="AQ521" t="str">
        <f t="shared" si="34"/>
        <v xml:space="preserve">Normal </v>
      </c>
      <c r="AR521" s="72" t="s">
        <v>194</v>
      </c>
      <c r="AU521" s="72" t="s">
        <v>195</v>
      </c>
      <c r="AV521" s="72" t="s">
        <v>194</v>
      </c>
      <c r="AY521" s="72" t="s">
        <v>191</v>
      </c>
      <c r="AZ521">
        <v>936</v>
      </c>
      <c r="BA521" s="72" t="s">
        <v>93</v>
      </c>
      <c r="BB521" s="72" t="s">
        <v>194</v>
      </c>
      <c r="BD521" s="72" t="s">
        <v>191</v>
      </c>
      <c r="BE521" s="73">
        <v>0.25</v>
      </c>
      <c r="BF521" s="72" t="s">
        <v>191</v>
      </c>
      <c r="BG521" s="72" t="s">
        <v>196</v>
      </c>
      <c r="BH521" s="72" t="s">
        <v>176</v>
      </c>
      <c r="BI521" s="81" t="str">
        <f t="shared" si="35"/>
        <v xml:space="preserve">Turbidity </v>
      </c>
      <c r="BJ521" s="72" t="s">
        <v>191</v>
      </c>
      <c r="BN521">
        <v>45</v>
      </c>
      <c r="BO521">
        <v>24</v>
      </c>
      <c r="BP521" s="72" t="s">
        <v>194</v>
      </c>
      <c r="BR521" s="72" t="s">
        <v>194</v>
      </c>
      <c r="BT521">
        <v>20</v>
      </c>
      <c r="BU521">
        <v>5</v>
      </c>
      <c r="BV521" s="72" t="s">
        <v>191</v>
      </c>
      <c r="BW521" s="72" t="s">
        <v>197</v>
      </c>
      <c r="BX521" t="s">
        <v>5153</v>
      </c>
    </row>
    <row r="522" spans="1:76" x14ac:dyDescent="0.45">
      <c r="A522" t="s">
        <v>5154</v>
      </c>
      <c r="B522" t="s">
        <v>176</v>
      </c>
      <c r="C522" t="s">
        <v>284</v>
      </c>
      <c r="D522" t="s">
        <v>5155</v>
      </c>
      <c r="E522" t="s">
        <v>5156</v>
      </c>
      <c r="F522" t="s">
        <v>2443</v>
      </c>
      <c r="G522">
        <v>9</v>
      </c>
      <c r="H522" s="72" t="s">
        <v>4887</v>
      </c>
      <c r="I522" s="72" t="s">
        <v>182</v>
      </c>
      <c r="J522" s="72" t="s">
        <v>183</v>
      </c>
      <c r="K522" s="72" t="s">
        <v>4732</v>
      </c>
      <c r="L522" s="72" t="s">
        <v>4947</v>
      </c>
      <c r="M522" s="72" t="s">
        <v>5157</v>
      </c>
      <c r="N522" s="72"/>
      <c r="O522" s="72"/>
      <c r="P522" s="72" t="s">
        <v>5158</v>
      </c>
      <c r="Q522" s="72" t="s">
        <v>5159</v>
      </c>
      <c r="R522" s="72" t="s">
        <v>209</v>
      </c>
      <c r="S522" s="72" t="s">
        <v>5160</v>
      </c>
      <c r="T522" s="72" t="s">
        <v>5161</v>
      </c>
      <c r="U522" s="72" t="s">
        <v>251</v>
      </c>
      <c r="V522" s="72" t="s">
        <v>176</v>
      </c>
      <c r="W522">
        <v>94</v>
      </c>
      <c r="X522">
        <v>94</v>
      </c>
      <c r="Y522">
        <v>0</v>
      </c>
      <c r="Z522">
        <v>235</v>
      </c>
      <c r="AA522">
        <v>470</v>
      </c>
      <c r="AB522">
        <v>0</v>
      </c>
      <c r="AC522" s="72" t="s">
        <v>191</v>
      </c>
      <c r="AD522" s="72" t="s">
        <v>192</v>
      </c>
      <c r="AE522" s="72" t="s">
        <v>176</v>
      </c>
      <c r="AF522" s="81" t="str">
        <f t="shared" si="32"/>
        <v>Afridev Handpump</v>
      </c>
      <c r="AG522" s="72" t="s">
        <v>193</v>
      </c>
      <c r="AH522" s="72" t="s">
        <v>191</v>
      </c>
      <c r="AI522" s="72" t="s">
        <v>16432</v>
      </c>
      <c r="AL522" t="str">
        <f t="shared" si="33"/>
        <v>Protected</v>
      </c>
      <c r="AM522">
        <v>2002</v>
      </c>
      <c r="AN522" s="72" t="s">
        <v>194</v>
      </c>
      <c r="AO522" s="72" t="s">
        <v>549</v>
      </c>
      <c r="AP522" s="72" t="s">
        <v>176</v>
      </c>
      <c r="AQ522" t="str">
        <f t="shared" si="34"/>
        <v>Does not function Non functioning water point</v>
      </c>
      <c r="AR522" s="72" t="s">
        <v>191</v>
      </c>
      <c r="AS522">
        <v>3</v>
      </c>
      <c r="AT522">
        <v>90</v>
      </c>
      <c r="AU522" s="72" t="s">
        <v>194</v>
      </c>
      <c r="AV522" s="72" t="s">
        <v>194</v>
      </c>
      <c r="AY522" s="72" t="s">
        <v>194</v>
      </c>
      <c r="BB522" s="72" t="s">
        <v>194</v>
      </c>
      <c r="BD522" s="72" t="s">
        <v>194</v>
      </c>
      <c r="BE522"/>
      <c r="BF522" s="72" t="s">
        <v>194</v>
      </c>
      <c r="BG522" s="80" t="s">
        <v>196</v>
      </c>
      <c r="BI522" s="81" t="str">
        <f t="shared" si="35"/>
        <v xml:space="preserve">Turbidity </v>
      </c>
      <c r="BN522">
        <v>0</v>
      </c>
      <c r="BO522">
        <v>0</v>
      </c>
      <c r="BP522" s="72" t="s">
        <v>194</v>
      </c>
      <c r="BR522" s="72" t="s">
        <v>194</v>
      </c>
      <c r="BT522">
        <v>0</v>
      </c>
      <c r="BU522">
        <v>0</v>
      </c>
      <c r="BV522" s="72" t="s">
        <v>194</v>
      </c>
      <c r="BW522" s="72" t="s">
        <v>550</v>
      </c>
      <c r="BX522" t="s">
        <v>5162</v>
      </c>
    </row>
    <row r="523" spans="1:76" x14ac:dyDescent="0.45">
      <c r="A523" t="s">
        <v>5163</v>
      </c>
      <c r="B523" t="s">
        <v>176</v>
      </c>
      <c r="C523" t="s">
        <v>284</v>
      </c>
      <c r="D523" t="s">
        <v>5164</v>
      </c>
      <c r="E523" t="s">
        <v>5165</v>
      </c>
      <c r="F523" t="s">
        <v>5166</v>
      </c>
      <c r="G523">
        <v>9</v>
      </c>
      <c r="H523" s="72" t="s">
        <v>4887</v>
      </c>
      <c r="I523" s="72" t="s">
        <v>182</v>
      </c>
      <c r="J523" s="72" t="s">
        <v>183</v>
      </c>
      <c r="K523" s="72" t="s">
        <v>4732</v>
      </c>
      <c r="L523" s="72" t="s">
        <v>4947</v>
      </c>
      <c r="M523" s="72" t="s">
        <v>5088</v>
      </c>
      <c r="N523" s="72"/>
      <c r="O523" s="72"/>
      <c r="P523" s="72" t="s">
        <v>5167</v>
      </c>
      <c r="Q523" s="72" t="s">
        <v>5168</v>
      </c>
      <c r="R523" s="72" t="s">
        <v>3587</v>
      </c>
      <c r="S523" s="72" t="s">
        <v>5169</v>
      </c>
      <c r="T523" s="72" t="s">
        <v>5170</v>
      </c>
      <c r="U523" s="72" t="s">
        <v>190</v>
      </c>
      <c r="V523" s="72" t="s">
        <v>176</v>
      </c>
      <c r="W523">
        <v>150</v>
      </c>
      <c r="X523">
        <v>150</v>
      </c>
      <c r="Y523">
        <v>0</v>
      </c>
      <c r="Z523">
        <v>250</v>
      </c>
      <c r="AA523">
        <v>750</v>
      </c>
      <c r="AB523">
        <v>0</v>
      </c>
      <c r="AC523" s="72" t="s">
        <v>191</v>
      </c>
      <c r="AD523" s="72" t="s">
        <v>192</v>
      </c>
      <c r="AE523" s="72" t="s">
        <v>176</v>
      </c>
      <c r="AF523" s="81" t="str">
        <f t="shared" si="32"/>
        <v>Afridev Handpump</v>
      </c>
      <c r="AG523" s="72" t="s">
        <v>193</v>
      </c>
      <c r="AH523" s="72" t="s">
        <v>191</v>
      </c>
      <c r="AI523" s="72" t="s">
        <v>16432</v>
      </c>
      <c r="AL523" t="str">
        <f t="shared" si="33"/>
        <v>Protected</v>
      </c>
      <c r="AM523">
        <v>2015</v>
      </c>
      <c r="AN523" s="72" t="s">
        <v>191</v>
      </c>
      <c r="AQ523" t="str">
        <f t="shared" si="34"/>
        <v xml:space="preserve">Normal </v>
      </c>
      <c r="AR523" s="72" t="s">
        <v>191</v>
      </c>
      <c r="AS523">
        <v>1</v>
      </c>
      <c r="AT523">
        <v>120</v>
      </c>
      <c r="AU523" s="72" t="s">
        <v>195</v>
      </c>
      <c r="AV523" s="72" t="s">
        <v>194</v>
      </c>
      <c r="AY523" s="72" t="s">
        <v>191</v>
      </c>
      <c r="AZ523">
        <v>1930</v>
      </c>
      <c r="BA523" s="72" t="s">
        <v>93</v>
      </c>
      <c r="BB523" s="72" t="s">
        <v>194</v>
      </c>
      <c r="BD523" s="72" t="s">
        <v>194</v>
      </c>
      <c r="BF523" s="72" t="s">
        <v>194</v>
      </c>
      <c r="BG523" s="80" t="s">
        <v>196</v>
      </c>
      <c r="BI523" s="81" t="str">
        <f t="shared" si="35"/>
        <v xml:space="preserve">Turbidity </v>
      </c>
      <c r="BN523">
        <v>50</v>
      </c>
      <c r="BO523">
        <v>24</v>
      </c>
      <c r="BP523" s="72" t="s">
        <v>194</v>
      </c>
      <c r="BR523" s="72" t="s">
        <v>194</v>
      </c>
      <c r="BT523">
        <v>40</v>
      </c>
      <c r="BU523">
        <v>4</v>
      </c>
      <c r="BV523" s="72" t="s">
        <v>191</v>
      </c>
      <c r="BW523" s="72" t="s">
        <v>197</v>
      </c>
      <c r="BX523" t="s">
        <v>5171</v>
      </c>
    </row>
    <row r="524" spans="1:76" x14ac:dyDescent="0.45">
      <c r="A524" t="s">
        <v>5172</v>
      </c>
      <c r="B524" t="s">
        <v>176</v>
      </c>
      <c r="C524" t="s">
        <v>284</v>
      </c>
      <c r="D524" t="s">
        <v>5173</v>
      </c>
      <c r="E524" t="s">
        <v>5174</v>
      </c>
      <c r="F524" t="s">
        <v>3394</v>
      </c>
      <c r="G524">
        <v>9</v>
      </c>
      <c r="H524" s="72" t="s">
        <v>4887</v>
      </c>
      <c r="I524" s="72" t="s">
        <v>182</v>
      </c>
      <c r="J524" s="72" t="s">
        <v>183</v>
      </c>
      <c r="K524" s="72" t="s">
        <v>4732</v>
      </c>
      <c r="L524" s="72" t="s">
        <v>4947</v>
      </c>
      <c r="M524" s="72" t="s">
        <v>5088</v>
      </c>
      <c r="N524" s="72"/>
      <c r="O524" s="72"/>
      <c r="P524" s="72" t="s">
        <v>5175</v>
      </c>
      <c r="Q524" s="72" t="s">
        <v>5176</v>
      </c>
      <c r="R524" s="72" t="s">
        <v>292</v>
      </c>
      <c r="S524" s="72" t="s">
        <v>5177</v>
      </c>
      <c r="T524" s="72" t="s">
        <v>5092</v>
      </c>
      <c r="U524" s="72" t="s">
        <v>226</v>
      </c>
      <c r="V524" s="72" t="s">
        <v>176</v>
      </c>
      <c r="W524">
        <v>150</v>
      </c>
      <c r="X524">
        <v>50</v>
      </c>
      <c r="Y524">
        <v>0</v>
      </c>
      <c r="Z524">
        <v>250</v>
      </c>
      <c r="AA524">
        <v>150</v>
      </c>
      <c r="AB524">
        <v>0</v>
      </c>
      <c r="AC524" s="72" t="s">
        <v>191</v>
      </c>
      <c r="AD524" s="72" t="s">
        <v>192</v>
      </c>
      <c r="AE524" s="72" t="s">
        <v>176</v>
      </c>
      <c r="AF524" s="81" t="str">
        <f t="shared" si="32"/>
        <v>Afridev Handpump</v>
      </c>
      <c r="AG524" s="72" t="s">
        <v>193</v>
      </c>
      <c r="AH524" s="72" t="s">
        <v>191</v>
      </c>
      <c r="AI524" s="72" t="s">
        <v>16432</v>
      </c>
      <c r="AL524" t="str">
        <f t="shared" si="33"/>
        <v>Protected</v>
      </c>
      <c r="AM524">
        <v>2018</v>
      </c>
      <c r="AN524" s="72" t="s">
        <v>191</v>
      </c>
      <c r="AQ524" t="str">
        <f t="shared" si="34"/>
        <v xml:space="preserve">Poor </v>
      </c>
      <c r="AR524" s="72" t="s">
        <v>191</v>
      </c>
      <c r="AS524">
        <v>3</v>
      </c>
      <c r="AT524">
        <v>14</v>
      </c>
      <c r="AU524" s="72" t="s">
        <v>195</v>
      </c>
      <c r="AV524" s="72" t="s">
        <v>194</v>
      </c>
      <c r="AY524" s="72" t="s">
        <v>191</v>
      </c>
      <c r="AZ524">
        <v>1929</v>
      </c>
      <c r="BA524" s="72" t="s">
        <v>93</v>
      </c>
      <c r="BB524" s="72" t="s">
        <v>194</v>
      </c>
      <c r="BD524" s="72" t="s">
        <v>194</v>
      </c>
      <c r="BF524" s="72" t="s">
        <v>194</v>
      </c>
      <c r="BG524" s="80" t="s">
        <v>196</v>
      </c>
      <c r="BI524" s="81" t="str">
        <f t="shared" si="35"/>
        <v xml:space="preserve">Turbidity </v>
      </c>
      <c r="BN524">
        <v>70</v>
      </c>
      <c r="BO524">
        <v>24</v>
      </c>
      <c r="BP524" s="72" t="s">
        <v>194</v>
      </c>
      <c r="BR524" s="72" t="s">
        <v>194</v>
      </c>
      <c r="BT524">
        <v>40</v>
      </c>
      <c r="BU524">
        <v>70</v>
      </c>
      <c r="BV524" s="72" t="s">
        <v>191</v>
      </c>
      <c r="BW524" s="72" t="s">
        <v>227</v>
      </c>
      <c r="BX524" t="s">
        <v>5178</v>
      </c>
    </row>
    <row r="525" spans="1:76" x14ac:dyDescent="0.45">
      <c r="A525" t="s">
        <v>5179</v>
      </c>
      <c r="B525" t="s">
        <v>176</v>
      </c>
      <c r="C525" t="s">
        <v>284</v>
      </c>
      <c r="D525" t="s">
        <v>5180</v>
      </c>
      <c r="E525" t="s">
        <v>5181</v>
      </c>
      <c r="F525" t="s">
        <v>5182</v>
      </c>
      <c r="G525">
        <v>9</v>
      </c>
      <c r="H525" s="72" t="s">
        <v>4887</v>
      </c>
      <c r="I525" s="72" t="s">
        <v>182</v>
      </c>
      <c r="J525" s="72" t="s">
        <v>183</v>
      </c>
      <c r="K525" s="72" t="s">
        <v>4732</v>
      </c>
      <c r="L525" s="72" t="s">
        <v>4947</v>
      </c>
      <c r="M525" s="72" t="s">
        <v>5157</v>
      </c>
      <c r="N525" s="72"/>
      <c r="O525" s="72"/>
      <c r="P525" s="72" t="s">
        <v>5183</v>
      </c>
      <c r="Q525" s="72" t="s">
        <v>5184</v>
      </c>
      <c r="R525" s="72" t="s">
        <v>358</v>
      </c>
      <c r="S525" s="72" t="s">
        <v>5185</v>
      </c>
      <c r="T525" s="72" t="s">
        <v>5186</v>
      </c>
      <c r="U525" s="72" t="s">
        <v>226</v>
      </c>
      <c r="V525" s="72" t="s">
        <v>176</v>
      </c>
      <c r="W525">
        <v>94</v>
      </c>
      <c r="X525">
        <v>94</v>
      </c>
      <c r="Y525">
        <v>1</v>
      </c>
      <c r="Z525">
        <v>156</v>
      </c>
      <c r="AA525">
        <v>470</v>
      </c>
      <c r="AB525">
        <v>156</v>
      </c>
      <c r="AC525" s="72" t="s">
        <v>191</v>
      </c>
      <c r="AD525" s="72" t="s">
        <v>192</v>
      </c>
      <c r="AE525" s="72" t="s">
        <v>176</v>
      </c>
      <c r="AF525" s="81" t="str">
        <f t="shared" si="32"/>
        <v>Afridev Handpump</v>
      </c>
      <c r="AG525" s="72" t="s">
        <v>193</v>
      </c>
      <c r="AH525" s="72" t="s">
        <v>191</v>
      </c>
      <c r="AI525" s="72" t="s">
        <v>16432</v>
      </c>
      <c r="AL525" t="str">
        <f t="shared" si="33"/>
        <v>Protected</v>
      </c>
      <c r="AM525">
        <v>2000</v>
      </c>
      <c r="AN525" s="72" t="s">
        <v>194</v>
      </c>
      <c r="AO525" s="72" t="s">
        <v>549</v>
      </c>
      <c r="AP525" s="72" t="s">
        <v>176</v>
      </c>
      <c r="AQ525" t="str">
        <f t="shared" si="34"/>
        <v>Does not function Non functioning water point</v>
      </c>
      <c r="AR525" s="72" t="s">
        <v>191</v>
      </c>
      <c r="AS525">
        <v>2</v>
      </c>
      <c r="AT525">
        <v>60</v>
      </c>
      <c r="AU525" s="72" t="s">
        <v>194</v>
      </c>
      <c r="AV525" s="72" t="s">
        <v>194</v>
      </c>
      <c r="AY525" s="72" t="s">
        <v>194</v>
      </c>
      <c r="BB525" s="72" t="s">
        <v>194</v>
      </c>
      <c r="BD525" s="72" t="s">
        <v>194</v>
      </c>
      <c r="BE525"/>
      <c r="BF525" s="72" t="s">
        <v>194</v>
      </c>
      <c r="BG525" s="80" t="s">
        <v>196</v>
      </c>
      <c r="BI525" s="81" t="str">
        <f t="shared" si="35"/>
        <v xml:space="preserve">Turbidity </v>
      </c>
      <c r="BN525">
        <v>0</v>
      </c>
      <c r="BO525">
        <v>0</v>
      </c>
      <c r="BP525" s="72" t="s">
        <v>194</v>
      </c>
      <c r="BR525" s="72" t="s">
        <v>194</v>
      </c>
      <c r="BT525">
        <v>0</v>
      </c>
      <c r="BU525">
        <v>0</v>
      </c>
      <c r="BV525" s="72" t="s">
        <v>194</v>
      </c>
      <c r="BW525" s="72" t="s">
        <v>550</v>
      </c>
      <c r="BX525" t="s">
        <v>5187</v>
      </c>
    </row>
    <row r="526" spans="1:76" x14ac:dyDescent="0.45">
      <c r="A526" t="s">
        <v>5188</v>
      </c>
      <c r="B526" t="s">
        <v>176</v>
      </c>
      <c r="C526" t="s">
        <v>297</v>
      </c>
      <c r="D526" t="s">
        <v>5189</v>
      </c>
      <c r="E526" t="s">
        <v>5190</v>
      </c>
      <c r="F526" t="s">
        <v>4024</v>
      </c>
      <c r="G526">
        <v>9</v>
      </c>
      <c r="H526" s="72" t="s">
        <v>4887</v>
      </c>
      <c r="I526" s="72" t="s">
        <v>182</v>
      </c>
      <c r="J526" s="72" t="s">
        <v>183</v>
      </c>
      <c r="K526" s="72" t="s">
        <v>4888</v>
      </c>
      <c r="L526" s="72" t="s">
        <v>4889</v>
      </c>
      <c r="M526" s="72" t="s">
        <v>5191</v>
      </c>
      <c r="N526" s="72"/>
      <c r="O526" s="72"/>
      <c r="P526" s="72" t="s">
        <v>5192</v>
      </c>
      <c r="Q526" s="72" t="s">
        <v>5193</v>
      </c>
      <c r="R526" s="72" t="s">
        <v>3369</v>
      </c>
      <c r="S526" s="72" t="s">
        <v>5194</v>
      </c>
      <c r="T526" s="72" t="s">
        <v>5195</v>
      </c>
      <c r="U526" s="72" t="s">
        <v>745</v>
      </c>
      <c r="V526" s="72" t="s">
        <v>176</v>
      </c>
      <c r="W526">
        <v>1757</v>
      </c>
      <c r="X526">
        <v>175</v>
      </c>
      <c r="Y526">
        <v>0</v>
      </c>
      <c r="Z526">
        <v>755</v>
      </c>
      <c r="AA526">
        <v>755</v>
      </c>
      <c r="AB526">
        <v>0</v>
      </c>
      <c r="AC526" s="72" t="s">
        <v>191</v>
      </c>
      <c r="AD526" s="72" t="s">
        <v>192</v>
      </c>
      <c r="AE526" s="72" t="s">
        <v>176</v>
      </c>
      <c r="AF526" s="81" t="str">
        <f t="shared" si="32"/>
        <v>Afridev Handpump</v>
      </c>
      <c r="AG526" s="72" t="s">
        <v>193</v>
      </c>
      <c r="AH526" s="72" t="s">
        <v>191</v>
      </c>
      <c r="AI526" s="72" t="s">
        <v>16432</v>
      </c>
      <c r="AL526" t="str">
        <f t="shared" si="33"/>
        <v>Protected</v>
      </c>
      <c r="AM526">
        <v>1999</v>
      </c>
      <c r="AN526" s="72" t="s">
        <v>191</v>
      </c>
      <c r="AQ526" t="str">
        <f t="shared" si="34"/>
        <v xml:space="preserve">Normal </v>
      </c>
      <c r="AR526" s="72" t="s">
        <v>194</v>
      </c>
      <c r="AU526" s="72" t="s">
        <v>195</v>
      </c>
      <c r="AV526" s="72" t="s">
        <v>194</v>
      </c>
      <c r="AY526" s="72" t="s">
        <v>191</v>
      </c>
      <c r="AZ526">
        <v>1123</v>
      </c>
      <c r="BA526" s="72" t="s">
        <v>93</v>
      </c>
      <c r="BB526" s="72" t="s">
        <v>194</v>
      </c>
      <c r="BD526" s="72" t="s">
        <v>191</v>
      </c>
      <c r="BE526" s="73">
        <v>0.25</v>
      </c>
      <c r="BF526" s="72" t="s">
        <v>194</v>
      </c>
      <c r="BG526" s="80" t="s">
        <v>196</v>
      </c>
      <c r="BI526" s="81" t="str">
        <f t="shared" si="35"/>
        <v xml:space="preserve">Turbidity </v>
      </c>
      <c r="BN526">
        <v>45</v>
      </c>
      <c r="BO526">
        <v>24</v>
      </c>
      <c r="BP526" s="72" t="s">
        <v>194</v>
      </c>
      <c r="BR526" s="72" t="s">
        <v>194</v>
      </c>
      <c r="BT526">
        <v>40</v>
      </c>
      <c r="BU526">
        <v>4</v>
      </c>
      <c r="BV526" s="72" t="s">
        <v>191</v>
      </c>
      <c r="BW526" s="72" t="s">
        <v>197</v>
      </c>
      <c r="BX526" t="s">
        <v>5196</v>
      </c>
    </row>
    <row r="527" spans="1:76" x14ac:dyDescent="0.45">
      <c r="A527" t="s">
        <v>5197</v>
      </c>
      <c r="B527" t="s">
        <v>176</v>
      </c>
      <c r="C527" t="s">
        <v>297</v>
      </c>
      <c r="D527" t="s">
        <v>5198</v>
      </c>
      <c r="E527" t="s">
        <v>5199</v>
      </c>
      <c r="F527" t="s">
        <v>5166</v>
      </c>
      <c r="G527">
        <v>9</v>
      </c>
      <c r="H527" s="72" t="s">
        <v>4887</v>
      </c>
      <c r="I527" s="72" t="s">
        <v>182</v>
      </c>
      <c r="J527" s="72" t="s">
        <v>183</v>
      </c>
      <c r="K527" s="72" t="s">
        <v>184</v>
      </c>
      <c r="L527" s="72" t="s">
        <v>1854</v>
      </c>
      <c r="M527" s="72" t="s">
        <v>5200</v>
      </c>
      <c r="N527" s="72"/>
      <c r="O527" s="72"/>
      <c r="P527" s="72" t="s">
        <v>5201</v>
      </c>
      <c r="Q527" s="72" t="s">
        <v>5202</v>
      </c>
      <c r="R527" s="72" t="s">
        <v>271</v>
      </c>
      <c r="S527" s="72" t="s">
        <v>5203</v>
      </c>
      <c r="T527" s="72" t="s">
        <v>5204</v>
      </c>
      <c r="U527" s="72" t="s">
        <v>251</v>
      </c>
      <c r="V527" s="72" t="s">
        <v>176</v>
      </c>
      <c r="W527">
        <v>100</v>
      </c>
      <c r="X527">
        <v>100</v>
      </c>
      <c r="Y527">
        <v>0</v>
      </c>
      <c r="Z527">
        <v>500</v>
      </c>
      <c r="AA527">
        <v>500</v>
      </c>
      <c r="AB527">
        <v>0</v>
      </c>
      <c r="AC527" s="72" t="s">
        <v>191</v>
      </c>
      <c r="AD527" s="72" t="s">
        <v>192</v>
      </c>
      <c r="AE527" s="72" t="s">
        <v>176</v>
      </c>
      <c r="AF527" s="81" t="str">
        <f t="shared" si="32"/>
        <v>Afridev Handpump</v>
      </c>
      <c r="AG527" s="72" t="s">
        <v>193</v>
      </c>
      <c r="AH527" s="72" t="s">
        <v>191</v>
      </c>
      <c r="AI527" s="72" t="s">
        <v>16432</v>
      </c>
      <c r="AL527" t="str">
        <f t="shared" si="33"/>
        <v>Protected</v>
      </c>
      <c r="AM527">
        <v>2000</v>
      </c>
      <c r="AN527" s="72" t="s">
        <v>191</v>
      </c>
      <c r="AQ527" t="str">
        <f t="shared" si="34"/>
        <v xml:space="preserve">Normal </v>
      </c>
      <c r="AR527" s="72" t="s">
        <v>194</v>
      </c>
      <c r="AU527" s="72" t="s">
        <v>195</v>
      </c>
      <c r="AV527" s="72" t="s">
        <v>194</v>
      </c>
      <c r="AY527" s="72" t="s">
        <v>191</v>
      </c>
      <c r="AZ527">
        <v>1016</v>
      </c>
      <c r="BA527" s="72" t="s">
        <v>93</v>
      </c>
      <c r="BB527" s="72" t="s">
        <v>194</v>
      </c>
      <c r="BD527" s="72" t="s">
        <v>191</v>
      </c>
      <c r="BE527" s="73">
        <v>0.42</v>
      </c>
      <c r="BF527" s="72" t="s">
        <v>194</v>
      </c>
      <c r="BG527" s="80" t="s">
        <v>196</v>
      </c>
      <c r="BI527" s="81" t="str">
        <f t="shared" si="35"/>
        <v xml:space="preserve">Turbidity </v>
      </c>
      <c r="BN527">
        <v>63</v>
      </c>
      <c r="BO527">
        <v>24</v>
      </c>
      <c r="BP527" s="72" t="s">
        <v>194</v>
      </c>
      <c r="BR527" s="72" t="s">
        <v>194</v>
      </c>
      <c r="BT527">
        <v>20</v>
      </c>
      <c r="BU527">
        <v>10</v>
      </c>
      <c r="BV527" s="72" t="s">
        <v>191</v>
      </c>
      <c r="BW527" s="72" t="s">
        <v>197</v>
      </c>
      <c r="BX527" t="s">
        <v>5205</v>
      </c>
    </row>
    <row r="528" spans="1:76" x14ac:dyDescent="0.45">
      <c r="A528" t="s">
        <v>5206</v>
      </c>
      <c r="B528" t="s">
        <v>176</v>
      </c>
      <c r="C528" t="s">
        <v>200</v>
      </c>
      <c r="D528" t="s">
        <v>5207</v>
      </c>
      <c r="E528" t="s">
        <v>5208</v>
      </c>
      <c r="F528" t="s">
        <v>5209</v>
      </c>
      <c r="G528">
        <v>9</v>
      </c>
      <c r="H528" s="72" t="s">
        <v>4887</v>
      </c>
      <c r="I528" s="72" t="s">
        <v>182</v>
      </c>
      <c r="J528" s="72" t="s">
        <v>183</v>
      </c>
      <c r="K528" s="72" t="s">
        <v>4888</v>
      </c>
      <c r="L528" s="72" t="s">
        <v>4889</v>
      </c>
      <c r="M528" s="72" t="s">
        <v>5191</v>
      </c>
      <c r="N528" s="72"/>
      <c r="O528" s="72"/>
      <c r="P528" s="72" t="s">
        <v>5210</v>
      </c>
      <c r="Q528" s="72" t="s">
        <v>5211</v>
      </c>
      <c r="R528" s="72" t="s">
        <v>1531</v>
      </c>
      <c r="S528" s="72" t="s">
        <v>5212</v>
      </c>
      <c r="T528" s="72" t="s">
        <v>5213</v>
      </c>
      <c r="U528" s="72" t="s">
        <v>478</v>
      </c>
      <c r="V528" s="72" t="s">
        <v>176</v>
      </c>
      <c r="W528">
        <v>236</v>
      </c>
      <c r="X528">
        <v>236</v>
      </c>
      <c r="Y528">
        <v>0</v>
      </c>
      <c r="Z528">
        <v>190</v>
      </c>
      <c r="AA528">
        <v>190</v>
      </c>
      <c r="AB528">
        <v>0</v>
      </c>
      <c r="AC528" s="72" t="s">
        <v>191</v>
      </c>
      <c r="AD528" s="72" t="s">
        <v>192</v>
      </c>
      <c r="AE528" s="72" t="s">
        <v>176</v>
      </c>
      <c r="AF528" s="81" t="str">
        <f t="shared" si="32"/>
        <v>Afridev Handpump</v>
      </c>
      <c r="AG528" s="72" t="s">
        <v>193</v>
      </c>
      <c r="AH528" s="72" t="s">
        <v>191</v>
      </c>
      <c r="AI528" s="72" t="s">
        <v>16432</v>
      </c>
      <c r="AL528" t="str">
        <f t="shared" si="33"/>
        <v>Protected</v>
      </c>
      <c r="AM528">
        <v>1996</v>
      </c>
      <c r="AN528" s="72" t="s">
        <v>191</v>
      </c>
      <c r="AQ528" t="str">
        <f t="shared" si="34"/>
        <v xml:space="preserve">Normal </v>
      </c>
      <c r="AR528" s="72" t="s">
        <v>191</v>
      </c>
      <c r="AS528">
        <v>3</v>
      </c>
      <c r="AT528">
        <v>30</v>
      </c>
      <c r="AU528" s="72" t="s">
        <v>195</v>
      </c>
      <c r="AV528" s="72" t="s">
        <v>194</v>
      </c>
      <c r="AY528" s="72" t="s">
        <v>191</v>
      </c>
      <c r="AZ528">
        <v>32</v>
      </c>
      <c r="BA528" s="72" t="s">
        <v>93</v>
      </c>
      <c r="BB528" s="72" t="s">
        <v>194</v>
      </c>
      <c r="BD528" s="72" t="s">
        <v>191</v>
      </c>
      <c r="BE528" s="73">
        <v>0.12</v>
      </c>
      <c r="BF528" s="72" t="s">
        <v>194</v>
      </c>
      <c r="BG528" s="80" t="s">
        <v>196</v>
      </c>
      <c r="BI528" s="81" t="str">
        <f t="shared" si="35"/>
        <v xml:space="preserve">Turbidity </v>
      </c>
      <c r="BN528">
        <v>68</v>
      </c>
      <c r="BO528">
        <v>24</v>
      </c>
      <c r="BP528" s="72" t="s">
        <v>194</v>
      </c>
      <c r="BR528" s="72" t="s">
        <v>194</v>
      </c>
      <c r="BT528">
        <v>40</v>
      </c>
      <c r="BU528">
        <v>6</v>
      </c>
      <c r="BV528" s="72" t="s">
        <v>191</v>
      </c>
      <c r="BW528" s="72" t="s">
        <v>197</v>
      </c>
      <c r="BX528" t="s">
        <v>5214</v>
      </c>
    </row>
    <row r="529" spans="1:76" x14ac:dyDescent="0.45">
      <c r="A529" t="s">
        <v>5215</v>
      </c>
      <c r="B529" t="s">
        <v>176</v>
      </c>
      <c r="C529" t="s">
        <v>284</v>
      </c>
      <c r="D529" t="s">
        <v>5216</v>
      </c>
      <c r="E529" t="s">
        <v>5217</v>
      </c>
      <c r="F529" t="s">
        <v>3132</v>
      </c>
      <c r="G529">
        <v>9</v>
      </c>
      <c r="H529" s="72" t="s">
        <v>4887</v>
      </c>
      <c r="I529" s="72" t="s">
        <v>182</v>
      </c>
      <c r="J529" s="72" t="s">
        <v>183</v>
      </c>
      <c r="K529" s="72" t="s">
        <v>4732</v>
      </c>
      <c r="L529" s="72" t="s">
        <v>4947</v>
      </c>
      <c r="M529" s="72" t="s">
        <v>5157</v>
      </c>
      <c r="N529" s="72"/>
      <c r="O529" s="72"/>
      <c r="P529" s="72" t="s">
        <v>5218</v>
      </c>
      <c r="Q529" s="72" t="s">
        <v>5219</v>
      </c>
      <c r="R529" s="72" t="s">
        <v>5220</v>
      </c>
      <c r="S529" s="72" t="s">
        <v>5221</v>
      </c>
      <c r="T529" s="72" t="s">
        <v>5222</v>
      </c>
      <c r="U529" s="72" t="s">
        <v>251</v>
      </c>
      <c r="V529" s="72" t="s">
        <v>176</v>
      </c>
      <c r="W529">
        <v>94</v>
      </c>
      <c r="X529">
        <v>94</v>
      </c>
      <c r="Y529">
        <v>156</v>
      </c>
      <c r="Z529">
        <v>156</v>
      </c>
      <c r="AA529">
        <v>314</v>
      </c>
      <c r="AB529">
        <v>156</v>
      </c>
      <c r="AC529" s="72" t="s">
        <v>191</v>
      </c>
      <c r="AD529" s="72" t="s">
        <v>192</v>
      </c>
      <c r="AE529" s="72" t="s">
        <v>176</v>
      </c>
      <c r="AF529" s="81" t="str">
        <f t="shared" si="32"/>
        <v>Afridev Handpump</v>
      </c>
      <c r="AG529" s="72" t="s">
        <v>193</v>
      </c>
      <c r="AH529" s="72" t="s">
        <v>191</v>
      </c>
      <c r="AI529" s="72" t="s">
        <v>16432</v>
      </c>
      <c r="AL529" t="str">
        <f t="shared" si="33"/>
        <v>Protected</v>
      </c>
      <c r="AM529">
        <v>2016</v>
      </c>
      <c r="AN529" s="72" t="s">
        <v>191</v>
      </c>
      <c r="AQ529" t="str">
        <f t="shared" si="34"/>
        <v xml:space="preserve">Normal </v>
      </c>
      <c r="AR529" s="72" t="s">
        <v>194</v>
      </c>
      <c r="AU529" s="72" t="s">
        <v>195</v>
      </c>
      <c r="AV529" s="72" t="s">
        <v>194</v>
      </c>
      <c r="AY529" s="72" t="s">
        <v>191</v>
      </c>
      <c r="AZ529">
        <v>1931</v>
      </c>
      <c r="BA529" s="72" t="s">
        <v>93</v>
      </c>
      <c r="BB529" s="72" t="s">
        <v>194</v>
      </c>
      <c r="BD529" s="72" t="s">
        <v>194</v>
      </c>
      <c r="BF529" s="72" t="s">
        <v>194</v>
      </c>
      <c r="BG529" s="80" t="s">
        <v>196</v>
      </c>
      <c r="BI529" s="81" t="str">
        <f t="shared" si="35"/>
        <v xml:space="preserve">Turbidity </v>
      </c>
      <c r="BN529">
        <v>50</v>
      </c>
      <c r="BO529">
        <v>24</v>
      </c>
      <c r="BP529" s="72" t="s">
        <v>194</v>
      </c>
      <c r="BR529" s="72" t="s">
        <v>194</v>
      </c>
      <c r="BT529">
        <v>40</v>
      </c>
      <c r="BU529">
        <v>4</v>
      </c>
      <c r="BV529" s="72" t="s">
        <v>191</v>
      </c>
      <c r="BW529" s="72" t="s">
        <v>197</v>
      </c>
      <c r="BX529" t="s">
        <v>5223</v>
      </c>
    </row>
    <row r="530" spans="1:76" x14ac:dyDescent="0.45">
      <c r="A530" t="s">
        <v>5224</v>
      </c>
      <c r="B530" t="s">
        <v>176</v>
      </c>
      <c r="C530" t="s">
        <v>216</v>
      </c>
      <c r="D530" t="s">
        <v>5225</v>
      </c>
      <c r="E530" t="s">
        <v>5226</v>
      </c>
      <c r="F530" t="s">
        <v>5227</v>
      </c>
      <c r="G530">
        <v>9</v>
      </c>
      <c r="H530" s="72" t="s">
        <v>4887</v>
      </c>
      <c r="I530" s="72" t="s">
        <v>182</v>
      </c>
      <c r="J530" s="72" t="s">
        <v>183</v>
      </c>
      <c r="K530" s="72" t="s">
        <v>220</v>
      </c>
      <c r="L530" s="72" t="s">
        <v>220</v>
      </c>
      <c r="M530" s="72" t="s">
        <v>1081</v>
      </c>
      <c r="N530" s="72"/>
      <c r="O530" s="72"/>
      <c r="P530" s="72" t="s">
        <v>5228</v>
      </c>
      <c r="Q530" s="72" t="s">
        <v>5229</v>
      </c>
      <c r="R530" s="72" t="s">
        <v>5230</v>
      </c>
      <c r="S530" s="72" t="s">
        <v>5231</v>
      </c>
      <c r="T530" s="72" t="s">
        <v>1081</v>
      </c>
      <c r="U530" s="72" t="s">
        <v>251</v>
      </c>
      <c r="V530" s="72" t="s">
        <v>176</v>
      </c>
      <c r="W530">
        <v>196</v>
      </c>
      <c r="X530">
        <v>196</v>
      </c>
      <c r="Y530">
        <v>0</v>
      </c>
      <c r="Z530">
        <v>153</v>
      </c>
      <c r="AA530">
        <v>980</v>
      </c>
      <c r="AB530">
        <v>0</v>
      </c>
      <c r="AC530" s="72" t="s">
        <v>191</v>
      </c>
      <c r="AD530" s="72" t="s">
        <v>192</v>
      </c>
      <c r="AE530" s="72" t="s">
        <v>176</v>
      </c>
      <c r="AF530" s="81" t="str">
        <f t="shared" si="32"/>
        <v>Afridev Handpump</v>
      </c>
      <c r="AG530" s="72" t="s">
        <v>193</v>
      </c>
      <c r="AH530" s="72" t="s">
        <v>191</v>
      </c>
      <c r="AI530" s="72" t="s">
        <v>16432</v>
      </c>
      <c r="AL530" t="str">
        <f t="shared" si="33"/>
        <v>Protected</v>
      </c>
      <c r="AM530">
        <v>2001</v>
      </c>
      <c r="AN530" s="72" t="s">
        <v>191</v>
      </c>
      <c r="AQ530" t="str">
        <f t="shared" si="34"/>
        <v xml:space="preserve">Poor </v>
      </c>
      <c r="AR530" s="72" t="s">
        <v>191</v>
      </c>
      <c r="AS530">
        <v>3</v>
      </c>
      <c r="AT530">
        <v>21</v>
      </c>
      <c r="AU530" s="72" t="s">
        <v>195</v>
      </c>
      <c r="AV530" s="72" t="s">
        <v>194</v>
      </c>
      <c r="AY530" s="72" t="s">
        <v>191</v>
      </c>
      <c r="AZ530">
        <v>936</v>
      </c>
      <c r="BA530" s="72" t="s">
        <v>93</v>
      </c>
      <c r="BB530" s="72" t="s">
        <v>194</v>
      </c>
      <c r="BD530" s="72" t="s">
        <v>191</v>
      </c>
      <c r="BE530" s="73">
        <v>0.19</v>
      </c>
      <c r="BF530" s="72" t="s">
        <v>191</v>
      </c>
      <c r="BG530" s="72" t="s">
        <v>196</v>
      </c>
      <c r="BH530" s="72" t="s">
        <v>176</v>
      </c>
      <c r="BI530" s="81" t="str">
        <f t="shared" si="35"/>
        <v xml:space="preserve">Turbidity </v>
      </c>
      <c r="BJ530" s="72" t="s">
        <v>191</v>
      </c>
      <c r="BN530">
        <v>86</v>
      </c>
      <c r="BO530">
        <v>24</v>
      </c>
      <c r="BP530" s="72" t="s">
        <v>194</v>
      </c>
      <c r="BR530" s="72" t="s">
        <v>194</v>
      </c>
      <c r="BT530">
        <v>20</v>
      </c>
      <c r="BU530">
        <v>6</v>
      </c>
      <c r="BV530" s="72" t="s">
        <v>191</v>
      </c>
      <c r="BW530" s="72" t="s">
        <v>227</v>
      </c>
      <c r="BX530" t="s">
        <v>5232</v>
      </c>
    </row>
    <row r="531" spans="1:76" x14ac:dyDescent="0.45">
      <c r="A531" t="s">
        <v>5233</v>
      </c>
      <c r="B531" t="s">
        <v>176</v>
      </c>
      <c r="C531" t="s">
        <v>457</v>
      </c>
      <c r="D531" t="s">
        <v>5234</v>
      </c>
      <c r="E531" t="s">
        <v>5235</v>
      </c>
      <c r="F531" t="s">
        <v>1343</v>
      </c>
      <c r="G531">
        <v>9</v>
      </c>
      <c r="H531" s="72" t="s">
        <v>4887</v>
      </c>
      <c r="I531" s="72" t="s">
        <v>182</v>
      </c>
      <c r="J531" s="72" t="s">
        <v>183</v>
      </c>
      <c r="K531" s="72" t="s">
        <v>4732</v>
      </c>
      <c r="L531" s="72" t="s">
        <v>4947</v>
      </c>
      <c r="M531" s="72" t="s">
        <v>2755</v>
      </c>
      <c r="N531" s="72"/>
      <c r="O531" s="72"/>
      <c r="P531" s="72" t="s">
        <v>5236</v>
      </c>
      <c r="Q531" s="72" t="s">
        <v>5237</v>
      </c>
      <c r="R531" s="72" t="s">
        <v>3587</v>
      </c>
      <c r="S531" s="72" t="s">
        <v>5238</v>
      </c>
      <c r="T531" s="72" t="s">
        <v>2803</v>
      </c>
      <c r="U531" s="72" t="s">
        <v>251</v>
      </c>
      <c r="V531" s="72" t="s">
        <v>176</v>
      </c>
      <c r="W531">
        <v>150</v>
      </c>
      <c r="X531">
        <v>150</v>
      </c>
      <c r="Y531">
        <v>0</v>
      </c>
      <c r="Z531">
        <v>750</v>
      </c>
      <c r="AA531">
        <v>750</v>
      </c>
      <c r="AB531">
        <v>0</v>
      </c>
      <c r="AC531" s="72" t="s">
        <v>191</v>
      </c>
      <c r="AD531" s="72" t="s">
        <v>192</v>
      </c>
      <c r="AE531" s="72" t="s">
        <v>176</v>
      </c>
      <c r="AF531" s="81" t="str">
        <f t="shared" si="32"/>
        <v>Afridev Handpump</v>
      </c>
      <c r="AG531" s="72" t="s">
        <v>193</v>
      </c>
      <c r="AH531" s="72" t="s">
        <v>191</v>
      </c>
      <c r="AI531" s="72" t="s">
        <v>16432</v>
      </c>
      <c r="AL531" t="str">
        <f t="shared" si="33"/>
        <v>Protected</v>
      </c>
      <c r="AM531">
        <v>2016</v>
      </c>
      <c r="AN531" s="72" t="s">
        <v>191</v>
      </c>
      <c r="AQ531" t="str">
        <f t="shared" si="34"/>
        <v xml:space="preserve">Normal </v>
      </c>
      <c r="AR531" s="72" t="s">
        <v>194</v>
      </c>
      <c r="AU531" s="72" t="s">
        <v>195</v>
      </c>
      <c r="AV531" s="72" t="s">
        <v>194</v>
      </c>
      <c r="AY531" s="72" t="s">
        <v>191</v>
      </c>
      <c r="AZ531">
        <v>1633</v>
      </c>
      <c r="BA531" s="72" t="s">
        <v>93</v>
      </c>
      <c r="BB531" s="72" t="s">
        <v>194</v>
      </c>
      <c r="BD531" s="72" t="s">
        <v>191</v>
      </c>
      <c r="BE531" s="73">
        <v>0.02</v>
      </c>
      <c r="BF531" s="72" t="s">
        <v>191</v>
      </c>
      <c r="BG531" s="72" t="s">
        <v>196</v>
      </c>
      <c r="BH531" s="72" t="s">
        <v>176</v>
      </c>
      <c r="BI531" s="81" t="str">
        <f t="shared" si="35"/>
        <v xml:space="preserve">Turbidity </v>
      </c>
      <c r="BJ531" s="72" t="s">
        <v>191</v>
      </c>
      <c r="BN531">
        <v>61</v>
      </c>
      <c r="BO531">
        <v>24</v>
      </c>
      <c r="BP531" s="72" t="s">
        <v>194</v>
      </c>
      <c r="BR531" s="72" t="s">
        <v>194</v>
      </c>
      <c r="BT531">
        <v>40</v>
      </c>
      <c r="BU531">
        <v>20</v>
      </c>
      <c r="BV531" s="72" t="s">
        <v>191</v>
      </c>
      <c r="BW531" s="72" t="s">
        <v>197</v>
      </c>
      <c r="BX531" t="s">
        <v>5239</v>
      </c>
    </row>
    <row r="532" spans="1:76" x14ac:dyDescent="0.45">
      <c r="A532" t="s">
        <v>5240</v>
      </c>
      <c r="B532" t="s">
        <v>176</v>
      </c>
      <c r="C532" t="s">
        <v>339</v>
      </c>
      <c r="D532" t="s">
        <v>5241</v>
      </c>
      <c r="E532" t="s">
        <v>5242</v>
      </c>
      <c r="F532" t="s">
        <v>5243</v>
      </c>
      <c r="G532">
        <v>9</v>
      </c>
      <c r="H532" s="72" t="s">
        <v>4887</v>
      </c>
      <c r="I532" s="72" t="s">
        <v>182</v>
      </c>
      <c r="J532" s="72" t="s">
        <v>183</v>
      </c>
      <c r="K532" s="72" t="s">
        <v>4732</v>
      </c>
      <c r="L532" s="72" t="s">
        <v>4947</v>
      </c>
      <c r="M532" s="72" t="s">
        <v>2755</v>
      </c>
      <c r="N532" s="72"/>
      <c r="O532" s="72"/>
      <c r="P532" s="72" t="s">
        <v>5244</v>
      </c>
      <c r="Q532" s="72" t="s">
        <v>5245</v>
      </c>
      <c r="R532" s="72" t="s">
        <v>5246</v>
      </c>
      <c r="S532" s="72" t="s">
        <v>5247</v>
      </c>
      <c r="T532" s="72" t="s">
        <v>5248</v>
      </c>
      <c r="U532" s="72" t="s">
        <v>251</v>
      </c>
      <c r="V532" s="72" t="s">
        <v>176</v>
      </c>
      <c r="W532">
        <v>28</v>
      </c>
      <c r="X532">
        <v>28</v>
      </c>
      <c r="Y532">
        <v>0</v>
      </c>
      <c r="Z532">
        <v>140</v>
      </c>
      <c r="AA532">
        <v>140</v>
      </c>
      <c r="AB532">
        <v>0</v>
      </c>
      <c r="AC532" s="72" t="s">
        <v>191</v>
      </c>
      <c r="AD532" s="72" t="s">
        <v>192</v>
      </c>
      <c r="AE532" s="72" t="s">
        <v>176</v>
      </c>
      <c r="AF532" s="81" t="str">
        <f t="shared" si="32"/>
        <v>Afridev Handpump</v>
      </c>
      <c r="AG532" s="72" t="s">
        <v>193</v>
      </c>
      <c r="AH532" s="72" t="s">
        <v>191</v>
      </c>
      <c r="AI532" s="72" t="s">
        <v>16432</v>
      </c>
      <c r="AL532" t="str">
        <f t="shared" si="33"/>
        <v>Protected</v>
      </c>
      <c r="AM532">
        <v>1997</v>
      </c>
      <c r="AN532" s="72" t="s">
        <v>194</v>
      </c>
      <c r="AO532" s="72" t="s">
        <v>549</v>
      </c>
      <c r="AP532" s="72" t="s">
        <v>176</v>
      </c>
      <c r="AQ532" t="str">
        <f t="shared" si="34"/>
        <v>Does not function Non functioning water point</v>
      </c>
      <c r="AR532" s="72" t="s">
        <v>191</v>
      </c>
      <c r="AS532">
        <v>1</v>
      </c>
      <c r="AT532">
        <v>365</v>
      </c>
      <c r="AU532" s="72" t="s">
        <v>194</v>
      </c>
      <c r="AV532" s="72" t="s">
        <v>194</v>
      </c>
      <c r="AY532" s="72" t="s">
        <v>194</v>
      </c>
      <c r="BB532" s="72" t="s">
        <v>194</v>
      </c>
      <c r="BD532" s="72" t="s">
        <v>194</v>
      </c>
      <c r="BE532"/>
      <c r="BF532" s="72" t="s">
        <v>191</v>
      </c>
      <c r="BG532" s="72" t="s">
        <v>196</v>
      </c>
      <c r="BH532" s="72" t="s">
        <v>176</v>
      </c>
      <c r="BI532" s="81" t="str">
        <f t="shared" si="35"/>
        <v xml:space="preserve">Turbidity </v>
      </c>
      <c r="BJ532" s="72" t="s">
        <v>194</v>
      </c>
      <c r="BN532">
        <v>0</v>
      </c>
      <c r="BO532">
        <v>0</v>
      </c>
      <c r="BP532" s="72" t="s">
        <v>194</v>
      </c>
      <c r="BR532" s="72" t="s">
        <v>194</v>
      </c>
      <c r="BT532">
        <v>0</v>
      </c>
      <c r="BU532">
        <v>0</v>
      </c>
      <c r="BV532" s="72" t="s">
        <v>194</v>
      </c>
      <c r="BW532" s="72" t="s">
        <v>550</v>
      </c>
      <c r="BX532" t="s">
        <v>5249</v>
      </c>
    </row>
    <row r="533" spans="1:76" x14ac:dyDescent="0.45">
      <c r="A533" t="s">
        <v>5250</v>
      </c>
      <c r="B533" t="s">
        <v>176</v>
      </c>
      <c r="C533" t="s">
        <v>297</v>
      </c>
      <c r="D533" t="s">
        <v>5251</v>
      </c>
      <c r="E533" t="s">
        <v>5252</v>
      </c>
      <c r="F533" t="s">
        <v>5253</v>
      </c>
      <c r="G533">
        <v>9</v>
      </c>
      <c r="H533" s="72" t="s">
        <v>4887</v>
      </c>
      <c r="I533" s="72" t="s">
        <v>182</v>
      </c>
      <c r="J533" s="72" t="s">
        <v>183</v>
      </c>
      <c r="K533" s="72" t="s">
        <v>4888</v>
      </c>
      <c r="L533" s="72" t="s">
        <v>4889</v>
      </c>
      <c r="M533" s="72" t="s">
        <v>5036</v>
      </c>
      <c r="N533" s="72"/>
      <c r="O533" s="72"/>
      <c r="P533" s="72" t="s">
        <v>5254</v>
      </c>
      <c r="Q533" s="72" t="s">
        <v>5255</v>
      </c>
      <c r="R533" s="72" t="s">
        <v>4984</v>
      </c>
      <c r="S533" s="72" t="s">
        <v>5256</v>
      </c>
      <c r="T533" s="72" t="s">
        <v>5257</v>
      </c>
      <c r="U533" s="72" t="s">
        <v>733</v>
      </c>
      <c r="V533" s="72" t="s">
        <v>176</v>
      </c>
      <c r="W533">
        <v>2</v>
      </c>
      <c r="X533">
        <v>2</v>
      </c>
      <c r="Y533">
        <v>5</v>
      </c>
      <c r="Z533">
        <v>100</v>
      </c>
      <c r="AA533">
        <v>100</v>
      </c>
      <c r="AB533">
        <v>0</v>
      </c>
      <c r="AC533" s="72" t="s">
        <v>191</v>
      </c>
      <c r="AD533" s="72" t="s">
        <v>192</v>
      </c>
      <c r="AE533" s="72" t="s">
        <v>176</v>
      </c>
      <c r="AF533" s="81" t="str">
        <f t="shared" si="32"/>
        <v>Afridev Handpump</v>
      </c>
      <c r="AG533" s="72" t="s">
        <v>193</v>
      </c>
      <c r="AH533" s="72" t="s">
        <v>191</v>
      </c>
      <c r="AI533" s="72" t="s">
        <v>16432</v>
      </c>
      <c r="AL533" t="str">
        <f t="shared" si="33"/>
        <v>Protected</v>
      </c>
      <c r="AM533">
        <v>2018</v>
      </c>
      <c r="AN533" s="72" t="s">
        <v>191</v>
      </c>
      <c r="AQ533" t="str">
        <f t="shared" si="34"/>
        <v xml:space="preserve">Normal </v>
      </c>
      <c r="AR533" s="72" t="s">
        <v>194</v>
      </c>
      <c r="AU533" s="72" t="s">
        <v>195</v>
      </c>
      <c r="AV533" s="72" t="s">
        <v>194</v>
      </c>
      <c r="AY533" s="72" t="s">
        <v>191</v>
      </c>
      <c r="AZ533">
        <v>1124</v>
      </c>
      <c r="BA533" s="72" t="s">
        <v>93</v>
      </c>
      <c r="BB533" s="72" t="s">
        <v>194</v>
      </c>
      <c r="BD533" s="72" t="s">
        <v>191</v>
      </c>
      <c r="BE533" s="73">
        <v>2.61</v>
      </c>
      <c r="BF533" s="72" t="s">
        <v>194</v>
      </c>
      <c r="BG533" s="80" t="s">
        <v>196</v>
      </c>
      <c r="BI533" s="81" t="str">
        <f t="shared" si="35"/>
        <v xml:space="preserve">Turbidity </v>
      </c>
      <c r="BN533">
        <v>55</v>
      </c>
      <c r="BO533">
        <v>24</v>
      </c>
      <c r="BP533" s="72" t="s">
        <v>194</v>
      </c>
      <c r="BR533" s="72" t="s">
        <v>194</v>
      </c>
      <c r="BT533">
        <v>20</v>
      </c>
      <c r="BU533">
        <v>6</v>
      </c>
      <c r="BV533" s="72" t="s">
        <v>191</v>
      </c>
      <c r="BW533" s="72" t="s">
        <v>197</v>
      </c>
      <c r="BX533" t="s">
        <v>5258</v>
      </c>
    </row>
    <row r="534" spans="1:76" x14ac:dyDescent="0.45">
      <c r="A534" t="s">
        <v>5259</v>
      </c>
      <c r="B534" t="s">
        <v>176</v>
      </c>
      <c r="C534" t="s">
        <v>339</v>
      </c>
      <c r="D534" t="s">
        <v>5260</v>
      </c>
      <c r="E534" t="s">
        <v>5261</v>
      </c>
      <c r="F534" t="s">
        <v>3942</v>
      </c>
      <c r="G534">
        <v>9</v>
      </c>
      <c r="H534" s="72" t="s">
        <v>4887</v>
      </c>
      <c r="I534" s="72" t="s">
        <v>182</v>
      </c>
      <c r="J534" s="72" t="s">
        <v>183</v>
      </c>
      <c r="K534" s="72" t="s">
        <v>4732</v>
      </c>
      <c r="L534" s="72" t="s">
        <v>4947</v>
      </c>
      <c r="M534" s="72" t="s">
        <v>5262</v>
      </c>
      <c r="N534" s="72"/>
      <c r="O534" s="72"/>
      <c r="P534" s="72" t="s">
        <v>5263</v>
      </c>
      <c r="Q534" s="72" t="s">
        <v>5264</v>
      </c>
      <c r="R534" s="72" t="s">
        <v>1219</v>
      </c>
      <c r="S534" s="72" t="s">
        <v>5265</v>
      </c>
      <c r="T534" s="72" t="s">
        <v>5262</v>
      </c>
      <c r="U534" s="72" t="s">
        <v>251</v>
      </c>
      <c r="V534" s="72" t="s">
        <v>176</v>
      </c>
      <c r="W534">
        <v>76</v>
      </c>
      <c r="X534">
        <v>76</v>
      </c>
      <c r="Y534">
        <v>0</v>
      </c>
      <c r="Z534">
        <v>380</v>
      </c>
      <c r="AA534">
        <v>380</v>
      </c>
      <c r="AB534">
        <v>0</v>
      </c>
      <c r="AC534" s="72" t="s">
        <v>191</v>
      </c>
      <c r="AD534" s="72" t="s">
        <v>192</v>
      </c>
      <c r="AE534" s="72" t="s">
        <v>176</v>
      </c>
      <c r="AF534" s="81" t="str">
        <f t="shared" si="32"/>
        <v>Afridev Handpump</v>
      </c>
      <c r="AG534" s="72" t="s">
        <v>193</v>
      </c>
      <c r="AH534" s="72" t="s">
        <v>191</v>
      </c>
      <c r="AI534" s="72" t="s">
        <v>16432</v>
      </c>
      <c r="AL534" t="str">
        <f t="shared" si="33"/>
        <v>Protected</v>
      </c>
      <c r="AM534">
        <v>2002</v>
      </c>
      <c r="AN534" s="72" t="s">
        <v>191</v>
      </c>
      <c r="AQ534" t="str">
        <f t="shared" si="34"/>
        <v xml:space="preserve">Normal </v>
      </c>
      <c r="AR534" s="72" t="s">
        <v>191</v>
      </c>
      <c r="AS534">
        <v>2</v>
      </c>
      <c r="AT534">
        <v>7</v>
      </c>
      <c r="AU534" s="72" t="s">
        <v>195</v>
      </c>
      <c r="AV534" s="72" t="s">
        <v>194</v>
      </c>
      <c r="AY534" s="72" t="s">
        <v>191</v>
      </c>
      <c r="AZ534">
        <v>1440</v>
      </c>
      <c r="BA534" s="72" t="s">
        <v>93</v>
      </c>
      <c r="BB534" s="72" t="s">
        <v>194</v>
      </c>
      <c r="BD534" s="72" t="s">
        <v>191</v>
      </c>
      <c r="BE534" s="73">
        <v>0.03</v>
      </c>
      <c r="BF534" s="72" t="s">
        <v>191</v>
      </c>
      <c r="BG534" s="72" t="s">
        <v>196</v>
      </c>
      <c r="BH534" s="72" t="s">
        <v>176</v>
      </c>
      <c r="BI534" s="81" t="str">
        <f t="shared" si="35"/>
        <v xml:space="preserve">Turbidity </v>
      </c>
      <c r="BJ534" s="72" t="s">
        <v>191</v>
      </c>
      <c r="BN534">
        <v>69</v>
      </c>
      <c r="BO534">
        <v>24</v>
      </c>
      <c r="BP534" s="72" t="s">
        <v>194</v>
      </c>
      <c r="BR534" s="72" t="s">
        <v>194</v>
      </c>
      <c r="BT534">
        <v>40</v>
      </c>
      <c r="BU534">
        <v>40</v>
      </c>
      <c r="BV534" s="72" t="s">
        <v>191</v>
      </c>
      <c r="BW534" s="72" t="s">
        <v>197</v>
      </c>
      <c r="BX534" t="s">
        <v>5266</v>
      </c>
    </row>
    <row r="535" spans="1:76" x14ac:dyDescent="0.45">
      <c r="A535" t="s">
        <v>5267</v>
      </c>
      <c r="B535" t="s">
        <v>176</v>
      </c>
      <c r="C535" t="s">
        <v>254</v>
      </c>
      <c r="D535" t="s">
        <v>5268</v>
      </c>
      <c r="E535" t="s">
        <v>5269</v>
      </c>
      <c r="F535" t="s">
        <v>5270</v>
      </c>
      <c r="G535">
        <v>9</v>
      </c>
      <c r="H535" s="72" t="s">
        <v>4887</v>
      </c>
      <c r="I535" s="72" t="s">
        <v>182</v>
      </c>
      <c r="J535" s="72" t="s">
        <v>183</v>
      </c>
      <c r="K535" s="72" t="s">
        <v>4888</v>
      </c>
      <c r="L535" s="72" t="s">
        <v>3511</v>
      </c>
      <c r="M535" s="72" t="s">
        <v>4912</v>
      </c>
      <c r="N535" s="72"/>
      <c r="O535" s="72"/>
      <c r="P535" s="72" t="s">
        <v>5271</v>
      </c>
      <c r="Q535" s="72" t="s">
        <v>5272</v>
      </c>
      <c r="R535" s="72" t="s">
        <v>5273</v>
      </c>
      <c r="S535" s="72" t="s">
        <v>5274</v>
      </c>
      <c r="T535" s="72" t="s">
        <v>4917</v>
      </c>
      <c r="U535" s="72" t="s">
        <v>922</v>
      </c>
      <c r="V535" s="72" t="s">
        <v>176</v>
      </c>
      <c r="W535">
        <v>380</v>
      </c>
      <c r="X535">
        <v>200</v>
      </c>
      <c r="Y535">
        <v>180</v>
      </c>
      <c r="Z535">
        <v>190</v>
      </c>
      <c r="AA535">
        <v>1000</v>
      </c>
      <c r="AB535">
        <v>930</v>
      </c>
      <c r="AC535" s="72" t="s">
        <v>194</v>
      </c>
      <c r="AF535" s="81" t="str">
        <f t="shared" si="32"/>
        <v/>
      </c>
      <c r="AJ535" s="72" t="s">
        <v>867</v>
      </c>
      <c r="AK535" s="72" t="s">
        <v>176</v>
      </c>
      <c r="AL535" t="str">
        <f t="shared" si="33"/>
        <v>Unprotected well</v>
      </c>
      <c r="AQ535" t="str">
        <f t="shared" si="34"/>
        <v xml:space="preserve"> </v>
      </c>
      <c r="BE535"/>
      <c r="BI535" s="81" t="str">
        <f t="shared" si="35"/>
        <v xml:space="preserve"> </v>
      </c>
      <c r="BX535" t="s">
        <v>5275</v>
      </c>
    </row>
    <row r="536" spans="1:76" x14ac:dyDescent="0.45">
      <c r="A536" t="s">
        <v>5276</v>
      </c>
      <c r="B536" t="s">
        <v>176</v>
      </c>
      <c r="C536" t="s">
        <v>339</v>
      </c>
      <c r="D536" t="s">
        <v>5277</v>
      </c>
      <c r="E536" t="s">
        <v>5278</v>
      </c>
      <c r="F536" t="s">
        <v>4820</v>
      </c>
      <c r="G536">
        <v>9</v>
      </c>
      <c r="H536" s="72" t="s">
        <v>4887</v>
      </c>
      <c r="I536" s="72" t="s">
        <v>182</v>
      </c>
      <c r="J536" s="72" t="s">
        <v>183</v>
      </c>
      <c r="K536" s="72" t="s">
        <v>4732</v>
      </c>
      <c r="L536" s="72" t="s">
        <v>4947</v>
      </c>
      <c r="M536" s="72" t="s">
        <v>5279</v>
      </c>
      <c r="N536" s="72"/>
      <c r="O536" s="72"/>
      <c r="P536" s="72" t="s">
        <v>5280</v>
      </c>
      <c r="Q536" s="72" t="s">
        <v>5281</v>
      </c>
      <c r="R536" s="72" t="s">
        <v>919</v>
      </c>
      <c r="S536" s="72" t="s">
        <v>5282</v>
      </c>
      <c r="T536" s="72" t="s">
        <v>5283</v>
      </c>
      <c r="U536" s="72" t="s">
        <v>251</v>
      </c>
      <c r="V536" s="72" t="s">
        <v>176</v>
      </c>
      <c r="W536">
        <v>100</v>
      </c>
      <c r="X536">
        <v>100</v>
      </c>
      <c r="Y536">
        <v>0</v>
      </c>
      <c r="Z536">
        <v>500</v>
      </c>
      <c r="AA536">
        <v>500</v>
      </c>
      <c r="AB536">
        <v>0</v>
      </c>
      <c r="AC536" s="72" t="s">
        <v>191</v>
      </c>
      <c r="AD536" s="72" t="s">
        <v>192</v>
      </c>
      <c r="AE536" s="72" t="s">
        <v>176</v>
      </c>
      <c r="AF536" s="81" t="str">
        <f t="shared" si="32"/>
        <v>Afridev Handpump</v>
      </c>
      <c r="AG536" s="72" t="s">
        <v>193</v>
      </c>
      <c r="AH536" s="72" t="s">
        <v>191</v>
      </c>
      <c r="AI536" s="72" t="s">
        <v>16432</v>
      </c>
      <c r="AL536" t="str">
        <f t="shared" si="33"/>
        <v>Protected</v>
      </c>
      <c r="AM536">
        <v>1998</v>
      </c>
      <c r="AN536" s="72" t="s">
        <v>191</v>
      </c>
      <c r="AQ536" t="str">
        <f t="shared" si="34"/>
        <v xml:space="preserve">Normal </v>
      </c>
      <c r="AR536" s="72" t="s">
        <v>194</v>
      </c>
      <c r="AU536" s="72" t="s">
        <v>195</v>
      </c>
      <c r="AV536" s="72" t="s">
        <v>194</v>
      </c>
      <c r="AY536" s="72" t="s">
        <v>191</v>
      </c>
      <c r="AZ536">
        <v>1441</v>
      </c>
      <c r="BA536" s="72" t="s">
        <v>93</v>
      </c>
      <c r="BB536" s="72" t="s">
        <v>194</v>
      </c>
      <c r="BD536" s="72" t="s">
        <v>191</v>
      </c>
      <c r="BE536" s="73">
        <v>0.05</v>
      </c>
      <c r="BF536" s="72" t="s">
        <v>191</v>
      </c>
      <c r="BG536" s="72" t="s">
        <v>196</v>
      </c>
      <c r="BH536" s="72" t="s">
        <v>176</v>
      </c>
      <c r="BI536" s="81" t="str">
        <f t="shared" si="35"/>
        <v xml:space="preserve">Turbidity </v>
      </c>
      <c r="BJ536" s="72" t="s">
        <v>191</v>
      </c>
      <c r="BN536">
        <v>71</v>
      </c>
      <c r="BO536">
        <v>24</v>
      </c>
      <c r="BP536" s="72" t="s">
        <v>194</v>
      </c>
      <c r="BR536" s="72" t="s">
        <v>194</v>
      </c>
      <c r="BT536">
        <v>40</v>
      </c>
      <c r="BU536">
        <v>80</v>
      </c>
      <c r="BV536" s="72" t="s">
        <v>191</v>
      </c>
      <c r="BW536" s="72" t="s">
        <v>197</v>
      </c>
      <c r="BX536" t="s">
        <v>5284</v>
      </c>
    </row>
    <row r="537" spans="1:76" x14ac:dyDescent="0.45">
      <c r="A537" t="s">
        <v>5285</v>
      </c>
      <c r="B537" t="s">
        <v>176</v>
      </c>
      <c r="C537" t="s">
        <v>297</v>
      </c>
      <c r="D537" t="s">
        <v>5286</v>
      </c>
      <c r="E537" t="s">
        <v>5287</v>
      </c>
      <c r="F537" t="s">
        <v>1071</v>
      </c>
      <c r="G537">
        <v>9</v>
      </c>
      <c r="H537" s="72" t="s">
        <v>4887</v>
      </c>
      <c r="I537" s="72" t="s">
        <v>182</v>
      </c>
      <c r="J537" s="72" t="s">
        <v>183</v>
      </c>
      <c r="K537" s="72" t="s">
        <v>4732</v>
      </c>
      <c r="L537" s="72" t="s">
        <v>5288</v>
      </c>
      <c r="M537" s="72" t="s">
        <v>5289</v>
      </c>
      <c r="N537" s="72"/>
      <c r="O537" s="72"/>
      <c r="P537" s="72" t="s">
        <v>5290</v>
      </c>
      <c r="Q537" s="72" t="s">
        <v>5291</v>
      </c>
      <c r="R537" s="72" t="s">
        <v>3397</v>
      </c>
      <c r="S537" s="72" t="s">
        <v>5292</v>
      </c>
      <c r="T537" s="72" t="s">
        <v>5289</v>
      </c>
      <c r="U537" s="72" t="s">
        <v>190</v>
      </c>
      <c r="V537" s="72" t="s">
        <v>176</v>
      </c>
      <c r="W537">
        <v>70</v>
      </c>
      <c r="X537">
        <v>70</v>
      </c>
      <c r="Y537">
        <v>0</v>
      </c>
      <c r="Z537">
        <v>350</v>
      </c>
      <c r="AA537">
        <v>350</v>
      </c>
      <c r="AB537">
        <v>0</v>
      </c>
      <c r="AC537" s="72" t="s">
        <v>191</v>
      </c>
      <c r="AD537" s="72" t="s">
        <v>192</v>
      </c>
      <c r="AE537" s="72" t="s">
        <v>176</v>
      </c>
      <c r="AF537" s="81" t="str">
        <f t="shared" si="32"/>
        <v>Afridev Handpump</v>
      </c>
      <c r="AG537" s="72" t="s">
        <v>193</v>
      </c>
      <c r="AH537" s="72" t="s">
        <v>191</v>
      </c>
      <c r="AI537" s="72" t="s">
        <v>16432</v>
      </c>
      <c r="AL537" t="str">
        <f t="shared" si="33"/>
        <v>Protected</v>
      </c>
      <c r="AM537">
        <v>1994</v>
      </c>
      <c r="AN537" s="72" t="s">
        <v>191</v>
      </c>
      <c r="AQ537" t="str">
        <f t="shared" si="34"/>
        <v xml:space="preserve">Normal </v>
      </c>
      <c r="AR537" s="72" t="s">
        <v>194</v>
      </c>
      <c r="AU537" s="72" t="s">
        <v>195</v>
      </c>
      <c r="AV537" s="72" t="s">
        <v>194</v>
      </c>
      <c r="AY537" s="72" t="s">
        <v>191</v>
      </c>
      <c r="AZ537">
        <v>1018</v>
      </c>
      <c r="BA537" s="72" t="s">
        <v>93</v>
      </c>
      <c r="BB537" s="72" t="s">
        <v>194</v>
      </c>
      <c r="BD537" s="72" t="s">
        <v>191</v>
      </c>
      <c r="BE537" s="73">
        <v>0.25</v>
      </c>
      <c r="BF537" s="72" t="s">
        <v>194</v>
      </c>
      <c r="BG537" s="80" t="s">
        <v>196</v>
      </c>
      <c r="BI537" s="81" t="str">
        <f t="shared" si="35"/>
        <v xml:space="preserve">Turbidity </v>
      </c>
      <c r="BN537">
        <v>48</v>
      </c>
      <c r="BO537">
        <v>24</v>
      </c>
      <c r="BP537" s="72" t="s">
        <v>194</v>
      </c>
      <c r="BR537" s="72" t="s">
        <v>194</v>
      </c>
      <c r="BT537">
        <v>20</v>
      </c>
      <c r="BU537">
        <v>8</v>
      </c>
      <c r="BV537" s="72" t="s">
        <v>191</v>
      </c>
      <c r="BW537" s="72" t="s">
        <v>197</v>
      </c>
      <c r="BX537" t="s">
        <v>5293</v>
      </c>
    </row>
    <row r="538" spans="1:76" x14ac:dyDescent="0.45">
      <c r="A538" t="s">
        <v>5294</v>
      </c>
      <c r="B538" t="s">
        <v>176</v>
      </c>
      <c r="C538" t="s">
        <v>457</v>
      </c>
      <c r="D538" t="s">
        <v>5295</v>
      </c>
      <c r="E538" t="s">
        <v>5296</v>
      </c>
      <c r="F538" t="s">
        <v>3988</v>
      </c>
      <c r="G538">
        <v>9</v>
      </c>
      <c r="H538" s="72" t="s">
        <v>4887</v>
      </c>
      <c r="I538" s="72" t="s">
        <v>182</v>
      </c>
      <c r="J538" s="72" t="s">
        <v>183</v>
      </c>
      <c r="K538" s="72" t="s">
        <v>4732</v>
      </c>
      <c r="L538" s="72" t="s">
        <v>4947</v>
      </c>
      <c r="M538" s="72" t="s">
        <v>5297</v>
      </c>
      <c r="N538" s="72"/>
      <c r="O538" s="72"/>
      <c r="P538" s="72" t="s">
        <v>5298</v>
      </c>
      <c r="Q538" s="72" t="s">
        <v>5299</v>
      </c>
      <c r="R538" s="72" t="s">
        <v>864</v>
      </c>
      <c r="S538" s="72" t="s">
        <v>5300</v>
      </c>
      <c r="T538" s="72" t="s">
        <v>5301</v>
      </c>
      <c r="U538" s="72" t="s">
        <v>226</v>
      </c>
      <c r="V538" s="72" t="s">
        <v>176</v>
      </c>
      <c r="W538">
        <v>70</v>
      </c>
      <c r="X538">
        <v>65</v>
      </c>
      <c r="Y538">
        <v>35</v>
      </c>
      <c r="Z538">
        <v>400</v>
      </c>
      <c r="AA538">
        <v>400</v>
      </c>
      <c r="AB538">
        <v>120</v>
      </c>
      <c r="AC538" s="72" t="s">
        <v>191</v>
      </c>
      <c r="AD538" s="72" t="s">
        <v>192</v>
      </c>
      <c r="AE538" s="72" t="s">
        <v>176</v>
      </c>
      <c r="AF538" s="81" t="str">
        <f t="shared" si="32"/>
        <v>Afridev Handpump</v>
      </c>
      <c r="AG538" s="72" t="s">
        <v>193</v>
      </c>
      <c r="AH538" s="72" t="s">
        <v>191</v>
      </c>
      <c r="AI538" s="72" t="s">
        <v>16432</v>
      </c>
      <c r="AL538" t="str">
        <f t="shared" si="33"/>
        <v>Protected</v>
      </c>
      <c r="AM538">
        <v>2013</v>
      </c>
      <c r="AN538" s="72" t="s">
        <v>191</v>
      </c>
      <c r="AQ538" t="str">
        <f t="shared" si="34"/>
        <v xml:space="preserve">Normal </v>
      </c>
      <c r="AR538" s="72" t="s">
        <v>191</v>
      </c>
      <c r="AS538">
        <v>4</v>
      </c>
      <c r="AT538">
        <v>30</v>
      </c>
      <c r="AU538" s="72" t="s">
        <v>195</v>
      </c>
      <c r="AV538" s="72" t="s">
        <v>194</v>
      </c>
      <c r="AY538" s="72" t="s">
        <v>191</v>
      </c>
      <c r="AZ538">
        <v>1634</v>
      </c>
      <c r="BA538" s="72" t="s">
        <v>93</v>
      </c>
      <c r="BB538" s="72" t="s">
        <v>194</v>
      </c>
      <c r="BD538" s="72" t="s">
        <v>191</v>
      </c>
      <c r="BE538" s="73">
        <v>1.4</v>
      </c>
      <c r="BF538" s="72" t="s">
        <v>191</v>
      </c>
      <c r="BG538" s="72" t="s">
        <v>196</v>
      </c>
      <c r="BH538" s="72" t="s">
        <v>176</v>
      </c>
      <c r="BI538" s="81" t="str">
        <f t="shared" si="35"/>
        <v xml:space="preserve">Turbidity </v>
      </c>
      <c r="BJ538" s="72" t="s">
        <v>191</v>
      </c>
      <c r="BN538">
        <v>76</v>
      </c>
      <c r="BO538">
        <v>24</v>
      </c>
      <c r="BP538" s="72" t="s">
        <v>194</v>
      </c>
      <c r="BR538" s="72" t="s">
        <v>194</v>
      </c>
      <c r="BT538">
        <v>40</v>
      </c>
      <c r="BU538">
        <v>20</v>
      </c>
      <c r="BV538" s="72" t="s">
        <v>191</v>
      </c>
      <c r="BW538" s="72" t="s">
        <v>197</v>
      </c>
      <c r="BX538" t="s">
        <v>5302</v>
      </c>
    </row>
    <row r="539" spans="1:76" x14ac:dyDescent="0.45">
      <c r="A539" t="s">
        <v>5303</v>
      </c>
      <c r="B539" t="s">
        <v>176</v>
      </c>
      <c r="C539" t="s">
        <v>943</v>
      </c>
      <c r="D539" t="s">
        <v>5304</v>
      </c>
      <c r="E539" t="s">
        <v>5305</v>
      </c>
      <c r="F539" t="s">
        <v>5306</v>
      </c>
      <c r="G539">
        <v>9</v>
      </c>
      <c r="H539" s="72" t="s">
        <v>5307</v>
      </c>
      <c r="I539" s="72" t="s">
        <v>182</v>
      </c>
      <c r="J539" s="72" t="s">
        <v>183</v>
      </c>
      <c r="K539" s="72" t="s">
        <v>4744</v>
      </c>
      <c r="L539" s="72" t="s">
        <v>4842</v>
      </c>
      <c r="M539" s="72" t="s">
        <v>5078</v>
      </c>
      <c r="N539" s="72"/>
      <c r="O539" s="72"/>
      <c r="P539" s="72" t="s">
        <v>5308</v>
      </c>
      <c r="Q539" s="72" t="s">
        <v>5309</v>
      </c>
      <c r="R539" s="72" t="s">
        <v>2649</v>
      </c>
      <c r="S539" s="72" t="s">
        <v>5310</v>
      </c>
      <c r="T539" s="72" t="s">
        <v>5082</v>
      </c>
      <c r="U539" s="72" t="s">
        <v>176</v>
      </c>
      <c r="V539" s="72" t="s">
        <v>2726</v>
      </c>
      <c r="W539">
        <v>250</v>
      </c>
      <c r="X539">
        <v>230</v>
      </c>
      <c r="Y539">
        <v>20</v>
      </c>
      <c r="Z539">
        <v>30</v>
      </c>
      <c r="AA539">
        <v>1150</v>
      </c>
      <c r="AB539">
        <v>95</v>
      </c>
      <c r="AC539" s="72" t="s">
        <v>194</v>
      </c>
      <c r="AF539" s="81" t="str">
        <f t="shared" si="32"/>
        <v/>
      </c>
      <c r="AJ539" s="72" t="s">
        <v>1790</v>
      </c>
      <c r="AK539" s="72" t="s">
        <v>176</v>
      </c>
      <c r="AL539" t="str">
        <f t="shared" si="33"/>
        <v>River</v>
      </c>
      <c r="AQ539" t="str">
        <f t="shared" si="34"/>
        <v xml:space="preserve"> </v>
      </c>
      <c r="BE539"/>
      <c r="BI539" s="81" t="str">
        <f t="shared" si="35"/>
        <v xml:space="preserve"> </v>
      </c>
      <c r="BX539" t="s">
        <v>5311</v>
      </c>
    </row>
    <row r="540" spans="1:76" x14ac:dyDescent="0.45">
      <c r="A540" t="s">
        <v>5312</v>
      </c>
      <c r="B540" t="s">
        <v>176</v>
      </c>
      <c r="C540" t="s">
        <v>600</v>
      </c>
      <c r="D540" t="s">
        <v>5313</v>
      </c>
      <c r="E540" t="s">
        <v>5314</v>
      </c>
      <c r="F540" t="s">
        <v>5315</v>
      </c>
      <c r="G540">
        <v>9</v>
      </c>
      <c r="H540" s="72" t="s">
        <v>5307</v>
      </c>
      <c r="I540" s="72" t="s">
        <v>182</v>
      </c>
      <c r="J540" s="72" t="s">
        <v>183</v>
      </c>
      <c r="K540" s="72" t="s">
        <v>4744</v>
      </c>
      <c r="L540" s="72" t="s">
        <v>4842</v>
      </c>
      <c r="M540" s="72" t="s">
        <v>4842</v>
      </c>
      <c r="N540" s="72"/>
      <c r="O540" s="72"/>
      <c r="P540" s="72" t="s">
        <v>5316</v>
      </c>
      <c r="Q540" s="72" t="s">
        <v>5317</v>
      </c>
      <c r="R540" s="72" t="s">
        <v>2631</v>
      </c>
      <c r="S540" s="72" t="s">
        <v>5318</v>
      </c>
      <c r="T540" s="72" t="s">
        <v>5319</v>
      </c>
      <c r="U540" s="72" t="s">
        <v>478</v>
      </c>
      <c r="V540" s="72" t="s">
        <v>176</v>
      </c>
      <c r="W540">
        <v>150</v>
      </c>
      <c r="X540">
        <v>112</v>
      </c>
      <c r="Y540">
        <v>38</v>
      </c>
      <c r="Z540">
        <v>190</v>
      </c>
      <c r="AA540">
        <v>560</v>
      </c>
      <c r="AB540">
        <v>190</v>
      </c>
      <c r="AC540" s="72" t="s">
        <v>194</v>
      </c>
      <c r="AF540" s="81" t="str">
        <f t="shared" si="32"/>
        <v/>
      </c>
      <c r="AJ540" s="72" t="s">
        <v>867</v>
      </c>
      <c r="AK540" s="72" t="s">
        <v>176</v>
      </c>
      <c r="AL540" t="str">
        <f t="shared" si="33"/>
        <v>Unprotected well</v>
      </c>
      <c r="AQ540" t="str">
        <f t="shared" si="34"/>
        <v xml:space="preserve"> </v>
      </c>
      <c r="BE540"/>
      <c r="BI540" s="81" t="str">
        <f t="shared" si="35"/>
        <v xml:space="preserve"> </v>
      </c>
      <c r="BX540" t="s">
        <v>5320</v>
      </c>
    </row>
    <row r="541" spans="1:76" x14ac:dyDescent="0.45">
      <c r="A541" t="s">
        <v>5321</v>
      </c>
      <c r="B541" t="s">
        <v>176</v>
      </c>
      <c r="C541" t="s">
        <v>663</v>
      </c>
      <c r="D541" t="s">
        <v>5322</v>
      </c>
      <c r="E541" t="s">
        <v>5323</v>
      </c>
      <c r="F541" t="s">
        <v>5324</v>
      </c>
      <c r="G541">
        <v>9</v>
      </c>
      <c r="H541" s="72" t="s">
        <v>5307</v>
      </c>
      <c r="I541" s="72" t="s">
        <v>182</v>
      </c>
      <c r="J541" s="72" t="s">
        <v>183</v>
      </c>
      <c r="K541" s="72" t="s">
        <v>4744</v>
      </c>
      <c r="L541" s="72" t="s">
        <v>4842</v>
      </c>
      <c r="M541" s="72" t="s">
        <v>4842</v>
      </c>
      <c r="N541" s="72"/>
      <c r="O541" s="72"/>
      <c r="P541" s="72" t="s">
        <v>5325</v>
      </c>
      <c r="Q541" s="72" t="s">
        <v>5326</v>
      </c>
      <c r="R541" s="72" t="s">
        <v>3495</v>
      </c>
      <c r="S541" s="72" t="s">
        <v>5327</v>
      </c>
      <c r="T541" s="72" t="s">
        <v>4842</v>
      </c>
      <c r="U541" s="72" t="s">
        <v>478</v>
      </c>
      <c r="V541" s="72" t="s">
        <v>176</v>
      </c>
      <c r="W541">
        <v>150</v>
      </c>
      <c r="X541">
        <v>150</v>
      </c>
      <c r="Y541">
        <v>0</v>
      </c>
      <c r="Z541">
        <v>187</v>
      </c>
      <c r="AA541">
        <v>187</v>
      </c>
      <c r="AB541">
        <v>0</v>
      </c>
      <c r="AC541" s="72" t="s">
        <v>191</v>
      </c>
      <c r="AD541" s="72" t="s">
        <v>192</v>
      </c>
      <c r="AE541" s="72" t="s">
        <v>176</v>
      </c>
      <c r="AF541" s="81" t="str">
        <f t="shared" si="32"/>
        <v>Afridev Handpump</v>
      </c>
      <c r="AG541" s="72" t="s">
        <v>193</v>
      </c>
      <c r="AH541" s="72" t="s">
        <v>191</v>
      </c>
      <c r="AI541" s="72" t="s">
        <v>16432</v>
      </c>
      <c r="AL541" t="str">
        <f t="shared" si="33"/>
        <v>Protected</v>
      </c>
      <c r="AM541">
        <v>2016</v>
      </c>
      <c r="AN541" s="72" t="s">
        <v>191</v>
      </c>
      <c r="AQ541" t="str">
        <f t="shared" si="34"/>
        <v xml:space="preserve">Normal </v>
      </c>
      <c r="AR541" s="72" t="s">
        <v>194</v>
      </c>
      <c r="AU541" s="72" t="s">
        <v>195</v>
      </c>
      <c r="AV541" s="72" t="s">
        <v>194</v>
      </c>
      <c r="AY541" s="72" t="s">
        <v>191</v>
      </c>
      <c r="AZ541">
        <v>230</v>
      </c>
      <c r="BA541" s="72" t="s">
        <v>93</v>
      </c>
      <c r="BB541" s="72" t="s">
        <v>194</v>
      </c>
      <c r="BD541" s="72" t="s">
        <v>191</v>
      </c>
      <c r="BE541" s="73">
        <v>0.11</v>
      </c>
      <c r="BF541" s="72" t="s">
        <v>191</v>
      </c>
      <c r="BG541" s="72" t="s">
        <v>196</v>
      </c>
      <c r="BH541" s="72" t="s">
        <v>176</v>
      </c>
      <c r="BI541" s="81" t="str">
        <f t="shared" si="35"/>
        <v xml:space="preserve">Turbidity </v>
      </c>
      <c r="BJ541" s="72" t="s">
        <v>191</v>
      </c>
      <c r="BN541">
        <v>58</v>
      </c>
      <c r="BO541">
        <v>24</v>
      </c>
      <c r="BP541" s="72" t="s">
        <v>194</v>
      </c>
      <c r="BR541" s="72" t="s">
        <v>194</v>
      </c>
      <c r="BT541">
        <v>20</v>
      </c>
      <c r="BU541">
        <v>4</v>
      </c>
      <c r="BV541" s="72" t="s">
        <v>191</v>
      </c>
      <c r="BW541" s="72" t="s">
        <v>197</v>
      </c>
      <c r="BX541" t="s">
        <v>5328</v>
      </c>
    </row>
    <row r="542" spans="1:76" x14ac:dyDescent="0.45">
      <c r="A542" t="s">
        <v>5329</v>
      </c>
      <c r="B542" t="s">
        <v>176</v>
      </c>
      <c r="C542" t="s">
        <v>600</v>
      </c>
      <c r="D542" t="s">
        <v>5330</v>
      </c>
      <c r="E542" t="s">
        <v>5331</v>
      </c>
      <c r="F542" t="s">
        <v>5332</v>
      </c>
      <c r="G542">
        <v>9</v>
      </c>
      <c r="H542" s="72" t="s">
        <v>5307</v>
      </c>
      <c r="I542" s="72" t="s">
        <v>182</v>
      </c>
      <c r="J542" s="72" t="s">
        <v>183</v>
      </c>
      <c r="K542" s="72" t="s">
        <v>4744</v>
      </c>
      <c r="L542" s="72" t="s">
        <v>4842</v>
      </c>
      <c r="M542" s="72" t="s">
        <v>4842</v>
      </c>
      <c r="N542" s="72"/>
      <c r="O542" s="72"/>
      <c r="P542" s="72" t="s">
        <v>5333</v>
      </c>
      <c r="Q542" s="72" t="s">
        <v>5334</v>
      </c>
      <c r="R542" s="72" t="s">
        <v>334</v>
      </c>
      <c r="S542" s="72" t="s">
        <v>5335</v>
      </c>
      <c r="T542" s="72" t="s">
        <v>5336</v>
      </c>
      <c r="U542" s="72" t="s">
        <v>226</v>
      </c>
      <c r="V542" s="72" t="s">
        <v>176</v>
      </c>
      <c r="W542">
        <v>150</v>
      </c>
      <c r="X542">
        <v>38</v>
      </c>
      <c r="Y542">
        <v>38</v>
      </c>
      <c r="Z542">
        <v>190</v>
      </c>
      <c r="AA542">
        <v>560</v>
      </c>
      <c r="AB542">
        <v>38</v>
      </c>
      <c r="AC542" s="72" t="s">
        <v>191</v>
      </c>
      <c r="AD542" s="72" t="s">
        <v>192</v>
      </c>
      <c r="AE542" s="72" t="s">
        <v>176</v>
      </c>
      <c r="AF542" s="81" t="str">
        <f t="shared" si="32"/>
        <v>Afridev Handpump</v>
      </c>
      <c r="AG542" s="72" t="s">
        <v>193</v>
      </c>
      <c r="AH542" s="72" t="s">
        <v>191</v>
      </c>
      <c r="AI542" s="72" t="s">
        <v>16432</v>
      </c>
      <c r="AL542" t="str">
        <f t="shared" si="33"/>
        <v>Protected</v>
      </c>
      <c r="AM542">
        <v>2004</v>
      </c>
      <c r="AN542" s="72" t="s">
        <v>191</v>
      </c>
      <c r="AQ542" t="str">
        <f t="shared" si="34"/>
        <v xml:space="preserve">Normal </v>
      </c>
      <c r="AR542" s="72" t="s">
        <v>191</v>
      </c>
      <c r="AS542">
        <v>3</v>
      </c>
      <c r="AT542">
        <v>90</v>
      </c>
      <c r="AU542" s="72" t="s">
        <v>195</v>
      </c>
      <c r="AV542" s="72" t="s">
        <v>194</v>
      </c>
      <c r="AY542" s="72" t="s">
        <v>191</v>
      </c>
      <c r="AZ542">
        <v>1323</v>
      </c>
      <c r="BA542" s="72" t="s">
        <v>93</v>
      </c>
      <c r="BB542" s="72" t="s">
        <v>194</v>
      </c>
      <c r="BD542" s="72" t="s">
        <v>191</v>
      </c>
      <c r="BE542" s="73">
        <v>0.04</v>
      </c>
      <c r="BF542" s="72" t="s">
        <v>191</v>
      </c>
      <c r="BG542" s="72" t="s">
        <v>196</v>
      </c>
      <c r="BH542" s="72" t="s">
        <v>176</v>
      </c>
      <c r="BI542" s="81" t="str">
        <f t="shared" si="35"/>
        <v xml:space="preserve">Turbidity </v>
      </c>
      <c r="BJ542" s="72" t="s">
        <v>191</v>
      </c>
      <c r="BN542">
        <v>59</v>
      </c>
      <c r="BO542">
        <v>24</v>
      </c>
      <c r="BP542" s="72" t="s">
        <v>194</v>
      </c>
      <c r="BR542" s="72" t="s">
        <v>194</v>
      </c>
      <c r="BT542">
        <v>20</v>
      </c>
      <c r="BU542">
        <v>5</v>
      </c>
      <c r="BV542" s="72" t="s">
        <v>191</v>
      </c>
      <c r="BW542" s="72" t="s">
        <v>197</v>
      </c>
      <c r="BX542" t="s">
        <v>5337</v>
      </c>
    </row>
    <row r="543" spans="1:76" x14ac:dyDescent="0.45">
      <c r="A543" t="s">
        <v>5338</v>
      </c>
      <c r="B543" t="s">
        <v>176</v>
      </c>
      <c r="C543" t="s">
        <v>736</v>
      </c>
      <c r="D543" t="s">
        <v>5339</v>
      </c>
      <c r="E543" t="s">
        <v>5340</v>
      </c>
      <c r="F543" t="s">
        <v>5341</v>
      </c>
      <c r="G543">
        <v>9</v>
      </c>
      <c r="H543" s="72" t="s">
        <v>5307</v>
      </c>
      <c r="I543" s="72" t="s">
        <v>182</v>
      </c>
      <c r="J543" s="72" t="s">
        <v>183</v>
      </c>
      <c r="K543" s="72" t="s">
        <v>4744</v>
      </c>
      <c r="L543" s="72" t="s">
        <v>4842</v>
      </c>
      <c r="M543" s="72" t="s">
        <v>4843</v>
      </c>
      <c r="N543" s="72"/>
      <c r="O543" s="72"/>
      <c r="P543" s="72" t="s">
        <v>5342</v>
      </c>
      <c r="Q543" s="72" t="s">
        <v>5343</v>
      </c>
      <c r="R543" s="72" t="s">
        <v>5344</v>
      </c>
      <c r="S543" s="72" t="s">
        <v>5345</v>
      </c>
      <c r="T543" s="72" t="s">
        <v>5346</v>
      </c>
      <c r="U543" s="72" t="s">
        <v>478</v>
      </c>
      <c r="V543" s="72" t="s">
        <v>176</v>
      </c>
      <c r="W543">
        <v>89</v>
      </c>
      <c r="X543">
        <v>71</v>
      </c>
      <c r="Y543">
        <v>71</v>
      </c>
      <c r="Z543">
        <v>44</v>
      </c>
      <c r="AA543">
        <v>355</v>
      </c>
      <c r="AB543">
        <v>90</v>
      </c>
      <c r="AC543" s="72" t="s">
        <v>191</v>
      </c>
      <c r="AD543" s="72" t="s">
        <v>192</v>
      </c>
      <c r="AE543" s="72" t="s">
        <v>176</v>
      </c>
      <c r="AF543" s="81" t="str">
        <f t="shared" si="32"/>
        <v>Afridev Handpump</v>
      </c>
      <c r="AG543" s="72" t="s">
        <v>193</v>
      </c>
      <c r="AH543" s="72" t="s">
        <v>191</v>
      </c>
      <c r="AI543" s="72" t="s">
        <v>16432</v>
      </c>
      <c r="AL543" t="str">
        <f t="shared" si="33"/>
        <v>Protected</v>
      </c>
      <c r="AM543">
        <v>2002</v>
      </c>
      <c r="AN543" s="72" t="s">
        <v>191</v>
      </c>
      <c r="AQ543" t="str">
        <f t="shared" si="34"/>
        <v xml:space="preserve">Normal </v>
      </c>
      <c r="AR543" s="72" t="s">
        <v>194</v>
      </c>
      <c r="AU543" s="72" t="s">
        <v>195</v>
      </c>
      <c r="AV543" s="72" t="s">
        <v>194</v>
      </c>
      <c r="AY543" s="72" t="s">
        <v>191</v>
      </c>
      <c r="AZ543">
        <v>522</v>
      </c>
      <c r="BA543" s="72" t="s">
        <v>93</v>
      </c>
      <c r="BB543" s="72" t="s">
        <v>194</v>
      </c>
      <c r="BD543" s="72" t="s">
        <v>191</v>
      </c>
      <c r="BE543" s="73">
        <v>0.64</v>
      </c>
      <c r="BF543" s="72" t="s">
        <v>191</v>
      </c>
      <c r="BG543" s="72" t="s">
        <v>196</v>
      </c>
      <c r="BH543" s="72" t="s">
        <v>176</v>
      </c>
      <c r="BI543" s="81" t="str">
        <f t="shared" si="35"/>
        <v xml:space="preserve">Turbidity </v>
      </c>
      <c r="BJ543" s="72" t="s">
        <v>191</v>
      </c>
      <c r="BN543">
        <v>53</v>
      </c>
      <c r="BO543">
        <v>24</v>
      </c>
      <c r="BP543" s="72" t="s">
        <v>194</v>
      </c>
      <c r="BR543" s="72" t="s">
        <v>194</v>
      </c>
      <c r="BT543">
        <v>20</v>
      </c>
      <c r="BU543">
        <v>100</v>
      </c>
      <c r="BV543" s="72" t="s">
        <v>191</v>
      </c>
      <c r="BW543" s="72" t="s">
        <v>197</v>
      </c>
      <c r="BX543" t="s">
        <v>5347</v>
      </c>
    </row>
    <row r="544" spans="1:76" x14ac:dyDescent="0.45">
      <c r="A544" t="s">
        <v>5348</v>
      </c>
      <c r="B544" t="s">
        <v>176</v>
      </c>
      <c r="C544" t="s">
        <v>339</v>
      </c>
      <c r="D544" t="s">
        <v>5349</v>
      </c>
      <c r="E544" t="s">
        <v>5350</v>
      </c>
      <c r="F544" t="s">
        <v>3336</v>
      </c>
      <c r="G544">
        <v>9</v>
      </c>
      <c r="H544" s="72" t="s">
        <v>5307</v>
      </c>
      <c r="I544" s="72" t="s">
        <v>182</v>
      </c>
      <c r="J544" s="72" t="s">
        <v>183</v>
      </c>
      <c r="K544" s="72" t="s">
        <v>4732</v>
      </c>
      <c r="L544" s="72" t="s">
        <v>4947</v>
      </c>
      <c r="M544" s="72" t="s">
        <v>5297</v>
      </c>
      <c r="N544" s="72"/>
      <c r="O544" s="72"/>
      <c r="P544" s="72" t="s">
        <v>5351</v>
      </c>
      <c r="Q544" s="72" t="s">
        <v>5352</v>
      </c>
      <c r="R544" s="72" t="s">
        <v>518</v>
      </c>
      <c r="S544" s="72" t="s">
        <v>5353</v>
      </c>
      <c r="T544" s="72" t="s">
        <v>5354</v>
      </c>
      <c r="U544" s="72" t="s">
        <v>251</v>
      </c>
      <c r="V544" s="72" t="s">
        <v>176</v>
      </c>
      <c r="W544">
        <v>60</v>
      </c>
      <c r="X544">
        <v>60</v>
      </c>
      <c r="Y544">
        <v>0</v>
      </c>
      <c r="Z544">
        <v>300</v>
      </c>
      <c r="AA544">
        <v>300</v>
      </c>
      <c r="AB544">
        <v>0</v>
      </c>
      <c r="AC544" s="72" t="s">
        <v>191</v>
      </c>
      <c r="AD544" s="72" t="s">
        <v>192</v>
      </c>
      <c r="AE544" s="72" t="s">
        <v>176</v>
      </c>
      <c r="AF544" s="81" t="str">
        <f t="shared" si="32"/>
        <v>Afridev Handpump</v>
      </c>
      <c r="AG544" s="72" t="s">
        <v>193</v>
      </c>
      <c r="AH544" s="72" t="s">
        <v>191</v>
      </c>
      <c r="AI544" s="72" t="s">
        <v>16432</v>
      </c>
      <c r="AL544" t="str">
        <f t="shared" si="33"/>
        <v>Protected</v>
      </c>
      <c r="AM544">
        <v>2013</v>
      </c>
      <c r="AN544" s="72" t="s">
        <v>194</v>
      </c>
      <c r="AO544" s="72" t="s">
        <v>549</v>
      </c>
      <c r="AP544" s="72" t="s">
        <v>176</v>
      </c>
      <c r="AQ544" t="str">
        <f t="shared" si="34"/>
        <v>Does not function Non functioning water point</v>
      </c>
      <c r="AR544" s="72" t="s">
        <v>191</v>
      </c>
      <c r="AS544">
        <v>1</v>
      </c>
      <c r="AT544">
        <v>365</v>
      </c>
      <c r="AU544" s="72" t="s">
        <v>194</v>
      </c>
      <c r="AV544" s="72" t="s">
        <v>194</v>
      </c>
      <c r="AY544" s="72" t="s">
        <v>194</v>
      </c>
      <c r="BB544" s="72" t="s">
        <v>194</v>
      </c>
      <c r="BD544" s="72" t="s">
        <v>194</v>
      </c>
      <c r="BE544"/>
      <c r="BF544" s="72" t="s">
        <v>191</v>
      </c>
      <c r="BG544" s="72" t="s">
        <v>196</v>
      </c>
      <c r="BH544" s="72" t="s">
        <v>176</v>
      </c>
      <c r="BI544" s="81" t="str">
        <f t="shared" si="35"/>
        <v xml:space="preserve">Turbidity </v>
      </c>
      <c r="BJ544" s="72" t="s">
        <v>194</v>
      </c>
      <c r="BN544">
        <v>0</v>
      </c>
      <c r="BO544">
        <v>0</v>
      </c>
      <c r="BP544" s="72" t="s">
        <v>194</v>
      </c>
      <c r="BR544" s="72" t="s">
        <v>194</v>
      </c>
      <c r="BT544">
        <v>0</v>
      </c>
      <c r="BU544">
        <v>0</v>
      </c>
      <c r="BV544" s="72" t="s">
        <v>194</v>
      </c>
      <c r="BW544" s="72" t="s">
        <v>550</v>
      </c>
      <c r="BX544" t="s">
        <v>5355</v>
      </c>
    </row>
    <row r="545" spans="1:76" x14ac:dyDescent="0.45">
      <c r="A545" t="s">
        <v>5356</v>
      </c>
      <c r="B545" t="s">
        <v>176</v>
      </c>
      <c r="C545" t="s">
        <v>297</v>
      </c>
      <c r="D545" t="s">
        <v>5357</v>
      </c>
      <c r="E545" t="s">
        <v>5358</v>
      </c>
      <c r="F545" t="s">
        <v>5359</v>
      </c>
      <c r="G545">
        <v>9</v>
      </c>
      <c r="H545" s="72" t="s">
        <v>5307</v>
      </c>
      <c r="I545" s="72" t="s">
        <v>182</v>
      </c>
      <c r="J545" s="72" t="s">
        <v>183</v>
      </c>
      <c r="K545" s="72" t="s">
        <v>4888</v>
      </c>
      <c r="L545" s="72" t="s">
        <v>5360</v>
      </c>
      <c r="M545" s="72" t="s">
        <v>5361</v>
      </c>
      <c r="N545" s="72"/>
      <c r="O545" s="72"/>
      <c r="P545" s="72" t="s">
        <v>5362</v>
      </c>
      <c r="Q545" s="72" t="s">
        <v>5363</v>
      </c>
      <c r="R545" s="72" t="s">
        <v>1578</v>
      </c>
      <c r="S545" s="72" t="s">
        <v>5364</v>
      </c>
      <c r="T545" s="72" t="s">
        <v>5365</v>
      </c>
      <c r="U545" s="72" t="s">
        <v>478</v>
      </c>
      <c r="V545" s="72" t="s">
        <v>176</v>
      </c>
      <c r="W545">
        <v>69</v>
      </c>
      <c r="X545">
        <v>69</v>
      </c>
      <c r="Y545">
        <v>0</v>
      </c>
      <c r="Z545">
        <v>345</v>
      </c>
      <c r="AA545">
        <v>345</v>
      </c>
      <c r="AB545">
        <v>0</v>
      </c>
      <c r="AC545" s="72" t="s">
        <v>191</v>
      </c>
      <c r="AD545" s="72" t="s">
        <v>192</v>
      </c>
      <c r="AE545" s="72" t="s">
        <v>176</v>
      </c>
      <c r="AF545" s="81" t="str">
        <f t="shared" si="32"/>
        <v>Afridev Handpump</v>
      </c>
      <c r="AG545" s="72" t="s">
        <v>193</v>
      </c>
      <c r="AH545" s="72" t="s">
        <v>191</v>
      </c>
      <c r="AI545" s="72" t="s">
        <v>16432</v>
      </c>
      <c r="AL545" t="str">
        <f t="shared" si="33"/>
        <v>Protected</v>
      </c>
      <c r="AM545">
        <v>1999</v>
      </c>
      <c r="AN545" s="72" t="s">
        <v>191</v>
      </c>
      <c r="AQ545" t="str">
        <f t="shared" si="34"/>
        <v xml:space="preserve">Poor </v>
      </c>
      <c r="AR545" s="72" t="s">
        <v>191</v>
      </c>
      <c r="AS545">
        <v>1</v>
      </c>
      <c r="AT545">
        <v>5</v>
      </c>
      <c r="AU545" s="72" t="s">
        <v>195</v>
      </c>
      <c r="AV545" s="72" t="s">
        <v>194</v>
      </c>
      <c r="AY545" s="72" t="s">
        <v>191</v>
      </c>
      <c r="AZ545">
        <v>1125</v>
      </c>
      <c r="BA545" s="72" t="s">
        <v>93</v>
      </c>
      <c r="BB545" s="72" t="s">
        <v>194</v>
      </c>
      <c r="BD545" s="72" t="s">
        <v>191</v>
      </c>
      <c r="BE545" s="73">
        <v>0.72</v>
      </c>
      <c r="BF545" s="72" t="s">
        <v>194</v>
      </c>
      <c r="BG545" s="80" t="s">
        <v>196</v>
      </c>
      <c r="BI545" s="81" t="str">
        <f t="shared" si="35"/>
        <v xml:space="preserve">Turbidity </v>
      </c>
      <c r="BN545">
        <v>120</v>
      </c>
      <c r="BO545">
        <v>24</v>
      </c>
      <c r="BP545" s="72" t="s">
        <v>194</v>
      </c>
      <c r="BR545" s="72" t="s">
        <v>194</v>
      </c>
      <c r="BT545">
        <v>40</v>
      </c>
      <c r="BU545">
        <v>4</v>
      </c>
      <c r="BV545" s="72" t="s">
        <v>191</v>
      </c>
      <c r="BW545" s="72" t="s">
        <v>227</v>
      </c>
      <c r="BX545" t="s">
        <v>5366</v>
      </c>
    </row>
    <row r="546" spans="1:76" x14ac:dyDescent="0.45">
      <c r="A546" t="s">
        <v>5367</v>
      </c>
      <c r="B546" t="s">
        <v>176</v>
      </c>
      <c r="C546" t="s">
        <v>339</v>
      </c>
      <c r="D546" t="s">
        <v>5368</v>
      </c>
      <c r="E546" t="s">
        <v>5369</v>
      </c>
      <c r="F546" t="s">
        <v>5370</v>
      </c>
      <c r="G546">
        <v>9</v>
      </c>
      <c r="H546" s="72" t="s">
        <v>5307</v>
      </c>
      <c r="I546" s="72" t="s">
        <v>182</v>
      </c>
      <c r="J546" s="72" t="s">
        <v>183</v>
      </c>
      <c r="K546" s="72" t="s">
        <v>4732</v>
      </c>
      <c r="L546" s="72" t="s">
        <v>4947</v>
      </c>
      <c r="M546" s="72" t="s">
        <v>5297</v>
      </c>
      <c r="N546" s="72"/>
      <c r="O546" s="72"/>
      <c r="P546" s="72" t="s">
        <v>5371</v>
      </c>
      <c r="Q546" s="72" t="s">
        <v>5372</v>
      </c>
      <c r="R546" s="72" t="s">
        <v>5373</v>
      </c>
      <c r="S546" s="72" t="s">
        <v>5374</v>
      </c>
      <c r="T546" s="72" t="s">
        <v>5375</v>
      </c>
      <c r="U546" s="72" t="s">
        <v>226</v>
      </c>
      <c r="V546" s="72" t="s">
        <v>176</v>
      </c>
      <c r="W546">
        <v>60</v>
      </c>
      <c r="X546">
        <v>0</v>
      </c>
      <c r="Y546">
        <v>60</v>
      </c>
      <c r="Z546">
        <v>300</v>
      </c>
      <c r="AA546">
        <v>0</v>
      </c>
      <c r="AB546">
        <v>300</v>
      </c>
      <c r="AC546" s="72" t="s">
        <v>194</v>
      </c>
      <c r="AF546" s="81" t="str">
        <f t="shared" si="32"/>
        <v/>
      </c>
      <c r="AJ546" s="72" t="s">
        <v>867</v>
      </c>
      <c r="AK546" s="72" t="s">
        <v>176</v>
      </c>
      <c r="AL546" t="str">
        <f t="shared" si="33"/>
        <v>Unprotected well</v>
      </c>
      <c r="AQ546" t="str">
        <f t="shared" si="34"/>
        <v xml:space="preserve"> </v>
      </c>
      <c r="BE546"/>
      <c r="BI546" s="81" t="str">
        <f t="shared" si="35"/>
        <v xml:space="preserve"> </v>
      </c>
      <c r="BX546" t="s">
        <v>5376</v>
      </c>
    </row>
    <row r="547" spans="1:76" x14ac:dyDescent="0.45">
      <c r="A547" t="s">
        <v>5377</v>
      </c>
      <c r="B547" t="s">
        <v>176</v>
      </c>
      <c r="C547" t="s">
        <v>736</v>
      </c>
      <c r="D547" t="s">
        <v>5378</v>
      </c>
      <c r="E547" t="s">
        <v>5379</v>
      </c>
      <c r="F547" t="s">
        <v>927</v>
      </c>
      <c r="G547">
        <v>9</v>
      </c>
      <c r="H547" s="72" t="s">
        <v>5307</v>
      </c>
      <c r="I547" s="72" t="s">
        <v>182</v>
      </c>
      <c r="J547" s="72" t="s">
        <v>183</v>
      </c>
      <c r="K547" s="72" t="s">
        <v>4744</v>
      </c>
      <c r="L547" s="72" t="s">
        <v>5380</v>
      </c>
      <c r="M547" s="72" t="s">
        <v>5381</v>
      </c>
      <c r="N547" s="72"/>
      <c r="O547" s="72"/>
      <c r="P547" s="72" t="s">
        <v>5382</v>
      </c>
      <c r="Q547" s="72" t="s">
        <v>5383</v>
      </c>
      <c r="R547" s="72" t="s">
        <v>280</v>
      </c>
      <c r="S547" s="72" t="s">
        <v>5384</v>
      </c>
      <c r="T547" s="72" t="s">
        <v>5385</v>
      </c>
      <c r="U547" s="72" t="s">
        <v>745</v>
      </c>
      <c r="V547" s="72" t="s">
        <v>176</v>
      </c>
      <c r="W547">
        <v>33</v>
      </c>
      <c r="X547">
        <v>33</v>
      </c>
      <c r="Y547">
        <v>0</v>
      </c>
      <c r="Z547">
        <v>500</v>
      </c>
      <c r="AA547">
        <v>500</v>
      </c>
      <c r="AB547">
        <v>0</v>
      </c>
      <c r="AC547" s="72" t="s">
        <v>191</v>
      </c>
      <c r="AD547" s="72" t="s">
        <v>192</v>
      </c>
      <c r="AE547" s="72" t="s">
        <v>176</v>
      </c>
      <c r="AF547" s="81" t="str">
        <f t="shared" si="32"/>
        <v>Afridev Handpump</v>
      </c>
      <c r="AG547" s="72" t="s">
        <v>193</v>
      </c>
      <c r="AH547" s="72" t="s">
        <v>191</v>
      </c>
      <c r="AI547" s="72" t="s">
        <v>16432</v>
      </c>
      <c r="AL547" t="str">
        <f t="shared" si="33"/>
        <v>Protected</v>
      </c>
      <c r="AM547">
        <v>2001</v>
      </c>
      <c r="AN547" s="72" t="s">
        <v>191</v>
      </c>
      <c r="AQ547" t="str">
        <f t="shared" si="34"/>
        <v xml:space="preserve">Normal </v>
      </c>
      <c r="AR547" s="72" t="s">
        <v>191</v>
      </c>
      <c r="AS547">
        <v>1</v>
      </c>
      <c r="AT547">
        <v>7</v>
      </c>
      <c r="AU547" s="72" t="s">
        <v>195</v>
      </c>
      <c r="AV547" s="72" t="s">
        <v>194</v>
      </c>
      <c r="AY547" s="72" t="s">
        <v>191</v>
      </c>
      <c r="AZ547">
        <v>523</v>
      </c>
      <c r="BA547" s="72" t="s">
        <v>93</v>
      </c>
      <c r="BB547" s="72" t="s">
        <v>194</v>
      </c>
      <c r="BD547" s="72" t="s">
        <v>191</v>
      </c>
      <c r="BE547" s="73">
        <v>0.42</v>
      </c>
      <c r="BF547" s="72" t="s">
        <v>191</v>
      </c>
      <c r="BG547" s="72" t="s">
        <v>196</v>
      </c>
      <c r="BH547" s="72" t="s">
        <v>176</v>
      </c>
      <c r="BI547" s="81" t="str">
        <f t="shared" si="35"/>
        <v xml:space="preserve">Turbidity </v>
      </c>
      <c r="BJ547" s="72" t="s">
        <v>191</v>
      </c>
      <c r="BN547">
        <v>50</v>
      </c>
      <c r="BO547">
        <v>24</v>
      </c>
      <c r="BP547" s="72" t="s">
        <v>194</v>
      </c>
      <c r="BR547" s="72" t="s">
        <v>194</v>
      </c>
      <c r="BT547">
        <v>25</v>
      </c>
      <c r="BU547">
        <v>150</v>
      </c>
      <c r="BV547" s="72" t="s">
        <v>191</v>
      </c>
      <c r="BW547" s="72" t="s">
        <v>197</v>
      </c>
      <c r="BX547" t="s">
        <v>5386</v>
      </c>
    </row>
    <row r="548" spans="1:76" x14ac:dyDescent="0.45">
      <c r="A548" t="s">
        <v>5387</v>
      </c>
      <c r="B548" t="s">
        <v>176</v>
      </c>
      <c r="C548" t="s">
        <v>297</v>
      </c>
      <c r="D548" t="s">
        <v>5388</v>
      </c>
      <c r="E548" t="s">
        <v>5389</v>
      </c>
      <c r="F548" t="s">
        <v>1575</v>
      </c>
      <c r="G548">
        <v>9</v>
      </c>
      <c r="H548" s="72" t="s">
        <v>5307</v>
      </c>
      <c r="I548" s="72" t="s">
        <v>182</v>
      </c>
      <c r="J548" s="72" t="s">
        <v>183</v>
      </c>
      <c r="K548" s="72" t="s">
        <v>4888</v>
      </c>
      <c r="L548" s="72" t="s">
        <v>5360</v>
      </c>
      <c r="M548" s="72" t="s">
        <v>5361</v>
      </c>
      <c r="N548" s="72"/>
      <c r="O548" s="72"/>
      <c r="P548" s="72" t="s">
        <v>5390</v>
      </c>
      <c r="Q548" s="72" t="s">
        <v>5391</v>
      </c>
      <c r="R548" s="72" t="s">
        <v>1578</v>
      </c>
      <c r="S548" s="72" t="s">
        <v>5392</v>
      </c>
      <c r="T548" s="72" t="s">
        <v>5393</v>
      </c>
      <c r="U548" s="72" t="s">
        <v>745</v>
      </c>
      <c r="V548" s="72" t="s">
        <v>176</v>
      </c>
      <c r="W548">
        <v>60</v>
      </c>
      <c r="X548">
        <v>60</v>
      </c>
      <c r="Y548">
        <v>0</v>
      </c>
      <c r="Z548">
        <v>300</v>
      </c>
      <c r="AA548">
        <v>300</v>
      </c>
      <c r="AB548">
        <v>0</v>
      </c>
      <c r="AC548" s="72" t="s">
        <v>191</v>
      </c>
      <c r="AD548" s="72" t="s">
        <v>192</v>
      </c>
      <c r="AE548" s="72" t="s">
        <v>176</v>
      </c>
      <c r="AF548" s="81" t="str">
        <f t="shared" si="32"/>
        <v>Afridev Handpump</v>
      </c>
      <c r="AG548" s="72" t="s">
        <v>193</v>
      </c>
      <c r="AH548" s="72" t="s">
        <v>191</v>
      </c>
      <c r="AI548" s="72" t="s">
        <v>16432</v>
      </c>
      <c r="AL548" t="str">
        <f t="shared" si="33"/>
        <v>Protected</v>
      </c>
      <c r="AM548">
        <v>2004</v>
      </c>
      <c r="AN548" s="72" t="s">
        <v>191</v>
      </c>
      <c r="AQ548" t="str">
        <f t="shared" si="34"/>
        <v xml:space="preserve">Normal </v>
      </c>
      <c r="AR548" s="72" t="s">
        <v>194</v>
      </c>
      <c r="AU548" s="72" t="s">
        <v>195</v>
      </c>
      <c r="AV548" s="72" t="s">
        <v>194</v>
      </c>
      <c r="AY548" s="72" t="s">
        <v>191</v>
      </c>
      <c r="AZ548">
        <v>1126</v>
      </c>
      <c r="BA548" s="72" t="s">
        <v>93</v>
      </c>
      <c r="BB548" s="72" t="s">
        <v>194</v>
      </c>
      <c r="BD548" s="72" t="s">
        <v>191</v>
      </c>
      <c r="BE548" s="73">
        <v>1.1599999999999999</v>
      </c>
      <c r="BF548" s="72" t="s">
        <v>194</v>
      </c>
      <c r="BG548" s="80" t="s">
        <v>196</v>
      </c>
      <c r="BI548" s="81" t="str">
        <f t="shared" si="35"/>
        <v xml:space="preserve">Turbidity </v>
      </c>
      <c r="BN548">
        <v>50</v>
      </c>
      <c r="BO548">
        <v>24</v>
      </c>
      <c r="BP548" s="72" t="s">
        <v>194</v>
      </c>
      <c r="BR548" s="72" t="s">
        <v>194</v>
      </c>
      <c r="BT548">
        <v>40</v>
      </c>
      <c r="BU548">
        <v>4</v>
      </c>
      <c r="BV548" s="72" t="s">
        <v>191</v>
      </c>
      <c r="BW548" s="72" t="s">
        <v>197</v>
      </c>
      <c r="BX548" t="s">
        <v>5394</v>
      </c>
    </row>
    <row r="549" spans="1:76" x14ac:dyDescent="0.45">
      <c r="A549" t="s">
        <v>5395</v>
      </c>
      <c r="B549" t="s">
        <v>176</v>
      </c>
      <c r="C549" t="s">
        <v>736</v>
      </c>
      <c r="D549" t="s">
        <v>5396</v>
      </c>
      <c r="E549" t="s">
        <v>5397</v>
      </c>
      <c r="F549" t="s">
        <v>5398</v>
      </c>
      <c r="G549">
        <v>9</v>
      </c>
      <c r="H549" s="72" t="s">
        <v>5307</v>
      </c>
      <c r="I549" s="72" t="s">
        <v>182</v>
      </c>
      <c r="J549" s="72" t="s">
        <v>183</v>
      </c>
      <c r="K549" s="72" t="s">
        <v>4744</v>
      </c>
      <c r="L549" s="72" t="s">
        <v>5380</v>
      </c>
      <c r="M549" s="72" t="s">
        <v>5381</v>
      </c>
      <c r="N549" s="72"/>
      <c r="O549" s="72"/>
      <c r="P549" s="72" t="s">
        <v>5399</v>
      </c>
      <c r="Q549" s="72" t="s">
        <v>5400</v>
      </c>
      <c r="R549" s="72" t="s">
        <v>898</v>
      </c>
      <c r="S549" s="72" t="s">
        <v>5401</v>
      </c>
      <c r="T549" s="72" t="s">
        <v>5402</v>
      </c>
      <c r="U549" s="72" t="s">
        <v>226</v>
      </c>
      <c r="V549" s="72" t="s">
        <v>176</v>
      </c>
      <c r="W549">
        <v>33</v>
      </c>
      <c r="X549">
        <v>33</v>
      </c>
      <c r="Y549">
        <v>33</v>
      </c>
      <c r="Z549">
        <v>235</v>
      </c>
      <c r="AA549">
        <v>500</v>
      </c>
      <c r="AB549">
        <v>235</v>
      </c>
      <c r="AC549" s="72" t="s">
        <v>194</v>
      </c>
      <c r="AF549" s="81" t="str">
        <f t="shared" si="32"/>
        <v/>
      </c>
      <c r="AJ549" s="72" t="s">
        <v>867</v>
      </c>
      <c r="AK549" s="72" t="s">
        <v>176</v>
      </c>
      <c r="AL549" t="str">
        <f t="shared" si="33"/>
        <v>Unprotected well</v>
      </c>
      <c r="AQ549" t="str">
        <f t="shared" si="34"/>
        <v xml:space="preserve"> </v>
      </c>
      <c r="BE549"/>
      <c r="BI549" s="81" t="str">
        <f t="shared" si="35"/>
        <v xml:space="preserve"> </v>
      </c>
      <c r="BX549" t="s">
        <v>5403</v>
      </c>
    </row>
    <row r="550" spans="1:76" x14ac:dyDescent="0.45">
      <c r="A550" t="s">
        <v>5404</v>
      </c>
      <c r="B550" t="s">
        <v>176</v>
      </c>
      <c r="C550" t="s">
        <v>600</v>
      </c>
      <c r="D550" t="s">
        <v>5405</v>
      </c>
      <c r="E550" t="s">
        <v>5406</v>
      </c>
      <c r="F550" t="s">
        <v>3997</v>
      </c>
      <c r="G550">
        <v>9</v>
      </c>
      <c r="H550" s="72" t="s">
        <v>5307</v>
      </c>
      <c r="I550" s="72" t="s">
        <v>182</v>
      </c>
      <c r="J550" s="72" t="s">
        <v>183</v>
      </c>
      <c r="K550" s="72" t="s">
        <v>4744</v>
      </c>
      <c r="L550" s="72" t="s">
        <v>5380</v>
      </c>
      <c r="M550" s="72" t="s">
        <v>5407</v>
      </c>
      <c r="N550" s="72"/>
      <c r="O550" s="72"/>
      <c r="P550" s="72" t="s">
        <v>5408</v>
      </c>
      <c r="Q550" s="72" t="s">
        <v>5409</v>
      </c>
      <c r="R550" s="72" t="s">
        <v>5410</v>
      </c>
      <c r="S550" s="72" t="s">
        <v>5411</v>
      </c>
      <c r="T550" s="72" t="s">
        <v>5412</v>
      </c>
      <c r="U550" s="72" t="s">
        <v>176</v>
      </c>
      <c r="V550" s="72" t="s">
        <v>2726</v>
      </c>
      <c r="W550">
        <v>636</v>
      </c>
      <c r="X550">
        <v>318</v>
      </c>
      <c r="Y550">
        <v>318</v>
      </c>
      <c r="Z550">
        <v>1595</v>
      </c>
      <c r="AA550">
        <v>1595</v>
      </c>
      <c r="AB550">
        <v>1595</v>
      </c>
      <c r="AC550" s="72" t="s">
        <v>194</v>
      </c>
      <c r="AF550" s="81" t="str">
        <f t="shared" si="32"/>
        <v/>
      </c>
      <c r="AJ550" s="72" t="s">
        <v>867</v>
      </c>
      <c r="AK550" s="72" t="s">
        <v>176</v>
      </c>
      <c r="AL550" t="str">
        <f t="shared" si="33"/>
        <v>Unprotected well</v>
      </c>
      <c r="AQ550" t="str">
        <f t="shared" si="34"/>
        <v xml:space="preserve"> </v>
      </c>
      <c r="BE550"/>
      <c r="BI550" s="81" t="str">
        <f t="shared" si="35"/>
        <v xml:space="preserve"> </v>
      </c>
      <c r="BX550" t="s">
        <v>5413</v>
      </c>
    </row>
    <row r="551" spans="1:76" x14ac:dyDescent="0.45">
      <c r="A551" t="s">
        <v>5414</v>
      </c>
      <c r="B551" t="s">
        <v>176</v>
      </c>
      <c r="C551" t="s">
        <v>297</v>
      </c>
      <c r="D551" t="s">
        <v>5415</v>
      </c>
      <c r="E551" t="s">
        <v>5416</v>
      </c>
      <c r="F551" t="s">
        <v>5417</v>
      </c>
      <c r="G551">
        <v>9</v>
      </c>
      <c r="H551" s="72" t="s">
        <v>5307</v>
      </c>
      <c r="I551" s="72" t="s">
        <v>182</v>
      </c>
      <c r="J551" s="72" t="s">
        <v>183</v>
      </c>
      <c r="K551" s="72" t="s">
        <v>4888</v>
      </c>
      <c r="L551" s="72" t="s">
        <v>5360</v>
      </c>
      <c r="M551" s="72" t="s">
        <v>5360</v>
      </c>
      <c r="N551" s="72"/>
      <c r="O551" s="72"/>
      <c r="P551" s="72" t="s">
        <v>5418</v>
      </c>
      <c r="Q551" s="72" t="s">
        <v>5419</v>
      </c>
      <c r="R551" s="72" t="s">
        <v>5246</v>
      </c>
      <c r="S551" s="72" t="s">
        <v>5420</v>
      </c>
      <c r="T551" s="72" t="s">
        <v>5421</v>
      </c>
      <c r="U551" s="72" t="s">
        <v>478</v>
      </c>
      <c r="V551" s="72" t="s">
        <v>176</v>
      </c>
      <c r="W551">
        <v>55</v>
      </c>
      <c r="X551">
        <v>55</v>
      </c>
      <c r="Y551">
        <v>0</v>
      </c>
      <c r="Z551">
        <v>275</v>
      </c>
      <c r="AA551">
        <v>275</v>
      </c>
      <c r="AB551">
        <v>0</v>
      </c>
      <c r="AC551" s="72" t="s">
        <v>191</v>
      </c>
      <c r="AD551" s="72" t="s">
        <v>192</v>
      </c>
      <c r="AE551" s="72" t="s">
        <v>176</v>
      </c>
      <c r="AF551" s="81" t="str">
        <f t="shared" si="32"/>
        <v>Afridev Handpump</v>
      </c>
      <c r="AG551" s="72" t="s">
        <v>193</v>
      </c>
      <c r="AH551" s="72" t="s">
        <v>191</v>
      </c>
      <c r="AI551" s="72" t="s">
        <v>16432</v>
      </c>
      <c r="AL551" t="str">
        <f t="shared" si="33"/>
        <v>Protected</v>
      </c>
      <c r="AM551">
        <v>1999</v>
      </c>
      <c r="AN551" s="72" t="s">
        <v>191</v>
      </c>
      <c r="AQ551" t="str">
        <f t="shared" si="34"/>
        <v xml:space="preserve">Poor </v>
      </c>
      <c r="AR551" s="72" t="s">
        <v>191</v>
      </c>
      <c r="AS551">
        <v>5</v>
      </c>
      <c r="AT551">
        <v>10</v>
      </c>
      <c r="AU551" s="72" t="s">
        <v>195</v>
      </c>
      <c r="AV551" s="72" t="s">
        <v>194</v>
      </c>
      <c r="AY551" s="72" t="s">
        <v>191</v>
      </c>
      <c r="AZ551">
        <v>1127</v>
      </c>
      <c r="BA551" s="72" t="s">
        <v>93</v>
      </c>
      <c r="BB551" s="72" t="s">
        <v>194</v>
      </c>
      <c r="BD551" s="72" t="s">
        <v>191</v>
      </c>
      <c r="BE551" s="73">
        <v>2.2200000000000002</v>
      </c>
      <c r="BF551" s="72" t="s">
        <v>194</v>
      </c>
      <c r="BG551" s="80" t="s">
        <v>196</v>
      </c>
      <c r="BI551" s="81" t="str">
        <f t="shared" si="35"/>
        <v xml:space="preserve">Turbidity </v>
      </c>
      <c r="BN551">
        <v>45</v>
      </c>
      <c r="BO551">
        <v>24</v>
      </c>
      <c r="BP551" s="72" t="s">
        <v>194</v>
      </c>
      <c r="BR551" s="72" t="s">
        <v>194</v>
      </c>
      <c r="BT551">
        <v>25</v>
      </c>
      <c r="BU551">
        <v>5</v>
      </c>
      <c r="BV551" s="72" t="s">
        <v>191</v>
      </c>
      <c r="BW551" s="72" t="s">
        <v>227</v>
      </c>
      <c r="BX551" t="s">
        <v>5422</v>
      </c>
    </row>
    <row r="552" spans="1:76" x14ac:dyDescent="0.45">
      <c r="A552" t="s">
        <v>5423</v>
      </c>
      <c r="B552" t="s">
        <v>176</v>
      </c>
      <c r="C552" t="s">
        <v>265</v>
      </c>
      <c r="D552" t="s">
        <v>5424</v>
      </c>
      <c r="E552" t="s">
        <v>5425</v>
      </c>
      <c r="F552" t="s">
        <v>5426</v>
      </c>
      <c r="G552">
        <v>9</v>
      </c>
      <c r="H552" s="72" t="s">
        <v>5307</v>
      </c>
      <c r="I552" s="72" t="s">
        <v>182</v>
      </c>
      <c r="J552" s="72" t="s">
        <v>183</v>
      </c>
      <c r="K552" s="72" t="s">
        <v>4732</v>
      </c>
      <c r="L552" s="72" t="s">
        <v>5288</v>
      </c>
      <c r="M552" s="72" t="s">
        <v>5427</v>
      </c>
      <c r="N552" s="72"/>
      <c r="O552" s="72"/>
      <c r="P552" s="72" t="s">
        <v>5428</v>
      </c>
      <c r="Q552" s="72" t="s">
        <v>5429</v>
      </c>
      <c r="R552" s="72" t="s">
        <v>919</v>
      </c>
      <c r="S552" s="72" t="s">
        <v>5430</v>
      </c>
      <c r="T552" s="72" t="s">
        <v>5427</v>
      </c>
      <c r="U552" s="72" t="s">
        <v>478</v>
      </c>
      <c r="V552" s="72" t="s">
        <v>176</v>
      </c>
      <c r="W552">
        <v>350</v>
      </c>
      <c r="X552">
        <v>340</v>
      </c>
      <c r="Y552">
        <v>10</v>
      </c>
      <c r="Z552">
        <v>50</v>
      </c>
      <c r="AA552">
        <v>1700</v>
      </c>
      <c r="AB552">
        <v>50</v>
      </c>
      <c r="AC552" s="72" t="s">
        <v>194</v>
      </c>
      <c r="AF552" s="81" t="str">
        <f t="shared" si="32"/>
        <v/>
      </c>
      <c r="AJ552" s="72" t="s">
        <v>867</v>
      </c>
      <c r="AK552" s="72" t="s">
        <v>176</v>
      </c>
      <c r="AL552" t="str">
        <f t="shared" si="33"/>
        <v>Unprotected well</v>
      </c>
      <c r="AQ552" t="str">
        <f t="shared" si="34"/>
        <v xml:space="preserve"> </v>
      </c>
      <c r="BE552"/>
      <c r="BI552" s="81" t="str">
        <f t="shared" si="35"/>
        <v xml:space="preserve"> </v>
      </c>
      <c r="BX552" t="s">
        <v>5431</v>
      </c>
    </row>
    <row r="553" spans="1:76" x14ac:dyDescent="0.45">
      <c r="A553" t="s">
        <v>5432</v>
      </c>
      <c r="B553" t="s">
        <v>176</v>
      </c>
      <c r="C553" t="s">
        <v>600</v>
      </c>
      <c r="D553" t="s">
        <v>5433</v>
      </c>
      <c r="E553" t="s">
        <v>5434</v>
      </c>
      <c r="F553" t="s">
        <v>5435</v>
      </c>
      <c r="G553">
        <v>9</v>
      </c>
      <c r="H553" s="72" t="s">
        <v>5307</v>
      </c>
      <c r="I553" s="72" t="s">
        <v>182</v>
      </c>
      <c r="J553" s="72" t="s">
        <v>183</v>
      </c>
      <c r="K553" s="72" t="s">
        <v>4744</v>
      </c>
      <c r="L553" s="72" t="s">
        <v>5380</v>
      </c>
      <c r="M553" s="72" t="s">
        <v>5436</v>
      </c>
      <c r="N553" s="72"/>
      <c r="O553" s="72"/>
      <c r="P553" s="72" t="s">
        <v>5437</v>
      </c>
      <c r="Q553" s="72" t="s">
        <v>5438</v>
      </c>
      <c r="R553" s="72" t="s">
        <v>5439</v>
      </c>
      <c r="S553" s="72" t="s">
        <v>5440</v>
      </c>
      <c r="T553" s="72" t="s">
        <v>5441</v>
      </c>
      <c r="U553" s="72" t="s">
        <v>226</v>
      </c>
      <c r="V553" s="72" t="s">
        <v>176</v>
      </c>
      <c r="W553">
        <v>150</v>
      </c>
      <c r="X553">
        <v>150</v>
      </c>
      <c r="Y553">
        <v>0</v>
      </c>
      <c r="Z553">
        <v>750</v>
      </c>
      <c r="AA553">
        <v>750</v>
      </c>
      <c r="AB553">
        <v>0</v>
      </c>
      <c r="AC553" s="72" t="s">
        <v>191</v>
      </c>
      <c r="AD553" s="72" t="s">
        <v>192</v>
      </c>
      <c r="AE553" s="72" t="s">
        <v>176</v>
      </c>
      <c r="AF553" s="81" t="str">
        <f t="shared" si="32"/>
        <v>Afridev Handpump</v>
      </c>
      <c r="AG553" s="72" t="s">
        <v>193</v>
      </c>
      <c r="AH553" s="72" t="s">
        <v>191</v>
      </c>
      <c r="AI553" s="72" t="s">
        <v>16432</v>
      </c>
      <c r="AL553" t="str">
        <f t="shared" si="33"/>
        <v>Protected</v>
      </c>
      <c r="AM553">
        <v>2013</v>
      </c>
      <c r="AN553" s="72" t="s">
        <v>191</v>
      </c>
      <c r="AQ553" t="str">
        <f t="shared" si="34"/>
        <v xml:space="preserve">Normal </v>
      </c>
      <c r="AR553" s="72" t="s">
        <v>194</v>
      </c>
      <c r="AU553" s="72" t="s">
        <v>195</v>
      </c>
      <c r="AV553" s="72" t="s">
        <v>194</v>
      </c>
      <c r="AY553" s="72" t="s">
        <v>191</v>
      </c>
      <c r="AZ553">
        <v>1324</v>
      </c>
      <c r="BA553" s="72" t="s">
        <v>93</v>
      </c>
      <c r="BB553" s="72" t="s">
        <v>194</v>
      </c>
      <c r="BD553" s="72" t="s">
        <v>191</v>
      </c>
      <c r="BE553" s="73">
        <v>0.16</v>
      </c>
      <c r="BF553" s="72" t="s">
        <v>191</v>
      </c>
      <c r="BG553" s="72" t="s">
        <v>196</v>
      </c>
      <c r="BH553" s="72" t="s">
        <v>176</v>
      </c>
      <c r="BI553" s="81" t="str">
        <f t="shared" si="35"/>
        <v xml:space="preserve">Turbidity </v>
      </c>
      <c r="BJ553" s="72" t="s">
        <v>191</v>
      </c>
      <c r="BN553">
        <v>46</v>
      </c>
      <c r="BO553">
        <v>24</v>
      </c>
      <c r="BP553" s="72" t="s">
        <v>194</v>
      </c>
      <c r="BR553" s="72" t="s">
        <v>194</v>
      </c>
      <c r="BT553">
        <v>20</v>
      </c>
      <c r="BU553">
        <v>6</v>
      </c>
      <c r="BV553" s="72" t="s">
        <v>191</v>
      </c>
      <c r="BW553" s="72" t="s">
        <v>197</v>
      </c>
      <c r="BX553" t="s">
        <v>5442</v>
      </c>
    </row>
    <row r="554" spans="1:76" x14ac:dyDescent="0.45">
      <c r="A554" t="s">
        <v>5443</v>
      </c>
      <c r="B554" t="s">
        <v>176</v>
      </c>
      <c r="C554" t="s">
        <v>996</v>
      </c>
      <c r="D554" t="s">
        <v>5444</v>
      </c>
      <c r="E554" t="s">
        <v>5445</v>
      </c>
      <c r="F554" t="s">
        <v>3384</v>
      </c>
      <c r="G554">
        <v>9</v>
      </c>
      <c r="H554" s="72" t="s">
        <v>5307</v>
      </c>
      <c r="I554" s="72" t="s">
        <v>182</v>
      </c>
      <c r="J554" s="72" t="s">
        <v>183</v>
      </c>
      <c r="K554" s="72" t="s">
        <v>220</v>
      </c>
      <c r="L554" s="72" t="s">
        <v>220</v>
      </c>
      <c r="M554" s="72" t="s">
        <v>225</v>
      </c>
      <c r="N554" s="72"/>
      <c r="O554" s="72"/>
      <c r="P554" s="72" t="s">
        <v>5446</v>
      </c>
      <c r="Q554" s="72" t="s">
        <v>5447</v>
      </c>
      <c r="R554" s="72" t="s">
        <v>1560</v>
      </c>
      <c r="S554" s="72" t="s">
        <v>5448</v>
      </c>
      <c r="T554" s="72" t="s">
        <v>5449</v>
      </c>
      <c r="U554" s="72" t="s">
        <v>251</v>
      </c>
      <c r="V554" s="72" t="s">
        <v>176</v>
      </c>
      <c r="W554">
        <v>55</v>
      </c>
      <c r="X554">
        <v>55</v>
      </c>
      <c r="Y554">
        <v>0</v>
      </c>
      <c r="Z554">
        <v>185</v>
      </c>
      <c r="AA554">
        <v>185</v>
      </c>
      <c r="AB554">
        <v>0</v>
      </c>
      <c r="AC554" s="72" t="s">
        <v>191</v>
      </c>
      <c r="AD554" s="72" t="s">
        <v>192</v>
      </c>
      <c r="AE554" s="72" t="s">
        <v>176</v>
      </c>
      <c r="AF554" s="81" t="str">
        <f t="shared" si="32"/>
        <v>Afridev Handpump</v>
      </c>
      <c r="AG554" s="72" t="s">
        <v>193</v>
      </c>
      <c r="AH554" s="72" t="s">
        <v>191</v>
      </c>
      <c r="AI554" s="72" t="s">
        <v>16432</v>
      </c>
      <c r="AL554" t="str">
        <f t="shared" si="33"/>
        <v>Protected</v>
      </c>
      <c r="AM554">
        <v>2002</v>
      </c>
      <c r="AN554" s="72" t="s">
        <v>194</v>
      </c>
      <c r="AO554" s="72" t="s">
        <v>549</v>
      </c>
      <c r="AP554" s="72" t="s">
        <v>176</v>
      </c>
      <c r="AQ554" t="str">
        <f t="shared" si="34"/>
        <v>Does not function Non functioning water point</v>
      </c>
      <c r="AR554" s="72" t="s">
        <v>191</v>
      </c>
      <c r="AS554">
        <v>1</v>
      </c>
      <c r="AT554">
        <v>365</v>
      </c>
      <c r="AU554" s="72" t="s">
        <v>194</v>
      </c>
      <c r="AV554" s="72" t="s">
        <v>194</v>
      </c>
      <c r="AY554" s="72" t="s">
        <v>194</v>
      </c>
      <c r="BB554" s="72" t="s">
        <v>194</v>
      </c>
      <c r="BD554" s="72" t="s">
        <v>194</v>
      </c>
      <c r="BE554"/>
      <c r="BF554" s="72" t="s">
        <v>381</v>
      </c>
      <c r="BG554" s="80" t="s">
        <v>196</v>
      </c>
      <c r="BI554" s="81" t="str">
        <f t="shared" si="35"/>
        <v xml:space="preserve">Turbidity </v>
      </c>
      <c r="BN554">
        <v>0</v>
      </c>
      <c r="BO554">
        <v>0</v>
      </c>
      <c r="BP554" s="72" t="s">
        <v>194</v>
      </c>
      <c r="BR554" s="72" t="s">
        <v>194</v>
      </c>
      <c r="BT554">
        <v>0</v>
      </c>
      <c r="BU554">
        <v>0</v>
      </c>
      <c r="BV554" s="72" t="s">
        <v>194</v>
      </c>
      <c r="BW554" s="72" t="s">
        <v>550</v>
      </c>
      <c r="BX554" t="s">
        <v>5450</v>
      </c>
    </row>
    <row r="555" spans="1:76" x14ac:dyDescent="0.45">
      <c r="A555" t="s">
        <v>5451</v>
      </c>
      <c r="B555" t="s">
        <v>176</v>
      </c>
      <c r="C555" t="s">
        <v>339</v>
      </c>
      <c r="D555" t="s">
        <v>5452</v>
      </c>
      <c r="E555" t="s">
        <v>5453</v>
      </c>
      <c r="F555" t="s">
        <v>750</v>
      </c>
      <c r="G555">
        <v>9</v>
      </c>
      <c r="H555" s="72" t="s">
        <v>5307</v>
      </c>
      <c r="I555" s="72" t="s">
        <v>182</v>
      </c>
      <c r="J555" s="72" t="s">
        <v>183</v>
      </c>
      <c r="K555" s="72" t="s">
        <v>4732</v>
      </c>
      <c r="L555" s="72" t="s">
        <v>4947</v>
      </c>
      <c r="M555" s="72" t="s">
        <v>2588</v>
      </c>
      <c r="N555" s="72"/>
      <c r="O555" s="72"/>
      <c r="P555" s="72" t="s">
        <v>5454</v>
      </c>
      <c r="Q555" s="72" t="s">
        <v>5455</v>
      </c>
      <c r="R555" s="72" t="s">
        <v>3050</v>
      </c>
      <c r="S555" s="72" t="s">
        <v>5456</v>
      </c>
      <c r="T555" s="72" t="s">
        <v>4947</v>
      </c>
      <c r="U555" s="72" t="s">
        <v>251</v>
      </c>
      <c r="V555" s="72" t="s">
        <v>176</v>
      </c>
      <c r="W555">
        <v>200</v>
      </c>
      <c r="X555">
        <v>200</v>
      </c>
      <c r="Y555">
        <v>0</v>
      </c>
      <c r="Z555">
        <v>1000</v>
      </c>
      <c r="AA555">
        <v>1000</v>
      </c>
      <c r="AB555">
        <v>0</v>
      </c>
      <c r="AC555" s="72" t="s">
        <v>191</v>
      </c>
      <c r="AD555" s="72" t="s">
        <v>192</v>
      </c>
      <c r="AE555" s="72" t="s">
        <v>176</v>
      </c>
      <c r="AF555" s="81" t="str">
        <f t="shared" si="32"/>
        <v>Afridev Handpump</v>
      </c>
      <c r="AG555" s="72" t="s">
        <v>193</v>
      </c>
      <c r="AH555" s="72" t="s">
        <v>191</v>
      </c>
      <c r="AI555" s="72" t="s">
        <v>16432</v>
      </c>
      <c r="AL555" t="str">
        <f t="shared" si="33"/>
        <v>Protected</v>
      </c>
      <c r="AM555">
        <v>2000</v>
      </c>
      <c r="AN555" s="72" t="s">
        <v>191</v>
      </c>
      <c r="AQ555" t="str">
        <f t="shared" si="34"/>
        <v xml:space="preserve">Normal </v>
      </c>
      <c r="AR555" s="72" t="s">
        <v>191</v>
      </c>
      <c r="AS555">
        <v>2</v>
      </c>
      <c r="AT555">
        <v>2</v>
      </c>
      <c r="AU555" s="72" t="s">
        <v>195</v>
      </c>
      <c r="AV555" s="72" t="s">
        <v>194</v>
      </c>
      <c r="AY555" s="72" t="s">
        <v>191</v>
      </c>
      <c r="AZ555">
        <v>1442</v>
      </c>
      <c r="BA555" s="72" t="s">
        <v>93</v>
      </c>
      <c r="BB555" s="72" t="s">
        <v>194</v>
      </c>
      <c r="BD555" s="72" t="s">
        <v>191</v>
      </c>
      <c r="BE555" s="73">
        <v>0.33</v>
      </c>
      <c r="BF555" s="72" t="s">
        <v>191</v>
      </c>
      <c r="BG555" s="72" t="s">
        <v>196</v>
      </c>
      <c r="BH555" s="72" t="s">
        <v>176</v>
      </c>
      <c r="BI555" s="81" t="str">
        <f t="shared" si="35"/>
        <v xml:space="preserve">Turbidity </v>
      </c>
      <c r="BJ555" s="72" t="s">
        <v>191</v>
      </c>
      <c r="BN555">
        <v>72</v>
      </c>
      <c r="BO555">
        <v>24</v>
      </c>
      <c r="BP555" s="72" t="s">
        <v>194</v>
      </c>
      <c r="BR555" s="72" t="s">
        <v>194</v>
      </c>
      <c r="BT555">
        <v>40</v>
      </c>
      <c r="BU555">
        <v>240</v>
      </c>
      <c r="BV555" s="72" t="s">
        <v>191</v>
      </c>
      <c r="BW555" s="72" t="s">
        <v>197</v>
      </c>
      <c r="BX555" t="s">
        <v>5457</v>
      </c>
    </row>
    <row r="556" spans="1:76" x14ac:dyDescent="0.45">
      <c r="A556" t="s">
        <v>5458</v>
      </c>
      <c r="B556" t="s">
        <v>176</v>
      </c>
      <c r="C556" t="s">
        <v>297</v>
      </c>
      <c r="D556" t="s">
        <v>5459</v>
      </c>
      <c r="E556" t="s">
        <v>5460</v>
      </c>
      <c r="F556" t="s">
        <v>2354</v>
      </c>
      <c r="G556">
        <v>9</v>
      </c>
      <c r="H556" s="72" t="s">
        <v>5307</v>
      </c>
      <c r="I556" s="72" t="s">
        <v>182</v>
      </c>
      <c r="J556" s="72" t="s">
        <v>183</v>
      </c>
      <c r="K556" s="72" t="s">
        <v>4888</v>
      </c>
      <c r="L556" s="72" t="s">
        <v>5360</v>
      </c>
      <c r="M556" s="72" t="s">
        <v>5360</v>
      </c>
      <c r="N556" s="72"/>
      <c r="O556" s="72"/>
      <c r="P556" s="72" t="s">
        <v>5461</v>
      </c>
      <c r="Q556" s="72" t="s">
        <v>5462</v>
      </c>
      <c r="R556" s="72" t="s">
        <v>1616</v>
      </c>
      <c r="S556" s="72" t="s">
        <v>5463</v>
      </c>
      <c r="T556" s="72" t="s">
        <v>5464</v>
      </c>
      <c r="U556" s="72" t="s">
        <v>226</v>
      </c>
      <c r="V556" s="72" t="s">
        <v>176</v>
      </c>
      <c r="W556">
        <v>84</v>
      </c>
      <c r="X556">
        <v>84</v>
      </c>
      <c r="Y556">
        <v>0</v>
      </c>
      <c r="Z556">
        <v>420</v>
      </c>
      <c r="AA556">
        <v>420</v>
      </c>
      <c r="AB556">
        <v>0</v>
      </c>
      <c r="AC556" s="72" t="s">
        <v>191</v>
      </c>
      <c r="AD556" s="72" t="s">
        <v>192</v>
      </c>
      <c r="AE556" s="72" t="s">
        <v>176</v>
      </c>
      <c r="AF556" s="81" t="str">
        <f t="shared" si="32"/>
        <v>Afridev Handpump</v>
      </c>
      <c r="AG556" s="72" t="s">
        <v>193</v>
      </c>
      <c r="AH556" s="72" t="s">
        <v>191</v>
      </c>
      <c r="AI556" s="72" t="s">
        <v>16432</v>
      </c>
      <c r="AL556" t="str">
        <f t="shared" si="33"/>
        <v>Protected</v>
      </c>
      <c r="AM556">
        <v>2016</v>
      </c>
      <c r="AN556" s="72" t="s">
        <v>191</v>
      </c>
      <c r="AQ556" t="str">
        <f t="shared" si="34"/>
        <v xml:space="preserve">Poor </v>
      </c>
      <c r="AR556" s="72" t="s">
        <v>194</v>
      </c>
      <c r="AU556" s="72" t="s">
        <v>195</v>
      </c>
      <c r="AV556" s="72" t="s">
        <v>194</v>
      </c>
      <c r="AY556" s="72" t="s">
        <v>191</v>
      </c>
      <c r="AZ556">
        <v>1128</v>
      </c>
      <c r="BA556" s="72" t="s">
        <v>93</v>
      </c>
      <c r="BB556" s="72" t="s">
        <v>194</v>
      </c>
      <c r="BD556" s="72" t="s">
        <v>191</v>
      </c>
      <c r="BE556" s="73">
        <v>0.8</v>
      </c>
      <c r="BF556" s="72" t="s">
        <v>194</v>
      </c>
      <c r="BG556" s="80" t="s">
        <v>196</v>
      </c>
      <c r="BI556" s="81" t="str">
        <f t="shared" si="35"/>
        <v xml:space="preserve">Turbidity </v>
      </c>
      <c r="BN556">
        <v>60</v>
      </c>
      <c r="BO556">
        <v>24</v>
      </c>
      <c r="BP556" s="72" t="s">
        <v>194</v>
      </c>
      <c r="BR556" s="72" t="s">
        <v>194</v>
      </c>
      <c r="BT556">
        <v>40</v>
      </c>
      <c r="BU556">
        <v>5</v>
      </c>
      <c r="BV556" s="72" t="s">
        <v>191</v>
      </c>
      <c r="BW556" s="72" t="s">
        <v>227</v>
      </c>
      <c r="BX556" t="s">
        <v>5465</v>
      </c>
    </row>
    <row r="557" spans="1:76" x14ac:dyDescent="0.45">
      <c r="A557" t="s">
        <v>5466</v>
      </c>
      <c r="B557" t="s">
        <v>176</v>
      </c>
      <c r="C557" t="s">
        <v>663</v>
      </c>
      <c r="D557" t="s">
        <v>5467</v>
      </c>
      <c r="E557" t="s">
        <v>5468</v>
      </c>
      <c r="F557" t="s">
        <v>5469</v>
      </c>
      <c r="G557">
        <v>9</v>
      </c>
      <c r="H557" s="72" t="s">
        <v>5307</v>
      </c>
      <c r="I557" s="72" t="s">
        <v>182</v>
      </c>
      <c r="J557" s="72" t="s">
        <v>183</v>
      </c>
      <c r="K557" s="72" t="s">
        <v>4744</v>
      </c>
      <c r="L557" s="72" t="s">
        <v>5380</v>
      </c>
      <c r="M557" s="72" t="s">
        <v>5407</v>
      </c>
      <c r="N557" s="72"/>
      <c r="O557" s="72"/>
      <c r="P557" s="72" t="s">
        <v>5470</v>
      </c>
      <c r="Q557" s="72" t="s">
        <v>5471</v>
      </c>
      <c r="R557" s="72" t="s">
        <v>5472</v>
      </c>
      <c r="S557" s="72" t="s">
        <v>5473</v>
      </c>
      <c r="T557" s="72" t="s">
        <v>5407</v>
      </c>
      <c r="U557" s="72" t="s">
        <v>251</v>
      </c>
      <c r="V557" s="72" t="s">
        <v>176</v>
      </c>
      <c r="W557">
        <v>636</v>
      </c>
      <c r="X557">
        <v>318</v>
      </c>
      <c r="Y557">
        <v>318</v>
      </c>
      <c r="Z557">
        <v>795</v>
      </c>
      <c r="AA557">
        <v>795</v>
      </c>
      <c r="AB557">
        <v>318</v>
      </c>
      <c r="AC557" s="72" t="s">
        <v>191</v>
      </c>
      <c r="AD557" s="72" t="s">
        <v>192</v>
      </c>
      <c r="AE557" s="72" t="s">
        <v>176</v>
      </c>
      <c r="AF557" s="81" t="str">
        <f t="shared" si="32"/>
        <v>Afridev Handpump</v>
      </c>
      <c r="AG557" s="72" t="s">
        <v>193</v>
      </c>
      <c r="AH557" s="72" t="s">
        <v>191</v>
      </c>
      <c r="AI557" s="72" t="s">
        <v>16432</v>
      </c>
      <c r="AL557" t="str">
        <f t="shared" si="33"/>
        <v>Protected</v>
      </c>
      <c r="AM557">
        <v>2005</v>
      </c>
      <c r="AN557" s="72" t="s">
        <v>191</v>
      </c>
      <c r="AQ557" t="str">
        <f t="shared" si="34"/>
        <v xml:space="preserve">Normal </v>
      </c>
      <c r="AR557" s="72" t="s">
        <v>191</v>
      </c>
      <c r="AS557">
        <v>10</v>
      </c>
      <c r="AT557">
        <v>3</v>
      </c>
      <c r="AU557" s="72" t="s">
        <v>195</v>
      </c>
      <c r="AV557" s="72" t="s">
        <v>194</v>
      </c>
      <c r="AY557" s="72" t="s">
        <v>191</v>
      </c>
      <c r="AZ557">
        <v>231</v>
      </c>
      <c r="BA557" s="72" t="s">
        <v>93</v>
      </c>
      <c r="BB557" s="72" t="s">
        <v>194</v>
      </c>
      <c r="BD557" s="72" t="s">
        <v>191</v>
      </c>
      <c r="BE557" s="73">
        <v>0.31</v>
      </c>
      <c r="BF557" s="72" t="s">
        <v>191</v>
      </c>
      <c r="BG557" s="72" t="s">
        <v>196</v>
      </c>
      <c r="BH557" s="72" t="s">
        <v>176</v>
      </c>
      <c r="BI557" s="81" t="str">
        <f t="shared" si="35"/>
        <v xml:space="preserve">Turbidity </v>
      </c>
      <c r="BJ557" s="72" t="s">
        <v>191</v>
      </c>
      <c r="BN557">
        <v>61</v>
      </c>
      <c r="BO557">
        <v>24</v>
      </c>
      <c r="BP557" s="72" t="s">
        <v>194</v>
      </c>
      <c r="BR557" s="72" t="s">
        <v>194</v>
      </c>
      <c r="BT557">
        <v>20</v>
      </c>
      <c r="BU557">
        <v>3</v>
      </c>
      <c r="BV557" s="72" t="s">
        <v>191</v>
      </c>
      <c r="BW557" s="72" t="s">
        <v>197</v>
      </c>
      <c r="BX557" t="s">
        <v>5474</v>
      </c>
    </row>
    <row r="558" spans="1:76" x14ac:dyDescent="0.45">
      <c r="A558" t="s">
        <v>5475</v>
      </c>
      <c r="B558" t="s">
        <v>176</v>
      </c>
      <c r="C558" t="s">
        <v>254</v>
      </c>
      <c r="D558" t="s">
        <v>5476</v>
      </c>
      <c r="E558" t="s">
        <v>5477</v>
      </c>
      <c r="F558" t="s">
        <v>5478</v>
      </c>
      <c r="G558">
        <v>9</v>
      </c>
      <c r="H558" s="72" t="s">
        <v>5307</v>
      </c>
      <c r="I558" s="72" t="s">
        <v>182</v>
      </c>
      <c r="J558" s="72" t="s">
        <v>183</v>
      </c>
      <c r="K558" s="72" t="s">
        <v>4888</v>
      </c>
      <c r="L558" s="72" t="s">
        <v>3511</v>
      </c>
      <c r="M558" s="72" t="s">
        <v>4912</v>
      </c>
      <c r="N558" s="72"/>
      <c r="O558" s="72"/>
      <c r="P558" s="72" t="s">
        <v>5479</v>
      </c>
      <c r="Q558" s="72" t="s">
        <v>5480</v>
      </c>
      <c r="R558" s="72" t="s">
        <v>5481</v>
      </c>
      <c r="S558" s="72" t="s">
        <v>5482</v>
      </c>
      <c r="T558" s="72" t="s">
        <v>4917</v>
      </c>
      <c r="U558" s="72" t="s">
        <v>176</v>
      </c>
      <c r="V558" s="72" t="s">
        <v>2726</v>
      </c>
      <c r="W558">
        <v>386</v>
      </c>
      <c r="X558">
        <v>200</v>
      </c>
      <c r="Y558">
        <v>186</v>
      </c>
      <c r="Z558">
        <v>210</v>
      </c>
      <c r="AA558">
        <v>1000</v>
      </c>
      <c r="AB558">
        <v>930</v>
      </c>
      <c r="AC558" s="72" t="s">
        <v>194</v>
      </c>
      <c r="AF558" s="81" t="str">
        <f t="shared" si="32"/>
        <v/>
      </c>
      <c r="AJ558" s="72" t="s">
        <v>867</v>
      </c>
      <c r="AK558" s="72" t="s">
        <v>176</v>
      </c>
      <c r="AL558" t="str">
        <f t="shared" si="33"/>
        <v>Unprotected well</v>
      </c>
      <c r="AQ558" t="str">
        <f t="shared" si="34"/>
        <v xml:space="preserve"> </v>
      </c>
      <c r="BE558"/>
      <c r="BI558" s="81" t="str">
        <f t="shared" si="35"/>
        <v xml:space="preserve"> </v>
      </c>
      <c r="BX558" t="s">
        <v>5483</v>
      </c>
    </row>
    <row r="559" spans="1:76" x14ac:dyDescent="0.45">
      <c r="A559" t="s">
        <v>5484</v>
      </c>
      <c r="B559" t="s">
        <v>176</v>
      </c>
      <c r="C559" t="s">
        <v>943</v>
      </c>
      <c r="D559" t="s">
        <v>5485</v>
      </c>
      <c r="E559" t="s">
        <v>5486</v>
      </c>
      <c r="F559" t="s">
        <v>5487</v>
      </c>
      <c r="G559">
        <v>9</v>
      </c>
      <c r="H559" s="72" t="s">
        <v>5307</v>
      </c>
      <c r="I559" s="72" t="s">
        <v>182</v>
      </c>
      <c r="J559" s="72" t="s">
        <v>183</v>
      </c>
      <c r="K559" s="72" t="s">
        <v>4744</v>
      </c>
      <c r="L559" s="72" t="s">
        <v>5380</v>
      </c>
      <c r="M559" s="72" t="s">
        <v>5407</v>
      </c>
      <c r="N559" s="72"/>
      <c r="O559" s="72"/>
      <c r="P559" s="72" t="s">
        <v>5488</v>
      </c>
      <c r="Q559" s="72" t="s">
        <v>5489</v>
      </c>
      <c r="R559" s="72" t="s">
        <v>1268</v>
      </c>
      <c r="S559" s="72" t="s">
        <v>5490</v>
      </c>
      <c r="T559" s="72" t="s">
        <v>5491</v>
      </c>
      <c r="U559" s="72" t="s">
        <v>478</v>
      </c>
      <c r="V559" s="72" t="s">
        <v>176</v>
      </c>
      <c r="W559">
        <v>636</v>
      </c>
      <c r="X559">
        <v>120</v>
      </c>
      <c r="Y559">
        <v>0</v>
      </c>
      <c r="Z559">
        <v>600</v>
      </c>
      <c r="AA559">
        <v>600</v>
      </c>
      <c r="AB559">
        <v>0</v>
      </c>
      <c r="AC559" s="72" t="s">
        <v>191</v>
      </c>
      <c r="AD559" s="72" t="s">
        <v>192</v>
      </c>
      <c r="AE559" s="72" t="s">
        <v>176</v>
      </c>
      <c r="AF559" s="81" t="str">
        <f t="shared" si="32"/>
        <v>Afridev Handpump</v>
      </c>
      <c r="AG559" s="72" t="s">
        <v>193</v>
      </c>
      <c r="AH559" s="72" t="s">
        <v>191</v>
      </c>
      <c r="AI559" s="72" t="s">
        <v>16432</v>
      </c>
      <c r="AL559" t="str">
        <f t="shared" si="33"/>
        <v>Protected</v>
      </c>
      <c r="AM559">
        <v>2018</v>
      </c>
      <c r="AN559" s="72" t="s">
        <v>191</v>
      </c>
      <c r="AQ559" t="str">
        <f t="shared" si="34"/>
        <v xml:space="preserve">Normal </v>
      </c>
      <c r="AR559" s="72" t="s">
        <v>194</v>
      </c>
      <c r="AU559" s="72" t="s">
        <v>195</v>
      </c>
      <c r="AV559" s="72" t="s">
        <v>194</v>
      </c>
      <c r="AY559" s="72" t="s">
        <v>191</v>
      </c>
      <c r="AZ559">
        <v>22</v>
      </c>
      <c r="BA559" s="72" t="s">
        <v>93</v>
      </c>
      <c r="BB559" s="72" t="s">
        <v>194</v>
      </c>
      <c r="BD559" s="72" t="s">
        <v>191</v>
      </c>
      <c r="BE559" s="73">
        <v>0.08</v>
      </c>
      <c r="BF559" s="72" t="s">
        <v>191</v>
      </c>
      <c r="BG559" s="72" t="s">
        <v>196</v>
      </c>
      <c r="BH559" s="72" t="s">
        <v>176</v>
      </c>
      <c r="BI559" s="81" t="str">
        <f t="shared" si="35"/>
        <v xml:space="preserve">Turbidity </v>
      </c>
      <c r="BJ559" s="72" t="s">
        <v>191</v>
      </c>
      <c r="BN559">
        <v>65</v>
      </c>
      <c r="BO559">
        <v>24</v>
      </c>
      <c r="BP559" s="72" t="s">
        <v>194</v>
      </c>
      <c r="BR559" s="72" t="s">
        <v>194</v>
      </c>
      <c r="BT559">
        <v>20</v>
      </c>
      <c r="BU559">
        <v>4</v>
      </c>
      <c r="BV559" s="72" t="s">
        <v>191</v>
      </c>
      <c r="BW559" s="72" t="s">
        <v>197</v>
      </c>
      <c r="BX559" t="s">
        <v>5492</v>
      </c>
    </row>
    <row r="560" spans="1:76" x14ac:dyDescent="0.45">
      <c r="A560" t="s">
        <v>5493</v>
      </c>
      <c r="B560" t="s">
        <v>176</v>
      </c>
      <c r="C560" t="s">
        <v>339</v>
      </c>
      <c r="D560" t="s">
        <v>5494</v>
      </c>
      <c r="E560" t="s">
        <v>5495</v>
      </c>
      <c r="F560" t="s">
        <v>5270</v>
      </c>
      <c r="G560">
        <v>9</v>
      </c>
      <c r="H560" s="72" t="s">
        <v>5307</v>
      </c>
      <c r="I560" s="72" t="s">
        <v>182</v>
      </c>
      <c r="J560" s="72" t="s">
        <v>183</v>
      </c>
      <c r="K560" s="72" t="s">
        <v>4732</v>
      </c>
      <c r="L560" s="72" t="s">
        <v>4947</v>
      </c>
      <c r="M560" s="72" t="s">
        <v>4947</v>
      </c>
      <c r="N560" s="72"/>
      <c r="O560" s="72"/>
      <c r="P560" s="72" t="s">
        <v>5496</v>
      </c>
      <c r="Q560" s="72" t="s">
        <v>5497</v>
      </c>
      <c r="R560" s="72" t="s">
        <v>3954</v>
      </c>
      <c r="S560" s="72" t="s">
        <v>5498</v>
      </c>
      <c r="T560" s="72" t="s">
        <v>5499</v>
      </c>
      <c r="U560" s="72" t="s">
        <v>251</v>
      </c>
      <c r="V560" s="72" t="s">
        <v>176</v>
      </c>
      <c r="W560">
        <v>47</v>
      </c>
      <c r="X560">
        <v>47</v>
      </c>
      <c r="Y560">
        <v>0</v>
      </c>
      <c r="Z560">
        <v>235</v>
      </c>
      <c r="AA560">
        <v>235</v>
      </c>
      <c r="AB560">
        <v>0</v>
      </c>
      <c r="AC560" s="72" t="s">
        <v>191</v>
      </c>
      <c r="AD560" s="72" t="s">
        <v>192</v>
      </c>
      <c r="AE560" s="72" t="s">
        <v>176</v>
      </c>
      <c r="AF560" s="81" t="str">
        <f t="shared" si="32"/>
        <v>Afridev Handpump</v>
      </c>
      <c r="AG560" s="72" t="s">
        <v>193</v>
      </c>
      <c r="AH560" s="72" t="s">
        <v>191</v>
      </c>
      <c r="AI560" s="72" t="s">
        <v>16432</v>
      </c>
      <c r="AL560" t="str">
        <f t="shared" si="33"/>
        <v>Protected</v>
      </c>
      <c r="AM560">
        <v>2019</v>
      </c>
      <c r="AN560" s="72" t="s">
        <v>191</v>
      </c>
      <c r="AQ560" t="str">
        <f t="shared" si="34"/>
        <v xml:space="preserve">Normal </v>
      </c>
      <c r="AR560" s="72" t="s">
        <v>194</v>
      </c>
      <c r="AU560" s="72" t="s">
        <v>195</v>
      </c>
      <c r="AV560" s="72" t="s">
        <v>194</v>
      </c>
      <c r="AY560" s="72" t="s">
        <v>191</v>
      </c>
      <c r="AZ560">
        <v>1443</v>
      </c>
      <c r="BA560" s="72" t="s">
        <v>93</v>
      </c>
      <c r="BB560" s="72" t="s">
        <v>194</v>
      </c>
      <c r="BD560" s="72" t="s">
        <v>191</v>
      </c>
      <c r="BE560" s="73">
        <v>0.17</v>
      </c>
      <c r="BF560" s="72" t="s">
        <v>191</v>
      </c>
      <c r="BG560" s="72" t="s">
        <v>196</v>
      </c>
      <c r="BH560" s="72" t="s">
        <v>176</v>
      </c>
      <c r="BI560" s="81" t="str">
        <f t="shared" si="35"/>
        <v xml:space="preserve">Turbidity </v>
      </c>
      <c r="BJ560" s="72" t="s">
        <v>191</v>
      </c>
      <c r="BN560">
        <v>59</v>
      </c>
      <c r="BO560">
        <v>24</v>
      </c>
      <c r="BP560" s="72" t="s">
        <v>194</v>
      </c>
      <c r="BR560" s="72" t="s">
        <v>194</v>
      </c>
      <c r="BT560">
        <v>40</v>
      </c>
      <c r="BU560">
        <v>120</v>
      </c>
      <c r="BV560" s="72" t="s">
        <v>191</v>
      </c>
      <c r="BW560" s="72" t="s">
        <v>197</v>
      </c>
      <c r="BX560" t="s">
        <v>5500</v>
      </c>
    </row>
    <row r="561" spans="1:76" x14ac:dyDescent="0.45">
      <c r="A561" t="s">
        <v>5501</v>
      </c>
      <c r="B561" t="s">
        <v>176</v>
      </c>
      <c r="C561" t="s">
        <v>297</v>
      </c>
      <c r="D561" t="s">
        <v>5502</v>
      </c>
      <c r="E561" t="s">
        <v>5503</v>
      </c>
      <c r="F561" t="s">
        <v>4122</v>
      </c>
      <c r="G561">
        <v>9</v>
      </c>
      <c r="H561" s="72" t="s">
        <v>5307</v>
      </c>
      <c r="I561" s="72" t="s">
        <v>182</v>
      </c>
      <c r="J561" s="72" t="s">
        <v>183</v>
      </c>
      <c r="K561" s="72" t="s">
        <v>184</v>
      </c>
      <c r="L561" s="72" t="s">
        <v>3297</v>
      </c>
      <c r="M561" s="72" t="s">
        <v>5504</v>
      </c>
      <c r="N561" s="72"/>
      <c r="O561" s="72"/>
      <c r="P561" s="72" t="s">
        <v>5505</v>
      </c>
      <c r="Q561" s="72" t="s">
        <v>5506</v>
      </c>
      <c r="R561" s="72" t="s">
        <v>475</v>
      </c>
      <c r="S561" s="72" t="s">
        <v>5507</v>
      </c>
      <c r="T561" s="72" t="s">
        <v>5508</v>
      </c>
      <c r="U561" s="72" t="s">
        <v>190</v>
      </c>
      <c r="V561" s="72" t="s">
        <v>176</v>
      </c>
      <c r="W561">
        <v>75</v>
      </c>
      <c r="X561">
        <v>75</v>
      </c>
      <c r="Y561">
        <v>0</v>
      </c>
      <c r="Z561">
        <v>375</v>
      </c>
      <c r="AA561">
        <v>375</v>
      </c>
      <c r="AB561">
        <v>0</v>
      </c>
      <c r="AC561" s="72" t="s">
        <v>191</v>
      </c>
      <c r="AD561" s="72" t="s">
        <v>192</v>
      </c>
      <c r="AE561" s="72" t="s">
        <v>176</v>
      </c>
      <c r="AF561" s="81" t="str">
        <f t="shared" si="32"/>
        <v>Afridev Handpump</v>
      </c>
      <c r="AG561" s="72" t="s">
        <v>193</v>
      </c>
      <c r="AH561" s="72" t="s">
        <v>191</v>
      </c>
      <c r="AI561" s="72" t="s">
        <v>16432</v>
      </c>
      <c r="AL561" t="str">
        <f t="shared" si="33"/>
        <v>Protected</v>
      </c>
      <c r="AM561">
        <v>2017</v>
      </c>
      <c r="AN561" s="72" t="s">
        <v>191</v>
      </c>
      <c r="AQ561" t="str">
        <f t="shared" si="34"/>
        <v xml:space="preserve">Normal </v>
      </c>
      <c r="AR561" s="72" t="s">
        <v>194</v>
      </c>
      <c r="AU561" s="72" t="s">
        <v>195</v>
      </c>
      <c r="AV561" s="72" t="s">
        <v>194</v>
      </c>
      <c r="AY561" s="72" t="s">
        <v>191</v>
      </c>
      <c r="AZ561">
        <v>1019</v>
      </c>
      <c r="BA561" s="72" t="s">
        <v>93</v>
      </c>
      <c r="BB561" s="72" t="s">
        <v>194</v>
      </c>
      <c r="BD561" s="72" t="s">
        <v>191</v>
      </c>
      <c r="BE561" s="73">
        <v>0.34</v>
      </c>
      <c r="BF561" s="72" t="s">
        <v>194</v>
      </c>
      <c r="BG561" s="80" t="s">
        <v>196</v>
      </c>
      <c r="BI561" s="81" t="str">
        <f t="shared" si="35"/>
        <v xml:space="preserve">Turbidity </v>
      </c>
      <c r="BN561">
        <v>49</v>
      </c>
      <c r="BO561">
        <v>24</v>
      </c>
      <c r="BP561" s="72" t="s">
        <v>194</v>
      </c>
      <c r="BR561" s="72" t="s">
        <v>194</v>
      </c>
      <c r="BT561">
        <v>20</v>
      </c>
      <c r="BU561">
        <v>10</v>
      </c>
      <c r="BV561" s="72" t="s">
        <v>191</v>
      </c>
      <c r="BW561" s="72" t="s">
        <v>197</v>
      </c>
      <c r="BX561" t="s">
        <v>5509</v>
      </c>
    </row>
    <row r="562" spans="1:76" x14ac:dyDescent="0.45">
      <c r="A562" t="s">
        <v>5510</v>
      </c>
      <c r="B562" t="s">
        <v>176</v>
      </c>
      <c r="C562" t="s">
        <v>297</v>
      </c>
      <c r="D562" t="s">
        <v>5511</v>
      </c>
      <c r="E562" t="s">
        <v>5512</v>
      </c>
      <c r="F562" t="s">
        <v>4316</v>
      </c>
      <c r="G562">
        <v>9</v>
      </c>
      <c r="H562" s="72" t="s">
        <v>5307</v>
      </c>
      <c r="I562" s="72" t="s">
        <v>182</v>
      </c>
      <c r="J562" s="72" t="s">
        <v>183</v>
      </c>
      <c r="K562" s="72" t="s">
        <v>4888</v>
      </c>
      <c r="L562" s="72" t="s">
        <v>5360</v>
      </c>
      <c r="M562" s="72" t="s">
        <v>5360</v>
      </c>
      <c r="N562" s="72"/>
      <c r="O562" s="72"/>
      <c r="P562" s="72" t="s">
        <v>5513</v>
      </c>
      <c r="Q562" s="72" t="s">
        <v>5514</v>
      </c>
      <c r="R562" s="72" t="s">
        <v>5515</v>
      </c>
      <c r="S562" s="72" t="s">
        <v>5516</v>
      </c>
      <c r="T562" s="72" t="s">
        <v>5517</v>
      </c>
      <c r="U562" s="72" t="s">
        <v>478</v>
      </c>
      <c r="V562" s="72" t="s">
        <v>176</v>
      </c>
      <c r="W562">
        <v>40</v>
      </c>
      <c r="X562">
        <v>40</v>
      </c>
      <c r="Y562">
        <v>0</v>
      </c>
      <c r="Z562">
        <v>200</v>
      </c>
      <c r="AA562">
        <v>200</v>
      </c>
      <c r="AB562">
        <v>0</v>
      </c>
      <c r="AC562" s="72" t="s">
        <v>191</v>
      </c>
      <c r="AD562" s="72" t="s">
        <v>192</v>
      </c>
      <c r="AE562" s="72" t="s">
        <v>176</v>
      </c>
      <c r="AF562" s="81" t="str">
        <f t="shared" si="32"/>
        <v>Afridev Handpump</v>
      </c>
      <c r="AG562" s="72" t="s">
        <v>193</v>
      </c>
      <c r="AH562" s="72" t="s">
        <v>191</v>
      </c>
      <c r="AI562" s="72" t="s">
        <v>16432</v>
      </c>
      <c r="AL562" t="str">
        <f t="shared" si="33"/>
        <v>Protected</v>
      </c>
      <c r="AM562">
        <v>2003</v>
      </c>
      <c r="AN562" s="72" t="s">
        <v>191</v>
      </c>
      <c r="AQ562" t="str">
        <f t="shared" si="34"/>
        <v xml:space="preserve">Normal </v>
      </c>
      <c r="AR562" s="72" t="s">
        <v>194</v>
      </c>
      <c r="AU562" s="72" t="s">
        <v>195</v>
      </c>
      <c r="AV562" s="72" t="s">
        <v>194</v>
      </c>
      <c r="AY562" s="72" t="s">
        <v>191</v>
      </c>
      <c r="AZ562">
        <v>1129</v>
      </c>
      <c r="BA562" s="72" t="s">
        <v>93</v>
      </c>
      <c r="BB562" s="72" t="s">
        <v>194</v>
      </c>
      <c r="BD562" s="72" t="s">
        <v>191</v>
      </c>
      <c r="BE562" s="73">
        <v>1.2</v>
      </c>
      <c r="BF562" s="72" t="s">
        <v>194</v>
      </c>
      <c r="BG562" s="80" t="s">
        <v>196</v>
      </c>
      <c r="BI562" s="81" t="str">
        <f t="shared" si="35"/>
        <v xml:space="preserve">Turbidity </v>
      </c>
      <c r="BN562">
        <v>55</v>
      </c>
      <c r="BO562">
        <v>24</v>
      </c>
      <c r="BP562" s="72" t="s">
        <v>194</v>
      </c>
      <c r="BR562" s="72" t="s">
        <v>194</v>
      </c>
      <c r="BT562">
        <v>20</v>
      </c>
      <c r="BU562">
        <v>3</v>
      </c>
      <c r="BV562" s="72" t="s">
        <v>191</v>
      </c>
      <c r="BW562" s="72" t="s">
        <v>197</v>
      </c>
      <c r="BX562" t="s">
        <v>5518</v>
      </c>
    </row>
    <row r="563" spans="1:76" x14ac:dyDescent="0.45">
      <c r="A563" t="s">
        <v>5519</v>
      </c>
      <c r="B563" t="s">
        <v>176</v>
      </c>
      <c r="C563" t="s">
        <v>943</v>
      </c>
      <c r="D563" t="s">
        <v>5520</v>
      </c>
      <c r="E563" t="s">
        <v>5521</v>
      </c>
      <c r="F563" t="s">
        <v>5522</v>
      </c>
      <c r="G563">
        <v>9</v>
      </c>
      <c r="H563" s="72" t="s">
        <v>5307</v>
      </c>
      <c r="I563" s="72" t="s">
        <v>182</v>
      </c>
      <c r="J563" s="72" t="s">
        <v>183</v>
      </c>
      <c r="K563" s="72" t="s">
        <v>4744</v>
      </c>
      <c r="L563" s="72" t="s">
        <v>5380</v>
      </c>
      <c r="M563" s="72" t="s">
        <v>5407</v>
      </c>
      <c r="N563" s="72"/>
      <c r="O563" s="72"/>
      <c r="P563" s="72" t="s">
        <v>5523</v>
      </c>
      <c r="Q563" s="72" t="s">
        <v>5524</v>
      </c>
      <c r="R563" s="72" t="s">
        <v>5525</v>
      </c>
      <c r="S563" s="72" t="s">
        <v>5526</v>
      </c>
      <c r="T563" s="72" t="s">
        <v>5380</v>
      </c>
      <c r="U563" s="72" t="s">
        <v>226</v>
      </c>
      <c r="V563" s="72" t="s">
        <v>176</v>
      </c>
      <c r="W563">
        <v>636</v>
      </c>
      <c r="X563">
        <v>477</v>
      </c>
      <c r="Y563">
        <v>159</v>
      </c>
      <c r="Z563">
        <v>795</v>
      </c>
      <c r="AA563">
        <v>2385</v>
      </c>
      <c r="AB563">
        <v>795</v>
      </c>
      <c r="AC563" s="72" t="s">
        <v>194</v>
      </c>
      <c r="AF563" s="81" t="str">
        <f t="shared" si="32"/>
        <v/>
      </c>
      <c r="AJ563" s="72" t="s">
        <v>176</v>
      </c>
      <c r="AK563" s="72" t="s">
        <v>806</v>
      </c>
      <c r="AL563" t="str">
        <f t="shared" si="33"/>
        <v>Un protected dug well</v>
      </c>
      <c r="AQ563" t="str">
        <f t="shared" si="34"/>
        <v xml:space="preserve"> </v>
      </c>
      <c r="BE563"/>
      <c r="BI563" s="81" t="str">
        <f t="shared" si="35"/>
        <v xml:space="preserve"> </v>
      </c>
      <c r="BX563" t="s">
        <v>5527</v>
      </c>
    </row>
    <row r="564" spans="1:76" x14ac:dyDescent="0.45">
      <c r="A564" t="s">
        <v>5528</v>
      </c>
      <c r="B564" t="s">
        <v>176</v>
      </c>
      <c r="C564" t="s">
        <v>284</v>
      </c>
      <c r="D564" t="s">
        <v>5529</v>
      </c>
      <c r="E564" t="s">
        <v>5530</v>
      </c>
      <c r="F564" t="s">
        <v>5531</v>
      </c>
      <c r="G564">
        <v>9</v>
      </c>
      <c r="H564" s="72" t="s">
        <v>5307</v>
      </c>
      <c r="I564" s="72" t="s">
        <v>182</v>
      </c>
      <c r="J564" s="72" t="s">
        <v>183</v>
      </c>
      <c r="K564" s="72" t="s">
        <v>4732</v>
      </c>
      <c r="L564" s="72" t="s">
        <v>4947</v>
      </c>
      <c r="M564" s="72" t="s">
        <v>5532</v>
      </c>
      <c r="N564" s="72"/>
      <c r="O564" s="72"/>
      <c r="P564" s="72" t="s">
        <v>5533</v>
      </c>
      <c r="Q564" s="72" t="s">
        <v>5534</v>
      </c>
      <c r="R564" s="72" t="s">
        <v>576</v>
      </c>
      <c r="S564" s="72" t="s">
        <v>5535</v>
      </c>
      <c r="T564" s="72" t="s">
        <v>5536</v>
      </c>
      <c r="U564" s="72" t="s">
        <v>251</v>
      </c>
      <c r="V564" s="72" t="s">
        <v>176</v>
      </c>
      <c r="W564">
        <v>158</v>
      </c>
      <c r="X564">
        <v>158</v>
      </c>
      <c r="Y564">
        <v>158</v>
      </c>
      <c r="Z564">
        <v>790</v>
      </c>
      <c r="AA564">
        <v>790</v>
      </c>
      <c r="AB564">
        <v>790</v>
      </c>
      <c r="AC564" s="72" t="s">
        <v>191</v>
      </c>
      <c r="AD564" s="72" t="s">
        <v>192</v>
      </c>
      <c r="AE564" s="72" t="s">
        <v>176</v>
      </c>
      <c r="AF564" s="81" t="str">
        <f t="shared" si="32"/>
        <v>Afridev Handpump</v>
      </c>
      <c r="AG564" s="72" t="s">
        <v>193</v>
      </c>
      <c r="AH564" s="72" t="s">
        <v>191</v>
      </c>
      <c r="AI564" s="72" t="s">
        <v>16432</v>
      </c>
      <c r="AL564" t="str">
        <f t="shared" si="33"/>
        <v>Protected</v>
      </c>
      <c r="AM564">
        <v>2017</v>
      </c>
      <c r="AN564" s="72" t="s">
        <v>194</v>
      </c>
      <c r="AO564" s="72" t="s">
        <v>549</v>
      </c>
      <c r="AP564" s="72" t="s">
        <v>176</v>
      </c>
      <c r="AQ564" t="str">
        <f t="shared" si="34"/>
        <v>Does not function Non functioning water point</v>
      </c>
      <c r="AR564" s="72" t="s">
        <v>194</v>
      </c>
      <c r="AU564" s="72" t="s">
        <v>195</v>
      </c>
      <c r="AV564" s="72" t="s">
        <v>194</v>
      </c>
      <c r="AY564" s="72" t="s">
        <v>194</v>
      </c>
      <c r="BB564" s="72" t="s">
        <v>194</v>
      </c>
      <c r="BD564" s="72" t="s">
        <v>194</v>
      </c>
      <c r="BF564" s="72" t="s">
        <v>194</v>
      </c>
      <c r="BG564" s="80" t="s">
        <v>196</v>
      </c>
      <c r="BI564" s="81" t="str">
        <f t="shared" si="35"/>
        <v xml:space="preserve">Turbidity </v>
      </c>
      <c r="BN564">
        <v>0</v>
      </c>
      <c r="BO564">
        <v>0</v>
      </c>
      <c r="BP564" s="72" t="s">
        <v>194</v>
      </c>
      <c r="BR564" s="72" t="s">
        <v>194</v>
      </c>
      <c r="BT564">
        <v>0</v>
      </c>
      <c r="BU564">
        <v>0</v>
      </c>
      <c r="BV564" s="72" t="s">
        <v>194</v>
      </c>
      <c r="BW564" s="72" t="s">
        <v>550</v>
      </c>
      <c r="BX564" t="s">
        <v>5537</v>
      </c>
    </row>
    <row r="565" spans="1:76" x14ac:dyDescent="0.45">
      <c r="A565" t="s">
        <v>5538</v>
      </c>
      <c r="B565" t="s">
        <v>176</v>
      </c>
      <c r="C565" t="s">
        <v>339</v>
      </c>
      <c r="D565" t="s">
        <v>5539</v>
      </c>
      <c r="E565" t="s">
        <v>5540</v>
      </c>
      <c r="F565" t="s">
        <v>2281</v>
      </c>
      <c r="G565">
        <v>9</v>
      </c>
      <c r="H565" s="72" t="s">
        <v>5307</v>
      </c>
      <c r="I565" s="72" t="s">
        <v>182</v>
      </c>
      <c r="J565" s="72" t="s">
        <v>183</v>
      </c>
      <c r="K565" s="72" t="s">
        <v>4732</v>
      </c>
      <c r="L565" s="72" t="s">
        <v>4947</v>
      </c>
      <c r="M565" s="72" t="s">
        <v>4947</v>
      </c>
      <c r="N565" s="72"/>
      <c r="O565" s="72"/>
      <c r="P565" s="72" t="s">
        <v>5541</v>
      </c>
      <c r="Q565" s="72" t="s">
        <v>5542</v>
      </c>
      <c r="R565" s="72" t="s">
        <v>2509</v>
      </c>
      <c r="S565" s="72" t="s">
        <v>5543</v>
      </c>
      <c r="T565" s="72" t="s">
        <v>5544</v>
      </c>
      <c r="U565" s="72" t="s">
        <v>251</v>
      </c>
      <c r="V565" s="72" t="s">
        <v>176</v>
      </c>
      <c r="W565">
        <v>50</v>
      </c>
      <c r="X565">
        <v>50</v>
      </c>
      <c r="Y565">
        <v>0</v>
      </c>
      <c r="Z565">
        <v>250</v>
      </c>
      <c r="AA565">
        <v>250</v>
      </c>
      <c r="AB565">
        <v>0</v>
      </c>
      <c r="AC565" s="72" t="s">
        <v>191</v>
      </c>
      <c r="AD565" s="72" t="s">
        <v>192</v>
      </c>
      <c r="AE565" s="72" t="s">
        <v>176</v>
      </c>
      <c r="AF565" s="81" t="str">
        <f t="shared" si="32"/>
        <v>Afridev Handpump</v>
      </c>
      <c r="AG565" s="72" t="s">
        <v>193</v>
      </c>
      <c r="AH565" s="72" t="s">
        <v>191</v>
      </c>
      <c r="AI565" s="72" t="s">
        <v>16432</v>
      </c>
      <c r="AL565" t="str">
        <f t="shared" si="33"/>
        <v>Protected</v>
      </c>
      <c r="AM565">
        <v>2014</v>
      </c>
      <c r="AN565" s="72" t="s">
        <v>191</v>
      </c>
      <c r="AQ565" t="str">
        <f t="shared" si="34"/>
        <v xml:space="preserve">Normal </v>
      </c>
      <c r="AR565" s="72" t="s">
        <v>191</v>
      </c>
      <c r="AS565">
        <v>1</v>
      </c>
      <c r="AT565">
        <v>365</v>
      </c>
      <c r="AU565" s="72" t="s">
        <v>195</v>
      </c>
      <c r="AV565" s="72" t="s">
        <v>194</v>
      </c>
      <c r="AY565" s="72" t="s">
        <v>191</v>
      </c>
      <c r="AZ565">
        <v>1444</v>
      </c>
      <c r="BA565" s="72" t="s">
        <v>93</v>
      </c>
      <c r="BB565" s="72" t="s">
        <v>194</v>
      </c>
      <c r="BD565" s="72" t="s">
        <v>191</v>
      </c>
      <c r="BE565" s="73">
        <v>0.09</v>
      </c>
      <c r="BF565" s="72" t="s">
        <v>191</v>
      </c>
      <c r="BG565" s="72" t="s">
        <v>196</v>
      </c>
      <c r="BH565" s="72" t="s">
        <v>176</v>
      </c>
      <c r="BI565" s="81" t="str">
        <f t="shared" si="35"/>
        <v xml:space="preserve">Turbidity </v>
      </c>
      <c r="BJ565" s="72" t="s">
        <v>191</v>
      </c>
      <c r="BN565">
        <v>74</v>
      </c>
      <c r="BO565">
        <v>24</v>
      </c>
      <c r="BP565" s="72" t="s">
        <v>194</v>
      </c>
      <c r="BR565" s="72" t="s">
        <v>194</v>
      </c>
      <c r="BT565">
        <v>40</v>
      </c>
      <c r="BU565">
        <v>200</v>
      </c>
      <c r="BV565" s="72" t="s">
        <v>191</v>
      </c>
      <c r="BW565" s="72" t="s">
        <v>197</v>
      </c>
      <c r="BX565" t="s">
        <v>5545</v>
      </c>
    </row>
    <row r="566" spans="1:76" x14ac:dyDescent="0.45">
      <c r="A566" t="s">
        <v>5546</v>
      </c>
      <c r="B566" t="s">
        <v>176</v>
      </c>
      <c r="C566" t="s">
        <v>284</v>
      </c>
      <c r="D566" t="s">
        <v>5547</v>
      </c>
      <c r="E566" t="s">
        <v>5548</v>
      </c>
      <c r="F566" t="s">
        <v>697</v>
      </c>
      <c r="G566">
        <v>9</v>
      </c>
      <c r="H566" s="72" t="s">
        <v>5307</v>
      </c>
      <c r="I566" s="72" t="s">
        <v>182</v>
      </c>
      <c r="J566" s="72" t="s">
        <v>183</v>
      </c>
      <c r="K566" s="72" t="s">
        <v>4732</v>
      </c>
      <c r="L566" s="72" t="s">
        <v>4947</v>
      </c>
      <c r="M566" s="72" t="s">
        <v>5532</v>
      </c>
      <c r="N566" s="72"/>
      <c r="O566" s="72"/>
      <c r="P566" s="72" t="s">
        <v>5549</v>
      </c>
      <c r="Q566" s="72" t="s">
        <v>5550</v>
      </c>
      <c r="R566" s="72" t="s">
        <v>1777</v>
      </c>
      <c r="S566" s="72" t="s">
        <v>5551</v>
      </c>
      <c r="T566" s="72" t="s">
        <v>5536</v>
      </c>
      <c r="U566" s="72" t="s">
        <v>226</v>
      </c>
      <c r="V566" s="72" t="s">
        <v>176</v>
      </c>
      <c r="W566">
        <v>158</v>
      </c>
      <c r="X566">
        <v>158</v>
      </c>
      <c r="Y566">
        <v>158</v>
      </c>
      <c r="Z566">
        <v>790</v>
      </c>
      <c r="AA566">
        <v>0</v>
      </c>
      <c r="AB566">
        <v>790</v>
      </c>
      <c r="AC566" s="72" t="s">
        <v>191</v>
      </c>
      <c r="AD566" s="72" t="s">
        <v>192</v>
      </c>
      <c r="AE566" s="72" t="s">
        <v>176</v>
      </c>
      <c r="AF566" s="81" t="str">
        <f t="shared" si="32"/>
        <v>Afridev Handpump</v>
      </c>
      <c r="AG566" s="72" t="s">
        <v>193</v>
      </c>
      <c r="AH566" s="72" t="s">
        <v>194</v>
      </c>
      <c r="AI566" s="72" t="s">
        <v>16433</v>
      </c>
      <c r="AL566" t="str">
        <f t="shared" si="33"/>
        <v>Unprotected</v>
      </c>
      <c r="AM566">
        <v>2000</v>
      </c>
      <c r="AN566" s="72" t="s">
        <v>194</v>
      </c>
      <c r="AO566" s="72" t="s">
        <v>549</v>
      </c>
      <c r="AP566" s="72" t="s">
        <v>176</v>
      </c>
      <c r="AQ566" t="str">
        <f t="shared" si="34"/>
        <v>Does not function Non functioning water point</v>
      </c>
      <c r="AR566" s="72" t="s">
        <v>191</v>
      </c>
      <c r="AS566">
        <v>1</v>
      </c>
      <c r="AT566">
        <v>18</v>
      </c>
      <c r="AU566" s="72" t="s">
        <v>195</v>
      </c>
      <c r="AV566" s="72" t="s">
        <v>194</v>
      </c>
      <c r="AY566" s="72" t="s">
        <v>194</v>
      </c>
      <c r="BB566" s="72" t="s">
        <v>194</v>
      </c>
      <c r="BD566" s="72" t="s">
        <v>194</v>
      </c>
      <c r="BF566" s="72" t="s">
        <v>194</v>
      </c>
      <c r="BG566" s="80" t="s">
        <v>196</v>
      </c>
      <c r="BI566" s="81" t="str">
        <f t="shared" si="35"/>
        <v xml:space="preserve">Turbidity </v>
      </c>
      <c r="BN566">
        <v>0</v>
      </c>
      <c r="BO566">
        <v>0</v>
      </c>
      <c r="BP566" s="72" t="s">
        <v>194</v>
      </c>
      <c r="BR566" s="72" t="s">
        <v>194</v>
      </c>
      <c r="BT566">
        <v>0</v>
      </c>
      <c r="BU566">
        <v>0</v>
      </c>
      <c r="BV566" s="72" t="s">
        <v>194</v>
      </c>
      <c r="BW566" s="72" t="s">
        <v>550</v>
      </c>
      <c r="BX566" t="s">
        <v>5552</v>
      </c>
    </row>
    <row r="567" spans="1:76" x14ac:dyDescent="0.45">
      <c r="A567" t="s">
        <v>5553</v>
      </c>
      <c r="B567" t="s">
        <v>176</v>
      </c>
      <c r="C567" t="s">
        <v>297</v>
      </c>
      <c r="D567" t="s">
        <v>5554</v>
      </c>
      <c r="E567" t="s">
        <v>5555</v>
      </c>
      <c r="F567" t="s">
        <v>1518</v>
      </c>
      <c r="G567">
        <v>9</v>
      </c>
      <c r="H567" s="72" t="s">
        <v>5307</v>
      </c>
      <c r="I567" s="72" t="s">
        <v>182</v>
      </c>
      <c r="J567" s="72" t="s">
        <v>183</v>
      </c>
      <c r="K567" s="72" t="s">
        <v>184</v>
      </c>
      <c r="L567" s="72" t="s">
        <v>3297</v>
      </c>
      <c r="M567" s="72" t="s">
        <v>5556</v>
      </c>
      <c r="N567" s="72"/>
      <c r="O567" s="72"/>
      <c r="P567" s="72" t="s">
        <v>5557</v>
      </c>
      <c r="Q567" s="72" t="s">
        <v>5558</v>
      </c>
      <c r="R567" s="72" t="s">
        <v>1777</v>
      </c>
      <c r="S567" s="72" t="s">
        <v>5559</v>
      </c>
      <c r="T567" s="72" t="s">
        <v>5560</v>
      </c>
      <c r="U567" s="72" t="s">
        <v>251</v>
      </c>
      <c r="V567" s="72" t="s">
        <v>176</v>
      </c>
      <c r="W567">
        <v>49</v>
      </c>
      <c r="X567">
        <v>49</v>
      </c>
      <c r="Y567">
        <v>0</v>
      </c>
      <c r="Z567">
        <v>245</v>
      </c>
      <c r="AA567">
        <v>245</v>
      </c>
      <c r="AB567">
        <v>0</v>
      </c>
      <c r="AC567" s="72" t="s">
        <v>191</v>
      </c>
      <c r="AD567" s="72" t="s">
        <v>192</v>
      </c>
      <c r="AE567" s="72" t="s">
        <v>176</v>
      </c>
      <c r="AF567" s="81" t="str">
        <f t="shared" si="32"/>
        <v>Afridev Handpump</v>
      </c>
      <c r="AG567" s="72" t="s">
        <v>193</v>
      </c>
      <c r="AH567" s="72" t="s">
        <v>191</v>
      </c>
      <c r="AI567" s="72" t="s">
        <v>16432</v>
      </c>
      <c r="AL567" t="str">
        <f t="shared" si="33"/>
        <v>Protected</v>
      </c>
      <c r="AM567">
        <v>2014</v>
      </c>
      <c r="AN567" s="72" t="s">
        <v>191</v>
      </c>
      <c r="AQ567" t="str">
        <f t="shared" si="34"/>
        <v xml:space="preserve">Poor </v>
      </c>
      <c r="AR567" s="72" t="s">
        <v>194</v>
      </c>
      <c r="AU567" s="72" t="s">
        <v>195</v>
      </c>
      <c r="AV567" s="72" t="s">
        <v>194</v>
      </c>
      <c r="AY567" s="72" t="s">
        <v>191</v>
      </c>
      <c r="AZ567">
        <v>1020</v>
      </c>
      <c r="BA567" s="72" t="s">
        <v>93</v>
      </c>
      <c r="BB567" s="72" t="s">
        <v>194</v>
      </c>
      <c r="BD567" s="72" t="s">
        <v>191</v>
      </c>
      <c r="BE567" s="73">
        <v>0.36</v>
      </c>
      <c r="BF567" s="72" t="s">
        <v>194</v>
      </c>
      <c r="BG567" s="80" t="s">
        <v>196</v>
      </c>
      <c r="BI567" s="81" t="str">
        <f t="shared" si="35"/>
        <v xml:space="preserve">Turbidity </v>
      </c>
      <c r="BN567">
        <v>56</v>
      </c>
      <c r="BO567">
        <v>24</v>
      </c>
      <c r="BP567" s="72" t="s">
        <v>194</v>
      </c>
      <c r="BR567" s="72" t="s">
        <v>194</v>
      </c>
      <c r="BT567">
        <v>20</v>
      </c>
      <c r="BU567">
        <v>10</v>
      </c>
      <c r="BV567" s="72" t="s">
        <v>191</v>
      </c>
      <c r="BW567" s="72" t="s">
        <v>227</v>
      </c>
      <c r="BX567" t="s">
        <v>5561</v>
      </c>
    </row>
    <row r="568" spans="1:76" x14ac:dyDescent="0.45">
      <c r="A568" t="s">
        <v>5562</v>
      </c>
      <c r="B568" t="s">
        <v>176</v>
      </c>
      <c r="C568" t="s">
        <v>943</v>
      </c>
      <c r="D568" t="s">
        <v>5563</v>
      </c>
      <c r="E568" t="s">
        <v>5564</v>
      </c>
      <c r="F568" t="s">
        <v>5565</v>
      </c>
      <c r="G568">
        <v>9</v>
      </c>
      <c r="H568" s="72" t="s">
        <v>5307</v>
      </c>
      <c r="I568" s="72" t="s">
        <v>182</v>
      </c>
      <c r="J568" s="72" t="s">
        <v>183</v>
      </c>
      <c r="K568" s="72" t="s">
        <v>4744</v>
      </c>
      <c r="L568" s="72" t="s">
        <v>5380</v>
      </c>
      <c r="M568" s="72" t="s">
        <v>5566</v>
      </c>
      <c r="N568" s="72"/>
      <c r="O568" s="72"/>
      <c r="P568" s="72" t="s">
        <v>5567</v>
      </c>
      <c r="Q568" s="72" t="s">
        <v>5568</v>
      </c>
      <c r="R568" s="72" t="s">
        <v>4551</v>
      </c>
      <c r="S568" s="72" t="s">
        <v>5569</v>
      </c>
      <c r="T568" s="72" t="s">
        <v>5566</v>
      </c>
      <c r="U568" s="72" t="s">
        <v>176</v>
      </c>
      <c r="V568" s="72" t="s">
        <v>4751</v>
      </c>
      <c r="W568">
        <v>300</v>
      </c>
      <c r="X568">
        <v>200</v>
      </c>
      <c r="Y568">
        <v>100</v>
      </c>
      <c r="Z568">
        <v>450</v>
      </c>
      <c r="AA568">
        <v>1000</v>
      </c>
      <c r="AB568">
        <v>450</v>
      </c>
      <c r="AC568" s="72" t="s">
        <v>194</v>
      </c>
      <c r="AF568" s="81" t="str">
        <f t="shared" si="32"/>
        <v/>
      </c>
      <c r="AJ568" s="72" t="s">
        <v>424</v>
      </c>
      <c r="AK568" s="72" t="s">
        <v>176</v>
      </c>
      <c r="AL568" t="str">
        <f t="shared" si="33"/>
        <v>Unprotected Spring</v>
      </c>
      <c r="AQ568" t="str">
        <f t="shared" si="34"/>
        <v xml:space="preserve"> </v>
      </c>
      <c r="BE568"/>
      <c r="BI568" s="81" t="str">
        <f t="shared" si="35"/>
        <v xml:space="preserve"> </v>
      </c>
      <c r="BX568" t="s">
        <v>5570</v>
      </c>
    </row>
    <row r="569" spans="1:76" x14ac:dyDescent="0.45">
      <c r="A569" t="s">
        <v>5571</v>
      </c>
      <c r="B569" t="s">
        <v>176</v>
      </c>
      <c r="C569" t="s">
        <v>284</v>
      </c>
      <c r="D569" t="s">
        <v>5572</v>
      </c>
      <c r="E569" t="s">
        <v>5573</v>
      </c>
      <c r="F569" t="s">
        <v>3550</v>
      </c>
      <c r="G569">
        <v>9</v>
      </c>
      <c r="H569" s="72" t="s">
        <v>5307</v>
      </c>
      <c r="I569" s="72" t="s">
        <v>182</v>
      </c>
      <c r="J569" s="72" t="s">
        <v>183</v>
      </c>
      <c r="K569" s="72" t="s">
        <v>4732</v>
      </c>
      <c r="L569" s="72" t="s">
        <v>4947</v>
      </c>
      <c r="M569" s="72" t="s">
        <v>5532</v>
      </c>
      <c r="N569" s="72"/>
      <c r="O569" s="72"/>
      <c r="P569" s="72" t="s">
        <v>5574</v>
      </c>
      <c r="Q569" s="72" t="s">
        <v>5575</v>
      </c>
      <c r="R569" s="72" t="s">
        <v>1278</v>
      </c>
      <c r="S569" s="72" t="s">
        <v>5576</v>
      </c>
      <c r="T569" s="72" t="s">
        <v>5536</v>
      </c>
      <c r="U569" s="72" t="s">
        <v>922</v>
      </c>
      <c r="V569" s="72" t="s">
        <v>176</v>
      </c>
      <c r="W569">
        <v>158</v>
      </c>
      <c r="X569">
        <v>158</v>
      </c>
      <c r="Y569">
        <v>158</v>
      </c>
      <c r="Z569">
        <v>790</v>
      </c>
      <c r="AA569">
        <v>158</v>
      </c>
      <c r="AB569">
        <v>158</v>
      </c>
      <c r="AC569" s="72" t="s">
        <v>194</v>
      </c>
      <c r="AF569" s="81" t="str">
        <f t="shared" si="32"/>
        <v/>
      </c>
      <c r="AJ569" s="72" t="s">
        <v>867</v>
      </c>
      <c r="AK569" s="72" t="s">
        <v>176</v>
      </c>
      <c r="AL569" t="str">
        <f t="shared" si="33"/>
        <v>Unprotected well</v>
      </c>
      <c r="AQ569" t="str">
        <f t="shared" si="34"/>
        <v xml:space="preserve"> </v>
      </c>
      <c r="BE569"/>
      <c r="BI569" s="81" t="str">
        <f t="shared" si="35"/>
        <v xml:space="preserve"> </v>
      </c>
      <c r="BX569" t="s">
        <v>5577</v>
      </c>
    </row>
    <row r="570" spans="1:76" x14ac:dyDescent="0.45">
      <c r="A570" t="s">
        <v>5578</v>
      </c>
      <c r="B570" t="s">
        <v>176</v>
      </c>
      <c r="C570" t="s">
        <v>736</v>
      </c>
      <c r="D570" t="s">
        <v>5579</v>
      </c>
      <c r="E570" t="s">
        <v>5580</v>
      </c>
      <c r="F570" t="s">
        <v>1414</v>
      </c>
      <c r="G570">
        <v>9</v>
      </c>
      <c r="H570" s="72" t="s">
        <v>5307</v>
      </c>
      <c r="I570" s="72" t="s">
        <v>182</v>
      </c>
      <c r="J570" s="72" t="s">
        <v>183</v>
      </c>
      <c r="K570" s="72" t="s">
        <v>4744</v>
      </c>
      <c r="L570" s="72" t="s">
        <v>5380</v>
      </c>
      <c r="M570" s="72" t="s">
        <v>5436</v>
      </c>
      <c r="N570" s="72"/>
      <c r="O570" s="72"/>
      <c r="P570" s="72" t="s">
        <v>5581</v>
      </c>
      <c r="Q570" s="72" t="s">
        <v>5582</v>
      </c>
      <c r="R570" s="72" t="s">
        <v>4115</v>
      </c>
      <c r="S570" s="72" t="s">
        <v>5583</v>
      </c>
      <c r="T570" s="72" t="s">
        <v>5584</v>
      </c>
      <c r="U570" s="72" t="s">
        <v>5585</v>
      </c>
      <c r="V570" s="72" t="s">
        <v>176</v>
      </c>
      <c r="W570">
        <v>380</v>
      </c>
      <c r="X570">
        <v>380</v>
      </c>
      <c r="Y570">
        <v>0</v>
      </c>
      <c r="Z570">
        <v>600</v>
      </c>
      <c r="AA570">
        <v>600</v>
      </c>
      <c r="AB570">
        <v>0</v>
      </c>
      <c r="AC570" s="72" t="s">
        <v>191</v>
      </c>
      <c r="AD570" s="72" t="s">
        <v>192</v>
      </c>
      <c r="AE570" s="72" t="s">
        <v>176</v>
      </c>
      <c r="AF570" s="81" t="str">
        <f t="shared" si="32"/>
        <v>Afridev Handpump</v>
      </c>
      <c r="AG570" s="72" t="s">
        <v>193</v>
      </c>
      <c r="AH570" s="72" t="s">
        <v>191</v>
      </c>
      <c r="AI570" s="72" t="s">
        <v>16432</v>
      </c>
      <c r="AL570" t="str">
        <f t="shared" si="33"/>
        <v>Protected</v>
      </c>
      <c r="AM570">
        <v>2013</v>
      </c>
      <c r="AN570" s="72" t="s">
        <v>191</v>
      </c>
      <c r="AQ570" t="str">
        <f t="shared" si="34"/>
        <v xml:space="preserve">Normal </v>
      </c>
      <c r="AR570" s="72" t="s">
        <v>194</v>
      </c>
      <c r="AU570" s="72" t="s">
        <v>195</v>
      </c>
      <c r="AV570" s="72" t="s">
        <v>194</v>
      </c>
      <c r="AY570" s="72" t="s">
        <v>191</v>
      </c>
      <c r="AZ570">
        <v>525</v>
      </c>
      <c r="BA570" s="72" t="s">
        <v>93</v>
      </c>
      <c r="BB570" s="72" t="s">
        <v>194</v>
      </c>
      <c r="BD570" s="72" t="s">
        <v>191</v>
      </c>
      <c r="BE570" s="73">
        <v>0.53</v>
      </c>
      <c r="BF570" s="72" t="s">
        <v>191</v>
      </c>
      <c r="BG570" s="72" t="s">
        <v>196</v>
      </c>
      <c r="BH570" s="72" t="s">
        <v>176</v>
      </c>
      <c r="BI570" s="81" t="str">
        <f t="shared" si="35"/>
        <v xml:space="preserve">Turbidity </v>
      </c>
      <c r="BJ570" s="72" t="s">
        <v>191</v>
      </c>
      <c r="BN570">
        <v>55</v>
      </c>
      <c r="BO570">
        <v>24</v>
      </c>
      <c r="BP570" s="72" t="s">
        <v>194</v>
      </c>
      <c r="BR570" s="72" t="s">
        <v>194</v>
      </c>
      <c r="BT570">
        <v>40</v>
      </c>
      <c r="BU570">
        <v>120</v>
      </c>
      <c r="BV570" s="72" t="s">
        <v>191</v>
      </c>
      <c r="BW570" s="72" t="s">
        <v>197</v>
      </c>
      <c r="BX570" t="s">
        <v>5586</v>
      </c>
    </row>
    <row r="571" spans="1:76" x14ac:dyDescent="0.45">
      <c r="A571" t="s">
        <v>5587</v>
      </c>
      <c r="B571" t="s">
        <v>176</v>
      </c>
      <c r="C571" t="s">
        <v>297</v>
      </c>
      <c r="D571" t="s">
        <v>5588</v>
      </c>
      <c r="E571" t="s">
        <v>5589</v>
      </c>
      <c r="F571" t="s">
        <v>5590</v>
      </c>
      <c r="G571">
        <v>9</v>
      </c>
      <c r="H571" s="72" t="s">
        <v>5307</v>
      </c>
      <c r="I571" s="72" t="s">
        <v>182</v>
      </c>
      <c r="J571" s="72" t="s">
        <v>183</v>
      </c>
      <c r="K571" s="72" t="s">
        <v>4888</v>
      </c>
      <c r="L571" s="72" t="s">
        <v>5591</v>
      </c>
      <c r="M571" s="72" t="s">
        <v>5592</v>
      </c>
      <c r="N571" s="72"/>
      <c r="O571" s="72"/>
      <c r="P571" s="72" t="s">
        <v>5593</v>
      </c>
      <c r="Q571" s="72" t="s">
        <v>5594</v>
      </c>
      <c r="R571" s="72" t="s">
        <v>731</v>
      </c>
      <c r="S571" s="74" t="s">
        <v>5595</v>
      </c>
      <c r="T571" s="72" t="s">
        <v>5596</v>
      </c>
      <c r="U571" s="72" t="s">
        <v>745</v>
      </c>
      <c r="V571" s="72" t="s">
        <v>176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 s="72" t="s">
        <v>191</v>
      </c>
      <c r="AD571" s="72" t="s">
        <v>192</v>
      </c>
      <c r="AF571" s="81" t="str">
        <f t="shared" si="32"/>
        <v>Afridev Handpump</v>
      </c>
      <c r="AG571" t="s">
        <v>193</v>
      </c>
      <c r="AJ571" s="72" t="s">
        <v>176</v>
      </c>
      <c r="AK571" s="72" t="s">
        <v>5597</v>
      </c>
      <c r="AL571" t="str">
        <f t="shared" si="33"/>
        <v>not functioning</v>
      </c>
      <c r="AQ571" t="str">
        <f t="shared" si="34"/>
        <v xml:space="preserve"> </v>
      </c>
      <c r="BE571"/>
      <c r="BI571" s="81" t="str">
        <f t="shared" si="35"/>
        <v xml:space="preserve"> </v>
      </c>
      <c r="BX571" t="s">
        <v>5598</v>
      </c>
    </row>
    <row r="572" spans="1:76" x14ac:dyDescent="0.45">
      <c r="A572" t="s">
        <v>5599</v>
      </c>
      <c r="B572" t="s">
        <v>176</v>
      </c>
      <c r="C572" t="s">
        <v>254</v>
      </c>
      <c r="D572" t="s">
        <v>5600</v>
      </c>
      <c r="E572" t="s">
        <v>5601</v>
      </c>
      <c r="F572" t="s">
        <v>5602</v>
      </c>
      <c r="G572">
        <v>9</v>
      </c>
      <c r="H572" s="72" t="s">
        <v>5307</v>
      </c>
      <c r="I572" s="72" t="s">
        <v>182</v>
      </c>
      <c r="J572" s="72" t="s">
        <v>183</v>
      </c>
      <c r="K572" s="72" t="s">
        <v>4888</v>
      </c>
      <c r="L572" s="72" t="s">
        <v>3511</v>
      </c>
      <c r="M572" s="72" t="s">
        <v>4912</v>
      </c>
      <c r="N572" s="72"/>
      <c r="O572" s="72"/>
      <c r="P572" s="72" t="s">
        <v>5603</v>
      </c>
      <c r="Q572" s="72" t="s">
        <v>5604</v>
      </c>
      <c r="R572" s="72" t="s">
        <v>5605</v>
      </c>
      <c r="S572" s="72" t="s">
        <v>5606</v>
      </c>
      <c r="T572" s="72" t="s">
        <v>5607</v>
      </c>
      <c r="U572" s="72" t="s">
        <v>176</v>
      </c>
      <c r="V572" s="72" t="s">
        <v>2726</v>
      </c>
      <c r="W572">
        <v>380</v>
      </c>
      <c r="X572">
        <v>200</v>
      </c>
      <c r="Y572">
        <v>186</v>
      </c>
      <c r="Z572">
        <v>580</v>
      </c>
      <c r="AA572">
        <v>1000</v>
      </c>
      <c r="AB572">
        <v>930</v>
      </c>
      <c r="AC572" s="72" t="s">
        <v>194</v>
      </c>
      <c r="AF572" s="81" t="str">
        <f t="shared" si="32"/>
        <v/>
      </c>
      <c r="AJ572" s="72" t="s">
        <v>867</v>
      </c>
      <c r="AK572" s="72" t="s">
        <v>176</v>
      </c>
      <c r="AL572" t="str">
        <f t="shared" si="33"/>
        <v>Unprotected well</v>
      </c>
      <c r="AQ572" t="str">
        <f t="shared" si="34"/>
        <v xml:space="preserve"> </v>
      </c>
      <c r="BE572"/>
      <c r="BI572" s="81" t="str">
        <f t="shared" si="35"/>
        <v xml:space="preserve"> </v>
      </c>
      <c r="BX572" t="s">
        <v>5608</v>
      </c>
    </row>
    <row r="573" spans="1:76" x14ac:dyDescent="0.45">
      <c r="A573" t="s">
        <v>5609</v>
      </c>
      <c r="B573" t="s">
        <v>176</v>
      </c>
      <c r="C573" t="s">
        <v>297</v>
      </c>
      <c r="D573" t="s">
        <v>5610</v>
      </c>
      <c r="E573" t="s">
        <v>5611</v>
      </c>
      <c r="F573" t="s">
        <v>5612</v>
      </c>
      <c r="G573">
        <v>9</v>
      </c>
      <c r="H573" s="72" t="s">
        <v>5307</v>
      </c>
      <c r="I573" s="72" t="s">
        <v>182</v>
      </c>
      <c r="J573" s="72" t="s">
        <v>183</v>
      </c>
      <c r="K573" s="72" t="s">
        <v>184</v>
      </c>
      <c r="L573" s="72" t="s">
        <v>3297</v>
      </c>
      <c r="M573" s="72" t="s">
        <v>5556</v>
      </c>
      <c r="N573" s="72"/>
      <c r="O573" s="72"/>
      <c r="P573" s="72" t="s">
        <v>5613</v>
      </c>
      <c r="Q573" s="72" t="s">
        <v>5614</v>
      </c>
      <c r="R573" s="72" t="s">
        <v>853</v>
      </c>
      <c r="S573" s="72" t="s">
        <v>5615</v>
      </c>
      <c r="T573" s="72" t="s">
        <v>5616</v>
      </c>
      <c r="U573" s="72" t="s">
        <v>251</v>
      </c>
      <c r="V573" s="72" t="s">
        <v>176</v>
      </c>
      <c r="W573">
        <v>70</v>
      </c>
      <c r="X573">
        <v>70</v>
      </c>
      <c r="Y573">
        <v>0</v>
      </c>
      <c r="Z573">
        <v>140</v>
      </c>
      <c r="AA573">
        <v>140</v>
      </c>
      <c r="AB573">
        <v>0</v>
      </c>
      <c r="AC573" s="72" t="s">
        <v>191</v>
      </c>
      <c r="AD573" s="72" t="s">
        <v>192</v>
      </c>
      <c r="AE573" s="72" t="s">
        <v>176</v>
      </c>
      <c r="AF573" s="81" t="str">
        <f t="shared" si="32"/>
        <v>Afridev Handpump</v>
      </c>
      <c r="AG573" s="72" t="s">
        <v>193</v>
      </c>
      <c r="AH573" s="72" t="s">
        <v>191</v>
      </c>
      <c r="AI573" s="72" t="s">
        <v>16432</v>
      </c>
      <c r="AL573" t="str">
        <f t="shared" si="33"/>
        <v>Protected</v>
      </c>
      <c r="AM573">
        <v>2000</v>
      </c>
      <c r="AN573" s="72" t="s">
        <v>191</v>
      </c>
      <c r="AQ573" t="str">
        <f t="shared" si="34"/>
        <v xml:space="preserve">Normal </v>
      </c>
      <c r="AR573" s="72" t="s">
        <v>194</v>
      </c>
      <c r="AU573" s="72" t="s">
        <v>195</v>
      </c>
      <c r="AV573" s="72" t="s">
        <v>194</v>
      </c>
      <c r="AY573" s="72" t="s">
        <v>191</v>
      </c>
      <c r="AZ573">
        <v>1021</v>
      </c>
      <c r="BA573" s="72" t="s">
        <v>93</v>
      </c>
      <c r="BB573" s="72" t="s">
        <v>194</v>
      </c>
      <c r="BD573" s="72" t="s">
        <v>191</v>
      </c>
      <c r="BE573" s="73">
        <v>0.26</v>
      </c>
      <c r="BF573" s="72" t="s">
        <v>194</v>
      </c>
      <c r="BG573" s="80" t="s">
        <v>196</v>
      </c>
      <c r="BI573" s="81" t="str">
        <f t="shared" si="35"/>
        <v xml:space="preserve">Turbidity </v>
      </c>
      <c r="BN573">
        <v>60</v>
      </c>
      <c r="BO573">
        <v>24</v>
      </c>
      <c r="BP573" s="72" t="s">
        <v>194</v>
      </c>
      <c r="BR573" s="72" t="s">
        <v>194</v>
      </c>
      <c r="BT573">
        <v>20</v>
      </c>
      <c r="BU573">
        <v>6</v>
      </c>
      <c r="BV573" s="72" t="s">
        <v>191</v>
      </c>
      <c r="BW573" s="72" t="s">
        <v>197</v>
      </c>
      <c r="BX573" t="s">
        <v>5617</v>
      </c>
    </row>
    <row r="574" spans="1:76" x14ac:dyDescent="0.45">
      <c r="A574" t="s">
        <v>5618</v>
      </c>
      <c r="B574" t="s">
        <v>176</v>
      </c>
      <c r="C574" t="s">
        <v>297</v>
      </c>
      <c r="D574" t="s">
        <v>5619</v>
      </c>
      <c r="E574" t="s">
        <v>5620</v>
      </c>
      <c r="F574" t="s">
        <v>1882</v>
      </c>
      <c r="G574">
        <v>9</v>
      </c>
      <c r="H574" s="72" t="s">
        <v>5307</v>
      </c>
      <c r="I574" s="72" t="s">
        <v>182</v>
      </c>
      <c r="J574" s="72" t="s">
        <v>183</v>
      </c>
      <c r="K574" s="72" t="s">
        <v>4888</v>
      </c>
      <c r="L574" s="72" t="s">
        <v>5591</v>
      </c>
      <c r="M574" s="72" t="s">
        <v>5592</v>
      </c>
      <c r="N574" s="72"/>
      <c r="O574" s="72"/>
      <c r="P574" s="72" t="s">
        <v>5621</v>
      </c>
      <c r="Q574" s="72" t="s">
        <v>5622</v>
      </c>
      <c r="R574" s="72" t="s">
        <v>1578</v>
      </c>
      <c r="S574" s="72" t="s">
        <v>5623</v>
      </c>
      <c r="T574" s="72" t="s">
        <v>5624</v>
      </c>
      <c r="U574" s="72" t="s">
        <v>745</v>
      </c>
      <c r="V574" s="72" t="s">
        <v>176</v>
      </c>
      <c r="W574">
        <v>350</v>
      </c>
      <c r="X574">
        <v>1550</v>
      </c>
      <c r="Y574">
        <v>0</v>
      </c>
      <c r="Z574">
        <v>1550</v>
      </c>
      <c r="AA574">
        <v>1550</v>
      </c>
      <c r="AB574">
        <v>0</v>
      </c>
      <c r="AC574" s="72" t="s">
        <v>191</v>
      </c>
      <c r="AD574" s="72" t="s">
        <v>192</v>
      </c>
      <c r="AE574" s="72" t="s">
        <v>176</v>
      </c>
      <c r="AF574" s="81" t="str">
        <f t="shared" si="32"/>
        <v>Afridev Handpump</v>
      </c>
      <c r="AG574" s="72" t="s">
        <v>193</v>
      </c>
      <c r="AH574" s="72" t="s">
        <v>191</v>
      </c>
      <c r="AI574" s="72" t="s">
        <v>16432</v>
      </c>
      <c r="AL574" t="str">
        <f t="shared" si="33"/>
        <v>Protected</v>
      </c>
      <c r="AM574">
        <v>1994</v>
      </c>
      <c r="AN574" s="72" t="s">
        <v>191</v>
      </c>
      <c r="AQ574" t="str">
        <f t="shared" si="34"/>
        <v xml:space="preserve">Poor </v>
      </c>
      <c r="AR574" s="72" t="s">
        <v>194</v>
      </c>
      <c r="AU574" s="72" t="s">
        <v>195</v>
      </c>
      <c r="AV574" s="72" t="s">
        <v>194</v>
      </c>
      <c r="AY574" s="72" t="s">
        <v>191</v>
      </c>
      <c r="AZ574">
        <v>1130</v>
      </c>
      <c r="BA574" s="72" t="s">
        <v>93</v>
      </c>
      <c r="BB574" s="72" t="s">
        <v>194</v>
      </c>
      <c r="BD574" s="72" t="s">
        <v>191</v>
      </c>
      <c r="BE574" s="73">
        <v>2.2000000000000002</v>
      </c>
      <c r="BF574" s="72" t="s">
        <v>194</v>
      </c>
      <c r="BG574" s="80" t="s">
        <v>196</v>
      </c>
      <c r="BI574" s="81" t="str">
        <f t="shared" si="35"/>
        <v xml:space="preserve">Turbidity </v>
      </c>
      <c r="BN574">
        <v>60</v>
      </c>
      <c r="BO574">
        <v>24</v>
      </c>
      <c r="BP574" s="72" t="s">
        <v>194</v>
      </c>
      <c r="BR574" s="72" t="s">
        <v>194</v>
      </c>
      <c r="BT574">
        <v>40</v>
      </c>
      <c r="BU574">
        <v>5</v>
      </c>
      <c r="BV574" s="72" t="s">
        <v>191</v>
      </c>
      <c r="BW574" s="72" t="s">
        <v>227</v>
      </c>
      <c r="BX574" t="s">
        <v>5625</v>
      </c>
    </row>
    <row r="575" spans="1:76" x14ac:dyDescent="0.45">
      <c r="A575" t="s">
        <v>5626</v>
      </c>
      <c r="B575" t="s">
        <v>176</v>
      </c>
      <c r="C575" t="s">
        <v>297</v>
      </c>
      <c r="D575" t="s">
        <v>5627</v>
      </c>
      <c r="E575" t="s">
        <v>5628</v>
      </c>
      <c r="F575" t="s">
        <v>5629</v>
      </c>
      <c r="G575">
        <v>9</v>
      </c>
      <c r="H575" s="72" t="s">
        <v>5307</v>
      </c>
      <c r="I575" s="72" t="s">
        <v>182</v>
      </c>
      <c r="J575" s="72" t="s">
        <v>183</v>
      </c>
      <c r="K575" s="72" t="s">
        <v>184</v>
      </c>
      <c r="L575" s="72" t="s">
        <v>3297</v>
      </c>
      <c r="M575" s="72" t="s">
        <v>5556</v>
      </c>
      <c r="N575" s="72"/>
      <c r="O575" s="72"/>
      <c r="P575" s="72" t="s">
        <v>5630</v>
      </c>
      <c r="Q575" s="72" t="s">
        <v>5631</v>
      </c>
      <c r="R575" s="72" t="s">
        <v>358</v>
      </c>
      <c r="S575" s="72" t="s">
        <v>5632</v>
      </c>
      <c r="T575" s="72" t="s">
        <v>5556</v>
      </c>
      <c r="U575" s="72" t="s">
        <v>251</v>
      </c>
      <c r="V575" s="72" t="s">
        <v>176</v>
      </c>
      <c r="W575">
        <v>30</v>
      </c>
      <c r="X575">
        <v>30</v>
      </c>
      <c r="Y575">
        <v>0</v>
      </c>
      <c r="Z575">
        <v>150</v>
      </c>
      <c r="AA575">
        <v>150</v>
      </c>
      <c r="AB575">
        <v>0</v>
      </c>
      <c r="AC575" s="72" t="s">
        <v>191</v>
      </c>
      <c r="AD575" s="72" t="s">
        <v>192</v>
      </c>
      <c r="AE575" s="72" t="s">
        <v>176</v>
      </c>
      <c r="AF575" s="81" t="str">
        <f t="shared" si="32"/>
        <v>Afridev Handpump</v>
      </c>
      <c r="AG575" s="72" t="s">
        <v>193</v>
      </c>
      <c r="AH575" s="72" t="s">
        <v>191</v>
      </c>
      <c r="AI575" s="72" t="s">
        <v>16432</v>
      </c>
      <c r="AL575" t="str">
        <f t="shared" si="33"/>
        <v>Protected</v>
      </c>
      <c r="AM575">
        <v>2001</v>
      </c>
      <c r="AN575" s="72" t="s">
        <v>191</v>
      </c>
      <c r="AQ575" t="str">
        <f t="shared" si="34"/>
        <v xml:space="preserve">Poor </v>
      </c>
      <c r="AR575" s="72" t="s">
        <v>194</v>
      </c>
      <c r="AU575" s="72" t="s">
        <v>195</v>
      </c>
      <c r="AV575" s="72" t="s">
        <v>194</v>
      </c>
      <c r="AY575" s="72" t="s">
        <v>191</v>
      </c>
      <c r="AZ575">
        <v>1022</v>
      </c>
      <c r="BA575" s="72" t="s">
        <v>93</v>
      </c>
      <c r="BB575" s="72" t="s">
        <v>194</v>
      </c>
      <c r="BD575" s="72" t="s">
        <v>191</v>
      </c>
      <c r="BE575" s="73">
        <v>0.77</v>
      </c>
      <c r="BF575" s="72" t="s">
        <v>194</v>
      </c>
      <c r="BG575" s="80" t="s">
        <v>196</v>
      </c>
      <c r="BI575" s="81" t="str">
        <f t="shared" si="35"/>
        <v xml:space="preserve">Turbidity </v>
      </c>
      <c r="BN575">
        <v>120</v>
      </c>
      <c r="BO575">
        <v>1</v>
      </c>
      <c r="BP575" s="72" t="s">
        <v>194</v>
      </c>
      <c r="BR575" s="72" t="s">
        <v>194</v>
      </c>
      <c r="BT575">
        <v>20</v>
      </c>
      <c r="BU575">
        <v>3</v>
      </c>
      <c r="BV575" s="72" t="s">
        <v>194</v>
      </c>
      <c r="BW575" s="72" t="s">
        <v>227</v>
      </c>
      <c r="BX575" t="s">
        <v>5633</v>
      </c>
    </row>
    <row r="576" spans="1:76" x14ac:dyDescent="0.45">
      <c r="A576" t="s">
        <v>5634</v>
      </c>
      <c r="B576" t="s">
        <v>176</v>
      </c>
      <c r="C576" t="s">
        <v>284</v>
      </c>
      <c r="D576" t="s">
        <v>5635</v>
      </c>
      <c r="E576" t="s">
        <v>5636</v>
      </c>
      <c r="F576" t="s">
        <v>5637</v>
      </c>
      <c r="G576">
        <v>9</v>
      </c>
      <c r="H576" s="72" t="s">
        <v>5307</v>
      </c>
      <c r="I576" s="72" t="s">
        <v>182</v>
      </c>
      <c r="J576" s="72" t="s">
        <v>183</v>
      </c>
      <c r="K576" s="72" t="s">
        <v>4732</v>
      </c>
      <c r="L576" s="72" t="s">
        <v>4947</v>
      </c>
      <c r="M576" s="72" t="s">
        <v>5638</v>
      </c>
      <c r="N576" s="72"/>
      <c r="O576" s="72"/>
      <c r="P576" s="72" t="s">
        <v>5639</v>
      </c>
      <c r="Q576" s="72" t="s">
        <v>5640</v>
      </c>
      <c r="R576" s="72" t="s">
        <v>1626</v>
      </c>
      <c r="S576" s="72" t="s">
        <v>5641</v>
      </c>
      <c r="T576" s="72" t="s">
        <v>5642</v>
      </c>
      <c r="U576" s="72" t="s">
        <v>733</v>
      </c>
      <c r="V576" s="72" t="s">
        <v>176</v>
      </c>
      <c r="W576">
        <v>74</v>
      </c>
      <c r="X576">
        <v>74</v>
      </c>
      <c r="Y576">
        <v>0</v>
      </c>
      <c r="Z576">
        <v>370</v>
      </c>
      <c r="AA576">
        <v>370</v>
      </c>
      <c r="AB576">
        <v>0</v>
      </c>
      <c r="AC576" s="72" t="s">
        <v>191</v>
      </c>
      <c r="AD576" s="72" t="s">
        <v>192</v>
      </c>
      <c r="AE576" s="72" t="s">
        <v>176</v>
      </c>
      <c r="AF576" s="81" t="str">
        <f t="shared" si="32"/>
        <v>Afridev Handpump</v>
      </c>
      <c r="AG576" s="72" t="s">
        <v>193</v>
      </c>
      <c r="AH576" s="72" t="s">
        <v>191</v>
      </c>
      <c r="AI576" s="72" t="s">
        <v>16432</v>
      </c>
      <c r="AL576" t="str">
        <f t="shared" si="33"/>
        <v>Protected</v>
      </c>
      <c r="AM576">
        <v>2010</v>
      </c>
      <c r="AN576" s="72" t="s">
        <v>191</v>
      </c>
      <c r="AQ576" t="str">
        <f t="shared" si="34"/>
        <v xml:space="preserve">Poor </v>
      </c>
      <c r="AR576" s="72" t="s">
        <v>191</v>
      </c>
      <c r="AS576">
        <v>1</v>
      </c>
      <c r="AT576">
        <v>120</v>
      </c>
      <c r="AU576" s="72" t="s">
        <v>195</v>
      </c>
      <c r="AV576" s="72" t="s">
        <v>194</v>
      </c>
      <c r="AY576" s="72" t="s">
        <v>191</v>
      </c>
      <c r="AZ576">
        <v>1936</v>
      </c>
      <c r="BA576" s="72" t="s">
        <v>93</v>
      </c>
      <c r="BB576" s="72" t="s">
        <v>194</v>
      </c>
      <c r="BD576" s="72" t="s">
        <v>191</v>
      </c>
      <c r="BE576" s="73">
        <v>0.15</v>
      </c>
      <c r="BF576" s="72" t="s">
        <v>194</v>
      </c>
      <c r="BG576" s="80" t="s">
        <v>196</v>
      </c>
      <c r="BI576" s="81" t="str">
        <f t="shared" si="35"/>
        <v xml:space="preserve">Turbidity </v>
      </c>
      <c r="BN576">
        <v>80</v>
      </c>
      <c r="BO576">
        <v>24</v>
      </c>
      <c r="BP576" s="72" t="s">
        <v>194</v>
      </c>
      <c r="BR576" s="72" t="s">
        <v>194</v>
      </c>
      <c r="BT576">
        <v>40</v>
      </c>
      <c r="BU576">
        <v>4</v>
      </c>
      <c r="BV576" s="72" t="s">
        <v>191</v>
      </c>
      <c r="BW576" s="72" t="s">
        <v>227</v>
      </c>
      <c r="BX576" t="s">
        <v>5643</v>
      </c>
    </row>
    <row r="577" spans="1:76" x14ac:dyDescent="0.45">
      <c r="A577" t="s">
        <v>5644</v>
      </c>
      <c r="B577" t="s">
        <v>176</v>
      </c>
      <c r="C577" t="s">
        <v>254</v>
      </c>
      <c r="D577" t="s">
        <v>5645</v>
      </c>
      <c r="E577" t="s">
        <v>5646</v>
      </c>
      <c r="F577" t="s">
        <v>5647</v>
      </c>
      <c r="G577">
        <v>9</v>
      </c>
      <c r="H577" s="72" t="s">
        <v>5307</v>
      </c>
      <c r="I577" s="72" t="s">
        <v>182</v>
      </c>
      <c r="J577" s="72" t="s">
        <v>183</v>
      </c>
      <c r="K577" s="72" t="s">
        <v>4888</v>
      </c>
      <c r="L577" s="72" t="s">
        <v>3511</v>
      </c>
      <c r="M577" s="72" t="s">
        <v>5648</v>
      </c>
      <c r="N577" s="72"/>
      <c r="O577" s="72"/>
      <c r="P577" s="72" t="s">
        <v>5649</v>
      </c>
      <c r="Q577" s="72" t="s">
        <v>5650</v>
      </c>
      <c r="R577" s="72" t="s">
        <v>2847</v>
      </c>
      <c r="S577" s="72" t="s">
        <v>5651</v>
      </c>
      <c r="T577" s="72" t="s">
        <v>5652</v>
      </c>
      <c r="U577" s="72" t="s">
        <v>478</v>
      </c>
      <c r="V577" s="72" t="s">
        <v>176</v>
      </c>
      <c r="W577">
        <v>72</v>
      </c>
      <c r="X577">
        <v>72</v>
      </c>
      <c r="Y577">
        <v>0</v>
      </c>
      <c r="Z577">
        <v>360</v>
      </c>
      <c r="AA577">
        <v>360</v>
      </c>
      <c r="AB577">
        <v>0</v>
      </c>
      <c r="AC577" s="72" t="s">
        <v>191</v>
      </c>
      <c r="AD577" s="72" t="s">
        <v>192</v>
      </c>
      <c r="AE577" s="72" t="s">
        <v>176</v>
      </c>
      <c r="AF577" s="81" t="str">
        <f t="shared" si="32"/>
        <v>Afridev Handpump</v>
      </c>
      <c r="AG577" s="72" t="s">
        <v>193</v>
      </c>
      <c r="AH577" s="72" t="s">
        <v>191</v>
      </c>
      <c r="AI577" s="72" t="s">
        <v>16432</v>
      </c>
      <c r="AL577" t="str">
        <f t="shared" si="33"/>
        <v>Protected</v>
      </c>
      <c r="AM577">
        <v>2004</v>
      </c>
      <c r="AN577" s="72" t="s">
        <v>191</v>
      </c>
      <c r="AQ577" t="str">
        <f t="shared" si="34"/>
        <v xml:space="preserve">Normal </v>
      </c>
      <c r="AR577" s="72" t="s">
        <v>194</v>
      </c>
      <c r="AU577" s="72" t="s">
        <v>195</v>
      </c>
      <c r="AV577" s="72" t="s">
        <v>194</v>
      </c>
      <c r="AY577" s="72" t="s">
        <v>191</v>
      </c>
      <c r="AZ577">
        <v>1222</v>
      </c>
      <c r="BA577" s="72" t="s">
        <v>93</v>
      </c>
      <c r="BB577" s="72" t="s">
        <v>194</v>
      </c>
      <c r="BD577" s="72" t="s">
        <v>191</v>
      </c>
      <c r="BE577" s="73">
        <v>1.88</v>
      </c>
      <c r="BF577" s="72" t="s">
        <v>191</v>
      </c>
      <c r="BG577" s="72" t="s">
        <v>196</v>
      </c>
      <c r="BH577" s="72" t="s">
        <v>176</v>
      </c>
      <c r="BI577" s="81" t="str">
        <f t="shared" si="35"/>
        <v xml:space="preserve">Turbidity </v>
      </c>
      <c r="BJ577" s="72" t="s">
        <v>191</v>
      </c>
      <c r="BN577">
        <v>58</v>
      </c>
      <c r="BO577">
        <v>24</v>
      </c>
      <c r="BP577" s="72" t="s">
        <v>194</v>
      </c>
      <c r="BR577" s="72" t="s">
        <v>194</v>
      </c>
      <c r="BT577">
        <v>20</v>
      </c>
      <c r="BU577">
        <v>6</v>
      </c>
      <c r="BV577" s="72" t="s">
        <v>191</v>
      </c>
      <c r="BW577" s="72" t="s">
        <v>197</v>
      </c>
      <c r="BX577" t="s">
        <v>5653</v>
      </c>
    </row>
    <row r="578" spans="1:76" x14ac:dyDescent="0.45">
      <c r="A578" t="s">
        <v>5654</v>
      </c>
      <c r="B578" t="s">
        <v>176</v>
      </c>
      <c r="C578" t="s">
        <v>297</v>
      </c>
      <c r="D578" t="s">
        <v>5655</v>
      </c>
      <c r="E578" t="s">
        <v>5656</v>
      </c>
      <c r="F578" t="s">
        <v>4764</v>
      </c>
      <c r="G578">
        <v>9</v>
      </c>
      <c r="H578" s="72" t="s">
        <v>5307</v>
      </c>
      <c r="I578" s="72" t="s">
        <v>182</v>
      </c>
      <c r="J578" s="72" t="s">
        <v>183</v>
      </c>
      <c r="K578" s="72" t="s">
        <v>184</v>
      </c>
      <c r="L578" s="72" t="s">
        <v>3297</v>
      </c>
      <c r="M578" s="72" t="s">
        <v>5556</v>
      </c>
      <c r="N578" s="72"/>
      <c r="O578" s="72"/>
      <c r="P578" s="72" t="s">
        <v>5657</v>
      </c>
      <c r="Q578" s="72" t="s">
        <v>5658</v>
      </c>
      <c r="R578" s="72" t="s">
        <v>853</v>
      </c>
      <c r="S578" s="72" t="s">
        <v>5659</v>
      </c>
      <c r="T578" s="72" t="s">
        <v>5660</v>
      </c>
      <c r="U578" s="72" t="s">
        <v>251</v>
      </c>
      <c r="V578" s="72" t="s">
        <v>176</v>
      </c>
      <c r="W578">
        <v>60</v>
      </c>
      <c r="X578">
        <v>60</v>
      </c>
      <c r="Y578">
        <v>0</v>
      </c>
      <c r="Z578">
        <v>300</v>
      </c>
      <c r="AA578">
        <v>300</v>
      </c>
      <c r="AB578">
        <v>0</v>
      </c>
      <c r="AC578" s="72" t="s">
        <v>191</v>
      </c>
      <c r="AD578" s="72" t="s">
        <v>192</v>
      </c>
      <c r="AE578" s="72" t="s">
        <v>176</v>
      </c>
      <c r="AF578" s="81" t="str">
        <f t="shared" si="32"/>
        <v>Afridev Handpump</v>
      </c>
      <c r="AG578" s="72" t="s">
        <v>193</v>
      </c>
      <c r="AH578" s="72" t="s">
        <v>191</v>
      </c>
      <c r="AI578" s="72" t="s">
        <v>16432</v>
      </c>
      <c r="AL578" t="str">
        <f t="shared" si="33"/>
        <v>Protected</v>
      </c>
      <c r="AM578">
        <v>2013</v>
      </c>
      <c r="AN578" s="72" t="s">
        <v>191</v>
      </c>
      <c r="AQ578" t="str">
        <f t="shared" si="34"/>
        <v xml:space="preserve">Poor </v>
      </c>
      <c r="AR578" s="72" t="s">
        <v>194</v>
      </c>
      <c r="AU578" s="72" t="s">
        <v>195</v>
      </c>
      <c r="AV578" s="72" t="s">
        <v>194</v>
      </c>
      <c r="AY578" s="72" t="s">
        <v>191</v>
      </c>
      <c r="AZ578">
        <v>1023</v>
      </c>
      <c r="BA578" s="72" t="s">
        <v>93</v>
      </c>
      <c r="BB578" s="72" t="s">
        <v>194</v>
      </c>
      <c r="BD578" s="72" t="s">
        <v>191</v>
      </c>
      <c r="BE578" s="73">
        <v>0.22</v>
      </c>
      <c r="BF578" s="72" t="s">
        <v>194</v>
      </c>
      <c r="BG578" s="80" t="s">
        <v>196</v>
      </c>
      <c r="BI578" s="81" t="str">
        <f t="shared" si="35"/>
        <v xml:space="preserve">Turbidity </v>
      </c>
      <c r="BN578">
        <v>50</v>
      </c>
      <c r="BO578">
        <v>24</v>
      </c>
      <c r="BP578" s="72" t="s">
        <v>194</v>
      </c>
      <c r="BR578" s="72" t="s">
        <v>194</v>
      </c>
      <c r="BT578">
        <v>20</v>
      </c>
      <c r="BU578">
        <v>6</v>
      </c>
      <c r="BV578" s="72" t="s">
        <v>191</v>
      </c>
      <c r="BW578" s="72" t="s">
        <v>227</v>
      </c>
      <c r="BX578" t="s">
        <v>5661</v>
      </c>
    </row>
    <row r="579" spans="1:76" x14ac:dyDescent="0.45">
      <c r="A579" t="s">
        <v>5662</v>
      </c>
      <c r="B579" t="s">
        <v>176</v>
      </c>
      <c r="C579" t="s">
        <v>663</v>
      </c>
      <c r="D579" t="s">
        <v>5663</v>
      </c>
      <c r="E579" t="s">
        <v>5664</v>
      </c>
      <c r="F579" t="s">
        <v>5665</v>
      </c>
      <c r="G579">
        <v>9</v>
      </c>
      <c r="H579" s="72" t="s">
        <v>5307</v>
      </c>
      <c r="I579" s="72" t="s">
        <v>182</v>
      </c>
      <c r="J579" s="72" t="s">
        <v>183</v>
      </c>
      <c r="K579" s="72" t="s">
        <v>4744</v>
      </c>
      <c r="L579" s="72" t="s">
        <v>5380</v>
      </c>
      <c r="M579" s="72" t="s">
        <v>5566</v>
      </c>
      <c r="N579" s="72"/>
      <c r="O579" s="72"/>
      <c r="P579" s="72" t="s">
        <v>5666</v>
      </c>
      <c r="Q579" s="72" t="s">
        <v>5667</v>
      </c>
      <c r="R579" s="72" t="s">
        <v>4551</v>
      </c>
      <c r="S579" s="72" t="s">
        <v>5668</v>
      </c>
      <c r="T579" s="72" t="s">
        <v>5566</v>
      </c>
      <c r="U579" s="72" t="s">
        <v>745</v>
      </c>
      <c r="V579" s="72" t="s">
        <v>176</v>
      </c>
      <c r="W579">
        <v>300</v>
      </c>
      <c r="X579">
        <v>200</v>
      </c>
      <c r="Y579">
        <v>100</v>
      </c>
      <c r="Z579">
        <v>500</v>
      </c>
      <c r="AA579">
        <v>500</v>
      </c>
      <c r="AB579">
        <v>500</v>
      </c>
      <c r="AC579" s="72" t="s">
        <v>191</v>
      </c>
      <c r="AD579" s="72" t="s">
        <v>192</v>
      </c>
      <c r="AE579" s="72" t="s">
        <v>176</v>
      </c>
      <c r="AF579" s="81" t="str">
        <f t="shared" ref="AF579:AF642" si="36">CONCATENATE(AD579,AE579)</f>
        <v>Afridev Handpump</v>
      </c>
      <c r="AG579" s="72" t="s">
        <v>193</v>
      </c>
      <c r="AH579" s="72" t="s">
        <v>191</v>
      </c>
      <c r="AI579" s="72" t="s">
        <v>16432</v>
      </c>
      <c r="AL579" t="str">
        <f t="shared" ref="AL579:AL642" si="37">CONCATENATE(AI579,AJ579,AK579)</f>
        <v>Protected</v>
      </c>
      <c r="AM579">
        <v>2002</v>
      </c>
      <c r="AN579" s="72" t="s">
        <v>191</v>
      </c>
      <c r="AQ579" t="str">
        <f t="shared" ref="AQ579:AQ642" si="38">CONCATENATE(BW579," ",AO579,AP579)</f>
        <v xml:space="preserve">Normal </v>
      </c>
      <c r="AR579" s="72" t="s">
        <v>194</v>
      </c>
      <c r="AU579" s="72" t="s">
        <v>195</v>
      </c>
      <c r="AV579" s="72" t="s">
        <v>194</v>
      </c>
      <c r="AY579" s="72" t="s">
        <v>191</v>
      </c>
      <c r="AZ579">
        <v>231</v>
      </c>
      <c r="BA579" s="72" t="s">
        <v>93</v>
      </c>
      <c r="BB579" s="72" t="s">
        <v>194</v>
      </c>
      <c r="BD579" s="72" t="s">
        <v>191</v>
      </c>
      <c r="BE579" s="73">
        <v>45.1</v>
      </c>
      <c r="BF579" s="72" t="s">
        <v>191</v>
      </c>
      <c r="BG579" s="72" t="s">
        <v>196</v>
      </c>
      <c r="BH579" s="72" t="s">
        <v>176</v>
      </c>
      <c r="BI579" s="81" t="str">
        <f t="shared" ref="BI579:BI642" si="39">CONCATENATE(BG579," ",BH579)</f>
        <v xml:space="preserve">Turbidity </v>
      </c>
      <c r="BJ579" s="72" t="s">
        <v>191</v>
      </c>
      <c r="BN579">
        <v>65</v>
      </c>
      <c r="BO579">
        <v>20</v>
      </c>
      <c r="BP579" s="72" t="s">
        <v>194</v>
      </c>
      <c r="BR579" s="72" t="s">
        <v>194</v>
      </c>
      <c r="BT579">
        <v>20</v>
      </c>
      <c r="BU579">
        <v>4</v>
      </c>
      <c r="BV579" s="72" t="s">
        <v>191</v>
      </c>
      <c r="BW579" s="72" t="s">
        <v>197</v>
      </c>
      <c r="BX579" t="s">
        <v>5669</v>
      </c>
    </row>
    <row r="580" spans="1:76" x14ac:dyDescent="0.45">
      <c r="A580" t="s">
        <v>5670</v>
      </c>
      <c r="B580" t="s">
        <v>176</v>
      </c>
      <c r="C580" t="s">
        <v>284</v>
      </c>
      <c r="D580" t="s">
        <v>5671</v>
      </c>
      <c r="E580" t="s">
        <v>5672</v>
      </c>
      <c r="F580" t="s">
        <v>2271</v>
      </c>
      <c r="G580">
        <v>9</v>
      </c>
      <c r="H580" s="72" t="s">
        <v>5307</v>
      </c>
      <c r="I580" s="72" t="s">
        <v>182</v>
      </c>
      <c r="J580" s="72" t="s">
        <v>183</v>
      </c>
      <c r="K580" s="72" t="s">
        <v>4732</v>
      </c>
      <c r="L580" s="72" t="s">
        <v>4947</v>
      </c>
      <c r="M580" s="72" t="s">
        <v>5638</v>
      </c>
      <c r="N580" s="72"/>
      <c r="O580" s="72"/>
      <c r="P580" s="72" t="s">
        <v>5673</v>
      </c>
      <c r="Q580" s="72" t="s">
        <v>5674</v>
      </c>
      <c r="R580" s="72" t="s">
        <v>1606</v>
      </c>
      <c r="S580" s="72" t="s">
        <v>5675</v>
      </c>
      <c r="T580" s="72" t="s">
        <v>5638</v>
      </c>
      <c r="U580" s="72" t="s">
        <v>251</v>
      </c>
      <c r="V580" s="72" t="s">
        <v>176</v>
      </c>
      <c r="W580">
        <v>74</v>
      </c>
      <c r="X580">
        <v>74</v>
      </c>
      <c r="Y580">
        <v>0</v>
      </c>
      <c r="Z580">
        <v>370</v>
      </c>
      <c r="AA580">
        <v>370</v>
      </c>
      <c r="AB580">
        <v>0</v>
      </c>
      <c r="AC580" s="72" t="s">
        <v>191</v>
      </c>
      <c r="AD580" s="72" t="s">
        <v>192</v>
      </c>
      <c r="AE580" s="72" t="s">
        <v>176</v>
      </c>
      <c r="AF580" s="81" t="str">
        <f t="shared" si="36"/>
        <v>Afridev Handpump</v>
      </c>
      <c r="AG580" s="72" t="s">
        <v>193</v>
      </c>
      <c r="AH580" s="72" t="s">
        <v>194</v>
      </c>
      <c r="AI580" s="72" t="s">
        <v>16433</v>
      </c>
      <c r="AL580" t="str">
        <f t="shared" si="37"/>
        <v>Unprotected</v>
      </c>
      <c r="AM580">
        <v>2000</v>
      </c>
      <c r="AN580" s="72" t="s">
        <v>194</v>
      </c>
      <c r="AO580" s="72" t="s">
        <v>549</v>
      </c>
      <c r="AP580" s="72" t="s">
        <v>176</v>
      </c>
      <c r="AQ580" t="str">
        <f t="shared" si="38"/>
        <v>Does not function Non functioning water point</v>
      </c>
      <c r="AR580" s="72" t="s">
        <v>191</v>
      </c>
      <c r="AS580">
        <v>1</v>
      </c>
      <c r="AT580">
        <v>18</v>
      </c>
      <c r="AU580" s="72" t="s">
        <v>194</v>
      </c>
      <c r="AV580" s="72" t="s">
        <v>194</v>
      </c>
      <c r="AY580" s="72" t="s">
        <v>194</v>
      </c>
      <c r="BB580" s="72" t="s">
        <v>194</v>
      </c>
      <c r="BD580" s="72" t="s">
        <v>194</v>
      </c>
      <c r="BE580"/>
      <c r="BF580" s="72" t="s">
        <v>381</v>
      </c>
      <c r="BG580" s="80" t="s">
        <v>196</v>
      </c>
      <c r="BI580" s="81" t="str">
        <f t="shared" si="39"/>
        <v xml:space="preserve">Turbidity </v>
      </c>
      <c r="BN580">
        <v>0</v>
      </c>
      <c r="BO580">
        <v>0</v>
      </c>
      <c r="BP580" s="72" t="s">
        <v>194</v>
      </c>
      <c r="BR580" s="72" t="s">
        <v>194</v>
      </c>
      <c r="BT580">
        <v>0</v>
      </c>
      <c r="BU580">
        <v>0</v>
      </c>
      <c r="BV580" s="72" t="s">
        <v>194</v>
      </c>
      <c r="BW580" s="72" t="s">
        <v>550</v>
      </c>
      <c r="BX580" t="s">
        <v>5676</v>
      </c>
    </row>
    <row r="581" spans="1:76" x14ac:dyDescent="0.45">
      <c r="A581" t="s">
        <v>5677</v>
      </c>
      <c r="B581" t="s">
        <v>176</v>
      </c>
      <c r="C581" t="s">
        <v>880</v>
      </c>
      <c r="D581" t="s">
        <v>5678</v>
      </c>
      <c r="E581" t="s">
        <v>5679</v>
      </c>
      <c r="F581" t="s">
        <v>5680</v>
      </c>
      <c r="G581">
        <v>9</v>
      </c>
      <c r="H581" s="72" t="s">
        <v>5307</v>
      </c>
      <c r="I581" s="72" t="s">
        <v>182</v>
      </c>
      <c r="J581" s="72" t="s">
        <v>183</v>
      </c>
      <c r="K581" s="72" t="s">
        <v>4888</v>
      </c>
      <c r="L581" s="72" t="s">
        <v>3511</v>
      </c>
      <c r="M581" s="72" t="s">
        <v>2282</v>
      </c>
      <c r="N581" s="72"/>
      <c r="O581" s="72"/>
      <c r="P581" s="72" t="s">
        <v>5681</v>
      </c>
      <c r="Q581" s="72" t="s">
        <v>5682</v>
      </c>
      <c r="R581" s="72" t="s">
        <v>5683</v>
      </c>
      <c r="S581" s="72" t="s">
        <v>5684</v>
      </c>
      <c r="T581" s="72" t="s">
        <v>5685</v>
      </c>
      <c r="U581" s="72" t="s">
        <v>251</v>
      </c>
      <c r="V581" s="72" t="s">
        <v>176</v>
      </c>
      <c r="W581">
        <v>500</v>
      </c>
      <c r="X581">
        <v>500</v>
      </c>
      <c r="Y581">
        <v>0</v>
      </c>
      <c r="Z581">
        <v>2500</v>
      </c>
      <c r="AA581">
        <v>2500</v>
      </c>
      <c r="AB581">
        <v>0</v>
      </c>
      <c r="AC581" s="72" t="s">
        <v>191</v>
      </c>
      <c r="AD581" s="72" t="s">
        <v>192</v>
      </c>
      <c r="AE581" s="72" t="s">
        <v>176</v>
      </c>
      <c r="AF581" s="81" t="str">
        <f t="shared" si="36"/>
        <v>Afridev Handpump</v>
      </c>
      <c r="AG581" s="72" t="s">
        <v>193</v>
      </c>
      <c r="AH581" s="72" t="s">
        <v>191</v>
      </c>
      <c r="AI581" s="72" t="s">
        <v>16432</v>
      </c>
      <c r="AL581" t="str">
        <f t="shared" si="37"/>
        <v>Protected</v>
      </c>
      <c r="AM581">
        <v>2000</v>
      </c>
      <c r="AN581" s="72" t="s">
        <v>191</v>
      </c>
      <c r="AQ581" t="str">
        <f t="shared" si="38"/>
        <v xml:space="preserve">Normal </v>
      </c>
      <c r="AR581" s="72" t="s">
        <v>194</v>
      </c>
      <c r="AU581" s="72" t="s">
        <v>195</v>
      </c>
      <c r="AV581" s="72" t="s">
        <v>194</v>
      </c>
      <c r="AY581" s="72" t="s">
        <v>191</v>
      </c>
      <c r="AZ581">
        <v>835</v>
      </c>
      <c r="BA581" s="72" t="s">
        <v>93</v>
      </c>
      <c r="BB581" s="72" t="s">
        <v>194</v>
      </c>
      <c r="BD581" s="72" t="s">
        <v>191</v>
      </c>
      <c r="BE581" s="73">
        <v>0.46</v>
      </c>
      <c r="BF581" s="72" t="s">
        <v>191</v>
      </c>
      <c r="BG581" s="72" t="s">
        <v>196</v>
      </c>
      <c r="BH581" s="72" t="s">
        <v>176</v>
      </c>
      <c r="BI581" s="81" t="str">
        <f t="shared" si="39"/>
        <v xml:space="preserve">Turbidity </v>
      </c>
      <c r="BJ581" s="72" t="s">
        <v>191</v>
      </c>
      <c r="BN581">
        <v>60</v>
      </c>
      <c r="BO581">
        <v>24</v>
      </c>
      <c r="BP581" s="72" t="s">
        <v>194</v>
      </c>
      <c r="BR581" s="72" t="s">
        <v>194</v>
      </c>
      <c r="BT581">
        <v>40</v>
      </c>
      <c r="BU581">
        <v>5</v>
      </c>
      <c r="BV581" s="72" t="s">
        <v>191</v>
      </c>
      <c r="BW581" s="72" t="s">
        <v>197</v>
      </c>
      <c r="BX581" t="s">
        <v>5686</v>
      </c>
    </row>
    <row r="582" spans="1:76" x14ac:dyDescent="0.45">
      <c r="A582" t="s">
        <v>5687</v>
      </c>
      <c r="B582" t="s">
        <v>176</v>
      </c>
      <c r="C582" t="s">
        <v>943</v>
      </c>
      <c r="D582" t="s">
        <v>5688</v>
      </c>
      <c r="E582" t="s">
        <v>5689</v>
      </c>
      <c r="F582" t="s">
        <v>5690</v>
      </c>
      <c r="G582">
        <v>9</v>
      </c>
      <c r="H582" s="72" t="s">
        <v>5307</v>
      </c>
      <c r="I582" s="72" t="s">
        <v>182</v>
      </c>
      <c r="J582" s="72" t="s">
        <v>183</v>
      </c>
      <c r="K582" s="72" t="s">
        <v>4744</v>
      </c>
      <c r="L582" s="72" t="s">
        <v>5691</v>
      </c>
      <c r="M582" s="72" t="s">
        <v>5692</v>
      </c>
      <c r="N582" s="72"/>
      <c r="O582" s="72"/>
      <c r="P582" s="72" t="s">
        <v>5693</v>
      </c>
      <c r="Q582" s="72" t="s">
        <v>5694</v>
      </c>
      <c r="R582" s="72" t="s">
        <v>4115</v>
      </c>
      <c r="S582" s="72" t="s">
        <v>5695</v>
      </c>
      <c r="T582" s="72" t="s">
        <v>5692</v>
      </c>
      <c r="U582" s="72" t="s">
        <v>176</v>
      </c>
      <c r="V582" s="72" t="s">
        <v>2726</v>
      </c>
      <c r="W582">
        <v>128</v>
      </c>
      <c r="X582">
        <v>43</v>
      </c>
      <c r="Y582">
        <v>86</v>
      </c>
      <c r="Z582">
        <v>215</v>
      </c>
      <c r="AA582">
        <v>215</v>
      </c>
      <c r="AB582">
        <v>430</v>
      </c>
      <c r="AC582" s="72" t="s">
        <v>194</v>
      </c>
      <c r="AF582" s="81" t="str">
        <f t="shared" si="36"/>
        <v/>
      </c>
      <c r="AJ582" s="72" t="s">
        <v>867</v>
      </c>
      <c r="AK582" s="72" t="s">
        <v>176</v>
      </c>
      <c r="AL582" t="str">
        <f t="shared" si="37"/>
        <v>Unprotected well</v>
      </c>
      <c r="AQ582" t="str">
        <f t="shared" si="38"/>
        <v xml:space="preserve"> </v>
      </c>
      <c r="BE582"/>
      <c r="BI582" s="81" t="str">
        <f t="shared" si="39"/>
        <v xml:space="preserve"> </v>
      </c>
      <c r="BX582" t="s">
        <v>5696</v>
      </c>
    </row>
    <row r="583" spans="1:76" x14ac:dyDescent="0.45">
      <c r="A583" t="s">
        <v>5697</v>
      </c>
      <c r="B583" t="s">
        <v>176</v>
      </c>
      <c r="C583" t="s">
        <v>600</v>
      </c>
      <c r="D583" t="s">
        <v>5698</v>
      </c>
      <c r="E583" t="s">
        <v>5699</v>
      </c>
      <c r="F583" t="s">
        <v>2262</v>
      </c>
      <c r="G583">
        <v>9</v>
      </c>
      <c r="H583" s="72" t="s">
        <v>5307</v>
      </c>
      <c r="I583" s="72" t="s">
        <v>182</v>
      </c>
      <c r="J583" s="72" t="s">
        <v>183</v>
      </c>
      <c r="K583" s="72" t="s">
        <v>4744</v>
      </c>
      <c r="L583" s="72" t="s">
        <v>5691</v>
      </c>
      <c r="M583" s="72" t="s">
        <v>5692</v>
      </c>
      <c r="N583" s="72"/>
      <c r="O583" s="72"/>
      <c r="P583" s="72" t="s">
        <v>5700</v>
      </c>
      <c r="Q583" s="72" t="s">
        <v>5701</v>
      </c>
      <c r="R583" s="72" t="s">
        <v>5702</v>
      </c>
      <c r="S583" s="72" t="s">
        <v>5703</v>
      </c>
      <c r="T583" s="72" t="s">
        <v>5704</v>
      </c>
      <c r="U583" s="72" t="s">
        <v>251</v>
      </c>
      <c r="V583" s="72" t="s">
        <v>176</v>
      </c>
      <c r="W583">
        <v>128</v>
      </c>
      <c r="X583">
        <v>44</v>
      </c>
      <c r="Y583">
        <v>88</v>
      </c>
      <c r="Z583">
        <v>220</v>
      </c>
      <c r="AA583">
        <v>220</v>
      </c>
      <c r="AB583">
        <v>440</v>
      </c>
      <c r="AC583" s="72" t="s">
        <v>191</v>
      </c>
      <c r="AD583" s="72" t="s">
        <v>192</v>
      </c>
      <c r="AE583" s="72" t="s">
        <v>176</v>
      </c>
      <c r="AF583" s="81" t="str">
        <f t="shared" si="36"/>
        <v>Afridev Handpump</v>
      </c>
      <c r="AG583" s="72" t="s">
        <v>193</v>
      </c>
      <c r="AH583" s="72" t="s">
        <v>191</v>
      </c>
      <c r="AI583" s="72" t="s">
        <v>16432</v>
      </c>
      <c r="AL583" t="str">
        <f t="shared" si="37"/>
        <v>Protected</v>
      </c>
      <c r="AM583">
        <v>2014</v>
      </c>
      <c r="AN583" s="72" t="s">
        <v>191</v>
      </c>
      <c r="AQ583" t="str">
        <f t="shared" si="38"/>
        <v xml:space="preserve">Normal </v>
      </c>
      <c r="AR583" s="72" t="s">
        <v>191</v>
      </c>
      <c r="AS583">
        <v>2</v>
      </c>
      <c r="AT583">
        <v>7</v>
      </c>
      <c r="AU583" s="72" t="s">
        <v>195</v>
      </c>
      <c r="AV583" s="72" t="s">
        <v>194</v>
      </c>
      <c r="AY583" s="72" t="s">
        <v>191</v>
      </c>
      <c r="AZ583">
        <v>1325</v>
      </c>
      <c r="BA583" s="72" t="s">
        <v>93</v>
      </c>
      <c r="BB583" s="72" t="s">
        <v>194</v>
      </c>
      <c r="BD583" s="72" t="s">
        <v>191</v>
      </c>
      <c r="BE583" s="73">
        <v>0.17</v>
      </c>
      <c r="BF583" s="72" t="s">
        <v>191</v>
      </c>
      <c r="BG583" s="72" t="s">
        <v>196</v>
      </c>
      <c r="BH583" s="72" t="s">
        <v>176</v>
      </c>
      <c r="BI583" s="81" t="str">
        <f t="shared" si="39"/>
        <v xml:space="preserve">Turbidity </v>
      </c>
      <c r="BJ583" s="72" t="s">
        <v>191</v>
      </c>
      <c r="BN583">
        <v>65</v>
      </c>
      <c r="BO583">
        <v>24</v>
      </c>
      <c r="BP583" s="72" t="s">
        <v>194</v>
      </c>
      <c r="BR583" s="72" t="s">
        <v>194</v>
      </c>
      <c r="BT583">
        <v>20</v>
      </c>
      <c r="BU583">
        <v>6</v>
      </c>
      <c r="BV583" s="72" t="s">
        <v>191</v>
      </c>
      <c r="BW583" s="72" t="s">
        <v>197</v>
      </c>
      <c r="BX583" t="s">
        <v>5705</v>
      </c>
    </row>
    <row r="584" spans="1:76" x14ac:dyDescent="0.45">
      <c r="A584" t="s">
        <v>5706</v>
      </c>
      <c r="B584" t="s">
        <v>176</v>
      </c>
      <c r="C584" t="s">
        <v>254</v>
      </c>
      <c r="D584" t="s">
        <v>5707</v>
      </c>
      <c r="E584" t="s">
        <v>5708</v>
      </c>
      <c r="F584" t="s">
        <v>5709</v>
      </c>
      <c r="G584">
        <v>9</v>
      </c>
      <c r="H584" s="72" t="s">
        <v>5307</v>
      </c>
      <c r="I584" s="72" t="s">
        <v>182</v>
      </c>
      <c r="J584" s="72" t="s">
        <v>183</v>
      </c>
      <c r="K584" s="72" t="s">
        <v>4888</v>
      </c>
      <c r="L584" s="72" t="s">
        <v>3511</v>
      </c>
      <c r="M584" s="72" t="s">
        <v>5710</v>
      </c>
      <c r="N584" s="72"/>
      <c r="O584" s="72"/>
      <c r="P584" s="72" t="s">
        <v>5711</v>
      </c>
      <c r="Q584" s="72" t="s">
        <v>5712</v>
      </c>
      <c r="R584" s="72" t="s">
        <v>2948</v>
      </c>
      <c r="S584" s="72" t="s">
        <v>5713</v>
      </c>
      <c r="T584" s="72" t="s">
        <v>5714</v>
      </c>
      <c r="U584" s="72" t="s">
        <v>226</v>
      </c>
      <c r="V584" s="72" t="s">
        <v>176</v>
      </c>
      <c r="W584">
        <v>142</v>
      </c>
      <c r="X584">
        <v>142</v>
      </c>
      <c r="Y584">
        <v>0</v>
      </c>
      <c r="Z584">
        <v>710</v>
      </c>
      <c r="AA584">
        <v>710</v>
      </c>
      <c r="AB584">
        <v>0</v>
      </c>
      <c r="AC584" s="72" t="s">
        <v>191</v>
      </c>
      <c r="AD584" s="72" t="s">
        <v>192</v>
      </c>
      <c r="AE584" s="72" t="s">
        <v>176</v>
      </c>
      <c r="AF584" s="81" t="str">
        <f t="shared" si="36"/>
        <v>Afridev Handpump</v>
      </c>
      <c r="AG584" s="72" t="s">
        <v>193</v>
      </c>
      <c r="AH584" s="72" t="s">
        <v>191</v>
      </c>
      <c r="AI584" s="72" t="s">
        <v>16432</v>
      </c>
      <c r="AL584" t="str">
        <f t="shared" si="37"/>
        <v>Protected</v>
      </c>
      <c r="AM584">
        <v>2011</v>
      </c>
      <c r="AN584" s="72" t="s">
        <v>191</v>
      </c>
      <c r="AQ584" t="str">
        <f t="shared" si="38"/>
        <v xml:space="preserve">Normal </v>
      </c>
      <c r="AR584" s="72" t="s">
        <v>191</v>
      </c>
      <c r="AS584">
        <v>4</v>
      </c>
      <c r="AT584">
        <v>2</v>
      </c>
      <c r="AU584" s="72" t="s">
        <v>195</v>
      </c>
      <c r="AV584" s="72" t="s">
        <v>194</v>
      </c>
      <c r="AY584" s="72" t="s">
        <v>191</v>
      </c>
      <c r="AZ584">
        <v>1223</v>
      </c>
      <c r="BA584" s="72" t="s">
        <v>93</v>
      </c>
      <c r="BB584" s="72" t="s">
        <v>194</v>
      </c>
      <c r="BD584" s="72" t="s">
        <v>191</v>
      </c>
      <c r="BE584" s="73">
        <v>1.47</v>
      </c>
      <c r="BF584" s="72" t="s">
        <v>191</v>
      </c>
      <c r="BG584" s="72" t="s">
        <v>196</v>
      </c>
      <c r="BH584" s="72" t="s">
        <v>176</v>
      </c>
      <c r="BI584" s="81" t="str">
        <f t="shared" si="39"/>
        <v xml:space="preserve">Turbidity </v>
      </c>
      <c r="BJ584" s="72" t="s">
        <v>191</v>
      </c>
      <c r="BN584">
        <v>44</v>
      </c>
      <c r="BO584">
        <v>24</v>
      </c>
      <c r="BP584" s="72" t="s">
        <v>194</v>
      </c>
      <c r="BR584" s="72" t="s">
        <v>194</v>
      </c>
      <c r="BT584">
        <v>20</v>
      </c>
      <c r="BU584">
        <v>5</v>
      </c>
      <c r="BV584" s="72" t="s">
        <v>191</v>
      </c>
      <c r="BW584" s="72" t="s">
        <v>197</v>
      </c>
      <c r="BX584" t="s">
        <v>5715</v>
      </c>
    </row>
    <row r="585" spans="1:76" x14ac:dyDescent="0.45">
      <c r="A585" t="s">
        <v>5716</v>
      </c>
      <c r="B585" t="s">
        <v>176</v>
      </c>
      <c r="C585" t="s">
        <v>297</v>
      </c>
      <c r="D585" t="s">
        <v>5717</v>
      </c>
      <c r="E585" t="s">
        <v>5718</v>
      </c>
      <c r="F585" t="s">
        <v>5719</v>
      </c>
      <c r="G585">
        <v>9</v>
      </c>
      <c r="H585" s="72" t="s">
        <v>5307</v>
      </c>
      <c r="I585" s="72" t="s">
        <v>182</v>
      </c>
      <c r="J585" s="72" t="s">
        <v>183</v>
      </c>
      <c r="K585" s="72" t="s">
        <v>184</v>
      </c>
      <c r="L585" s="72" t="s">
        <v>3297</v>
      </c>
      <c r="M585" s="72" t="s">
        <v>5556</v>
      </c>
      <c r="N585" s="72"/>
      <c r="O585" s="72"/>
      <c r="P585" s="72" t="s">
        <v>5720</v>
      </c>
      <c r="Q585" s="72" t="s">
        <v>5721</v>
      </c>
      <c r="R585" s="72" t="s">
        <v>401</v>
      </c>
      <c r="S585" s="72" t="s">
        <v>5722</v>
      </c>
      <c r="T585" s="72" t="s">
        <v>5723</v>
      </c>
      <c r="U585" s="72" t="s">
        <v>190</v>
      </c>
      <c r="V585" s="72" t="s">
        <v>176</v>
      </c>
      <c r="W585">
        <v>25</v>
      </c>
      <c r="X585">
        <v>50</v>
      </c>
      <c r="Y585">
        <v>0</v>
      </c>
      <c r="Z585">
        <v>250</v>
      </c>
      <c r="AA585">
        <v>250</v>
      </c>
      <c r="AB585">
        <v>0</v>
      </c>
      <c r="AC585" s="72" t="s">
        <v>191</v>
      </c>
      <c r="AD585" s="72" t="s">
        <v>192</v>
      </c>
      <c r="AE585" s="72" t="s">
        <v>176</v>
      </c>
      <c r="AF585" s="81" t="str">
        <f t="shared" si="36"/>
        <v>Afridev Handpump</v>
      </c>
      <c r="AG585" s="72" t="s">
        <v>193</v>
      </c>
      <c r="AH585" s="72" t="s">
        <v>191</v>
      </c>
      <c r="AI585" s="72" t="s">
        <v>16432</v>
      </c>
      <c r="AL585" t="str">
        <f t="shared" si="37"/>
        <v>Protected</v>
      </c>
      <c r="AM585">
        <v>2008</v>
      </c>
      <c r="AN585" s="72" t="s">
        <v>191</v>
      </c>
      <c r="AQ585" t="str">
        <f t="shared" si="38"/>
        <v xml:space="preserve">Normal </v>
      </c>
      <c r="AR585" s="72" t="s">
        <v>194</v>
      </c>
      <c r="AU585" s="72" t="s">
        <v>195</v>
      </c>
      <c r="AV585" s="72" t="s">
        <v>194</v>
      </c>
      <c r="AY585" s="72" t="s">
        <v>191</v>
      </c>
      <c r="AZ585">
        <v>1024</v>
      </c>
      <c r="BA585" s="72" t="s">
        <v>93</v>
      </c>
      <c r="BB585" s="72" t="s">
        <v>194</v>
      </c>
      <c r="BD585" s="72" t="s">
        <v>191</v>
      </c>
      <c r="BE585" s="73">
        <v>0.71</v>
      </c>
      <c r="BF585" s="72" t="s">
        <v>194</v>
      </c>
      <c r="BG585" s="80" t="s">
        <v>196</v>
      </c>
      <c r="BI585" s="81" t="str">
        <f t="shared" si="39"/>
        <v xml:space="preserve">Turbidity </v>
      </c>
      <c r="BN585">
        <v>80</v>
      </c>
      <c r="BO585">
        <v>24</v>
      </c>
      <c r="BP585" s="72" t="s">
        <v>194</v>
      </c>
      <c r="BR585" s="72" t="s">
        <v>194</v>
      </c>
      <c r="BT585">
        <v>20</v>
      </c>
      <c r="BU585">
        <v>10</v>
      </c>
      <c r="BV585" s="72" t="s">
        <v>191</v>
      </c>
      <c r="BW585" s="72" t="s">
        <v>197</v>
      </c>
      <c r="BX585" t="s">
        <v>5724</v>
      </c>
    </row>
    <row r="586" spans="1:76" x14ac:dyDescent="0.45">
      <c r="A586" t="s">
        <v>5725</v>
      </c>
      <c r="B586" t="s">
        <v>176</v>
      </c>
      <c r="C586" t="s">
        <v>600</v>
      </c>
      <c r="D586" t="s">
        <v>5726</v>
      </c>
      <c r="E586" t="s">
        <v>5727</v>
      </c>
      <c r="F586" t="s">
        <v>5728</v>
      </c>
      <c r="G586">
        <v>9</v>
      </c>
      <c r="H586" s="72" t="s">
        <v>5307</v>
      </c>
      <c r="I586" s="72" t="s">
        <v>182</v>
      </c>
      <c r="J586" s="72" t="s">
        <v>183</v>
      </c>
      <c r="K586" s="72" t="s">
        <v>4744</v>
      </c>
      <c r="L586" s="72" t="s">
        <v>5691</v>
      </c>
      <c r="M586" s="72" t="s">
        <v>5692</v>
      </c>
      <c r="N586" s="72"/>
      <c r="O586" s="72"/>
      <c r="P586" s="72" t="s">
        <v>5729</v>
      </c>
      <c r="Q586" s="72" t="s">
        <v>5730</v>
      </c>
      <c r="R586" s="72" t="s">
        <v>4904</v>
      </c>
      <c r="S586" s="72" t="s">
        <v>5731</v>
      </c>
      <c r="T586" s="72" t="s">
        <v>5732</v>
      </c>
      <c r="U586" s="72" t="s">
        <v>733</v>
      </c>
      <c r="V586" s="72" t="s">
        <v>176</v>
      </c>
      <c r="W586">
        <v>128</v>
      </c>
      <c r="X586">
        <v>44</v>
      </c>
      <c r="Y586">
        <v>88</v>
      </c>
      <c r="Z586">
        <v>220</v>
      </c>
      <c r="AA586">
        <v>220</v>
      </c>
      <c r="AB586">
        <v>440</v>
      </c>
      <c r="AC586" s="72" t="s">
        <v>194</v>
      </c>
      <c r="AF586" s="81" t="str">
        <f t="shared" si="36"/>
        <v/>
      </c>
      <c r="AJ586" s="72" t="s">
        <v>867</v>
      </c>
      <c r="AK586" s="72" t="s">
        <v>176</v>
      </c>
      <c r="AL586" t="str">
        <f t="shared" si="37"/>
        <v>Unprotected well</v>
      </c>
      <c r="AQ586" t="str">
        <f t="shared" si="38"/>
        <v xml:space="preserve"> </v>
      </c>
      <c r="BE586"/>
      <c r="BI586" s="81" t="str">
        <f t="shared" si="39"/>
        <v xml:space="preserve"> </v>
      </c>
      <c r="BX586" t="s">
        <v>5733</v>
      </c>
    </row>
    <row r="587" spans="1:76" x14ac:dyDescent="0.45">
      <c r="A587" t="s">
        <v>5734</v>
      </c>
      <c r="B587" t="s">
        <v>176</v>
      </c>
      <c r="C587" t="s">
        <v>284</v>
      </c>
      <c r="D587" t="s">
        <v>5735</v>
      </c>
      <c r="E587" t="s">
        <v>5736</v>
      </c>
      <c r="F587" t="s">
        <v>3828</v>
      </c>
      <c r="G587">
        <v>9</v>
      </c>
      <c r="H587" s="72" t="s">
        <v>5307</v>
      </c>
      <c r="I587" s="72" t="s">
        <v>182</v>
      </c>
      <c r="J587" s="72" t="s">
        <v>183</v>
      </c>
      <c r="K587" s="72" t="s">
        <v>4732</v>
      </c>
      <c r="L587" s="72" t="s">
        <v>4947</v>
      </c>
      <c r="M587" s="72" t="s">
        <v>5532</v>
      </c>
      <c r="N587" s="72"/>
      <c r="O587" s="72"/>
      <c r="P587" s="72" t="s">
        <v>5737</v>
      </c>
      <c r="Q587" s="72" t="s">
        <v>5738</v>
      </c>
      <c r="R587" s="72" t="s">
        <v>702</v>
      </c>
      <c r="S587" s="72" t="s">
        <v>5739</v>
      </c>
      <c r="T587" s="72" t="s">
        <v>5740</v>
      </c>
      <c r="U587" s="72" t="s">
        <v>251</v>
      </c>
      <c r="V587" s="72" t="s">
        <v>176</v>
      </c>
      <c r="W587">
        <v>158</v>
      </c>
      <c r="X587">
        <v>158</v>
      </c>
      <c r="Y587">
        <v>158</v>
      </c>
      <c r="Z587">
        <v>0</v>
      </c>
      <c r="AA587">
        <v>0</v>
      </c>
      <c r="AB587">
        <v>0</v>
      </c>
      <c r="AC587" s="72" t="s">
        <v>191</v>
      </c>
      <c r="AD587" s="72" t="s">
        <v>192</v>
      </c>
      <c r="AE587" s="72" t="s">
        <v>176</v>
      </c>
      <c r="AF587" s="81" t="str">
        <f t="shared" si="36"/>
        <v>Afridev Handpump</v>
      </c>
      <c r="AG587" s="72" t="s">
        <v>193</v>
      </c>
      <c r="AH587" s="72" t="s">
        <v>191</v>
      </c>
      <c r="AI587" s="72" t="s">
        <v>16432</v>
      </c>
      <c r="AL587" t="str">
        <f t="shared" si="37"/>
        <v>Protected</v>
      </c>
      <c r="AM587">
        <v>2000</v>
      </c>
      <c r="AN587" s="72" t="s">
        <v>194</v>
      </c>
      <c r="AO587" s="72" t="s">
        <v>549</v>
      </c>
      <c r="AP587" s="72" t="s">
        <v>176</v>
      </c>
      <c r="AQ587" t="str">
        <f t="shared" si="38"/>
        <v>Does not function Non functioning water point</v>
      </c>
      <c r="AR587" s="72" t="s">
        <v>191</v>
      </c>
      <c r="AS587">
        <v>2</v>
      </c>
      <c r="AT587">
        <v>90</v>
      </c>
      <c r="AU587" s="72" t="s">
        <v>194</v>
      </c>
      <c r="AV587" s="72" t="s">
        <v>194</v>
      </c>
      <c r="AY587" s="72" t="s">
        <v>194</v>
      </c>
      <c r="BB587" s="72" t="s">
        <v>194</v>
      </c>
      <c r="BD587" s="72" t="s">
        <v>194</v>
      </c>
      <c r="BE587"/>
      <c r="BF587" s="72" t="s">
        <v>381</v>
      </c>
      <c r="BG587" s="80" t="s">
        <v>196</v>
      </c>
      <c r="BI587" s="81" t="str">
        <f t="shared" si="39"/>
        <v xml:space="preserve">Turbidity </v>
      </c>
      <c r="BN587">
        <v>0</v>
      </c>
      <c r="BO587">
        <v>0</v>
      </c>
      <c r="BP587" s="72" t="s">
        <v>194</v>
      </c>
      <c r="BR587" s="72" t="s">
        <v>194</v>
      </c>
      <c r="BT587">
        <v>0</v>
      </c>
      <c r="BU587">
        <v>0</v>
      </c>
      <c r="BV587" s="72" t="s">
        <v>194</v>
      </c>
      <c r="BW587" s="72" t="s">
        <v>550</v>
      </c>
      <c r="BX587" t="s">
        <v>5741</v>
      </c>
    </row>
    <row r="588" spans="1:76" x14ac:dyDescent="0.45">
      <c r="A588" t="s">
        <v>5742</v>
      </c>
      <c r="B588" t="s">
        <v>176</v>
      </c>
      <c r="C588" t="s">
        <v>297</v>
      </c>
      <c r="D588" t="s">
        <v>5743</v>
      </c>
      <c r="E588" t="s">
        <v>5744</v>
      </c>
      <c r="F588" t="s">
        <v>5745</v>
      </c>
      <c r="G588">
        <v>9</v>
      </c>
      <c r="H588" s="72" t="s">
        <v>5307</v>
      </c>
      <c r="I588" s="72" t="s">
        <v>182</v>
      </c>
      <c r="J588" s="72" t="s">
        <v>183</v>
      </c>
      <c r="K588" s="72" t="s">
        <v>184</v>
      </c>
      <c r="L588" s="72" t="s">
        <v>3297</v>
      </c>
      <c r="M588" s="72" t="s">
        <v>5556</v>
      </c>
      <c r="N588" s="72"/>
      <c r="O588" s="72"/>
      <c r="P588" s="72" t="s">
        <v>5746</v>
      </c>
      <c r="Q588" s="72" t="s">
        <v>5747</v>
      </c>
      <c r="R588" s="72" t="s">
        <v>5748</v>
      </c>
      <c r="S588" s="72" t="s">
        <v>5749</v>
      </c>
      <c r="T588" s="72" t="s">
        <v>5750</v>
      </c>
      <c r="U588" s="72" t="s">
        <v>251</v>
      </c>
      <c r="V588" s="72" t="s">
        <v>176</v>
      </c>
      <c r="W588">
        <v>60</v>
      </c>
      <c r="X588">
        <v>60</v>
      </c>
      <c r="Y588">
        <v>0</v>
      </c>
      <c r="Z588">
        <v>300</v>
      </c>
      <c r="AA588">
        <v>300</v>
      </c>
      <c r="AB588">
        <v>0</v>
      </c>
      <c r="AC588" s="72" t="s">
        <v>191</v>
      </c>
      <c r="AD588" s="72" t="s">
        <v>192</v>
      </c>
      <c r="AE588" s="72" t="s">
        <v>176</v>
      </c>
      <c r="AF588" s="81" t="str">
        <f t="shared" si="36"/>
        <v>Afridev Handpump</v>
      </c>
      <c r="AG588" s="72" t="s">
        <v>193</v>
      </c>
      <c r="AH588" s="72" t="s">
        <v>191</v>
      </c>
      <c r="AI588" s="72" t="s">
        <v>16432</v>
      </c>
      <c r="AL588" t="str">
        <f t="shared" si="37"/>
        <v>Protected</v>
      </c>
      <c r="AM588">
        <v>1995</v>
      </c>
      <c r="AN588" s="72" t="s">
        <v>191</v>
      </c>
      <c r="AQ588" t="str">
        <f t="shared" si="38"/>
        <v xml:space="preserve">Normal </v>
      </c>
      <c r="AR588" s="72" t="s">
        <v>194</v>
      </c>
      <c r="AU588" s="72" t="s">
        <v>195</v>
      </c>
      <c r="AV588" s="72" t="s">
        <v>194</v>
      </c>
      <c r="AY588" s="72" t="s">
        <v>191</v>
      </c>
      <c r="AZ588">
        <v>1025</v>
      </c>
      <c r="BA588" s="72" t="s">
        <v>93</v>
      </c>
      <c r="BB588" s="72" t="s">
        <v>194</v>
      </c>
      <c r="BD588" s="72" t="s">
        <v>191</v>
      </c>
      <c r="BE588" s="73">
        <v>0.12</v>
      </c>
      <c r="BF588" s="72" t="s">
        <v>194</v>
      </c>
      <c r="BG588" s="80" t="s">
        <v>196</v>
      </c>
      <c r="BI588" s="81" t="str">
        <f t="shared" si="39"/>
        <v xml:space="preserve">Turbidity </v>
      </c>
      <c r="BN588">
        <v>76</v>
      </c>
      <c r="BO588">
        <v>24</v>
      </c>
      <c r="BP588" s="72" t="s">
        <v>194</v>
      </c>
      <c r="BR588" s="72" t="s">
        <v>194</v>
      </c>
      <c r="BT588">
        <v>20</v>
      </c>
      <c r="BU588">
        <v>10</v>
      </c>
      <c r="BV588" s="72" t="s">
        <v>191</v>
      </c>
      <c r="BW588" s="72" t="s">
        <v>197</v>
      </c>
      <c r="BX588" t="s">
        <v>5751</v>
      </c>
    </row>
    <row r="589" spans="1:76" x14ac:dyDescent="0.45">
      <c r="A589" t="s">
        <v>5752</v>
      </c>
      <c r="B589" t="s">
        <v>176</v>
      </c>
      <c r="C589" t="s">
        <v>736</v>
      </c>
      <c r="D589" t="s">
        <v>5753</v>
      </c>
      <c r="E589" t="s">
        <v>5754</v>
      </c>
      <c r="F589" t="s">
        <v>2424</v>
      </c>
      <c r="G589">
        <v>9</v>
      </c>
      <c r="H589" s="72" t="s">
        <v>5307</v>
      </c>
      <c r="I589" s="72" t="s">
        <v>182</v>
      </c>
      <c r="J589" s="72" t="s">
        <v>183</v>
      </c>
      <c r="K589" s="72" t="s">
        <v>4744</v>
      </c>
      <c r="L589" s="72" t="s">
        <v>5380</v>
      </c>
      <c r="M589" s="72" t="s">
        <v>5566</v>
      </c>
      <c r="N589" s="72"/>
      <c r="O589" s="72"/>
      <c r="P589" s="72" t="s">
        <v>5755</v>
      </c>
      <c r="Q589" s="72" t="s">
        <v>5756</v>
      </c>
      <c r="R589" s="72" t="s">
        <v>5757</v>
      </c>
      <c r="S589" s="72" t="s">
        <v>5758</v>
      </c>
      <c r="T589" s="72" t="s">
        <v>5759</v>
      </c>
      <c r="U589" s="72" t="s">
        <v>226</v>
      </c>
      <c r="V589" s="72" t="s">
        <v>176</v>
      </c>
      <c r="W589">
        <v>300</v>
      </c>
      <c r="X589">
        <v>200</v>
      </c>
      <c r="Y589">
        <v>100</v>
      </c>
      <c r="Z589">
        <v>500</v>
      </c>
      <c r="AA589">
        <v>500</v>
      </c>
      <c r="AB589">
        <v>500</v>
      </c>
      <c r="AC589" s="72" t="s">
        <v>191</v>
      </c>
      <c r="AD589" s="72" t="s">
        <v>192</v>
      </c>
      <c r="AE589" s="72" t="s">
        <v>176</v>
      </c>
      <c r="AF589" s="81" t="str">
        <f t="shared" si="36"/>
        <v>Afridev Handpump</v>
      </c>
      <c r="AG589" s="72" t="s">
        <v>193</v>
      </c>
      <c r="AH589" s="72" t="s">
        <v>191</v>
      </c>
      <c r="AI589" s="72" t="s">
        <v>16432</v>
      </c>
      <c r="AL589" t="str">
        <f t="shared" si="37"/>
        <v>Protected</v>
      </c>
      <c r="AM589">
        <v>2016</v>
      </c>
      <c r="AN589" s="72" t="s">
        <v>191</v>
      </c>
      <c r="AQ589" t="str">
        <f t="shared" si="38"/>
        <v xml:space="preserve">Normal </v>
      </c>
      <c r="AR589" s="72" t="s">
        <v>191</v>
      </c>
      <c r="AS589">
        <v>3</v>
      </c>
      <c r="AT589">
        <v>7</v>
      </c>
      <c r="AU589" s="72" t="s">
        <v>195</v>
      </c>
      <c r="AV589" s="72" t="s">
        <v>194</v>
      </c>
      <c r="AY589" s="72" t="s">
        <v>191</v>
      </c>
      <c r="AZ589">
        <v>526</v>
      </c>
      <c r="BA589" s="72" t="s">
        <v>93</v>
      </c>
      <c r="BB589" s="72" t="s">
        <v>194</v>
      </c>
      <c r="BD589" s="72" t="s">
        <v>191</v>
      </c>
      <c r="BE589" s="73">
        <v>0.7</v>
      </c>
      <c r="BF589" s="72" t="s">
        <v>191</v>
      </c>
      <c r="BG589" s="72" t="s">
        <v>196</v>
      </c>
      <c r="BH589" s="72" t="s">
        <v>176</v>
      </c>
      <c r="BI589" s="81" t="str">
        <f t="shared" si="39"/>
        <v xml:space="preserve">Turbidity </v>
      </c>
      <c r="BJ589" s="72" t="s">
        <v>191</v>
      </c>
      <c r="BN589">
        <v>52</v>
      </c>
      <c r="BO589">
        <v>24</v>
      </c>
      <c r="BP589" s="72" t="s">
        <v>194</v>
      </c>
      <c r="BR589" s="72" t="s">
        <v>194</v>
      </c>
      <c r="BT589">
        <v>20</v>
      </c>
      <c r="BU589">
        <v>120</v>
      </c>
      <c r="BV589" s="72" t="s">
        <v>191</v>
      </c>
      <c r="BW589" s="72" t="s">
        <v>197</v>
      </c>
      <c r="BX589" t="s">
        <v>5760</v>
      </c>
    </row>
    <row r="590" spans="1:76" x14ac:dyDescent="0.45">
      <c r="A590" t="s">
        <v>5761</v>
      </c>
      <c r="B590" t="s">
        <v>176</v>
      </c>
      <c r="C590" t="s">
        <v>736</v>
      </c>
      <c r="D590" t="s">
        <v>5762</v>
      </c>
      <c r="E590" t="s">
        <v>5763</v>
      </c>
      <c r="F590" t="s">
        <v>5764</v>
      </c>
      <c r="G590">
        <v>9</v>
      </c>
      <c r="H590" s="72" t="s">
        <v>5307</v>
      </c>
      <c r="I590" s="72" t="s">
        <v>182</v>
      </c>
      <c r="J590" s="72" t="s">
        <v>183</v>
      </c>
      <c r="K590" s="72" t="s">
        <v>4744</v>
      </c>
      <c r="L590" s="72" t="s">
        <v>5380</v>
      </c>
      <c r="M590" s="72" t="s">
        <v>5407</v>
      </c>
      <c r="N590" s="72"/>
      <c r="O590" s="72"/>
      <c r="P590" s="72" t="s">
        <v>5765</v>
      </c>
      <c r="Q590" s="72" t="s">
        <v>5766</v>
      </c>
      <c r="R590" s="72" t="s">
        <v>4115</v>
      </c>
      <c r="S590" s="72" t="s">
        <v>5767</v>
      </c>
      <c r="T590" s="72" t="s">
        <v>5768</v>
      </c>
      <c r="U590" s="72" t="s">
        <v>226</v>
      </c>
      <c r="V590" s="72" t="s">
        <v>176</v>
      </c>
      <c r="W590">
        <v>636</v>
      </c>
      <c r="X590">
        <v>636</v>
      </c>
      <c r="Y590">
        <v>0</v>
      </c>
      <c r="Z590">
        <v>370</v>
      </c>
      <c r="AA590">
        <v>370</v>
      </c>
      <c r="AB590">
        <v>0</v>
      </c>
      <c r="AC590" s="72" t="s">
        <v>191</v>
      </c>
      <c r="AD590" s="72" t="s">
        <v>192</v>
      </c>
      <c r="AE590" s="72" t="s">
        <v>176</v>
      </c>
      <c r="AF590" s="81" t="str">
        <f t="shared" si="36"/>
        <v>Afridev Handpump</v>
      </c>
      <c r="AG590" s="72" t="s">
        <v>193</v>
      </c>
      <c r="AH590" s="72" t="s">
        <v>191</v>
      </c>
      <c r="AI590" s="72" t="s">
        <v>16432</v>
      </c>
      <c r="AL590" t="str">
        <f t="shared" si="37"/>
        <v>Protected</v>
      </c>
      <c r="AM590">
        <v>2013</v>
      </c>
      <c r="AN590" s="72" t="s">
        <v>194</v>
      </c>
      <c r="AO590" s="72" t="s">
        <v>549</v>
      </c>
      <c r="AP590" s="72" t="s">
        <v>176</v>
      </c>
      <c r="AQ590" t="str">
        <f t="shared" si="38"/>
        <v>Normal Non functioning water point</v>
      </c>
      <c r="AR590" s="72" t="s">
        <v>194</v>
      </c>
      <c r="AU590" s="72" t="s">
        <v>194</v>
      </c>
      <c r="AV590" s="72" t="s">
        <v>194</v>
      </c>
      <c r="AY590" s="72" t="s">
        <v>194</v>
      </c>
      <c r="BB590" s="72" t="s">
        <v>194</v>
      </c>
      <c r="BD590" s="72" t="s">
        <v>194</v>
      </c>
      <c r="BE590"/>
      <c r="BF590" s="72" t="s">
        <v>194</v>
      </c>
      <c r="BG590" s="80" t="s">
        <v>196</v>
      </c>
      <c r="BI590" s="81" t="str">
        <f t="shared" si="39"/>
        <v xml:space="preserve">Turbidity </v>
      </c>
      <c r="BN590">
        <v>0</v>
      </c>
      <c r="BO590">
        <v>0</v>
      </c>
      <c r="BP590" s="72" t="s">
        <v>194</v>
      </c>
      <c r="BR590" s="72" t="s">
        <v>194</v>
      </c>
      <c r="BT590">
        <v>20</v>
      </c>
      <c r="BU590">
        <v>80</v>
      </c>
      <c r="BV590" s="72" t="s">
        <v>191</v>
      </c>
      <c r="BW590" s="72" t="s">
        <v>197</v>
      </c>
      <c r="BX590" t="s">
        <v>5769</v>
      </c>
    </row>
    <row r="591" spans="1:76" x14ac:dyDescent="0.45">
      <c r="A591" t="s">
        <v>5770</v>
      </c>
      <c r="B591" t="s">
        <v>176</v>
      </c>
      <c r="C591" t="s">
        <v>297</v>
      </c>
      <c r="D591" t="s">
        <v>5771</v>
      </c>
      <c r="E591" t="s">
        <v>5772</v>
      </c>
      <c r="F591" t="s">
        <v>687</v>
      </c>
      <c r="G591">
        <v>9</v>
      </c>
      <c r="H591" s="72" t="s">
        <v>5307</v>
      </c>
      <c r="I591" s="72" t="s">
        <v>182</v>
      </c>
      <c r="J591" s="72" t="s">
        <v>183</v>
      </c>
      <c r="K591" s="72" t="s">
        <v>184</v>
      </c>
      <c r="L591" s="72" t="s">
        <v>3297</v>
      </c>
      <c r="M591" s="72" t="s">
        <v>5773</v>
      </c>
      <c r="N591" s="72"/>
      <c r="O591" s="72"/>
      <c r="P591" s="72" t="s">
        <v>5774</v>
      </c>
      <c r="Q591" s="72" t="s">
        <v>5775</v>
      </c>
      <c r="R591" s="72" t="s">
        <v>5776</v>
      </c>
      <c r="S591" s="72" t="s">
        <v>5777</v>
      </c>
      <c r="T591" s="72" t="s">
        <v>5778</v>
      </c>
      <c r="U591" s="72" t="s">
        <v>251</v>
      </c>
      <c r="V591" s="72" t="s">
        <v>176</v>
      </c>
      <c r="W591">
        <v>130</v>
      </c>
      <c r="X591">
        <v>130</v>
      </c>
      <c r="Y591">
        <v>0</v>
      </c>
      <c r="Z591">
        <v>650</v>
      </c>
      <c r="AA591">
        <v>650</v>
      </c>
      <c r="AB591">
        <v>0</v>
      </c>
      <c r="AC591" s="72" t="s">
        <v>191</v>
      </c>
      <c r="AD591" s="72" t="s">
        <v>192</v>
      </c>
      <c r="AE591" s="72" t="s">
        <v>176</v>
      </c>
      <c r="AF591" s="81" t="str">
        <f t="shared" si="36"/>
        <v>Afridev Handpump</v>
      </c>
      <c r="AG591" s="72" t="s">
        <v>193</v>
      </c>
      <c r="AH591" s="72" t="s">
        <v>191</v>
      </c>
      <c r="AI591" s="72" t="s">
        <v>16432</v>
      </c>
      <c r="AL591" t="str">
        <f t="shared" si="37"/>
        <v>Protected</v>
      </c>
      <c r="AM591">
        <v>2014</v>
      </c>
      <c r="AN591" s="72" t="s">
        <v>191</v>
      </c>
      <c r="AQ591" t="str">
        <f t="shared" si="38"/>
        <v xml:space="preserve">Normal </v>
      </c>
      <c r="AR591" s="72" t="s">
        <v>191</v>
      </c>
      <c r="AS591">
        <v>1</v>
      </c>
      <c r="AT591">
        <v>2</v>
      </c>
      <c r="AU591" s="72" t="s">
        <v>195</v>
      </c>
      <c r="AV591" s="72" t="s">
        <v>194</v>
      </c>
      <c r="AY591" s="72" t="s">
        <v>191</v>
      </c>
      <c r="AZ591">
        <v>1026</v>
      </c>
      <c r="BA591" s="72" t="s">
        <v>93</v>
      </c>
      <c r="BB591" s="72" t="s">
        <v>194</v>
      </c>
      <c r="BD591" s="72" t="s">
        <v>191</v>
      </c>
      <c r="BE591" s="73">
        <v>0.53</v>
      </c>
      <c r="BF591" s="72" t="s">
        <v>194</v>
      </c>
      <c r="BG591" s="80" t="s">
        <v>196</v>
      </c>
      <c r="BI591" s="81" t="str">
        <f t="shared" si="39"/>
        <v xml:space="preserve">Turbidity </v>
      </c>
      <c r="BN591">
        <v>68</v>
      </c>
      <c r="BO591">
        <v>24</v>
      </c>
      <c r="BP591" s="72" t="s">
        <v>194</v>
      </c>
      <c r="BR591" s="72" t="s">
        <v>194</v>
      </c>
      <c r="BT591">
        <v>20</v>
      </c>
      <c r="BU591">
        <v>8</v>
      </c>
      <c r="BV591" s="72" t="s">
        <v>191</v>
      </c>
      <c r="BW591" s="72" t="s">
        <v>197</v>
      </c>
      <c r="BX591" t="s">
        <v>5779</v>
      </c>
    </row>
    <row r="592" spans="1:76" x14ac:dyDescent="0.45">
      <c r="A592" t="s">
        <v>5780</v>
      </c>
      <c r="B592" t="s">
        <v>176</v>
      </c>
      <c r="C592" t="s">
        <v>254</v>
      </c>
      <c r="D592" t="s">
        <v>5781</v>
      </c>
      <c r="E592" t="s">
        <v>5782</v>
      </c>
      <c r="F592" t="s">
        <v>5783</v>
      </c>
      <c r="G592">
        <v>9</v>
      </c>
      <c r="H592" s="72" t="s">
        <v>5307</v>
      </c>
      <c r="I592" s="72" t="s">
        <v>182</v>
      </c>
      <c r="J592" s="72" t="s">
        <v>183</v>
      </c>
      <c r="K592" s="72" t="s">
        <v>4888</v>
      </c>
      <c r="L592" s="72" t="s">
        <v>3511</v>
      </c>
      <c r="M592" s="72" t="s">
        <v>5784</v>
      </c>
      <c r="N592" s="72"/>
      <c r="O592" s="72"/>
      <c r="P592" s="72" t="s">
        <v>5785</v>
      </c>
      <c r="Q592" s="72" t="s">
        <v>5786</v>
      </c>
      <c r="R592" s="72" t="s">
        <v>5683</v>
      </c>
      <c r="S592" s="72" t="s">
        <v>5787</v>
      </c>
      <c r="T592" s="72" t="s">
        <v>5788</v>
      </c>
      <c r="U592" s="72" t="s">
        <v>251</v>
      </c>
      <c r="V592" s="72" t="s">
        <v>176</v>
      </c>
      <c r="W592">
        <v>181</v>
      </c>
      <c r="X592">
        <v>171</v>
      </c>
      <c r="Y592">
        <v>10</v>
      </c>
      <c r="Z592">
        <v>855</v>
      </c>
      <c r="AA592">
        <v>855</v>
      </c>
      <c r="AB592">
        <v>50</v>
      </c>
      <c r="AC592" s="72" t="s">
        <v>191</v>
      </c>
      <c r="AD592" s="72" t="s">
        <v>192</v>
      </c>
      <c r="AE592" s="72" t="s">
        <v>176</v>
      </c>
      <c r="AF592" s="81" t="str">
        <f t="shared" si="36"/>
        <v>Afridev Handpump</v>
      </c>
      <c r="AG592" s="72" t="s">
        <v>193</v>
      </c>
      <c r="AH592" s="72" t="s">
        <v>191</v>
      </c>
      <c r="AI592" s="72" t="s">
        <v>16432</v>
      </c>
      <c r="AL592" t="str">
        <f t="shared" si="37"/>
        <v>Protected</v>
      </c>
      <c r="AM592">
        <v>2011</v>
      </c>
      <c r="AN592" s="72" t="s">
        <v>191</v>
      </c>
      <c r="AQ592" t="str">
        <f t="shared" si="38"/>
        <v xml:space="preserve">Normal </v>
      </c>
      <c r="AR592" s="72" t="s">
        <v>194</v>
      </c>
      <c r="AU592" s="72" t="s">
        <v>195</v>
      </c>
      <c r="AV592" s="72" t="s">
        <v>194</v>
      </c>
      <c r="AY592" s="72" t="s">
        <v>191</v>
      </c>
      <c r="AZ592">
        <v>1224</v>
      </c>
      <c r="BA592" s="72" t="s">
        <v>93</v>
      </c>
      <c r="BB592" s="72" t="s">
        <v>194</v>
      </c>
      <c r="BD592" s="72" t="s">
        <v>191</v>
      </c>
      <c r="BE592" s="73">
        <v>1.56</v>
      </c>
      <c r="BF592" s="72" t="s">
        <v>191</v>
      </c>
      <c r="BG592" s="72" t="s">
        <v>196</v>
      </c>
      <c r="BH592" s="72" t="s">
        <v>176</v>
      </c>
      <c r="BI592" s="81" t="str">
        <f t="shared" si="39"/>
        <v xml:space="preserve">Turbidity </v>
      </c>
      <c r="BJ592" s="72" t="s">
        <v>191</v>
      </c>
      <c r="BN592">
        <v>66</v>
      </c>
      <c r="BO592">
        <v>24</v>
      </c>
      <c r="BP592" s="72" t="s">
        <v>194</v>
      </c>
      <c r="BR592" s="72" t="s">
        <v>194</v>
      </c>
      <c r="BT592">
        <v>20</v>
      </c>
      <c r="BU592">
        <v>8</v>
      </c>
      <c r="BV592" s="72" t="s">
        <v>191</v>
      </c>
      <c r="BW592" s="72" t="s">
        <v>197</v>
      </c>
      <c r="BX592" t="s">
        <v>5789</v>
      </c>
    </row>
    <row r="593" spans="1:76" x14ac:dyDescent="0.45">
      <c r="A593" t="s">
        <v>5790</v>
      </c>
      <c r="B593" t="s">
        <v>176</v>
      </c>
      <c r="C593" t="s">
        <v>284</v>
      </c>
      <c r="D593" t="s">
        <v>5791</v>
      </c>
      <c r="E593" t="s">
        <v>5792</v>
      </c>
      <c r="F593" t="s">
        <v>2322</v>
      </c>
      <c r="G593">
        <v>9</v>
      </c>
      <c r="H593" s="72" t="s">
        <v>5307</v>
      </c>
      <c r="I593" s="72" t="s">
        <v>182</v>
      </c>
      <c r="J593" s="72" t="s">
        <v>183</v>
      </c>
      <c r="K593" s="72" t="s">
        <v>184</v>
      </c>
      <c r="L593" s="72" t="s">
        <v>751</v>
      </c>
      <c r="M593" s="72" t="s">
        <v>5793</v>
      </c>
      <c r="N593" s="72"/>
      <c r="O593" s="72"/>
      <c r="P593" s="72" t="s">
        <v>5794</v>
      </c>
      <c r="Q593" s="72" t="s">
        <v>5795</v>
      </c>
      <c r="R593" s="72" t="s">
        <v>3169</v>
      </c>
      <c r="S593" s="72" t="s">
        <v>5796</v>
      </c>
      <c r="T593" s="72" t="s">
        <v>5797</v>
      </c>
      <c r="U593" s="72" t="s">
        <v>251</v>
      </c>
      <c r="V593" s="72" t="s">
        <v>176</v>
      </c>
      <c r="W593">
        <v>54</v>
      </c>
      <c r="X593">
        <v>0</v>
      </c>
      <c r="Y593">
        <v>54</v>
      </c>
      <c r="Z593">
        <v>0</v>
      </c>
      <c r="AA593">
        <v>0</v>
      </c>
      <c r="AB593">
        <v>270</v>
      </c>
      <c r="AC593" s="72" t="s">
        <v>191</v>
      </c>
      <c r="AD593" s="72" t="s">
        <v>192</v>
      </c>
      <c r="AE593" s="72" t="s">
        <v>176</v>
      </c>
      <c r="AF593" s="81" t="str">
        <f t="shared" si="36"/>
        <v>Afridev Handpump</v>
      </c>
      <c r="AG593" s="72" t="s">
        <v>193</v>
      </c>
      <c r="AH593" s="72" t="s">
        <v>191</v>
      </c>
      <c r="AI593" s="72" t="s">
        <v>16432</v>
      </c>
      <c r="AL593" t="str">
        <f t="shared" si="37"/>
        <v>Protected</v>
      </c>
      <c r="AM593">
        <v>2001</v>
      </c>
      <c r="AN593" s="72" t="s">
        <v>194</v>
      </c>
      <c r="AO593" s="72" t="s">
        <v>549</v>
      </c>
      <c r="AP593" s="72" t="s">
        <v>176</v>
      </c>
      <c r="AQ593" t="str">
        <f t="shared" si="38"/>
        <v>Does not function Non functioning water point</v>
      </c>
      <c r="AR593" s="72" t="s">
        <v>191</v>
      </c>
      <c r="AS593">
        <v>1</v>
      </c>
      <c r="AT593">
        <v>365</v>
      </c>
      <c r="AU593" s="72" t="s">
        <v>194</v>
      </c>
      <c r="AV593" s="72" t="s">
        <v>194</v>
      </c>
      <c r="AY593" s="72" t="s">
        <v>194</v>
      </c>
      <c r="BB593" s="72" t="s">
        <v>194</v>
      </c>
      <c r="BD593" s="72" t="s">
        <v>194</v>
      </c>
      <c r="BE593"/>
      <c r="BF593" s="72" t="s">
        <v>381</v>
      </c>
      <c r="BG593" s="80" t="s">
        <v>196</v>
      </c>
      <c r="BI593" s="81" t="str">
        <f t="shared" si="39"/>
        <v xml:space="preserve">Turbidity </v>
      </c>
      <c r="BN593">
        <v>0</v>
      </c>
      <c r="BO593">
        <v>0</v>
      </c>
      <c r="BP593" s="72" t="s">
        <v>194</v>
      </c>
      <c r="BR593" s="72" t="s">
        <v>194</v>
      </c>
      <c r="BT593">
        <v>0</v>
      </c>
      <c r="BU593">
        <v>0</v>
      </c>
      <c r="BV593" s="72" t="s">
        <v>194</v>
      </c>
      <c r="BW593" s="72" t="s">
        <v>550</v>
      </c>
      <c r="BX593" t="s">
        <v>5798</v>
      </c>
    </row>
    <row r="594" spans="1:76" x14ac:dyDescent="0.45">
      <c r="A594" t="s">
        <v>5799</v>
      </c>
      <c r="B594" t="s">
        <v>176</v>
      </c>
      <c r="C594" t="s">
        <v>297</v>
      </c>
      <c r="D594" t="s">
        <v>5800</v>
      </c>
      <c r="E594" t="s">
        <v>5801</v>
      </c>
      <c r="F594" t="s">
        <v>5122</v>
      </c>
      <c r="G594">
        <v>9</v>
      </c>
      <c r="H594" s="72" t="s">
        <v>5307</v>
      </c>
      <c r="I594" s="72" t="s">
        <v>182</v>
      </c>
      <c r="J594" s="72" t="s">
        <v>183</v>
      </c>
      <c r="K594" s="72" t="s">
        <v>204</v>
      </c>
      <c r="L594" s="72" t="s">
        <v>676</v>
      </c>
      <c r="M594" s="72" t="s">
        <v>676</v>
      </c>
      <c r="N594" s="72"/>
      <c r="O594" s="72"/>
      <c r="P594" s="72" t="s">
        <v>5802</v>
      </c>
      <c r="Q594" s="72" t="s">
        <v>5803</v>
      </c>
      <c r="R594" s="72" t="s">
        <v>5776</v>
      </c>
      <c r="S594" s="72" t="s">
        <v>5804</v>
      </c>
      <c r="T594" s="72" t="s">
        <v>1580</v>
      </c>
      <c r="U594" s="72" t="s">
        <v>733</v>
      </c>
      <c r="V594" s="72" t="s">
        <v>176</v>
      </c>
      <c r="W594">
        <v>70</v>
      </c>
      <c r="X594">
        <v>70</v>
      </c>
      <c r="Y594">
        <v>0</v>
      </c>
      <c r="Z594">
        <v>350</v>
      </c>
      <c r="AA594">
        <v>350</v>
      </c>
      <c r="AB594">
        <v>0</v>
      </c>
      <c r="AC594" s="72" t="s">
        <v>191</v>
      </c>
      <c r="AD594" s="72" t="s">
        <v>192</v>
      </c>
      <c r="AE594" s="72" t="s">
        <v>176</v>
      </c>
      <c r="AF594" s="81" t="str">
        <f t="shared" si="36"/>
        <v>Afridev Handpump</v>
      </c>
      <c r="AG594" s="72" t="s">
        <v>193</v>
      </c>
      <c r="AH594" s="72" t="s">
        <v>191</v>
      </c>
      <c r="AI594" s="72" t="s">
        <v>16432</v>
      </c>
      <c r="AL594" t="str">
        <f t="shared" si="37"/>
        <v>Protected</v>
      </c>
      <c r="AM594">
        <v>2001</v>
      </c>
      <c r="AN594" s="72" t="s">
        <v>191</v>
      </c>
      <c r="AQ594" t="str">
        <f t="shared" si="38"/>
        <v xml:space="preserve">Normal </v>
      </c>
      <c r="AR594" s="72" t="s">
        <v>191</v>
      </c>
      <c r="AS594">
        <v>3</v>
      </c>
      <c r="AT594">
        <v>15</v>
      </c>
      <c r="AU594" s="72" t="s">
        <v>195</v>
      </c>
      <c r="AV594" s="72" t="s">
        <v>194</v>
      </c>
      <c r="AY594" s="72" t="s">
        <v>191</v>
      </c>
      <c r="AZ594">
        <v>1131</v>
      </c>
      <c r="BA594" s="72" t="s">
        <v>93</v>
      </c>
      <c r="BB594" s="72" t="s">
        <v>194</v>
      </c>
      <c r="BD594" s="72" t="s">
        <v>191</v>
      </c>
      <c r="BE594" s="73">
        <v>0.73</v>
      </c>
      <c r="BF594" s="72" t="s">
        <v>194</v>
      </c>
      <c r="BG594" s="80" t="s">
        <v>196</v>
      </c>
      <c r="BI594" s="81" t="str">
        <f t="shared" si="39"/>
        <v xml:space="preserve">Turbidity </v>
      </c>
      <c r="BN594">
        <v>60</v>
      </c>
      <c r="BO594">
        <v>24</v>
      </c>
      <c r="BP594" s="72" t="s">
        <v>194</v>
      </c>
      <c r="BR594" s="72" t="s">
        <v>194</v>
      </c>
      <c r="BT594">
        <v>40</v>
      </c>
      <c r="BU594">
        <v>53</v>
      </c>
      <c r="BV594" s="72" t="s">
        <v>191</v>
      </c>
      <c r="BW594" s="72" t="s">
        <v>197</v>
      </c>
      <c r="BX594" t="s">
        <v>5805</v>
      </c>
    </row>
    <row r="595" spans="1:76" x14ac:dyDescent="0.45">
      <c r="A595" t="s">
        <v>5806</v>
      </c>
      <c r="B595" t="s">
        <v>176</v>
      </c>
      <c r="C595" t="s">
        <v>457</v>
      </c>
      <c r="D595" t="s">
        <v>5807</v>
      </c>
      <c r="E595" t="s">
        <v>5808</v>
      </c>
      <c r="F595" t="s">
        <v>5809</v>
      </c>
      <c r="G595">
        <v>9</v>
      </c>
      <c r="H595" s="72" t="s">
        <v>5307</v>
      </c>
      <c r="I595" s="72" t="s">
        <v>182</v>
      </c>
      <c r="J595" s="72" t="s">
        <v>183</v>
      </c>
      <c r="K595" s="72" t="s">
        <v>184</v>
      </c>
      <c r="L595" s="72" t="s">
        <v>2926</v>
      </c>
      <c r="M595" s="72" t="s">
        <v>3611</v>
      </c>
      <c r="N595" s="72"/>
      <c r="O595" s="72"/>
      <c r="P595" s="72" t="s">
        <v>5810</v>
      </c>
      <c r="Q595" s="72" t="s">
        <v>5811</v>
      </c>
      <c r="R595" s="72" t="s">
        <v>1396</v>
      </c>
      <c r="S595" s="72" t="s">
        <v>5812</v>
      </c>
      <c r="T595" s="72" t="s">
        <v>4238</v>
      </c>
      <c r="U595" s="72" t="s">
        <v>251</v>
      </c>
      <c r="V595" s="72" t="s">
        <v>176</v>
      </c>
      <c r="W595">
        <v>300</v>
      </c>
      <c r="X595">
        <v>100</v>
      </c>
      <c r="Y595">
        <v>40</v>
      </c>
      <c r="Z595">
        <v>450</v>
      </c>
      <c r="AA595">
        <v>450</v>
      </c>
      <c r="AB595">
        <v>200</v>
      </c>
      <c r="AC595" s="72" t="s">
        <v>191</v>
      </c>
      <c r="AD595" s="72" t="s">
        <v>192</v>
      </c>
      <c r="AE595" s="72" t="s">
        <v>176</v>
      </c>
      <c r="AF595" s="81" t="str">
        <f t="shared" si="36"/>
        <v>Afridev Handpump</v>
      </c>
      <c r="AG595" s="72" t="s">
        <v>193</v>
      </c>
      <c r="AH595" s="72" t="s">
        <v>191</v>
      </c>
      <c r="AI595" s="72" t="s">
        <v>16432</v>
      </c>
      <c r="AL595" t="str">
        <f t="shared" si="37"/>
        <v>Protected</v>
      </c>
      <c r="AM595">
        <v>2014</v>
      </c>
      <c r="AN595" s="72" t="s">
        <v>194</v>
      </c>
      <c r="AO595" s="72" t="s">
        <v>549</v>
      </c>
      <c r="AP595" s="72" t="s">
        <v>176</v>
      </c>
      <c r="AQ595" t="str">
        <f t="shared" si="38"/>
        <v>Does not function Non functioning water point</v>
      </c>
      <c r="AR595" s="72" t="s">
        <v>191</v>
      </c>
      <c r="AS595">
        <v>4</v>
      </c>
      <c r="AT595">
        <v>10</v>
      </c>
      <c r="AU595" s="72" t="s">
        <v>194</v>
      </c>
      <c r="AV595" s="72" t="s">
        <v>194</v>
      </c>
      <c r="AY595" s="72" t="s">
        <v>194</v>
      </c>
      <c r="BB595" s="72" t="s">
        <v>194</v>
      </c>
      <c r="BD595" s="72" t="s">
        <v>194</v>
      </c>
      <c r="BE595"/>
      <c r="BF595" s="72" t="s">
        <v>194</v>
      </c>
      <c r="BG595" s="80" t="s">
        <v>196</v>
      </c>
      <c r="BI595" s="81" t="str">
        <f t="shared" si="39"/>
        <v xml:space="preserve">Turbidity </v>
      </c>
      <c r="BN595">
        <v>0</v>
      </c>
      <c r="BO595">
        <v>0</v>
      </c>
      <c r="BP595" s="72" t="s">
        <v>194</v>
      </c>
      <c r="BR595" s="72" t="s">
        <v>194</v>
      </c>
      <c r="BT595">
        <v>0</v>
      </c>
      <c r="BU595">
        <v>0</v>
      </c>
      <c r="BV595" s="72" t="s">
        <v>194</v>
      </c>
      <c r="BW595" s="72" t="s">
        <v>550</v>
      </c>
      <c r="BX595" t="s">
        <v>5813</v>
      </c>
    </row>
    <row r="596" spans="1:76" x14ac:dyDescent="0.45">
      <c r="A596" t="s">
        <v>5814</v>
      </c>
      <c r="B596" t="s">
        <v>176</v>
      </c>
      <c r="C596" t="s">
        <v>457</v>
      </c>
      <c r="D596" t="s">
        <v>5815</v>
      </c>
      <c r="E596" t="s">
        <v>5816</v>
      </c>
      <c r="F596" t="s">
        <v>2534</v>
      </c>
      <c r="G596">
        <v>9</v>
      </c>
      <c r="H596" s="72" t="s">
        <v>5307</v>
      </c>
      <c r="I596" s="72" t="s">
        <v>182</v>
      </c>
      <c r="J596" s="72" t="s">
        <v>183</v>
      </c>
      <c r="K596" s="72" t="s">
        <v>184</v>
      </c>
      <c r="L596" s="72" t="s">
        <v>2598</v>
      </c>
      <c r="M596" s="72" t="s">
        <v>2863</v>
      </c>
      <c r="N596" s="72"/>
      <c r="O596" s="72"/>
      <c r="P596" s="72" t="s">
        <v>5817</v>
      </c>
      <c r="Q596" s="72" t="s">
        <v>5818</v>
      </c>
      <c r="R596" s="72" t="s">
        <v>4416</v>
      </c>
      <c r="S596" s="72" t="s">
        <v>5819</v>
      </c>
      <c r="T596" s="72" t="s">
        <v>5820</v>
      </c>
      <c r="U596" s="72" t="s">
        <v>251</v>
      </c>
      <c r="V596" s="72" t="s">
        <v>176</v>
      </c>
      <c r="W596">
        <v>156</v>
      </c>
      <c r="X596">
        <v>100</v>
      </c>
      <c r="Y596">
        <v>56</v>
      </c>
      <c r="Z596">
        <v>500</v>
      </c>
      <c r="AA596">
        <v>500</v>
      </c>
      <c r="AB596">
        <v>300</v>
      </c>
      <c r="AC596" s="72" t="s">
        <v>191</v>
      </c>
      <c r="AD596" s="72" t="s">
        <v>192</v>
      </c>
      <c r="AE596" s="72" t="s">
        <v>176</v>
      </c>
      <c r="AF596" s="81" t="str">
        <f t="shared" si="36"/>
        <v>Afridev Handpump</v>
      </c>
      <c r="AG596" s="72" t="s">
        <v>193</v>
      </c>
      <c r="AH596" s="72" t="s">
        <v>194</v>
      </c>
      <c r="AI596" s="72" t="s">
        <v>16433</v>
      </c>
      <c r="AL596" t="str">
        <f t="shared" si="37"/>
        <v>Unprotected</v>
      </c>
      <c r="AM596">
        <v>2000</v>
      </c>
      <c r="AN596" s="72" t="s">
        <v>194</v>
      </c>
      <c r="AO596" s="72" t="s">
        <v>549</v>
      </c>
      <c r="AP596" s="72" t="s">
        <v>176</v>
      </c>
      <c r="AQ596" t="str">
        <f t="shared" si="38"/>
        <v>Does not function Non functioning water point</v>
      </c>
      <c r="AR596" s="72" t="s">
        <v>191</v>
      </c>
      <c r="AS596">
        <v>1</v>
      </c>
      <c r="AT596">
        <v>12</v>
      </c>
      <c r="AU596" s="72" t="s">
        <v>194</v>
      </c>
      <c r="AV596" s="72" t="s">
        <v>194</v>
      </c>
      <c r="AY596" s="72" t="s">
        <v>194</v>
      </c>
      <c r="BB596" s="72" t="s">
        <v>194</v>
      </c>
      <c r="BD596" s="72" t="s">
        <v>194</v>
      </c>
      <c r="BE596"/>
      <c r="BF596" s="72" t="s">
        <v>194</v>
      </c>
      <c r="BG596" s="80" t="s">
        <v>196</v>
      </c>
      <c r="BI596" s="81" t="str">
        <f t="shared" si="39"/>
        <v xml:space="preserve">Turbidity </v>
      </c>
      <c r="BN596">
        <v>0</v>
      </c>
      <c r="BO596">
        <v>0</v>
      </c>
      <c r="BP596" s="72" t="s">
        <v>194</v>
      </c>
      <c r="BR596" s="72" t="s">
        <v>194</v>
      </c>
      <c r="BT596">
        <v>0</v>
      </c>
      <c r="BU596">
        <v>0</v>
      </c>
      <c r="BV596" s="72" t="s">
        <v>194</v>
      </c>
      <c r="BW596" s="72" t="s">
        <v>550</v>
      </c>
      <c r="BX596" t="s">
        <v>5821</v>
      </c>
    </row>
    <row r="597" spans="1:76" x14ac:dyDescent="0.45">
      <c r="A597" t="s">
        <v>5822</v>
      </c>
      <c r="B597" t="s">
        <v>176</v>
      </c>
      <c r="C597" t="s">
        <v>457</v>
      </c>
      <c r="D597" t="s">
        <v>5823</v>
      </c>
      <c r="E597" t="s">
        <v>5824</v>
      </c>
      <c r="F597" t="s">
        <v>5825</v>
      </c>
      <c r="G597">
        <v>9</v>
      </c>
      <c r="H597" s="72" t="s">
        <v>5307</v>
      </c>
      <c r="I597" s="72" t="s">
        <v>182</v>
      </c>
      <c r="J597" s="72" t="s">
        <v>183</v>
      </c>
      <c r="K597" s="72" t="s">
        <v>184</v>
      </c>
      <c r="L597" s="72" t="s">
        <v>2926</v>
      </c>
      <c r="M597" s="72" t="s">
        <v>3611</v>
      </c>
      <c r="N597" s="72"/>
      <c r="O597" s="72"/>
      <c r="P597" s="72" t="s">
        <v>5826</v>
      </c>
      <c r="Q597" s="72" t="s">
        <v>5827</v>
      </c>
      <c r="R597" s="72" t="s">
        <v>4319</v>
      </c>
      <c r="S597" s="72" t="s">
        <v>5828</v>
      </c>
      <c r="T597" s="72" t="s">
        <v>4238</v>
      </c>
      <c r="U597" s="72" t="s">
        <v>251</v>
      </c>
      <c r="V597" s="72" t="s">
        <v>176</v>
      </c>
      <c r="W597">
        <v>300</v>
      </c>
      <c r="X597">
        <v>100</v>
      </c>
      <c r="Y597">
        <v>50</v>
      </c>
      <c r="Z597">
        <v>520</v>
      </c>
      <c r="AA597">
        <v>520</v>
      </c>
      <c r="AB597">
        <v>200</v>
      </c>
      <c r="AC597" s="72" t="s">
        <v>191</v>
      </c>
      <c r="AD597" s="72" t="s">
        <v>192</v>
      </c>
      <c r="AE597" s="72" t="s">
        <v>176</v>
      </c>
      <c r="AF597" s="81" t="str">
        <f t="shared" si="36"/>
        <v>Afridev Handpump</v>
      </c>
      <c r="AG597" s="72" t="s">
        <v>193</v>
      </c>
      <c r="AH597" s="72" t="s">
        <v>191</v>
      </c>
      <c r="AI597" s="72" t="s">
        <v>16432</v>
      </c>
      <c r="AL597" t="str">
        <f t="shared" si="37"/>
        <v>Protected</v>
      </c>
      <c r="AM597">
        <v>2015</v>
      </c>
      <c r="AN597" s="72" t="s">
        <v>194</v>
      </c>
      <c r="AO597" s="72" t="s">
        <v>549</v>
      </c>
      <c r="AP597" s="72" t="s">
        <v>176</v>
      </c>
      <c r="AQ597" t="str">
        <f t="shared" si="38"/>
        <v>Does not function Non functioning water point</v>
      </c>
      <c r="AR597" s="72" t="s">
        <v>191</v>
      </c>
      <c r="AS597">
        <v>4</v>
      </c>
      <c r="AT597">
        <v>72</v>
      </c>
      <c r="AU597" s="72" t="s">
        <v>194</v>
      </c>
      <c r="AV597" s="72" t="s">
        <v>194</v>
      </c>
      <c r="AY597" s="72" t="s">
        <v>194</v>
      </c>
      <c r="BB597" s="72" t="s">
        <v>194</v>
      </c>
      <c r="BD597" s="72" t="s">
        <v>194</v>
      </c>
      <c r="BE597"/>
      <c r="BF597" s="72" t="s">
        <v>194</v>
      </c>
      <c r="BG597" s="80" t="s">
        <v>196</v>
      </c>
      <c r="BI597" s="81" t="str">
        <f t="shared" si="39"/>
        <v xml:space="preserve">Turbidity </v>
      </c>
      <c r="BN597">
        <v>0</v>
      </c>
      <c r="BO597">
        <v>0</v>
      </c>
      <c r="BP597" s="72" t="s">
        <v>194</v>
      </c>
      <c r="BR597" s="72" t="s">
        <v>194</v>
      </c>
      <c r="BT597">
        <v>0</v>
      </c>
      <c r="BU597">
        <v>0</v>
      </c>
      <c r="BV597" s="72" t="s">
        <v>194</v>
      </c>
      <c r="BW597" s="72" t="s">
        <v>550</v>
      </c>
      <c r="BX597" t="s">
        <v>5829</v>
      </c>
    </row>
    <row r="598" spans="1:76" x14ac:dyDescent="0.45">
      <c r="A598" t="s">
        <v>5830</v>
      </c>
      <c r="B598" t="s">
        <v>176</v>
      </c>
      <c r="C598" t="s">
        <v>880</v>
      </c>
      <c r="D598" t="s">
        <v>5831</v>
      </c>
      <c r="E598" t="s">
        <v>5832</v>
      </c>
      <c r="F598" t="s">
        <v>3326</v>
      </c>
      <c r="G598">
        <v>9</v>
      </c>
      <c r="H598" s="72" t="s">
        <v>5307</v>
      </c>
      <c r="I598" s="72" t="s">
        <v>182</v>
      </c>
      <c r="J598" s="72" t="s">
        <v>183</v>
      </c>
      <c r="K598" s="72" t="s">
        <v>204</v>
      </c>
      <c r="L598" s="72" t="s">
        <v>2024</v>
      </c>
      <c r="M598" s="72" t="s">
        <v>5833</v>
      </c>
      <c r="N598" s="72"/>
      <c r="O598" s="72"/>
      <c r="P598" s="72" t="s">
        <v>5834</v>
      </c>
      <c r="Q598" s="72" t="s">
        <v>5835</v>
      </c>
      <c r="R598" s="72" t="s">
        <v>1606</v>
      </c>
      <c r="S598" s="72" t="s">
        <v>5836</v>
      </c>
      <c r="T598" s="72" t="s">
        <v>888</v>
      </c>
      <c r="U598" s="72" t="s">
        <v>176</v>
      </c>
      <c r="V598" s="72" t="s">
        <v>4582</v>
      </c>
      <c r="W598">
        <v>100</v>
      </c>
      <c r="X598">
        <v>100</v>
      </c>
      <c r="Y598">
        <v>0</v>
      </c>
      <c r="Z598">
        <v>500</v>
      </c>
      <c r="AA598">
        <v>500</v>
      </c>
      <c r="AB598">
        <v>0</v>
      </c>
      <c r="AC598" s="72" t="s">
        <v>191</v>
      </c>
      <c r="AD598" s="72" t="s">
        <v>192</v>
      </c>
      <c r="AE598" s="72" t="s">
        <v>176</v>
      </c>
      <c r="AF598" s="81" t="str">
        <f t="shared" si="36"/>
        <v>Afridev Handpump</v>
      </c>
      <c r="AG598" s="72" t="s">
        <v>193</v>
      </c>
      <c r="AH598" s="72" t="s">
        <v>191</v>
      </c>
      <c r="AI598" s="72" t="s">
        <v>16432</v>
      </c>
      <c r="AL598" t="str">
        <f t="shared" si="37"/>
        <v>Protected</v>
      </c>
      <c r="AM598">
        <v>1998</v>
      </c>
      <c r="AN598" s="72" t="s">
        <v>191</v>
      </c>
      <c r="AQ598" t="str">
        <f t="shared" si="38"/>
        <v xml:space="preserve">Poor </v>
      </c>
      <c r="AR598" s="72" t="s">
        <v>194</v>
      </c>
      <c r="AU598" s="72" t="s">
        <v>195</v>
      </c>
      <c r="AV598" s="72" t="s">
        <v>194</v>
      </c>
      <c r="AY598" s="72" t="s">
        <v>191</v>
      </c>
      <c r="AZ598">
        <v>838</v>
      </c>
      <c r="BA598" s="72" t="s">
        <v>93</v>
      </c>
      <c r="BB598" s="72" t="s">
        <v>194</v>
      </c>
      <c r="BD598" s="72" t="s">
        <v>191</v>
      </c>
      <c r="BE598" s="73">
        <v>0.4</v>
      </c>
      <c r="BF598" s="72" t="s">
        <v>191</v>
      </c>
      <c r="BG598" s="72" t="s">
        <v>196</v>
      </c>
      <c r="BH598" s="72" t="s">
        <v>176</v>
      </c>
      <c r="BI598" s="81" t="str">
        <f t="shared" si="39"/>
        <v xml:space="preserve">Turbidity </v>
      </c>
      <c r="BJ598" s="72" t="s">
        <v>191</v>
      </c>
      <c r="BN598">
        <v>120</v>
      </c>
      <c r="BO598">
        <v>24</v>
      </c>
      <c r="BP598" s="72" t="s">
        <v>194</v>
      </c>
      <c r="BR598" s="72" t="s">
        <v>194</v>
      </c>
      <c r="BT598">
        <v>40</v>
      </c>
      <c r="BU598">
        <v>4</v>
      </c>
      <c r="BV598" s="72" t="s">
        <v>194</v>
      </c>
      <c r="BW598" s="72" t="s">
        <v>227</v>
      </c>
      <c r="BX598" t="s">
        <v>5837</v>
      </c>
    </row>
    <row r="599" spans="1:76" x14ac:dyDescent="0.45">
      <c r="A599" t="s">
        <v>5838</v>
      </c>
      <c r="B599" t="s">
        <v>176</v>
      </c>
      <c r="C599" t="s">
        <v>880</v>
      </c>
      <c r="D599" t="s">
        <v>5839</v>
      </c>
      <c r="E599" t="s">
        <v>5840</v>
      </c>
      <c r="F599" t="s">
        <v>5841</v>
      </c>
      <c r="G599">
        <v>9</v>
      </c>
      <c r="H599" s="72" t="s">
        <v>5307</v>
      </c>
      <c r="I599" s="72" t="s">
        <v>182</v>
      </c>
      <c r="J599" s="72" t="s">
        <v>183</v>
      </c>
      <c r="K599" s="72" t="s">
        <v>4888</v>
      </c>
      <c r="L599" s="72" t="s">
        <v>3511</v>
      </c>
      <c r="M599" s="72" t="s">
        <v>5842</v>
      </c>
      <c r="N599" s="72"/>
      <c r="O599" s="72"/>
      <c r="P599" s="72" t="s">
        <v>5843</v>
      </c>
      <c r="Q599" s="72" t="s">
        <v>5844</v>
      </c>
      <c r="R599" s="72" t="s">
        <v>5845</v>
      </c>
      <c r="S599" s="72" t="s">
        <v>5846</v>
      </c>
      <c r="T599" s="72" t="s">
        <v>5847</v>
      </c>
      <c r="U599" s="72" t="s">
        <v>176</v>
      </c>
      <c r="V599" s="72" t="s">
        <v>4582</v>
      </c>
      <c r="W599">
        <v>60</v>
      </c>
      <c r="X599">
        <v>60</v>
      </c>
      <c r="Y599">
        <v>0</v>
      </c>
      <c r="Z599">
        <v>300</v>
      </c>
      <c r="AA599">
        <v>300</v>
      </c>
      <c r="AB599">
        <v>0</v>
      </c>
      <c r="AC599" s="72" t="s">
        <v>191</v>
      </c>
      <c r="AD599" s="72" t="s">
        <v>192</v>
      </c>
      <c r="AE599" s="72" t="s">
        <v>176</v>
      </c>
      <c r="AF599" s="81" t="str">
        <f t="shared" si="36"/>
        <v>Afridev Handpump</v>
      </c>
      <c r="AG599" s="72" t="s">
        <v>193</v>
      </c>
      <c r="AH599" s="72" t="s">
        <v>191</v>
      </c>
      <c r="AI599" s="72" t="s">
        <v>16432</v>
      </c>
      <c r="AL599" t="str">
        <f t="shared" si="37"/>
        <v>Protected</v>
      </c>
      <c r="AM599">
        <v>2001</v>
      </c>
      <c r="AN599" s="72" t="s">
        <v>191</v>
      </c>
      <c r="AQ599" t="str">
        <f t="shared" si="38"/>
        <v xml:space="preserve">Poor </v>
      </c>
      <c r="AR599" s="72" t="s">
        <v>194</v>
      </c>
      <c r="AU599" s="72" t="s">
        <v>195</v>
      </c>
      <c r="AV599" s="72" t="s">
        <v>194</v>
      </c>
      <c r="AY599" s="72" t="s">
        <v>191</v>
      </c>
      <c r="AZ599">
        <v>837</v>
      </c>
      <c r="BA599" s="72" t="s">
        <v>93</v>
      </c>
      <c r="BB599" s="72" t="s">
        <v>194</v>
      </c>
      <c r="BD599" s="72" t="s">
        <v>191</v>
      </c>
      <c r="BE599" s="73">
        <v>0.23</v>
      </c>
      <c r="BF599" s="72" t="s">
        <v>191</v>
      </c>
      <c r="BG599" s="72" t="s">
        <v>196</v>
      </c>
      <c r="BH599" s="72" t="s">
        <v>176</v>
      </c>
      <c r="BI599" s="81" t="str">
        <f t="shared" si="39"/>
        <v xml:space="preserve">Turbidity </v>
      </c>
      <c r="BJ599" s="72" t="s">
        <v>191</v>
      </c>
      <c r="BN599">
        <v>60</v>
      </c>
      <c r="BO599">
        <v>24</v>
      </c>
      <c r="BP599" s="72" t="s">
        <v>194</v>
      </c>
      <c r="BR599" s="72" t="s">
        <v>194</v>
      </c>
      <c r="BT599">
        <v>20</v>
      </c>
      <c r="BU599">
        <v>5</v>
      </c>
      <c r="BV599" s="72" t="s">
        <v>191</v>
      </c>
      <c r="BW599" s="72" t="s">
        <v>227</v>
      </c>
      <c r="BX599" t="s">
        <v>5848</v>
      </c>
    </row>
    <row r="600" spans="1:76" x14ac:dyDescent="0.45">
      <c r="A600" t="s">
        <v>5849</v>
      </c>
      <c r="B600" t="s">
        <v>176</v>
      </c>
      <c r="C600" t="s">
        <v>880</v>
      </c>
      <c r="D600" t="s">
        <v>5850</v>
      </c>
      <c r="E600" t="s">
        <v>5851</v>
      </c>
      <c r="F600" t="s">
        <v>3647</v>
      </c>
      <c r="G600">
        <v>9</v>
      </c>
      <c r="H600" s="72" t="s">
        <v>5307</v>
      </c>
      <c r="I600" s="72" t="s">
        <v>182</v>
      </c>
      <c r="J600" s="72" t="s">
        <v>183</v>
      </c>
      <c r="K600" s="72" t="s">
        <v>4888</v>
      </c>
      <c r="L600" s="72" t="s">
        <v>3511</v>
      </c>
      <c r="M600" s="72" t="s">
        <v>5842</v>
      </c>
      <c r="N600" s="72"/>
      <c r="O600" s="72"/>
      <c r="P600" s="72" t="s">
        <v>5852</v>
      </c>
      <c r="Q600" s="72" t="s">
        <v>5853</v>
      </c>
      <c r="R600" s="72" t="s">
        <v>4932</v>
      </c>
      <c r="S600" s="72" t="s">
        <v>5854</v>
      </c>
      <c r="T600" s="72" t="s">
        <v>5855</v>
      </c>
      <c r="U600" s="72" t="s">
        <v>176</v>
      </c>
      <c r="V600" s="72" t="s">
        <v>1618</v>
      </c>
      <c r="W600">
        <v>40</v>
      </c>
      <c r="X600">
        <v>40</v>
      </c>
      <c r="Y600">
        <v>0</v>
      </c>
      <c r="Z600">
        <v>800</v>
      </c>
      <c r="AA600">
        <v>800</v>
      </c>
      <c r="AB600">
        <v>0</v>
      </c>
      <c r="AC600" s="72" t="s">
        <v>191</v>
      </c>
      <c r="AD600" s="72" t="s">
        <v>192</v>
      </c>
      <c r="AE600" s="72" t="s">
        <v>176</v>
      </c>
      <c r="AF600" s="81" t="str">
        <f t="shared" si="36"/>
        <v>Afridev Handpump</v>
      </c>
      <c r="AG600" s="72" t="s">
        <v>193</v>
      </c>
      <c r="AH600" s="72" t="s">
        <v>191</v>
      </c>
      <c r="AI600" s="72" t="s">
        <v>16432</v>
      </c>
      <c r="AL600" t="str">
        <f t="shared" si="37"/>
        <v>Protected</v>
      </c>
      <c r="AM600">
        <v>2015</v>
      </c>
      <c r="AN600" s="72" t="s">
        <v>191</v>
      </c>
      <c r="AQ600" t="str">
        <f t="shared" si="38"/>
        <v xml:space="preserve">Normal </v>
      </c>
      <c r="AR600" s="72" t="s">
        <v>194</v>
      </c>
      <c r="AU600" s="72" t="s">
        <v>195</v>
      </c>
      <c r="AV600" s="72" t="s">
        <v>194</v>
      </c>
      <c r="AY600" s="72" t="s">
        <v>191</v>
      </c>
      <c r="AZ600">
        <v>836</v>
      </c>
      <c r="BA600" s="72" t="s">
        <v>93</v>
      </c>
      <c r="BB600" s="72" t="s">
        <v>194</v>
      </c>
      <c r="BD600" s="72" t="s">
        <v>191</v>
      </c>
      <c r="BE600" s="73">
        <v>0.49</v>
      </c>
      <c r="BF600" s="72" t="s">
        <v>191</v>
      </c>
      <c r="BG600" s="72" t="s">
        <v>196</v>
      </c>
      <c r="BH600" s="72" t="s">
        <v>176</v>
      </c>
      <c r="BI600" s="81" t="str">
        <f t="shared" si="39"/>
        <v xml:space="preserve">Turbidity </v>
      </c>
      <c r="BJ600" s="72" t="s">
        <v>191</v>
      </c>
      <c r="BN600">
        <v>52</v>
      </c>
      <c r="BO600">
        <v>24</v>
      </c>
      <c r="BP600" s="72" t="s">
        <v>194</v>
      </c>
      <c r="BR600" s="72" t="s">
        <v>194</v>
      </c>
      <c r="BT600">
        <v>20</v>
      </c>
      <c r="BU600">
        <v>5</v>
      </c>
      <c r="BV600" s="72" t="s">
        <v>191</v>
      </c>
      <c r="BW600" s="72" t="s">
        <v>197</v>
      </c>
      <c r="BX600" t="s">
        <v>5856</v>
      </c>
    </row>
    <row r="601" spans="1:76" x14ac:dyDescent="0.45">
      <c r="A601" t="s">
        <v>5857</v>
      </c>
      <c r="B601" t="s">
        <v>176</v>
      </c>
      <c r="C601" t="s">
        <v>880</v>
      </c>
      <c r="D601" t="s">
        <v>5858</v>
      </c>
      <c r="E601" t="s">
        <v>5859</v>
      </c>
      <c r="F601" t="s">
        <v>5306</v>
      </c>
      <c r="G601">
        <v>9</v>
      </c>
      <c r="H601" s="72" t="s">
        <v>4887</v>
      </c>
      <c r="I601" s="72" t="s">
        <v>182</v>
      </c>
      <c r="J601" s="72" t="s">
        <v>183</v>
      </c>
      <c r="K601" s="72" t="s">
        <v>4888</v>
      </c>
      <c r="L601" s="72" t="s">
        <v>3511</v>
      </c>
      <c r="M601" s="72" t="s">
        <v>5860</v>
      </c>
      <c r="N601" s="72"/>
      <c r="O601" s="72"/>
      <c r="P601" s="72" t="s">
        <v>5861</v>
      </c>
      <c r="Q601" s="72" t="s">
        <v>5862</v>
      </c>
      <c r="R601" s="72" t="s">
        <v>5273</v>
      </c>
      <c r="S601" s="72" t="s">
        <v>5863</v>
      </c>
      <c r="T601" s="72" t="s">
        <v>5855</v>
      </c>
      <c r="U601" s="72" t="s">
        <v>176</v>
      </c>
      <c r="V601" s="72" t="s">
        <v>4582</v>
      </c>
      <c r="W601">
        <v>30</v>
      </c>
      <c r="X601">
        <v>30</v>
      </c>
      <c r="Y601">
        <v>0</v>
      </c>
      <c r="Z601">
        <v>150</v>
      </c>
      <c r="AA601">
        <v>150</v>
      </c>
      <c r="AB601">
        <v>0</v>
      </c>
      <c r="AC601" s="72" t="s">
        <v>191</v>
      </c>
      <c r="AD601" s="72" t="s">
        <v>192</v>
      </c>
      <c r="AE601" s="72" t="s">
        <v>176</v>
      </c>
      <c r="AF601" s="81" t="str">
        <f t="shared" si="36"/>
        <v>Afridev Handpump</v>
      </c>
      <c r="AG601" s="72" t="s">
        <v>193</v>
      </c>
      <c r="AH601" s="72" t="s">
        <v>191</v>
      </c>
      <c r="AI601" s="72" t="s">
        <v>16432</v>
      </c>
      <c r="AL601" t="str">
        <f t="shared" si="37"/>
        <v>Protected</v>
      </c>
      <c r="AM601">
        <v>1998</v>
      </c>
      <c r="AN601" s="72" t="s">
        <v>191</v>
      </c>
      <c r="AQ601" t="str">
        <f t="shared" si="38"/>
        <v xml:space="preserve">Normal </v>
      </c>
      <c r="AR601" s="72" t="s">
        <v>194</v>
      </c>
      <c r="AU601" s="72" t="s">
        <v>195</v>
      </c>
      <c r="AV601" s="72" t="s">
        <v>194</v>
      </c>
      <c r="AY601" s="72" t="s">
        <v>191</v>
      </c>
      <c r="AZ601">
        <v>831</v>
      </c>
      <c r="BA601" s="72" t="s">
        <v>93</v>
      </c>
      <c r="BB601" s="72" t="s">
        <v>194</v>
      </c>
      <c r="BD601" s="72" t="s">
        <v>191</v>
      </c>
      <c r="BE601" s="73">
        <v>1.0900000000000001</v>
      </c>
      <c r="BF601" s="72" t="s">
        <v>191</v>
      </c>
      <c r="BG601" s="72" t="s">
        <v>196</v>
      </c>
      <c r="BH601" s="72" t="s">
        <v>176</v>
      </c>
      <c r="BI601" s="81" t="str">
        <f t="shared" si="39"/>
        <v xml:space="preserve">Turbidity </v>
      </c>
      <c r="BJ601" s="72" t="s">
        <v>191</v>
      </c>
      <c r="BN601">
        <v>40</v>
      </c>
      <c r="BO601">
        <v>24</v>
      </c>
      <c r="BP601" s="72" t="s">
        <v>194</v>
      </c>
      <c r="BR601" s="72" t="s">
        <v>194</v>
      </c>
      <c r="BT601">
        <v>20</v>
      </c>
      <c r="BU601">
        <v>5</v>
      </c>
      <c r="BV601" s="72" t="s">
        <v>191</v>
      </c>
      <c r="BW601" s="72" t="s">
        <v>197</v>
      </c>
      <c r="BX601" t="s">
        <v>5864</v>
      </c>
    </row>
    <row r="602" spans="1:76" x14ac:dyDescent="0.45">
      <c r="A602" t="s">
        <v>5865</v>
      </c>
      <c r="B602" t="s">
        <v>176</v>
      </c>
      <c r="C602" t="s">
        <v>880</v>
      </c>
      <c r="D602" t="s">
        <v>5866</v>
      </c>
      <c r="E602" t="s">
        <v>5867</v>
      </c>
      <c r="F602" t="s">
        <v>5868</v>
      </c>
      <c r="G602">
        <v>9</v>
      </c>
      <c r="H602" s="72" t="s">
        <v>5307</v>
      </c>
      <c r="I602" s="72" t="s">
        <v>182</v>
      </c>
      <c r="J602" s="72" t="s">
        <v>183</v>
      </c>
      <c r="K602" s="72" t="s">
        <v>4888</v>
      </c>
      <c r="L602" s="72" t="s">
        <v>3511</v>
      </c>
      <c r="M602" s="72" t="s">
        <v>5860</v>
      </c>
      <c r="N602" s="72"/>
      <c r="O602" s="72"/>
      <c r="P602" s="72" t="s">
        <v>5869</v>
      </c>
      <c r="Q602" s="72" t="s">
        <v>5870</v>
      </c>
      <c r="R602" s="72" t="s">
        <v>2348</v>
      </c>
      <c r="S602" s="72" t="s">
        <v>5871</v>
      </c>
      <c r="T602" s="72" t="s">
        <v>5872</v>
      </c>
      <c r="U602" s="72" t="s">
        <v>176</v>
      </c>
      <c r="V602" s="72" t="s">
        <v>4582</v>
      </c>
      <c r="W602">
        <v>40</v>
      </c>
      <c r="X602">
        <v>40</v>
      </c>
      <c r="Y602">
        <v>0</v>
      </c>
      <c r="Z602">
        <v>200</v>
      </c>
      <c r="AA602">
        <v>200</v>
      </c>
      <c r="AB602">
        <v>0</v>
      </c>
      <c r="AC602" s="72" t="s">
        <v>191</v>
      </c>
      <c r="AD602" s="72" t="s">
        <v>192</v>
      </c>
      <c r="AE602" s="72" t="s">
        <v>176</v>
      </c>
      <c r="AF602" s="81" t="str">
        <f t="shared" si="36"/>
        <v>Afridev Handpump</v>
      </c>
      <c r="AG602" s="72" t="s">
        <v>193</v>
      </c>
      <c r="AH602" s="72" t="s">
        <v>191</v>
      </c>
      <c r="AI602" s="72" t="s">
        <v>16432</v>
      </c>
      <c r="AL602" t="str">
        <f t="shared" si="37"/>
        <v>Protected</v>
      </c>
      <c r="AM602">
        <v>1998</v>
      </c>
      <c r="AN602" s="72" t="s">
        <v>191</v>
      </c>
      <c r="AQ602" t="str">
        <f t="shared" si="38"/>
        <v xml:space="preserve">Normal </v>
      </c>
      <c r="AR602" s="72" t="s">
        <v>194</v>
      </c>
      <c r="AU602" s="72" t="s">
        <v>195</v>
      </c>
      <c r="AV602" s="72" t="s">
        <v>194</v>
      </c>
      <c r="AY602" s="72" t="s">
        <v>191</v>
      </c>
      <c r="AZ602">
        <v>829</v>
      </c>
      <c r="BA602" s="72" t="s">
        <v>93</v>
      </c>
      <c r="BB602" s="72" t="s">
        <v>194</v>
      </c>
      <c r="BD602" s="72" t="s">
        <v>191</v>
      </c>
      <c r="BE602" s="73">
        <v>0.28000000000000003</v>
      </c>
      <c r="BF602" s="72" t="s">
        <v>191</v>
      </c>
      <c r="BG602" s="72" t="s">
        <v>196</v>
      </c>
      <c r="BH602" s="72" t="s">
        <v>176</v>
      </c>
      <c r="BI602" s="81" t="str">
        <f t="shared" si="39"/>
        <v xml:space="preserve">Turbidity </v>
      </c>
      <c r="BJ602" s="72" t="s">
        <v>191</v>
      </c>
      <c r="BN602">
        <v>30</v>
      </c>
      <c r="BO602">
        <v>24</v>
      </c>
      <c r="BP602" s="72" t="s">
        <v>194</v>
      </c>
      <c r="BR602" s="72" t="s">
        <v>194</v>
      </c>
      <c r="BT602">
        <v>20</v>
      </c>
      <c r="BU602">
        <v>5</v>
      </c>
      <c r="BV602" s="72" t="s">
        <v>191</v>
      </c>
      <c r="BW602" s="72" t="s">
        <v>197</v>
      </c>
      <c r="BX602" t="s">
        <v>5873</v>
      </c>
    </row>
    <row r="603" spans="1:76" x14ac:dyDescent="0.45">
      <c r="A603" t="s">
        <v>5874</v>
      </c>
      <c r="B603" t="s">
        <v>176</v>
      </c>
      <c r="C603" t="s">
        <v>880</v>
      </c>
      <c r="D603" t="s">
        <v>5875</v>
      </c>
      <c r="E603" t="s">
        <v>5876</v>
      </c>
      <c r="F603" t="s">
        <v>5877</v>
      </c>
      <c r="G603">
        <v>9</v>
      </c>
      <c r="H603" s="72" t="s">
        <v>5307</v>
      </c>
      <c r="I603" s="72" t="s">
        <v>182</v>
      </c>
      <c r="J603" s="72" t="s">
        <v>183</v>
      </c>
      <c r="K603" s="72" t="s">
        <v>4888</v>
      </c>
      <c r="L603" s="72" t="s">
        <v>3511</v>
      </c>
      <c r="M603" s="72" t="s">
        <v>2282</v>
      </c>
      <c r="N603" s="72"/>
      <c r="O603" s="72"/>
      <c r="P603" s="72" t="s">
        <v>5878</v>
      </c>
      <c r="Q603" s="72" t="s">
        <v>5879</v>
      </c>
      <c r="R603" s="72" t="s">
        <v>4915</v>
      </c>
      <c r="S603" s="72" t="s">
        <v>5880</v>
      </c>
      <c r="T603" s="72" t="s">
        <v>5881</v>
      </c>
      <c r="U603" s="72" t="s">
        <v>176</v>
      </c>
      <c r="V603" s="72" t="s">
        <v>1618</v>
      </c>
      <c r="W603">
        <v>20</v>
      </c>
      <c r="X603">
        <v>20</v>
      </c>
      <c r="Y603">
        <v>0</v>
      </c>
      <c r="Z603">
        <v>100</v>
      </c>
      <c r="AA603">
        <v>100</v>
      </c>
      <c r="AB603">
        <v>0</v>
      </c>
      <c r="AC603" s="72" t="s">
        <v>191</v>
      </c>
      <c r="AD603" s="72" t="s">
        <v>192</v>
      </c>
      <c r="AE603" s="72" t="s">
        <v>176</v>
      </c>
      <c r="AF603" s="81" t="str">
        <f t="shared" si="36"/>
        <v>Afridev Handpump</v>
      </c>
      <c r="AG603" s="72" t="s">
        <v>193</v>
      </c>
      <c r="AH603" s="72" t="s">
        <v>191</v>
      </c>
      <c r="AI603" s="72" t="s">
        <v>16432</v>
      </c>
      <c r="AL603" t="str">
        <f t="shared" si="37"/>
        <v>Protected</v>
      </c>
      <c r="AM603">
        <v>2013</v>
      </c>
      <c r="AN603" s="72" t="s">
        <v>191</v>
      </c>
      <c r="AQ603" t="str">
        <f t="shared" si="38"/>
        <v xml:space="preserve">Normal </v>
      </c>
      <c r="AR603" s="72" t="s">
        <v>194</v>
      </c>
      <c r="AU603" s="72" t="s">
        <v>195</v>
      </c>
      <c r="AV603" s="72" t="s">
        <v>194</v>
      </c>
      <c r="AY603" s="72" t="s">
        <v>191</v>
      </c>
      <c r="AZ603">
        <v>834</v>
      </c>
      <c r="BA603" s="72" t="s">
        <v>93</v>
      </c>
      <c r="BB603" s="72" t="s">
        <v>194</v>
      </c>
      <c r="BD603" s="72" t="s">
        <v>191</v>
      </c>
      <c r="BE603" s="73">
        <v>1.02</v>
      </c>
      <c r="BF603" s="72" t="s">
        <v>191</v>
      </c>
      <c r="BG603" s="72" t="s">
        <v>196</v>
      </c>
      <c r="BH603" s="72" t="s">
        <v>176</v>
      </c>
      <c r="BI603" s="81" t="str">
        <f t="shared" si="39"/>
        <v xml:space="preserve">Turbidity </v>
      </c>
      <c r="BJ603" s="72" t="s">
        <v>191</v>
      </c>
      <c r="BN603">
        <v>45</v>
      </c>
      <c r="BO603">
        <v>24</v>
      </c>
      <c r="BP603" s="72" t="s">
        <v>194</v>
      </c>
      <c r="BR603" s="72" t="s">
        <v>194</v>
      </c>
      <c r="BT603">
        <v>20</v>
      </c>
      <c r="BU603">
        <v>5</v>
      </c>
      <c r="BV603" s="72" t="s">
        <v>191</v>
      </c>
      <c r="BW603" s="72" t="s">
        <v>197</v>
      </c>
      <c r="BX603" t="s">
        <v>5882</v>
      </c>
    </row>
    <row r="604" spans="1:76" x14ac:dyDescent="0.45">
      <c r="A604" t="s">
        <v>5883</v>
      </c>
      <c r="B604" t="s">
        <v>176</v>
      </c>
      <c r="C604" t="s">
        <v>880</v>
      </c>
      <c r="D604" t="s">
        <v>5884</v>
      </c>
      <c r="E604" t="s">
        <v>5885</v>
      </c>
      <c r="F604" t="s">
        <v>2105</v>
      </c>
      <c r="G604">
        <v>9</v>
      </c>
      <c r="H604" s="72" t="s">
        <v>5307</v>
      </c>
      <c r="I604" s="72" t="s">
        <v>182</v>
      </c>
      <c r="J604" s="72" t="s">
        <v>183</v>
      </c>
      <c r="K604" s="72" t="s">
        <v>4888</v>
      </c>
      <c r="L604" s="72" t="s">
        <v>3511</v>
      </c>
      <c r="M604" s="72" t="s">
        <v>2282</v>
      </c>
      <c r="N604" s="72"/>
      <c r="O604" s="72"/>
      <c r="P604" s="72" t="s">
        <v>5886</v>
      </c>
      <c r="Q604" s="72" t="s">
        <v>5887</v>
      </c>
      <c r="R604" s="72" t="s">
        <v>3387</v>
      </c>
      <c r="S604" s="72" t="s">
        <v>5888</v>
      </c>
      <c r="T604" s="72" t="s">
        <v>5881</v>
      </c>
      <c r="U604" s="72" t="s">
        <v>176</v>
      </c>
      <c r="V604" s="72" t="s">
        <v>4582</v>
      </c>
      <c r="W604">
        <v>30</v>
      </c>
      <c r="X604">
        <v>30</v>
      </c>
      <c r="Y604">
        <v>0</v>
      </c>
      <c r="Z604">
        <v>150</v>
      </c>
      <c r="AA604">
        <v>150</v>
      </c>
      <c r="AB604">
        <v>0</v>
      </c>
      <c r="AC604" s="72" t="s">
        <v>191</v>
      </c>
      <c r="AD604" s="72" t="s">
        <v>192</v>
      </c>
      <c r="AE604" s="72" t="s">
        <v>176</v>
      </c>
      <c r="AF604" s="81" t="str">
        <f t="shared" si="36"/>
        <v>Afridev Handpump</v>
      </c>
      <c r="AG604" s="72" t="s">
        <v>193</v>
      </c>
      <c r="AH604" s="72" t="s">
        <v>191</v>
      </c>
      <c r="AI604" s="72" t="s">
        <v>16432</v>
      </c>
      <c r="AL604" t="str">
        <f t="shared" si="37"/>
        <v>Protected</v>
      </c>
      <c r="AM604">
        <v>1998</v>
      </c>
      <c r="AN604" s="72" t="s">
        <v>191</v>
      </c>
      <c r="AQ604" t="str">
        <f t="shared" si="38"/>
        <v xml:space="preserve">Normal </v>
      </c>
      <c r="AR604" s="72" t="s">
        <v>194</v>
      </c>
      <c r="AU604" s="72" t="s">
        <v>195</v>
      </c>
      <c r="AV604" s="72" t="s">
        <v>194</v>
      </c>
      <c r="AY604" s="72" t="s">
        <v>191</v>
      </c>
      <c r="AZ604">
        <v>833</v>
      </c>
      <c r="BA604" s="72" t="s">
        <v>93</v>
      </c>
      <c r="BB604" s="72" t="s">
        <v>194</v>
      </c>
      <c r="BD604" s="72" t="s">
        <v>191</v>
      </c>
      <c r="BE604" s="73">
        <v>0.85</v>
      </c>
      <c r="BF604" s="72" t="s">
        <v>191</v>
      </c>
      <c r="BG604" s="72" t="s">
        <v>196</v>
      </c>
      <c r="BH604" s="72" t="s">
        <v>176</v>
      </c>
      <c r="BI604" s="81" t="str">
        <f t="shared" si="39"/>
        <v xml:space="preserve">Turbidity </v>
      </c>
      <c r="BJ604" s="72" t="s">
        <v>191</v>
      </c>
      <c r="BN604">
        <v>60</v>
      </c>
      <c r="BO604">
        <v>24</v>
      </c>
      <c r="BP604" s="72" t="s">
        <v>194</v>
      </c>
      <c r="BR604" s="72" t="s">
        <v>194</v>
      </c>
      <c r="BT604">
        <v>20</v>
      </c>
      <c r="BU604">
        <v>5</v>
      </c>
      <c r="BV604" s="72" t="s">
        <v>191</v>
      </c>
      <c r="BW604" s="72" t="s">
        <v>197</v>
      </c>
      <c r="BX604" t="s">
        <v>5889</v>
      </c>
    </row>
    <row r="605" spans="1:76" x14ac:dyDescent="0.45">
      <c r="A605" t="s">
        <v>5890</v>
      </c>
      <c r="B605" t="s">
        <v>176</v>
      </c>
      <c r="C605" t="s">
        <v>880</v>
      </c>
      <c r="D605" t="s">
        <v>5891</v>
      </c>
      <c r="E605" t="s">
        <v>5892</v>
      </c>
      <c r="F605" t="s">
        <v>2333</v>
      </c>
      <c r="G605">
        <v>9</v>
      </c>
      <c r="H605" s="72" t="s">
        <v>4887</v>
      </c>
      <c r="I605" s="72" t="s">
        <v>182</v>
      </c>
      <c r="J605" s="72" t="s">
        <v>183</v>
      </c>
      <c r="K605" s="72" t="s">
        <v>4888</v>
      </c>
      <c r="L605" s="72" t="s">
        <v>3511</v>
      </c>
      <c r="M605" s="72" t="s">
        <v>5860</v>
      </c>
      <c r="N605" s="72"/>
      <c r="O605" s="72"/>
      <c r="P605" s="72" t="s">
        <v>5893</v>
      </c>
      <c r="Q605" s="72" t="s">
        <v>5894</v>
      </c>
      <c r="R605" s="72" t="s">
        <v>1885</v>
      </c>
      <c r="S605" s="72" t="s">
        <v>5895</v>
      </c>
      <c r="T605" s="72" t="s">
        <v>5855</v>
      </c>
      <c r="U605" s="72" t="s">
        <v>176</v>
      </c>
      <c r="V605" s="72" t="s">
        <v>1628</v>
      </c>
      <c r="W605">
        <v>20</v>
      </c>
      <c r="X605">
        <v>20</v>
      </c>
      <c r="Y605">
        <v>0</v>
      </c>
      <c r="Z605">
        <v>100</v>
      </c>
      <c r="AA605">
        <v>100</v>
      </c>
      <c r="AB605">
        <v>0</v>
      </c>
      <c r="AC605" s="72" t="s">
        <v>191</v>
      </c>
      <c r="AD605" s="72" t="s">
        <v>192</v>
      </c>
      <c r="AE605" s="72" t="s">
        <v>176</v>
      </c>
      <c r="AF605" s="81" t="str">
        <f t="shared" si="36"/>
        <v>Afridev Handpump</v>
      </c>
      <c r="AG605" s="72" t="s">
        <v>193</v>
      </c>
      <c r="AH605" s="72" t="s">
        <v>191</v>
      </c>
      <c r="AI605" s="72" t="s">
        <v>16432</v>
      </c>
      <c r="AL605" t="str">
        <f t="shared" si="37"/>
        <v>Protected</v>
      </c>
      <c r="AM605">
        <v>2012</v>
      </c>
      <c r="AN605" s="72" t="s">
        <v>194</v>
      </c>
      <c r="AO605" s="72" t="s">
        <v>4986</v>
      </c>
      <c r="AP605" s="72" t="s">
        <v>176</v>
      </c>
      <c r="AQ605" t="str">
        <f t="shared" si="38"/>
        <v>Poor Low water flow</v>
      </c>
      <c r="AR605" s="72" t="s">
        <v>194</v>
      </c>
      <c r="AU605" s="72" t="s">
        <v>195</v>
      </c>
      <c r="AV605" s="72" t="s">
        <v>194</v>
      </c>
      <c r="AY605" s="72" t="s">
        <v>191</v>
      </c>
      <c r="AZ605">
        <v>832</v>
      </c>
      <c r="BA605" s="72" t="s">
        <v>93</v>
      </c>
      <c r="BB605" s="72" t="s">
        <v>194</v>
      </c>
      <c r="BD605" s="72" t="s">
        <v>191</v>
      </c>
      <c r="BE605" s="73">
        <v>0.32</v>
      </c>
      <c r="BF605" s="72" t="s">
        <v>191</v>
      </c>
      <c r="BG605" s="72" t="s">
        <v>196</v>
      </c>
      <c r="BH605" s="72" t="s">
        <v>176</v>
      </c>
      <c r="BI605" s="81" t="str">
        <f t="shared" si="39"/>
        <v xml:space="preserve">Turbidity </v>
      </c>
      <c r="BJ605" s="72" t="s">
        <v>191</v>
      </c>
      <c r="BN605">
        <v>300</v>
      </c>
      <c r="BO605">
        <v>24</v>
      </c>
      <c r="BP605" s="72" t="s">
        <v>194</v>
      </c>
      <c r="BR605" s="72" t="s">
        <v>194</v>
      </c>
      <c r="BT605">
        <v>20</v>
      </c>
      <c r="BU605">
        <v>2</v>
      </c>
      <c r="BV605" s="72" t="s">
        <v>194</v>
      </c>
      <c r="BW605" s="72" t="s">
        <v>227</v>
      </c>
      <c r="BX605" t="s">
        <v>5896</v>
      </c>
    </row>
    <row r="606" spans="1:76" x14ac:dyDescent="0.45">
      <c r="A606" t="s">
        <v>5897</v>
      </c>
      <c r="B606" t="s">
        <v>176</v>
      </c>
      <c r="C606" t="s">
        <v>880</v>
      </c>
      <c r="D606" t="s">
        <v>5898</v>
      </c>
      <c r="E606" t="s">
        <v>5899</v>
      </c>
      <c r="F606" t="s">
        <v>5900</v>
      </c>
      <c r="G606">
        <v>9</v>
      </c>
      <c r="H606" s="72" t="s">
        <v>5307</v>
      </c>
      <c r="I606" s="72" t="s">
        <v>182</v>
      </c>
      <c r="J606" s="72" t="s">
        <v>183</v>
      </c>
      <c r="K606" s="72" t="s">
        <v>4888</v>
      </c>
      <c r="L606" s="72" t="s">
        <v>3511</v>
      </c>
      <c r="M606" s="72" t="s">
        <v>5860</v>
      </c>
      <c r="N606" s="72"/>
      <c r="O606" s="72"/>
      <c r="P606" s="72" t="s">
        <v>5901</v>
      </c>
      <c r="Q606" s="72" t="s">
        <v>5902</v>
      </c>
      <c r="R606" s="72" t="s">
        <v>5903</v>
      </c>
      <c r="S606" s="72" t="s">
        <v>5904</v>
      </c>
      <c r="T606" s="72" t="s">
        <v>888</v>
      </c>
      <c r="U606" s="72" t="s">
        <v>176</v>
      </c>
      <c r="V606" s="72" t="s">
        <v>1618</v>
      </c>
      <c r="W606">
        <v>55</v>
      </c>
      <c r="X606">
        <v>55</v>
      </c>
      <c r="Y606">
        <v>0</v>
      </c>
      <c r="Z606">
        <v>275</v>
      </c>
      <c r="AA606">
        <v>275</v>
      </c>
      <c r="AB606">
        <v>0</v>
      </c>
      <c r="AC606" s="72" t="s">
        <v>191</v>
      </c>
      <c r="AD606" s="72" t="s">
        <v>192</v>
      </c>
      <c r="AE606" s="72" t="s">
        <v>176</v>
      </c>
      <c r="AF606" s="81" t="str">
        <f t="shared" si="36"/>
        <v>Afridev Handpump</v>
      </c>
      <c r="AG606" s="72" t="s">
        <v>193</v>
      </c>
      <c r="AH606" s="72" t="s">
        <v>191</v>
      </c>
      <c r="AI606" s="72" t="s">
        <v>16432</v>
      </c>
      <c r="AL606" t="str">
        <f t="shared" si="37"/>
        <v>Protected</v>
      </c>
      <c r="AM606">
        <v>2013</v>
      </c>
      <c r="AN606" s="72" t="s">
        <v>191</v>
      </c>
      <c r="AQ606" t="str">
        <f t="shared" si="38"/>
        <v xml:space="preserve">Normal </v>
      </c>
      <c r="AR606" s="72" t="s">
        <v>194</v>
      </c>
      <c r="AU606" s="72" t="s">
        <v>195</v>
      </c>
      <c r="AV606" s="72" t="s">
        <v>194</v>
      </c>
      <c r="AY606" s="72" t="s">
        <v>191</v>
      </c>
      <c r="AZ606">
        <v>830</v>
      </c>
      <c r="BA606" s="72" t="s">
        <v>93</v>
      </c>
      <c r="BB606" s="72" t="s">
        <v>194</v>
      </c>
      <c r="BD606" s="72" t="s">
        <v>191</v>
      </c>
      <c r="BE606" s="73">
        <v>0.44</v>
      </c>
      <c r="BF606" s="72" t="s">
        <v>191</v>
      </c>
      <c r="BG606" s="72" t="s">
        <v>196</v>
      </c>
      <c r="BH606" s="72" t="s">
        <v>176</v>
      </c>
      <c r="BI606" s="81" t="str">
        <f t="shared" si="39"/>
        <v xml:space="preserve">Turbidity </v>
      </c>
      <c r="BJ606" s="72" t="s">
        <v>191</v>
      </c>
      <c r="BN606">
        <v>50</v>
      </c>
      <c r="BO606">
        <v>24</v>
      </c>
      <c r="BP606" s="72" t="s">
        <v>194</v>
      </c>
      <c r="BR606" s="72" t="s">
        <v>194</v>
      </c>
      <c r="BT606">
        <v>20</v>
      </c>
      <c r="BU606">
        <v>5</v>
      </c>
      <c r="BV606" s="72" t="s">
        <v>191</v>
      </c>
      <c r="BW606" s="72" t="s">
        <v>197</v>
      </c>
      <c r="BX606" t="s">
        <v>5905</v>
      </c>
    </row>
    <row r="607" spans="1:76" x14ac:dyDescent="0.45">
      <c r="A607" t="s">
        <v>5906</v>
      </c>
      <c r="B607" t="s">
        <v>176</v>
      </c>
      <c r="C607" t="s">
        <v>284</v>
      </c>
      <c r="D607" t="s">
        <v>5907</v>
      </c>
      <c r="E607" t="s">
        <v>5908</v>
      </c>
      <c r="F607" t="s">
        <v>1343</v>
      </c>
      <c r="G607">
        <v>9</v>
      </c>
      <c r="H607" s="72" t="s">
        <v>5307</v>
      </c>
      <c r="I607" s="72" t="s">
        <v>182</v>
      </c>
      <c r="J607" s="72" t="s">
        <v>183</v>
      </c>
      <c r="K607" s="72" t="s">
        <v>4732</v>
      </c>
      <c r="L607" s="72" t="s">
        <v>4947</v>
      </c>
      <c r="M607" s="72" t="s">
        <v>5532</v>
      </c>
      <c r="N607" s="72"/>
      <c r="O607" s="72"/>
      <c r="P607" s="72" t="s">
        <v>5909</v>
      </c>
      <c r="Q607" s="72" t="s">
        <v>5910</v>
      </c>
      <c r="R607" s="72" t="s">
        <v>5911</v>
      </c>
      <c r="S607" s="72" t="s">
        <v>5912</v>
      </c>
      <c r="T607" s="72" t="s">
        <v>5913</v>
      </c>
      <c r="U607" s="72" t="s">
        <v>251</v>
      </c>
      <c r="V607" s="72" t="s">
        <v>176</v>
      </c>
      <c r="W607">
        <v>74</v>
      </c>
      <c r="X607">
        <v>74</v>
      </c>
      <c r="Y607">
        <v>0</v>
      </c>
      <c r="Z607">
        <v>370</v>
      </c>
      <c r="AA607">
        <v>370</v>
      </c>
      <c r="AB607">
        <v>0</v>
      </c>
      <c r="AC607" s="72" t="s">
        <v>191</v>
      </c>
      <c r="AD607" s="72" t="s">
        <v>192</v>
      </c>
      <c r="AE607" s="72" t="s">
        <v>176</v>
      </c>
      <c r="AF607" s="81" t="str">
        <f t="shared" si="36"/>
        <v>Afridev Handpump</v>
      </c>
      <c r="AG607" s="72" t="s">
        <v>193</v>
      </c>
      <c r="AH607" s="72" t="s">
        <v>191</v>
      </c>
      <c r="AI607" s="72" t="s">
        <v>16432</v>
      </c>
      <c r="AL607" t="str">
        <f t="shared" si="37"/>
        <v>Protected</v>
      </c>
      <c r="AM607">
        <v>2017</v>
      </c>
      <c r="AN607" s="72" t="s">
        <v>191</v>
      </c>
      <c r="AQ607" t="str">
        <f t="shared" si="38"/>
        <v xml:space="preserve">Normal </v>
      </c>
      <c r="AR607" s="72" t="s">
        <v>194</v>
      </c>
      <c r="AU607" s="72" t="s">
        <v>195</v>
      </c>
      <c r="AV607" s="72" t="s">
        <v>194</v>
      </c>
      <c r="AY607" s="72" t="s">
        <v>191</v>
      </c>
      <c r="AZ607">
        <v>1935</v>
      </c>
      <c r="BA607" s="72" t="s">
        <v>93</v>
      </c>
      <c r="BB607" s="72" t="s">
        <v>194</v>
      </c>
      <c r="BD607" s="72" t="s">
        <v>191</v>
      </c>
      <c r="BE607" s="73">
        <v>0.1</v>
      </c>
      <c r="BF607" s="72" t="s">
        <v>194</v>
      </c>
      <c r="BG607" s="80" t="s">
        <v>196</v>
      </c>
      <c r="BI607" s="81" t="str">
        <f t="shared" si="39"/>
        <v xml:space="preserve">Turbidity </v>
      </c>
      <c r="BN607">
        <v>50</v>
      </c>
      <c r="BO607">
        <v>24</v>
      </c>
      <c r="BP607" s="72" t="s">
        <v>194</v>
      </c>
      <c r="BR607" s="72" t="s">
        <v>194</v>
      </c>
      <c r="BT607">
        <v>40</v>
      </c>
      <c r="BU607">
        <v>4</v>
      </c>
      <c r="BV607" s="72" t="s">
        <v>194</v>
      </c>
      <c r="BW607" s="72" t="s">
        <v>197</v>
      </c>
      <c r="BX607" t="s">
        <v>5914</v>
      </c>
    </row>
    <row r="608" spans="1:76" x14ac:dyDescent="0.45">
      <c r="A608" t="s">
        <v>5915</v>
      </c>
      <c r="B608" t="s">
        <v>176</v>
      </c>
      <c r="C608" t="s">
        <v>284</v>
      </c>
      <c r="D608" t="s">
        <v>5916</v>
      </c>
      <c r="E608" t="s">
        <v>5917</v>
      </c>
      <c r="F608" t="s">
        <v>5918</v>
      </c>
      <c r="G608">
        <v>9</v>
      </c>
      <c r="H608" s="72" t="s">
        <v>4887</v>
      </c>
      <c r="I608" s="72" t="s">
        <v>182</v>
      </c>
      <c r="J608" s="72" t="s">
        <v>183</v>
      </c>
      <c r="K608" s="72" t="s">
        <v>4732</v>
      </c>
      <c r="L608" s="72" t="s">
        <v>4947</v>
      </c>
      <c r="M608" s="72" t="s">
        <v>5157</v>
      </c>
      <c r="N608" s="72"/>
      <c r="O608" s="72"/>
      <c r="P608" s="72" t="s">
        <v>5919</v>
      </c>
      <c r="Q608" s="72" t="s">
        <v>5920</v>
      </c>
      <c r="R608" s="72" t="s">
        <v>486</v>
      </c>
      <c r="S608" s="72" t="s">
        <v>5921</v>
      </c>
      <c r="T608" s="72" t="s">
        <v>5922</v>
      </c>
      <c r="U608" s="72" t="s">
        <v>251</v>
      </c>
      <c r="V608" s="72" t="s">
        <v>176</v>
      </c>
      <c r="W608">
        <v>94</v>
      </c>
      <c r="X608">
        <v>314</v>
      </c>
      <c r="Y608">
        <v>156</v>
      </c>
      <c r="Z608">
        <v>156</v>
      </c>
      <c r="AA608">
        <v>314</v>
      </c>
      <c r="AB608">
        <v>156</v>
      </c>
      <c r="AC608" s="72" t="s">
        <v>191</v>
      </c>
      <c r="AD608" s="72" t="s">
        <v>192</v>
      </c>
      <c r="AE608" s="72" t="s">
        <v>176</v>
      </c>
      <c r="AF608" s="81" t="str">
        <f t="shared" si="36"/>
        <v>Afridev Handpump</v>
      </c>
      <c r="AG608" s="72" t="s">
        <v>193</v>
      </c>
      <c r="AH608" s="72" t="s">
        <v>191</v>
      </c>
      <c r="AI608" s="72" t="s">
        <v>16432</v>
      </c>
      <c r="AL608" t="str">
        <f t="shared" si="37"/>
        <v>Protected</v>
      </c>
      <c r="AM608">
        <v>2013</v>
      </c>
      <c r="AN608" s="72" t="s">
        <v>191</v>
      </c>
      <c r="AQ608" t="str">
        <f t="shared" si="38"/>
        <v xml:space="preserve">Poor </v>
      </c>
      <c r="AR608" s="72" t="s">
        <v>194</v>
      </c>
      <c r="AU608" s="72" t="s">
        <v>195</v>
      </c>
      <c r="AV608" s="72" t="s">
        <v>194</v>
      </c>
      <c r="AY608" s="72" t="s">
        <v>191</v>
      </c>
      <c r="AZ608">
        <v>1933</v>
      </c>
      <c r="BA608" s="72" t="s">
        <v>93</v>
      </c>
      <c r="BB608" s="72" t="s">
        <v>194</v>
      </c>
      <c r="BD608" s="72" t="s">
        <v>194</v>
      </c>
      <c r="BF608" s="72" t="s">
        <v>194</v>
      </c>
      <c r="BG608" s="80" t="s">
        <v>196</v>
      </c>
      <c r="BI608" s="81" t="str">
        <f t="shared" si="39"/>
        <v xml:space="preserve">Turbidity </v>
      </c>
      <c r="BN608">
        <v>50</v>
      </c>
      <c r="BO608">
        <v>24</v>
      </c>
      <c r="BP608" s="72" t="s">
        <v>194</v>
      </c>
      <c r="BR608" s="72" t="s">
        <v>194</v>
      </c>
      <c r="BT608">
        <v>40</v>
      </c>
      <c r="BU608">
        <v>4</v>
      </c>
      <c r="BV608" s="72" t="s">
        <v>191</v>
      </c>
      <c r="BW608" s="72" t="s">
        <v>227</v>
      </c>
      <c r="BX608" t="s">
        <v>5923</v>
      </c>
    </row>
    <row r="609" spans="1:76" x14ac:dyDescent="0.45">
      <c r="A609" t="s">
        <v>5924</v>
      </c>
      <c r="B609" t="s">
        <v>176</v>
      </c>
      <c r="C609" t="s">
        <v>284</v>
      </c>
      <c r="D609" t="s">
        <v>5925</v>
      </c>
      <c r="E609" t="s">
        <v>5926</v>
      </c>
      <c r="F609" t="s">
        <v>2125</v>
      </c>
      <c r="G609">
        <v>9</v>
      </c>
      <c r="H609" s="72" t="s">
        <v>4887</v>
      </c>
      <c r="I609" s="72" t="s">
        <v>182</v>
      </c>
      <c r="J609" s="72" t="s">
        <v>183</v>
      </c>
      <c r="K609" s="72" t="s">
        <v>4732</v>
      </c>
      <c r="L609" s="72" t="s">
        <v>5288</v>
      </c>
      <c r="M609" s="72" t="s">
        <v>4889</v>
      </c>
      <c r="N609" s="72"/>
      <c r="O609" s="72"/>
      <c r="P609" s="72" t="s">
        <v>5927</v>
      </c>
      <c r="Q609" s="72" t="s">
        <v>5928</v>
      </c>
      <c r="R609" s="72" t="s">
        <v>5929</v>
      </c>
      <c r="S609" s="72" t="s">
        <v>5930</v>
      </c>
      <c r="T609" s="72" t="s">
        <v>5030</v>
      </c>
      <c r="U609" s="72" t="s">
        <v>251</v>
      </c>
      <c r="V609" s="72" t="s">
        <v>176</v>
      </c>
      <c r="W609">
        <v>150</v>
      </c>
      <c r="X609">
        <v>150</v>
      </c>
      <c r="Y609">
        <v>0</v>
      </c>
      <c r="Z609">
        <v>750</v>
      </c>
      <c r="AA609">
        <v>750</v>
      </c>
      <c r="AB609">
        <v>0</v>
      </c>
      <c r="AC609" s="72" t="s">
        <v>191</v>
      </c>
      <c r="AD609" s="72" t="s">
        <v>192</v>
      </c>
      <c r="AE609" s="72" t="s">
        <v>176</v>
      </c>
      <c r="AF609" s="81" t="str">
        <f t="shared" si="36"/>
        <v>Afridev Handpump</v>
      </c>
      <c r="AG609" s="72" t="s">
        <v>193</v>
      </c>
      <c r="AH609" s="72" t="s">
        <v>191</v>
      </c>
      <c r="AI609" s="72" t="s">
        <v>16432</v>
      </c>
      <c r="AL609" t="str">
        <f t="shared" si="37"/>
        <v>Protected</v>
      </c>
      <c r="AM609">
        <v>2017</v>
      </c>
      <c r="AN609" s="72" t="s">
        <v>191</v>
      </c>
      <c r="AQ609" t="str">
        <f t="shared" si="38"/>
        <v xml:space="preserve">Normal </v>
      </c>
      <c r="AR609" s="72" t="s">
        <v>194</v>
      </c>
      <c r="AU609" s="72" t="s">
        <v>195</v>
      </c>
      <c r="AV609" s="72" t="s">
        <v>194</v>
      </c>
      <c r="AY609" s="72" t="s">
        <v>191</v>
      </c>
      <c r="AZ609">
        <v>1932</v>
      </c>
      <c r="BA609" s="72" t="s">
        <v>93</v>
      </c>
      <c r="BB609" s="72" t="s">
        <v>194</v>
      </c>
      <c r="BD609" s="72" t="s">
        <v>194</v>
      </c>
      <c r="BF609" s="72" t="s">
        <v>194</v>
      </c>
      <c r="BG609" s="80" t="s">
        <v>196</v>
      </c>
      <c r="BI609" s="81" t="str">
        <f t="shared" si="39"/>
        <v xml:space="preserve">Turbidity </v>
      </c>
      <c r="BN609">
        <v>50</v>
      </c>
      <c r="BO609">
        <v>24</v>
      </c>
      <c r="BP609" s="72" t="s">
        <v>194</v>
      </c>
      <c r="BR609" s="72" t="s">
        <v>194</v>
      </c>
      <c r="BT609">
        <v>20</v>
      </c>
      <c r="BU609">
        <v>6</v>
      </c>
      <c r="BV609" s="72" t="s">
        <v>191</v>
      </c>
      <c r="BW609" s="72" t="s">
        <v>197</v>
      </c>
      <c r="BX609" t="s">
        <v>5931</v>
      </c>
    </row>
    <row r="610" spans="1:76" x14ac:dyDescent="0.45">
      <c r="A610" t="s">
        <v>5932</v>
      </c>
      <c r="B610" t="s">
        <v>176</v>
      </c>
      <c r="C610" t="s">
        <v>600</v>
      </c>
      <c r="D610" t="s">
        <v>5933</v>
      </c>
      <c r="E610" t="s">
        <v>5934</v>
      </c>
      <c r="F610" t="s">
        <v>5935</v>
      </c>
      <c r="G610">
        <v>9</v>
      </c>
      <c r="H610" s="72" t="s">
        <v>5936</v>
      </c>
      <c r="I610" s="72" t="s">
        <v>182</v>
      </c>
      <c r="J610" s="72" t="s">
        <v>183</v>
      </c>
      <c r="K610" s="72" t="s">
        <v>4744</v>
      </c>
      <c r="L610" s="72" t="s">
        <v>5691</v>
      </c>
      <c r="M610" s="72" t="s">
        <v>5691</v>
      </c>
      <c r="N610" s="72"/>
      <c r="O610" s="72"/>
      <c r="P610" s="72" t="s">
        <v>5937</v>
      </c>
      <c r="Q610" s="72" t="s">
        <v>5938</v>
      </c>
      <c r="R610" s="72" t="s">
        <v>1287</v>
      </c>
      <c r="S610" s="72" t="s">
        <v>5939</v>
      </c>
      <c r="T610" s="72" t="s">
        <v>5940</v>
      </c>
      <c r="U610" s="72" t="s">
        <v>226</v>
      </c>
      <c r="V610" s="72" t="s">
        <v>176</v>
      </c>
      <c r="W610">
        <v>558</v>
      </c>
      <c r="X610">
        <v>558</v>
      </c>
      <c r="Y610">
        <v>0</v>
      </c>
      <c r="Z610">
        <v>345</v>
      </c>
      <c r="AA610">
        <v>2790</v>
      </c>
      <c r="AB610">
        <v>0</v>
      </c>
      <c r="AC610" s="72" t="s">
        <v>191</v>
      </c>
      <c r="AD610" s="72" t="s">
        <v>192</v>
      </c>
      <c r="AE610" s="72" t="s">
        <v>176</v>
      </c>
      <c r="AF610" s="81" t="str">
        <f t="shared" si="36"/>
        <v>Afridev Handpump</v>
      </c>
      <c r="AG610" s="72" t="s">
        <v>193</v>
      </c>
      <c r="AH610" s="72" t="s">
        <v>191</v>
      </c>
      <c r="AI610" s="72" t="s">
        <v>16432</v>
      </c>
      <c r="AL610" t="str">
        <f t="shared" si="37"/>
        <v>Protected</v>
      </c>
      <c r="AM610">
        <v>2018</v>
      </c>
      <c r="AN610" s="72" t="s">
        <v>191</v>
      </c>
      <c r="AQ610" t="str">
        <f t="shared" si="38"/>
        <v xml:space="preserve">Normal </v>
      </c>
      <c r="AR610" s="72" t="s">
        <v>194</v>
      </c>
      <c r="AU610" s="72" t="s">
        <v>195</v>
      </c>
      <c r="AV610" s="72" t="s">
        <v>194</v>
      </c>
      <c r="AY610" s="72" t="s">
        <v>191</v>
      </c>
      <c r="AZ610">
        <v>1326</v>
      </c>
      <c r="BA610" s="72" t="s">
        <v>93</v>
      </c>
      <c r="BB610" s="72" t="s">
        <v>194</v>
      </c>
      <c r="BD610" s="72" t="s">
        <v>191</v>
      </c>
      <c r="BE610" s="73">
        <v>0.16</v>
      </c>
      <c r="BF610" s="72" t="s">
        <v>191</v>
      </c>
      <c r="BG610" s="72" t="s">
        <v>196</v>
      </c>
      <c r="BH610" s="72" t="s">
        <v>176</v>
      </c>
      <c r="BI610" s="81" t="str">
        <f t="shared" si="39"/>
        <v xml:space="preserve">Turbidity </v>
      </c>
      <c r="BJ610" s="72" t="s">
        <v>191</v>
      </c>
      <c r="BN610">
        <v>67</v>
      </c>
      <c r="BO610">
        <v>24</v>
      </c>
      <c r="BP610" s="72" t="s">
        <v>194</v>
      </c>
      <c r="BR610" s="72" t="s">
        <v>194</v>
      </c>
      <c r="BT610">
        <v>20</v>
      </c>
      <c r="BU610">
        <v>6</v>
      </c>
      <c r="BV610" s="72" t="s">
        <v>191</v>
      </c>
      <c r="BW610" s="72" t="s">
        <v>197</v>
      </c>
      <c r="BX610" t="s">
        <v>5941</v>
      </c>
    </row>
    <row r="611" spans="1:76" x14ac:dyDescent="0.45">
      <c r="A611" t="s">
        <v>5942</v>
      </c>
      <c r="B611" t="s">
        <v>176</v>
      </c>
      <c r="C611" t="s">
        <v>663</v>
      </c>
      <c r="D611" t="s">
        <v>5943</v>
      </c>
      <c r="E611" t="s">
        <v>5944</v>
      </c>
      <c r="F611" t="s">
        <v>5945</v>
      </c>
      <c r="G611">
        <v>9</v>
      </c>
      <c r="H611" s="72" t="s">
        <v>5936</v>
      </c>
      <c r="I611" s="72" t="s">
        <v>182</v>
      </c>
      <c r="J611" s="72" t="s">
        <v>183</v>
      </c>
      <c r="K611" s="72" t="s">
        <v>4744</v>
      </c>
      <c r="L611" s="72" t="s">
        <v>5691</v>
      </c>
      <c r="M611" s="72" t="s">
        <v>5946</v>
      </c>
      <c r="N611" s="72"/>
      <c r="O611" s="72"/>
      <c r="P611" s="72" t="s">
        <v>5947</v>
      </c>
      <c r="Q611" s="72" t="s">
        <v>5948</v>
      </c>
      <c r="R611" s="72" t="s">
        <v>248</v>
      </c>
      <c r="S611" s="72" t="s">
        <v>5949</v>
      </c>
      <c r="T611" s="72" t="s">
        <v>5946</v>
      </c>
      <c r="U611" s="72" t="s">
        <v>478</v>
      </c>
      <c r="V611" s="72" t="s">
        <v>176</v>
      </c>
      <c r="W611">
        <v>230</v>
      </c>
      <c r="X611">
        <v>173</v>
      </c>
      <c r="Y611">
        <v>57</v>
      </c>
      <c r="Z611">
        <v>285</v>
      </c>
      <c r="AA611">
        <v>285</v>
      </c>
      <c r="AB611">
        <v>0</v>
      </c>
      <c r="AC611" s="72" t="s">
        <v>191</v>
      </c>
      <c r="AD611" s="72" t="s">
        <v>192</v>
      </c>
      <c r="AE611" s="72" t="s">
        <v>176</v>
      </c>
      <c r="AF611" s="81" t="str">
        <f t="shared" si="36"/>
        <v>Afridev Handpump</v>
      </c>
      <c r="AG611" s="72" t="s">
        <v>193</v>
      </c>
      <c r="AH611" s="72" t="s">
        <v>191</v>
      </c>
      <c r="AI611" s="72" t="s">
        <v>16432</v>
      </c>
      <c r="AL611" t="str">
        <f t="shared" si="37"/>
        <v>Protected</v>
      </c>
      <c r="AM611">
        <v>2016</v>
      </c>
      <c r="AN611" s="72" t="s">
        <v>191</v>
      </c>
      <c r="AQ611" t="str">
        <f t="shared" si="38"/>
        <v xml:space="preserve">Normal </v>
      </c>
      <c r="AR611" s="72" t="s">
        <v>191</v>
      </c>
      <c r="AS611">
        <v>3</v>
      </c>
      <c r="AT611">
        <v>3</v>
      </c>
      <c r="AU611" s="72" t="s">
        <v>195</v>
      </c>
      <c r="AV611" s="72" t="s">
        <v>194</v>
      </c>
      <c r="AY611" s="72" t="s">
        <v>191</v>
      </c>
      <c r="AZ611">
        <v>233</v>
      </c>
      <c r="BA611" s="72" t="s">
        <v>93</v>
      </c>
      <c r="BB611" s="72" t="s">
        <v>194</v>
      </c>
      <c r="BD611" s="72" t="s">
        <v>191</v>
      </c>
      <c r="BE611" s="73">
        <v>0.28000000000000003</v>
      </c>
      <c r="BF611" s="72" t="s">
        <v>191</v>
      </c>
      <c r="BG611" s="72" t="s">
        <v>196</v>
      </c>
      <c r="BH611" s="72" t="s">
        <v>176</v>
      </c>
      <c r="BI611" s="81" t="str">
        <f t="shared" si="39"/>
        <v xml:space="preserve">Turbidity </v>
      </c>
      <c r="BJ611" s="72" t="s">
        <v>191</v>
      </c>
      <c r="BN611">
        <v>54</v>
      </c>
      <c r="BO611">
        <v>24</v>
      </c>
      <c r="BP611" s="72" t="s">
        <v>194</v>
      </c>
      <c r="BR611" s="72" t="s">
        <v>194</v>
      </c>
      <c r="BT611">
        <v>20</v>
      </c>
      <c r="BU611">
        <v>5</v>
      </c>
      <c r="BV611" s="72" t="s">
        <v>191</v>
      </c>
      <c r="BW611" s="72" t="s">
        <v>197</v>
      </c>
      <c r="BX611" t="s">
        <v>5950</v>
      </c>
    </row>
    <row r="612" spans="1:76" x14ac:dyDescent="0.45">
      <c r="A612" t="s">
        <v>5951</v>
      </c>
      <c r="B612" t="s">
        <v>176</v>
      </c>
      <c r="C612" t="s">
        <v>736</v>
      </c>
      <c r="D612" t="s">
        <v>5952</v>
      </c>
      <c r="E612" t="s">
        <v>5953</v>
      </c>
      <c r="F612" t="s">
        <v>5954</v>
      </c>
      <c r="G612">
        <v>9</v>
      </c>
      <c r="H612" s="72" t="s">
        <v>5936</v>
      </c>
      <c r="I612" s="72" t="s">
        <v>182</v>
      </c>
      <c r="J612" s="72" t="s">
        <v>183</v>
      </c>
      <c r="K612" s="72" t="s">
        <v>4744</v>
      </c>
      <c r="L612" s="72" t="s">
        <v>5691</v>
      </c>
      <c r="M612" s="72" t="s">
        <v>5691</v>
      </c>
      <c r="N612" s="72"/>
      <c r="O612" s="72"/>
      <c r="P612" s="72" t="s">
        <v>5955</v>
      </c>
      <c r="Q612" s="72" t="s">
        <v>5956</v>
      </c>
      <c r="R612" s="72" t="s">
        <v>5957</v>
      </c>
      <c r="S612" s="72" t="s">
        <v>5958</v>
      </c>
      <c r="T612" s="72" t="s">
        <v>5959</v>
      </c>
      <c r="U612" s="72" t="s">
        <v>226</v>
      </c>
      <c r="V612" s="72" t="s">
        <v>176</v>
      </c>
      <c r="W612">
        <v>558</v>
      </c>
      <c r="X612">
        <v>558</v>
      </c>
      <c r="Y612">
        <v>0</v>
      </c>
      <c r="Z612">
        <v>350</v>
      </c>
      <c r="AA612">
        <v>2790</v>
      </c>
      <c r="AB612">
        <v>0</v>
      </c>
      <c r="AC612" s="72" t="s">
        <v>191</v>
      </c>
      <c r="AD612" s="72" t="s">
        <v>192</v>
      </c>
      <c r="AE612" s="72" t="s">
        <v>176</v>
      </c>
      <c r="AF612" s="81" t="str">
        <f t="shared" si="36"/>
        <v>Afridev Handpump</v>
      </c>
      <c r="AG612" s="72" t="s">
        <v>193</v>
      </c>
      <c r="AH612" s="72" t="s">
        <v>191</v>
      </c>
      <c r="AI612" s="72" t="s">
        <v>16432</v>
      </c>
      <c r="AL612" t="str">
        <f t="shared" si="37"/>
        <v>Protected</v>
      </c>
      <c r="AM612">
        <v>2005</v>
      </c>
      <c r="AN612" s="72" t="s">
        <v>191</v>
      </c>
      <c r="AQ612" t="str">
        <f t="shared" si="38"/>
        <v xml:space="preserve">Normal </v>
      </c>
      <c r="AR612" s="72" t="s">
        <v>191</v>
      </c>
      <c r="AS612">
        <v>2</v>
      </c>
      <c r="AT612">
        <v>30</v>
      </c>
      <c r="AU612" s="72" t="s">
        <v>195</v>
      </c>
      <c r="AV612" s="72" t="s">
        <v>194</v>
      </c>
      <c r="AY612" s="72" t="s">
        <v>191</v>
      </c>
      <c r="AZ612">
        <v>527</v>
      </c>
      <c r="BA612" s="72" t="s">
        <v>93</v>
      </c>
      <c r="BB612" s="72" t="s">
        <v>194</v>
      </c>
      <c r="BD612" s="72" t="s">
        <v>191</v>
      </c>
      <c r="BE612" s="73">
        <v>0.21</v>
      </c>
      <c r="BF612" s="72" t="s">
        <v>191</v>
      </c>
      <c r="BG612" s="72" t="s">
        <v>196</v>
      </c>
      <c r="BH612" s="72" t="s">
        <v>176</v>
      </c>
      <c r="BI612" s="81" t="str">
        <f t="shared" si="39"/>
        <v xml:space="preserve">Turbidity </v>
      </c>
      <c r="BJ612" s="72" t="s">
        <v>191</v>
      </c>
      <c r="BN612">
        <v>61</v>
      </c>
      <c r="BO612">
        <v>24</v>
      </c>
      <c r="BP612" s="72" t="s">
        <v>194</v>
      </c>
      <c r="BR612" s="72" t="s">
        <v>194</v>
      </c>
      <c r="BT612">
        <v>20</v>
      </c>
      <c r="BU612">
        <v>80</v>
      </c>
      <c r="BV612" s="72" t="s">
        <v>191</v>
      </c>
      <c r="BW612" s="72" t="s">
        <v>197</v>
      </c>
      <c r="BX612" t="s">
        <v>5960</v>
      </c>
    </row>
    <row r="613" spans="1:76" x14ac:dyDescent="0.45">
      <c r="A613" t="s">
        <v>5961</v>
      </c>
      <c r="B613" t="s">
        <v>176</v>
      </c>
      <c r="C613" t="s">
        <v>943</v>
      </c>
      <c r="D613" t="s">
        <v>5962</v>
      </c>
      <c r="E613" t="s">
        <v>5963</v>
      </c>
      <c r="F613" t="s">
        <v>5964</v>
      </c>
      <c r="G613">
        <v>9</v>
      </c>
      <c r="H613" s="72" t="s">
        <v>5936</v>
      </c>
      <c r="I613" s="72" t="s">
        <v>182</v>
      </c>
      <c r="J613" s="72" t="s">
        <v>183</v>
      </c>
      <c r="K613" s="72" t="s">
        <v>4744</v>
      </c>
      <c r="L613" s="72" t="s">
        <v>5691</v>
      </c>
      <c r="M613" s="72" t="s">
        <v>5946</v>
      </c>
      <c r="N613" s="72"/>
      <c r="O613" s="72"/>
      <c r="P613" s="72" t="s">
        <v>5965</v>
      </c>
      <c r="Q613" s="72" t="s">
        <v>5966</v>
      </c>
      <c r="R613" s="72" t="s">
        <v>5967</v>
      </c>
      <c r="S613" s="72" t="s">
        <v>5968</v>
      </c>
      <c r="T613" s="72" t="s">
        <v>5969</v>
      </c>
      <c r="U613" s="72" t="s">
        <v>251</v>
      </c>
      <c r="V613" s="72" t="s">
        <v>176</v>
      </c>
      <c r="W613">
        <v>230</v>
      </c>
      <c r="X613">
        <v>174</v>
      </c>
      <c r="Y613">
        <v>58</v>
      </c>
      <c r="Z613">
        <v>325</v>
      </c>
      <c r="AA613">
        <v>522</v>
      </c>
      <c r="AB613">
        <v>325</v>
      </c>
      <c r="AC613" s="72" t="s">
        <v>191</v>
      </c>
      <c r="AD613" s="72" t="s">
        <v>192</v>
      </c>
      <c r="AE613" s="72" t="s">
        <v>176</v>
      </c>
      <c r="AF613" s="81" t="str">
        <f t="shared" si="36"/>
        <v>Afridev Handpump</v>
      </c>
      <c r="AG613" s="72" t="s">
        <v>193</v>
      </c>
      <c r="AH613" s="72" t="s">
        <v>191</v>
      </c>
      <c r="AI613" s="72" t="s">
        <v>16432</v>
      </c>
      <c r="AL613" t="str">
        <f t="shared" si="37"/>
        <v>Protected</v>
      </c>
      <c r="AM613">
        <v>2018</v>
      </c>
      <c r="AN613" s="72" t="s">
        <v>191</v>
      </c>
      <c r="AQ613" t="str">
        <f t="shared" si="38"/>
        <v xml:space="preserve">Normal </v>
      </c>
      <c r="AR613" s="72" t="s">
        <v>191</v>
      </c>
      <c r="AS613">
        <v>2</v>
      </c>
      <c r="AT613">
        <v>5</v>
      </c>
      <c r="AU613" s="72" t="s">
        <v>195</v>
      </c>
      <c r="AV613" s="72" t="s">
        <v>194</v>
      </c>
      <c r="AY613" s="72" t="s">
        <v>191</v>
      </c>
      <c r="AZ613">
        <v>23</v>
      </c>
      <c r="BA613" s="72" t="s">
        <v>93</v>
      </c>
      <c r="BB613" s="72" t="s">
        <v>194</v>
      </c>
      <c r="BD613" s="72" t="s">
        <v>191</v>
      </c>
      <c r="BE613" s="73">
        <v>0.12</v>
      </c>
      <c r="BF613" s="72" t="s">
        <v>191</v>
      </c>
      <c r="BG613" s="72" t="s">
        <v>196</v>
      </c>
      <c r="BH613" s="72" t="s">
        <v>176</v>
      </c>
      <c r="BI613" s="81" t="str">
        <f t="shared" si="39"/>
        <v xml:space="preserve">Turbidity </v>
      </c>
      <c r="BJ613" s="72" t="s">
        <v>191</v>
      </c>
      <c r="BN613">
        <v>65</v>
      </c>
      <c r="BO613">
        <v>24</v>
      </c>
      <c r="BP613" s="72" t="s">
        <v>194</v>
      </c>
      <c r="BR613" s="72" t="s">
        <v>194</v>
      </c>
      <c r="BT613">
        <v>20</v>
      </c>
      <c r="BU613">
        <v>5</v>
      </c>
      <c r="BV613" s="72" t="s">
        <v>191</v>
      </c>
      <c r="BW613" s="72" t="s">
        <v>197</v>
      </c>
      <c r="BX613" t="s">
        <v>5970</v>
      </c>
    </row>
    <row r="614" spans="1:76" x14ac:dyDescent="0.45">
      <c r="A614" t="s">
        <v>5971</v>
      </c>
      <c r="B614" t="s">
        <v>176</v>
      </c>
      <c r="C614" t="s">
        <v>200</v>
      </c>
      <c r="D614" t="s">
        <v>5972</v>
      </c>
      <c r="E614" t="s">
        <v>5973</v>
      </c>
      <c r="F614" t="s">
        <v>5825</v>
      </c>
      <c r="G614">
        <v>9</v>
      </c>
      <c r="H614" s="72" t="s">
        <v>5307</v>
      </c>
      <c r="I614" s="72" t="s">
        <v>182</v>
      </c>
      <c r="J614" s="72" t="s">
        <v>183</v>
      </c>
      <c r="K614" s="72" t="s">
        <v>4888</v>
      </c>
      <c r="L614" s="72" t="s">
        <v>5591</v>
      </c>
      <c r="M614" s="72" t="s">
        <v>5974</v>
      </c>
      <c r="N614" s="72"/>
      <c r="O614" s="72"/>
      <c r="P614" s="72" t="s">
        <v>5975</v>
      </c>
      <c r="Q614" s="72" t="s">
        <v>5976</v>
      </c>
      <c r="R614" s="72" t="s">
        <v>1578</v>
      </c>
      <c r="S614" s="72" t="s">
        <v>5977</v>
      </c>
      <c r="T614" s="72" t="s">
        <v>5978</v>
      </c>
      <c r="U614" s="72" t="s">
        <v>478</v>
      </c>
      <c r="V614" s="72" t="s">
        <v>176</v>
      </c>
      <c r="W614">
        <v>95</v>
      </c>
      <c r="X614">
        <v>95</v>
      </c>
      <c r="Y614">
        <v>0</v>
      </c>
      <c r="Z614">
        <v>210</v>
      </c>
      <c r="AA614">
        <v>210</v>
      </c>
      <c r="AB614">
        <v>0</v>
      </c>
      <c r="AC614" s="72" t="s">
        <v>191</v>
      </c>
      <c r="AD614" s="72" t="s">
        <v>192</v>
      </c>
      <c r="AE614" s="72" t="s">
        <v>176</v>
      </c>
      <c r="AF614" s="81" t="str">
        <f t="shared" si="36"/>
        <v>Afridev Handpump</v>
      </c>
      <c r="AG614" s="72" t="s">
        <v>193</v>
      </c>
      <c r="AH614" s="72" t="s">
        <v>191</v>
      </c>
      <c r="AI614" s="72" t="s">
        <v>16432</v>
      </c>
      <c r="AL614" t="str">
        <f t="shared" si="37"/>
        <v>Protected</v>
      </c>
      <c r="AM614">
        <v>1998</v>
      </c>
      <c r="AN614" s="72" t="s">
        <v>191</v>
      </c>
      <c r="AQ614" t="str">
        <f t="shared" si="38"/>
        <v xml:space="preserve">Normal </v>
      </c>
      <c r="AR614" s="72" t="s">
        <v>191</v>
      </c>
      <c r="AS614">
        <v>1</v>
      </c>
      <c r="AT614">
        <v>2</v>
      </c>
      <c r="AU614" s="72" t="s">
        <v>195</v>
      </c>
      <c r="AV614" s="72" t="s">
        <v>194</v>
      </c>
      <c r="AY614" s="72" t="s">
        <v>191</v>
      </c>
      <c r="AZ614">
        <v>335</v>
      </c>
      <c r="BA614" s="72" t="s">
        <v>93</v>
      </c>
      <c r="BB614" s="72" t="s">
        <v>194</v>
      </c>
      <c r="BD614" s="72" t="s">
        <v>191</v>
      </c>
      <c r="BE614" s="73">
        <v>0.33</v>
      </c>
      <c r="BF614" s="72" t="s">
        <v>194</v>
      </c>
      <c r="BG614" s="80" t="s">
        <v>196</v>
      </c>
      <c r="BI614" s="81" t="str">
        <f t="shared" si="39"/>
        <v xml:space="preserve">Turbidity </v>
      </c>
      <c r="BN614">
        <v>72</v>
      </c>
      <c r="BO614">
        <v>24</v>
      </c>
      <c r="BP614" s="72" t="s">
        <v>194</v>
      </c>
      <c r="BR614" s="72" t="s">
        <v>194</v>
      </c>
      <c r="BT614">
        <v>20</v>
      </c>
      <c r="BU614">
        <v>8</v>
      </c>
      <c r="BV614" s="72" t="s">
        <v>191</v>
      </c>
      <c r="BW614" s="72" t="s">
        <v>197</v>
      </c>
      <c r="BX614" t="s">
        <v>5979</v>
      </c>
    </row>
    <row r="615" spans="1:76" x14ac:dyDescent="0.45">
      <c r="A615" t="s">
        <v>5980</v>
      </c>
      <c r="B615" t="s">
        <v>176</v>
      </c>
      <c r="C615" t="s">
        <v>200</v>
      </c>
      <c r="D615" t="s">
        <v>5981</v>
      </c>
      <c r="E615" t="s">
        <v>5982</v>
      </c>
      <c r="F615" t="s">
        <v>3978</v>
      </c>
      <c r="G615">
        <v>9</v>
      </c>
      <c r="H615" s="72" t="s">
        <v>5307</v>
      </c>
      <c r="I615" s="72" t="s">
        <v>182</v>
      </c>
      <c r="J615" s="72" t="s">
        <v>183</v>
      </c>
      <c r="K615" s="72" t="s">
        <v>4888</v>
      </c>
      <c r="L615" s="72" t="s">
        <v>5591</v>
      </c>
      <c r="M615" s="72" t="s">
        <v>5974</v>
      </c>
      <c r="N615" s="72"/>
      <c r="O615" s="72"/>
      <c r="P615" s="72" t="s">
        <v>5983</v>
      </c>
      <c r="Q615" s="72" t="s">
        <v>5984</v>
      </c>
      <c r="R615" s="72" t="s">
        <v>4748</v>
      </c>
      <c r="S615" s="72" t="s">
        <v>5985</v>
      </c>
      <c r="T615" s="72" t="s">
        <v>5986</v>
      </c>
      <c r="U615" s="72" t="s">
        <v>478</v>
      </c>
      <c r="V615" s="72" t="s">
        <v>176</v>
      </c>
      <c r="W615">
        <v>95</v>
      </c>
      <c r="X615">
        <v>95</v>
      </c>
      <c r="Y615">
        <v>0</v>
      </c>
      <c r="Z615">
        <v>170</v>
      </c>
      <c r="AA615">
        <v>170</v>
      </c>
      <c r="AB615">
        <v>0</v>
      </c>
      <c r="AC615" s="72" t="s">
        <v>191</v>
      </c>
      <c r="AD615" s="72" t="s">
        <v>192</v>
      </c>
      <c r="AE615" s="72" t="s">
        <v>176</v>
      </c>
      <c r="AF615" s="81" t="str">
        <f t="shared" si="36"/>
        <v>Afridev Handpump</v>
      </c>
      <c r="AG615" s="72" t="s">
        <v>193</v>
      </c>
      <c r="AH615" s="72" t="s">
        <v>191</v>
      </c>
      <c r="AI615" s="72" t="s">
        <v>16432</v>
      </c>
      <c r="AL615" t="str">
        <f t="shared" si="37"/>
        <v>Protected</v>
      </c>
      <c r="AM615">
        <v>1998</v>
      </c>
      <c r="AN615" s="72" t="s">
        <v>191</v>
      </c>
      <c r="AQ615" t="str">
        <f t="shared" si="38"/>
        <v xml:space="preserve">Normal </v>
      </c>
      <c r="AR615" s="72" t="s">
        <v>191</v>
      </c>
      <c r="AS615">
        <v>1</v>
      </c>
      <c r="AT615">
        <v>1</v>
      </c>
      <c r="AU615" s="72" t="s">
        <v>195</v>
      </c>
      <c r="AV615" s="72" t="s">
        <v>194</v>
      </c>
      <c r="AY615" s="72" t="s">
        <v>191</v>
      </c>
      <c r="AZ615">
        <v>334</v>
      </c>
      <c r="BA615" s="72" t="s">
        <v>93</v>
      </c>
      <c r="BB615" s="72" t="s">
        <v>194</v>
      </c>
      <c r="BD615" s="72" t="s">
        <v>191</v>
      </c>
      <c r="BE615" s="73">
        <v>0.5</v>
      </c>
      <c r="BF615" s="72" t="s">
        <v>194</v>
      </c>
      <c r="BG615" s="80" t="s">
        <v>196</v>
      </c>
      <c r="BI615" s="81" t="str">
        <f t="shared" si="39"/>
        <v xml:space="preserve">Turbidity </v>
      </c>
      <c r="BN615">
        <v>64</v>
      </c>
      <c r="BO615">
        <v>24</v>
      </c>
      <c r="BP615" s="72" t="s">
        <v>194</v>
      </c>
      <c r="BR615" s="72" t="s">
        <v>194</v>
      </c>
      <c r="BT615">
        <v>40</v>
      </c>
      <c r="BU615">
        <v>4</v>
      </c>
      <c r="BV615" s="72" t="s">
        <v>191</v>
      </c>
      <c r="BW615" s="72" t="s">
        <v>197</v>
      </c>
      <c r="BX615" t="s">
        <v>5987</v>
      </c>
    </row>
    <row r="616" spans="1:76" x14ac:dyDescent="0.45">
      <c r="A616" t="s">
        <v>5988</v>
      </c>
      <c r="B616" t="s">
        <v>176</v>
      </c>
      <c r="C616" t="s">
        <v>200</v>
      </c>
      <c r="D616" t="s">
        <v>5989</v>
      </c>
      <c r="E616" t="s">
        <v>5990</v>
      </c>
      <c r="F616" t="s">
        <v>5991</v>
      </c>
      <c r="G616">
        <v>9</v>
      </c>
      <c r="H616" s="72" t="s">
        <v>5307</v>
      </c>
      <c r="I616" s="72" t="s">
        <v>182</v>
      </c>
      <c r="J616" s="72" t="s">
        <v>183</v>
      </c>
      <c r="K616" s="72" t="s">
        <v>4888</v>
      </c>
      <c r="L616" s="72" t="s">
        <v>5591</v>
      </c>
      <c r="M616" s="72" t="s">
        <v>5591</v>
      </c>
      <c r="N616" s="72"/>
      <c r="O616" s="72"/>
      <c r="P616" s="72" t="s">
        <v>5992</v>
      </c>
      <c r="Q616" s="72" t="s">
        <v>5993</v>
      </c>
      <c r="R616" s="72" t="s">
        <v>731</v>
      </c>
      <c r="S616" s="72" t="s">
        <v>5994</v>
      </c>
      <c r="T616" s="72" t="s">
        <v>5986</v>
      </c>
      <c r="U616" s="72" t="s">
        <v>478</v>
      </c>
      <c r="V616" s="72" t="s">
        <v>176</v>
      </c>
      <c r="W616">
        <v>95</v>
      </c>
      <c r="X616">
        <v>95</v>
      </c>
      <c r="Y616">
        <v>0</v>
      </c>
      <c r="Z616">
        <v>140</v>
      </c>
      <c r="AA616">
        <v>140</v>
      </c>
      <c r="AB616">
        <v>0</v>
      </c>
      <c r="AC616" s="72" t="s">
        <v>191</v>
      </c>
      <c r="AD616" s="72" t="s">
        <v>192</v>
      </c>
      <c r="AE616" s="72" t="s">
        <v>176</v>
      </c>
      <c r="AF616" s="81" t="str">
        <f t="shared" si="36"/>
        <v>Afridev Handpump</v>
      </c>
      <c r="AG616" s="72" t="s">
        <v>193</v>
      </c>
      <c r="AH616" s="72" t="s">
        <v>191</v>
      </c>
      <c r="AI616" s="72" t="s">
        <v>16432</v>
      </c>
      <c r="AL616" t="str">
        <f t="shared" si="37"/>
        <v>Protected</v>
      </c>
      <c r="AM616">
        <v>1998</v>
      </c>
      <c r="AN616" s="72" t="s">
        <v>191</v>
      </c>
      <c r="AQ616" t="str">
        <f t="shared" si="38"/>
        <v xml:space="preserve">Poor </v>
      </c>
      <c r="AR616" s="72" t="s">
        <v>194</v>
      </c>
      <c r="AU616" s="72" t="s">
        <v>195</v>
      </c>
      <c r="AV616" s="72" t="s">
        <v>194</v>
      </c>
      <c r="AY616" s="72" t="s">
        <v>191</v>
      </c>
      <c r="AZ616">
        <v>333</v>
      </c>
      <c r="BA616" s="72" t="s">
        <v>93</v>
      </c>
      <c r="BB616" s="72" t="s">
        <v>194</v>
      </c>
      <c r="BD616" s="72" t="s">
        <v>191</v>
      </c>
      <c r="BE616" s="73">
        <v>0.33</v>
      </c>
      <c r="BF616" s="72" t="s">
        <v>194</v>
      </c>
      <c r="BG616" s="80" t="s">
        <v>196</v>
      </c>
      <c r="BI616" s="81" t="str">
        <f t="shared" si="39"/>
        <v xml:space="preserve">Turbidity </v>
      </c>
      <c r="BN616">
        <v>122</v>
      </c>
      <c r="BO616">
        <v>24</v>
      </c>
      <c r="BP616" s="72" t="s">
        <v>194</v>
      </c>
      <c r="BR616" s="72" t="s">
        <v>194</v>
      </c>
      <c r="BT616">
        <v>40</v>
      </c>
      <c r="BU616">
        <v>4</v>
      </c>
      <c r="BV616" s="72" t="s">
        <v>191</v>
      </c>
      <c r="BW616" s="72" t="s">
        <v>227</v>
      </c>
      <c r="BX616" t="s">
        <v>5995</v>
      </c>
    </row>
    <row r="617" spans="1:76" x14ac:dyDescent="0.45">
      <c r="A617" t="s">
        <v>5996</v>
      </c>
      <c r="B617" t="s">
        <v>176</v>
      </c>
      <c r="C617" t="s">
        <v>200</v>
      </c>
      <c r="D617" t="s">
        <v>5997</v>
      </c>
      <c r="E617" t="s">
        <v>5998</v>
      </c>
      <c r="F617" t="s">
        <v>5999</v>
      </c>
      <c r="G617">
        <v>9</v>
      </c>
      <c r="H617" s="72" t="s">
        <v>5307</v>
      </c>
      <c r="I617" s="72" t="s">
        <v>182</v>
      </c>
      <c r="J617" s="72" t="s">
        <v>183</v>
      </c>
      <c r="K617" s="72" t="s">
        <v>4888</v>
      </c>
      <c r="L617" s="72" t="s">
        <v>5360</v>
      </c>
      <c r="M617" s="72" t="s">
        <v>6000</v>
      </c>
      <c r="N617" s="72"/>
      <c r="O617" s="72"/>
      <c r="P617" s="72" t="s">
        <v>6001</v>
      </c>
      <c r="Q617" s="72" t="s">
        <v>6002</v>
      </c>
      <c r="R617" s="72" t="s">
        <v>6003</v>
      </c>
      <c r="S617" s="72" t="s">
        <v>6004</v>
      </c>
      <c r="T617" s="72" t="s">
        <v>6005</v>
      </c>
      <c r="U617" s="72" t="s">
        <v>251</v>
      </c>
      <c r="V617" s="72" t="s">
        <v>176</v>
      </c>
      <c r="W617">
        <v>210</v>
      </c>
      <c r="X617">
        <v>210</v>
      </c>
      <c r="Y617">
        <v>0</v>
      </c>
      <c r="Z617">
        <v>300</v>
      </c>
      <c r="AA617">
        <v>60</v>
      </c>
      <c r="AB617">
        <v>0</v>
      </c>
      <c r="AC617" s="72" t="s">
        <v>191</v>
      </c>
      <c r="AD617" s="72" t="s">
        <v>192</v>
      </c>
      <c r="AE617" s="72" t="s">
        <v>176</v>
      </c>
      <c r="AF617" s="81" t="str">
        <f t="shared" si="36"/>
        <v>Afridev Handpump</v>
      </c>
      <c r="AG617" s="72" t="s">
        <v>193</v>
      </c>
      <c r="AH617" s="72" t="s">
        <v>191</v>
      </c>
      <c r="AI617" s="72" t="s">
        <v>16432</v>
      </c>
      <c r="AL617" t="str">
        <f t="shared" si="37"/>
        <v>Protected</v>
      </c>
      <c r="AM617">
        <v>2019</v>
      </c>
      <c r="AN617" s="72" t="s">
        <v>191</v>
      </c>
      <c r="AQ617" t="str">
        <f t="shared" si="38"/>
        <v xml:space="preserve">Normal </v>
      </c>
      <c r="AR617" s="72" t="s">
        <v>194</v>
      </c>
      <c r="AU617" s="72" t="s">
        <v>195</v>
      </c>
      <c r="AV617" s="72" t="s">
        <v>194</v>
      </c>
      <c r="AY617" s="72" t="s">
        <v>191</v>
      </c>
      <c r="AZ617">
        <v>328</v>
      </c>
      <c r="BA617" s="72" t="s">
        <v>93</v>
      </c>
      <c r="BB617" s="72" t="s">
        <v>194</v>
      </c>
      <c r="BD617" s="72" t="s">
        <v>191</v>
      </c>
      <c r="BE617" s="73">
        <v>0.03</v>
      </c>
      <c r="BF617" s="72" t="s">
        <v>194</v>
      </c>
      <c r="BG617" s="80" t="s">
        <v>196</v>
      </c>
      <c r="BI617" s="81" t="str">
        <f t="shared" si="39"/>
        <v xml:space="preserve">Turbidity </v>
      </c>
      <c r="BN617">
        <v>63</v>
      </c>
      <c r="BO617">
        <v>24</v>
      </c>
      <c r="BP617" s="72" t="s">
        <v>194</v>
      </c>
      <c r="BR617" s="72" t="s">
        <v>194</v>
      </c>
      <c r="BT617">
        <v>40</v>
      </c>
      <c r="BU617">
        <v>6</v>
      </c>
      <c r="BV617" s="72" t="s">
        <v>191</v>
      </c>
      <c r="BW617" s="72" t="s">
        <v>197</v>
      </c>
      <c r="BX617" t="s">
        <v>6006</v>
      </c>
    </row>
    <row r="618" spans="1:76" x14ac:dyDescent="0.45">
      <c r="A618" t="s">
        <v>6007</v>
      </c>
      <c r="B618" t="s">
        <v>176</v>
      </c>
      <c r="C618" t="s">
        <v>200</v>
      </c>
      <c r="D618" t="s">
        <v>6008</v>
      </c>
      <c r="E618" t="s">
        <v>6009</v>
      </c>
      <c r="F618" t="s">
        <v>1355</v>
      </c>
      <c r="G618">
        <v>9</v>
      </c>
      <c r="H618" s="72" t="s">
        <v>5307</v>
      </c>
      <c r="I618" s="72" t="s">
        <v>182</v>
      </c>
      <c r="J618" s="72" t="s">
        <v>183</v>
      </c>
      <c r="K618" s="72" t="s">
        <v>4888</v>
      </c>
      <c r="L618" s="72" t="s">
        <v>5360</v>
      </c>
      <c r="M618" s="72" t="s">
        <v>6000</v>
      </c>
      <c r="N618" s="72"/>
      <c r="O618" s="72"/>
      <c r="P618" s="72" t="s">
        <v>6010</v>
      </c>
      <c r="Q618" s="72" t="s">
        <v>6011</v>
      </c>
      <c r="R618" s="72" t="s">
        <v>1606</v>
      </c>
      <c r="S618" s="72" t="s">
        <v>6012</v>
      </c>
      <c r="T618" s="72" t="s">
        <v>6013</v>
      </c>
      <c r="U618" s="72" t="s">
        <v>251</v>
      </c>
      <c r="V618" s="72" t="s">
        <v>176</v>
      </c>
      <c r="W618">
        <v>200</v>
      </c>
      <c r="X618">
        <v>200</v>
      </c>
      <c r="Y618">
        <v>0</v>
      </c>
      <c r="Z618">
        <v>350</v>
      </c>
      <c r="AA618">
        <v>350</v>
      </c>
      <c r="AB618">
        <v>0</v>
      </c>
      <c r="AC618" s="72" t="s">
        <v>191</v>
      </c>
      <c r="AD618" s="72" t="s">
        <v>192</v>
      </c>
      <c r="AE618" s="72" t="s">
        <v>176</v>
      </c>
      <c r="AF618" s="81" t="str">
        <f t="shared" si="36"/>
        <v>Afridev Handpump</v>
      </c>
      <c r="AG618" s="72" t="s">
        <v>193</v>
      </c>
      <c r="AH618" s="72" t="s">
        <v>191</v>
      </c>
      <c r="AI618" s="72" t="s">
        <v>16432</v>
      </c>
      <c r="AL618" t="str">
        <f t="shared" si="37"/>
        <v>Protected</v>
      </c>
      <c r="AM618">
        <v>1971</v>
      </c>
      <c r="AN618" s="72" t="s">
        <v>191</v>
      </c>
      <c r="AQ618" t="str">
        <f t="shared" si="38"/>
        <v xml:space="preserve">Poor </v>
      </c>
      <c r="AR618" s="72" t="s">
        <v>191</v>
      </c>
      <c r="AS618">
        <v>4</v>
      </c>
      <c r="AT618">
        <v>7</v>
      </c>
      <c r="AU618" s="72" t="s">
        <v>195</v>
      </c>
      <c r="AV618" s="72" t="s">
        <v>194</v>
      </c>
      <c r="AY618" s="72" t="s">
        <v>191</v>
      </c>
      <c r="AZ618">
        <v>330</v>
      </c>
      <c r="BA618" s="72" t="s">
        <v>93</v>
      </c>
      <c r="BB618" s="72" t="s">
        <v>194</v>
      </c>
      <c r="BD618" s="72" t="s">
        <v>191</v>
      </c>
      <c r="BE618" s="73">
        <v>0.16</v>
      </c>
      <c r="BF618" s="72" t="s">
        <v>194</v>
      </c>
      <c r="BG618" s="80" t="s">
        <v>196</v>
      </c>
      <c r="BI618" s="81" t="str">
        <f t="shared" si="39"/>
        <v xml:space="preserve">Turbidity </v>
      </c>
      <c r="BN618">
        <v>122</v>
      </c>
      <c r="BO618">
        <v>24</v>
      </c>
      <c r="BP618" s="72" t="s">
        <v>194</v>
      </c>
      <c r="BR618" s="72" t="s">
        <v>194</v>
      </c>
      <c r="BT618">
        <v>20</v>
      </c>
      <c r="BU618">
        <v>7</v>
      </c>
      <c r="BV618" s="72" t="s">
        <v>194</v>
      </c>
      <c r="BW618" s="72" t="s">
        <v>227</v>
      </c>
      <c r="BX618" t="s">
        <v>6014</v>
      </c>
    </row>
    <row r="619" spans="1:76" x14ac:dyDescent="0.45">
      <c r="A619" t="s">
        <v>6015</v>
      </c>
      <c r="B619" t="s">
        <v>176</v>
      </c>
      <c r="C619" t="s">
        <v>200</v>
      </c>
      <c r="D619" t="s">
        <v>6016</v>
      </c>
      <c r="E619" t="s">
        <v>6017</v>
      </c>
      <c r="F619" t="s">
        <v>3997</v>
      </c>
      <c r="G619">
        <v>9</v>
      </c>
      <c r="H619" s="72" t="s">
        <v>5307</v>
      </c>
      <c r="I619" s="72" t="s">
        <v>182</v>
      </c>
      <c r="J619" s="72" t="s">
        <v>183</v>
      </c>
      <c r="K619" s="72" t="s">
        <v>4888</v>
      </c>
      <c r="L619" s="72" t="s">
        <v>5360</v>
      </c>
      <c r="M619" s="72" t="s">
        <v>6000</v>
      </c>
      <c r="N619" s="72"/>
      <c r="O619" s="72"/>
      <c r="P619" s="72" t="s">
        <v>6018</v>
      </c>
      <c r="Q619" s="72" t="s">
        <v>6019</v>
      </c>
      <c r="R619" s="72" t="s">
        <v>6020</v>
      </c>
      <c r="S619" s="72" t="s">
        <v>6021</v>
      </c>
      <c r="T619" s="72" t="s">
        <v>6022</v>
      </c>
      <c r="U619" s="72" t="s">
        <v>251</v>
      </c>
      <c r="V619" s="72" t="s">
        <v>176</v>
      </c>
      <c r="W619">
        <v>210</v>
      </c>
      <c r="X619">
        <v>210</v>
      </c>
      <c r="Y619">
        <v>0</v>
      </c>
      <c r="Z619">
        <v>280</v>
      </c>
      <c r="AA619">
        <v>280</v>
      </c>
      <c r="AB619">
        <v>0</v>
      </c>
      <c r="AC619" s="72" t="s">
        <v>191</v>
      </c>
      <c r="AD619" s="72" t="s">
        <v>192</v>
      </c>
      <c r="AE619" s="72" t="s">
        <v>176</v>
      </c>
      <c r="AF619" s="81" t="str">
        <f t="shared" si="36"/>
        <v>Afridev Handpump</v>
      </c>
      <c r="AG619" s="72" t="s">
        <v>193</v>
      </c>
      <c r="AH619" s="72" t="s">
        <v>191</v>
      </c>
      <c r="AI619" s="72" t="s">
        <v>16432</v>
      </c>
      <c r="AL619" t="str">
        <f t="shared" si="37"/>
        <v>Protected</v>
      </c>
      <c r="AM619">
        <v>1994</v>
      </c>
      <c r="AN619" s="72" t="s">
        <v>191</v>
      </c>
      <c r="AQ619" t="str">
        <f t="shared" si="38"/>
        <v xml:space="preserve">Poor </v>
      </c>
      <c r="AR619" s="72" t="s">
        <v>191</v>
      </c>
      <c r="AS619">
        <v>1</v>
      </c>
      <c r="AT619">
        <v>1</v>
      </c>
      <c r="AU619" s="72" t="s">
        <v>195</v>
      </c>
      <c r="AV619" s="72" t="s">
        <v>194</v>
      </c>
      <c r="AY619" s="72" t="s">
        <v>191</v>
      </c>
      <c r="AZ619">
        <v>329</v>
      </c>
      <c r="BA619" s="72" t="s">
        <v>93</v>
      </c>
      <c r="BB619" s="72" t="s">
        <v>194</v>
      </c>
      <c r="BD619" s="72" t="s">
        <v>191</v>
      </c>
      <c r="BE619" s="73">
        <v>0.09</v>
      </c>
      <c r="BF619" s="72" t="s">
        <v>194</v>
      </c>
      <c r="BG619" s="80" t="s">
        <v>196</v>
      </c>
      <c r="BI619" s="81" t="str">
        <f t="shared" si="39"/>
        <v xml:space="preserve">Turbidity </v>
      </c>
      <c r="BN619">
        <v>115</v>
      </c>
      <c r="BO619">
        <v>24</v>
      </c>
      <c r="BP619" s="72" t="s">
        <v>194</v>
      </c>
      <c r="BR619" s="72" t="s">
        <v>194</v>
      </c>
      <c r="BT619">
        <v>40</v>
      </c>
      <c r="BU619">
        <v>5</v>
      </c>
      <c r="BV619" s="72" t="s">
        <v>191</v>
      </c>
      <c r="BW619" s="72" t="s">
        <v>227</v>
      </c>
      <c r="BX619" t="s">
        <v>6023</v>
      </c>
    </row>
    <row r="620" spans="1:76" x14ac:dyDescent="0.45">
      <c r="A620" t="s">
        <v>6024</v>
      </c>
      <c r="B620" t="s">
        <v>176</v>
      </c>
      <c r="C620" t="s">
        <v>200</v>
      </c>
      <c r="D620" t="s">
        <v>6025</v>
      </c>
      <c r="E620" t="s">
        <v>6026</v>
      </c>
      <c r="F620" t="s">
        <v>6027</v>
      </c>
      <c r="G620">
        <v>9</v>
      </c>
      <c r="H620" s="72" t="s">
        <v>5307</v>
      </c>
      <c r="I620" s="72" t="s">
        <v>182</v>
      </c>
      <c r="J620" s="72" t="s">
        <v>183</v>
      </c>
      <c r="K620" s="72" t="s">
        <v>4888</v>
      </c>
      <c r="L620" s="72" t="s">
        <v>5591</v>
      </c>
      <c r="M620" s="72" t="s">
        <v>6028</v>
      </c>
      <c r="N620" s="72"/>
      <c r="O620" s="72"/>
      <c r="P620" s="72" t="s">
        <v>6029</v>
      </c>
      <c r="Q620" s="72" t="s">
        <v>6030</v>
      </c>
      <c r="R620" s="72" t="s">
        <v>6031</v>
      </c>
      <c r="S620" s="72" t="s">
        <v>6032</v>
      </c>
      <c r="T620" s="72" t="s">
        <v>6033</v>
      </c>
      <c r="U620" s="72" t="s">
        <v>478</v>
      </c>
      <c r="V620" s="72" t="s">
        <v>176</v>
      </c>
      <c r="W620">
        <v>44</v>
      </c>
      <c r="X620">
        <v>44</v>
      </c>
      <c r="Y620">
        <v>44</v>
      </c>
      <c r="Z620">
        <v>220</v>
      </c>
      <c r="AA620">
        <v>220</v>
      </c>
      <c r="AB620">
        <v>0</v>
      </c>
      <c r="AC620" s="72" t="s">
        <v>191</v>
      </c>
      <c r="AD620" s="72" t="s">
        <v>192</v>
      </c>
      <c r="AE620" s="72" t="s">
        <v>176</v>
      </c>
      <c r="AF620" s="81" t="str">
        <f t="shared" si="36"/>
        <v>Afridev Handpump</v>
      </c>
      <c r="AG620" s="72" t="s">
        <v>193</v>
      </c>
      <c r="AH620" s="72" t="s">
        <v>191</v>
      </c>
      <c r="AI620" s="72" t="s">
        <v>16432</v>
      </c>
      <c r="AL620" t="str">
        <f t="shared" si="37"/>
        <v>Protected</v>
      </c>
      <c r="AM620">
        <v>2001</v>
      </c>
      <c r="AN620" s="72" t="s">
        <v>191</v>
      </c>
      <c r="AQ620" t="str">
        <f t="shared" si="38"/>
        <v xml:space="preserve">Poor </v>
      </c>
      <c r="AR620" s="72" t="s">
        <v>191</v>
      </c>
      <c r="AS620">
        <v>3</v>
      </c>
      <c r="AT620">
        <v>14</v>
      </c>
      <c r="AU620" s="72" t="s">
        <v>195</v>
      </c>
      <c r="AV620" s="72" t="s">
        <v>194</v>
      </c>
      <c r="AY620" s="72" t="s">
        <v>191</v>
      </c>
      <c r="AZ620">
        <v>332</v>
      </c>
      <c r="BA620" s="72" t="s">
        <v>93</v>
      </c>
      <c r="BB620" s="72" t="s">
        <v>194</v>
      </c>
      <c r="BD620" s="72" t="s">
        <v>191</v>
      </c>
      <c r="BE620" s="73">
        <v>0.16</v>
      </c>
      <c r="BF620" s="72" t="s">
        <v>194</v>
      </c>
      <c r="BG620" s="80" t="s">
        <v>196</v>
      </c>
      <c r="BI620" s="81" t="str">
        <f t="shared" si="39"/>
        <v xml:space="preserve">Turbidity </v>
      </c>
      <c r="BN620">
        <v>58</v>
      </c>
      <c r="BO620">
        <v>24</v>
      </c>
      <c r="BP620" s="72" t="s">
        <v>194</v>
      </c>
      <c r="BR620" s="72" t="s">
        <v>194</v>
      </c>
      <c r="BT620">
        <v>25</v>
      </c>
      <c r="BU620">
        <v>6</v>
      </c>
      <c r="BV620" s="72" t="s">
        <v>191</v>
      </c>
      <c r="BW620" s="72" t="s">
        <v>227</v>
      </c>
      <c r="BX620" t="s">
        <v>6034</v>
      </c>
    </row>
    <row r="621" spans="1:76" x14ac:dyDescent="0.45">
      <c r="A621" t="s">
        <v>6035</v>
      </c>
      <c r="B621" t="s">
        <v>176</v>
      </c>
      <c r="C621" t="s">
        <v>216</v>
      </c>
      <c r="D621" t="s">
        <v>6036</v>
      </c>
      <c r="E621" t="s">
        <v>6037</v>
      </c>
      <c r="F621" t="s">
        <v>6038</v>
      </c>
      <c r="G621">
        <v>9</v>
      </c>
      <c r="H621" s="72" t="s">
        <v>5936</v>
      </c>
      <c r="I621" s="72" t="s">
        <v>182</v>
      </c>
      <c r="J621" s="72" t="s">
        <v>183</v>
      </c>
      <c r="K621" s="72" t="s">
        <v>825</v>
      </c>
      <c r="L621" s="72" t="s">
        <v>6039</v>
      </c>
      <c r="M621" s="72" t="s">
        <v>6040</v>
      </c>
      <c r="N621" s="72"/>
      <c r="O621" s="72"/>
      <c r="P621" s="72" t="s">
        <v>6041</v>
      </c>
      <c r="Q621" s="72" t="s">
        <v>6042</v>
      </c>
      <c r="R621" s="72" t="s">
        <v>4523</v>
      </c>
      <c r="S621" s="72" t="s">
        <v>6043</v>
      </c>
      <c r="T621" s="72" t="s">
        <v>6040</v>
      </c>
      <c r="U621" s="72" t="s">
        <v>226</v>
      </c>
      <c r="V621" s="72" t="s">
        <v>176</v>
      </c>
      <c r="W621">
        <v>968</v>
      </c>
      <c r="X621">
        <v>938</v>
      </c>
      <c r="Y621">
        <v>30</v>
      </c>
      <c r="Z621">
        <v>150</v>
      </c>
      <c r="AA621">
        <v>4690</v>
      </c>
      <c r="AB621">
        <v>150</v>
      </c>
      <c r="AC621" s="72" t="s">
        <v>194</v>
      </c>
      <c r="AF621" s="81" t="str">
        <f t="shared" si="36"/>
        <v/>
      </c>
      <c r="AJ621" s="72" t="s">
        <v>867</v>
      </c>
      <c r="AK621" s="72" t="s">
        <v>176</v>
      </c>
      <c r="AL621" t="str">
        <f t="shared" si="37"/>
        <v>Unprotected well</v>
      </c>
      <c r="AQ621" t="str">
        <f t="shared" si="38"/>
        <v xml:space="preserve"> </v>
      </c>
      <c r="BE621"/>
      <c r="BI621" s="81" t="str">
        <f t="shared" si="39"/>
        <v xml:space="preserve"> </v>
      </c>
      <c r="BX621" t="s">
        <v>6044</v>
      </c>
    </row>
    <row r="622" spans="1:76" x14ac:dyDescent="0.45">
      <c r="A622" t="s">
        <v>6045</v>
      </c>
      <c r="B622" t="s">
        <v>176</v>
      </c>
      <c r="C622" t="s">
        <v>200</v>
      </c>
      <c r="D622" t="s">
        <v>6046</v>
      </c>
      <c r="E622" t="s">
        <v>6047</v>
      </c>
      <c r="F622" t="s">
        <v>6048</v>
      </c>
      <c r="G622">
        <v>9</v>
      </c>
      <c r="H622" s="72" t="s">
        <v>5307</v>
      </c>
      <c r="I622" s="72" t="s">
        <v>182</v>
      </c>
      <c r="J622" s="72" t="s">
        <v>183</v>
      </c>
      <c r="K622" s="72" t="s">
        <v>4888</v>
      </c>
      <c r="L622" s="72" t="s">
        <v>5591</v>
      </c>
      <c r="M622" s="72" t="s">
        <v>5591</v>
      </c>
      <c r="N622" s="72"/>
      <c r="O622" s="72"/>
      <c r="P622" s="72" t="s">
        <v>6049</v>
      </c>
      <c r="Q622" s="72" t="s">
        <v>6050</v>
      </c>
      <c r="R622" s="72" t="s">
        <v>1885</v>
      </c>
      <c r="S622" s="72" t="s">
        <v>6051</v>
      </c>
      <c r="T622" s="72" t="s">
        <v>6052</v>
      </c>
      <c r="U622" s="72" t="s">
        <v>478</v>
      </c>
      <c r="V622" s="72" t="s">
        <v>176</v>
      </c>
      <c r="W622">
        <v>260</v>
      </c>
      <c r="X622">
        <v>260</v>
      </c>
      <c r="Y622">
        <v>0</v>
      </c>
      <c r="Z622">
        <v>300</v>
      </c>
      <c r="AA622">
        <v>300</v>
      </c>
      <c r="AB622">
        <v>0</v>
      </c>
      <c r="AC622" s="72" t="s">
        <v>191</v>
      </c>
      <c r="AD622" s="72" t="s">
        <v>192</v>
      </c>
      <c r="AE622" s="72" t="s">
        <v>176</v>
      </c>
      <c r="AF622" s="81" t="str">
        <f t="shared" si="36"/>
        <v>Afridev Handpump</v>
      </c>
      <c r="AG622" s="72" t="s">
        <v>193</v>
      </c>
      <c r="AH622" s="72" t="s">
        <v>191</v>
      </c>
      <c r="AI622" s="72" t="s">
        <v>16432</v>
      </c>
      <c r="AL622" t="str">
        <f t="shared" si="37"/>
        <v>Protected</v>
      </c>
      <c r="AM622">
        <v>2001</v>
      </c>
      <c r="AN622" s="72" t="s">
        <v>191</v>
      </c>
      <c r="AQ622" t="str">
        <f t="shared" si="38"/>
        <v xml:space="preserve">Poor </v>
      </c>
      <c r="AR622" s="72" t="s">
        <v>191</v>
      </c>
      <c r="AS622">
        <v>5</v>
      </c>
      <c r="AT622">
        <v>2</v>
      </c>
      <c r="AU622" s="72" t="s">
        <v>195</v>
      </c>
      <c r="AV622" s="72" t="s">
        <v>194</v>
      </c>
      <c r="AY622" s="72" t="s">
        <v>191</v>
      </c>
      <c r="AZ622">
        <v>331</v>
      </c>
      <c r="BA622" s="72" t="s">
        <v>93</v>
      </c>
      <c r="BB622" s="72" t="s">
        <v>194</v>
      </c>
      <c r="BD622" s="72" t="s">
        <v>191</v>
      </c>
      <c r="BE622" s="73">
        <v>0.2</v>
      </c>
      <c r="BF622" s="72" t="s">
        <v>194</v>
      </c>
      <c r="BG622" s="80" t="s">
        <v>196</v>
      </c>
      <c r="BI622" s="81" t="str">
        <f t="shared" si="39"/>
        <v xml:space="preserve">Turbidity </v>
      </c>
      <c r="BN622">
        <v>117</v>
      </c>
      <c r="BO622">
        <v>24</v>
      </c>
      <c r="BP622" s="72" t="s">
        <v>194</v>
      </c>
      <c r="BR622" s="72" t="s">
        <v>194</v>
      </c>
      <c r="BT622">
        <v>20</v>
      </c>
      <c r="BU622">
        <v>6</v>
      </c>
      <c r="BV622" s="72" t="s">
        <v>191</v>
      </c>
      <c r="BW622" s="72" t="s">
        <v>227</v>
      </c>
      <c r="BX622" t="s">
        <v>6053</v>
      </c>
    </row>
    <row r="623" spans="1:76" x14ac:dyDescent="0.45">
      <c r="A623" t="s">
        <v>6054</v>
      </c>
      <c r="B623" t="s">
        <v>176</v>
      </c>
      <c r="C623" t="s">
        <v>254</v>
      </c>
      <c r="D623" t="s">
        <v>6055</v>
      </c>
      <c r="E623" t="s">
        <v>6056</v>
      </c>
      <c r="F623" t="s">
        <v>6057</v>
      </c>
      <c r="G623">
        <v>9</v>
      </c>
      <c r="H623" s="72" t="s">
        <v>5936</v>
      </c>
      <c r="I623" s="72" t="s">
        <v>182</v>
      </c>
      <c r="J623" s="72" t="s">
        <v>183</v>
      </c>
      <c r="K623" s="72" t="s">
        <v>4888</v>
      </c>
      <c r="L623" s="72" t="s">
        <v>3511</v>
      </c>
      <c r="M623" s="72" t="s">
        <v>5784</v>
      </c>
      <c r="N623" s="72"/>
      <c r="O623" s="72"/>
      <c r="P623" s="72" t="s">
        <v>6058</v>
      </c>
      <c r="Q623" s="72" t="s">
        <v>6059</v>
      </c>
      <c r="R623" s="72" t="s">
        <v>5605</v>
      </c>
      <c r="S623" s="72" t="s">
        <v>6060</v>
      </c>
      <c r="T623" s="72" t="s">
        <v>6061</v>
      </c>
      <c r="U623" s="72" t="s">
        <v>226</v>
      </c>
      <c r="V623" s="72" t="s">
        <v>176</v>
      </c>
      <c r="W623">
        <v>181</v>
      </c>
      <c r="X623">
        <v>171</v>
      </c>
      <c r="Y623">
        <v>10</v>
      </c>
      <c r="Z623">
        <v>0</v>
      </c>
      <c r="AA623">
        <v>855</v>
      </c>
      <c r="AB623">
        <v>50</v>
      </c>
      <c r="AC623" s="72" t="s">
        <v>191</v>
      </c>
      <c r="AD623" s="72" t="s">
        <v>192</v>
      </c>
      <c r="AE623" s="72" t="s">
        <v>176</v>
      </c>
      <c r="AF623" s="81" t="str">
        <f t="shared" si="36"/>
        <v>Afridev Handpump</v>
      </c>
      <c r="AG623" s="72" t="s">
        <v>193</v>
      </c>
      <c r="AH623" s="72" t="s">
        <v>191</v>
      </c>
      <c r="AI623" s="72" t="s">
        <v>16432</v>
      </c>
      <c r="AL623" t="str">
        <f t="shared" si="37"/>
        <v>Protected</v>
      </c>
      <c r="AM623">
        <v>1993</v>
      </c>
      <c r="AN623" s="72" t="s">
        <v>194</v>
      </c>
      <c r="AO623" s="72" t="s">
        <v>549</v>
      </c>
      <c r="AP623" s="72" t="s">
        <v>176</v>
      </c>
      <c r="AQ623" t="str">
        <f t="shared" si="38"/>
        <v>Does not function Non functioning water point</v>
      </c>
      <c r="AR623" s="72" t="s">
        <v>191</v>
      </c>
      <c r="AS623">
        <v>5</v>
      </c>
      <c r="AT623">
        <v>3</v>
      </c>
      <c r="AU623" s="72" t="s">
        <v>194</v>
      </c>
      <c r="AV623" s="72" t="s">
        <v>194</v>
      </c>
      <c r="AY623" s="72" t="s">
        <v>194</v>
      </c>
      <c r="BB623" s="72" t="s">
        <v>194</v>
      </c>
      <c r="BD623" s="72" t="s">
        <v>194</v>
      </c>
      <c r="BE623"/>
      <c r="BF623" s="72" t="s">
        <v>194</v>
      </c>
      <c r="BG623" s="80" t="s">
        <v>196</v>
      </c>
      <c r="BI623" s="81" t="str">
        <f t="shared" si="39"/>
        <v xml:space="preserve">Turbidity </v>
      </c>
      <c r="BN623">
        <v>0</v>
      </c>
      <c r="BO623">
        <v>0</v>
      </c>
      <c r="BP623" s="72" t="s">
        <v>194</v>
      </c>
      <c r="BR623" s="72" t="s">
        <v>194</v>
      </c>
      <c r="BT623">
        <v>0</v>
      </c>
      <c r="BU623">
        <v>0</v>
      </c>
      <c r="BV623" s="72" t="s">
        <v>194</v>
      </c>
      <c r="BW623" s="72" t="s">
        <v>550</v>
      </c>
      <c r="BX623" t="s">
        <v>6062</v>
      </c>
    </row>
    <row r="624" spans="1:76" x14ac:dyDescent="0.45">
      <c r="A624" t="s">
        <v>6063</v>
      </c>
      <c r="B624" t="s">
        <v>176</v>
      </c>
      <c r="C624" t="s">
        <v>736</v>
      </c>
      <c r="D624" t="s">
        <v>6064</v>
      </c>
      <c r="E624" t="s">
        <v>6065</v>
      </c>
      <c r="F624" t="s">
        <v>1170</v>
      </c>
      <c r="G624">
        <v>9</v>
      </c>
      <c r="H624" s="72" t="s">
        <v>5936</v>
      </c>
      <c r="I624" s="72" t="s">
        <v>182</v>
      </c>
      <c r="J624" s="72" t="s">
        <v>183</v>
      </c>
      <c r="K624" s="72" t="s">
        <v>4744</v>
      </c>
      <c r="L624" s="72" t="s">
        <v>5691</v>
      </c>
      <c r="M624" s="72" t="s">
        <v>5691</v>
      </c>
      <c r="N624" s="72"/>
      <c r="O624" s="72"/>
      <c r="P624" s="72" t="s">
        <v>6066</v>
      </c>
      <c r="Q624" s="72" t="s">
        <v>6067</v>
      </c>
      <c r="R624" s="72" t="s">
        <v>6068</v>
      </c>
      <c r="S624" s="72" t="s">
        <v>6069</v>
      </c>
      <c r="T624" s="72" t="s">
        <v>6070</v>
      </c>
      <c r="U624" s="72" t="s">
        <v>251</v>
      </c>
      <c r="V624" s="72" t="s">
        <v>176</v>
      </c>
      <c r="W624">
        <v>558</v>
      </c>
      <c r="X624">
        <v>558</v>
      </c>
      <c r="Y624">
        <v>0</v>
      </c>
      <c r="Z624">
        <v>345</v>
      </c>
      <c r="AA624">
        <v>2790</v>
      </c>
      <c r="AB624">
        <v>0</v>
      </c>
      <c r="AC624" s="72" t="s">
        <v>191</v>
      </c>
      <c r="AD624" s="72" t="s">
        <v>192</v>
      </c>
      <c r="AE624" s="72" t="s">
        <v>176</v>
      </c>
      <c r="AF624" s="81" t="str">
        <f t="shared" si="36"/>
        <v>Afridev Handpump</v>
      </c>
      <c r="AG624" s="72" t="s">
        <v>193</v>
      </c>
      <c r="AH624" s="72" t="s">
        <v>191</v>
      </c>
      <c r="AI624" s="72" t="s">
        <v>16432</v>
      </c>
      <c r="AL624" t="str">
        <f t="shared" si="37"/>
        <v>Protected</v>
      </c>
      <c r="AM624">
        <v>2006</v>
      </c>
      <c r="AN624" s="72" t="s">
        <v>191</v>
      </c>
      <c r="AQ624" t="str">
        <f t="shared" si="38"/>
        <v xml:space="preserve">Normal </v>
      </c>
      <c r="AR624" s="72" t="s">
        <v>191</v>
      </c>
      <c r="AS624">
        <v>1</v>
      </c>
      <c r="AT624">
        <v>1</v>
      </c>
      <c r="AU624" s="72" t="s">
        <v>195</v>
      </c>
      <c r="AV624" s="72" t="s">
        <v>194</v>
      </c>
      <c r="AY624" s="72" t="s">
        <v>191</v>
      </c>
      <c r="AZ624">
        <v>528</v>
      </c>
      <c r="BA624" s="72" t="s">
        <v>93</v>
      </c>
      <c r="BB624" s="72" t="s">
        <v>194</v>
      </c>
      <c r="BD624" s="72" t="s">
        <v>191</v>
      </c>
      <c r="BE624" s="73">
        <v>0.13</v>
      </c>
      <c r="BF624" s="72" t="s">
        <v>191</v>
      </c>
      <c r="BG624" s="72" t="s">
        <v>196</v>
      </c>
      <c r="BH624" s="72" t="s">
        <v>176</v>
      </c>
      <c r="BI624" s="81" t="str">
        <f t="shared" si="39"/>
        <v xml:space="preserve">Turbidity </v>
      </c>
      <c r="BJ624" s="72" t="s">
        <v>191</v>
      </c>
      <c r="BN624">
        <v>44</v>
      </c>
      <c r="BO624">
        <v>24</v>
      </c>
      <c r="BP624" s="72" t="s">
        <v>194</v>
      </c>
      <c r="BR624" s="72" t="s">
        <v>194</v>
      </c>
      <c r="BT624">
        <v>40</v>
      </c>
      <c r="BU624">
        <v>200</v>
      </c>
      <c r="BV624" s="72" t="s">
        <v>191</v>
      </c>
      <c r="BW624" s="72" t="s">
        <v>197</v>
      </c>
      <c r="BX624" t="s">
        <v>6071</v>
      </c>
    </row>
    <row r="625" spans="1:76" x14ac:dyDescent="0.45">
      <c r="A625" t="s">
        <v>6072</v>
      </c>
      <c r="B625" t="s">
        <v>176</v>
      </c>
      <c r="C625" t="s">
        <v>216</v>
      </c>
      <c r="D625" t="s">
        <v>6073</v>
      </c>
      <c r="E625" t="s">
        <v>6074</v>
      </c>
      <c r="F625" t="s">
        <v>1947</v>
      </c>
      <c r="G625">
        <v>9</v>
      </c>
      <c r="H625" s="72" t="s">
        <v>5936</v>
      </c>
      <c r="I625" s="72" t="s">
        <v>182</v>
      </c>
      <c r="J625" s="72" t="s">
        <v>183</v>
      </c>
      <c r="K625" s="72" t="s">
        <v>825</v>
      </c>
      <c r="L625" s="72" t="s">
        <v>6039</v>
      </c>
      <c r="M625" s="72" t="s">
        <v>6040</v>
      </c>
      <c r="N625" s="72"/>
      <c r="O625" s="72"/>
      <c r="P625" s="72" t="s">
        <v>6075</v>
      </c>
      <c r="Q625" s="72" t="s">
        <v>6076</v>
      </c>
      <c r="R625" s="72" t="s">
        <v>6077</v>
      </c>
      <c r="S625" s="72" t="s">
        <v>6078</v>
      </c>
      <c r="T625" s="72" t="s">
        <v>6040</v>
      </c>
      <c r="U625" s="72" t="s">
        <v>251</v>
      </c>
      <c r="V625" s="72" t="s">
        <v>176</v>
      </c>
      <c r="W625">
        <v>968</v>
      </c>
      <c r="X625">
        <v>938</v>
      </c>
      <c r="Y625">
        <v>30</v>
      </c>
      <c r="Z625">
        <v>1250</v>
      </c>
      <c r="AA625">
        <v>4690</v>
      </c>
      <c r="AB625">
        <v>150</v>
      </c>
      <c r="AC625" s="72" t="s">
        <v>191</v>
      </c>
      <c r="AD625" s="72" t="s">
        <v>192</v>
      </c>
      <c r="AE625" s="72" t="s">
        <v>176</v>
      </c>
      <c r="AF625" s="81" t="str">
        <f t="shared" si="36"/>
        <v>Afridev Handpump</v>
      </c>
      <c r="AG625" s="72" t="s">
        <v>193</v>
      </c>
      <c r="AH625" s="72" t="s">
        <v>191</v>
      </c>
      <c r="AI625" s="72" t="s">
        <v>16432</v>
      </c>
      <c r="AL625" t="str">
        <f t="shared" si="37"/>
        <v>Protected</v>
      </c>
      <c r="AM625">
        <v>1998</v>
      </c>
      <c r="AN625" s="72" t="s">
        <v>194</v>
      </c>
      <c r="AO625" s="72" t="s">
        <v>549</v>
      </c>
      <c r="AP625" s="72" t="s">
        <v>176</v>
      </c>
      <c r="AQ625" t="str">
        <f t="shared" si="38"/>
        <v>Does not function Non functioning water point</v>
      </c>
      <c r="AR625" s="72" t="s">
        <v>191</v>
      </c>
      <c r="AS625">
        <v>0</v>
      </c>
      <c r="AT625">
        <v>0</v>
      </c>
      <c r="AU625" s="72" t="s">
        <v>194</v>
      </c>
      <c r="AV625" s="72" t="s">
        <v>194</v>
      </c>
      <c r="AY625" s="72" t="s">
        <v>194</v>
      </c>
      <c r="BB625" s="72" t="s">
        <v>194</v>
      </c>
      <c r="BD625" s="72" t="s">
        <v>194</v>
      </c>
      <c r="BE625"/>
      <c r="BF625" s="72" t="s">
        <v>194</v>
      </c>
      <c r="BG625" s="80" t="s">
        <v>196</v>
      </c>
      <c r="BI625" s="81" t="str">
        <f t="shared" si="39"/>
        <v xml:space="preserve">Turbidity </v>
      </c>
      <c r="BN625">
        <v>0</v>
      </c>
      <c r="BO625">
        <v>0</v>
      </c>
      <c r="BP625" s="72" t="s">
        <v>194</v>
      </c>
      <c r="BR625" s="72" t="s">
        <v>194</v>
      </c>
      <c r="BT625">
        <v>0</v>
      </c>
      <c r="BU625">
        <v>0</v>
      </c>
      <c r="BV625" s="72" t="s">
        <v>194</v>
      </c>
      <c r="BW625" s="72" t="s">
        <v>550</v>
      </c>
      <c r="BX625" t="s">
        <v>6079</v>
      </c>
    </row>
    <row r="626" spans="1:76" x14ac:dyDescent="0.45">
      <c r="A626" t="s">
        <v>6080</v>
      </c>
      <c r="B626" t="s">
        <v>176</v>
      </c>
      <c r="C626" t="s">
        <v>254</v>
      </c>
      <c r="D626" t="s">
        <v>6081</v>
      </c>
      <c r="E626" t="s">
        <v>6082</v>
      </c>
      <c r="F626" t="s">
        <v>2925</v>
      </c>
      <c r="G626">
        <v>9</v>
      </c>
      <c r="H626" s="72" t="s">
        <v>5936</v>
      </c>
      <c r="I626" s="72" t="s">
        <v>182</v>
      </c>
      <c r="J626" s="72" t="s">
        <v>183</v>
      </c>
      <c r="K626" s="72" t="s">
        <v>4888</v>
      </c>
      <c r="L626" s="72" t="s">
        <v>3511</v>
      </c>
      <c r="M626" s="72" t="s">
        <v>5784</v>
      </c>
      <c r="N626" s="72"/>
      <c r="O626" s="72"/>
      <c r="P626" s="72" t="s">
        <v>6083</v>
      </c>
      <c r="Q626" s="72" t="s">
        <v>6084</v>
      </c>
      <c r="R626" s="72" t="s">
        <v>6085</v>
      </c>
      <c r="S626" s="72" t="s">
        <v>6086</v>
      </c>
      <c r="T626" s="72" t="s">
        <v>6087</v>
      </c>
      <c r="U626" s="72" t="s">
        <v>478</v>
      </c>
      <c r="V626" s="72" t="s">
        <v>176</v>
      </c>
      <c r="W626">
        <v>181</v>
      </c>
      <c r="X626">
        <v>171</v>
      </c>
      <c r="Y626">
        <v>10</v>
      </c>
      <c r="Z626">
        <v>0</v>
      </c>
      <c r="AA626">
        <v>855</v>
      </c>
      <c r="AB626">
        <v>50</v>
      </c>
      <c r="AC626" s="72" t="s">
        <v>191</v>
      </c>
      <c r="AD626" s="72" t="s">
        <v>192</v>
      </c>
      <c r="AE626" s="72" t="s">
        <v>176</v>
      </c>
      <c r="AF626" s="81" t="str">
        <f t="shared" si="36"/>
        <v>Afridev Handpump</v>
      </c>
      <c r="AG626" s="72" t="s">
        <v>193</v>
      </c>
      <c r="AH626" s="72" t="s">
        <v>191</v>
      </c>
      <c r="AI626" s="72" t="s">
        <v>16432</v>
      </c>
      <c r="AL626" t="str">
        <f t="shared" si="37"/>
        <v>Protected</v>
      </c>
      <c r="AM626">
        <v>2013</v>
      </c>
      <c r="AN626" s="72" t="s">
        <v>194</v>
      </c>
      <c r="AO626" s="72" t="s">
        <v>549</v>
      </c>
      <c r="AP626" s="72" t="s">
        <v>176</v>
      </c>
      <c r="AQ626" t="str">
        <f t="shared" si="38"/>
        <v>Does not function Non functioning water point</v>
      </c>
      <c r="AR626" s="72" t="s">
        <v>194</v>
      </c>
      <c r="AU626" s="72" t="s">
        <v>194</v>
      </c>
      <c r="AV626" s="72" t="s">
        <v>194</v>
      </c>
      <c r="AY626" s="72" t="s">
        <v>194</v>
      </c>
      <c r="BB626" s="72" t="s">
        <v>194</v>
      </c>
      <c r="BD626" s="72" t="s">
        <v>194</v>
      </c>
      <c r="BE626"/>
      <c r="BF626" s="72" t="s">
        <v>194</v>
      </c>
      <c r="BG626" s="80" t="s">
        <v>196</v>
      </c>
      <c r="BI626" s="81" t="str">
        <f t="shared" si="39"/>
        <v xml:space="preserve">Turbidity </v>
      </c>
      <c r="BN626">
        <v>0</v>
      </c>
      <c r="BO626">
        <v>0</v>
      </c>
      <c r="BP626" s="72" t="s">
        <v>194</v>
      </c>
      <c r="BR626" s="72" t="s">
        <v>194</v>
      </c>
      <c r="BT626">
        <v>0</v>
      </c>
      <c r="BU626">
        <v>0</v>
      </c>
      <c r="BV626" s="72" t="s">
        <v>194</v>
      </c>
      <c r="BW626" s="72" t="s">
        <v>550</v>
      </c>
      <c r="BX626" t="s">
        <v>6088</v>
      </c>
    </row>
    <row r="627" spans="1:76" x14ac:dyDescent="0.45">
      <c r="A627" t="s">
        <v>6089</v>
      </c>
      <c r="B627" t="s">
        <v>176</v>
      </c>
      <c r="C627" t="s">
        <v>600</v>
      </c>
      <c r="D627" t="s">
        <v>6090</v>
      </c>
      <c r="E627" t="s">
        <v>6091</v>
      </c>
      <c r="F627" t="s">
        <v>6092</v>
      </c>
      <c r="G627">
        <v>9</v>
      </c>
      <c r="H627" s="72" t="s">
        <v>5936</v>
      </c>
      <c r="I627" s="72" t="s">
        <v>182</v>
      </c>
      <c r="J627" s="72" t="s">
        <v>183</v>
      </c>
      <c r="K627" s="72" t="s">
        <v>4744</v>
      </c>
      <c r="L627" s="72" t="s">
        <v>5691</v>
      </c>
      <c r="M627" s="72" t="s">
        <v>5691</v>
      </c>
      <c r="N627" s="72"/>
      <c r="O627" s="72"/>
      <c r="P627" s="72" t="s">
        <v>6093</v>
      </c>
      <c r="Q627" s="72" t="s">
        <v>6094</v>
      </c>
      <c r="R627" s="72" t="s">
        <v>6095</v>
      </c>
      <c r="S627" s="72" t="s">
        <v>6096</v>
      </c>
      <c r="T627" s="72" t="s">
        <v>6097</v>
      </c>
      <c r="U627" s="72" t="s">
        <v>251</v>
      </c>
      <c r="V627" s="72" t="s">
        <v>176</v>
      </c>
      <c r="W627">
        <v>558</v>
      </c>
      <c r="X627">
        <v>69</v>
      </c>
      <c r="Y627">
        <v>0</v>
      </c>
      <c r="Z627">
        <v>345</v>
      </c>
      <c r="AA627">
        <v>2790</v>
      </c>
      <c r="AB627">
        <v>2790</v>
      </c>
      <c r="AC627" s="72" t="s">
        <v>191</v>
      </c>
      <c r="AD627" s="72" t="s">
        <v>192</v>
      </c>
      <c r="AE627" s="72" t="s">
        <v>176</v>
      </c>
      <c r="AF627" s="81" t="str">
        <f t="shared" si="36"/>
        <v>Afridev Handpump</v>
      </c>
      <c r="AG627" s="72" t="s">
        <v>193</v>
      </c>
      <c r="AH627" s="72" t="s">
        <v>191</v>
      </c>
      <c r="AI627" s="72" t="s">
        <v>16432</v>
      </c>
      <c r="AL627" t="str">
        <f t="shared" si="37"/>
        <v>Protected</v>
      </c>
      <c r="AM627">
        <v>1997</v>
      </c>
      <c r="AN627" s="72" t="s">
        <v>191</v>
      </c>
      <c r="AQ627" t="str">
        <f t="shared" si="38"/>
        <v xml:space="preserve">Poor </v>
      </c>
      <c r="AR627" s="72" t="s">
        <v>191</v>
      </c>
      <c r="AS627">
        <v>3</v>
      </c>
      <c r="AT627">
        <v>30</v>
      </c>
      <c r="AU627" s="72" t="s">
        <v>195</v>
      </c>
      <c r="AV627" s="72" t="s">
        <v>194</v>
      </c>
      <c r="AY627" s="72" t="s">
        <v>191</v>
      </c>
      <c r="AZ627">
        <v>1327</v>
      </c>
      <c r="BA627" s="72" t="s">
        <v>93</v>
      </c>
      <c r="BB627" s="72" t="s">
        <v>194</v>
      </c>
      <c r="BD627" s="72" t="s">
        <v>191</v>
      </c>
      <c r="BE627" s="73">
        <v>0.12</v>
      </c>
      <c r="BF627" s="72" t="s">
        <v>191</v>
      </c>
      <c r="BG627" s="72" t="s">
        <v>196</v>
      </c>
      <c r="BH627" s="72" t="s">
        <v>176</v>
      </c>
      <c r="BI627" s="81" t="str">
        <f t="shared" si="39"/>
        <v xml:space="preserve">Turbidity </v>
      </c>
      <c r="BJ627" s="72" t="s">
        <v>191</v>
      </c>
      <c r="BN627">
        <v>57</v>
      </c>
      <c r="BO627">
        <v>24</v>
      </c>
      <c r="BP627" s="72" t="s">
        <v>194</v>
      </c>
      <c r="BR627" s="72" t="s">
        <v>194</v>
      </c>
      <c r="BT627">
        <v>20</v>
      </c>
      <c r="BU627">
        <v>5</v>
      </c>
      <c r="BV627" s="72" t="s">
        <v>191</v>
      </c>
      <c r="BW627" s="72" t="s">
        <v>227</v>
      </c>
      <c r="BX627" t="s">
        <v>6098</v>
      </c>
    </row>
    <row r="628" spans="1:76" x14ac:dyDescent="0.45">
      <c r="A628" t="s">
        <v>6099</v>
      </c>
      <c r="B628" t="s">
        <v>176</v>
      </c>
      <c r="C628" t="s">
        <v>216</v>
      </c>
      <c r="D628" t="s">
        <v>6100</v>
      </c>
      <c r="E628" t="s">
        <v>6101</v>
      </c>
      <c r="F628" t="s">
        <v>2301</v>
      </c>
      <c r="G628">
        <v>9</v>
      </c>
      <c r="H628" s="72" t="s">
        <v>5936</v>
      </c>
      <c r="I628" s="72" t="s">
        <v>182</v>
      </c>
      <c r="J628" s="72" t="s">
        <v>183</v>
      </c>
      <c r="K628" s="72" t="s">
        <v>825</v>
      </c>
      <c r="L628" s="72" t="s">
        <v>6039</v>
      </c>
      <c r="M628" s="72" t="s">
        <v>6102</v>
      </c>
      <c r="N628" s="72"/>
      <c r="O628" s="72"/>
      <c r="P628" s="72" t="s">
        <v>6103</v>
      </c>
      <c r="Q628" s="72" t="s">
        <v>6104</v>
      </c>
      <c r="R628" s="72" t="s">
        <v>6105</v>
      </c>
      <c r="S628" s="72" t="s">
        <v>6106</v>
      </c>
      <c r="T628" s="72" t="s">
        <v>6107</v>
      </c>
      <c r="U628" s="72" t="s">
        <v>251</v>
      </c>
      <c r="V628" s="72" t="s">
        <v>176</v>
      </c>
      <c r="W628">
        <v>270</v>
      </c>
      <c r="X628">
        <v>270</v>
      </c>
      <c r="Y628">
        <v>0</v>
      </c>
      <c r="Z628">
        <v>1350</v>
      </c>
      <c r="AA628">
        <v>1350</v>
      </c>
      <c r="AB628">
        <v>0</v>
      </c>
      <c r="AC628" s="72" t="s">
        <v>191</v>
      </c>
      <c r="AD628" s="72" t="s">
        <v>192</v>
      </c>
      <c r="AE628" s="72" t="s">
        <v>176</v>
      </c>
      <c r="AF628" s="81" t="str">
        <f t="shared" si="36"/>
        <v>Afridev Handpump</v>
      </c>
      <c r="AG628" s="72" t="s">
        <v>193</v>
      </c>
      <c r="AH628" s="72" t="s">
        <v>191</v>
      </c>
      <c r="AI628" s="72" t="s">
        <v>16432</v>
      </c>
      <c r="AL628" t="str">
        <f t="shared" si="37"/>
        <v>Protected</v>
      </c>
      <c r="AM628">
        <v>2002</v>
      </c>
      <c r="AN628" s="72" t="s">
        <v>191</v>
      </c>
      <c r="AQ628" t="str">
        <f t="shared" si="38"/>
        <v xml:space="preserve">Poor </v>
      </c>
      <c r="AR628" s="72" t="s">
        <v>191</v>
      </c>
      <c r="AS628">
        <v>4</v>
      </c>
      <c r="AT628">
        <v>7</v>
      </c>
      <c r="AU628" s="72" t="s">
        <v>195</v>
      </c>
      <c r="AV628" s="72" t="s">
        <v>194</v>
      </c>
      <c r="AY628" s="72" t="s">
        <v>191</v>
      </c>
      <c r="AZ628">
        <v>939</v>
      </c>
      <c r="BA628" s="72" t="s">
        <v>93</v>
      </c>
      <c r="BB628" s="72" t="s">
        <v>194</v>
      </c>
      <c r="BD628" s="72" t="s">
        <v>191</v>
      </c>
      <c r="BE628" s="73">
        <v>0.37</v>
      </c>
      <c r="BF628" s="72" t="s">
        <v>191</v>
      </c>
      <c r="BG628" s="72" t="s">
        <v>196</v>
      </c>
      <c r="BH628" s="72" t="s">
        <v>176</v>
      </c>
      <c r="BI628" s="81" t="str">
        <f t="shared" si="39"/>
        <v xml:space="preserve">Turbidity </v>
      </c>
      <c r="BJ628" s="72" t="s">
        <v>191</v>
      </c>
      <c r="BN628">
        <v>49</v>
      </c>
      <c r="BO628">
        <v>24</v>
      </c>
      <c r="BP628" s="72" t="s">
        <v>194</v>
      </c>
      <c r="BR628" s="72" t="s">
        <v>194</v>
      </c>
      <c r="BT628">
        <v>20</v>
      </c>
      <c r="BU628">
        <v>5</v>
      </c>
      <c r="BV628" s="72" t="s">
        <v>191</v>
      </c>
      <c r="BW628" s="72" t="s">
        <v>227</v>
      </c>
      <c r="BX628" t="s">
        <v>6108</v>
      </c>
    </row>
    <row r="629" spans="1:76" x14ac:dyDescent="0.45">
      <c r="A629" t="s">
        <v>6109</v>
      </c>
      <c r="B629" t="s">
        <v>176</v>
      </c>
      <c r="C629" t="s">
        <v>297</v>
      </c>
      <c r="D629" t="s">
        <v>6110</v>
      </c>
      <c r="E629" t="s">
        <v>6111</v>
      </c>
      <c r="F629" t="s">
        <v>6112</v>
      </c>
      <c r="G629">
        <v>9</v>
      </c>
      <c r="H629" s="72" t="s">
        <v>5936</v>
      </c>
      <c r="I629" s="72" t="s">
        <v>182</v>
      </c>
      <c r="J629" s="72" t="s">
        <v>183</v>
      </c>
      <c r="K629" s="72" t="s">
        <v>184</v>
      </c>
      <c r="L629" s="72" t="s">
        <v>3297</v>
      </c>
      <c r="M629" s="72" t="s">
        <v>6113</v>
      </c>
      <c r="N629" s="72"/>
      <c r="O629" s="72"/>
      <c r="P629" s="72" t="s">
        <v>6114</v>
      </c>
      <c r="Q629" s="72" t="s">
        <v>6115</v>
      </c>
      <c r="R629" s="72" t="s">
        <v>1249</v>
      </c>
      <c r="S629" s="72" t="s">
        <v>6116</v>
      </c>
      <c r="T629" s="72" t="s">
        <v>6117</v>
      </c>
      <c r="U629" s="72" t="s">
        <v>251</v>
      </c>
      <c r="V629" s="72" t="s">
        <v>176</v>
      </c>
      <c r="W629">
        <v>30</v>
      </c>
      <c r="X629">
        <v>30</v>
      </c>
      <c r="Y629">
        <v>0</v>
      </c>
      <c r="Z629">
        <v>150</v>
      </c>
      <c r="AA629">
        <v>150</v>
      </c>
      <c r="AB629">
        <v>0</v>
      </c>
      <c r="AC629" s="72" t="s">
        <v>191</v>
      </c>
      <c r="AD629" s="72" t="s">
        <v>192</v>
      </c>
      <c r="AE629" s="72" t="s">
        <v>176</v>
      </c>
      <c r="AF629" s="81" t="str">
        <f t="shared" si="36"/>
        <v>Afridev Handpump</v>
      </c>
      <c r="AG629" s="72" t="s">
        <v>193</v>
      </c>
      <c r="AH629" s="72" t="s">
        <v>191</v>
      </c>
      <c r="AI629" s="72" t="s">
        <v>16432</v>
      </c>
      <c r="AL629" t="str">
        <f t="shared" si="37"/>
        <v>Protected</v>
      </c>
      <c r="AM629">
        <v>2000</v>
      </c>
      <c r="AN629" s="72" t="s">
        <v>191</v>
      </c>
      <c r="AQ629" t="str">
        <f t="shared" si="38"/>
        <v xml:space="preserve">Normal </v>
      </c>
      <c r="AR629" s="72" t="s">
        <v>194</v>
      </c>
      <c r="AU629" s="72" t="s">
        <v>195</v>
      </c>
      <c r="AV629" s="72" t="s">
        <v>194</v>
      </c>
      <c r="AY629" s="72" t="s">
        <v>191</v>
      </c>
      <c r="AZ629">
        <v>1027</v>
      </c>
      <c r="BA629" s="72" t="s">
        <v>93</v>
      </c>
      <c r="BB629" s="72" t="s">
        <v>194</v>
      </c>
      <c r="BD629" s="72" t="s">
        <v>191</v>
      </c>
      <c r="BE629" s="73">
        <v>0.7</v>
      </c>
      <c r="BF629" s="72" t="s">
        <v>194</v>
      </c>
      <c r="BG629" s="80" t="s">
        <v>196</v>
      </c>
      <c r="BI629" s="81" t="str">
        <f t="shared" si="39"/>
        <v xml:space="preserve">Turbidity </v>
      </c>
      <c r="BN629">
        <v>80</v>
      </c>
      <c r="BO629">
        <v>24</v>
      </c>
      <c r="BP629" s="72" t="s">
        <v>194</v>
      </c>
      <c r="BR629" s="72" t="s">
        <v>194</v>
      </c>
      <c r="BT629">
        <v>20</v>
      </c>
      <c r="BU629">
        <v>7</v>
      </c>
      <c r="BV629" s="72" t="s">
        <v>191</v>
      </c>
      <c r="BW629" s="72" t="s">
        <v>197</v>
      </c>
      <c r="BX629" t="s">
        <v>6118</v>
      </c>
    </row>
    <row r="630" spans="1:76" x14ac:dyDescent="0.45">
      <c r="A630" t="s">
        <v>6119</v>
      </c>
      <c r="B630" t="s">
        <v>176</v>
      </c>
      <c r="C630" t="s">
        <v>200</v>
      </c>
      <c r="D630" t="s">
        <v>6120</v>
      </c>
      <c r="E630" t="s">
        <v>6121</v>
      </c>
      <c r="F630" t="s">
        <v>6122</v>
      </c>
      <c r="G630">
        <v>9</v>
      </c>
      <c r="H630" s="72" t="s">
        <v>5936</v>
      </c>
      <c r="I630" s="72" t="s">
        <v>182</v>
      </c>
      <c r="J630" s="72" t="s">
        <v>183</v>
      </c>
      <c r="K630" s="72" t="s">
        <v>4888</v>
      </c>
      <c r="L630" s="72" t="s">
        <v>6123</v>
      </c>
      <c r="M630" s="72" t="s">
        <v>6123</v>
      </c>
      <c r="N630" s="72"/>
      <c r="O630" s="72"/>
      <c r="P630" s="72" t="s">
        <v>6124</v>
      </c>
      <c r="Q630" s="72" t="s">
        <v>6125</v>
      </c>
      <c r="R630" s="72" t="s">
        <v>4768</v>
      </c>
      <c r="S630" s="72" t="s">
        <v>6126</v>
      </c>
      <c r="T630" s="72" t="s">
        <v>6127</v>
      </c>
      <c r="U630" s="72" t="s">
        <v>478</v>
      </c>
      <c r="V630" s="72" t="s">
        <v>176</v>
      </c>
      <c r="W630">
        <v>168</v>
      </c>
      <c r="X630">
        <v>168</v>
      </c>
      <c r="Y630">
        <v>0</v>
      </c>
      <c r="Z630">
        <v>340</v>
      </c>
      <c r="AA630">
        <v>340</v>
      </c>
      <c r="AB630">
        <v>0</v>
      </c>
      <c r="AC630" s="72" t="s">
        <v>191</v>
      </c>
      <c r="AD630" s="72" t="s">
        <v>192</v>
      </c>
      <c r="AE630" s="72" t="s">
        <v>176</v>
      </c>
      <c r="AF630" s="81" t="str">
        <f t="shared" si="36"/>
        <v>Afridev Handpump</v>
      </c>
      <c r="AG630" s="72" t="s">
        <v>193</v>
      </c>
      <c r="AH630" s="72" t="s">
        <v>191</v>
      </c>
      <c r="AI630" s="72" t="s">
        <v>16432</v>
      </c>
      <c r="AL630" t="str">
        <f t="shared" si="37"/>
        <v>Protected</v>
      </c>
      <c r="AM630">
        <v>1999</v>
      </c>
      <c r="AN630" s="72" t="s">
        <v>191</v>
      </c>
      <c r="AQ630" t="str">
        <f t="shared" si="38"/>
        <v xml:space="preserve">Normal </v>
      </c>
      <c r="AR630" s="72" t="s">
        <v>191</v>
      </c>
      <c r="AS630">
        <v>1</v>
      </c>
      <c r="AT630">
        <v>2</v>
      </c>
      <c r="AU630" s="72" t="s">
        <v>195</v>
      </c>
      <c r="AV630" s="72" t="s">
        <v>194</v>
      </c>
      <c r="AY630" s="72" t="s">
        <v>191</v>
      </c>
      <c r="AZ630">
        <v>336</v>
      </c>
      <c r="BA630" s="72" t="s">
        <v>93</v>
      </c>
      <c r="BB630" s="72" t="s">
        <v>194</v>
      </c>
      <c r="BD630" s="72" t="s">
        <v>191</v>
      </c>
      <c r="BE630" s="73">
        <v>0.2</v>
      </c>
      <c r="BF630" s="72" t="s">
        <v>194</v>
      </c>
      <c r="BG630" s="80" t="s">
        <v>196</v>
      </c>
      <c r="BI630" s="81" t="str">
        <f t="shared" si="39"/>
        <v xml:space="preserve">Turbidity </v>
      </c>
      <c r="BN630">
        <v>56</v>
      </c>
      <c r="BO630">
        <v>24</v>
      </c>
      <c r="BP630" s="72" t="s">
        <v>194</v>
      </c>
      <c r="BR630" s="72" t="s">
        <v>194</v>
      </c>
      <c r="BT630">
        <v>40</v>
      </c>
      <c r="BU630">
        <v>6</v>
      </c>
      <c r="BV630" s="72" t="s">
        <v>191</v>
      </c>
      <c r="BW630" s="72" t="s">
        <v>197</v>
      </c>
      <c r="BX630" t="s">
        <v>6128</v>
      </c>
    </row>
    <row r="631" spans="1:76" x14ac:dyDescent="0.45">
      <c r="A631" t="s">
        <v>6129</v>
      </c>
      <c r="B631" t="s">
        <v>176</v>
      </c>
      <c r="C631" t="s">
        <v>297</v>
      </c>
      <c r="D631" t="s">
        <v>6130</v>
      </c>
      <c r="E631" t="s">
        <v>6131</v>
      </c>
      <c r="F631" t="s">
        <v>6132</v>
      </c>
      <c r="G631">
        <v>9</v>
      </c>
      <c r="H631" s="72" t="s">
        <v>5936</v>
      </c>
      <c r="I631" s="72" t="s">
        <v>182</v>
      </c>
      <c r="J631" s="72" t="s">
        <v>183</v>
      </c>
      <c r="K631" s="72" t="s">
        <v>184</v>
      </c>
      <c r="L631" s="72" t="s">
        <v>3297</v>
      </c>
      <c r="M631" s="72" t="s">
        <v>6113</v>
      </c>
      <c r="N631" s="72"/>
      <c r="O631" s="72"/>
      <c r="P631" s="72" t="s">
        <v>6133</v>
      </c>
      <c r="Q631" s="72" t="s">
        <v>6134</v>
      </c>
      <c r="R631" s="72" t="s">
        <v>5776</v>
      </c>
      <c r="S631" s="72" t="s">
        <v>6135</v>
      </c>
      <c r="T631" s="72" t="s">
        <v>6136</v>
      </c>
      <c r="U631" s="72" t="s">
        <v>251</v>
      </c>
      <c r="V631" s="72" t="s">
        <v>176</v>
      </c>
      <c r="W631">
        <v>40</v>
      </c>
      <c r="X631">
        <v>40</v>
      </c>
      <c r="Y631">
        <v>0</v>
      </c>
      <c r="Z631">
        <v>200</v>
      </c>
      <c r="AA631">
        <v>200</v>
      </c>
      <c r="AB631">
        <v>0</v>
      </c>
      <c r="AC631" s="72" t="s">
        <v>191</v>
      </c>
      <c r="AD631" s="72" t="s">
        <v>192</v>
      </c>
      <c r="AE631" s="72" t="s">
        <v>176</v>
      </c>
      <c r="AF631" s="81" t="str">
        <f t="shared" si="36"/>
        <v>Afridev Handpump</v>
      </c>
      <c r="AG631" s="72" t="s">
        <v>193</v>
      </c>
      <c r="AH631" s="72" t="s">
        <v>191</v>
      </c>
      <c r="AI631" s="72" t="s">
        <v>16432</v>
      </c>
      <c r="AL631" t="str">
        <f t="shared" si="37"/>
        <v>Protected</v>
      </c>
      <c r="AM631">
        <v>2013</v>
      </c>
      <c r="AN631" s="72" t="s">
        <v>191</v>
      </c>
      <c r="AQ631" t="str">
        <f t="shared" si="38"/>
        <v xml:space="preserve">Normal </v>
      </c>
      <c r="AR631" s="72" t="s">
        <v>194</v>
      </c>
      <c r="AU631" s="72" t="s">
        <v>195</v>
      </c>
      <c r="AV631" s="72" t="s">
        <v>194</v>
      </c>
      <c r="AY631" s="72" t="s">
        <v>191</v>
      </c>
      <c r="AZ631">
        <v>1028</v>
      </c>
      <c r="BA631" s="72" t="s">
        <v>93</v>
      </c>
      <c r="BB631" s="72" t="s">
        <v>194</v>
      </c>
      <c r="BD631" s="72" t="s">
        <v>191</v>
      </c>
      <c r="BE631" s="73">
        <v>0.24</v>
      </c>
      <c r="BF631" s="72" t="s">
        <v>194</v>
      </c>
      <c r="BG631" s="80" t="s">
        <v>196</v>
      </c>
      <c r="BI631" s="81" t="str">
        <f t="shared" si="39"/>
        <v xml:space="preserve">Turbidity </v>
      </c>
      <c r="BN631">
        <v>69</v>
      </c>
      <c r="BO631">
        <v>24</v>
      </c>
      <c r="BP631" s="72" t="s">
        <v>194</v>
      </c>
      <c r="BR631" s="72" t="s">
        <v>194</v>
      </c>
      <c r="BT631">
        <v>20</v>
      </c>
      <c r="BU631">
        <v>10</v>
      </c>
      <c r="BV631" s="72" t="s">
        <v>191</v>
      </c>
      <c r="BW631" s="72" t="s">
        <v>197</v>
      </c>
      <c r="BX631" t="s">
        <v>6137</v>
      </c>
    </row>
    <row r="632" spans="1:76" x14ac:dyDescent="0.45">
      <c r="A632" t="s">
        <v>6138</v>
      </c>
      <c r="B632" t="s">
        <v>176</v>
      </c>
      <c r="C632" t="s">
        <v>254</v>
      </c>
      <c r="D632" t="s">
        <v>6139</v>
      </c>
      <c r="E632" t="s">
        <v>6140</v>
      </c>
      <c r="F632" t="s">
        <v>6141</v>
      </c>
      <c r="G632">
        <v>9</v>
      </c>
      <c r="H632" s="72" t="s">
        <v>5936</v>
      </c>
      <c r="I632" s="72" t="s">
        <v>182</v>
      </c>
      <c r="J632" s="72" t="s">
        <v>183</v>
      </c>
      <c r="K632" s="72" t="s">
        <v>4888</v>
      </c>
      <c r="L632" s="72" t="s">
        <v>3511</v>
      </c>
      <c r="M632" s="72" t="s">
        <v>5784</v>
      </c>
      <c r="N632" s="72"/>
      <c r="O632" s="72"/>
      <c r="P632" s="72" t="s">
        <v>6142</v>
      </c>
      <c r="Q632" s="72" t="s">
        <v>6143</v>
      </c>
      <c r="R632" s="72" t="s">
        <v>6144</v>
      </c>
      <c r="S632" s="72" t="s">
        <v>6145</v>
      </c>
      <c r="T632" s="72"/>
      <c r="U632" s="72" t="s">
        <v>176</v>
      </c>
      <c r="V632" s="72" t="s">
        <v>2726</v>
      </c>
      <c r="W632">
        <v>181</v>
      </c>
      <c r="X632">
        <v>171</v>
      </c>
      <c r="Y632">
        <v>10</v>
      </c>
      <c r="Z632">
        <v>30</v>
      </c>
      <c r="AA632">
        <v>855</v>
      </c>
      <c r="AB632">
        <v>50</v>
      </c>
      <c r="AC632" s="72" t="s">
        <v>194</v>
      </c>
      <c r="AF632" s="81" t="str">
        <f t="shared" si="36"/>
        <v/>
      </c>
      <c r="AJ632" s="72" t="s">
        <v>867</v>
      </c>
      <c r="AK632" s="72" t="s">
        <v>176</v>
      </c>
      <c r="AL632" t="str">
        <f t="shared" si="37"/>
        <v>Unprotected well</v>
      </c>
      <c r="AQ632" t="str">
        <f t="shared" si="38"/>
        <v xml:space="preserve"> </v>
      </c>
      <c r="BE632"/>
      <c r="BI632" s="81" t="str">
        <f t="shared" si="39"/>
        <v xml:space="preserve"> </v>
      </c>
      <c r="BX632" t="s">
        <v>6146</v>
      </c>
    </row>
    <row r="633" spans="1:76" x14ac:dyDescent="0.45">
      <c r="A633" t="s">
        <v>6147</v>
      </c>
      <c r="B633" t="s">
        <v>176</v>
      </c>
      <c r="C633" t="s">
        <v>943</v>
      </c>
      <c r="D633" t="s">
        <v>6148</v>
      </c>
      <c r="E633" t="s">
        <v>6149</v>
      </c>
      <c r="F633" t="s">
        <v>6150</v>
      </c>
      <c r="G633">
        <v>9</v>
      </c>
      <c r="H633" s="72" t="s">
        <v>5936</v>
      </c>
      <c r="I633" s="72" t="s">
        <v>182</v>
      </c>
      <c r="J633" s="72" t="s">
        <v>183</v>
      </c>
      <c r="K633" s="72" t="s">
        <v>4744</v>
      </c>
      <c r="L633" s="72" t="s">
        <v>5691</v>
      </c>
      <c r="M633" s="72" t="s">
        <v>5946</v>
      </c>
      <c r="N633" s="72"/>
      <c r="O633" s="72"/>
      <c r="P633" s="72" t="s">
        <v>6151</v>
      </c>
      <c r="Q633" s="72" t="s">
        <v>6152</v>
      </c>
      <c r="R633" s="72" t="s">
        <v>4609</v>
      </c>
      <c r="S633" s="72" t="s">
        <v>6153</v>
      </c>
      <c r="T633" s="72" t="s">
        <v>6154</v>
      </c>
      <c r="U633" s="72" t="s">
        <v>251</v>
      </c>
      <c r="V633" s="72" t="s">
        <v>176</v>
      </c>
      <c r="W633">
        <v>230</v>
      </c>
      <c r="X633">
        <v>174</v>
      </c>
      <c r="Y633">
        <v>58</v>
      </c>
      <c r="Z633">
        <v>290</v>
      </c>
      <c r="AA633">
        <v>870</v>
      </c>
      <c r="AB633">
        <v>290</v>
      </c>
      <c r="AC633" s="72" t="s">
        <v>191</v>
      </c>
      <c r="AD633" s="72" t="s">
        <v>192</v>
      </c>
      <c r="AE633" s="72" t="s">
        <v>176</v>
      </c>
      <c r="AF633" s="81" t="str">
        <f t="shared" si="36"/>
        <v>Afridev Handpump</v>
      </c>
      <c r="AG633" s="72" t="s">
        <v>193</v>
      </c>
      <c r="AH633" s="72" t="s">
        <v>191</v>
      </c>
      <c r="AI633" s="72" t="s">
        <v>16432</v>
      </c>
      <c r="AL633" t="str">
        <f t="shared" si="37"/>
        <v>Protected</v>
      </c>
      <c r="AM633">
        <v>2019</v>
      </c>
      <c r="AN633" s="72" t="s">
        <v>191</v>
      </c>
      <c r="AQ633" t="str">
        <f t="shared" si="38"/>
        <v xml:space="preserve">Normal </v>
      </c>
      <c r="AR633" s="72" t="s">
        <v>194</v>
      </c>
      <c r="AU633" s="72" t="s">
        <v>195</v>
      </c>
      <c r="AV633" s="72" t="s">
        <v>194</v>
      </c>
      <c r="AY633" s="72" t="s">
        <v>191</v>
      </c>
      <c r="AZ633">
        <v>24</v>
      </c>
      <c r="BA633" s="72" t="s">
        <v>93</v>
      </c>
      <c r="BB633" s="72" t="s">
        <v>194</v>
      </c>
      <c r="BD633" s="72" t="s">
        <v>191</v>
      </c>
      <c r="BE633" s="73">
        <v>0.15</v>
      </c>
      <c r="BF633" s="72" t="s">
        <v>191</v>
      </c>
      <c r="BG633" s="72" t="s">
        <v>196</v>
      </c>
      <c r="BH633" s="72" t="s">
        <v>176</v>
      </c>
      <c r="BI633" s="81" t="str">
        <f t="shared" si="39"/>
        <v xml:space="preserve">Turbidity </v>
      </c>
      <c r="BJ633" s="72" t="s">
        <v>191</v>
      </c>
      <c r="BN633">
        <v>90</v>
      </c>
      <c r="BO633">
        <v>24</v>
      </c>
      <c r="BP633" s="72" t="s">
        <v>194</v>
      </c>
      <c r="BR633" s="72" t="s">
        <v>194</v>
      </c>
      <c r="BT633">
        <v>20</v>
      </c>
      <c r="BU633">
        <v>4</v>
      </c>
      <c r="BV633" s="72" t="s">
        <v>191</v>
      </c>
      <c r="BW633" s="72" t="s">
        <v>197</v>
      </c>
      <c r="BX633" t="s">
        <v>6155</v>
      </c>
    </row>
    <row r="634" spans="1:76" x14ac:dyDescent="0.45">
      <c r="A634" t="s">
        <v>6156</v>
      </c>
      <c r="B634" t="s">
        <v>176</v>
      </c>
      <c r="C634" t="s">
        <v>216</v>
      </c>
      <c r="D634" t="s">
        <v>6157</v>
      </c>
      <c r="E634" t="s">
        <v>6158</v>
      </c>
      <c r="F634" t="s">
        <v>6159</v>
      </c>
      <c r="G634">
        <v>9</v>
      </c>
      <c r="H634" s="72" t="s">
        <v>5936</v>
      </c>
      <c r="I634" s="72" t="s">
        <v>182</v>
      </c>
      <c r="J634" s="72" t="s">
        <v>183</v>
      </c>
      <c r="K634" s="72" t="s">
        <v>825</v>
      </c>
      <c r="L634" s="72" t="s">
        <v>6039</v>
      </c>
      <c r="M634" s="72" t="s">
        <v>6160</v>
      </c>
      <c r="N634" s="72"/>
      <c r="O634" s="72"/>
      <c r="P634" s="72" t="s">
        <v>6161</v>
      </c>
      <c r="Q634" s="72" t="s">
        <v>6162</v>
      </c>
      <c r="R634" s="72" t="s">
        <v>5702</v>
      </c>
      <c r="S634" s="72" t="s">
        <v>6163</v>
      </c>
      <c r="T634" s="72" t="s">
        <v>6164</v>
      </c>
      <c r="U634" s="72" t="s">
        <v>190</v>
      </c>
      <c r="V634" s="72" t="s">
        <v>176</v>
      </c>
      <c r="W634">
        <v>195</v>
      </c>
      <c r="X634">
        <v>195</v>
      </c>
      <c r="Y634">
        <v>0</v>
      </c>
      <c r="Z634">
        <v>975</v>
      </c>
      <c r="AA634">
        <v>975</v>
      </c>
      <c r="AB634">
        <v>0</v>
      </c>
      <c r="AC634" s="72" t="s">
        <v>191</v>
      </c>
      <c r="AD634" s="72" t="s">
        <v>192</v>
      </c>
      <c r="AE634" s="72" t="s">
        <v>176</v>
      </c>
      <c r="AF634" s="81" t="str">
        <f t="shared" si="36"/>
        <v>Afridev Handpump</v>
      </c>
      <c r="AG634" s="72" t="s">
        <v>193</v>
      </c>
      <c r="AH634" s="72" t="s">
        <v>191</v>
      </c>
      <c r="AI634" s="72" t="s">
        <v>16432</v>
      </c>
      <c r="AL634" t="str">
        <f t="shared" si="37"/>
        <v>Protected</v>
      </c>
      <c r="AM634">
        <v>2016</v>
      </c>
      <c r="AN634" s="72" t="s">
        <v>191</v>
      </c>
      <c r="AQ634" t="str">
        <f t="shared" si="38"/>
        <v xml:space="preserve">Poor </v>
      </c>
      <c r="AR634" s="72" t="s">
        <v>191</v>
      </c>
      <c r="AS634">
        <v>3</v>
      </c>
      <c r="AT634">
        <v>2</v>
      </c>
      <c r="AU634" s="72" t="s">
        <v>195</v>
      </c>
      <c r="AV634" s="72" t="s">
        <v>194</v>
      </c>
      <c r="AY634" s="72" t="s">
        <v>191</v>
      </c>
      <c r="AZ634">
        <v>940</v>
      </c>
      <c r="BA634" s="72" t="s">
        <v>93</v>
      </c>
      <c r="BB634" s="72" t="s">
        <v>194</v>
      </c>
      <c r="BD634" s="72" t="s">
        <v>191</v>
      </c>
      <c r="BE634" s="73">
        <v>0.21</v>
      </c>
      <c r="BF634" s="72" t="s">
        <v>191</v>
      </c>
      <c r="BG634" s="72" t="s">
        <v>196</v>
      </c>
      <c r="BH634" s="72" t="s">
        <v>176</v>
      </c>
      <c r="BI634" s="81" t="str">
        <f t="shared" si="39"/>
        <v xml:space="preserve">Turbidity </v>
      </c>
      <c r="BJ634" s="72" t="s">
        <v>191</v>
      </c>
      <c r="BN634">
        <v>279</v>
      </c>
      <c r="BO634">
        <v>24</v>
      </c>
      <c r="BP634" s="72" t="s">
        <v>194</v>
      </c>
      <c r="BR634" s="72" t="s">
        <v>194</v>
      </c>
      <c r="BT634">
        <v>20</v>
      </c>
      <c r="BU634">
        <v>7</v>
      </c>
      <c r="BV634" s="72" t="s">
        <v>194</v>
      </c>
      <c r="BW634" s="72" t="s">
        <v>227</v>
      </c>
      <c r="BX634" t="s">
        <v>6165</v>
      </c>
    </row>
    <row r="635" spans="1:76" x14ac:dyDescent="0.45">
      <c r="A635" t="s">
        <v>6166</v>
      </c>
      <c r="B635" t="s">
        <v>176</v>
      </c>
      <c r="C635" t="s">
        <v>216</v>
      </c>
      <c r="D635" t="s">
        <v>6167</v>
      </c>
      <c r="E635" t="s">
        <v>6168</v>
      </c>
      <c r="F635" t="s">
        <v>6169</v>
      </c>
      <c r="G635">
        <v>9</v>
      </c>
      <c r="H635" s="72" t="s">
        <v>5936</v>
      </c>
      <c r="I635" s="72" t="s">
        <v>182</v>
      </c>
      <c r="J635" s="72" t="s">
        <v>183</v>
      </c>
      <c r="K635" s="72" t="s">
        <v>825</v>
      </c>
      <c r="L635" s="72" t="s">
        <v>6039</v>
      </c>
      <c r="M635" s="72" t="s">
        <v>6160</v>
      </c>
      <c r="N635" s="72"/>
      <c r="O635" s="72"/>
      <c r="P635" s="72" t="s">
        <v>6170</v>
      </c>
      <c r="Q635" s="72" t="s">
        <v>6171</v>
      </c>
      <c r="R635" s="72" t="s">
        <v>5410</v>
      </c>
      <c r="S635" s="72" t="s">
        <v>6172</v>
      </c>
      <c r="T635" s="72" t="s">
        <v>6164</v>
      </c>
      <c r="U635" s="72" t="s">
        <v>251</v>
      </c>
      <c r="V635" s="72" t="s">
        <v>176</v>
      </c>
      <c r="W635">
        <v>195</v>
      </c>
      <c r="X635">
        <v>195</v>
      </c>
      <c r="Y635">
        <v>0</v>
      </c>
      <c r="Z635">
        <v>190</v>
      </c>
      <c r="AA635">
        <v>975</v>
      </c>
      <c r="AB635">
        <v>0</v>
      </c>
      <c r="AC635" s="72" t="s">
        <v>191</v>
      </c>
      <c r="AD635" s="72" t="s">
        <v>192</v>
      </c>
      <c r="AE635" s="72" t="s">
        <v>176</v>
      </c>
      <c r="AF635" s="81" t="str">
        <f t="shared" si="36"/>
        <v>Afridev Handpump</v>
      </c>
      <c r="AG635" s="72" t="s">
        <v>193</v>
      </c>
      <c r="AH635" s="72" t="s">
        <v>191</v>
      </c>
      <c r="AI635" s="72" t="s">
        <v>16432</v>
      </c>
      <c r="AL635" t="str">
        <f t="shared" si="37"/>
        <v>Protected</v>
      </c>
      <c r="AM635">
        <v>1997</v>
      </c>
      <c r="AN635" s="72" t="s">
        <v>194</v>
      </c>
      <c r="AO635" s="72" t="s">
        <v>549</v>
      </c>
      <c r="AP635" s="72" t="s">
        <v>176</v>
      </c>
      <c r="AQ635" t="str">
        <f t="shared" si="38"/>
        <v>Does not function Non functioning water point</v>
      </c>
      <c r="AR635" s="72" t="s">
        <v>191</v>
      </c>
      <c r="AS635">
        <v>3</v>
      </c>
      <c r="AT635">
        <v>7</v>
      </c>
      <c r="AU635" s="72" t="s">
        <v>194</v>
      </c>
      <c r="AV635" s="72" t="s">
        <v>194</v>
      </c>
      <c r="AY635" s="72" t="s">
        <v>194</v>
      </c>
      <c r="BB635" s="72" t="s">
        <v>194</v>
      </c>
      <c r="BD635" s="72" t="s">
        <v>194</v>
      </c>
      <c r="BE635"/>
      <c r="BF635" s="72" t="s">
        <v>194</v>
      </c>
      <c r="BG635" s="80" t="s">
        <v>196</v>
      </c>
      <c r="BI635" s="81" t="str">
        <f t="shared" si="39"/>
        <v xml:space="preserve">Turbidity </v>
      </c>
      <c r="BN635">
        <v>0</v>
      </c>
      <c r="BO635">
        <v>0</v>
      </c>
      <c r="BP635" s="72" t="s">
        <v>194</v>
      </c>
      <c r="BR635" s="72" t="s">
        <v>194</v>
      </c>
      <c r="BT635">
        <v>0</v>
      </c>
      <c r="BU635">
        <v>0</v>
      </c>
      <c r="BV635" s="72" t="s">
        <v>194</v>
      </c>
      <c r="BW635" s="72" t="s">
        <v>550</v>
      </c>
      <c r="BX635" t="s">
        <v>6173</v>
      </c>
    </row>
    <row r="636" spans="1:76" x14ac:dyDescent="0.45">
      <c r="A636" t="s">
        <v>6174</v>
      </c>
      <c r="B636" t="s">
        <v>176</v>
      </c>
      <c r="C636" t="s">
        <v>996</v>
      </c>
      <c r="D636" t="s">
        <v>6175</v>
      </c>
      <c r="E636" t="s">
        <v>6176</v>
      </c>
      <c r="F636" t="s">
        <v>342</v>
      </c>
      <c r="G636">
        <v>9</v>
      </c>
      <c r="H636" s="72" t="s">
        <v>5936</v>
      </c>
      <c r="I636" s="72" t="s">
        <v>182</v>
      </c>
      <c r="J636" s="72" t="s">
        <v>183</v>
      </c>
      <c r="K636" s="72" t="s">
        <v>825</v>
      </c>
      <c r="L636" s="72" t="s">
        <v>6039</v>
      </c>
      <c r="M636" s="72" t="s">
        <v>6177</v>
      </c>
      <c r="N636" s="72"/>
      <c r="O636" s="72"/>
      <c r="P636" s="72" t="s">
        <v>6178</v>
      </c>
      <c r="Q636" s="72" t="s">
        <v>6179</v>
      </c>
      <c r="R636" s="72" t="s">
        <v>4115</v>
      </c>
      <c r="S636" s="72" t="s">
        <v>6180</v>
      </c>
      <c r="T636" s="72" t="s">
        <v>6181</v>
      </c>
      <c r="U636" s="72" t="s">
        <v>251</v>
      </c>
      <c r="V636" s="72" t="s">
        <v>176</v>
      </c>
      <c r="W636">
        <v>230</v>
      </c>
      <c r="X636">
        <v>70</v>
      </c>
      <c r="Y636">
        <v>160</v>
      </c>
      <c r="Z636">
        <v>800</v>
      </c>
      <c r="AA636">
        <v>350</v>
      </c>
      <c r="AB636">
        <v>800</v>
      </c>
      <c r="AC636" s="72" t="s">
        <v>191</v>
      </c>
      <c r="AD636" s="72" t="s">
        <v>192</v>
      </c>
      <c r="AE636" s="72" t="s">
        <v>176</v>
      </c>
      <c r="AF636" s="81" t="str">
        <f t="shared" si="36"/>
        <v>Afridev Handpump</v>
      </c>
      <c r="AG636" s="72" t="s">
        <v>193</v>
      </c>
      <c r="AH636" s="72" t="s">
        <v>191</v>
      </c>
      <c r="AI636" s="72" t="s">
        <v>16432</v>
      </c>
      <c r="AL636" t="str">
        <f t="shared" si="37"/>
        <v>Protected</v>
      </c>
      <c r="AM636">
        <v>2007</v>
      </c>
      <c r="AN636" s="72" t="s">
        <v>194</v>
      </c>
      <c r="AO636" s="72" t="s">
        <v>549</v>
      </c>
      <c r="AP636" s="72" t="s">
        <v>176</v>
      </c>
      <c r="AQ636" t="str">
        <f t="shared" si="38"/>
        <v>Does not function Non functioning water point</v>
      </c>
      <c r="AR636" s="72" t="s">
        <v>191</v>
      </c>
      <c r="AS636">
        <v>1</v>
      </c>
      <c r="AT636">
        <v>18</v>
      </c>
      <c r="AU636" s="72" t="s">
        <v>194</v>
      </c>
      <c r="AV636" s="72" t="s">
        <v>194</v>
      </c>
      <c r="AY636" s="72" t="s">
        <v>194</v>
      </c>
      <c r="BB636" s="72" t="s">
        <v>194</v>
      </c>
      <c r="BD636" s="72" t="s">
        <v>194</v>
      </c>
      <c r="BE636"/>
      <c r="BF636" s="72" t="s">
        <v>194</v>
      </c>
      <c r="BG636" s="80" t="s">
        <v>196</v>
      </c>
      <c r="BI636" s="81" t="str">
        <f t="shared" si="39"/>
        <v xml:space="preserve">Turbidity </v>
      </c>
      <c r="BN636">
        <v>0</v>
      </c>
      <c r="BO636">
        <v>0</v>
      </c>
      <c r="BP636" s="72" t="s">
        <v>194</v>
      </c>
      <c r="BR636" s="72" t="s">
        <v>194</v>
      </c>
      <c r="BT636">
        <v>0</v>
      </c>
      <c r="BU636">
        <v>0</v>
      </c>
      <c r="BV636" s="72" t="s">
        <v>194</v>
      </c>
      <c r="BW636" s="72" t="s">
        <v>550</v>
      </c>
      <c r="BX636" t="s">
        <v>6182</v>
      </c>
    </row>
    <row r="637" spans="1:76" x14ac:dyDescent="0.45">
      <c r="A637" t="s">
        <v>6183</v>
      </c>
      <c r="B637" t="s">
        <v>176</v>
      </c>
      <c r="C637" t="s">
        <v>216</v>
      </c>
      <c r="D637" t="s">
        <v>6184</v>
      </c>
      <c r="E637" t="s">
        <v>6185</v>
      </c>
      <c r="F637" t="s">
        <v>6186</v>
      </c>
      <c r="G637">
        <v>9</v>
      </c>
      <c r="H637" s="72" t="s">
        <v>5936</v>
      </c>
      <c r="I637" s="72" t="s">
        <v>182</v>
      </c>
      <c r="J637" s="72" t="s">
        <v>183</v>
      </c>
      <c r="K637" s="72" t="s">
        <v>825</v>
      </c>
      <c r="L637" s="72" t="s">
        <v>6039</v>
      </c>
      <c r="M637" s="72" t="s">
        <v>6187</v>
      </c>
      <c r="N637" s="72"/>
      <c r="O637" s="72"/>
      <c r="P637" s="72" t="s">
        <v>6188</v>
      </c>
      <c r="Q637" s="72" t="s">
        <v>6189</v>
      </c>
      <c r="R637" s="72" t="s">
        <v>6190</v>
      </c>
      <c r="S637" s="72" t="s">
        <v>6191</v>
      </c>
      <c r="T637" s="72" t="s">
        <v>6192</v>
      </c>
      <c r="U637" s="72" t="s">
        <v>251</v>
      </c>
      <c r="V637" s="72" t="s">
        <v>176</v>
      </c>
      <c r="W637">
        <v>80</v>
      </c>
      <c r="X637">
        <v>80</v>
      </c>
      <c r="Y637">
        <v>0</v>
      </c>
      <c r="Z637">
        <v>400</v>
      </c>
      <c r="AA637">
        <v>400</v>
      </c>
      <c r="AB637">
        <v>0</v>
      </c>
      <c r="AC637" s="72" t="s">
        <v>191</v>
      </c>
      <c r="AD637" s="72" t="s">
        <v>192</v>
      </c>
      <c r="AE637" s="72" t="s">
        <v>176</v>
      </c>
      <c r="AF637" s="81" t="str">
        <f t="shared" si="36"/>
        <v>Afridev Handpump</v>
      </c>
      <c r="AG637" s="72" t="s">
        <v>193</v>
      </c>
      <c r="AH637" s="72" t="s">
        <v>191</v>
      </c>
      <c r="AI637" s="72" t="s">
        <v>16432</v>
      </c>
      <c r="AL637" t="str">
        <f t="shared" si="37"/>
        <v>Protected</v>
      </c>
      <c r="AM637">
        <v>1997</v>
      </c>
      <c r="AN637" s="72" t="s">
        <v>191</v>
      </c>
      <c r="AQ637" t="str">
        <f t="shared" si="38"/>
        <v xml:space="preserve">Normal </v>
      </c>
      <c r="AR637" s="72" t="s">
        <v>191</v>
      </c>
      <c r="AS637">
        <v>5</v>
      </c>
      <c r="AT637">
        <v>7</v>
      </c>
      <c r="AU637" s="72" t="s">
        <v>195</v>
      </c>
      <c r="AV637" s="72" t="s">
        <v>194</v>
      </c>
      <c r="AY637" s="72" t="s">
        <v>191</v>
      </c>
      <c r="AZ637">
        <v>941</v>
      </c>
      <c r="BA637" s="72" t="s">
        <v>93</v>
      </c>
      <c r="BB637" s="72" t="s">
        <v>194</v>
      </c>
      <c r="BD637" s="72" t="s">
        <v>191</v>
      </c>
      <c r="BE637" s="73">
        <v>0.19</v>
      </c>
      <c r="BF637" s="72" t="s">
        <v>191</v>
      </c>
      <c r="BG637" s="72" t="s">
        <v>196</v>
      </c>
      <c r="BH637" s="72" t="s">
        <v>176</v>
      </c>
      <c r="BI637" s="81" t="str">
        <f t="shared" si="39"/>
        <v xml:space="preserve">Turbidity </v>
      </c>
      <c r="BJ637" s="72" t="s">
        <v>191</v>
      </c>
      <c r="BN637">
        <v>98</v>
      </c>
      <c r="BO637">
        <v>24</v>
      </c>
      <c r="BP637" s="72" t="s">
        <v>194</v>
      </c>
      <c r="BR637" s="72" t="s">
        <v>194</v>
      </c>
      <c r="BT637">
        <v>20</v>
      </c>
      <c r="BU637">
        <v>5</v>
      </c>
      <c r="BV637" s="72" t="s">
        <v>191</v>
      </c>
      <c r="BW637" s="72" t="s">
        <v>197</v>
      </c>
      <c r="BX637" t="s">
        <v>6193</v>
      </c>
    </row>
    <row r="638" spans="1:76" x14ac:dyDescent="0.45">
      <c r="A638" t="s">
        <v>6194</v>
      </c>
      <c r="B638" t="s">
        <v>176</v>
      </c>
      <c r="C638" t="s">
        <v>200</v>
      </c>
      <c r="D638" t="s">
        <v>6195</v>
      </c>
      <c r="E638" t="s">
        <v>6196</v>
      </c>
      <c r="F638" t="s">
        <v>6197</v>
      </c>
      <c r="G638">
        <v>9</v>
      </c>
      <c r="H638" s="72" t="s">
        <v>5936</v>
      </c>
      <c r="I638" s="72" t="s">
        <v>182</v>
      </c>
      <c r="J638" s="72" t="s">
        <v>183</v>
      </c>
      <c r="K638" s="72" t="s">
        <v>4888</v>
      </c>
      <c r="L638" s="72" t="s">
        <v>6123</v>
      </c>
      <c r="M638" s="72" t="s">
        <v>6123</v>
      </c>
      <c r="N638" s="72"/>
      <c r="O638" s="72"/>
      <c r="P638" s="72" t="s">
        <v>6198</v>
      </c>
      <c r="Q638" s="72" t="s">
        <v>6199</v>
      </c>
      <c r="R638" s="72" t="s">
        <v>2509</v>
      </c>
      <c r="S638" s="72" t="s">
        <v>6200</v>
      </c>
      <c r="T638" s="72" t="s">
        <v>6201</v>
      </c>
      <c r="U638" s="72" t="s">
        <v>478</v>
      </c>
      <c r="V638" s="72" t="s">
        <v>176</v>
      </c>
      <c r="W638">
        <v>168</v>
      </c>
      <c r="X638">
        <v>168</v>
      </c>
      <c r="Y638">
        <v>0</v>
      </c>
      <c r="Z638">
        <v>375</v>
      </c>
      <c r="AA638">
        <v>375</v>
      </c>
      <c r="AB638">
        <v>0</v>
      </c>
      <c r="AC638" s="72" t="s">
        <v>191</v>
      </c>
      <c r="AD638" s="72" t="s">
        <v>192</v>
      </c>
      <c r="AE638" s="72" t="s">
        <v>176</v>
      </c>
      <c r="AF638" s="81" t="str">
        <f t="shared" si="36"/>
        <v>Afridev Handpump</v>
      </c>
      <c r="AG638" s="72" t="s">
        <v>193</v>
      </c>
      <c r="AH638" s="72" t="s">
        <v>191</v>
      </c>
      <c r="AI638" s="72" t="s">
        <v>16432</v>
      </c>
      <c r="AL638" t="str">
        <f t="shared" si="37"/>
        <v>Protected</v>
      </c>
      <c r="AM638">
        <v>2007</v>
      </c>
      <c r="AN638" s="72" t="s">
        <v>191</v>
      </c>
      <c r="AQ638" t="str">
        <f t="shared" si="38"/>
        <v xml:space="preserve">Poor </v>
      </c>
      <c r="AR638" s="72" t="s">
        <v>191</v>
      </c>
      <c r="AS638">
        <v>1</v>
      </c>
      <c r="AT638">
        <v>30</v>
      </c>
      <c r="AU638" s="72" t="s">
        <v>195</v>
      </c>
      <c r="AV638" s="72" t="s">
        <v>194</v>
      </c>
      <c r="AY638" s="72" t="s">
        <v>191</v>
      </c>
      <c r="AZ638">
        <v>337</v>
      </c>
      <c r="BA638" s="72" t="s">
        <v>93</v>
      </c>
      <c r="BB638" s="72" t="s">
        <v>194</v>
      </c>
      <c r="BD638" s="72" t="s">
        <v>191</v>
      </c>
      <c r="BE638" s="73">
        <v>0.17</v>
      </c>
      <c r="BF638" s="72" t="s">
        <v>194</v>
      </c>
      <c r="BG638" s="80" t="s">
        <v>196</v>
      </c>
      <c r="BI638" s="81" t="str">
        <f t="shared" si="39"/>
        <v xml:space="preserve">Turbidity </v>
      </c>
      <c r="BN638">
        <v>64</v>
      </c>
      <c r="BO638">
        <v>24</v>
      </c>
      <c r="BP638" s="72" t="s">
        <v>194</v>
      </c>
      <c r="BR638" s="72" t="s">
        <v>194</v>
      </c>
      <c r="BT638">
        <v>20</v>
      </c>
      <c r="BU638">
        <v>8</v>
      </c>
      <c r="BV638" s="72" t="s">
        <v>191</v>
      </c>
      <c r="BW638" s="72" t="s">
        <v>227</v>
      </c>
      <c r="BX638" t="s">
        <v>6202</v>
      </c>
    </row>
    <row r="639" spans="1:76" x14ac:dyDescent="0.45">
      <c r="A639" t="s">
        <v>6203</v>
      </c>
      <c r="B639" t="s">
        <v>176</v>
      </c>
      <c r="C639" t="s">
        <v>297</v>
      </c>
      <c r="D639" t="s">
        <v>6204</v>
      </c>
      <c r="E639" t="s">
        <v>6205</v>
      </c>
      <c r="F639" t="s">
        <v>2000</v>
      </c>
      <c r="G639">
        <v>9</v>
      </c>
      <c r="H639" s="72" t="s">
        <v>5936</v>
      </c>
      <c r="I639" s="72" t="s">
        <v>182</v>
      </c>
      <c r="J639" s="72" t="s">
        <v>183</v>
      </c>
      <c r="K639" s="72" t="s">
        <v>184</v>
      </c>
      <c r="L639" s="72" t="s">
        <v>6206</v>
      </c>
      <c r="M639" s="72" t="s">
        <v>6207</v>
      </c>
      <c r="N639" s="72"/>
      <c r="O639" s="72"/>
      <c r="P639" s="72" t="s">
        <v>6208</v>
      </c>
      <c r="Q639" s="72" t="s">
        <v>6209</v>
      </c>
      <c r="R639" s="72" t="s">
        <v>6210</v>
      </c>
      <c r="S639" s="72" t="s">
        <v>6211</v>
      </c>
      <c r="T639" s="72" t="s">
        <v>6212</v>
      </c>
      <c r="U639" s="72" t="s">
        <v>226</v>
      </c>
      <c r="V639" s="72" t="s">
        <v>176</v>
      </c>
      <c r="W639">
        <v>42</v>
      </c>
      <c r="X639">
        <v>42</v>
      </c>
      <c r="Y639">
        <v>0</v>
      </c>
      <c r="Z639">
        <v>210</v>
      </c>
      <c r="AA639">
        <v>210</v>
      </c>
      <c r="AB639">
        <v>0</v>
      </c>
      <c r="AC639" s="72" t="s">
        <v>191</v>
      </c>
      <c r="AD639" s="72" t="s">
        <v>192</v>
      </c>
      <c r="AE639" s="72" t="s">
        <v>176</v>
      </c>
      <c r="AF639" s="81" t="str">
        <f t="shared" si="36"/>
        <v>Afridev Handpump</v>
      </c>
      <c r="AG639" s="72" t="s">
        <v>193</v>
      </c>
      <c r="AH639" s="72" t="s">
        <v>191</v>
      </c>
      <c r="AI639" s="72" t="s">
        <v>16432</v>
      </c>
      <c r="AL639" t="str">
        <f t="shared" si="37"/>
        <v>Protected</v>
      </c>
      <c r="AM639">
        <v>2015</v>
      </c>
      <c r="AN639" s="72" t="s">
        <v>191</v>
      </c>
      <c r="AQ639" t="str">
        <f t="shared" si="38"/>
        <v xml:space="preserve">Poor </v>
      </c>
      <c r="AR639" s="72" t="s">
        <v>191</v>
      </c>
      <c r="AS639">
        <v>1</v>
      </c>
      <c r="AT639">
        <v>7</v>
      </c>
      <c r="AU639" s="72" t="s">
        <v>195</v>
      </c>
      <c r="AV639" s="72" t="s">
        <v>194</v>
      </c>
      <c r="AY639" s="72" t="s">
        <v>191</v>
      </c>
      <c r="AZ639">
        <v>1029</v>
      </c>
      <c r="BA639" s="72" t="s">
        <v>93</v>
      </c>
      <c r="BB639" s="72" t="s">
        <v>194</v>
      </c>
      <c r="BD639" s="72" t="s">
        <v>191</v>
      </c>
      <c r="BE639" s="73">
        <v>0.2</v>
      </c>
      <c r="BF639" s="72" t="s">
        <v>194</v>
      </c>
      <c r="BG639" s="80" t="s">
        <v>196</v>
      </c>
      <c r="BI639" s="81" t="str">
        <f t="shared" si="39"/>
        <v xml:space="preserve">Turbidity </v>
      </c>
      <c r="BN639">
        <v>52</v>
      </c>
      <c r="BO639">
        <v>24</v>
      </c>
      <c r="BP639" s="72" t="s">
        <v>194</v>
      </c>
      <c r="BR639" s="72" t="s">
        <v>194</v>
      </c>
      <c r="BT639">
        <v>20</v>
      </c>
      <c r="BU639">
        <v>10</v>
      </c>
      <c r="BV639" s="72" t="s">
        <v>191</v>
      </c>
      <c r="BW639" s="72" t="s">
        <v>227</v>
      </c>
      <c r="BX639" t="s">
        <v>6213</v>
      </c>
    </row>
    <row r="640" spans="1:76" x14ac:dyDescent="0.45">
      <c r="A640" t="s">
        <v>6214</v>
      </c>
      <c r="B640" t="s">
        <v>176</v>
      </c>
      <c r="C640" t="s">
        <v>254</v>
      </c>
      <c r="D640" t="s">
        <v>6215</v>
      </c>
      <c r="E640" t="s">
        <v>6216</v>
      </c>
      <c r="F640" t="s">
        <v>6217</v>
      </c>
      <c r="G640">
        <v>9</v>
      </c>
      <c r="H640" s="72" t="s">
        <v>5936</v>
      </c>
      <c r="I640" s="72" t="s">
        <v>182</v>
      </c>
      <c r="J640" s="72" t="s">
        <v>183</v>
      </c>
      <c r="K640" s="72" t="s">
        <v>4888</v>
      </c>
      <c r="L640" s="72" t="s">
        <v>3511</v>
      </c>
      <c r="M640" s="72" t="s">
        <v>5784</v>
      </c>
      <c r="N640" s="72"/>
      <c r="O640" s="72"/>
      <c r="P640" s="72" t="s">
        <v>6218</v>
      </c>
      <c r="Q640" s="72" t="s">
        <v>6219</v>
      </c>
      <c r="R640" s="72" t="s">
        <v>6220</v>
      </c>
      <c r="S640" s="72" t="s">
        <v>6221</v>
      </c>
      <c r="T640" s="72" t="s">
        <v>6087</v>
      </c>
      <c r="U640" s="72" t="s">
        <v>176</v>
      </c>
      <c r="V640" s="72" t="s">
        <v>2726</v>
      </c>
      <c r="W640">
        <v>181</v>
      </c>
      <c r="X640">
        <v>171</v>
      </c>
      <c r="Y640">
        <v>10</v>
      </c>
      <c r="Z640">
        <v>20</v>
      </c>
      <c r="AA640">
        <v>855</v>
      </c>
      <c r="AB640">
        <v>50</v>
      </c>
      <c r="AC640" s="72" t="s">
        <v>194</v>
      </c>
      <c r="AF640" s="81" t="str">
        <f t="shared" si="36"/>
        <v/>
      </c>
      <c r="AJ640" s="72" t="s">
        <v>867</v>
      </c>
      <c r="AK640" s="72" t="s">
        <v>176</v>
      </c>
      <c r="AL640" t="str">
        <f t="shared" si="37"/>
        <v>Unprotected well</v>
      </c>
      <c r="AQ640" t="str">
        <f t="shared" si="38"/>
        <v xml:space="preserve"> </v>
      </c>
      <c r="BE640"/>
      <c r="BI640" s="81" t="str">
        <f t="shared" si="39"/>
        <v xml:space="preserve"> </v>
      </c>
      <c r="BX640" t="s">
        <v>6222</v>
      </c>
    </row>
    <row r="641" spans="1:76" x14ac:dyDescent="0.45">
      <c r="A641" t="s">
        <v>6223</v>
      </c>
      <c r="B641" t="s">
        <v>176</v>
      </c>
      <c r="C641" t="s">
        <v>996</v>
      </c>
      <c r="D641" t="s">
        <v>6224</v>
      </c>
      <c r="E641" t="s">
        <v>6225</v>
      </c>
      <c r="F641" t="s">
        <v>830</v>
      </c>
      <c r="G641">
        <v>9</v>
      </c>
      <c r="H641" s="72" t="s">
        <v>5936</v>
      </c>
      <c r="I641" s="72" t="s">
        <v>182</v>
      </c>
      <c r="J641" s="72" t="s">
        <v>183</v>
      </c>
      <c r="K641" s="72" t="s">
        <v>825</v>
      </c>
      <c r="L641" s="72" t="s">
        <v>6039</v>
      </c>
      <c r="M641" s="72" t="s">
        <v>6177</v>
      </c>
      <c r="N641" s="72"/>
      <c r="O641" s="72"/>
      <c r="P641" s="72" t="s">
        <v>6226</v>
      </c>
      <c r="Q641" s="72" t="s">
        <v>6227</v>
      </c>
      <c r="R641" s="72" t="s">
        <v>6228</v>
      </c>
      <c r="S641" s="72" t="s">
        <v>6229</v>
      </c>
      <c r="T641" s="72" t="s">
        <v>6230</v>
      </c>
      <c r="U641" s="72" t="s">
        <v>381</v>
      </c>
      <c r="V641" s="72" t="s">
        <v>2726</v>
      </c>
      <c r="W641">
        <v>230</v>
      </c>
      <c r="X641">
        <v>70</v>
      </c>
      <c r="Y641">
        <v>160</v>
      </c>
      <c r="Z641">
        <v>800</v>
      </c>
      <c r="AA641">
        <v>350</v>
      </c>
      <c r="AB641">
        <v>800</v>
      </c>
      <c r="AC641" s="72" t="s">
        <v>194</v>
      </c>
      <c r="AF641" s="81" t="str">
        <f t="shared" si="36"/>
        <v/>
      </c>
      <c r="AJ641" s="72" t="s">
        <v>867</v>
      </c>
      <c r="AK641" s="72" t="s">
        <v>176</v>
      </c>
      <c r="AL641" t="str">
        <f t="shared" si="37"/>
        <v>Unprotected well</v>
      </c>
      <c r="AQ641" t="str">
        <f t="shared" si="38"/>
        <v xml:space="preserve"> </v>
      </c>
      <c r="BE641"/>
      <c r="BI641" s="81" t="str">
        <f t="shared" si="39"/>
        <v xml:space="preserve"> </v>
      </c>
      <c r="BX641" t="s">
        <v>6231</v>
      </c>
    </row>
    <row r="642" spans="1:76" x14ac:dyDescent="0.45">
      <c r="A642" t="s">
        <v>6232</v>
      </c>
      <c r="B642" t="s">
        <v>176</v>
      </c>
      <c r="C642" t="s">
        <v>297</v>
      </c>
      <c r="D642" t="s">
        <v>6233</v>
      </c>
      <c r="E642" t="s">
        <v>6234</v>
      </c>
      <c r="F642" t="s">
        <v>6235</v>
      </c>
      <c r="G642">
        <v>9</v>
      </c>
      <c r="H642" s="72" t="s">
        <v>5936</v>
      </c>
      <c r="I642" s="72" t="s">
        <v>182</v>
      </c>
      <c r="J642" s="72" t="s">
        <v>183</v>
      </c>
      <c r="K642" s="72" t="s">
        <v>184</v>
      </c>
      <c r="L642" s="72" t="s">
        <v>6206</v>
      </c>
      <c r="M642" s="72" t="s">
        <v>6207</v>
      </c>
      <c r="N642" s="72"/>
      <c r="O642" s="72"/>
      <c r="P642" s="72" t="s">
        <v>6236</v>
      </c>
      <c r="Q642" s="72" t="s">
        <v>6237</v>
      </c>
      <c r="R642" s="72" t="s">
        <v>3050</v>
      </c>
      <c r="S642" s="72" t="s">
        <v>6238</v>
      </c>
      <c r="T642" s="72" t="s">
        <v>6207</v>
      </c>
      <c r="U642" s="72" t="s">
        <v>226</v>
      </c>
      <c r="V642" s="72" t="s">
        <v>176</v>
      </c>
      <c r="W642">
        <v>50</v>
      </c>
      <c r="X642">
        <v>50</v>
      </c>
      <c r="Y642">
        <v>0</v>
      </c>
      <c r="Z642">
        <v>250</v>
      </c>
      <c r="AA642">
        <v>250</v>
      </c>
      <c r="AB642">
        <v>0</v>
      </c>
      <c r="AC642" s="72" t="s">
        <v>191</v>
      </c>
      <c r="AD642" s="72" t="s">
        <v>192</v>
      </c>
      <c r="AE642" s="72" t="s">
        <v>176</v>
      </c>
      <c r="AF642" s="81" t="str">
        <f t="shared" si="36"/>
        <v>Afridev Handpump</v>
      </c>
      <c r="AG642" s="72" t="s">
        <v>193</v>
      </c>
      <c r="AH642" s="72" t="s">
        <v>191</v>
      </c>
      <c r="AI642" s="72" t="s">
        <v>16432</v>
      </c>
      <c r="AL642" t="str">
        <f t="shared" si="37"/>
        <v>Protected</v>
      </c>
      <c r="AM642">
        <v>2014</v>
      </c>
      <c r="AN642" s="72" t="s">
        <v>191</v>
      </c>
      <c r="AQ642" t="str">
        <f t="shared" si="38"/>
        <v xml:space="preserve">Normal </v>
      </c>
      <c r="AR642" s="72" t="s">
        <v>194</v>
      </c>
      <c r="AU642" s="72" t="s">
        <v>195</v>
      </c>
      <c r="AV642" s="72" t="s">
        <v>194</v>
      </c>
      <c r="AY642" s="72" t="s">
        <v>191</v>
      </c>
      <c r="AZ642">
        <v>1030</v>
      </c>
      <c r="BA642" s="72" t="s">
        <v>93</v>
      </c>
      <c r="BB642" s="72" t="s">
        <v>194</v>
      </c>
      <c r="BD642" s="72" t="s">
        <v>191</v>
      </c>
      <c r="BE642" s="73">
        <v>0.1</v>
      </c>
      <c r="BF642" s="72" t="s">
        <v>194</v>
      </c>
      <c r="BG642" s="80" t="s">
        <v>196</v>
      </c>
      <c r="BI642" s="81" t="str">
        <f t="shared" si="39"/>
        <v xml:space="preserve">Turbidity </v>
      </c>
      <c r="BN642">
        <v>82</v>
      </c>
      <c r="BO642">
        <v>24</v>
      </c>
      <c r="BP642" s="72" t="s">
        <v>194</v>
      </c>
      <c r="BR642" s="72" t="s">
        <v>194</v>
      </c>
      <c r="BT642">
        <v>20</v>
      </c>
      <c r="BU642">
        <v>10</v>
      </c>
      <c r="BV642" s="72" t="s">
        <v>191</v>
      </c>
      <c r="BW642" s="72" t="s">
        <v>197</v>
      </c>
      <c r="BX642" t="s">
        <v>6239</v>
      </c>
    </row>
    <row r="643" spans="1:76" x14ac:dyDescent="0.45">
      <c r="A643" t="s">
        <v>6240</v>
      </c>
      <c r="B643" t="s">
        <v>176</v>
      </c>
      <c r="C643" t="s">
        <v>943</v>
      </c>
      <c r="D643" t="s">
        <v>6241</v>
      </c>
      <c r="E643" t="s">
        <v>6242</v>
      </c>
      <c r="F643" t="s">
        <v>1208</v>
      </c>
      <c r="G643">
        <v>9</v>
      </c>
      <c r="H643" s="72" t="s">
        <v>5936</v>
      </c>
      <c r="I643" s="72" t="s">
        <v>182</v>
      </c>
      <c r="J643" s="72" t="s">
        <v>183</v>
      </c>
      <c r="K643" s="72" t="s">
        <v>4744</v>
      </c>
      <c r="L643" s="72" t="s">
        <v>5691</v>
      </c>
      <c r="M643" s="72" t="s">
        <v>5946</v>
      </c>
      <c r="N643" s="72"/>
      <c r="O643" s="72"/>
      <c r="P643" s="72" t="s">
        <v>6243</v>
      </c>
      <c r="Q643" s="72" t="s">
        <v>6244</v>
      </c>
      <c r="R643" s="72" t="s">
        <v>6245</v>
      </c>
      <c r="S643" s="72" t="s">
        <v>6246</v>
      </c>
      <c r="T643" s="72" t="s">
        <v>6154</v>
      </c>
      <c r="U643" s="72" t="s">
        <v>226</v>
      </c>
      <c r="V643" s="72" t="s">
        <v>176</v>
      </c>
      <c r="W643">
        <v>230</v>
      </c>
      <c r="X643">
        <v>174</v>
      </c>
      <c r="Y643">
        <v>58</v>
      </c>
      <c r="Z643">
        <v>140</v>
      </c>
      <c r="AA643">
        <v>870</v>
      </c>
      <c r="AB643">
        <v>290</v>
      </c>
      <c r="AC643" s="72" t="s">
        <v>194</v>
      </c>
      <c r="AF643" s="81" t="str">
        <f t="shared" ref="AF643:AF706" si="40">CONCATENATE(AD643,AE643)</f>
        <v/>
      </c>
      <c r="AJ643" s="72" t="s">
        <v>867</v>
      </c>
      <c r="AK643" s="72" t="s">
        <v>176</v>
      </c>
      <c r="AL643" t="str">
        <f t="shared" ref="AL643:AL706" si="41">CONCATENATE(AI643,AJ643,AK643)</f>
        <v>Unprotected well</v>
      </c>
      <c r="AQ643" t="str">
        <f t="shared" ref="AQ643:AQ706" si="42">CONCATENATE(BW643," ",AO643,AP643)</f>
        <v xml:space="preserve"> </v>
      </c>
      <c r="BE643"/>
      <c r="BI643" s="81" t="str">
        <f t="shared" ref="BI643:BI706" si="43">CONCATENATE(BG643," ",BH643)</f>
        <v xml:space="preserve"> </v>
      </c>
      <c r="BX643" t="s">
        <v>6247</v>
      </c>
    </row>
    <row r="644" spans="1:76" x14ac:dyDescent="0.45">
      <c r="A644" t="s">
        <v>6248</v>
      </c>
      <c r="B644" t="s">
        <v>176</v>
      </c>
      <c r="C644" t="s">
        <v>216</v>
      </c>
      <c r="D644" t="s">
        <v>6249</v>
      </c>
      <c r="E644" t="s">
        <v>6250</v>
      </c>
      <c r="F644" t="s">
        <v>6251</v>
      </c>
      <c r="G644">
        <v>9</v>
      </c>
      <c r="H644" s="72" t="s">
        <v>5936</v>
      </c>
      <c r="I644" s="72" t="s">
        <v>182</v>
      </c>
      <c r="J644" s="72" t="s">
        <v>183</v>
      </c>
      <c r="K644" s="72" t="s">
        <v>825</v>
      </c>
      <c r="L644" s="72" t="s">
        <v>6039</v>
      </c>
      <c r="M644" s="72" t="s">
        <v>6040</v>
      </c>
      <c r="N644" s="72"/>
      <c r="O644" s="72"/>
      <c r="P644" s="72" t="s">
        <v>6252</v>
      </c>
      <c r="Q644" s="72" t="s">
        <v>6253</v>
      </c>
      <c r="R644" s="72" t="s">
        <v>6254</v>
      </c>
      <c r="S644" s="72" t="s">
        <v>6255</v>
      </c>
      <c r="T644" s="72" t="s">
        <v>6256</v>
      </c>
      <c r="U644" s="72" t="s">
        <v>251</v>
      </c>
      <c r="V644" s="72" t="s">
        <v>176</v>
      </c>
      <c r="W644">
        <v>968</v>
      </c>
      <c r="X644">
        <v>938</v>
      </c>
      <c r="Y644">
        <v>30</v>
      </c>
      <c r="Z644">
        <v>75</v>
      </c>
      <c r="AA644">
        <v>4690</v>
      </c>
      <c r="AB644">
        <v>150</v>
      </c>
      <c r="AC644" s="72" t="s">
        <v>191</v>
      </c>
      <c r="AD644" s="72" t="s">
        <v>192</v>
      </c>
      <c r="AE644" s="72" t="s">
        <v>176</v>
      </c>
      <c r="AF644" s="81" t="str">
        <f t="shared" si="40"/>
        <v>Afridev Handpump</v>
      </c>
      <c r="AG644" s="72" t="s">
        <v>193</v>
      </c>
      <c r="AH644" s="72" t="s">
        <v>191</v>
      </c>
      <c r="AI644" s="72" t="s">
        <v>16432</v>
      </c>
      <c r="AL644" t="str">
        <f t="shared" si="41"/>
        <v>Protected</v>
      </c>
      <c r="AM644">
        <v>2014</v>
      </c>
      <c r="AN644" s="72" t="s">
        <v>191</v>
      </c>
      <c r="AQ644" t="str">
        <f t="shared" si="42"/>
        <v xml:space="preserve">Normal </v>
      </c>
      <c r="AR644" s="72" t="s">
        <v>194</v>
      </c>
      <c r="AU644" s="72" t="s">
        <v>195</v>
      </c>
      <c r="AV644" s="72" t="s">
        <v>194</v>
      </c>
      <c r="AY644" s="72" t="s">
        <v>191</v>
      </c>
      <c r="AZ644">
        <v>942</v>
      </c>
      <c r="BA644" s="72" t="s">
        <v>93</v>
      </c>
      <c r="BB644" s="72" t="s">
        <v>194</v>
      </c>
      <c r="BD644" s="72" t="s">
        <v>191</v>
      </c>
      <c r="BE644" s="73">
        <v>0.27</v>
      </c>
      <c r="BF644" s="72" t="s">
        <v>191</v>
      </c>
      <c r="BG644" s="72" t="s">
        <v>196</v>
      </c>
      <c r="BH644" s="72" t="s">
        <v>176</v>
      </c>
      <c r="BI644" s="81" t="str">
        <f t="shared" si="43"/>
        <v xml:space="preserve">Turbidity </v>
      </c>
      <c r="BJ644" s="72" t="s">
        <v>191</v>
      </c>
      <c r="BN644">
        <v>70</v>
      </c>
      <c r="BO644">
        <v>24</v>
      </c>
      <c r="BP644" s="72" t="s">
        <v>194</v>
      </c>
      <c r="BR644" s="72" t="s">
        <v>194</v>
      </c>
      <c r="BT644">
        <v>20</v>
      </c>
      <c r="BU644">
        <v>6</v>
      </c>
      <c r="BV644" s="72" t="s">
        <v>191</v>
      </c>
      <c r="BW644" s="72" t="s">
        <v>197</v>
      </c>
      <c r="BX644" t="s">
        <v>6257</v>
      </c>
    </row>
    <row r="645" spans="1:76" x14ac:dyDescent="0.45">
      <c r="A645" t="s">
        <v>6258</v>
      </c>
      <c r="B645" t="s">
        <v>176</v>
      </c>
      <c r="C645" t="s">
        <v>943</v>
      </c>
      <c r="D645" t="s">
        <v>6259</v>
      </c>
      <c r="E645" t="s">
        <v>6260</v>
      </c>
      <c r="F645" t="s">
        <v>6261</v>
      </c>
      <c r="G645">
        <v>9</v>
      </c>
      <c r="H645" s="72" t="s">
        <v>5936</v>
      </c>
      <c r="I645" s="72" t="s">
        <v>182</v>
      </c>
      <c r="J645" s="72" t="s">
        <v>183</v>
      </c>
      <c r="K645" s="72" t="s">
        <v>4744</v>
      </c>
      <c r="L645" s="72" t="s">
        <v>5691</v>
      </c>
      <c r="M645" s="72" t="s">
        <v>5946</v>
      </c>
      <c r="N645" s="72"/>
      <c r="O645" s="72"/>
      <c r="P645" s="72" t="s">
        <v>6262</v>
      </c>
      <c r="Q645" s="72" t="s">
        <v>6263</v>
      </c>
      <c r="R645" s="72" t="s">
        <v>1230</v>
      </c>
      <c r="S645" s="72" t="s">
        <v>6264</v>
      </c>
      <c r="T645" s="72" t="s">
        <v>6154</v>
      </c>
      <c r="U645" s="72" t="s">
        <v>226</v>
      </c>
      <c r="V645" s="72" t="s">
        <v>176</v>
      </c>
      <c r="W645">
        <v>230</v>
      </c>
      <c r="X645">
        <v>174</v>
      </c>
      <c r="Y645">
        <v>58</v>
      </c>
      <c r="Z645">
        <v>150</v>
      </c>
      <c r="AA645">
        <v>870</v>
      </c>
      <c r="AB645">
        <v>290</v>
      </c>
      <c r="AC645" s="72" t="s">
        <v>194</v>
      </c>
      <c r="AF645" s="81" t="str">
        <f t="shared" si="40"/>
        <v/>
      </c>
      <c r="AJ645" s="72" t="s">
        <v>867</v>
      </c>
      <c r="AK645" s="72" t="s">
        <v>176</v>
      </c>
      <c r="AL645" t="str">
        <f t="shared" si="41"/>
        <v>Unprotected well</v>
      </c>
      <c r="AQ645" t="str">
        <f t="shared" si="42"/>
        <v xml:space="preserve"> </v>
      </c>
      <c r="BE645"/>
      <c r="BI645" s="81" t="str">
        <f t="shared" si="43"/>
        <v xml:space="preserve"> </v>
      </c>
      <c r="BX645" t="s">
        <v>6265</v>
      </c>
    </row>
    <row r="646" spans="1:76" x14ac:dyDescent="0.45">
      <c r="A646" t="s">
        <v>6266</v>
      </c>
      <c r="B646" t="s">
        <v>176</v>
      </c>
      <c r="C646" t="s">
        <v>996</v>
      </c>
      <c r="D646" t="s">
        <v>6267</v>
      </c>
      <c r="E646" t="s">
        <v>6268</v>
      </c>
      <c r="F646" t="s">
        <v>3077</v>
      </c>
      <c r="G646">
        <v>9</v>
      </c>
      <c r="H646" s="72" t="s">
        <v>5936</v>
      </c>
      <c r="I646" s="72" t="s">
        <v>182</v>
      </c>
      <c r="J646" s="72" t="s">
        <v>183</v>
      </c>
      <c r="K646" s="72" t="s">
        <v>825</v>
      </c>
      <c r="L646" s="72" t="s">
        <v>6039</v>
      </c>
      <c r="M646" s="72" t="s">
        <v>6177</v>
      </c>
      <c r="N646" s="72"/>
      <c r="O646" s="72"/>
      <c r="P646" s="72" t="s">
        <v>6269</v>
      </c>
      <c r="Q646" s="72" t="s">
        <v>6270</v>
      </c>
      <c r="R646" s="72" t="s">
        <v>1268</v>
      </c>
      <c r="S646" s="72" t="s">
        <v>6271</v>
      </c>
      <c r="T646" s="72" t="s">
        <v>6272</v>
      </c>
      <c r="U646" s="72" t="s">
        <v>251</v>
      </c>
      <c r="V646" s="72" t="s">
        <v>176</v>
      </c>
      <c r="W646">
        <v>230</v>
      </c>
      <c r="X646">
        <v>70</v>
      </c>
      <c r="Y646">
        <v>160</v>
      </c>
      <c r="Z646">
        <v>3</v>
      </c>
      <c r="AA646">
        <v>350</v>
      </c>
      <c r="AB646">
        <v>800</v>
      </c>
      <c r="AC646" s="72" t="s">
        <v>191</v>
      </c>
      <c r="AD646" s="72" t="s">
        <v>192</v>
      </c>
      <c r="AE646" s="72" t="s">
        <v>176</v>
      </c>
      <c r="AF646" s="81" t="str">
        <f t="shared" si="40"/>
        <v>Afridev Handpump</v>
      </c>
      <c r="AG646" s="72" t="s">
        <v>193</v>
      </c>
      <c r="AH646" s="72" t="s">
        <v>191</v>
      </c>
      <c r="AI646" s="72" t="s">
        <v>16432</v>
      </c>
      <c r="AL646" t="str">
        <f t="shared" si="41"/>
        <v>Protected</v>
      </c>
      <c r="AM646">
        <v>2018</v>
      </c>
      <c r="AN646" s="72" t="s">
        <v>191</v>
      </c>
      <c r="AQ646" t="str">
        <f t="shared" si="42"/>
        <v xml:space="preserve">Normal </v>
      </c>
      <c r="AR646" s="72" t="s">
        <v>194</v>
      </c>
      <c r="AU646" s="72" t="s">
        <v>195</v>
      </c>
      <c r="AV646" s="72" t="s">
        <v>194</v>
      </c>
      <c r="AY646" s="72" t="s">
        <v>191</v>
      </c>
      <c r="AZ646">
        <v>720</v>
      </c>
      <c r="BA646" s="72" t="s">
        <v>93</v>
      </c>
      <c r="BB646" s="72" t="s">
        <v>194</v>
      </c>
      <c r="BD646" s="72" t="s">
        <v>191</v>
      </c>
      <c r="BE646" s="73">
        <v>0.31</v>
      </c>
      <c r="BF646" s="72" t="s">
        <v>194</v>
      </c>
      <c r="BG646" s="80" t="s">
        <v>196</v>
      </c>
      <c r="BI646" s="81" t="str">
        <f t="shared" si="43"/>
        <v xml:space="preserve">Turbidity </v>
      </c>
      <c r="BN646">
        <v>34</v>
      </c>
      <c r="BO646">
        <v>24</v>
      </c>
      <c r="BP646" s="72" t="s">
        <v>194</v>
      </c>
      <c r="BR646" s="72" t="s">
        <v>194</v>
      </c>
      <c r="BT646">
        <v>20</v>
      </c>
      <c r="BU646">
        <v>5</v>
      </c>
      <c r="BV646" s="72" t="s">
        <v>191</v>
      </c>
      <c r="BW646" s="72" t="s">
        <v>197</v>
      </c>
      <c r="BX646" t="s">
        <v>6273</v>
      </c>
    </row>
    <row r="647" spans="1:76" x14ac:dyDescent="0.45">
      <c r="A647" t="s">
        <v>6274</v>
      </c>
      <c r="B647" t="s">
        <v>176</v>
      </c>
      <c r="C647" t="s">
        <v>600</v>
      </c>
      <c r="D647" t="s">
        <v>6275</v>
      </c>
      <c r="E647" t="s">
        <v>6276</v>
      </c>
      <c r="F647" t="s">
        <v>1823</v>
      </c>
      <c r="G647">
        <v>9</v>
      </c>
      <c r="H647" s="72" t="s">
        <v>5936</v>
      </c>
      <c r="I647" s="72" t="s">
        <v>182</v>
      </c>
      <c r="J647" s="72" t="s">
        <v>183</v>
      </c>
      <c r="K647" s="72" t="s">
        <v>4744</v>
      </c>
      <c r="L647" s="72" t="s">
        <v>5691</v>
      </c>
      <c r="M647" s="72" t="s">
        <v>5691</v>
      </c>
      <c r="N647" s="72"/>
      <c r="O647" s="72"/>
      <c r="P647" s="72" t="s">
        <v>6277</v>
      </c>
      <c r="Q647" s="72" t="s">
        <v>6278</v>
      </c>
      <c r="R647" s="72" t="s">
        <v>4659</v>
      </c>
      <c r="S647" s="72" t="s">
        <v>6279</v>
      </c>
      <c r="T647" s="72" t="s">
        <v>6280</v>
      </c>
      <c r="U647" s="72" t="s">
        <v>176</v>
      </c>
      <c r="V647" s="72" t="s">
        <v>2726</v>
      </c>
      <c r="W647">
        <v>152</v>
      </c>
      <c r="X647">
        <v>51</v>
      </c>
      <c r="Y647">
        <v>51</v>
      </c>
      <c r="Z647">
        <v>255</v>
      </c>
      <c r="AA647">
        <v>255</v>
      </c>
      <c r="AB647">
        <v>210</v>
      </c>
      <c r="AC647" s="72" t="s">
        <v>194</v>
      </c>
      <c r="AF647" s="81" t="str">
        <f t="shared" si="40"/>
        <v/>
      </c>
      <c r="AJ647" s="72" t="s">
        <v>867</v>
      </c>
      <c r="AK647" s="72" t="s">
        <v>176</v>
      </c>
      <c r="AL647" t="str">
        <f t="shared" si="41"/>
        <v>Unprotected well</v>
      </c>
      <c r="AQ647" t="str">
        <f t="shared" si="42"/>
        <v xml:space="preserve"> </v>
      </c>
      <c r="BE647"/>
      <c r="BI647" s="81" t="str">
        <f t="shared" si="43"/>
        <v xml:space="preserve"> </v>
      </c>
      <c r="BX647" t="s">
        <v>6281</v>
      </c>
    </row>
    <row r="648" spans="1:76" x14ac:dyDescent="0.45">
      <c r="A648" t="s">
        <v>6282</v>
      </c>
      <c r="B648" t="s">
        <v>176</v>
      </c>
      <c r="C648" t="s">
        <v>200</v>
      </c>
      <c r="D648" t="s">
        <v>6283</v>
      </c>
      <c r="E648" t="s">
        <v>6284</v>
      </c>
      <c r="F648" t="s">
        <v>6285</v>
      </c>
      <c r="G648">
        <v>9</v>
      </c>
      <c r="H648" s="72" t="s">
        <v>5936</v>
      </c>
      <c r="I648" s="72" t="s">
        <v>182</v>
      </c>
      <c r="J648" s="72" t="s">
        <v>183</v>
      </c>
      <c r="K648" s="72" t="s">
        <v>4888</v>
      </c>
      <c r="L648" s="72" t="s">
        <v>6123</v>
      </c>
      <c r="M648" s="72" t="s">
        <v>6286</v>
      </c>
      <c r="N648" s="72"/>
      <c r="O648" s="72"/>
      <c r="P648" s="72" t="s">
        <v>6287</v>
      </c>
      <c r="Q648" s="72" t="s">
        <v>6288</v>
      </c>
      <c r="R648" s="72" t="s">
        <v>731</v>
      </c>
      <c r="S648" s="72" t="s">
        <v>6289</v>
      </c>
      <c r="T648" s="72" t="s">
        <v>6290</v>
      </c>
      <c r="U648" s="72" t="s">
        <v>478</v>
      </c>
      <c r="V648" s="72" t="s">
        <v>176</v>
      </c>
      <c r="W648">
        <v>171</v>
      </c>
      <c r="X648">
        <v>171</v>
      </c>
      <c r="Y648">
        <v>0</v>
      </c>
      <c r="Z648">
        <v>300</v>
      </c>
      <c r="AA648">
        <v>300</v>
      </c>
      <c r="AB648">
        <v>0</v>
      </c>
      <c r="AC648" s="72" t="s">
        <v>191</v>
      </c>
      <c r="AD648" s="72" t="s">
        <v>192</v>
      </c>
      <c r="AE648" s="72" t="s">
        <v>176</v>
      </c>
      <c r="AF648" s="81" t="str">
        <f t="shared" si="40"/>
        <v>Afridev Handpump</v>
      </c>
      <c r="AG648" s="72" t="s">
        <v>193</v>
      </c>
      <c r="AH648" s="72" t="s">
        <v>191</v>
      </c>
      <c r="AI648" s="72" t="s">
        <v>16432</v>
      </c>
      <c r="AL648" t="str">
        <f t="shared" si="41"/>
        <v>Protected</v>
      </c>
      <c r="AM648">
        <v>2001</v>
      </c>
      <c r="AN648" s="72" t="s">
        <v>191</v>
      </c>
      <c r="AQ648" t="str">
        <f t="shared" si="42"/>
        <v xml:space="preserve">Normal </v>
      </c>
      <c r="AR648" s="72" t="s">
        <v>191</v>
      </c>
      <c r="AS648">
        <v>1</v>
      </c>
      <c r="AT648">
        <v>5</v>
      </c>
      <c r="AU648" s="72" t="s">
        <v>195</v>
      </c>
      <c r="AV648" s="72" t="s">
        <v>194</v>
      </c>
      <c r="AY648" s="72" t="s">
        <v>191</v>
      </c>
      <c r="AZ648">
        <v>339</v>
      </c>
      <c r="BA648" s="72" t="s">
        <v>93</v>
      </c>
      <c r="BB648" s="72" t="s">
        <v>194</v>
      </c>
      <c r="BD648" s="72" t="s">
        <v>191</v>
      </c>
      <c r="BE648" s="73">
        <v>0.53</v>
      </c>
      <c r="BF648" s="72" t="s">
        <v>194</v>
      </c>
      <c r="BG648" s="80" t="s">
        <v>196</v>
      </c>
      <c r="BI648" s="81" t="str">
        <f t="shared" si="43"/>
        <v xml:space="preserve">Turbidity </v>
      </c>
      <c r="BN648">
        <v>52</v>
      </c>
      <c r="BO648">
        <v>24</v>
      </c>
      <c r="BP648" s="72" t="s">
        <v>194</v>
      </c>
      <c r="BR648" s="72" t="s">
        <v>194</v>
      </c>
      <c r="BT648">
        <v>20</v>
      </c>
      <c r="BU648">
        <v>5</v>
      </c>
      <c r="BV648" s="72" t="s">
        <v>191</v>
      </c>
      <c r="BW648" s="72" t="s">
        <v>197</v>
      </c>
      <c r="BX648" t="s">
        <v>6291</v>
      </c>
    </row>
    <row r="649" spans="1:76" x14ac:dyDescent="0.45">
      <c r="A649" t="s">
        <v>6292</v>
      </c>
      <c r="B649" t="s">
        <v>176</v>
      </c>
      <c r="C649" t="s">
        <v>297</v>
      </c>
      <c r="D649" t="s">
        <v>6293</v>
      </c>
      <c r="E649" t="s">
        <v>6294</v>
      </c>
      <c r="F649" t="s">
        <v>5825</v>
      </c>
      <c r="G649">
        <v>9</v>
      </c>
      <c r="H649" s="72" t="s">
        <v>5936</v>
      </c>
      <c r="I649" s="72" t="s">
        <v>182</v>
      </c>
      <c r="J649" s="72" t="s">
        <v>183</v>
      </c>
      <c r="K649" s="72" t="s">
        <v>184</v>
      </c>
      <c r="L649" s="72" t="s">
        <v>6206</v>
      </c>
      <c r="M649" s="72" t="s">
        <v>6295</v>
      </c>
      <c r="N649" s="72"/>
      <c r="O649" s="72"/>
      <c r="P649" s="72" t="s">
        <v>6296</v>
      </c>
      <c r="Q649" s="72" t="s">
        <v>6297</v>
      </c>
      <c r="R649" s="72" t="s">
        <v>3349</v>
      </c>
      <c r="S649" s="72" t="s">
        <v>6298</v>
      </c>
      <c r="T649" s="72" t="s">
        <v>6299</v>
      </c>
      <c r="U649" s="72" t="s">
        <v>251</v>
      </c>
      <c r="V649" s="72" t="s">
        <v>176</v>
      </c>
      <c r="W649">
        <v>140</v>
      </c>
      <c r="X649">
        <v>140</v>
      </c>
      <c r="Y649">
        <v>0</v>
      </c>
      <c r="Z649">
        <v>700</v>
      </c>
      <c r="AA649">
        <v>700</v>
      </c>
      <c r="AB649">
        <v>0</v>
      </c>
      <c r="AC649" s="72" t="s">
        <v>191</v>
      </c>
      <c r="AD649" s="72" t="s">
        <v>192</v>
      </c>
      <c r="AE649" s="72" t="s">
        <v>176</v>
      </c>
      <c r="AF649" s="81" t="str">
        <f t="shared" si="40"/>
        <v>Afridev Handpump</v>
      </c>
      <c r="AG649" s="72" t="s">
        <v>193</v>
      </c>
      <c r="AH649" s="72" t="s">
        <v>191</v>
      </c>
      <c r="AI649" s="72" t="s">
        <v>16432</v>
      </c>
      <c r="AL649" t="str">
        <f t="shared" si="41"/>
        <v>Protected</v>
      </c>
      <c r="AM649">
        <v>1998</v>
      </c>
      <c r="AN649" s="72" t="s">
        <v>191</v>
      </c>
      <c r="AQ649" t="str">
        <f t="shared" si="42"/>
        <v xml:space="preserve">Normal </v>
      </c>
      <c r="AR649" s="72" t="s">
        <v>194</v>
      </c>
      <c r="AU649" s="72" t="s">
        <v>195</v>
      </c>
      <c r="AV649" s="72" t="s">
        <v>194</v>
      </c>
      <c r="AY649" s="72" t="s">
        <v>191</v>
      </c>
      <c r="AZ649">
        <v>1031</v>
      </c>
      <c r="BA649" s="72" t="s">
        <v>93</v>
      </c>
      <c r="BB649" s="72" t="s">
        <v>194</v>
      </c>
      <c r="BD649" s="72" t="s">
        <v>191</v>
      </c>
      <c r="BE649" s="73">
        <v>0.26</v>
      </c>
      <c r="BF649" s="72" t="s">
        <v>194</v>
      </c>
      <c r="BG649" s="80" t="s">
        <v>196</v>
      </c>
      <c r="BI649" s="81" t="str">
        <f t="shared" si="43"/>
        <v xml:space="preserve">Turbidity </v>
      </c>
      <c r="BN649">
        <v>89</v>
      </c>
      <c r="BO649">
        <v>24</v>
      </c>
      <c r="BP649" s="72" t="s">
        <v>194</v>
      </c>
      <c r="BR649" s="72" t="s">
        <v>194</v>
      </c>
      <c r="BT649">
        <v>20</v>
      </c>
      <c r="BU649">
        <v>10</v>
      </c>
      <c r="BV649" s="72" t="s">
        <v>191</v>
      </c>
      <c r="BW649" s="72" t="s">
        <v>197</v>
      </c>
      <c r="BX649" t="s">
        <v>6300</v>
      </c>
    </row>
    <row r="650" spans="1:76" x14ac:dyDescent="0.45">
      <c r="A650" t="s">
        <v>6301</v>
      </c>
      <c r="B650" t="s">
        <v>176</v>
      </c>
      <c r="C650" t="s">
        <v>736</v>
      </c>
      <c r="D650" t="s">
        <v>6302</v>
      </c>
      <c r="E650" t="s">
        <v>6303</v>
      </c>
      <c r="F650" t="s">
        <v>6304</v>
      </c>
      <c r="G650">
        <v>9</v>
      </c>
      <c r="H650" s="72" t="s">
        <v>5936</v>
      </c>
      <c r="I650" s="72" t="s">
        <v>182</v>
      </c>
      <c r="J650" s="72" t="s">
        <v>183</v>
      </c>
      <c r="K650" s="72" t="s">
        <v>4744</v>
      </c>
      <c r="L650" s="72" t="s">
        <v>5380</v>
      </c>
      <c r="M650" s="72" t="s">
        <v>6305</v>
      </c>
      <c r="N650" s="72"/>
      <c r="O650" s="72"/>
      <c r="P650" s="72" t="s">
        <v>6306</v>
      </c>
      <c r="Q650" s="72" t="s">
        <v>6307</v>
      </c>
      <c r="R650" s="72" t="s">
        <v>6308</v>
      </c>
      <c r="S650" s="72" t="s">
        <v>6309</v>
      </c>
      <c r="T650" s="72" t="s">
        <v>6310</v>
      </c>
      <c r="U650" s="72" t="s">
        <v>226</v>
      </c>
      <c r="V650" s="72" t="s">
        <v>176</v>
      </c>
      <c r="W650">
        <v>152</v>
      </c>
      <c r="X650">
        <v>52</v>
      </c>
      <c r="Y650">
        <v>100</v>
      </c>
      <c r="Z650">
        <v>260</v>
      </c>
      <c r="AA650">
        <v>260</v>
      </c>
      <c r="AB650">
        <v>500</v>
      </c>
      <c r="AC650" s="72" t="s">
        <v>194</v>
      </c>
      <c r="AF650" s="81" t="str">
        <f t="shared" si="40"/>
        <v/>
      </c>
      <c r="AJ650" s="72" t="s">
        <v>867</v>
      </c>
      <c r="AK650" s="72" t="s">
        <v>176</v>
      </c>
      <c r="AL650" t="str">
        <f t="shared" si="41"/>
        <v>Unprotected well</v>
      </c>
      <c r="AQ650" t="str">
        <f t="shared" si="42"/>
        <v xml:space="preserve"> </v>
      </c>
      <c r="BE650"/>
      <c r="BI650" s="81" t="str">
        <f t="shared" si="43"/>
        <v xml:space="preserve"> </v>
      </c>
      <c r="BX650" t="s">
        <v>6311</v>
      </c>
    </row>
    <row r="651" spans="1:76" x14ac:dyDescent="0.45">
      <c r="A651" t="s">
        <v>6312</v>
      </c>
      <c r="B651" t="s">
        <v>176</v>
      </c>
      <c r="C651" t="s">
        <v>943</v>
      </c>
      <c r="D651" t="s">
        <v>6313</v>
      </c>
      <c r="E651" t="s">
        <v>6314</v>
      </c>
      <c r="F651" t="s">
        <v>6315</v>
      </c>
      <c r="G651">
        <v>9</v>
      </c>
      <c r="H651" s="72" t="s">
        <v>6316</v>
      </c>
      <c r="I651" s="72" t="s">
        <v>182</v>
      </c>
      <c r="J651" s="72" t="s">
        <v>183</v>
      </c>
      <c r="K651" s="72" t="s">
        <v>4744</v>
      </c>
      <c r="L651" s="72" t="s">
        <v>5691</v>
      </c>
      <c r="M651" s="72" t="s">
        <v>6317</v>
      </c>
      <c r="N651" s="72"/>
      <c r="O651" s="72"/>
      <c r="P651" s="72" t="s">
        <v>6318</v>
      </c>
      <c r="Q651" s="72" t="s">
        <v>6319</v>
      </c>
      <c r="R651" s="72" t="s">
        <v>6320</v>
      </c>
      <c r="S651" s="72" t="s">
        <v>6321</v>
      </c>
      <c r="T651" s="72" t="s">
        <v>6322</v>
      </c>
      <c r="U651" s="72" t="s">
        <v>251</v>
      </c>
      <c r="V651" s="72" t="s">
        <v>176</v>
      </c>
      <c r="W651">
        <v>250</v>
      </c>
      <c r="X651">
        <v>250</v>
      </c>
      <c r="Y651">
        <v>0</v>
      </c>
      <c r="Z651">
        <v>450</v>
      </c>
      <c r="AA651">
        <v>1250</v>
      </c>
      <c r="AB651">
        <v>0</v>
      </c>
      <c r="AC651" s="72" t="s">
        <v>191</v>
      </c>
      <c r="AD651" s="72" t="s">
        <v>192</v>
      </c>
      <c r="AE651" s="72" t="s">
        <v>176</v>
      </c>
      <c r="AF651" s="81" t="str">
        <f t="shared" si="40"/>
        <v>Afridev Handpump</v>
      </c>
      <c r="AG651" s="72" t="s">
        <v>193</v>
      </c>
      <c r="AH651" s="72" t="s">
        <v>191</v>
      </c>
      <c r="AI651" s="72" t="s">
        <v>16432</v>
      </c>
      <c r="AL651" t="str">
        <f t="shared" si="41"/>
        <v>Protected</v>
      </c>
      <c r="AM651">
        <v>2005</v>
      </c>
      <c r="AN651" s="72" t="s">
        <v>191</v>
      </c>
      <c r="AQ651" t="str">
        <f t="shared" si="42"/>
        <v xml:space="preserve">Normal </v>
      </c>
      <c r="AR651" s="72" t="s">
        <v>191</v>
      </c>
      <c r="AS651">
        <v>2</v>
      </c>
      <c r="AT651">
        <v>5</v>
      </c>
      <c r="AU651" s="72" t="s">
        <v>195</v>
      </c>
      <c r="AV651" s="72" t="s">
        <v>194</v>
      </c>
      <c r="AY651" s="72" t="s">
        <v>191</v>
      </c>
      <c r="AZ651">
        <v>28</v>
      </c>
      <c r="BA651" s="72" t="s">
        <v>93</v>
      </c>
      <c r="BB651" s="72" t="s">
        <v>194</v>
      </c>
      <c r="BD651" s="72" t="s">
        <v>191</v>
      </c>
      <c r="BE651" s="73">
        <v>0.26</v>
      </c>
      <c r="BF651" s="72" t="s">
        <v>191</v>
      </c>
      <c r="BG651" s="72" t="s">
        <v>196</v>
      </c>
      <c r="BH651" s="72" t="s">
        <v>176</v>
      </c>
      <c r="BI651" s="81" t="str">
        <f t="shared" si="43"/>
        <v xml:space="preserve">Turbidity </v>
      </c>
      <c r="BJ651" s="72" t="s">
        <v>191</v>
      </c>
      <c r="BN651">
        <v>125</v>
      </c>
      <c r="BO651">
        <v>24</v>
      </c>
      <c r="BP651" s="72" t="s">
        <v>194</v>
      </c>
      <c r="BR651" s="72" t="s">
        <v>194</v>
      </c>
      <c r="BT651">
        <v>20</v>
      </c>
      <c r="BU651">
        <v>5</v>
      </c>
      <c r="BV651" s="72" t="s">
        <v>191</v>
      </c>
      <c r="BW651" s="72" t="s">
        <v>197</v>
      </c>
      <c r="BX651" t="s">
        <v>6323</v>
      </c>
    </row>
    <row r="652" spans="1:76" x14ac:dyDescent="0.45">
      <c r="A652" t="s">
        <v>6324</v>
      </c>
      <c r="B652" t="s">
        <v>176</v>
      </c>
      <c r="C652" t="s">
        <v>996</v>
      </c>
      <c r="D652" t="s">
        <v>6325</v>
      </c>
      <c r="E652" t="s">
        <v>6326</v>
      </c>
      <c r="F652" t="s">
        <v>3978</v>
      </c>
      <c r="G652">
        <v>9</v>
      </c>
      <c r="H652" s="72" t="s">
        <v>5936</v>
      </c>
      <c r="I652" s="72" t="s">
        <v>182</v>
      </c>
      <c r="J652" s="72" t="s">
        <v>183</v>
      </c>
      <c r="K652" s="72" t="s">
        <v>825</v>
      </c>
      <c r="L652" s="72" t="s">
        <v>6039</v>
      </c>
      <c r="M652" s="72" t="s">
        <v>6327</v>
      </c>
      <c r="N652" s="72"/>
      <c r="O652" s="72"/>
      <c r="P652" s="72" t="s">
        <v>6328</v>
      </c>
      <c r="Q652" s="72" t="s">
        <v>6329</v>
      </c>
      <c r="R652" s="72" t="s">
        <v>1084</v>
      </c>
      <c r="S652" s="72" t="s">
        <v>6330</v>
      </c>
      <c r="T652" s="72" t="s">
        <v>6331</v>
      </c>
      <c r="U652" s="72" t="s">
        <v>251</v>
      </c>
      <c r="V652" s="72" t="s">
        <v>176</v>
      </c>
      <c r="W652">
        <v>82</v>
      </c>
      <c r="X652">
        <v>82</v>
      </c>
      <c r="Y652">
        <v>0</v>
      </c>
      <c r="Z652">
        <v>350</v>
      </c>
      <c r="AA652">
        <v>350</v>
      </c>
      <c r="AB652">
        <v>0</v>
      </c>
      <c r="AC652" s="72" t="s">
        <v>191</v>
      </c>
      <c r="AD652" s="72" t="s">
        <v>192</v>
      </c>
      <c r="AE652" s="72" t="s">
        <v>176</v>
      </c>
      <c r="AF652" s="81" t="str">
        <f t="shared" si="40"/>
        <v>Afridev Handpump</v>
      </c>
      <c r="AG652" s="72" t="s">
        <v>193</v>
      </c>
      <c r="AH652" s="72" t="s">
        <v>191</v>
      </c>
      <c r="AI652" s="72" t="s">
        <v>16432</v>
      </c>
      <c r="AL652" t="str">
        <f t="shared" si="41"/>
        <v>Protected</v>
      </c>
      <c r="AM652">
        <v>1992</v>
      </c>
      <c r="AN652" s="72" t="s">
        <v>191</v>
      </c>
      <c r="AQ652" t="str">
        <f t="shared" si="42"/>
        <v xml:space="preserve">Normal </v>
      </c>
      <c r="AR652" s="72" t="s">
        <v>191</v>
      </c>
      <c r="AS652">
        <v>0</v>
      </c>
      <c r="AT652">
        <v>0</v>
      </c>
      <c r="AU652" s="72" t="s">
        <v>195</v>
      </c>
      <c r="AV652" s="72" t="s">
        <v>194</v>
      </c>
      <c r="AY652" s="72" t="s">
        <v>191</v>
      </c>
      <c r="AZ652">
        <v>721</v>
      </c>
      <c r="BA652" s="72" t="s">
        <v>93</v>
      </c>
      <c r="BB652" s="72" t="s">
        <v>194</v>
      </c>
      <c r="BD652" s="72" t="s">
        <v>191</v>
      </c>
      <c r="BE652" s="73">
        <v>0.12</v>
      </c>
      <c r="BF652" s="72" t="s">
        <v>194</v>
      </c>
      <c r="BG652" s="80" t="s">
        <v>196</v>
      </c>
      <c r="BI652" s="81" t="str">
        <f t="shared" si="43"/>
        <v xml:space="preserve">Turbidity </v>
      </c>
      <c r="BN652">
        <v>65</v>
      </c>
      <c r="BO652">
        <v>24</v>
      </c>
      <c r="BP652" s="72" t="s">
        <v>194</v>
      </c>
      <c r="BR652" s="72" t="s">
        <v>194</v>
      </c>
      <c r="BT652">
        <v>20</v>
      </c>
      <c r="BU652">
        <v>6</v>
      </c>
      <c r="BV652" s="72" t="s">
        <v>191</v>
      </c>
      <c r="BW652" s="72" t="s">
        <v>197</v>
      </c>
      <c r="BX652" t="s">
        <v>6332</v>
      </c>
    </row>
    <row r="653" spans="1:76" x14ac:dyDescent="0.45">
      <c r="A653" t="s">
        <v>6333</v>
      </c>
      <c r="B653" t="s">
        <v>176</v>
      </c>
      <c r="C653" t="s">
        <v>736</v>
      </c>
      <c r="D653" t="s">
        <v>6334</v>
      </c>
      <c r="E653" t="s">
        <v>6335</v>
      </c>
      <c r="F653" t="s">
        <v>6336</v>
      </c>
      <c r="G653">
        <v>9</v>
      </c>
      <c r="H653" s="72" t="s">
        <v>5936</v>
      </c>
      <c r="I653" s="72" t="s">
        <v>182</v>
      </c>
      <c r="J653" s="72" t="s">
        <v>183</v>
      </c>
      <c r="K653" s="72" t="s">
        <v>4744</v>
      </c>
      <c r="L653" s="72" t="s">
        <v>5380</v>
      </c>
      <c r="M653" s="72" t="s">
        <v>6305</v>
      </c>
      <c r="N653" s="72"/>
      <c r="O653" s="72"/>
      <c r="P653" s="72" t="s">
        <v>6337</v>
      </c>
      <c r="Q653" s="72" t="s">
        <v>6338</v>
      </c>
      <c r="R653" s="72" t="s">
        <v>4416</v>
      </c>
      <c r="S653" s="72" t="s">
        <v>6339</v>
      </c>
      <c r="T653" s="72" t="s">
        <v>6340</v>
      </c>
      <c r="U653" s="72" t="s">
        <v>226</v>
      </c>
      <c r="V653" s="72" t="s">
        <v>176</v>
      </c>
      <c r="W653">
        <v>152</v>
      </c>
      <c r="X653">
        <v>52</v>
      </c>
      <c r="Y653">
        <v>100</v>
      </c>
      <c r="Z653">
        <v>315</v>
      </c>
      <c r="AA653">
        <v>315</v>
      </c>
      <c r="AB653">
        <v>500</v>
      </c>
      <c r="AC653" s="72" t="s">
        <v>191</v>
      </c>
      <c r="AD653" s="72" t="s">
        <v>192</v>
      </c>
      <c r="AE653" s="72" t="s">
        <v>176</v>
      </c>
      <c r="AF653" s="81" t="str">
        <f t="shared" si="40"/>
        <v>Afridev Handpump</v>
      </c>
      <c r="AG653" s="72" t="s">
        <v>193</v>
      </c>
      <c r="AH653" s="72" t="s">
        <v>191</v>
      </c>
      <c r="AI653" s="72" t="s">
        <v>16432</v>
      </c>
      <c r="AL653" t="str">
        <f t="shared" si="41"/>
        <v>Protected</v>
      </c>
      <c r="AM653">
        <v>2016</v>
      </c>
      <c r="AN653" s="72" t="s">
        <v>191</v>
      </c>
      <c r="AQ653" t="str">
        <f t="shared" si="42"/>
        <v xml:space="preserve">Normal </v>
      </c>
      <c r="AR653" s="72" t="s">
        <v>194</v>
      </c>
      <c r="AU653" s="72" t="s">
        <v>195</v>
      </c>
      <c r="AV653" s="72" t="s">
        <v>194</v>
      </c>
      <c r="AY653" s="72" t="s">
        <v>191</v>
      </c>
      <c r="AZ653">
        <v>529</v>
      </c>
      <c r="BA653" s="72" t="s">
        <v>93</v>
      </c>
      <c r="BB653" s="72" t="s">
        <v>194</v>
      </c>
      <c r="BD653" s="72" t="s">
        <v>191</v>
      </c>
      <c r="BE653" s="73">
        <v>0.41</v>
      </c>
      <c r="BF653" s="72" t="s">
        <v>191</v>
      </c>
      <c r="BG653" s="72" t="s">
        <v>196</v>
      </c>
      <c r="BH653" s="72" t="s">
        <v>176</v>
      </c>
      <c r="BI653" s="81" t="str">
        <f t="shared" si="43"/>
        <v xml:space="preserve">Turbidity </v>
      </c>
      <c r="BJ653" s="72" t="s">
        <v>191</v>
      </c>
      <c r="BN653">
        <v>85</v>
      </c>
      <c r="BO653">
        <v>24</v>
      </c>
      <c r="BP653" s="72" t="s">
        <v>194</v>
      </c>
      <c r="BR653" s="72" t="s">
        <v>194</v>
      </c>
      <c r="BT653">
        <v>40</v>
      </c>
      <c r="BU653">
        <v>200</v>
      </c>
      <c r="BV653" s="72" t="s">
        <v>191</v>
      </c>
      <c r="BW653" s="72" t="s">
        <v>197</v>
      </c>
      <c r="BX653" t="s">
        <v>6341</v>
      </c>
    </row>
    <row r="654" spans="1:76" x14ac:dyDescent="0.45">
      <c r="A654" t="s">
        <v>6342</v>
      </c>
      <c r="B654" t="s">
        <v>176</v>
      </c>
      <c r="C654" t="s">
        <v>254</v>
      </c>
      <c r="D654" t="s">
        <v>6343</v>
      </c>
      <c r="E654" t="s">
        <v>6344</v>
      </c>
      <c r="F654" t="s">
        <v>6345</v>
      </c>
      <c r="G654">
        <v>9</v>
      </c>
      <c r="H654" s="72" t="s">
        <v>5936</v>
      </c>
      <c r="I654" s="72" t="s">
        <v>182</v>
      </c>
      <c r="J654" s="72" t="s">
        <v>183</v>
      </c>
      <c r="K654" s="72" t="s">
        <v>4888</v>
      </c>
      <c r="L654" s="72" t="s">
        <v>6346</v>
      </c>
      <c r="M654" s="72" t="s">
        <v>6347</v>
      </c>
      <c r="N654" s="72"/>
      <c r="O654" s="72"/>
      <c r="P654" s="72" t="s">
        <v>6348</v>
      </c>
      <c r="Q654" s="72" t="s">
        <v>6349</v>
      </c>
      <c r="R654" s="72" t="s">
        <v>6350</v>
      </c>
      <c r="S654" s="72" t="s">
        <v>6351</v>
      </c>
      <c r="T654" s="72" t="s">
        <v>6352</v>
      </c>
      <c r="U654" s="72" t="s">
        <v>251</v>
      </c>
      <c r="V654" s="72" t="s">
        <v>176</v>
      </c>
      <c r="W654">
        <v>152</v>
      </c>
      <c r="X654">
        <v>152</v>
      </c>
      <c r="Y654">
        <v>0</v>
      </c>
      <c r="Z654">
        <v>440</v>
      </c>
      <c r="AA654">
        <v>760</v>
      </c>
      <c r="AB654">
        <v>0</v>
      </c>
      <c r="AC654" s="72" t="s">
        <v>191</v>
      </c>
      <c r="AD654" s="72" t="s">
        <v>192</v>
      </c>
      <c r="AE654" s="72" t="s">
        <v>176</v>
      </c>
      <c r="AF654" s="81" t="str">
        <f t="shared" si="40"/>
        <v>Afridev Handpump</v>
      </c>
      <c r="AG654" s="72" t="s">
        <v>193</v>
      </c>
      <c r="AH654" s="72" t="s">
        <v>191</v>
      </c>
      <c r="AI654" s="72" t="s">
        <v>16432</v>
      </c>
      <c r="AL654" t="str">
        <f t="shared" si="41"/>
        <v>Protected</v>
      </c>
      <c r="AM654">
        <v>2017</v>
      </c>
      <c r="AN654" s="72" t="s">
        <v>191</v>
      </c>
      <c r="AQ654" t="str">
        <f t="shared" si="42"/>
        <v xml:space="preserve">Normal </v>
      </c>
      <c r="AR654" s="72" t="s">
        <v>194</v>
      </c>
      <c r="AU654" s="72" t="s">
        <v>195</v>
      </c>
      <c r="AV654" s="72" t="s">
        <v>194</v>
      </c>
      <c r="AY654" s="72" t="s">
        <v>191</v>
      </c>
      <c r="AZ654">
        <v>1225</v>
      </c>
      <c r="BA654" s="72" t="s">
        <v>93</v>
      </c>
      <c r="BB654" s="72" t="s">
        <v>194</v>
      </c>
      <c r="BD654" s="72" t="s">
        <v>191</v>
      </c>
      <c r="BE654" s="73">
        <v>0.91</v>
      </c>
      <c r="BF654" s="72" t="s">
        <v>191</v>
      </c>
      <c r="BG654" s="72" t="s">
        <v>196</v>
      </c>
      <c r="BH654" s="72" t="s">
        <v>176</v>
      </c>
      <c r="BI654" s="81" t="str">
        <f t="shared" si="43"/>
        <v xml:space="preserve">Turbidity </v>
      </c>
      <c r="BJ654" s="72" t="s">
        <v>191</v>
      </c>
      <c r="BN654">
        <v>64</v>
      </c>
      <c r="BO654">
        <v>24</v>
      </c>
      <c r="BP654" s="72" t="s">
        <v>194</v>
      </c>
      <c r="BR654" s="72" t="s">
        <v>194</v>
      </c>
      <c r="BT654">
        <v>20</v>
      </c>
      <c r="BU654">
        <v>6</v>
      </c>
      <c r="BV654" s="72" t="s">
        <v>191</v>
      </c>
      <c r="BW654" s="72" t="s">
        <v>197</v>
      </c>
      <c r="BX654" t="s">
        <v>6353</v>
      </c>
    </row>
    <row r="655" spans="1:76" x14ac:dyDescent="0.45">
      <c r="A655" t="s">
        <v>6354</v>
      </c>
      <c r="B655" t="s">
        <v>176</v>
      </c>
      <c r="C655" t="s">
        <v>200</v>
      </c>
      <c r="D655" t="s">
        <v>6355</v>
      </c>
      <c r="E655" t="s">
        <v>6356</v>
      </c>
      <c r="F655" t="s">
        <v>5522</v>
      </c>
      <c r="G655">
        <v>9</v>
      </c>
      <c r="H655" s="72" t="s">
        <v>5936</v>
      </c>
      <c r="I655" s="72" t="s">
        <v>182</v>
      </c>
      <c r="J655" s="72" t="s">
        <v>183</v>
      </c>
      <c r="K655" s="72" t="s">
        <v>4888</v>
      </c>
      <c r="L655" s="72" t="s">
        <v>6123</v>
      </c>
      <c r="M655" s="72" t="s">
        <v>6123</v>
      </c>
      <c r="N655" s="72"/>
      <c r="O655" s="72"/>
      <c r="P655" s="72" t="s">
        <v>6357</v>
      </c>
      <c r="Q655" s="72" t="s">
        <v>6358</v>
      </c>
      <c r="R655" s="72" t="s">
        <v>5246</v>
      </c>
      <c r="S655" s="72" t="s">
        <v>6359</v>
      </c>
      <c r="T655" s="72" t="s">
        <v>6360</v>
      </c>
      <c r="U655" s="72" t="s">
        <v>190</v>
      </c>
      <c r="V655" s="72" t="s">
        <v>176</v>
      </c>
      <c r="W655">
        <v>168</v>
      </c>
      <c r="X655">
        <v>168</v>
      </c>
      <c r="Y655">
        <v>0</v>
      </c>
      <c r="Z655">
        <v>300</v>
      </c>
      <c r="AA655">
        <v>300</v>
      </c>
      <c r="AB655">
        <v>0</v>
      </c>
      <c r="AC655" s="72" t="s">
        <v>191</v>
      </c>
      <c r="AD655" s="72" t="s">
        <v>192</v>
      </c>
      <c r="AE655" s="72" t="s">
        <v>176</v>
      </c>
      <c r="AF655" s="81" t="str">
        <f t="shared" si="40"/>
        <v>Afridev Handpump</v>
      </c>
      <c r="AG655" s="72" t="s">
        <v>193</v>
      </c>
      <c r="AH655" s="72" t="s">
        <v>191</v>
      </c>
      <c r="AI655" s="72" t="s">
        <v>16432</v>
      </c>
      <c r="AL655" t="str">
        <f t="shared" si="41"/>
        <v>Protected</v>
      </c>
      <c r="AM655">
        <v>2012</v>
      </c>
      <c r="AN655" s="72" t="s">
        <v>191</v>
      </c>
      <c r="AQ655" t="str">
        <f t="shared" si="42"/>
        <v xml:space="preserve">Normal </v>
      </c>
      <c r="AR655" s="72" t="s">
        <v>191</v>
      </c>
      <c r="AS655">
        <v>2</v>
      </c>
      <c r="AT655">
        <v>2</v>
      </c>
      <c r="AU655" s="72" t="s">
        <v>195</v>
      </c>
      <c r="AV655" s="72" t="s">
        <v>194</v>
      </c>
      <c r="AY655" s="72" t="s">
        <v>191</v>
      </c>
      <c r="AZ655">
        <v>338</v>
      </c>
      <c r="BA655" s="72" t="s">
        <v>93</v>
      </c>
      <c r="BB655" s="72" t="s">
        <v>194</v>
      </c>
      <c r="BD655" s="72" t="s">
        <v>191</v>
      </c>
      <c r="BE655" s="73">
        <v>0.35</v>
      </c>
      <c r="BF655" s="72" t="s">
        <v>194</v>
      </c>
      <c r="BG655" s="80" t="s">
        <v>196</v>
      </c>
      <c r="BI655" s="81" t="str">
        <f t="shared" si="43"/>
        <v xml:space="preserve">Turbidity </v>
      </c>
      <c r="BN655">
        <v>68</v>
      </c>
      <c r="BO655">
        <v>24</v>
      </c>
      <c r="BP655" s="72" t="s">
        <v>194</v>
      </c>
      <c r="BR655" s="72" t="s">
        <v>194</v>
      </c>
      <c r="BT655">
        <v>20</v>
      </c>
      <c r="BU655">
        <v>6</v>
      </c>
      <c r="BV655" s="72" t="s">
        <v>194</v>
      </c>
      <c r="BW655" s="72" t="s">
        <v>197</v>
      </c>
      <c r="BX655" t="s">
        <v>6361</v>
      </c>
    </row>
    <row r="656" spans="1:76" x14ac:dyDescent="0.45">
      <c r="A656" t="s">
        <v>6362</v>
      </c>
      <c r="B656" t="s">
        <v>176</v>
      </c>
      <c r="C656" t="s">
        <v>943</v>
      </c>
      <c r="D656" t="s">
        <v>6363</v>
      </c>
      <c r="E656" t="s">
        <v>6364</v>
      </c>
      <c r="F656" t="s">
        <v>6365</v>
      </c>
      <c r="G656">
        <v>9</v>
      </c>
      <c r="H656" s="72" t="s">
        <v>6316</v>
      </c>
      <c r="I656" s="72" t="s">
        <v>182</v>
      </c>
      <c r="J656" s="72" t="s">
        <v>183</v>
      </c>
      <c r="K656" s="72" t="s">
        <v>4744</v>
      </c>
      <c r="L656" s="72" t="s">
        <v>5691</v>
      </c>
      <c r="M656" s="72" t="s">
        <v>6317</v>
      </c>
      <c r="N656" s="72"/>
      <c r="O656" s="72"/>
      <c r="P656" s="72" t="s">
        <v>6366</v>
      </c>
      <c r="Q656" s="72" t="s">
        <v>6367</v>
      </c>
      <c r="R656" s="72" t="s">
        <v>1287</v>
      </c>
      <c r="S656" s="72" t="s">
        <v>6368</v>
      </c>
      <c r="T656" s="72" t="s">
        <v>6369</v>
      </c>
      <c r="U656" s="72" t="s">
        <v>251</v>
      </c>
      <c r="V656" s="72" t="s">
        <v>176</v>
      </c>
      <c r="W656">
        <v>250</v>
      </c>
      <c r="X656">
        <v>250</v>
      </c>
      <c r="Y656">
        <v>0</v>
      </c>
      <c r="Z656">
        <v>980</v>
      </c>
      <c r="AA656">
        <v>980</v>
      </c>
      <c r="AB656">
        <v>0</v>
      </c>
      <c r="AC656" s="72" t="s">
        <v>191</v>
      </c>
      <c r="AD656" s="72" t="s">
        <v>192</v>
      </c>
      <c r="AE656" s="72" t="s">
        <v>176</v>
      </c>
      <c r="AF656" s="81" t="str">
        <f t="shared" si="40"/>
        <v>Afridev Handpump</v>
      </c>
      <c r="AG656" s="72" t="s">
        <v>193</v>
      </c>
      <c r="AH656" s="72" t="s">
        <v>191</v>
      </c>
      <c r="AI656" s="72" t="s">
        <v>16432</v>
      </c>
      <c r="AL656" t="str">
        <f t="shared" si="41"/>
        <v>Protected</v>
      </c>
      <c r="AM656">
        <v>2013</v>
      </c>
      <c r="AN656" s="72" t="s">
        <v>191</v>
      </c>
      <c r="AQ656" t="str">
        <f t="shared" si="42"/>
        <v xml:space="preserve">Normal </v>
      </c>
      <c r="AR656" s="72" t="s">
        <v>191</v>
      </c>
      <c r="AS656">
        <v>3</v>
      </c>
      <c r="AT656">
        <v>5</v>
      </c>
      <c r="AU656" s="72" t="s">
        <v>195</v>
      </c>
      <c r="AV656" s="72" t="s">
        <v>194</v>
      </c>
      <c r="AY656" s="72" t="s">
        <v>191</v>
      </c>
      <c r="AZ656">
        <v>27</v>
      </c>
      <c r="BA656" s="72" t="s">
        <v>93</v>
      </c>
      <c r="BB656" s="72" t="s">
        <v>194</v>
      </c>
      <c r="BD656" s="72" t="s">
        <v>191</v>
      </c>
      <c r="BE656" s="73">
        <v>0.24</v>
      </c>
      <c r="BF656" s="72" t="s">
        <v>191</v>
      </c>
      <c r="BG656" s="72" t="s">
        <v>196</v>
      </c>
      <c r="BH656" s="72" t="s">
        <v>176</v>
      </c>
      <c r="BI656" s="81" t="str">
        <f t="shared" si="43"/>
        <v xml:space="preserve">Turbidity </v>
      </c>
      <c r="BJ656" s="72" t="s">
        <v>191</v>
      </c>
      <c r="BN656">
        <v>80</v>
      </c>
      <c r="BO656">
        <v>24</v>
      </c>
      <c r="BP656" s="72" t="s">
        <v>194</v>
      </c>
      <c r="BR656" s="72" t="s">
        <v>194</v>
      </c>
      <c r="BT656">
        <v>20</v>
      </c>
      <c r="BU656">
        <v>5</v>
      </c>
      <c r="BV656" s="72" t="s">
        <v>191</v>
      </c>
      <c r="BW656" s="72" t="s">
        <v>197</v>
      </c>
      <c r="BX656" t="s">
        <v>6370</v>
      </c>
    </row>
    <row r="657" spans="1:76" x14ac:dyDescent="0.45">
      <c r="A657" t="s">
        <v>6371</v>
      </c>
      <c r="B657" t="s">
        <v>176</v>
      </c>
      <c r="C657" t="s">
        <v>457</v>
      </c>
      <c r="D657" t="s">
        <v>6372</v>
      </c>
      <c r="E657" t="s">
        <v>6373</v>
      </c>
      <c r="F657" t="s">
        <v>6374</v>
      </c>
      <c r="G657">
        <v>9</v>
      </c>
      <c r="H657" s="72" t="s">
        <v>5936</v>
      </c>
      <c r="I657" s="72" t="s">
        <v>182</v>
      </c>
      <c r="J657" s="72" t="s">
        <v>183</v>
      </c>
      <c r="K657" s="72" t="s">
        <v>4732</v>
      </c>
      <c r="L657" s="72" t="s">
        <v>4733</v>
      </c>
      <c r="M657" s="72" t="s">
        <v>4733</v>
      </c>
      <c r="N657" s="72"/>
      <c r="O657" s="72"/>
      <c r="P657" s="72" t="s">
        <v>6375</v>
      </c>
      <c r="Q657" s="72" t="s">
        <v>6376</v>
      </c>
      <c r="R657" s="72" t="s">
        <v>1846</v>
      </c>
      <c r="S657" s="72" t="s">
        <v>6377</v>
      </c>
      <c r="T657" s="72" t="s">
        <v>4733</v>
      </c>
      <c r="U657" s="72" t="s">
        <v>190</v>
      </c>
      <c r="V657" s="72" t="s">
        <v>176</v>
      </c>
      <c r="W657">
        <v>214</v>
      </c>
      <c r="X657">
        <v>114</v>
      </c>
      <c r="Y657">
        <v>0</v>
      </c>
      <c r="Z657">
        <v>570</v>
      </c>
      <c r="AA657">
        <v>570</v>
      </c>
      <c r="AB657">
        <v>0</v>
      </c>
      <c r="AC657" s="72" t="s">
        <v>191</v>
      </c>
      <c r="AD657" s="72" t="s">
        <v>192</v>
      </c>
      <c r="AE657" s="72" t="s">
        <v>176</v>
      </c>
      <c r="AF657" s="81" t="str">
        <f t="shared" si="40"/>
        <v>Afridev Handpump</v>
      </c>
      <c r="AG657" s="72" t="s">
        <v>193</v>
      </c>
      <c r="AH657" s="72" t="s">
        <v>191</v>
      </c>
      <c r="AI657" s="72" t="s">
        <v>16432</v>
      </c>
      <c r="AL657" t="str">
        <f t="shared" si="41"/>
        <v>Protected</v>
      </c>
      <c r="AM657">
        <v>2015</v>
      </c>
      <c r="AN657" s="72" t="s">
        <v>194</v>
      </c>
      <c r="AO657" s="72" t="s">
        <v>549</v>
      </c>
      <c r="AP657" s="72" t="s">
        <v>176</v>
      </c>
      <c r="AQ657" t="str">
        <f t="shared" si="42"/>
        <v>Does not function Non functioning water point</v>
      </c>
      <c r="AR657" s="72" t="s">
        <v>191</v>
      </c>
      <c r="AS657">
        <v>1</v>
      </c>
      <c r="AT657">
        <v>60</v>
      </c>
      <c r="AU657" s="72" t="s">
        <v>194</v>
      </c>
      <c r="AV657" s="72" t="s">
        <v>194</v>
      </c>
      <c r="AY657" s="72" t="s">
        <v>194</v>
      </c>
      <c r="BB657" s="72" t="s">
        <v>194</v>
      </c>
      <c r="BD657" s="72" t="s">
        <v>194</v>
      </c>
      <c r="BE657"/>
      <c r="BF657" s="72" t="s">
        <v>194</v>
      </c>
      <c r="BG657" s="80" t="s">
        <v>196</v>
      </c>
      <c r="BI657" s="81" t="str">
        <f t="shared" si="43"/>
        <v xml:space="preserve">Turbidity </v>
      </c>
      <c r="BN657">
        <v>0</v>
      </c>
      <c r="BO657">
        <v>0</v>
      </c>
      <c r="BP657" s="72" t="s">
        <v>194</v>
      </c>
      <c r="BR657" s="72" t="s">
        <v>194</v>
      </c>
      <c r="BT657">
        <v>0</v>
      </c>
      <c r="BU657">
        <v>0</v>
      </c>
      <c r="BV657" s="72" t="s">
        <v>194</v>
      </c>
      <c r="BW657" s="72" t="s">
        <v>550</v>
      </c>
      <c r="BX657" t="s">
        <v>6378</v>
      </c>
    </row>
    <row r="658" spans="1:76" x14ac:dyDescent="0.45">
      <c r="A658" t="s">
        <v>6379</v>
      </c>
      <c r="B658" t="s">
        <v>176</v>
      </c>
      <c r="C658" t="s">
        <v>216</v>
      </c>
      <c r="D658" t="s">
        <v>6380</v>
      </c>
      <c r="E658" t="s">
        <v>6381</v>
      </c>
      <c r="F658" t="s">
        <v>4899</v>
      </c>
      <c r="G658">
        <v>9</v>
      </c>
      <c r="H658" s="72" t="s">
        <v>5936</v>
      </c>
      <c r="I658" s="72" t="s">
        <v>182</v>
      </c>
      <c r="J658" s="72" t="s">
        <v>183</v>
      </c>
      <c r="K658" s="72" t="s">
        <v>825</v>
      </c>
      <c r="L658" s="72" t="s">
        <v>6039</v>
      </c>
      <c r="M658" s="72" t="s">
        <v>6040</v>
      </c>
      <c r="N658" s="72"/>
      <c r="O658" s="72"/>
      <c r="P658" s="72" t="s">
        <v>6382</v>
      </c>
      <c r="Q658" s="72" t="s">
        <v>6383</v>
      </c>
      <c r="R658" s="72" t="s">
        <v>6384</v>
      </c>
      <c r="S658" s="72" t="s">
        <v>6385</v>
      </c>
      <c r="T658" s="72" t="s">
        <v>6386</v>
      </c>
      <c r="U658" s="72" t="s">
        <v>251</v>
      </c>
      <c r="V658" s="72" t="s">
        <v>176</v>
      </c>
      <c r="W658">
        <v>968</v>
      </c>
      <c r="X658">
        <v>938</v>
      </c>
      <c r="Y658">
        <v>30</v>
      </c>
      <c r="Z658">
        <v>1800</v>
      </c>
      <c r="AA658">
        <v>4690</v>
      </c>
      <c r="AB658">
        <v>150</v>
      </c>
      <c r="AC658" s="72" t="s">
        <v>191</v>
      </c>
      <c r="AD658" s="72" t="s">
        <v>192</v>
      </c>
      <c r="AE658" s="72" t="s">
        <v>176</v>
      </c>
      <c r="AF658" s="81" t="str">
        <f t="shared" si="40"/>
        <v>Afridev Handpump</v>
      </c>
      <c r="AG658" s="72" t="s">
        <v>193</v>
      </c>
      <c r="AH658" s="72" t="s">
        <v>191</v>
      </c>
      <c r="AI658" s="72" t="s">
        <v>16432</v>
      </c>
      <c r="AL658" t="str">
        <f t="shared" si="41"/>
        <v>Protected</v>
      </c>
      <c r="AM658">
        <v>1993</v>
      </c>
      <c r="AN658" s="72" t="s">
        <v>191</v>
      </c>
      <c r="AQ658" t="str">
        <f t="shared" si="42"/>
        <v xml:space="preserve">Normal </v>
      </c>
      <c r="AR658" s="72" t="s">
        <v>191</v>
      </c>
      <c r="AS658">
        <v>8</v>
      </c>
      <c r="AT658">
        <v>30</v>
      </c>
      <c r="AU658" s="72" t="s">
        <v>195</v>
      </c>
      <c r="AV658" s="72" t="s">
        <v>194</v>
      </c>
      <c r="AY658" s="72" t="s">
        <v>191</v>
      </c>
      <c r="AZ658">
        <v>938</v>
      </c>
      <c r="BA658" s="72" t="s">
        <v>93</v>
      </c>
      <c r="BB658" s="72" t="s">
        <v>194</v>
      </c>
      <c r="BD658" s="72" t="s">
        <v>191</v>
      </c>
      <c r="BE658" s="73">
        <v>0.24</v>
      </c>
      <c r="BF658" s="72" t="s">
        <v>191</v>
      </c>
      <c r="BG658" s="72" t="s">
        <v>196</v>
      </c>
      <c r="BH658" s="72" t="s">
        <v>176</v>
      </c>
      <c r="BI658" s="81" t="str">
        <f t="shared" si="43"/>
        <v xml:space="preserve">Turbidity </v>
      </c>
      <c r="BJ658" s="72" t="s">
        <v>191</v>
      </c>
      <c r="BN658">
        <v>42</v>
      </c>
      <c r="BO658">
        <v>24</v>
      </c>
      <c r="BP658" s="72" t="s">
        <v>194</v>
      </c>
      <c r="BR658" s="72" t="s">
        <v>194</v>
      </c>
      <c r="BT658">
        <v>20</v>
      </c>
      <c r="BU658">
        <v>8</v>
      </c>
      <c r="BV658" s="72" t="s">
        <v>191</v>
      </c>
      <c r="BW658" s="72" t="s">
        <v>197</v>
      </c>
      <c r="BX658" t="s">
        <v>6387</v>
      </c>
    </row>
    <row r="659" spans="1:76" x14ac:dyDescent="0.45">
      <c r="A659" t="s">
        <v>6388</v>
      </c>
      <c r="B659" t="s">
        <v>176</v>
      </c>
      <c r="C659" t="s">
        <v>284</v>
      </c>
      <c r="D659" t="s">
        <v>6389</v>
      </c>
      <c r="E659" t="s">
        <v>6390</v>
      </c>
      <c r="F659" t="s">
        <v>6391</v>
      </c>
      <c r="G659">
        <v>9</v>
      </c>
      <c r="H659" s="72" t="s">
        <v>5936</v>
      </c>
      <c r="I659" s="72" t="s">
        <v>182</v>
      </c>
      <c r="J659" s="72" t="s">
        <v>183</v>
      </c>
      <c r="K659" s="72" t="s">
        <v>4732</v>
      </c>
      <c r="L659" s="72" t="s">
        <v>4733</v>
      </c>
      <c r="M659" s="72" t="s">
        <v>6392</v>
      </c>
      <c r="N659" s="72"/>
      <c r="O659" s="72"/>
      <c r="P659" s="72" t="s">
        <v>6393</v>
      </c>
      <c r="Q659" s="72" t="s">
        <v>6394</v>
      </c>
      <c r="R659" s="72" t="s">
        <v>4207</v>
      </c>
      <c r="S659" s="72" t="s">
        <v>6395</v>
      </c>
      <c r="T659" s="72" t="s">
        <v>6396</v>
      </c>
      <c r="U659" s="72" t="s">
        <v>251</v>
      </c>
      <c r="V659" s="72" t="s">
        <v>176</v>
      </c>
      <c r="W659">
        <v>280</v>
      </c>
      <c r="X659">
        <v>230</v>
      </c>
      <c r="Y659">
        <v>50</v>
      </c>
      <c r="Z659">
        <v>1150</v>
      </c>
      <c r="AA659">
        <v>1150</v>
      </c>
      <c r="AB659">
        <v>250</v>
      </c>
      <c r="AC659" s="72" t="s">
        <v>191</v>
      </c>
      <c r="AD659" s="72" t="s">
        <v>192</v>
      </c>
      <c r="AE659" s="72" t="s">
        <v>176</v>
      </c>
      <c r="AF659" s="81" t="str">
        <f t="shared" si="40"/>
        <v>Afridev Handpump</v>
      </c>
      <c r="AG659" s="72" t="s">
        <v>193</v>
      </c>
      <c r="AH659" s="72" t="s">
        <v>191</v>
      </c>
      <c r="AI659" s="72" t="s">
        <v>16432</v>
      </c>
      <c r="AL659" t="str">
        <f t="shared" si="41"/>
        <v>Protected</v>
      </c>
      <c r="AM659">
        <v>1997</v>
      </c>
      <c r="AN659" s="72" t="s">
        <v>191</v>
      </c>
      <c r="AQ659" t="str">
        <f t="shared" si="42"/>
        <v xml:space="preserve">Poor </v>
      </c>
      <c r="AR659" s="72" t="s">
        <v>191</v>
      </c>
      <c r="AS659">
        <v>3</v>
      </c>
      <c r="AT659">
        <v>30</v>
      </c>
      <c r="AU659" s="72" t="s">
        <v>195</v>
      </c>
      <c r="AV659" s="72" t="s">
        <v>194</v>
      </c>
      <c r="AY659" s="72" t="s">
        <v>191</v>
      </c>
      <c r="AZ659">
        <v>1938</v>
      </c>
      <c r="BA659" s="72" t="s">
        <v>93</v>
      </c>
      <c r="BB659" s="72" t="s">
        <v>194</v>
      </c>
      <c r="BD659" s="72" t="s">
        <v>191</v>
      </c>
      <c r="BE659" s="73">
        <v>0.12</v>
      </c>
      <c r="BF659" s="72" t="s">
        <v>194</v>
      </c>
      <c r="BG659" s="80" t="s">
        <v>196</v>
      </c>
      <c r="BI659" s="81" t="str">
        <f t="shared" si="43"/>
        <v xml:space="preserve">Turbidity </v>
      </c>
      <c r="BN659">
        <v>50</v>
      </c>
      <c r="BO659">
        <v>24</v>
      </c>
      <c r="BP659" s="72" t="s">
        <v>194</v>
      </c>
      <c r="BR659" s="72" t="s">
        <v>194</v>
      </c>
      <c r="BT659">
        <v>40</v>
      </c>
      <c r="BU659">
        <v>5</v>
      </c>
      <c r="BV659" s="72" t="s">
        <v>191</v>
      </c>
      <c r="BW659" s="72" t="s">
        <v>227</v>
      </c>
      <c r="BX659" t="s">
        <v>6397</v>
      </c>
    </row>
    <row r="660" spans="1:76" x14ac:dyDescent="0.45">
      <c r="A660" t="s">
        <v>6398</v>
      </c>
      <c r="B660" t="s">
        <v>176</v>
      </c>
      <c r="C660" t="s">
        <v>457</v>
      </c>
      <c r="D660" t="s">
        <v>6399</v>
      </c>
      <c r="E660" t="s">
        <v>6400</v>
      </c>
      <c r="F660" t="s">
        <v>750</v>
      </c>
      <c r="G660">
        <v>9</v>
      </c>
      <c r="H660" s="72" t="s">
        <v>5936</v>
      </c>
      <c r="I660" s="72" t="s">
        <v>182</v>
      </c>
      <c r="J660" s="72" t="s">
        <v>183</v>
      </c>
      <c r="K660" s="72" t="s">
        <v>4732</v>
      </c>
      <c r="L660" s="72" t="s">
        <v>4733</v>
      </c>
      <c r="M660" s="72" t="s">
        <v>4733</v>
      </c>
      <c r="N660" s="72"/>
      <c r="O660" s="72"/>
      <c r="P660" s="72" t="s">
        <v>6401</v>
      </c>
      <c r="Q660" s="72" t="s">
        <v>6402</v>
      </c>
      <c r="R660" s="72" t="s">
        <v>324</v>
      </c>
      <c r="S660" s="72" t="s">
        <v>6403</v>
      </c>
      <c r="T660" s="72" t="s">
        <v>4733</v>
      </c>
      <c r="U660" s="72" t="s">
        <v>251</v>
      </c>
      <c r="V660" s="72" t="s">
        <v>176</v>
      </c>
      <c r="W660">
        <v>214</v>
      </c>
      <c r="X660">
        <v>50</v>
      </c>
      <c r="Y660">
        <v>0</v>
      </c>
      <c r="Z660">
        <v>250</v>
      </c>
      <c r="AA660">
        <v>250</v>
      </c>
      <c r="AB660">
        <v>0</v>
      </c>
      <c r="AC660" s="72" t="s">
        <v>191</v>
      </c>
      <c r="AD660" s="72" t="s">
        <v>192</v>
      </c>
      <c r="AE660" s="72" t="s">
        <v>176</v>
      </c>
      <c r="AF660" s="81" t="str">
        <f t="shared" si="40"/>
        <v>Afridev Handpump</v>
      </c>
      <c r="AG660" s="72" t="s">
        <v>193</v>
      </c>
      <c r="AH660" s="72" t="s">
        <v>191</v>
      </c>
      <c r="AI660" s="72" t="s">
        <v>16432</v>
      </c>
      <c r="AL660" t="str">
        <f t="shared" si="41"/>
        <v>Protected</v>
      </c>
      <c r="AM660">
        <v>1995</v>
      </c>
      <c r="AN660" s="72" t="s">
        <v>194</v>
      </c>
      <c r="AO660" s="72" t="s">
        <v>549</v>
      </c>
      <c r="AP660" s="72" t="s">
        <v>176</v>
      </c>
      <c r="AQ660" t="str">
        <f t="shared" si="42"/>
        <v>Does not function Non functioning water point</v>
      </c>
      <c r="AR660" s="72" t="s">
        <v>191</v>
      </c>
      <c r="AS660">
        <v>1</v>
      </c>
      <c r="AT660">
        <v>75</v>
      </c>
      <c r="AU660" s="72" t="s">
        <v>194</v>
      </c>
      <c r="AV660" s="72" t="s">
        <v>194</v>
      </c>
      <c r="AY660" s="72" t="s">
        <v>194</v>
      </c>
      <c r="BB660" s="72" t="s">
        <v>194</v>
      </c>
      <c r="BD660" s="72" t="s">
        <v>194</v>
      </c>
      <c r="BE660"/>
      <c r="BF660" s="72" t="s">
        <v>194</v>
      </c>
      <c r="BG660" s="80" t="s">
        <v>196</v>
      </c>
      <c r="BI660" s="81" t="str">
        <f t="shared" si="43"/>
        <v xml:space="preserve">Turbidity </v>
      </c>
      <c r="BN660">
        <v>0</v>
      </c>
      <c r="BO660">
        <v>0</v>
      </c>
      <c r="BP660" s="72" t="s">
        <v>194</v>
      </c>
      <c r="BR660" s="72" t="s">
        <v>194</v>
      </c>
      <c r="BT660">
        <v>0</v>
      </c>
      <c r="BU660">
        <v>0</v>
      </c>
      <c r="BV660" s="72" t="s">
        <v>194</v>
      </c>
      <c r="BW660" s="72" t="s">
        <v>550</v>
      </c>
      <c r="BX660" t="s">
        <v>6404</v>
      </c>
    </row>
    <row r="661" spans="1:76" x14ac:dyDescent="0.45">
      <c r="A661" t="s">
        <v>6405</v>
      </c>
      <c r="B661" t="s">
        <v>176</v>
      </c>
      <c r="C661" t="s">
        <v>230</v>
      </c>
      <c r="D661" t="s">
        <v>6406</v>
      </c>
      <c r="E661" t="s">
        <v>6407</v>
      </c>
      <c r="F661" t="s">
        <v>6408</v>
      </c>
      <c r="G661">
        <v>9</v>
      </c>
      <c r="H661" s="72" t="s">
        <v>5936</v>
      </c>
      <c r="I661" s="72" t="s">
        <v>182</v>
      </c>
      <c r="J661" s="72" t="s">
        <v>183</v>
      </c>
      <c r="K661" s="72" t="s">
        <v>825</v>
      </c>
      <c r="L661" s="72" t="s">
        <v>6039</v>
      </c>
      <c r="M661" s="72" t="s">
        <v>6409</v>
      </c>
      <c r="N661" s="72"/>
      <c r="O661" s="72"/>
      <c r="P661" s="72" t="s">
        <v>6410</v>
      </c>
      <c r="Q661" s="72" t="s">
        <v>6411</v>
      </c>
      <c r="R661" s="72" t="s">
        <v>6308</v>
      </c>
      <c r="S661" s="72" t="s">
        <v>6412</v>
      </c>
      <c r="T661" s="72"/>
      <c r="U661" s="72" t="s">
        <v>190</v>
      </c>
      <c r="V661" s="72" t="s">
        <v>176</v>
      </c>
      <c r="W661">
        <v>110</v>
      </c>
      <c r="X661">
        <v>110</v>
      </c>
      <c r="Y661">
        <v>0</v>
      </c>
      <c r="Z661">
        <v>0</v>
      </c>
      <c r="AA661">
        <v>550</v>
      </c>
      <c r="AB661">
        <v>0</v>
      </c>
      <c r="AC661" s="72" t="s">
        <v>191</v>
      </c>
      <c r="AD661" s="72" t="s">
        <v>192</v>
      </c>
      <c r="AE661" s="72" t="s">
        <v>176</v>
      </c>
      <c r="AF661" s="81" t="str">
        <f t="shared" si="40"/>
        <v>Afridev Handpump</v>
      </c>
      <c r="AG661" s="72" t="s">
        <v>193</v>
      </c>
      <c r="AH661" s="72" t="s">
        <v>191</v>
      </c>
      <c r="AI661" s="72" t="s">
        <v>16432</v>
      </c>
      <c r="AL661" t="str">
        <f t="shared" si="41"/>
        <v>Protected</v>
      </c>
      <c r="AM661">
        <v>2008</v>
      </c>
      <c r="AN661" s="72" t="s">
        <v>194</v>
      </c>
      <c r="AO661" s="72" t="s">
        <v>549</v>
      </c>
      <c r="AP661" s="72" t="s">
        <v>176</v>
      </c>
      <c r="AQ661" t="str">
        <f t="shared" si="42"/>
        <v>Does not function Non functioning water point</v>
      </c>
      <c r="AR661" s="72" t="s">
        <v>194</v>
      </c>
      <c r="AU661" s="72" t="s">
        <v>194</v>
      </c>
      <c r="AV661" s="72" t="s">
        <v>194</v>
      </c>
      <c r="AY661" s="72" t="s">
        <v>194</v>
      </c>
      <c r="BB661" s="72" t="s">
        <v>194</v>
      </c>
      <c r="BD661" s="72" t="s">
        <v>194</v>
      </c>
      <c r="BE661"/>
      <c r="BF661" s="72" t="s">
        <v>194</v>
      </c>
      <c r="BG661" s="80" t="s">
        <v>196</v>
      </c>
      <c r="BI661" s="81" t="str">
        <f t="shared" si="43"/>
        <v xml:space="preserve">Turbidity </v>
      </c>
      <c r="BN661">
        <v>0</v>
      </c>
      <c r="BO661">
        <v>0</v>
      </c>
      <c r="BP661" s="72" t="s">
        <v>194</v>
      </c>
      <c r="BR661" s="72" t="s">
        <v>194</v>
      </c>
      <c r="BT661">
        <v>0</v>
      </c>
      <c r="BU661">
        <v>0</v>
      </c>
      <c r="BV661" s="72" t="s">
        <v>194</v>
      </c>
      <c r="BW661" s="72" t="s">
        <v>550</v>
      </c>
      <c r="BX661" t="s">
        <v>6413</v>
      </c>
    </row>
    <row r="662" spans="1:76" x14ac:dyDescent="0.45">
      <c r="A662" t="s">
        <v>6414</v>
      </c>
      <c r="B662" t="s">
        <v>176</v>
      </c>
      <c r="C662" t="s">
        <v>996</v>
      </c>
      <c r="D662" t="s">
        <v>6415</v>
      </c>
      <c r="E662" t="s">
        <v>6416</v>
      </c>
      <c r="F662" t="s">
        <v>6417</v>
      </c>
      <c r="G662">
        <v>9</v>
      </c>
      <c r="H662" s="72" t="s">
        <v>5936</v>
      </c>
      <c r="I662" s="72" t="s">
        <v>182</v>
      </c>
      <c r="J662" s="72" t="s">
        <v>183</v>
      </c>
      <c r="K662" s="72" t="s">
        <v>825</v>
      </c>
      <c r="L662" s="72" t="s">
        <v>6039</v>
      </c>
      <c r="M662" s="72" t="s">
        <v>6418</v>
      </c>
      <c r="N662" s="72"/>
      <c r="O662" s="72"/>
      <c r="P662" s="72" t="s">
        <v>6419</v>
      </c>
      <c r="Q662" s="72" t="s">
        <v>6420</v>
      </c>
      <c r="R662" s="72" t="s">
        <v>4669</v>
      </c>
      <c r="S662" s="72" t="s">
        <v>6421</v>
      </c>
      <c r="T662" s="72" t="s">
        <v>6422</v>
      </c>
      <c r="U662" s="72" t="s">
        <v>251</v>
      </c>
      <c r="V662" s="72" t="s">
        <v>176</v>
      </c>
      <c r="W662">
        <v>64</v>
      </c>
      <c r="X662">
        <v>64</v>
      </c>
      <c r="Y662">
        <v>0</v>
      </c>
      <c r="Z662">
        <v>350</v>
      </c>
      <c r="AA662">
        <v>350</v>
      </c>
      <c r="AB662">
        <v>0</v>
      </c>
      <c r="AC662" s="72" t="s">
        <v>191</v>
      </c>
      <c r="AD662" s="72" t="s">
        <v>192</v>
      </c>
      <c r="AE662" s="72" t="s">
        <v>176</v>
      </c>
      <c r="AF662" s="81" t="str">
        <f t="shared" si="40"/>
        <v>Afridev Handpump</v>
      </c>
      <c r="AG662" s="72" t="s">
        <v>193</v>
      </c>
      <c r="AH662" s="72" t="s">
        <v>191</v>
      </c>
      <c r="AI662" s="72" t="s">
        <v>16432</v>
      </c>
      <c r="AL662" t="str">
        <f t="shared" si="41"/>
        <v>Protected</v>
      </c>
      <c r="AM662">
        <v>2001</v>
      </c>
      <c r="AN662" s="72" t="s">
        <v>191</v>
      </c>
      <c r="AQ662" t="str">
        <f t="shared" si="42"/>
        <v xml:space="preserve">Normal </v>
      </c>
      <c r="AR662" s="72" t="s">
        <v>194</v>
      </c>
      <c r="AU662" s="72" t="s">
        <v>195</v>
      </c>
      <c r="AV662" s="72" t="s">
        <v>194</v>
      </c>
      <c r="AY662" s="72" t="s">
        <v>191</v>
      </c>
      <c r="AZ662">
        <v>722</v>
      </c>
      <c r="BA662" s="72" t="s">
        <v>93</v>
      </c>
      <c r="BB662" s="72" t="s">
        <v>194</v>
      </c>
      <c r="BD662" s="72" t="s">
        <v>191</v>
      </c>
      <c r="BE662" s="73">
        <v>0.32</v>
      </c>
      <c r="BF662" s="72" t="s">
        <v>194</v>
      </c>
      <c r="BG662" s="80" t="s">
        <v>196</v>
      </c>
      <c r="BI662" s="81" t="str">
        <f t="shared" si="43"/>
        <v xml:space="preserve">Turbidity </v>
      </c>
      <c r="BN662">
        <v>45</v>
      </c>
      <c r="BO662">
        <v>24</v>
      </c>
      <c r="BP662" s="72" t="s">
        <v>194</v>
      </c>
      <c r="BR662" s="72" t="s">
        <v>194</v>
      </c>
      <c r="BT662">
        <v>20</v>
      </c>
      <c r="BU662">
        <v>10</v>
      </c>
      <c r="BV662" s="72" t="s">
        <v>191</v>
      </c>
      <c r="BW662" s="72" t="s">
        <v>197</v>
      </c>
      <c r="BX662" t="s">
        <v>6423</v>
      </c>
    </row>
    <row r="663" spans="1:76" x14ac:dyDescent="0.45">
      <c r="A663" t="s">
        <v>6424</v>
      </c>
      <c r="B663" t="s">
        <v>176</v>
      </c>
      <c r="C663" t="s">
        <v>284</v>
      </c>
      <c r="D663" t="s">
        <v>6425</v>
      </c>
      <c r="E663" t="s">
        <v>6426</v>
      </c>
      <c r="F663" t="s">
        <v>419</v>
      </c>
      <c r="G663">
        <v>9</v>
      </c>
      <c r="H663" s="72" t="s">
        <v>5936</v>
      </c>
      <c r="I663" s="72" t="s">
        <v>182</v>
      </c>
      <c r="J663" s="72" t="s">
        <v>183</v>
      </c>
      <c r="K663" s="72" t="s">
        <v>4732</v>
      </c>
      <c r="L663" s="72" t="s">
        <v>4733</v>
      </c>
      <c r="M663" s="72" t="s">
        <v>6392</v>
      </c>
      <c r="N663" s="72"/>
      <c r="O663" s="72"/>
      <c r="P663" s="72" t="s">
        <v>6427</v>
      </c>
      <c r="Q663" s="72" t="s">
        <v>6428</v>
      </c>
      <c r="R663" s="72" t="s">
        <v>1675</v>
      </c>
      <c r="S663" s="72" t="s">
        <v>6429</v>
      </c>
      <c r="T663" s="72" t="s">
        <v>6430</v>
      </c>
      <c r="U663" s="72" t="s">
        <v>922</v>
      </c>
      <c r="V663" s="72" t="s">
        <v>176</v>
      </c>
      <c r="W663">
        <v>280</v>
      </c>
      <c r="X663">
        <v>230</v>
      </c>
      <c r="Y663">
        <v>50</v>
      </c>
      <c r="Z663">
        <v>50</v>
      </c>
      <c r="AA663">
        <v>1150</v>
      </c>
      <c r="AB663">
        <v>250</v>
      </c>
      <c r="AC663" s="72" t="s">
        <v>194</v>
      </c>
      <c r="AF663" s="81" t="str">
        <f t="shared" si="40"/>
        <v/>
      </c>
      <c r="AJ663" s="72" t="s">
        <v>867</v>
      </c>
      <c r="AK663" s="72" t="s">
        <v>176</v>
      </c>
      <c r="AL663" t="str">
        <f t="shared" si="41"/>
        <v>Unprotected well</v>
      </c>
      <c r="AQ663" t="str">
        <f t="shared" si="42"/>
        <v xml:space="preserve"> </v>
      </c>
      <c r="BE663"/>
      <c r="BI663" s="81" t="str">
        <f t="shared" si="43"/>
        <v xml:space="preserve"> </v>
      </c>
      <c r="BX663" t="s">
        <v>6431</v>
      </c>
    </row>
    <row r="664" spans="1:76" x14ac:dyDescent="0.45">
      <c r="A664" t="s">
        <v>6432</v>
      </c>
      <c r="B664" t="s">
        <v>176</v>
      </c>
      <c r="C664" t="s">
        <v>284</v>
      </c>
      <c r="D664" t="s">
        <v>6433</v>
      </c>
      <c r="E664" t="s">
        <v>6434</v>
      </c>
      <c r="F664" t="s">
        <v>2937</v>
      </c>
      <c r="G664">
        <v>9</v>
      </c>
      <c r="H664" s="72" t="s">
        <v>5936</v>
      </c>
      <c r="I664" s="72" t="s">
        <v>182</v>
      </c>
      <c r="J664" s="72" t="s">
        <v>183</v>
      </c>
      <c r="K664" s="72" t="s">
        <v>4732</v>
      </c>
      <c r="L664" s="72" t="s">
        <v>4733</v>
      </c>
      <c r="M664" s="72" t="s">
        <v>6392</v>
      </c>
      <c r="N664" s="72"/>
      <c r="O664" s="72"/>
      <c r="P664" s="72" t="s">
        <v>6435</v>
      </c>
      <c r="Q664" s="72" t="s">
        <v>6436</v>
      </c>
      <c r="R664" s="72" t="s">
        <v>864</v>
      </c>
      <c r="S664" s="72" t="s">
        <v>6437</v>
      </c>
      <c r="T664" s="72" t="s">
        <v>6438</v>
      </c>
      <c r="U664" s="72" t="s">
        <v>922</v>
      </c>
      <c r="V664" s="72" t="s">
        <v>176</v>
      </c>
      <c r="W664">
        <v>280</v>
      </c>
      <c r="X664">
        <v>230</v>
      </c>
      <c r="Y664">
        <v>50</v>
      </c>
      <c r="Z664">
        <v>20</v>
      </c>
      <c r="AA664">
        <v>1158</v>
      </c>
      <c r="AB664">
        <v>250</v>
      </c>
      <c r="AC664" s="72" t="s">
        <v>194</v>
      </c>
      <c r="AF664" s="81" t="str">
        <f t="shared" si="40"/>
        <v/>
      </c>
      <c r="AJ664" s="72" t="s">
        <v>867</v>
      </c>
      <c r="AK664" s="72" t="s">
        <v>176</v>
      </c>
      <c r="AL664" t="str">
        <f t="shared" si="41"/>
        <v>Unprotected well</v>
      </c>
      <c r="AQ664" t="str">
        <f t="shared" si="42"/>
        <v xml:space="preserve"> </v>
      </c>
      <c r="BE664"/>
      <c r="BI664" s="81" t="str">
        <f t="shared" si="43"/>
        <v xml:space="preserve"> </v>
      </c>
      <c r="BX664" t="s">
        <v>6439</v>
      </c>
    </row>
    <row r="665" spans="1:76" x14ac:dyDescent="0.45">
      <c r="A665" t="s">
        <v>6440</v>
      </c>
      <c r="B665" t="s">
        <v>176</v>
      </c>
      <c r="C665" t="s">
        <v>200</v>
      </c>
      <c r="D665" t="s">
        <v>6441</v>
      </c>
      <c r="E665" t="s">
        <v>6442</v>
      </c>
      <c r="F665" t="s">
        <v>6443</v>
      </c>
      <c r="G665">
        <v>9</v>
      </c>
      <c r="H665" s="72" t="s">
        <v>5936</v>
      </c>
      <c r="I665" s="72" t="s">
        <v>182</v>
      </c>
      <c r="J665" s="72" t="s">
        <v>183</v>
      </c>
      <c r="K665" s="72" t="s">
        <v>4888</v>
      </c>
      <c r="L665" s="72" t="s">
        <v>6123</v>
      </c>
      <c r="M665" s="72" t="s">
        <v>6123</v>
      </c>
      <c r="N665" s="72"/>
      <c r="O665" s="72"/>
      <c r="P665" s="72" t="s">
        <v>6444</v>
      </c>
      <c r="Q665" s="72" t="s">
        <v>6445</v>
      </c>
      <c r="R665" s="72" t="s">
        <v>1646</v>
      </c>
      <c r="S665" s="72" t="s">
        <v>6446</v>
      </c>
      <c r="T665" s="72" t="s">
        <v>6447</v>
      </c>
      <c r="U665" s="72" t="s">
        <v>190</v>
      </c>
      <c r="V665" s="72" t="s">
        <v>176</v>
      </c>
      <c r="W665">
        <v>168</v>
      </c>
      <c r="X665">
        <v>168</v>
      </c>
      <c r="Y665">
        <v>0</v>
      </c>
      <c r="Z665">
        <v>350</v>
      </c>
      <c r="AA665">
        <v>350</v>
      </c>
      <c r="AB665">
        <v>0</v>
      </c>
      <c r="AC665" s="72" t="s">
        <v>191</v>
      </c>
      <c r="AD665" s="72" t="s">
        <v>192</v>
      </c>
      <c r="AE665" s="72" t="s">
        <v>176</v>
      </c>
      <c r="AF665" s="81" t="str">
        <f t="shared" si="40"/>
        <v>Afridev Handpump</v>
      </c>
      <c r="AG665" s="72" t="s">
        <v>193</v>
      </c>
      <c r="AH665" s="72" t="s">
        <v>191</v>
      </c>
      <c r="AI665" s="72" t="s">
        <v>16432</v>
      </c>
      <c r="AL665" t="str">
        <f t="shared" si="41"/>
        <v>Protected</v>
      </c>
      <c r="AM665">
        <v>2015</v>
      </c>
      <c r="AN665" s="72" t="s">
        <v>191</v>
      </c>
      <c r="AQ665" t="str">
        <f t="shared" si="42"/>
        <v xml:space="preserve">Poor </v>
      </c>
      <c r="AR665" s="72" t="s">
        <v>194</v>
      </c>
      <c r="AU665" s="72" t="s">
        <v>195</v>
      </c>
      <c r="AV665" s="72" t="s">
        <v>194</v>
      </c>
      <c r="AY665" s="72" t="s">
        <v>191</v>
      </c>
      <c r="AZ665">
        <v>340</v>
      </c>
      <c r="BA665" s="72" t="s">
        <v>93</v>
      </c>
      <c r="BB665" s="72" t="s">
        <v>194</v>
      </c>
      <c r="BD665" s="72" t="s">
        <v>191</v>
      </c>
      <c r="BE665" s="73">
        <v>0.33</v>
      </c>
      <c r="BF665" s="72" t="s">
        <v>194</v>
      </c>
      <c r="BG665" s="80" t="s">
        <v>196</v>
      </c>
      <c r="BI665" s="81" t="str">
        <f t="shared" si="43"/>
        <v xml:space="preserve">Turbidity </v>
      </c>
      <c r="BN665">
        <v>63</v>
      </c>
      <c r="BO665">
        <v>24</v>
      </c>
      <c r="BP665" s="72" t="s">
        <v>194</v>
      </c>
      <c r="BR665" s="72" t="s">
        <v>194</v>
      </c>
      <c r="BT665">
        <v>20</v>
      </c>
      <c r="BU665">
        <v>5</v>
      </c>
      <c r="BV665" s="72" t="s">
        <v>191</v>
      </c>
      <c r="BW665" s="72" t="s">
        <v>227</v>
      </c>
      <c r="BX665" t="s">
        <v>6448</v>
      </c>
    </row>
    <row r="666" spans="1:76" x14ac:dyDescent="0.45">
      <c r="A666" t="s">
        <v>6449</v>
      </c>
      <c r="B666" t="s">
        <v>176</v>
      </c>
      <c r="C666" t="s">
        <v>254</v>
      </c>
      <c r="D666" t="s">
        <v>6450</v>
      </c>
      <c r="E666" t="s">
        <v>6451</v>
      </c>
      <c r="F666" t="s">
        <v>6452</v>
      </c>
      <c r="G666">
        <v>9</v>
      </c>
      <c r="H666" s="72" t="s">
        <v>5936</v>
      </c>
      <c r="I666" s="72" t="s">
        <v>182</v>
      </c>
      <c r="J666" s="72" t="s">
        <v>183</v>
      </c>
      <c r="K666" s="72" t="s">
        <v>4888</v>
      </c>
      <c r="L666" s="72" t="s">
        <v>6346</v>
      </c>
      <c r="M666" s="72" t="s">
        <v>6347</v>
      </c>
      <c r="N666" s="72"/>
      <c r="O666" s="72"/>
      <c r="P666" s="72" t="s">
        <v>6453</v>
      </c>
      <c r="Q666" s="72" t="s">
        <v>6454</v>
      </c>
      <c r="R666" s="72" t="s">
        <v>2348</v>
      </c>
      <c r="S666" s="72" t="s">
        <v>6455</v>
      </c>
      <c r="T666" s="72" t="s">
        <v>6456</v>
      </c>
      <c r="U666" s="72" t="s">
        <v>251</v>
      </c>
      <c r="V666" s="72" t="s">
        <v>176</v>
      </c>
      <c r="W666">
        <v>152</v>
      </c>
      <c r="X666">
        <v>152</v>
      </c>
      <c r="Y666">
        <v>0</v>
      </c>
      <c r="Z666">
        <v>320</v>
      </c>
      <c r="AA666">
        <v>760</v>
      </c>
      <c r="AB666">
        <v>0</v>
      </c>
      <c r="AC666" s="72" t="s">
        <v>191</v>
      </c>
      <c r="AD666" s="72" t="s">
        <v>192</v>
      </c>
      <c r="AE666" s="72" t="s">
        <v>176</v>
      </c>
      <c r="AF666" s="81" t="str">
        <f t="shared" si="40"/>
        <v>Afridev Handpump</v>
      </c>
      <c r="AG666" s="72" t="s">
        <v>193</v>
      </c>
      <c r="AH666" s="72" t="s">
        <v>191</v>
      </c>
      <c r="AI666" s="72" t="s">
        <v>16432</v>
      </c>
      <c r="AL666" t="str">
        <f t="shared" si="41"/>
        <v>Protected</v>
      </c>
      <c r="AM666">
        <v>1968</v>
      </c>
      <c r="AN666" s="72" t="s">
        <v>191</v>
      </c>
      <c r="AQ666" t="str">
        <f t="shared" si="42"/>
        <v xml:space="preserve">Normal </v>
      </c>
      <c r="AR666" s="72" t="s">
        <v>194</v>
      </c>
      <c r="AU666" s="72" t="s">
        <v>195</v>
      </c>
      <c r="AV666" s="72" t="s">
        <v>194</v>
      </c>
      <c r="AY666" s="72" t="s">
        <v>191</v>
      </c>
      <c r="AZ666">
        <v>1226</v>
      </c>
      <c r="BA666" s="72" t="s">
        <v>93</v>
      </c>
      <c r="BB666" s="72" t="s">
        <v>194</v>
      </c>
      <c r="BD666" s="72" t="s">
        <v>191</v>
      </c>
      <c r="BE666" s="73">
        <v>0.97</v>
      </c>
      <c r="BF666" s="72" t="s">
        <v>191</v>
      </c>
      <c r="BG666" s="72" t="s">
        <v>196</v>
      </c>
      <c r="BH666" s="72" t="s">
        <v>176</v>
      </c>
      <c r="BI666" s="81" t="str">
        <f t="shared" si="43"/>
        <v xml:space="preserve">Turbidity </v>
      </c>
      <c r="BJ666" s="72" t="s">
        <v>191</v>
      </c>
      <c r="BN666">
        <v>99</v>
      </c>
      <c r="BO666">
        <v>24</v>
      </c>
      <c r="BP666" s="72" t="s">
        <v>194</v>
      </c>
      <c r="BR666" s="72" t="s">
        <v>194</v>
      </c>
      <c r="BT666">
        <v>20</v>
      </c>
      <c r="BU666">
        <v>7</v>
      </c>
      <c r="BV666" s="72" t="s">
        <v>191</v>
      </c>
      <c r="BW666" s="72" t="s">
        <v>197</v>
      </c>
      <c r="BX666" t="s">
        <v>6457</v>
      </c>
    </row>
    <row r="667" spans="1:76" x14ac:dyDescent="0.45">
      <c r="A667" t="s">
        <v>6458</v>
      </c>
      <c r="B667" t="s">
        <v>176</v>
      </c>
      <c r="C667" t="s">
        <v>996</v>
      </c>
      <c r="D667" t="s">
        <v>6459</v>
      </c>
      <c r="E667" t="s">
        <v>6460</v>
      </c>
      <c r="F667" t="s">
        <v>6461</v>
      </c>
      <c r="G667">
        <v>9</v>
      </c>
      <c r="H667" s="72" t="s">
        <v>5936</v>
      </c>
      <c r="I667" s="72" t="s">
        <v>182</v>
      </c>
      <c r="J667" s="72" t="s">
        <v>183</v>
      </c>
      <c r="K667" s="72" t="s">
        <v>825</v>
      </c>
      <c r="L667" s="72" t="s">
        <v>6039</v>
      </c>
      <c r="M667" s="72" t="s">
        <v>6462</v>
      </c>
      <c r="N667" s="72"/>
      <c r="O667" s="72"/>
      <c r="P667" s="72" t="s">
        <v>6463</v>
      </c>
      <c r="Q667" s="72" t="s">
        <v>6464</v>
      </c>
      <c r="R667" s="72" t="s">
        <v>1042</v>
      </c>
      <c r="S667" s="72" t="s">
        <v>6465</v>
      </c>
      <c r="T667" s="72" t="s">
        <v>6466</v>
      </c>
      <c r="U667" s="72" t="s">
        <v>251</v>
      </c>
      <c r="V667" s="72" t="s">
        <v>176</v>
      </c>
      <c r="W667">
        <v>75</v>
      </c>
      <c r="X667">
        <v>75</v>
      </c>
      <c r="Y667">
        <v>0</v>
      </c>
      <c r="Z667">
        <v>375</v>
      </c>
      <c r="AA667">
        <v>375</v>
      </c>
      <c r="AB667">
        <v>0</v>
      </c>
      <c r="AC667" s="72" t="s">
        <v>191</v>
      </c>
      <c r="AD667" s="72" t="s">
        <v>192</v>
      </c>
      <c r="AE667" s="72" t="s">
        <v>176</v>
      </c>
      <c r="AF667" s="81" t="str">
        <f t="shared" si="40"/>
        <v>Afridev Handpump</v>
      </c>
      <c r="AG667" s="72" t="s">
        <v>193</v>
      </c>
      <c r="AH667" s="72" t="s">
        <v>191</v>
      </c>
      <c r="AI667" s="72" t="s">
        <v>16432</v>
      </c>
      <c r="AL667" t="str">
        <f t="shared" si="41"/>
        <v>Protected</v>
      </c>
      <c r="AM667">
        <v>2008</v>
      </c>
      <c r="AN667" s="72" t="s">
        <v>191</v>
      </c>
      <c r="AQ667" t="str">
        <f t="shared" si="42"/>
        <v xml:space="preserve">Normal </v>
      </c>
      <c r="AR667" s="72" t="s">
        <v>194</v>
      </c>
      <c r="AU667" s="72" t="s">
        <v>195</v>
      </c>
      <c r="AV667" s="72" t="s">
        <v>194</v>
      </c>
      <c r="AY667" s="72" t="s">
        <v>191</v>
      </c>
      <c r="AZ667">
        <v>723</v>
      </c>
      <c r="BA667" s="72" t="s">
        <v>93</v>
      </c>
      <c r="BB667" s="72" t="s">
        <v>194</v>
      </c>
      <c r="BD667" s="72" t="s">
        <v>191</v>
      </c>
      <c r="BE667" s="73">
        <v>1.24</v>
      </c>
      <c r="BF667" s="72" t="s">
        <v>194</v>
      </c>
      <c r="BG667" s="80" t="s">
        <v>196</v>
      </c>
      <c r="BI667" s="81" t="str">
        <f t="shared" si="43"/>
        <v xml:space="preserve">Turbidity </v>
      </c>
      <c r="BN667">
        <v>169</v>
      </c>
      <c r="BO667">
        <v>24</v>
      </c>
      <c r="BP667" s="72" t="s">
        <v>194</v>
      </c>
      <c r="BR667" s="72" t="s">
        <v>194</v>
      </c>
      <c r="BT667">
        <v>20</v>
      </c>
      <c r="BU667">
        <v>5</v>
      </c>
      <c r="BV667" s="72" t="s">
        <v>191</v>
      </c>
      <c r="BW667" s="72" t="s">
        <v>197</v>
      </c>
      <c r="BX667" t="s">
        <v>6467</v>
      </c>
    </row>
    <row r="668" spans="1:76" x14ac:dyDescent="0.45">
      <c r="A668" t="s">
        <v>6468</v>
      </c>
      <c r="B668" t="s">
        <v>176</v>
      </c>
      <c r="C668" t="s">
        <v>284</v>
      </c>
      <c r="D668" t="s">
        <v>6469</v>
      </c>
      <c r="E668" t="s">
        <v>6470</v>
      </c>
      <c r="F668" t="s">
        <v>6471</v>
      </c>
      <c r="G668">
        <v>9</v>
      </c>
      <c r="H668" s="72" t="s">
        <v>5936</v>
      </c>
      <c r="I668" s="72" t="s">
        <v>182</v>
      </c>
      <c r="J668" s="72" t="s">
        <v>183</v>
      </c>
      <c r="K668" s="72" t="s">
        <v>4732</v>
      </c>
      <c r="L668" s="72" t="s">
        <v>4733</v>
      </c>
      <c r="M668" s="72" t="s">
        <v>6392</v>
      </c>
      <c r="N668" s="72"/>
      <c r="O668" s="72"/>
      <c r="P668" s="72" t="s">
        <v>6472</v>
      </c>
      <c r="Q668" s="72" t="s">
        <v>6473</v>
      </c>
      <c r="R668" s="72" t="s">
        <v>1787</v>
      </c>
      <c r="S668" s="72" t="s">
        <v>6474</v>
      </c>
      <c r="T668" s="72" t="s">
        <v>6475</v>
      </c>
      <c r="U668" s="72" t="s">
        <v>226</v>
      </c>
      <c r="V668" s="72" t="s">
        <v>176</v>
      </c>
      <c r="W668">
        <v>280</v>
      </c>
      <c r="X668">
        <v>230</v>
      </c>
      <c r="Y668">
        <v>50</v>
      </c>
      <c r="Z668">
        <v>100</v>
      </c>
      <c r="AA668">
        <v>1150</v>
      </c>
      <c r="AB668">
        <v>250</v>
      </c>
      <c r="AC668" s="72" t="s">
        <v>191</v>
      </c>
      <c r="AD668" s="72" t="s">
        <v>192</v>
      </c>
      <c r="AE668" s="72" t="s">
        <v>176</v>
      </c>
      <c r="AF668" s="81" t="str">
        <f t="shared" si="40"/>
        <v>Afridev Handpump</v>
      </c>
      <c r="AG668" s="72" t="s">
        <v>193</v>
      </c>
      <c r="AH668" s="72" t="s">
        <v>191</v>
      </c>
      <c r="AI668" s="72" t="s">
        <v>16432</v>
      </c>
      <c r="AL668" t="str">
        <f t="shared" si="41"/>
        <v>Protected</v>
      </c>
      <c r="AM668">
        <v>2008</v>
      </c>
      <c r="AN668" s="72" t="s">
        <v>191</v>
      </c>
      <c r="AQ668" t="str">
        <f t="shared" si="42"/>
        <v xml:space="preserve">Poor </v>
      </c>
      <c r="AR668" s="72" t="s">
        <v>191</v>
      </c>
      <c r="AS668">
        <v>1</v>
      </c>
      <c r="AT668">
        <v>2</v>
      </c>
      <c r="AU668" s="72" t="s">
        <v>195</v>
      </c>
      <c r="AV668" s="72" t="s">
        <v>194</v>
      </c>
      <c r="AY668" s="72" t="s">
        <v>191</v>
      </c>
      <c r="AZ668">
        <v>1939</v>
      </c>
      <c r="BA668" s="72" t="s">
        <v>93</v>
      </c>
      <c r="BB668" s="72" t="s">
        <v>194</v>
      </c>
      <c r="BD668" s="72" t="s">
        <v>191</v>
      </c>
      <c r="BE668" s="73">
        <v>0.82</v>
      </c>
      <c r="BF668" s="72" t="s">
        <v>194</v>
      </c>
      <c r="BG668" s="80" t="s">
        <v>196</v>
      </c>
      <c r="BI668" s="81" t="str">
        <f t="shared" si="43"/>
        <v xml:space="preserve">Turbidity </v>
      </c>
      <c r="BN668">
        <v>76</v>
      </c>
      <c r="BO668">
        <v>24</v>
      </c>
      <c r="BP668" s="72" t="s">
        <v>194</v>
      </c>
      <c r="BR668" s="72" t="s">
        <v>194</v>
      </c>
      <c r="BT668">
        <v>40</v>
      </c>
      <c r="BU668">
        <v>4</v>
      </c>
      <c r="BV668" s="72" t="s">
        <v>191</v>
      </c>
      <c r="BW668" s="72" t="s">
        <v>227</v>
      </c>
      <c r="BX668" t="s">
        <v>6476</v>
      </c>
    </row>
    <row r="669" spans="1:76" x14ac:dyDescent="0.45">
      <c r="A669" t="s">
        <v>6477</v>
      </c>
      <c r="B669" t="s">
        <v>176</v>
      </c>
      <c r="C669" t="s">
        <v>230</v>
      </c>
      <c r="D669" t="s">
        <v>6478</v>
      </c>
      <c r="E669" t="s">
        <v>6479</v>
      </c>
      <c r="F669" t="s">
        <v>6480</v>
      </c>
      <c r="G669">
        <v>9</v>
      </c>
      <c r="H669" s="72" t="s">
        <v>5936</v>
      </c>
      <c r="I669" s="72" t="s">
        <v>182</v>
      </c>
      <c r="J669" s="72" t="s">
        <v>183</v>
      </c>
      <c r="K669" s="72" t="s">
        <v>825</v>
      </c>
      <c r="L669" s="72" t="s">
        <v>6039</v>
      </c>
      <c r="M669" s="72" t="s">
        <v>2808</v>
      </c>
      <c r="N669" s="72"/>
      <c r="O669" s="72"/>
      <c r="P669" s="72" t="s">
        <v>6481</v>
      </c>
      <c r="Q669" s="72" t="s">
        <v>6482</v>
      </c>
      <c r="R669" s="72" t="s">
        <v>6483</v>
      </c>
      <c r="S669" s="72" t="s">
        <v>6484</v>
      </c>
      <c r="T669" s="72"/>
      <c r="U669" s="72" t="s">
        <v>251</v>
      </c>
      <c r="V669" s="72" t="s">
        <v>176</v>
      </c>
      <c r="W669">
        <v>75</v>
      </c>
      <c r="X669">
        <v>75</v>
      </c>
      <c r="Y669">
        <v>0</v>
      </c>
      <c r="Z669">
        <v>0</v>
      </c>
      <c r="AA669">
        <v>375</v>
      </c>
      <c r="AB669">
        <v>0</v>
      </c>
      <c r="AC669" s="72" t="s">
        <v>191</v>
      </c>
      <c r="AD669" s="72" t="s">
        <v>192</v>
      </c>
      <c r="AE669" s="72" t="s">
        <v>176</v>
      </c>
      <c r="AF669" s="81" t="str">
        <f t="shared" si="40"/>
        <v>Afridev Handpump</v>
      </c>
      <c r="AG669" s="72" t="s">
        <v>193</v>
      </c>
      <c r="AH669" s="72" t="s">
        <v>191</v>
      </c>
      <c r="AI669" s="72" t="s">
        <v>16432</v>
      </c>
      <c r="AL669" t="str">
        <f t="shared" si="41"/>
        <v>Protected</v>
      </c>
      <c r="AM669">
        <v>2000</v>
      </c>
      <c r="AN669" s="72" t="s">
        <v>194</v>
      </c>
      <c r="AO669" s="72" t="s">
        <v>549</v>
      </c>
      <c r="AP669" s="72" t="s">
        <v>176</v>
      </c>
      <c r="AQ669" t="str">
        <f t="shared" si="42"/>
        <v>Does not function Non functioning water point</v>
      </c>
      <c r="AR669" s="72" t="s">
        <v>194</v>
      </c>
      <c r="AU669" s="72" t="s">
        <v>194</v>
      </c>
      <c r="AV669" s="72" t="s">
        <v>194</v>
      </c>
      <c r="AY669" s="72" t="s">
        <v>194</v>
      </c>
      <c r="BB669" s="72" t="s">
        <v>194</v>
      </c>
      <c r="BD669" s="72" t="s">
        <v>194</v>
      </c>
      <c r="BE669"/>
      <c r="BF669" s="72" t="s">
        <v>194</v>
      </c>
      <c r="BG669" s="80" t="s">
        <v>196</v>
      </c>
      <c r="BI669" s="81" t="str">
        <f t="shared" si="43"/>
        <v xml:space="preserve">Turbidity </v>
      </c>
      <c r="BN669">
        <v>0</v>
      </c>
      <c r="BO669">
        <v>0</v>
      </c>
      <c r="BP669" s="72" t="s">
        <v>194</v>
      </c>
      <c r="BR669" s="72" t="s">
        <v>194</v>
      </c>
      <c r="BT669">
        <v>0</v>
      </c>
      <c r="BU669">
        <v>0</v>
      </c>
      <c r="BV669" s="72" t="s">
        <v>194</v>
      </c>
      <c r="BW669" s="72" t="s">
        <v>550</v>
      </c>
      <c r="BX669" t="s">
        <v>6485</v>
      </c>
    </row>
    <row r="670" spans="1:76" x14ac:dyDescent="0.45">
      <c r="A670" t="s">
        <v>6486</v>
      </c>
      <c r="B670" t="s">
        <v>176</v>
      </c>
      <c r="C670" t="s">
        <v>177</v>
      </c>
      <c r="D670" t="s">
        <v>6487</v>
      </c>
      <c r="E670" t="s">
        <v>6488</v>
      </c>
      <c r="F670" t="s">
        <v>6489</v>
      </c>
      <c r="G670">
        <v>9</v>
      </c>
      <c r="H670" s="72" t="s">
        <v>5936</v>
      </c>
      <c r="I670" s="72" t="s">
        <v>182</v>
      </c>
      <c r="J670" s="72" t="s">
        <v>183</v>
      </c>
      <c r="K670" s="72" t="s">
        <v>184</v>
      </c>
      <c r="L670" s="72" t="s">
        <v>2598</v>
      </c>
      <c r="M670" s="72" t="s">
        <v>6490</v>
      </c>
      <c r="N670" s="72"/>
      <c r="O670" s="72"/>
      <c r="P670" s="72" t="s">
        <v>6491</v>
      </c>
      <c r="Q670" s="72" t="s">
        <v>6492</v>
      </c>
      <c r="R670" s="72" t="s">
        <v>2214</v>
      </c>
      <c r="S670" s="72" t="s">
        <v>6493</v>
      </c>
      <c r="T670" s="72" t="s">
        <v>6494</v>
      </c>
      <c r="U670" s="72" t="s">
        <v>251</v>
      </c>
      <c r="V670" s="72" t="s">
        <v>176</v>
      </c>
      <c r="W670">
        <v>90</v>
      </c>
      <c r="X670">
        <v>90</v>
      </c>
      <c r="Y670">
        <v>0</v>
      </c>
      <c r="Z670">
        <v>450</v>
      </c>
      <c r="AA670">
        <v>450</v>
      </c>
      <c r="AB670">
        <v>0</v>
      </c>
      <c r="AC670" s="72" t="s">
        <v>191</v>
      </c>
      <c r="AD670" s="72" t="s">
        <v>192</v>
      </c>
      <c r="AE670" s="72" t="s">
        <v>176</v>
      </c>
      <c r="AF670" s="81" t="str">
        <f t="shared" si="40"/>
        <v>Afridev Handpump</v>
      </c>
      <c r="AG670" s="72" t="s">
        <v>193</v>
      </c>
      <c r="AH670" s="72" t="s">
        <v>191</v>
      </c>
      <c r="AI670" s="72" t="s">
        <v>16432</v>
      </c>
      <c r="AL670" t="str">
        <f t="shared" si="41"/>
        <v>Protected</v>
      </c>
      <c r="AM670">
        <v>2002</v>
      </c>
      <c r="AN670" s="72" t="s">
        <v>191</v>
      </c>
      <c r="AQ670" t="str">
        <f t="shared" si="42"/>
        <v xml:space="preserve">Normal </v>
      </c>
      <c r="AR670" s="72" t="s">
        <v>194</v>
      </c>
      <c r="AU670" s="72" t="s">
        <v>195</v>
      </c>
      <c r="AV670" s="72" t="s">
        <v>194</v>
      </c>
      <c r="AY670" s="72" t="s">
        <v>191</v>
      </c>
      <c r="AZ670">
        <v>430</v>
      </c>
      <c r="BA670" s="72" t="s">
        <v>93</v>
      </c>
      <c r="BB670" s="72" t="s">
        <v>194</v>
      </c>
      <c r="BD670" s="72" t="s">
        <v>191</v>
      </c>
      <c r="BE670" s="73">
        <v>2.48</v>
      </c>
      <c r="BF670" s="72" t="s">
        <v>191</v>
      </c>
      <c r="BG670" s="72" t="s">
        <v>196</v>
      </c>
      <c r="BH670" s="72" t="s">
        <v>176</v>
      </c>
      <c r="BI670" s="81" t="str">
        <f t="shared" si="43"/>
        <v xml:space="preserve">Turbidity </v>
      </c>
      <c r="BJ670" s="72" t="s">
        <v>191</v>
      </c>
      <c r="BN670">
        <v>61</v>
      </c>
      <c r="BO670">
        <v>24</v>
      </c>
      <c r="BP670" s="72" t="s">
        <v>194</v>
      </c>
      <c r="BR670" s="72" t="s">
        <v>194</v>
      </c>
      <c r="BT670">
        <v>20</v>
      </c>
      <c r="BU670">
        <v>4</v>
      </c>
      <c r="BV670" s="72" t="s">
        <v>191</v>
      </c>
      <c r="BW670" s="72" t="s">
        <v>197</v>
      </c>
      <c r="BX670" t="s">
        <v>6495</v>
      </c>
    </row>
    <row r="671" spans="1:76" x14ac:dyDescent="0.45">
      <c r="A671" t="s">
        <v>6496</v>
      </c>
      <c r="B671" t="s">
        <v>176</v>
      </c>
      <c r="C671" t="s">
        <v>177</v>
      </c>
      <c r="D671" t="s">
        <v>6497</v>
      </c>
      <c r="E671" t="s">
        <v>6498</v>
      </c>
      <c r="F671" t="s">
        <v>1381</v>
      </c>
      <c r="G671">
        <v>9</v>
      </c>
      <c r="H671" s="72" t="s">
        <v>5936</v>
      </c>
      <c r="I671" s="72" t="s">
        <v>182</v>
      </c>
      <c r="J671" s="72" t="s">
        <v>183</v>
      </c>
      <c r="K671" s="72" t="s">
        <v>184</v>
      </c>
      <c r="L671" s="72" t="s">
        <v>2598</v>
      </c>
      <c r="M671" s="72" t="s">
        <v>6490</v>
      </c>
      <c r="N671" s="72"/>
      <c r="O671" s="72"/>
      <c r="P671" s="72" t="s">
        <v>6499</v>
      </c>
      <c r="Q671" s="72" t="s">
        <v>6500</v>
      </c>
      <c r="R671" s="72" t="s">
        <v>1348</v>
      </c>
      <c r="S671" s="72" t="s">
        <v>6501</v>
      </c>
      <c r="T671" s="72" t="s">
        <v>6502</v>
      </c>
      <c r="U671" s="72" t="s">
        <v>226</v>
      </c>
      <c r="V671" s="72" t="s">
        <v>176</v>
      </c>
      <c r="W671">
        <v>35</v>
      </c>
      <c r="X671">
        <v>35</v>
      </c>
      <c r="Y671">
        <v>0</v>
      </c>
      <c r="Z671">
        <v>175</v>
      </c>
      <c r="AA671">
        <v>175</v>
      </c>
      <c r="AB671">
        <v>0</v>
      </c>
      <c r="AC671" s="72" t="s">
        <v>191</v>
      </c>
      <c r="AD671" s="72" t="s">
        <v>192</v>
      </c>
      <c r="AE671" s="72" t="s">
        <v>176</v>
      </c>
      <c r="AF671" s="81" t="str">
        <f t="shared" si="40"/>
        <v>Afridev Handpump</v>
      </c>
      <c r="AG671" s="72" t="s">
        <v>193</v>
      </c>
      <c r="AH671" s="72" t="s">
        <v>191</v>
      </c>
      <c r="AI671" s="72" t="s">
        <v>16432</v>
      </c>
      <c r="AL671" t="str">
        <f t="shared" si="41"/>
        <v>Protected</v>
      </c>
      <c r="AM671">
        <v>2014</v>
      </c>
      <c r="AN671" s="72" t="s">
        <v>191</v>
      </c>
      <c r="AQ671" t="str">
        <f t="shared" si="42"/>
        <v xml:space="preserve">Normal </v>
      </c>
      <c r="AR671" s="72" t="s">
        <v>194</v>
      </c>
      <c r="AU671" s="72" t="s">
        <v>195</v>
      </c>
      <c r="AV671" s="72" t="s">
        <v>194</v>
      </c>
      <c r="AY671" s="72" t="s">
        <v>191</v>
      </c>
      <c r="AZ671">
        <v>432</v>
      </c>
      <c r="BA671" s="72" t="s">
        <v>93</v>
      </c>
      <c r="BB671" s="72" t="s">
        <v>194</v>
      </c>
      <c r="BD671" s="72" t="s">
        <v>191</v>
      </c>
      <c r="BE671" s="73">
        <v>1.03</v>
      </c>
      <c r="BF671" s="72" t="s">
        <v>191</v>
      </c>
      <c r="BG671" s="72" t="s">
        <v>196</v>
      </c>
      <c r="BH671" s="72" t="s">
        <v>176</v>
      </c>
      <c r="BI671" s="81" t="str">
        <f t="shared" si="43"/>
        <v xml:space="preserve">Turbidity </v>
      </c>
      <c r="BJ671" s="72" t="s">
        <v>191</v>
      </c>
      <c r="BN671">
        <v>59</v>
      </c>
      <c r="BO671">
        <v>24</v>
      </c>
      <c r="BP671" s="72" t="s">
        <v>194</v>
      </c>
      <c r="BR671" s="72" t="s">
        <v>194</v>
      </c>
      <c r="BT671">
        <v>20</v>
      </c>
      <c r="BU671">
        <v>3</v>
      </c>
      <c r="BV671" s="72" t="s">
        <v>191</v>
      </c>
      <c r="BW671" s="72" t="s">
        <v>197</v>
      </c>
      <c r="BX671" t="s">
        <v>6503</v>
      </c>
    </row>
    <row r="672" spans="1:76" x14ac:dyDescent="0.45">
      <c r="A672" t="s">
        <v>6504</v>
      </c>
      <c r="B672" t="s">
        <v>176</v>
      </c>
      <c r="C672" t="s">
        <v>284</v>
      </c>
      <c r="D672" t="s">
        <v>6505</v>
      </c>
      <c r="E672" t="s">
        <v>6506</v>
      </c>
      <c r="F672" t="s">
        <v>6507</v>
      </c>
      <c r="G672">
        <v>9</v>
      </c>
      <c r="H672" s="72" t="s">
        <v>5936</v>
      </c>
      <c r="I672" s="72" t="s">
        <v>182</v>
      </c>
      <c r="J672" s="72" t="s">
        <v>183</v>
      </c>
      <c r="K672" s="72" t="s">
        <v>4732</v>
      </c>
      <c r="L672" s="72" t="s">
        <v>4733</v>
      </c>
      <c r="M672" s="72" t="s">
        <v>6392</v>
      </c>
      <c r="N672" s="72"/>
      <c r="O672" s="72"/>
      <c r="P672" s="72" t="s">
        <v>6508</v>
      </c>
      <c r="Q672" s="72" t="s">
        <v>6509</v>
      </c>
      <c r="R672" s="72" t="s">
        <v>864</v>
      </c>
      <c r="S672" s="74" t="s">
        <v>6510</v>
      </c>
      <c r="T672" s="72" t="s">
        <v>6392</v>
      </c>
      <c r="U672" s="72" t="s">
        <v>226</v>
      </c>
      <c r="V672" s="72" t="s">
        <v>176</v>
      </c>
      <c r="W672">
        <v>280</v>
      </c>
      <c r="X672">
        <v>230</v>
      </c>
      <c r="Y672">
        <v>50</v>
      </c>
      <c r="Z672">
        <v>100</v>
      </c>
      <c r="AA672">
        <v>1150</v>
      </c>
      <c r="AB672">
        <v>250</v>
      </c>
      <c r="AC672" s="72" t="s">
        <v>191</v>
      </c>
      <c r="AD672" s="72" t="s">
        <v>192</v>
      </c>
      <c r="AE672" s="72" t="s">
        <v>176</v>
      </c>
      <c r="AF672" s="81" t="str">
        <f t="shared" si="40"/>
        <v>Afridev Handpump</v>
      </c>
      <c r="AG672" s="72" t="s">
        <v>193</v>
      </c>
      <c r="AH672" s="72" t="s">
        <v>191</v>
      </c>
      <c r="AI672" s="72" t="s">
        <v>16432</v>
      </c>
      <c r="AL672" t="str">
        <f t="shared" si="41"/>
        <v>Protected</v>
      </c>
      <c r="AM672">
        <v>2000</v>
      </c>
      <c r="AN672" s="72" t="s">
        <v>191</v>
      </c>
      <c r="AQ672" t="str">
        <f t="shared" si="42"/>
        <v xml:space="preserve">Does not function </v>
      </c>
      <c r="AR672" s="72" t="s">
        <v>191</v>
      </c>
      <c r="AS672">
        <v>1</v>
      </c>
      <c r="AT672">
        <v>15</v>
      </c>
      <c r="AU672" s="72" t="s">
        <v>194</v>
      </c>
      <c r="AV672" s="72" t="s">
        <v>194</v>
      </c>
      <c r="AY672" s="72" t="s">
        <v>194</v>
      </c>
      <c r="BB672" s="72" t="s">
        <v>194</v>
      </c>
      <c r="BD672" s="72" t="s">
        <v>194</v>
      </c>
      <c r="BE672"/>
      <c r="BF672" s="72" t="s">
        <v>194</v>
      </c>
      <c r="BG672" s="80" t="s">
        <v>196</v>
      </c>
      <c r="BI672" s="81" t="str">
        <f t="shared" si="43"/>
        <v xml:space="preserve">Turbidity </v>
      </c>
      <c r="BN672">
        <v>0</v>
      </c>
      <c r="BO672">
        <v>0</v>
      </c>
      <c r="BP672" s="72" t="s">
        <v>194</v>
      </c>
      <c r="BR672" s="72" t="s">
        <v>194</v>
      </c>
      <c r="BT672">
        <v>40</v>
      </c>
      <c r="BU672">
        <v>4</v>
      </c>
      <c r="BV672" s="72" t="s">
        <v>191</v>
      </c>
      <c r="BW672" s="72" t="s">
        <v>550</v>
      </c>
      <c r="BX672" t="s">
        <v>6511</v>
      </c>
    </row>
    <row r="673" spans="1:76" x14ac:dyDescent="0.45">
      <c r="A673" t="s">
        <v>6512</v>
      </c>
      <c r="B673" t="s">
        <v>176</v>
      </c>
      <c r="C673" t="s">
        <v>254</v>
      </c>
      <c r="D673" t="s">
        <v>6513</v>
      </c>
      <c r="E673" t="s">
        <v>6514</v>
      </c>
      <c r="F673" t="s">
        <v>1332</v>
      </c>
      <c r="G673">
        <v>9</v>
      </c>
      <c r="H673" s="72" t="s">
        <v>5936</v>
      </c>
      <c r="I673" s="72" t="s">
        <v>182</v>
      </c>
      <c r="J673" s="72" t="s">
        <v>183</v>
      </c>
      <c r="K673" s="72" t="s">
        <v>4888</v>
      </c>
      <c r="L673" s="72" t="s">
        <v>6346</v>
      </c>
      <c r="M673" s="72" t="s">
        <v>6347</v>
      </c>
      <c r="N673" s="72"/>
      <c r="O673" s="72"/>
      <c r="P673" s="72" t="s">
        <v>6515</v>
      </c>
      <c r="Q673" s="72" t="s">
        <v>6516</v>
      </c>
      <c r="R673" s="72" t="s">
        <v>3387</v>
      </c>
      <c r="S673" s="72" t="s">
        <v>6517</v>
      </c>
      <c r="T673" s="72" t="s">
        <v>6518</v>
      </c>
      <c r="U673" s="72" t="s">
        <v>226</v>
      </c>
      <c r="V673" s="72" t="s">
        <v>176</v>
      </c>
      <c r="W673">
        <v>152</v>
      </c>
      <c r="X673">
        <v>152</v>
      </c>
      <c r="Y673">
        <v>0</v>
      </c>
      <c r="Z673">
        <v>0</v>
      </c>
      <c r="AA673">
        <v>760</v>
      </c>
      <c r="AB673">
        <v>0</v>
      </c>
      <c r="AC673" s="72" t="s">
        <v>191</v>
      </c>
      <c r="AD673" s="72" t="s">
        <v>192</v>
      </c>
      <c r="AE673" s="72" t="s">
        <v>176</v>
      </c>
      <c r="AF673" s="81" t="str">
        <f t="shared" si="40"/>
        <v>Afridev Handpump</v>
      </c>
      <c r="AG673" s="72" t="s">
        <v>193</v>
      </c>
      <c r="AH673" s="72" t="s">
        <v>191</v>
      </c>
      <c r="AI673" s="72" t="s">
        <v>16432</v>
      </c>
      <c r="AL673" t="str">
        <f t="shared" si="41"/>
        <v>Protected</v>
      </c>
      <c r="AM673">
        <v>2008</v>
      </c>
      <c r="AN673" s="72" t="s">
        <v>194</v>
      </c>
      <c r="AO673" s="72" t="s">
        <v>549</v>
      </c>
      <c r="AP673" s="72" t="s">
        <v>176</v>
      </c>
      <c r="AQ673" t="str">
        <f t="shared" si="42"/>
        <v>Does not function Non functioning water point</v>
      </c>
      <c r="AR673" s="72" t="s">
        <v>194</v>
      </c>
      <c r="AU673" s="72" t="s">
        <v>194</v>
      </c>
      <c r="AV673" s="72" t="s">
        <v>194</v>
      </c>
      <c r="AY673" s="72" t="s">
        <v>194</v>
      </c>
      <c r="BB673" s="72" t="s">
        <v>194</v>
      </c>
      <c r="BD673" s="72" t="s">
        <v>194</v>
      </c>
      <c r="BE673"/>
      <c r="BF673" s="72" t="s">
        <v>194</v>
      </c>
      <c r="BG673" s="80" t="s">
        <v>196</v>
      </c>
      <c r="BI673" s="81" t="str">
        <f t="shared" si="43"/>
        <v xml:space="preserve">Turbidity </v>
      </c>
      <c r="BN673">
        <v>0</v>
      </c>
      <c r="BO673">
        <v>0</v>
      </c>
      <c r="BP673" s="72" t="s">
        <v>194</v>
      </c>
      <c r="BR673" s="72" t="s">
        <v>194</v>
      </c>
      <c r="BT673">
        <v>0</v>
      </c>
      <c r="BU673">
        <v>0</v>
      </c>
      <c r="BV673" s="72" t="s">
        <v>194</v>
      </c>
      <c r="BW673" s="72" t="s">
        <v>550</v>
      </c>
      <c r="BX673" t="s">
        <v>6519</v>
      </c>
    </row>
    <row r="674" spans="1:76" x14ac:dyDescent="0.45">
      <c r="A674" t="s">
        <v>6520</v>
      </c>
      <c r="B674" t="s">
        <v>176</v>
      </c>
      <c r="C674" t="s">
        <v>177</v>
      </c>
      <c r="D674" t="s">
        <v>6521</v>
      </c>
      <c r="E674" t="s">
        <v>6522</v>
      </c>
      <c r="F674" t="s">
        <v>4223</v>
      </c>
      <c r="G674">
        <v>9</v>
      </c>
      <c r="H674" s="72" t="s">
        <v>5936</v>
      </c>
      <c r="I674" s="72" t="s">
        <v>182</v>
      </c>
      <c r="J674" s="72" t="s">
        <v>183</v>
      </c>
      <c r="K674" s="72" t="s">
        <v>184</v>
      </c>
      <c r="L674" s="72" t="s">
        <v>2598</v>
      </c>
      <c r="M674" s="72" t="s">
        <v>6490</v>
      </c>
      <c r="N674" s="72"/>
      <c r="O674" s="72"/>
      <c r="P674" s="72" t="s">
        <v>6523</v>
      </c>
      <c r="Q674" s="72" t="s">
        <v>6524</v>
      </c>
      <c r="R674" s="72" t="s">
        <v>4370</v>
      </c>
      <c r="S674" s="72" t="s">
        <v>6525</v>
      </c>
      <c r="T674" s="72" t="s">
        <v>6526</v>
      </c>
      <c r="U674" s="72" t="s">
        <v>226</v>
      </c>
      <c r="V674" s="72" t="s">
        <v>176</v>
      </c>
      <c r="W674">
        <v>40</v>
      </c>
      <c r="X674">
        <v>40</v>
      </c>
      <c r="Y674">
        <v>0</v>
      </c>
      <c r="Z674">
        <v>200</v>
      </c>
      <c r="AA674">
        <v>200</v>
      </c>
      <c r="AB674">
        <v>0</v>
      </c>
      <c r="AC674" s="72" t="s">
        <v>191</v>
      </c>
      <c r="AD674" s="72" t="s">
        <v>192</v>
      </c>
      <c r="AE674" s="72" t="s">
        <v>176</v>
      </c>
      <c r="AF674" s="81" t="str">
        <f t="shared" si="40"/>
        <v>Afridev Handpump</v>
      </c>
      <c r="AG674" s="72" t="s">
        <v>193</v>
      </c>
      <c r="AH674" s="72" t="s">
        <v>191</v>
      </c>
      <c r="AI674" s="72" t="s">
        <v>16432</v>
      </c>
      <c r="AL674" t="str">
        <f t="shared" si="41"/>
        <v>Protected</v>
      </c>
      <c r="AM674">
        <v>2013</v>
      </c>
      <c r="AN674" s="72" t="s">
        <v>191</v>
      </c>
      <c r="AQ674" t="str">
        <f t="shared" si="42"/>
        <v xml:space="preserve">Normal </v>
      </c>
      <c r="AR674" s="72" t="s">
        <v>194</v>
      </c>
      <c r="AU674" s="72" t="s">
        <v>195</v>
      </c>
      <c r="AV674" s="72" t="s">
        <v>194</v>
      </c>
      <c r="AY674" s="72" t="s">
        <v>191</v>
      </c>
      <c r="AZ674">
        <v>431</v>
      </c>
      <c r="BA674" s="72" t="s">
        <v>93</v>
      </c>
      <c r="BB674" s="72" t="s">
        <v>194</v>
      </c>
      <c r="BD674" s="72" t="s">
        <v>191</v>
      </c>
      <c r="BE674" s="73">
        <v>0.04</v>
      </c>
      <c r="BF674" s="72" t="s">
        <v>191</v>
      </c>
      <c r="BG674" s="72" t="s">
        <v>196</v>
      </c>
      <c r="BH674" s="72" t="s">
        <v>176</v>
      </c>
      <c r="BI674" s="81" t="str">
        <f t="shared" si="43"/>
        <v xml:space="preserve">Turbidity </v>
      </c>
      <c r="BJ674" s="72" t="s">
        <v>191</v>
      </c>
      <c r="BN674">
        <v>58</v>
      </c>
      <c r="BO674">
        <v>24</v>
      </c>
      <c r="BP674" s="72" t="s">
        <v>194</v>
      </c>
      <c r="BR674" s="72" t="s">
        <v>194</v>
      </c>
      <c r="BT674">
        <v>20</v>
      </c>
      <c r="BU674">
        <v>4</v>
      </c>
      <c r="BV674" s="72" t="s">
        <v>191</v>
      </c>
      <c r="BW674" s="72" t="s">
        <v>197</v>
      </c>
      <c r="BX674" t="s">
        <v>6527</v>
      </c>
    </row>
    <row r="675" spans="1:76" x14ac:dyDescent="0.45">
      <c r="A675" t="s">
        <v>6528</v>
      </c>
      <c r="B675" t="s">
        <v>176</v>
      </c>
      <c r="C675" t="s">
        <v>177</v>
      </c>
      <c r="D675" t="s">
        <v>6529</v>
      </c>
      <c r="E675" t="s">
        <v>6530</v>
      </c>
      <c r="F675" t="s">
        <v>6531</v>
      </c>
      <c r="G675">
        <v>9</v>
      </c>
      <c r="H675" s="72" t="s">
        <v>5936</v>
      </c>
      <c r="I675" s="72" t="s">
        <v>182</v>
      </c>
      <c r="J675" s="72" t="s">
        <v>183</v>
      </c>
      <c r="K675" s="72" t="s">
        <v>184</v>
      </c>
      <c r="L675" s="72" t="s">
        <v>2598</v>
      </c>
      <c r="M675" s="72" t="s">
        <v>6490</v>
      </c>
      <c r="N675" s="72"/>
      <c r="O675" s="72"/>
      <c r="P675" s="72" t="s">
        <v>6532</v>
      </c>
      <c r="Q675" s="72" t="s">
        <v>6533</v>
      </c>
      <c r="R675" s="72" t="s">
        <v>1348</v>
      </c>
      <c r="S675" s="72" t="s">
        <v>6534</v>
      </c>
      <c r="T675" s="72" t="s">
        <v>6535</v>
      </c>
      <c r="U675" s="72" t="s">
        <v>226</v>
      </c>
      <c r="V675" s="72" t="s">
        <v>176</v>
      </c>
      <c r="W675">
        <v>90</v>
      </c>
      <c r="X675">
        <v>90</v>
      </c>
      <c r="Y675">
        <v>0</v>
      </c>
      <c r="Z675">
        <v>450</v>
      </c>
      <c r="AA675">
        <v>450</v>
      </c>
      <c r="AB675">
        <v>0</v>
      </c>
      <c r="AC675" s="72" t="s">
        <v>191</v>
      </c>
      <c r="AD675" s="72" t="s">
        <v>192</v>
      </c>
      <c r="AE675" s="72" t="s">
        <v>176</v>
      </c>
      <c r="AF675" s="81" t="str">
        <f t="shared" si="40"/>
        <v>Afridev Handpump</v>
      </c>
      <c r="AG675" s="72" t="s">
        <v>193</v>
      </c>
      <c r="AH675" s="72" t="s">
        <v>191</v>
      </c>
      <c r="AI675" s="72" t="s">
        <v>16432</v>
      </c>
      <c r="AL675" t="str">
        <f t="shared" si="41"/>
        <v>Protected</v>
      </c>
      <c r="AM675">
        <v>2000</v>
      </c>
      <c r="AN675" s="72" t="s">
        <v>191</v>
      </c>
      <c r="AQ675" t="str">
        <f t="shared" si="42"/>
        <v xml:space="preserve">Normal </v>
      </c>
      <c r="AR675" s="72" t="s">
        <v>191</v>
      </c>
      <c r="AS675">
        <v>3</v>
      </c>
      <c r="AT675">
        <v>40</v>
      </c>
      <c r="AU675" s="72" t="s">
        <v>195</v>
      </c>
      <c r="AV675" s="72" t="s">
        <v>194</v>
      </c>
      <c r="AY675" s="72" t="s">
        <v>191</v>
      </c>
      <c r="AZ675">
        <v>433</v>
      </c>
      <c r="BA675" s="72" t="s">
        <v>93</v>
      </c>
      <c r="BB675" s="72" t="s">
        <v>194</v>
      </c>
      <c r="BD675" s="72" t="s">
        <v>191</v>
      </c>
      <c r="BE675" s="73">
        <v>0.7</v>
      </c>
      <c r="BF675" s="72" t="s">
        <v>191</v>
      </c>
      <c r="BG675" s="72" t="s">
        <v>196</v>
      </c>
      <c r="BH675" s="72" t="s">
        <v>176</v>
      </c>
      <c r="BI675" s="81" t="str">
        <f t="shared" si="43"/>
        <v xml:space="preserve">Turbidity </v>
      </c>
      <c r="BJ675" s="72" t="s">
        <v>191</v>
      </c>
      <c r="BN675">
        <v>65</v>
      </c>
      <c r="BO675">
        <v>24</v>
      </c>
      <c r="BP675" s="72" t="s">
        <v>194</v>
      </c>
      <c r="BR675" s="72" t="s">
        <v>194</v>
      </c>
      <c r="BT675">
        <v>40</v>
      </c>
      <c r="BU675">
        <v>5</v>
      </c>
      <c r="BV675" s="72" t="s">
        <v>191</v>
      </c>
      <c r="BW675" s="72" t="s">
        <v>197</v>
      </c>
      <c r="BX675" t="s">
        <v>6536</v>
      </c>
    </row>
    <row r="676" spans="1:76" x14ac:dyDescent="0.45">
      <c r="A676" t="s">
        <v>6537</v>
      </c>
      <c r="B676" t="s">
        <v>176</v>
      </c>
      <c r="C676" t="s">
        <v>177</v>
      </c>
      <c r="D676" t="s">
        <v>6538</v>
      </c>
      <c r="E676" t="s">
        <v>6539</v>
      </c>
      <c r="F676" t="s">
        <v>6540</v>
      </c>
      <c r="G676">
        <v>9</v>
      </c>
      <c r="H676" s="72" t="s">
        <v>5936</v>
      </c>
      <c r="I676" s="72" t="s">
        <v>182</v>
      </c>
      <c r="J676" s="72" t="s">
        <v>183</v>
      </c>
      <c r="K676" s="72" t="s">
        <v>184</v>
      </c>
      <c r="L676" s="72" t="s">
        <v>184</v>
      </c>
      <c r="M676" s="72" t="s">
        <v>6541</v>
      </c>
      <c r="N676" s="72"/>
      <c r="O676" s="72"/>
      <c r="P676" s="72" t="s">
        <v>6542</v>
      </c>
      <c r="Q676" s="72" t="s">
        <v>6543</v>
      </c>
      <c r="R676" s="72" t="s">
        <v>1094</v>
      </c>
      <c r="S676" s="72" t="s">
        <v>6544</v>
      </c>
      <c r="T676" s="72" t="s">
        <v>6545</v>
      </c>
      <c r="U676" s="72" t="s">
        <v>226</v>
      </c>
      <c r="V676" s="72" t="s">
        <v>176</v>
      </c>
      <c r="W676">
        <v>80</v>
      </c>
      <c r="X676">
        <v>80</v>
      </c>
      <c r="Y676">
        <v>0</v>
      </c>
      <c r="Z676">
        <v>400</v>
      </c>
      <c r="AA676">
        <v>400</v>
      </c>
      <c r="AB676">
        <v>0</v>
      </c>
      <c r="AC676" s="72" t="s">
        <v>191</v>
      </c>
      <c r="AD676" s="72" t="s">
        <v>192</v>
      </c>
      <c r="AE676" s="72" t="s">
        <v>176</v>
      </c>
      <c r="AF676" s="81" t="str">
        <f t="shared" si="40"/>
        <v>Afridev Handpump</v>
      </c>
      <c r="AG676" s="72" t="s">
        <v>193</v>
      </c>
      <c r="AH676" s="72" t="s">
        <v>191</v>
      </c>
      <c r="AI676" s="72" t="s">
        <v>16432</v>
      </c>
      <c r="AL676" t="str">
        <f t="shared" si="41"/>
        <v>Protected</v>
      </c>
      <c r="AM676">
        <v>2014</v>
      </c>
      <c r="AN676" s="72" t="s">
        <v>191</v>
      </c>
      <c r="AQ676" t="str">
        <f t="shared" si="42"/>
        <v xml:space="preserve">Normal </v>
      </c>
      <c r="AR676" s="72" t="s">
        <v>194</v>
      </c>
      <c r="AU676" s="72" t="s">
        <v>195</v>
      </c>
      <c r="AV676" s="72" t="s">
        <v>194</v>
      </c>
      <c r="AY676" s="72" t="s">
        <v>191</v>
      </c>
      <c r="AZ676">
        <v>444</v>
      </c>
      <c r="BA676" s="72" t="s">
        <v>93</v>
      </c>
      <c r="BB676" s="72" t="s">
        <v>194</v>
      </c>
      <c r="BD676" s="72" t="s">
        <v>191</v>
      </c>
      <c r="BE676" s="73">
        <v>0.04</v>
      </c>
      <c r="BF676" s="72" t="s">
        <v>191</v>
      </c>
      <c r="BG676" s="72" t="s">
        <v>196</v>
      </c>
      <c r="BH676" s="72" t="s">
        <v>176</v>
      </c>
      <c r="BI676" s="81" t="str">
        <f t="shared" si="43"/>
        <v xml:space="preserve">Turbidity </v>
      </c>
      <c r="BJ676" s="72" t="s">
        <v>191</v>
      </c>
      <c r="BN676">
        <v>56</v>
      </c>
      <c r="BO676">
        <v>24</v>
      </c>
      <c r="BP676" s="72" t="s">
        <v>194</v>
      </c>
      <c r="BR676" s="72" t="s">
        <v>194</v>
      </c>
      <c r="BT676">
        <v>20</v>
      </c>
      <c r="BU676">
        <v>3</v>
      </c>
      <c r="BV676" s="72" t="s">
        <v>191</v>
      </c>
      <c r="BW676" s="72" t="s">
        <v>197</v>
      </c>
      <c r="BX676" t="s">
        <v>6546</v>
      </c>
    </row>
    <row r="677" spans="1:76" x14ac:dyDescent="0.45">
      <c r="A677" t="s">
        <v>6547</v>
      </c>
      <c r="B677" t="s">
        <v>176</v>
      </c>
      <c r="C677" t="s">
        <v>177</v>
      </c>
      <c r="D677" t="s">
        <v>6548</v>
      </c>
      <c r="E677" t="s">
        <v>6549</v>
      </c>
      <c r="F677" t="s">
        <v>2242</v>
      </c>
      <c r="G677">
        <v>9</v>
      </c>
      <c r="H677" s="72" t="s">
        <v>5936</v>
      </c>
      <c r="I677" s="72" t="s">
        <v>182</v>
      </c>
      <c r="J677" s="72" t="s">
        <v>183</v>
      </c>
      <c r="K677" s="72" t="s">
        <v>184</v>
      </c>
      <c r="L677" s="72" t="s">
        <v>184</v>
      </c>
      <c r="M677" s="72" t="s">
        <v>6541</v>
      </c>
      <c r="N677" s="72"/>
      <c r="O677" s="72"/>
      <c r="P677" s="72" t="s">
        <v>6550</v>
      </c>
      <c r="Q677" s="72" t="s">
        <v>6551</v>
      </c>
      <c r="R677" s="72" t="s">
        <v>596</v>
      </c>
      <c r="S677" s="72" t="s">
        <v>6552</v>
      </c>
      <c r="T677" s="72" t="s">
        <v>6553</v>
      </c>
      <c r="U677" s="72" t="s">
        <v>226</v>
      </c>
      <c r="V677" s="72" t="s">
        <v>176</v>
      </c>
      <c r="W677">
        <v>60</v>
      </c>
      <c r="X677">
        <v>60</v>
      </c>
      <c r="Y677">
        <v>0</v>
      </c>
      <c r="Z677">
        <v>300</v>
      </c>
      <c r="AA677">
        <v>300</v>
      </c>
      <c r="AB677">
        <v>0</v>
      </c>
      <c r="AC677" s="72" t="s">
        <v>191</v>
      </c>
      <c r="AD677" s="72" t="s">
        <v>192</v>
      </c>
      <c r="AE677" s="72" t="s">
        <v>176</v>
      </c>
      <c r="AF677" s="81" t="str">
        <f t="shared" si="40"/>
        <v>Afridev Handpump</v>
      </c>
      <c r="AG677" s="72" t="s">
        <v>193</v>
      </c>
      <c r="AH677" s="72" t="s">
        <v>191</v>
      </c>
      <c r="AI677" s="72" t="s">
        <v>16432</v>
      </c>
      <c r="AL677" t="str">
        <f t="shared" si="41"/>
        <v>Protected</v>
      </c>
      <c r="AM677">
        <v>2000</v>
      </c>
      <c r="AN677" s="72" t="s">
        <v>191</v>
      </c>
      <c r="AQ677" t="str">
        <f t="shared" si="42"/>
        <v xml:space="preserve">Normal </v>
      </c>
      <c r="AR677" s="72" t="s">
        <v>194</v>
      </c>
      <c r="AU677" s="72" t="s">
        <v>195</v>
      </c>
      <c r="AV677" s="72" t="s">
        <v>194</v>
      </c>
      <c r="AY677" s="72" t="s">
        <v>191</v>
      </c>
      <c r="AZ677">
        <v>443</v>
      </c>
      <c r="BA677" s="72" t="s">
        <v>93</v>
      </c>
      <c r="BB677" s="72" t="s">
        <v>194</v>
      </c>
      <c r="BD677" s="72" t="s">
        <v>191</v>
      </c>
      <c r="BE677" s="73">
        <v>0.28999999999999998</v>
      </c>
      <c r="BF677" s="72" t="s">
        <v>191</v>
      </c>
      <c r="BG677" s="72" t="s">
        <v>196</v>
      </c>
      <c r="BH677" s="72" t="s">
        <v>176</v>
      </c>
      <c r="BI677" s="81" t="str">
        <f t="shared" si="43"/>
        <v xml:space="preserve">Turbidity </v>
      </c>
      <c r="BJ677" s="72" t="s">
        <v>191</v>
      </c>
      <c r="BN677">
        <v>54</v>
      </c>
      <c r="BO677">
        <v>24</v>
      </c>
      <c r="BP677" s="72" t="s">
        <v>194</v>
      </c>
      <c r="BR677" s="72" t="s">
        <v>194</v>
      </c>
      <c r="BT677">
        <v>20</v>
      </c>
      <c r="BU677">
        <v>4</v>
      </c>
      <c r="BV677" s="72" t="s">
        <v>191</v>
      </c>
      <c r="BW677" s="72" t="s">
        <v>197</v>
      </c>
      <c r="BX677" t="s">
        <v>6554</v>
      </c>
    </row>
    <row r="678" spans="1:76" x14ac:dyDescent="0.45">
      <c r="A678" t="s">
        <v>6555</v>
      </c>
      <c r="B678" t="s">
        <v>176</v>
      </c>
      <c r="C678" t="s">
        <v>284</v>
      </c>
      <c r="D678" t="s">
        <v>6556</v>
      </c>
      <c r="E678" t="s">
        <v>6557</v>
      </c>
      <c r="F678" t="s">
        <v>6558</v>
      </c>
      <c r="G678">
        <v>9</v>
      </c>
      <c r="H678" s="72" t="s">
        <v>5936</v>
      </c>
      <c r="I678" s="72" t="s">
        <v>182</v>
      </c>
      <c r="J678" s="72" t="s">
        <v>183</v>
      </c>
      <c r="K678" s="72" t="s">
        <v>4732</v>
      </c>
      <c r="L678" s="72" t="s">
        <v>4733</v>
      </c>
      <c r="M678" s="72" t="s">
        <v>6392</v>
      </c>
      <c r="N678" s="72"/>
      <c r="O678" s="72"/>
      <c r="P678" s="72" t="s">
        <v>6559</v>
      </c>
      <c r="Q678" s="72" t="s">
        <v>6560</v>
      </c>
      <c r="R678" s="72" t="s">
        <v>187</v>
      </c>
      <c r="S678" s="72" t="s">
        <v>6561</v>
      </c>
      <c r="T678" s="72" t="s">
        <v>6562</v>
      </c>
      <c r="U678" s="72" t="s">
        <v>251</v>
      </c>
      <c r="V678" s="72" t="s">
        <v>176</v>
      </c>
      <c r="W678">
        <v>77</v>
      </c>
      <c r="X678">
        <v>77</v>
      </c>
      <c r="Y678">
        <v>0</v>
      </c>
      <c r="Z678">
        <v>385</v>
      </c>
      <c r="AA678">
        <v>305</v>
      </c>
      <c r="AB678">
        <v>0</v>
      </c>
      <c r="AC678" s="72" t="s">
        <v>191</v>
      </c>
      <c r="AD678" s="72" t="s">
        <v>192</v>
      </c>
      <c r="AE678" s="72" t="s">
        <v>176</v>
      </c>
      <c r="AF678" s="81" t="str">
        <f t="shared" si="40"/>
        <v>Afridev Handpump</v>
      </c>
      <c r="AG678" s="72" t="s">
        <v>193</v>
      </c>
      <c r="AH678" s="72" t="s">
        <v>191</v>
      </c>
      <c r="AI678" s="72" t="s">
        <v>16432</v>
      </c>
      <c r="AL678" t="str">
        <f t="shared" si="41"/>
        <v>Protected</v>
      </c>
      <c r="AM678">
        <v>2000</v>
      </c>
      <c r="AN678" s="72" t="s">
        <v>191</v>
      </c>
      <c r="AQ678" t="str">
        <f t="shared" si="42"/>
        <v xml:space="preserve">Normal </v>
      </c>
      <c r="AR678" s="72" t="s">
        <v>191</v>
      </c>
      <c r="AS678">
        <v>5</v>
      </c>
      <c r="AT678">
        <v>3</v>
      </c>
      <c r="AU678" s="72" t="s">
        <v>195</v>
      </c>
      <c r="AV678" s="72" t="s">
        <v>194</v>
      </c>
      <c r="AY678" s="72" t="s">
        <v>191</v>
      </c>
      <c r="AZ678">
        <v>1937</v>
      </c>
      <c r="BA678" s="72" t="s">
        <v>93</v>
      </c>
      <c r="BB678" s="72" t="s">
        <v>194</v>
      </c>
      <c r="BD678" s="72" t="s">
        <v>191</v>
      </c>
      <c r="BE678" s="73">
        <v>0.08</v>
      </c>
      <c r="BF678" s="72" t="s">
        <v>194</v>
      </c>
      <c r="BG678" s="80" t="s">
        <v>196</v>
      </c>
      <c r="BI678" s="81" t="str">
        <f t="shared" si="43"/>
        <v xml:space="preserve">Turbidity </v>
      </c>
      <c r="BN678">
        <v>40</v>
      </c>
      <c r="BO678">
        <v>24</v>
      </c>
      <c r="BP678" s="72" t="s">
        <v>194</v>
      </c>
      <c r="BR678" s="72" t="s">
        <v>194</v>
      </c>
      <c r="BT678">
        <v>40</v>
      </c>
      <c r="BU678">
        <v>3</v>
      </c>
      <c r="BV678" s="72" t="s">
        <v>191</v>
      </c>
      <c r="BW678" s="72" t="s">
        <v>197</v>
      </c>
      <c r="BX678" t="s">
        <v>6563</v>
      </c>
    </row>
    <row r="679" spans="1:76" x14ac:dyDescent="0.45">
      <c r="A679" t="s">
        <v>6564</v>
      </c>
      <c r="B679" t="s">
        <v>176</v>
      </c>
      <c r="C679" t="s">
        <v>230</v>
      </c>
      <c r="D679" t="s">
        <v>6565</v>
      </c>
      <c r="E679" t="s">
        <v>6566</v>
      </c>
      <c r="F679" t="s">
        <v>6567</v>
      </c>
      <c r="G679">
        <v>9</v>
      </c>
      <c r="H679" s="72" t="s">
        <v>6316</v>
      </c>
      <c r="I679" s="72" t="s">
        <v>182</v>
      </c>
      <c r="J679" s="72" t="s">
        <v>183</v>
      </c>
      <c r="K679" s="72" t="s">
        <v>825</v>
      </c>
      <c r="L679" s="72" t="s">
        <v>6039</v>
      </c>
      <c r="M679" s="72" t="s">
        <v>2808</v>
      </c>
      <c r="N679" s="72"/>
      <c r="O679" s="72"/>
      <c r="P679" s="72" t="s">
        <v>832</v>
      </c>
      <c r="Q679" s="72" t="s">
        <v>6568</v>
      </c>
      <c r="R679" s="72" t="s">
        <v>6569</v>
      </c>
      <c r="S679" s="72" t="s">
        <v>6570</v>
      </c>
      <c r="T679" s="72" t="s">
        <v>6571</v>
      </c>
      <c r="U679" s="72" t="s">
        <v>190</v>
      </c>
      <c r="V679" s="72" t="s">
        <v>176</v>
      </c>
      <c r="W679">
        <v>75</v>
      </c>
      <c r="X679">
        <v>75</v>
      </c>
      <c r="Y679">
        <v>0</v>
      </c>
      <c r="Z679">
        <v>375</v>
      </c>
      <c r="AA679">
        <v>375</v>
      </c>
      <c r="AB679">
        <v>0</v>
      </c>
      <c r="AC679" s="72" t="s">
        <v>191</v>
      </c>
      <c r="AD679" s="72" t="s">
        <v>192</v>
      </c>
      <c r="AE679" s="72" t="s">
        <v>176</v>
      </c>
      <c r="AF679" s="81" t="str">
        <f t="shared" si="40"/>
        <v>Afridev Handpump</v>
      </c>
      <c r="AG679" s="72" t="s">
        <v>193</v>
      </c>
      <c r="AH679" s="72" t="s">
        <v>191</v>
      </c>
      <c r="AI679" s="72" t="s">
        <v>16432</v>
      </c>
      <c r="AL679" t="str">
        <f t="shared" si="41"/>
        <v>Protected</v>
      </c>
      <c r="AM679">
        <v>2009</v>
      </c>
      <c r="AN679" s="72" t="s">
        <v>191</v>
      </c>
      <c r="AQ679" t="str">
        <f t="shared" si="42"/>
        <v xml:space="preserve">Normal </v>
      </c>
      <c r="AR679" s="72" t="s">
        <v>194</v>
      </c>
      <c r="AU679" s="72" t="s">
        <v>195</v>
      </c>
      <c r="AV679" s="72" t="s">
        <v>194</v>
      </c>
      <c r="AY679" s="72" t="s">
        <v>191</v>
      </c>
      <c r="AZ679">
        <v>1750</v>
      </c>
      <c r="BA679" s="72" t="s">
        <v>93</v>
      </c>
      <c r="BB679" s="72" t="s">
        <v>194</v>
      </c>
      <c r="BD679" s="72" t="s">
        <v>191</v>
      </c>
      <c r="BE679" s="73">
        <v>0.91</v>
      </c>
      <c r="BF679" s="72" t="s">
        <v>191</v>
      </c>
      <c r="BG679" s="72" t="s">
        <v>196</v>
      </c>
      <c r="BH679" s="72" t="s">
        <v>176</v>
      </c>
      <c r="BI679" s="81" t="str">
        <f t="shared" si="43"/>
        <v xml:space="preserve">Turbidity </v>
      </c>
      <c r="BJ679" s="72" t="s">
        <v>191</v>
      </c>
      <c r="BN679">
        <v>67</v>
      </c>
      <c r="BO679">
        <v>24</v>
      </c>
      <c r="BP679" s="72" t="s">
        <v>194</v>
      </c>
      <c r="BR679" s="72" t="s">
        <v>194</v>
      </c>
      <c r="BT679">
        <v>20</v>
      </c>
      <c r="BU679">
        <v>8</v>
      </c>
      <c r="BV679" s="72" t="s">
        <v>191</v>
      </c>
      <c r="BW679" s="72" t="s">
        <v>197</v>
      </c>
      <c r="BX679" t="s">
        <v>6572</v>
      </c>
    </row>
    <row r="680" spans="1:76" x14ac:dyDescent="0.45">
      <c r="A680" t="s">
        <v>6573</v>
      </c>
      <c r="B680" t="s">
        <v>176</v>
      </c>
      <c r="C680" t="s">
        <v>663</v>
      </c>
      <c r="D680" t="s">
        <v>6574</v>
      </c>
      <c r="E680" t="s">
        <v>6575</v>
      </c>
      <c r="F680" t="s">
        <v>1989</v>
      </c>
      <c r="G680">
        <v>9</v>
      </c>
      <c r="H680" s="72" t="s">
        <v>6316</v>
      </c>
      <c r="I680" s="72" t="s">
        <v>182</v>
      </c>
      <c r="J680" s="72" t="s">
        <v>183</v>
      </c>
      <c r="K680" s="72" t="s">
        <v>4744</v>
      </c>
      <c r="L680" s="72" t="s">
        <v>6576</v>
      </c>
      <c r="M680" s="72" t="s">
        <v>6576</v>
      </c>
      <c r="N680" s="72"/>
      <c r="O680" s="72"/>
      <c r="P680" s="72" t="s">
        <v>6577</v>
      </c>
      <c r="Q680" s="72" t="s">
        <v>6578</v>
      </c>
      <c r="R680" s="72" t="s">
        <v>2649</v>
      </c>
      <c r="S680" s="72" t="s">
        <v>6579</v>
      </c>
      <c r="T680" s="72" t="s">
        <v>6580</v>
      </c>
      <c r="U680" s="72" t="s">
        <v>745</v>
      </c>
      <c r="V680" s="72" t="s">
        <v>176</v>
      </c>
      <c r="W680">
        <v>350</v>
      </c>
      <c r="X680">
        <v>350</v>
      </c>
      <c r="Y680">
        <v>0</v>
      </c>
      <c r="Z680">
        <v>750</v>
      </c>
      <c r="AA680">
        <v>750</v>
      </c>
      <c r="AB680">
        <v>0</v>
      </c>
      <c r="AC680" s="72" t="s">
        <v>191</v>
      </c>
      <c r="AD680" s="72" t="s">
        <v>192</v>
      </c>
      <c r="AE680" s="72" t="s">
        <v>176</v>
      </c>
      <c r="AF680" s="81" t="str">
        <f t="shared" si="40"/>
        <v>Afridev Handpump</v>
      </c>
      <c r="AG680" s="72" t="s">
        <v>193</v>
      </c>
      <c r="AH680" s="72" t="s">
        <v>194</v>
      </c>
      <c r="AI680" s="72" t="s">
        <v>16433</v>
      </c>
      <c r="AL680" t="str">
        <f t="shared" si="41"/>
        <v>Unprotected</v>
      </c>
      <c r="AM680">
        <v>2002</v>
      </c>
      <c r="AN680" s="72" t="s">
        <v>191</v>
      </c>
      <c r="AQ680" t="str">
        <f t="shared" si="42"/>
        <v xml:space="preserve">Poor </v>
      </c>
      <c r="AR680" s="72" t="s">
        <v>191</v>
      </c>
      <c r="AS680">
        <v>2</v>
      </c>
      <c r="AT680">
        <v>7</v>
      </c>
      <c r="AU680" s="72" t="s">
        <v>195</v>
      </c>
      <c r="AV680" s="72" t="s">
        <v>194</v>
      </c>
      <c r="AY680" s="72" t="s">
        <v>191</v>
      </c>
      <c r="AZ680">
        <v>234</v>
      </c>
      <c r="BA680" s="72" t="s">
        <v>93</v>
      </c>
      <c r="BB680" s="72" t="s">
        <v>194</v>
      </c>
      <c r="BD680" s="72" t="s">
        <v>191</v>
      </c>
      <c r="BE680" s="73">
        <v>0.38</v>
      </c>
      <c r="BF680" s="72" t="s">
        <v>191</v>
      </c>
      <c r="BG680" s="72" t="s">
        <v>196</v>
      </c>
      <c r="BH680" s="72" t="s">
        <v>176</v>
      </c>
      <c r="BI680" s="81" t="str">
        <f t="shared" si="43"/>
        <v xml:space="preserve">Turbidity </v>
      </c>
      <c r="BJ680" s="72" t="s">
        <v>191</v>
      </c>
      <c r="BN680">
        <v>68</v>
      </c>
      <c r="BO680">
        <v>24</v>
      </c>
      <c r="BP680" s="72" t="s">
        <v>194</v>
      </c>
      <c r="BR680" s="72" t="s">
        <v>194</v>
      </c>
      <c r="BT680">
        <v>20</v>
      </c>
      <c r="BU680">
        <v>4</v>
      </c>
      <c r="BV680" s="72" t="s">
        <v>191</v>
      </c>
      <c r="BW680" s="72" t="s">
        <v>227</v>
      </c>
      <c r="BX680" t="s">
        <v>6581</v>
      </c>
    </row>
    <row r="681" spans="1:76" x14ac:dyDescent="0.45">
      <c r="A681" t="s">
        <v>6582</v>
      </c>
      <c r="B681" t="s">
        <v>176</v>
      </c>
      <c r="C681" t="s">
        <v>200</v>
      </c>
      <c r="D681" t="s">
        <v>6583</v>
      </c>
      <c r="E681" t="s">
        <v>6584</v>
      </c>
      <c r="F681" t="s">
        <v>6585</v>
      </c>
      <c r="G681">
        <v>9</v>
      </c>
      <c r="H681" s="72" t="s">
        <v>6316</v>
      </c>
      <c r="I681" s="72" t="s">
        <v>182</v>
      </c>
      <c r="J681" s="72" t="s">
        <v>183</v>
      </c>
      <c r="K681" s="72" t="s">
        <v>4888</v>
      </c>
      <c r="L681" s="72" t="s">
        <v>6123</v>
      </c>
      <c r="M681" s="72" t="s">
        <v>6586</v>
      </c>
      <c r="N681" s="72"/>
      <c r="O681" s="72"/>
      <c r="P681" s="72" t="s">
        <v>6587</v>
      </c>
      <c r="Q681" s="72" t="s">
        <v>6588</v>
      </c>
      <c r="R681" s="72" t="s">
        <v>3708</v>
      </c>
      <c r="S681" s="72" t="s">
        <v>6589</v>
      </c>
      <c r="T681" s="72" t="s">
        <v>6590</v>
      </c>
      <c r="U681" s="72" t="s">
        <v>478</v>
      </c>
      <c r="V681" s="72" t="s">
        <v>176</v>
      </c>
      <c r="W681">
        <v>208</v>
      </c>
      <c r="X681">
        <v>208</v>
      </c>
      <c r="Y681">
        <v>0</v>
      </c>
      <c r="Z681">
        <v>280</v>
      </c>
      <c r="AA681">
        <v>280</v>
      </c>
      <c r="AB681">
        <v>0</v>
      </c>
      <c r="AC681" s="72" t="s">
        <v>191</v>
      </c>
      <c r="AD681" s="72" t="s">
        <v>192</v>
      </c>
      <c r="AE681" s="72" t="s">
        <v>176</v>
      </c>
      <c r="AF681" s="81" t="str">
        <f t="shared" si="40"/>
        <v>Afridev Handpump</v>
      </c>
      <c r="AG681" s="72" t="s">
        <v>193</v>
      </c>
      <c r="AH681" s="72" t="s">
        <v>191</v>
      </c>
      <c r="AI681" s="72" t="s">
        <v>16432</v>
      </c>
      <c r="AL681" t="str">
        <f t="shared" si="41"/>
        <v>Protected</v>
      </c>
      <c r="AM681">
        <v>1999</v>
      </c>
      <c r="AN681" s="72" t="s">
        <v>191</v>
      </c>
      <c r="AQ681" t="str">
        <f t="shared" si="42"/>
        <v xml:space="preserve">Poor </v>
      </c>
      <c r="AR681" s="72" t="s">
        <v>191</v>
      </c>
      <c r="AS681">
        <v>3</v>
      </c>
      <c r="AT681">
        <v>1</v>
      </c>
      <c r="AU681" s="72" t="s">
        <v>195</v>
      </c>
      <c r="AV681" s="72" t="s">
        <v>194</v>
      </c>
      <c r="AY681" s="72" t="s">
        <v>191</v>
      </c>
      <c r="AZ681">
        <v>341</v>
      </c>
      <c r="BA681" s="72" t="s">
        <v>93</v>
      </c>
      <c r="BB681" s="72" t="s">
        <v>194</v>
      </c>
      <c r="BD681" s="72" t="s">
        <v>191</v>
      </c>
      <c r="BE681" s="73">
        <v>0.5</v>
      </c>
      <c r="BF681" s="72" t="s">
        <v>194</v>
      </c>
      <c r="BG681" s="80" t="s">
        <v>196</v>
      </c>
      <c r="BI681" s="81" t="str">
        <f t="shared" si="43"/>
        <v xml:space="preserve">Turbidity </v>
      </c>
      <c r="BN681">
        <v>130</v>
      </c>
      <c r="BO681">
        <v>24</v>
      </c>
      <c r="BP681" s="72" t="s">
        <v>194</v>
      </c>
      <c r="BR681" s="72" t="s">
        <v>194</v>
      </c>
      <c r="BT681">
        <v>40</v>
      </c>
      <c r="BU681">
        <v>5</v>
      </c>
      <c r="BV681" s="72" t="s">
        <v>191</v>
      </c>
      <c r="BW681" s="72" t="s">
        <v>227</v>
      </c>
      <c r="BX681" t="s">
        <v>6591</v>
      </c>
    </row>
    <row r="682" spans="1:76" x14ac:dyDescent="0.45">
      <c r="A682" t="s">
        <v>6592</v>
      </c>
      <c r="B682" t="s">
        <v>176</v>
      </c>
      <c r="C682" t="s">
        <v>230</v>
      </c>
      <c r="D682" t="s">
        <v>6593</v>
      </c>
      <c r="E682" t="s">
        <v>6594</v>
      </c>
      <c r="F682" t="s">
        <v>1557</v>
      </c>
      <c r="G682">
        <v>9</v>
      </c>
      <c r="H682" s="72" t="s">
        <v>6316</v>
      </c>
      <c r="I682" s="72" t="s">
        <v>182</v>
      </c>
      <c r="J682" s="72" t="s">
        <v>183</v>
      </c>
      <c r="K682" s="72" t="s">
        <v>825</v>
      </c>
      <c r="L682" s="72" t="s">
        <v>6039</v>
      </c>
      <c r="M682" s="72" t="s">
        <v>6595</v>
      </c>
      <c r="N682" s="72"/>
      <c r="O682" s="72"/>
      <c r="P682" s="72" t="s">
        <v>6596</v>
      </c>
      <c r="Q682" s="72" t="s">
        <v>6597</v>
      </c>
      <c r="R682" s="72" t="s">
        <v>6598</v>
      </c>
      <c r="S682" s="72" t="s">
        <v>6599</v>
      </c>
      <c r="T682" s="72"/>
      <c r="U682" s="72" t="s">
        <v>226</v>
      </c>
      <c r="V682" s="72" t="s">
        <v>176</v>
      </c>
      <c r="W682">
        <v>150</v>
      </c>
      <c r="X682">
        <v>150</v>
      </c>
      <c r="Y682">
        <v>0</v>
      </c>
      <c r="Z682">
        <v>200</v>
      </c>
      <c r="AA682">
        <v>750</v>
      </c>
      <c r="AB682">
        <v>0</v>
      </c>
      <c r="AC682" s="72" t="s">
        <v>191</v>
      </c>
      <c r="AD682" s="72" t="s">
        <v>192</v>
      </c>
      <c r="AE682" s="72" t="s">
        <v>176</v>
      </c>
      <c r="AF682" s="81" t="str">
        <f t="shared" si="40"/>
        <v>Afridev Handpump</v>
      </c>
      <c r="AG682" s="72" t="s">
        <v>193</v>
      </c>
      <c r="AH682" s="72" t="s">
        <v>191</v>
      </c>
      <c r="AI682" s="72" t="s">
        <v>16432</v>
      </c>
      <c r="AL682" t="str">
        <f t="shared" si="41"/>
        <v>Protected</v>
      </c>
      <c r="AM682">
        <v>2016</v>
      </c>
      <c r="AN682" s="72" t="s">
        <v>191</v>
      </c>
      <c r="AQ682" t="str">
        <f t="shared" si="42"/>
        <v xml:space="preserve">Poor </v>
      </c>
      <c r="AR682" s="72" t="s">
        <v>191</v>
      </c>
      <c r="AS682">
        <v>3</v>
      </c>
      <c r="AT682">
        <v>1</v>
      </c>
      <c r="AU682" s="72" t="s">
        <v>195</v>
      </c>
      <c r="AV682" s="72" t="s">
        <v>194</v>
      </c>
      <c r="AY682" s="72" t="s">
        <v>191</v>
      </c>
      <c r="AZ682">
        <v>1752</v>
      </c>
      <c r="BA682" s="72" t="s">
        <v>93</v>
      </c>
      <c r="BB682" s="72" t="s">
        <v>194</v>
      </c>
      <c r="BD682" s="72" t="s">
        <v>191</v>
      </c>
      <c r="BE682" s="73">
        <v>0.94</v>
      </c>
      <c r="BF682" s="72" t="s">
        <v>191</v>
      </c>
      <c r="BG682" s="72" t="s">
        <v>196</v>
      </c>
      <c r="BH682" s="72" t="s">
        <v>176</v>
      </c>
      <c r="BI682" s="81" t="str">
        <f t="shared" si="43"/>
        <v xml:space="preserve">Turbidity </v>
      </c>
      <c r="BJ682" s="72" t="s">
        <v>191</v>
      </c>
      <c r="BN682">
        <v>65</v>
      </c>
      <c r="BO682">
        <v>24</v>
      </c>
      <c r="BP682" s="72" t="s">
        <v>194</v>
      </c>
      <c r="BR682" s="72" t="s">
        <v>194</v>
      </c>
      <c r="BT682">
        <v>40</v>
      </c>
      <c r="BU682">
        <v>8</v>
      </c>
      <c r="BV682" s="72" t="s">
        <v>191</v>
      </c>
      <c r="BW682" s="72" t="s">
        <v>227</v>
      </c>
      <c r="BX682" t="s">
        <v>6600</v>
      </c>
    </row>
    <row r="683" spans="1:76" x14ac:dyDescent="0.45">
      <c r="A683" t="s">
        <v>6601</v>
      </c>
      <c r="B683" t="s">
        <v>176</v>
      </c>
      <c r="C683" t="s">
        <v>200</v>
      </c>
      <c r="D683" t="s">
        <v>6602</v>
      </c>
      <c r="E683" t="s">
        <v>6603</v>
      </c>
      <c r="F683" t="s">
        <v>2900</v>
      </c>
      <c r="G683">
        <v>9</v>
      </c>
      <c r="H683" s="72" t="s">
        <v>6316</v>
      </c>
      <c r="I683" s="72" t="s">
        <v>182</v>
      </c>
      <c r="J683" s="72" t="s">
        <v>183</v>
      </c>
      <c r="K683" s="72" t="s">
        <v>4888</v>
      </c>
      <c r="L683" s="72" t="s">
        <v>6123</v>
      </c>
      <c r="M683" s="72" t="s">
        <v>6586</v>
      </c>
      <c r="N683" s="72"/>
      <c r="O683" s="72"/>
      <c r="P683" s="72" t="s">
        <v>6604</v>
      </c>
      <c r="Q683" s="72" t="s">
        <v>6605</v>
      </c>
      <c r="R683" s="72" t="s">
        <v>1616</v>
      </c>
      <c r="S683" s="72" t="s">
        <v>6606</v>
      </c>
      <c r="T683" s="72" t="s">
        <v>6607</v>
      </c>
      <c r="U683" s="72" t="s">
        <v>190</v>
      </c>
      <c r="V683" s="72" t="s">
        <v>176</v>
      </c>
      <c r="W683">
        <v>208</v>
      </c>
      <c r="X683">
        <v>208</v>
      </c>
      <c r="Y683">
        <v>0</v>
      </c>
      <c r="Z683">
        <v>150</v>
      </c>
      <c r="AA683">
        <v>150</v>
      </c>
      <c r="AB683">
        <v>0</v>
      </c>
      <c r="AC683" s="72" t="s">
        <v>191</v>
      </c>
      <c r="AD683" s="72" t="s">
        <v>192</v>
      </c>
      <c r="AE683" s="72" t="s">
        <v>176</v>
      </c>
      <c r="AF683" s="81" t="str">
        <f t="shared" si="40"/>
        <v>Afridev Handpump</v>
      </c>
      <c r="AG683" s="72" t="s">
        <v>193</v>
      </c>
      <c r="AH683" s="72" t="s">
        <v>191</v>
      </c>
      <c r="AI683" s="72" t="s">
        <v>16432</v>
      </c>
      <c r="AL683" t="str">
        <f t="shared" si="41"/>
        <v>Protected</v>
      </c>
      <c r="AM683">
        <v>2007</v>
      </c>
      <c r="AN683" s="72" t="s">
        <v>194</v>
      </c>
      <c r="AO683" s="72" t="s">
        <v>549</v>
      </c>
      <c r="AP683" s="72" t="s">
        <v>176</v>
      </c>
      <c r="AQ683" t="str">
        <f t="shared" si="42"/>
        <v>Does not function Non functioning water point</v>
      </c>
      <c r="AR683" s="72" t="s">
        <v>191</v>
      </c>
      <c r="AS683">
        <v>1</v>
      </c>
      <c r="AT683">
        <v>36</v>
      </c>
      <c r="AU683" s="72" t="s">
        <v>194</v>
      </c>
      <c r="AV683" s="72" t="s">
        <v>194</v>
      </c>
      <c r="AY683" s="72" t="s">
        <v>194</v>
      </c>
      <c r="BB683" s="72" t="s">
        <v>194</v>
      </c>
      <c r="BD683" s="72" t="s">
        <v>194</v>
      </c>
      <c r="BE683"/>
      <c r="BF683" s="72" t="s">
        <v>194</v>
      </c>
      <c r="BG683" s="80" t="s">
        <v>196</v>
      </c>
      <c r="BI683" s="81" t="str">
        <f t="shared" si="43"/>
        <v xml:space="preserve">Turbidity </v>
      </c>
      <c r="BN683">
        <v>0</v>
      </c>
      <c r="BO683">
        <v>0</v>
      </c>
      <c r="BP683" s="72" t="s">
        <v>194</v>
      </c>
      <c r="BR683" s="72" t="s">
        <v>194</v>
      </c>
      <c r="BT683">
        <v>0</v>
      </c>
      <c r="BU683">
        <v>0</v>
      </c>
      <c r="BV683" s="72" t="s">
        <v>194</v>
      </c>
      <c r="BW683" s="72" t="s">
        <v>550</v>
      </c>
      <c r="BX683" t="s">
        <v>6608</v>
      </c>
    </row>
    <row r="684" spans="1:76" x14ac:dyDescent="0.45">
      <c r="A684" t="s">
        <v>6609</v>
      </c>
      <c r="B684" t="s">
        <v>176</v>
      </c>
      <c r="C684" t="s">
        <v>200</v>
      </c>
      <c r="D684" t="s">
        <v>6610</v>
      </c>
      <c r="E684" t="s">
        <v>6611</v>
      </c>
      <c r="F684" t="s">
        <v>3510</v>
      </c>
      <c r="G684">
        <v>9</v>
      </c>
      <c r="H684" s="72" t="s">
        <v>5936</v>
      </c>
      <c r="I684" s="72" t="s">
        <v>182</v>
      </c>
      <c r="J684" s="72" t="s">
        <v>183</v>
      </c>
      <c r="K684" s="72" t="s">
        <v>4888</v>
      </c>
      <c r="L684" s="72" t="s">
        <v>6123</v>
      </c>
      <c r="M684" s="72" t="s">
        <v>6586</v>
      </c>
      <c r="N684" s="72"/>
      <c r="O684" s="72"/>
      <c r="P684" s="72" t="s">
        <v>6612</v>
      </c>
      <c r="Q684" s="72" t="s">
        <v>6613</v>
      </c>
      <c r="R684" s="72" t="s">
        <v>4000</v>
      </c>
      <c r="S684" s="72" t="s">
        <v>6614</v>
      </c>
      <c r="T684" s="72" t="s">
        <v>6615</v>
      </c>
      <c r="U684" s="72" t="s">
        <v>478</v>
      </c>
      <c r="V684" s="72" t="s">
        <v>176</v>
      </c>
      <c r="W684">
        <v>208</v>
      </c>
      <c r="X684">
        <v>208</v>
      </c>
      <c r="Y684">
        <v>0</v>
      </c>
      <c r="Z684">
        <v>280</v>
      </c>
      <c r="AA684">
        <v>280</v>
      </c>
      <c r="AB684">
        <v>0</v>
      </c>
      <c r="AC684" s="72" t="s">
        <v>191</v>
      </c>
      <c r="AD684" s="72" t="s">
        <v>192</v>
      </c>
      <c r="AE684" s="72" t="s">
        <v>176</v>
      </c>
      <c r="AF684" s="81" t="str">
        <f t="shared" si="40"/>
        <v>Afridev Handpump</v>
      </c>
      <c r="AG684" s="72" t="s">
        <v>193</v>
      </c>
      <c r="AH684" s="72" t="s">
        <v>191</v>
      </c>
      <c r="AI684" s="72" t="s">
        <v>16432</v>
      </c>
      <c r="AL684" t="str">
        <f t="shared" si="41"/>
        <v>Protected</v>
      </c>
      <c r="AM684">
        <v>2007</v>
      </c>
      <c r="AN684" s="72" t="s">
        <v>194</v>
      </c>
      <c r="AO684" s="72" t="s">
        <v>549</v>
      </c>
      <c r="AP684" s="72" t="s">
        <v>176</v>
      </c>
      <c r="AQ684" t="str">
        <f t="shared" si="42"/>
        <v>Does not function Non functioning water point</v>
      </c>
      <c r="AR684" s="72" t="s">
        <v>191</v>
      </c>
      <c r="AS684">
        <v>1</v>
      </c>
      <c r="AT684">
        <v>36</v>
      </c>
      <c r="AU684" s="72" t="s">
        <v>194</v>
      </c>
      <c r="AV684" s="72" t="s">
        <v>194</v>
      </c>
      <c r="AY684" s="72" t="s">
        <v>194</v>
      </c>
      <c r="BB684" s="72" t="s">
        <v>194</v>
      </c>
      <c r="BD684" s="72" t="s">
        <v>194</v>
      </c>
      <c r="BE684"/>
      <c r="BF684" s="72" t="s">
        <v>194</v>
      </c>
      <c r="BG684" s="80" t="s">
        <v>196</v>
      </c>
      <c r="BI684" s="81" t="str">
        <f t="shared" si="43"/>
        <v xml:space="preserve">Turbidity </v>
      </c>
      <c r="BN684">
        <v>0</v>
      </c>
      <c r="BO684">
        <v>0</v>
      </c>
      <c r="BP684" s="72" t="s">
        <v>194</v>
      </c>
      <c r="BR684" s="72" t="s">
        <v>194</v>
      </c>
      <c r="BT684">
        <v>0</v>
      </c>
      <c r="BU684">
        <v>0</v>
      </c>
      <c r="BV684" s="72" t="s">
        <v>194</v>
      </c>
      <c r="BW684" s="72" t="s">
        <v>550</v>
      </c>
      <c r="BX684" t="s">
        <v>6616</v>
      </c>
    </row>
    <row r="685" spans="1:76" x14ac:dyDescent="0.45">
      <c r="A685" t="s">
        <v>6617</v>
      </c>
      <c r="B685" t="s">
        <v>176</v>
      </c>
      <c r="C685" t="s">
        <v>297</v>
      </c>
      <c r="D685" t="s">
        <v>6618</v>
      </c>
      <c r="E685" t="s">
        <v>6619</v>
      </c>
      <c r="F685" t="s">
        <v>2534</v>
      </c>
      <c r="G685">
        <v>9</v>
      </c>
      <c r="H685" s="72" t="s">
        <v>6316</v>
      </c>
      <c r="I685" s="72" t="s">
        <v>182</v>
      </c>
      <c r="J685" s="72" t="s">
        <v>183</v>
      </c>
      <c r="K685" s="72" t="s">
        <v>4888</v>
      </c>
      <c r="L685" s="72" t="s">
        <v>6123</v>
      </c>
      <c r="M685" s="72" t="s">
        <v>6620</v>
      </c>
      <c r="N685" s="72"/>
      <c r="O685" s="72"/>
      <c r="P685" s="72" t="s">
        <v>6621</v>
      </c>
      <c r="Q685" s="72" t="s">
        <v>6622</v>
      </c>
      <c r="R685" s="72" t="s">
        <v>2473</v>
      </c>
      <c r="S685" s="72" t="s">
        <v>6623</v>
      </c>
      <c r="T685" s="72" t="s">
        <v>6624</v>
      </c>
      <c r="U685" s="72" t="s">
        <v>745</v>
      </c>
      <c r="V685" s="72" t="s">
        <v>176</v>
      </c>
      <c r="W685">
        <v>35</v>
      </c>
      <c r="X685">
        <v>35</v>
      </c>
      <c r="Y685">
        <v>0</v>
      </c>
      <c r="Z685">
        <v>175</v>
      </c>
      <c r="AA685">
        <v>175</v>
      </c>
      <c r="AB685">
        <v>0</v>
      </c>
      <c r="AC685" s="72" t="s">
        <v>191</v>
      </c>
      <c r="AD685" s="72" t="s">
        <v>192</v>
      </c>
      <c r="AE685" s="72" t="s">
        <v>176</v>
      </c>
      <c r="AF685" s="81" t="str">
        <f t="shared" si="40"/>
        <v>Afridev Handpump</v>
      </c>
      <c r="AG685" s="72" t="s">
        <v>193</v>
      </c>
      <c r="AH685" s="72" t="s">
        <v>191</v>
      </c>
      <c r="AI685" s="72" t="s">
        <v>16432</v>
      </c>
      <c r="AL685" t="str">
        <f t="shared" si="41"/>
        <v>Protected</v>
      </c>
      <c r="AM685">
        <v>2001</v>
      </c>
      <c r="AN685" s="72" t="s">
        <v>191</v>
      </c>
      <c r="AQ685" t="str">
        <f t="shared" si="42"/>
        <v xml:space="preserve">Poor </v>
      </c>
      <c r="AR685" s="72" t="s">
        <v>191</v>
      </c>
      <c r="AS685">
        <v>4</v>
      </c>
      <c r="AT685">
        <v>20</v>
      </c>
      <c r="AU685" s="72" t="s">
        <v>195</v>
      </c>
      <c r="AV685" s="72" t="s">
        <v>194</v>
      </c>
      <c r="AY685" s="72" t="s">
        <v>191</v>
      </c>
      <c r="AZ685">
        <v>1133</v>
      </c>
      <c r="BA685" s="72" t="s">
        <v>93</v>
      </c>
      <c r="BB685" s="72" t="s">
        <v>194</v>
      </c>
      <c r="BD685" s="72" t="s">
        <v>191</v>
      </c>
      <c r="BE685" s="73">
        <v>1.34</v>
      </c>
      <c r="BF685" s="72" t="s">
        <v>194</v>
      </c>
      <c r="BG685" s="80" t="s">
        <v>196</v>
      </c>
      <c r="BI685" s="81" t="str">
        <f t="shared" si="43"/>
        <v xml:space="preserve">Turbidity </v>
      </c>
      <c r="BN685">
        <v>150</v>
      </c>
      <c r="BO685">
        <v>24</v>
      </c>
      <c r="BP685" s="72" t="s">
        <v>194</v>
      </c>
      <c r="BR685" s="72" t="s">
        <v>194</v>
      </c>
      <c r="BT685">
        <v>40</v>
      </c>
      <c r="BU685">
        <v>3</v>
      </c>
      <c r="BV685" s="72" t="s">
        <v>191</v>
      </c>
      <c r="BW685" s="72" t="s">
        <v>227</v>
      </c>
      <c r="BX685" t="s">
        <v>6625</v>
      </c>
    </row>
    <row r="686" spans="1:76" x14ac:dyDescent="0.45">
      <c r="A686" t="s">
        <v>6626</v>
      </c>
      <c r="B686" t="s">
        <v>176</v>
      </c>
      <c r="C686" t="s">
        <v>230</v>
      </c>
      <c r="D686" t="s">
        <v>6627</v>
      </c>
      <c r="E686" t="s">
        <v>6628</v>
      </c>
      <c r="F686" t="s">
        <v>3773</v>
      </c>
      <c r="G686">
        <v>9</v>
      </c>
      <c r="H686" s="72" t="s">
        <v>6316</v>
      </c>
      <c r="I686" s="72" t="s">
        <v>182</v>
      </c>
      <c r="J686" s="72" t="s">
        <v>183</v>
      </c>
      <c r="K686" s="72" t="s">
        <v>825</v>
      </c>
      <c r="L686" s="72" t="s">
        <v>6039</v>
      </c>
      <c r="M686" s="72" t="s">
        <v>6595</v>
      </c>
      <c r="N686" s="72"/>
      <c r="O686" s="72"/>
      <c r="P686" s="72" t="s">
        <v>6629</v>
      </c>
      <c r="Q686" s="72" t="s">
        <v>6630</v>
      </c>
      <c r="R686" s="72" t="s">
        <v>2146</v>
      </c>
      <c r="S686" s="72" t="s">
        <v>6631</v>
      </c>
      <c r="T686" s="72"/>
      <c r="U686" s="72" t="s">
        <v>745</v>
      </c>
      <c r="V686" s="72" t="s">
        <v>176</v>
      </c>
      <c r="W686">
        <v>150</v>
      </c>
      <c r="X686">
        <v>150</v>
      </c>
      <c r="Y686">
        <v>0</v>
      </c>
      <c r="Z686">
        <v>390</v>
      </c>
      <c r="AA686">
        <v>750</v>
      </c>
      <c r="AB686">
        <v>0</v>
      </c>
      <c r="AC686" s="72" t="s">
        <v>191</v>
      </c>
      <c r="AD686" s="72" t="s">
        <v>192</v>
      </c>
      <c r="AE686" s="72" t="s">
        <v>176</v>
      </c>
      <c r="AF686" s="81" t="str">
        <f t="shared" si="40"/>
        <v>Afridev Handpump</v>
      </c>
      <c r="AG686" s="72" t="s">
        <v>193</v>
      </c>
      <c r="AH686" s="72" t="s">
        <v>191</v>
      </c>
      <c r="AI686" s="72" t="s">
        <v>16432</v>
      </c>
      <c r="AL686" t="str">
        <f t="shared" si="41"/>
        <v>Protected</v>
      </c>
      <c r="AM686">
        <v>2006</v>
      </c>
      <c r="AN686" s="72" t="s">
        <v>191</v>
      </c>
      <c r="AQ686" t="str">
        <f t="shared" si="42"/>
        <v xml:space="preserve">Poor </v>
      </c>
      <c r="AR686" s="72" t="s">
        <v>194</v>
      </c>
      <c r="AU686" s="72" t="s">
        <v>195</v>
      </c>
      <c r="AV686" s="72" t="s">
        <v>194</v>
      </c>
      <c r="AY686" s="72" t="s">
        <v>191</v>
      </c>
      <c r="AZ686">
        <v>1753</v>
      </c>
      <c r="BA686" s="72" t="s">
        <v>93</v>
      </c>
      <c r="BB686" s="72" t="s">
        <v>194</v>
      </c>
      <c r="BD686" s="72" t="s">
        <v>191</v>
      </c>
      <c r="BE686" s="73">
        <v>54.6</v>
      </c>
      <c r="BF686" s="72" t="s">
        <v>191</v>
      </c>
      <c r="BG686" s="72" t="s">
        <v>196</v>
      </c>
      <c r="BH686" s="72" t="s">
        <v>176</v>
      </c>
      <c r="BI686" s="81" t="str">
        <f t="shared" si="43"/>
        <v xml:space="preserve">Turbidity </v>
      </c>
      <c r="BJ686" s="72" t="s">
        <v>191</v>
      </c>
      <c r="BN686">
        <v>250</v>
      </c>
      <c r="BO686">
        <v>6</v>
      </c>
      <c r="BP686" s="72" t="s">
        <v>194</v>
      </c>
      <c r="BR686" s="72" t="s">
        <v>194</v>
      </c>
      <c r="BT686">
        <v>20</v>
      </c>
      <c r="BU686">
        <v>3</v>
      </c>
      <c r="BV686" s="72" t="s">
        <v>194</v>
      </c>
      <c r="BW686" s="72" t="s">
        <v>227</v>
      </c>
      <c r="BX686" t="s">
        <v>6632</v>
      </c>
    </row>
    <row r="687" spans="1:76" x14ac:dyDescent="0.45">
      <c r="A687" t="s">
        <v>6633</v>
      </c>
      <c r="B687" t="s">
        <v>176</v>
      </c>
      <c r="C687" t="s">
        <v>297</v>
      </c>
      <c r="D687" t="s">
        <v>6634</v>
      </c>
      <c r="E687" t="s">
        <v>6635</v>
      </c>
      <c r="F687" t="s">
        <v>4393</v>
      </c>
      <c r="G687">
        <v>9</v>
      </c>
      <c r="H687" s="72" t="s">
        <v>6316</v>
      </c>
      <c r="I687" s="72" t="s">
        <v>182</v>
      </c>
      <c r="J687" s="72" t="s">
        <v>183</v>
      </c>
      <c r="K687" s="72" t="s">
        <v>4888</v>
      </c>
      <c r="L687" s="72" t="s">
        <v>6123</v>
      </c>
      <c r="M687" s="72" t="s">
        <v>6620</v>
      </c>
      <c r="N687" s="72"/>
      <c r="O687" s="72"/>
      <c r="P687" s="72" t="s">
        <v>6636</v>
      </c>
      <c r="Q687" s="72" t="s">
        <v>6637</v>
      </c>
      <c r="R687" s="72" t="s">
        <v>2265</v>
      </c>
      <c r="S687" s="72" t="s">
        <v>6638</v>
      </c>
      <c r="T687" s="72" t="s">
        <v>6639</v>
      </c>
      <c r="U687" s="72" t="s">
        <v>226</v>
      </c>
      <c r="V687" s="72" t="s">
        <v>176</v>
      </c>
      <c r="W687">
        <v>25</v>
      </c>
      <c r="X687">
        <v>25</v>
      </c>
      <c r="Y687">
        <v>0</v>
      </c>
      <c r="Z687">
        <v>125</v>
      </c>
      <c r="AA687">
        <v>125</v>
      </c>
      <c r="AB687">
        <v>0</v>
      </c>
      <c r="AC687" s="72" t="s">
        <v>191</v>
      </c>
      <c r="AD687" s="72" t="s">
        <v>192</v>
      </c>
      <c r="AE687" s="72" t="s">
        <v>176</v>
      </c>
      <c r="AF687" s="81" t="str">
        <f t="shared" si="40"/>
        <v>Afridev Handpump</v>
      </c>
      <c r="AG687" s="72" t="s">
        <v>193</v>
      </c>
      <c r="AH687" s="72" t="s">
        <v>191</v>
      </c>
      <c r="AI687" s="72" t="s">
        <v>16432</v>
      </c>
      <c r="AL687" t="str">
        <f t="shared" si="41"/>
        <v>Protected</v>
      </c>
      <c r="AM687">
        <v>2014</v>
      </c>
      <c r="AN687" s="72" t="s">
        <v>191</v>
      </c>
      <c r="AQ687" t="str">
        <f t="shared" si="42"/>
        <v xml:space="preserve">Poor </v>
      </c>
      <c r="AR687" s="72" t="s">
        <v>191</v>
      </c>
      <c r="AS687">
        <v>1</v>
      </c>
      <c r="AT687">
        <v>5</v>
      </c>
      <c r="AU687" s="72" t="s">
        <v>195</v>
      </c>
      <c r="AV687" s="72" t="s">
        <v>194</v>
      </c>
      <c r="AY687" s="72" t="s">
        <v>191</v>
      </c>
      <c r="AZ687">
        <v>1134</v>
      </c>
      <c r="BA687" s="72" t="s">
        <v>93</v>
      </c>
      <c r="BB687" s="72" t="s">
        <v>194</v>
      </c>
      <c r="BD687" s="72" t="s">
        <v>191</v>
      </c>
      <c r="BE687" s="73">
        <v>0.74</v>
      </c>
      <c r="BF687" s="72" t="s">
        <v>194</v>
      </c>
      <c r="BG687" s="80" t="s">
        <v>196</v>
      </c>
      <c r="BI687" s="81" t="str">
        <f t="shared" si="43"/>
        <v xml:space="preserve">Turbidity </v>
      </c>
      <c r="BN687">
        <v>60</v>
      </c>
      <c r="BO687">
        <v>24</v>
      </c>
      <c r="BP687" s="72" t="s">
        <v>194</v>
      </c>
      <c r="BR687" s="72" t="s">
        <v>194</v>
      </c>
      <c r="BT687">
        <v>25</v>
      </c>
      <c r="BU687">
        <v>5</v>
      </c>
      <c r="BV687" s="72" t="s">
        <v>191</v>
      </c>
      <c r="BW687" s="72" t="s">
        <v>227</v>
      </c>
      <c r="BX687" t="s">
        <v>6640</v>
      </c>
    </row>
    <row r="688" spans="1:76" x14ac:dyDescent="0.45">
      <c r="A688" t="s">
        <v>6641</v>
      </c>
      <c r="B688" t="s">
        <v>176</v>
      </c>
      <c r="C688" t="s">
        <v>200</v>
      </c>
      <c r="D688" t="s">
        <v>6642</v>
      </c>
      <c r="E688" t="s">
        <v>6643</v>
      </c>
      <c r="F688" t="s">
        <v>1745</v>
      </c>
      <c r="G688">
        <v>9</v>
      </c>
      <c r="H688" s="72" t="s">
        <v>6316</v>
      </c>
      <c r="I688" s="72" t="s">
        <v>182</v>
      </c>
      <c r="J688" s="72" t="s">
        <v>183</v>
      </c>
      <c r="K688" s="72" t="s">
        <v>4888</v>
      </c>
      <c r="L688" s="72" t="s">
        <v>6123</v>
      </c>
      <c r="M688" s="72" t="s">
        <v>6586</v>
      </c>
      <c r="N688" s="72"/>
      <c r="O688" s="72"/>
      <c r="P688" s="72" t="s">
        <v>6644</v>
      </c>
      <c r="Q688" s="72" t="s">
        <v>6645</v>
      </c>
      <c r="R688" s="72" t="s">
        <v>5002</v>
      </c>
      <c r="S688" s="72" t="s">
        <v>6646</v>
      </c>
      <c r="T688" s="72" t="s">
        <v>6647</v>
      </c>
      <c r="U688" s="72" t="s">
        <v>190</v>
      </c>
      <c r="V688" s="72" t="s">
        <v>176</v>
      </c>
      <c r="W688">
        <v>208</v>
      </c>
      <c r="X688">
        <v>208</v>
      </c>
      <c r="Y688">
        <v>0</v>
      </c>
      <c r="Z688">
        <v>300</v>
      </c>
      <c r="AA688">
        <v>300</v>
      </c>
      <c r="AB688">
        <v>0</v>
      </c>
      <c r="AC688" s="72" t="s">
        <v>191</v>
      </c>
      <c r="AD688" s="72" t="s">
        <v>192</v>
      </c>
      <c r="AE688" s="72" t="s">
        <v>176</v>
      </c>
      <c r="AF688" s="81" t="str">
        <f t="shared" si="40"/>
        <v>Afridev Handpump</v>
      </c>
      <c r="AG688" s="72" t="s">
        <v>193</v>
      </c>
      <c r="AH688" s="72" t="s">
        <v>191</v>
      </c>
      <c r="AI688" s="72" t="s">
        <v>16432</v>
      </c>
      <c r="AL688" t="str">
        <f t="shared" si="41"/>
        <v>Protected</v>
      </c>
      <c r="AM688">
        <v>2001</v>
      </c>
      <c r="AN688" s="72" t="s">
        <v>191</v>
      </c>
      <c r="AQ688" t="str">
        <f t="shared" si="42"/>
        <v xml:space="preserve">Poor </v>
      </c>
      <c r="AR688" s="72" t="s">
        <v>191</v>
      </c>
      <c r="AS688">
        <v>5</v>
      </c>
      <c r="AT688">
        <v>1</v>
      </c>
      <c r="AU688" s="72" t="s">
        <v>195</v>
      </c>
      <c r="AV688" s="72" t="s">
        <v>194</v>
      </c>
      <c r="AY688" s="72" t="s">
        <v>191</v>
      </c>
      <c r="AZ688">
        <v>342</v>
      </c>
      <c r="BA688" s="72" t="s">
        <v>93</v>
      </c>
      <c r="BB688" s="72" t="s">
        <v>194</v>
      </c>
      <c r="BD688" s="72" t="s">
        <v>191</v>
      </c>
      <c r="BE688" s="73">
        <v>0.2</v>
      </c>
      <c r="BF688" s="72" t="s">
        <v>194</v>
      </c>
      <c r="BG688" s="80" t="s">
        <v>196</v>
      </c>
      <c r="BI688" s="81" t="str">
        <f t="shared" si="43"/>
        <v xml:space="preserve">Turbidity </v>
      </c>
      <c r="BN688">
        <v>59</v>
      </c>
      <c r="BO688">
        <v>24</v>
      </c>
      <c r="BP688" s="72" t="s">
        <v>194</v>
      </c>
      <c r="BR688" s="72" t="s">
        <v>194</v>
      </c>
      <c r="BT688">
        <v>20</v>
      </c>
      <c r="BU688">
        <v>6</v>
      </c>
      <c r="BV688" s="72" t="s">
        <v>191</v>
      </c>
      <c r="BW688" s="72" t="s">
        <v>227</v>
      </c>
      <c r="BX688" t="s">
        <v>6648</v>
      </c>
    </row>
    <row r="689" spans="1:76" x14ac:dyDescent="0.45">
      <c r="A689" t="s">
        <v>6649</v>
      </c>
      <c r="B689" t="s">
        <v>176</v>
      </c>
      <c r="C689" t="s">
        <v>230</v>
      </c>
      <c r="D689" t="s">
        <v>6650</v>
      </c>
      <c r="E689" t="s">
        <v>6651</v>
      </c>
      <c r="F689" t="s">
        <v>6652</v>
      </c>
      <c r="G689">
        <v>9</v>
      </c>
      <c r="H689" s="72" t="s">
        <v>6316</v>
      </c>
      <c r="I689" s="72" t="s">
        <v>182</v>
      </c>
      <c r="J689" s="72" t="s">
        <v>183</v>
      </c>
      <c r="K689" s="72" t="s">
        <v>825</v>
      </c>
      <c r="L689" s="72" t="s">
        <v>6039</v>
      </c>
      <c r="M689" s="72" t="s">
        <v>6409</v>
      </c>
      <c r="N689" s="72"/>
      <c r="O689" s="72"/>
      <c r="P689" s="72" t="s">
        <v>6653</v>
      </c>
      <c r="Q689" s="72" t="s">
        <v>6654</v>
      </c>
      <c r="R689" s="72" t="s">
        <v>4629</v>
      </c>
      <c r="S689" s="72" t="s">
        <v>6655</v>
      </c>
      <c r="T689" s="72" t="s">
        <v>6656</v>
      </c>
      <c r="U689" s="72" t="s">
        <v>226</v>
      </c>
      <c r="V689" s="72" t="s">
        <v>176</v>
      </c>
      <c r="W689">
        <v>110</v>
      </c>
      <c r="X689">
        <v>110</v>
      </c>
      <c r="Y689">
        <v>0</v>
      </c>
      <c r="Z689">
        <v>550</v>
      </c>
      <c r="AA689">
        <v>550</v>
      </c>
      <c r="AB689">
        <v>0</v>
      </c>
      <c r="AC689" s="72" t="s">
        <v>191</v>
      </c>
      <c r="AD689" s="72" t="s">
        <v>192</v>
      </c>
      <c r="AE689" s="72" t="s">
        <v>176</v>
      </c>
      <c r="AF689" s="81" t="str">
        <f t="shared" si="40"/>
        <v>Afridev Handpump</v>
      </c>
      <c r="AG689" s="72" t="s">
        <v>193</v>
      </c>
      <c r="AH689" s="72" t="s">
        <v>191</v>
      </c>
      <c r="AI689" s="72" t="s">
        <v>16432</v>
      </c>
      <c r="AL689" t="str">
        <f t="shared" si="41"/>
        <v>Protected</v>
      </c>
      <c r="AM689">
        <v>2014</v>
      </c>
      <c r="AN689" s="72" t="s">
        <v>191</v>
      </c>
      <c r="AQ689" t="str">
        <f t="shared" si="42"/>
        <v xml:space="preserve">Poor </v>
      </c>
      <c r="AR689" s="72" t="s">
        <v>191</v>
      </c>
      <c r="AS689">
        <v>2</v>
      </c>
      <c r="AT689">
        <v>7</v>
      </c>
      <c r="AU689" s="72" t="s">
        <v>195</v>
      </c>
      <c r="AV689" s="72" t="s">
        <v>194</v>
      </c>
      <c r="AY689" s="72" t="s">
        <v>191</v>
      </c>
      <c r="AZ689">
        <v>1751</v>
      </c>
      <c r="BA689" s="72" t="s">
        <v>93</v>
      </c>
      <c r="BB689" s="72" t="s">
        <v>194</v>
      </c>
      <c r="BD689" s="72" t="s">
        <v>191</v>
      </c>
      <c r="BE689" s="73">
        <v>8.5399999999999991</v>
      </c>
      <c r="BF689" s="72" t="s">
        <v>191</v>
      </c>
      <c r="BG689" s="72" t="s">
        <v>196</v>
      </c>
      <c r="BH689" s="72" t="s">
        <v>176</v>
      </c>
      <c r="BI689" s="81" t="str">
        <f t="shared" si="43"/>
        <v xml:space="preserve">Turbidity </v>
      </c>
      <c r="BJ689" s="72" t="s">
        <v>191</v>
      </c>
      <c r="BN689">
        <v>65</v>
      </c>
      <c r="BO689">
        <v>24</v>
      </c>
      <c r="BP689" s="72" t="s">
        <v>194</v>
      </c>
      <c r="BR689" s="72" t="s">
        <v>194</v>
      </c>
      <c r="BT689">
        <v>20</v>
      </c>
      <c r="BU689">
        <v>8</v>
      </c>
      <c r="BV689" s="72" t="s">
        <v>191</v>
      </c>
      <c r="BW689" s="72" t="s">
        <v>227</v>
      </c>
      <c r="BX689" t="s">
        <v>6657</v>
      </c>
    </row>
    <row r="690" spans="1:76" x14ac:dyDescent="0.45">
      <c r="A690" t="s">
        <v>6658</v>
      </c>
      <c r="B690" t="s">
        <v>176</v>
      </c>
      <c r="C690" t="s">
        <v>200</v>
      </c>
      <c r="D690" t="s">
        <v>6659</v>
      </c>
      <c r="E690" t="s">
        <v>6660</v>
      </c>
      <c r="F690" t="s">
        <v>6661</v>
      </c>
      <c r="G690">
        <v>9</v>
      </c>
      <c r="H690" s="72" t="s">
        <v>6316</v>
      </c>
      <c r="I690" s="72" t="s">
        <v>182</v>
      </c>
      <c r="J690" s="72" t="s">
        <v>183</v>
      </c>
      <c r="K690" s="72" t="s">
        <v>4888</v>
      </c>
      <c r="L690" s="72" t="s">
        <v>6123</v>
      </c>
      <c r="M690" s="72" t="s">
        <v>6662</v>
      </c>
      <c r="N690" s="72"/>
      <c r="O690" s="72"/>
      <c r="P690" s="72" t="s">
        <v>6663</v>
      </c>
      <c r="Q690" s="72" t="s">
        <v>6664</v>
      </c>
      <c r="R690" s="72" t="s">
        <v>4748</v>
      </c>
      <c r="S690" s="72" t="s">
        <v>6665</v>
      </c>
      <c r="T690" s="72" t="s">
        <v>6666</v>
      </c>
      <c r="U690" s="72" t="s">
        <v>251</v>
      </c>
      <c r="V690" s="72" t="s">
        <v>176</v>
      </c>
      <c r="W690">
        <v>87</v>
      </c>
      <c r="X690">
        <v>87</v>
      </c>
      <c r="Y690">
        <v>0</v>
      </c>
      <c r="Z690">
        <v>360</v>
      </c>
      <c r="AA690">
        <v>360</v>
      </c>
      <c r="AB690">
        <v>0</v>
      </c>
      <c r="AC690" s="72" t="s">
        <v>191</v>
      </c>
      <c r="AD690" s="72" t="s">
        <v>192</v>
      </c>
      <c r="AE690" s="72" t="s">
        <v>176</v>
      </c>
      <c r="AF690" s="81" t="str">
        <f t="shared" si="40"/>
        <v>Afridev Handpump</v>
      </c>
      <c r="AG690" s="72" t="s">
        <v>193</v>
      </c>
      <c r="AH690" s="72" t="s">
        <v>191</v>
      </c>
      <c r="AI690" s="72" t="s">
        <v>16432</v>
      </c>
      <c r="AL690" t="str">
        <f t="shared" si="41"/>
        <v>Protected</v>
      </c>
      <c r="AM690">
        <v>2008</v>
      </c>
      <c r="AN690" s="72" t="s">
        <v>191</v>
      </c>
      <c r="AQ690" t="str">
        <f t="shared" si="42"/>
        <v xml:space="preserve">Normal </v>
      </c>
      <c r="AR690" s="72" t="s">
        <v>191</v>
      </c>
      <c r="AS690">
        <v>1</v>
      </c>
      <c r="AT690">
        <v>1</v>
      </c>
      <c r="AU690" s="72" t="s">
        <v>195</v>
      </c>
      <c r="AV690" s="72" t="s">
        <v>194</v>
      </c>
      <c r="AY690" s="72" t="s">
        <v>191</v>
      </c>
      <c r="AZ690">
        <v>343</v>
      </c>
      <c r="BA690" s="72" t="s">
        <v>93</v>
      </c>
      <c r="BB690" s="72" t="s">
        <v>194</v>
      </c>
      <c r="BD690" s="72" t="s">
        <v>191</v>
      </c>
      <c r="BE690" s="73">
        <v>0.06</v>
      </c>
      <c r="BF690" s="72" t="s">
        <v>194</v>
      </c>
      <c r="BG690" s="80" t="s">
        <v>196</v>
      </c>
      <c r="BI690" s="81" t="str">
        <f t="shared" si="43"/>
        <v xml:space="preserve">Turbidity </v>
      </c>
      <c r="BN690">
        <v>62</v>
      </c>
      <c r="BO690">
        <v>24</v>
      </c>
      <c r="BP690" s="72" t="s">
        <v>194</v>
      </c>
      <c r="BR690" s="72" t="s">
        <v>194</v>
      </c>
      <c r="BT690">
        <v>20</v>
      </c>
      <c r="BU690">
        <v>6</v>
      </c>
      <c r="BV690" s="72" t="s">
        <v>191</v>
      </c>
      <c r="BW690" s="72" t="s">
        <v>197</v>
      </c>
      <c r="BX690" t="s">
        <v>6667</v>
      </c>
    </row>
    <row r="691" spans="1:76" x14ac:dyDescent="0.45">
      <c r="A691" t="s">
        <v>6668</v>
      </c>
      <c r="B691" t="s">
        <v>176</v>
      </c>
      <c r="C691" t="s">
        <v>297</v>
      </c>
      <c r="D691" t="s">
        <v>6669</v>
      </c>
      <c r="E691" t="s">
        <v>6670</v>
      </c>
      <c r="F691" t="s">
        <v>2008</v>
      </c>
      <c r="G691">
        <v>9</v>
      </c>
      <c r="H691" s="72" t="s">
        <v>6316</v>
      </c>
      <c r="I691" s="72" t="s">
        <v>182</v>
      </c>
      <c r="J691" s="72" t="s">
        <v>183</v>
      </c>
      <c r="K691" s="72" t="s">
        <v>4888</v>
      </c>
      <c r="L691" s="72" t="s">
        <v>6123</v>
      </c>
      <c r="M691" s="72" t="s">
        <v>6662</v>
      </c>
      <c r="N691" s="72"/>
      <c r="O691" s="72"/>
      <c r="P691" s="72" t="s">
        <v>6671</v>
      </c>
      <c r="Q691" s="72" t="s">
        <v>6672</v>
      </c>
      <c r="R691" s="72" t="s">
        <v>731</v>
      </c>
      <c r="S691" s="72" t="s">
        <v>6673</v>
      </c>
      <c r="T691" s="72" t="s">
        <v>6674</v>
      </c>
      <c r="U691" s="72" t="s">
        <v>478</v>
      </c>
      <c r="V691" s="72" t="s">
        <v>176</v>
      </c>
      <c r="W691">
        <v>180</v>
      </c>
      <c r="X691">
        <v>180</v>
      </c>
      <c r="Y691">
        <v>80</v>
      </c>
      <c r="Z691">
        <v>400</v>
      </c>
      <c r="AA691">
        <v>400</v>
      </c>
      <c r="AB691">
        <v>0</v>
      </c>
      <c r="AC691" s="72" t="s">
        <v>191</v>
      </c>
      <c r="AD691" s="72" t="s">
        <v>192</v>
      </c>
      <c r="AE691" s="72" t="s">
        <v>176</v>
      </c>
      <c r="AF691" s="81" t="str">
        <f t="shared" si="40"/>
        <v>Afridev Handpump</v>
      </c>
      <c r="AG691" s="72" t="s">
        <v>193</v>
      </c>
      <c r="AH691" s="72" t="s">
        <v>191</v>
      </c>
      <c r="AI691" s="72" t="s">
        <v>16432</v>
      </c>
      <c r="AL691" t="str">
        <f t="shared" si="41"/>
        <v>Protected</v>
      </c>
      <c r="AM691">
        <v>2017</v>
      </c>
      <c r="AN691" s="72" t="s">
        <v>191</v>
      </c>
      <c r="AQ691" t="str">
        <f t="shared" si="42"/>
        <v xml:space="preserve">Normal </v>
      </c>
      <c r="AR691" s="72" t="s">
        <v>194</v>
      </c>
      <c r="AU691" s="72" t="s">
        <v>195</v>
      </c>
      <c r="AV691" s="72" t="s">
        <v>194</v>
      </c>
      <c r="AY691" s="72" t="s">
        <v>191</v>
      </c>
      <c r="AZ691">
        <v>1135</v>
      </c>
      <c r="BA691" s="72" t="s">
        <v>93</v>
      </c>
      <c r="BB691" s="72" t="s">
        <v>194</v>
      </c>
      <c r="BD691" s="72" t="s">
        <v>191</v>
      </c>
      <c r="BE691" s="73">
        <v>1.56</v>
      </c>
      <c r="BF691" s="72" t="s">
        <v>194</v>
      </c>
      <c r="BG691" s="80" t="s">
        <v>196</v>
      </c>
      <c r="BI691" s="81" t="str">
        <f t="shared" si="43"/>
        <v xml:space="preserve">Turbidity </v>
      </c>
      <c r="BN691">
        <v>50</v>
      </c>
      <c r="BO691">
        <v>24</v>
      </c>
      <c r="BP691" s="72" t="s">
        <v>194</v>
      </c>
      <c r="BR691" s="72" t="s">
        <v>194</v>
      </c>
      <c r="BT691">
        <v>40</v>
      </c>
      <c r="BU691">
        <v>5</v>
      </c>
      <c r="BV691" s="72" t="s">
        <v>191</v>
      </c>
      <c r="BW691" s="72" t="s">
        <v>197</v>
      </c>
      <c r="BX691" t="s">
        <v>6675</v>
      </c>
    </row>
    <row r="692" spans="1:76" x14ac:dyDescent="0.45">
      <c r="A692" t="s">
        <v>6676</v>
      </c>
      <c r="B692" t="s">
        <v>176</v>
      </c>
      <c r="C692" t="s">
        <v>663</v>
      </c>
      <c r="D692" t="s">
        <v>6677</v>
      </c>
      <c r="E692" t="s">
        <v>6678</v>
      </c>
      <c r="F692" t="s">
        <v>6679</v>
      </c>
      <c r="G692">
        <v>9</v>
      </c>
      <c r="H692" s="72" t="s">
        <v>6316</v>
      </c>
      <c r="I692" s="72" t="s">
        <v>182</v>
      </c>
      <c r="J692" s="72" t="s">
        <v>183</v>
      </c>
      <c r="K692" s="72" t="s">
        <v>4744</v>
      </c>
      <c r="L692" s="72" t="s">
        <v>6576</v>
      </c>
      <c r="M692" s="72" t="s">
        <v>6680</v>
      </c>
      <c r="N692" s="72"/>
      <c r="O692" s="72"/>
      <c r="P692" s="72" t="s">
        <v>6681</v>
      </c>
      <c r="Q692" s="72" t="s">
        <v>6682</v>
      </c>
      <c r="R692" s="72" t="s">
        <v>3250</v>
      </c>
      <c r="S692" s="72" t="s">
        <v>6683</v>
      </c>
      <c r="T692" s="72" t="s">
        <v>6680</v>
      </c>
      <c r="U692" s="72" t="s">
        <v>478</v>
      </c>
      <c r="V692" s="72" t="s">
        <v>176</v>
      </c>
      <c r="W692">
        <v>155</v>
      </c>
      <c r="X692">
        <v>155</v>
      </c>
      <c r="Y692">
        <v>0</v>
      </c>
      <c r="Z692">
        <v>600</v>
      </c>
      <c r="AA692">
        <v>600</v>
      </c>
      <c r="AB692">
        <v>0</v>
      </c>
      <c r="AC692" s="72" t="s">
        <v>191</v>
      </c>
      <c r="AD692" s="72" t="s">
        <v>192</v>
      </c>
      <c r="AE692" s="72" t="s">
        <v>176</v>
      </c>
      <c r="AF692" s="81" t="str">
        <f t="shared" si="40"/>
        <v>Afridev Handpump</v>
      </c>
      <c r="AG692" s="72" t="s">
        <v>193</v>
      </c>
      <c r="AH692" s="72" t="s">
        <v>194</v>
      </c>
      <c r="AI692" s="72" t="s">
        <v>16433</v>
      </c>
      <c r="AL692" t="str">
        <f t="shared" si="41"/>
        <v>Unprotected</v>
      </c>
      <c r="AM692">
        <v>2005</v>
      </c>
      <c r="AN692" s="72" t="s">
        <v>191</v>
      </c>
      <c r="AQ692" t="str">
        <f t="shared" si="42"/>
        <v xml:space="preserve">Normal </v>
      </c>
      <c r="AR692" s="72" t="s">
        <v>191</v>
      </c>
      <c r="AS692">
        <v>6</v>
      </c>
      <c r="AT692">
        <v>7</v>
      </c>
      <c r="AU692" s="72" t="s">
        <v>195</v>
      </c>
      <c r="AV692" s="72" t="s">
        <v>194</v>
      </c>
      <c r="AY692" s="72" t="s">
        <v>191</v>
      </c>
      <c r="AZ692">
        <v>235</v>
      </c>
      <c r="BA692" s="72" t="s">
        <v>93</v>
      </c>
      <c r="BB692" s="72" t="s">
        <v>194</v>
      </c>
      <c r="BD692" s="72" t="s">
        <v>191</v>
      </c>
      <c r="BE692" s="73">
        <v>0.18</v>
      </c>
      <c r="BF692" s="72" t="s">
        <v>191</v>
      </c>
      <c r="BG692" s="72" t="s">
        <v>196</v>
      </c>
      <c r="BH692" s="72" t="s">
        <v>176</v>
      </c>
      <c r="BI692" s="81" t="str">
        <f t="shared" si="43"/>
        <v xml:space="preserve">Turbidity </v>
      </c>
      <c r="BJ692" s="72" t="s">
        <v>191</v>
      </c>
      <c r="BN692">
        <v>65</v>
      </c>
      <c r="BO692">
        <v>20</v>
      </c>
      <c r="BP692" s="72" t="s">
        <v>194</v>
      </c>
      <c r="BR692" s="72" t="s">
        <v>194</v>
      </c>
      <c r="BT692">
        <v>20</v>
      </c>
      <c r="BU692">
        <v>3</v>
      </c>
      <c r="BV692" s="72" t="s">
        <v>191</v>
      </c>
      <c r="BW692" s="72" t="s">
        <v>197</v>
      </c>
      <c r="BX692" t="s">
        <v>6684</v>
      </c>
    </row>
    <row r="693" spans="1:76" x14ac:dyDescent="0.45">
      <c r="A693" t="s">
        <v>6685</v>
      </c>
      <c r="B693" t="s">
        <v>176</v>
      </c>
      <c r="C693" t="s">
        <v>230</v>
      </c>
      <c r="D693" t="s">
        <v>6686</v>
      </c>
      <c r="E693" t="s">
        <v>6687</v>
      </c>
      <c r="F693" t="s">
        <v>1423</v>
      </c>
      <c r="G693">
        <v>9</v>
      </c>
      <c r="H693" s="72" t="s">
        <v>6316</v>
      </c>
      <c r="I693" s="72" t="s">
        <v>182</v>
      </c>
      <c r="J693" s="72" t="s">
        <v>183</v>
      </c>
      <c r="K693" s="72" t="s">
        <v>825</v>
      </c>
      <c r="L693" s="72" t="s">
        <v>6039</v>
      </c>
      <c r="M693" s="72" t="s">
        <v>6039</v>
      </c>
      <c r="N693" s="72"/>
      <c r="O693" s="72"/>
      <c r="P693" s="72" t="s">
        <v>6688</v>
      </c>
      <c r="Q693" s="72" t="s">
        <v>6689</v>
      </c>
      <c r="R693" s="72" t="s">
        <v>6228</v>
      </c>
      <c r="S693" s="72" t="s">
        <v>6690</v>
      </c>
      <c r="T693" s="72" t="s">
        <v>6409</v>
      </c>
      <c r="U693" s="72" t="s">
        <v>745</v>
      </c>
      <c r="V693" s="72" t="s">
        <v>176</v>
      </c>
      <c r="W693">
        <v>348</v>
      </c>
      <c r="X693">
        <v>348</v>
      </c>
      <c r="Y693">
        <v>0</v>
      </c>
      <c r="Z693">
        <v>85</v>
      </c>
      <c r="AA693">
        <v>1740</v>
      </c>
      <c r="AB693">
        <v>0</v>
      </c>
      <c r="AC693" s="72" t="s">
        <v>191</v>
      </c>
      <c r="AD693" s="72" t="s">
        <v>192</v>
      </c>
      <c r="AE693" s="72" t="s">
        <v>176</v>
      </c>
      <c r="AF693" s="81" t="str">
        <f t="shared" si="40"/>
        <v>Afridev Handpump</v>
      </c>
      <c r="AG693" s="72" t="s">
        <v>193</v>
      </c>
      <c r="AH693" s="72" t="s">
        <v>191</v>
      </c>
      <c r="AI693" s="72" t="s">
        <v>16432</v>
      </c>
      <c r="AL693" t="str">
        <f t="shared" si="41"/>
        <v>Protected</v>
      </c>
      <c r="AM693">
        <v>1997</v>
      </c>
      <c r="AN693" s="72" t="s">
        <v>191</v>
      </c>
      <c r="AQ693" t="str">
        <f t="shared" si="42"/>
        <v xml:space="preserve">Poor </v>
      </c>
      <c r="AR693" s="72" t="s">
        <v>191</v>
      </c>
      <c r="AS693">
        <v>3</v>
      </c>
      <c r="AT693">
        <v>90</v>
      </c>
      <c r="AU693" s="72" t="s">
        <v>195</v>
      </c>
      <c r="AV693" s="72" t="s">
        <v>194</v>
      </c>
      <c r="AY693" s="72" t="s">
        <v>191</v>
      </c>
      <c r="AZ693">
        <v>1754</v>
      </c>
      <c r="BA693" s="72" t="s">
        <v>93</v>
      </c>
      <c r="BB693" s="72" t="s">
        <v>194</v>
      </c>
      <c r="BD693" s="72" t="s">
        <v>191</v>
      </c>
      <c r="BE693" s="73">
        <v>0.26</v>
      </c>
      <c r="BF693" s="72" t="s">
        <v>191</v>
      </c>
      <c r="BG693" s="72" t="s">
        <v>196</v>
      </c>
      <c r="BH693" s="72" t="s">
        <v>176</v>
      </c>
      <c r="BI693" s="81" t="str">
        <f t="shared" si="43"/>
        <v xml:space="preserve">Turbidity </v>
      </c>
      <c r="BJ693" s="72" t="s">
        <v>191</v>
      </c>
      <c r="BN693">
        <v>210</v>
      </c>
      <c r="BO693">
        <v>24</v>
      </c>
      <c r="BP693" s="72" t="s">
        <v>194</v>
      </c>
      <c r="BR693" s="72" t="s">
        <v>194</v>
      </c>
      <c r="BT693">
        <v>40</v>
      </c>
      <c r="BU693">
        <v>6</v>
      </c>
      <c r="BV693" s="72" t="s">
        <v>191</v>
      </c>
      <c r="BW693" s="72" t="s">
        <v>227</v>
      </c>
      <c r="BX693" t="s">
        <v>6691</v>
      </c>
    </row>
    <row r="694" spans="1:76" x14ac:dyDescent="0.45">
      <c r="A694" t="s">
        <v>6692</v>
      </c>
      <c r="B694" t="s">
        <v>176</v>
      </c>
      <c r="C694" t="s">
        <v>736</v>
      </c>
      <c r="D694" t="s">
        <v>6693</v>
      </c>
      <c r="E694" t="s">
        <v>6694</v>
      </c>
      <c r="F694" t="s">
        <v>1111</v>
      </c>
      <c r="G694">
        <v>9</v>
      </c>
      <c r="H694" s="72" t="s">
        <v>6316</v>
      </c>
      <c r="I694" s="72" t="s">
        <v>182</v>
      </c>
      <c r="J694" s="72" t="s">
        <v>183</v>
      </c>
      <c r="K694" s="72" t="s">
        <v>4744</v>
      </c>
      <c r="L694" s="72" t="s">
        <v>6576</v>
      </c>
      <c r="M694" s="72" t="s">
        <v>6576</v>
      </c>
      <c r="N694" s="72"/>
      <c r="O694" s="72"/>
      <c r="P694" s="72" t="s">
        <v>6695</v>
      </c>
      <c r="Q694" s="72" t="s">
        <v>6696</v>
      </c>
      <c r="R694" s="72" t="s">
        <v>1033</v>
      </c>
      <c r="S694" s="72" t="s">
        <v>6697</v>
      </c>
      <c r="T694" s="72" t="s">
        <v>6698</v>
      </c>
      <c r="U694" s="72" t="s">
        <v>226</v>
      </c>
      <c r="V694" s="72" t="s">
        <v>176</v>
      </c>
      <c r="W694">
        <v>156</v>
      </c>
      <c r="X694">
        <v>156</v>
      </c>
      <c r="Y694">
        <v>156</v>
      </c>
      <c r="Z694">
        <v>505</v>
      </c>
      <c r="AA694">
        <v>505</v>
      </c>
      <c r="AB694">
        <v>0</v>
      </c>
      <c r="AC694" s="72" t="s">
        <v>191</v>
      </c>
      <c r="AD694" s="72" t="s">
        <v>192</v>
      </c>
      <c r="AE694" s="72" t="s">
        <v>176</v>
      </c>
      <c r="AF694" s="81" t="str">
        <f t="shared" si="40"/>
        <v>Afridev Handpump</v>
      </c>
      <c r="AG694" s="72" t="s">
        <v>193</v>
      </c>
      <c r="AH694" s="72" t="s">
        <v>191</v>
      </c>
      <c r="AI694" s="72" t="s">
        <v>16432</v>
      </c>
      <c r="AL694" t="str">
        <f t="shared" si="41"/>
        <v>Protected</v>
      </c>
      <c r="AM694">
        <v>2003</v>
      </c>
      <c r="AN694" s="72" t="s">
        <v>191</v>
      </c>
      <c r="AQ694" t="str">
        <f t="shared" si="42"/>
        <v xml:space="preserve">Normal </v>
      </c>
      <c r="AR694" s="72" t="s">
        <v>194</v>
      </c>
      <c r="AU694" s="72" t="s">
        <v>195</v>
      </c>
      <c r="AV694" s="72" t="s">
        <v>194</v>
      </c>
      <c r="AY694" s="72" t="s">
        <v>191</v>
      </c>
      <c r="AZ694">
        <v>530</v>
      </c>
      <c r="BA694" s="72" t="s">
        <v>93</v>
      </c>
      <c r="BB694" s="72" t="s">
        <v>194</v>
      </c>
      <c r="BD694" s="72" t="s">
        <v>191</v>
      </c>
      <c r="BE694" s="73">
        <v>0.13</v>
      </c>
      <c r="BF694" s="72" t="s">
        <v>191</v>
      </c>
      <c r="BG694" s="72" t="s">
        <v>196</v>
      </c>
      <c r="BH694" s="72" t="s">
        <v>176</v>
      </c>
      <c r="BI694" s="81" t="str">
        <f t="shared" si="43"/>
        <v xml:space="preserve">Turbidity </v>
      </c>
      <c r="BJ694" s="72" t="s">
        <v>191</v>
      </c>
      <c r="BN694">
        <v>50</v>
      </c>
      <c r="BO694">
        <v>24</v>
      </c>
      <c r="BP694" s="72" t="s">
        <v>194</v>
      </c>
      <c r="BR694" s="72" t="s">
        <v>194</v>
      </c>
      <c r="BT694">
        <v>25</v>
      </c>
      <c r="BU694">
        <v>100</v>
      </c>
      <c r="BV694" s="72" t="s">
        <v>191</v>
      </c>
      <c r="BW694" s="72" t="s">
        <v>197</v>
      </c>
      <c r="BX694" t="s">
        <v>6699</v>
      </c>
    </row>
    <row r="695" spans="1:76" x14ac:dyDescent="0.45">
      <c r="A695" t="s">
        <v>6700</v>
      </c>
      <c r="B695" t="s">
        <v>176</v>
      </c>
      <c r="C695" t="s">
        <v>339</v>
      </c>
      <c r="D695" t="s">
        <v>6701</v>
      </c>
      <c r="E695" t="s">
        <v>6702</v>
      </c>
      <c r="F695" t="s">
        <v>6703</v>
      </c>
      <c r="G695">
        <v>9</v>
      </c>
      <c r="H695" s="72" t="s">
        <v>6316</v>
      </c>
      <c r="I695" s="72" t="s">
        <v>182</v>
      </c>
      <c r="J695" s="72" t="s">
        <v>183</v>
      </c>
      <c r="K695" s="72" t="s">
        <v>4732</v>
      </c>
      <c r="L695" s="72" t="s">
        <v>4733</v>
      </c>
      <c r="M695" s="72" t="s">
        <v>1950</v>
      </c>
      <c r="N695" s="72"/>
      <c r="O695" s="72"/>
      <c r="P695" s="72" t="s">
        <v>6704</v>
      </c>
      <c r="Q695" s="72" t="s">
        <v>6705</v>
      </c>
      <c r="R695" s="72" t="s">
        <v>2305</v>
      </c>
      <c r="S695" s="72" t="s">
        <v>6706</v>
      </c>
      <c r="T695" s="72" t="s">
        <v>1950</v>
      </c>
      <c r="U695" s="72" t="s">
        <v>251</v>
      </c>
      <c r="V695" s="72" t="s">
        <v>176</v>
      </c>
      <c r="W695">
        <v>250</v>
      </c>
      <c r="X695">
        <v>250</v>
      </c>
      <c r="Y695">
        <v>0</v>
      </c>
      <c r="Z695">
        <v>1250</v>
      </c>
      <c r="AA695">
        <v>1250</v>
      </c>
      <c r="AB695">
        <v>0</v>
      </c>
      <c r="AC695" s="72" t="s">
        <v>191</v>
      </c>
      <c r="AD695" s="72" t="s">
        <v>192</v>
      </c>
      <c r="AE695" s="72" t="s">
        <v>176</v>
      </c>
      <c r="AF695" s="81" t="str">
        <f t="shared" si="40"/>
        <v>Afridev Handpump</v>
      </c>
      <c r="AG695" s="72" t="s">
        <v>193</v>
      </c>
      <c r="AH695" s="72" t="s">
        <v>191</v>
      </c>
      <c r="AI695" s="72" t="s">
        <v>16432</v>
      </c>
      <c r="AL695" t="str">
        <f t="shared" si="41"/>
        <v>Protected</v>
      </c>
      <c r="AM695">
        <v>2001</v>
      </c>
      <c r="AN695" s="72" t="s">
        <v>191</v>
      </c>
      <c r="AQ695" t="str">
        <f t="shared" si="42"/>
        <v xml:space="preserve">Poor </v>
      </c>
      <c r="AR695" s="72" t="s">
        <v>191</v>
      </c>
      <c r="AS695">
        <v>4</v>
      </c>
      <c r="AT695">
        <v>1</v>
      </c>
      <c r="AU695" s="72" t="s">
        <v>195</v>
      </c>
      <c r="AV695" s="72" t="s">
        <v>194</v>
      </c>
      <c r="AY695" s="72" t="s">
        <v>191</v>
      </c>
      <c r="AZ695">
        <v>1446</v>
      </c>
      <c r="BA695" s="72" t="s">
        <v>93</v>
      </c>
      <c r="BB695" s="72" t="s">
        <v>194</v>
      </c>
      <c r="BD695" s="72" t="s">
        <v>194</v>
      </c>
      <c r="BF695" s="72" t="s">
        <v>191</v>
      </c>
      <c r="BG695" s="72" t="s">
        <v>196</v>
      </c>
      <c r="BH695" s="72" t="s">
        <v>176</v>
      </c>
      <c r="BI695" s="81" t="str">
        <f t="shared" si="43"/>
        <v xml:space="preserve">Turbidity </v>
      </c>
      <c r="BJ695" s="72" t="s">
        <v>191</v>
      </c>
      <c r="BN695">
        <v>80</v>
      </c>
      <c r="BO695">
        <v>24</v>
      </c>
      <c r="BP695" s="72" t="s">
        <v>194</v>
      </c>
      <c r="BR695" s="72" t="s">
        <v>194</v>
      </c>
      <c r="BT695">
        <v>20</v>
      </c>
      <c r="BU695">
        <v>4</v>
      </c>
      <c r="BV695" s="72" t="s">
        <v>191</v>
      </c>
      <c r="BW695" s="72" t="s">
        <v>227</v>
      </c>
      <c r="BX695" t="s">
        <v>6707</v>
      </c>
    </row>
    <row r="696" spans="1:76" x14ac:dyDescent="0.45">
      <c r="A696" t="s">
        <v>6708</v>
      </c>
      <c r="B696" t="s">
        <v>176</v>
      </c>
      <c r="C696" t="s">
        <v>943</v>
      </c>
      <c r="D696" t="s">
        <v>6709</v>
      </c>
      <c r="E696" t="s">
        <v>6710</v>
      </c>
      <c r="F696" t="s">
        <v>3862</v>
      </c>
      <c r="G696">
        <v>9</v>
      </c>
      <c r="H696" s="72" t="s">
        <v>6316</v>
      </c>
      <c r="I696" s="72" t="s">
        <v>182</v>
      </c>
      <c r="J696" s="72" t="s">
        <v>183</v>
      </c>
      <c r="K696" s="72" t="s">
        <v>4744</v>
      </c>
      <c r="L696" s="72" t="s">
        <v>6576</v>
      </c>
      <c r="M696" s="72" t="s">
        <v>6576</v>
      </c>
      <c r="N696" s="72"/>
      <c r="O696" s="72"/>
      <c r="P696" s="72" t="s">
        <v>6711</v>
      </c>
      <c r="Q696" s="72" t="s">
        <v>6712</v>
      </c>
      <c r="R696" s="72" t="s">
        <v>2518</v>
      </c>
      <c r="S696" s="72" t="s">
        <v>6713</v>
      </c>
      <c r="T696" s="72" t="s">
        <v>6714</v>
      </c>
      <c r="U696" s="72" t="s">
        <v>251</v>
      </c>
      <c r="V696" s="72" t="s">
        <v>176</v>
      </c>
      <c r="W696">
        <v>156</v>
      </c>
      <c r="X696">
        <v>156</v>
      </c>
      <c r="Y696">
        <v>0</v>
      </c>
      <c r="Z696">
        <v>300</v>
      </c>
      <c r="AA696">
        <v>300</v>
      </c>
      <c r="AB696">
        <v>0</v>
      </c>
      <c r="AC696" s="72" t="s">
        <v>191</v>
      </c>
      <c r="AD696" s="72" t="s">
        <v>192</v>
      </c>
      <c r="AE696" s="72" t="s">
        <v>176</v>
      </c>
      <c r="AF696" s="81" t="str">
        <f t="shared" si="40"/>
        <v>Afridev Handpump</v>
      </c>
      <c r="AG696" s="72" t="s">
        <v>193</v>
      </c>
      <c r="AH696" s="72" t="s">
        <v>191</v>
      </c>
      <c r="AI696" s="72" t="s">
        <v>16432</v>
      </c>
      <c r="AL696" t="str">
        <f t="shared" si="41"/>
        <v>Protected</v>
      </c>
      <c r="AM696">
        <v>2013</v>
      </c>
      <c r="AN696" s="72" t="s">
        <v>191</v>
      </c>
      <c r="AQ696" t="str">
        <f t="shared" si="42"/>
        <v xml:space="preserve">Normal </v>
      </c>
      <c r="AR696" s="72" t="s">
        <v>194</v>
      </c>
      <c r="AU696" s="72" t="s">
        <v>195</v>
      </c>
      <c r="AV696" s="72" t="s">
        <v>194</v>
      </c>
      <c r="AY696" s="72" t="s">
        <v>191</v>
      </c>
      <c r="AZ696">
        <v>26</v>
      </c>
      <c r="BA696" s="72" t="s">
        <v>93</v>
      </c>
      <c r="BB696" s="72" t="s">
        <v>194</v>
      </c>
      <c r="BD696" s="72" t="s">
        <v>191</v>
      </c>
      <c r="BE696" s="73">
        <v>0.17</v>
      </c>
      <c r="BF696" s="72" t="s">
        <v>191</v>
      </c>
      <c r="BG696" s="72" t="s">
        <v>196</v>
      </c>
      <c r="BH696" s="72" t="s">
        <v>176</v>
      </c>
      <c r="BI696" s="81" t="str">
        <f t="shared" si="43"/>
        <v xml:space="preserve">Turbidity </v>
      </c>
      <c r="BJ696" s="72" t="s">
        <v>191</v>
      </c>
      <c r="BN696">
        <v>52</v>
      </c>
      <c r="BO696">
        <v>24</v>
      </c>
      <c r="BP696" s="72" t="s">
        <v>194</v>
      </c>
      <c r="BR696" s="72" t="s">
        <v>194</v>
      </c>
      <c r="BT696">
        <v>20</v>
      </c>
      <c r="BU696">
        <v>5</v>
      </c>
      <c r="BV696" s="72" t="s">
        <v>191</v>
      </c>
      <c r="BW696" s="72" t="s">
        <v>197</v>
      </c>
      <c r="BX696" t="s">
        <v>6715</v>
      </c>
    </row>
    <row r="697" spans="1:76" x14ac:dyDescent="0.45">
      <c r="A697" t="s">
        <v>6716</v>
      </c>
      <c r="B697" t="s">
        <v>176</v>
      </c>
      <c r="C697" t="s">
        <v>297</v>
      </c>
      <c r="D697" t="s">
        <v>6717</v>
      </c>
      <c r="E697" t="s">
        <v>6718</v>
      </c>
      <c r="F697" t="s">
        <v>3510</v>
      </c>
      <c r="G697">
        <v>9</v>
      </c>
      <c r="H697" s="72" t="s">
        <v>6316</v>
      </c>
      <c r="I697" s="72" t="s">
        <v>182</v>
      </c>
      <c r="J697" s="72" t="s">
        <v>183</v>
      </c>
      <c r="K697" s="72" t="s">
        <v>4888</v>
      </c>
      <c r="L697" s="72" t="s">
        <v>6123</v>
      </c>
      <c r="M697" s="72" t="s">
        <v>6719</v>
      </c>
      <c r="N697" s="72"/>
      <c r="O697" s="72"/>
      <c r="P697" s="72" t="s">
        <v>6720</v>
      </c>
      <c r="Q697" s="72" t="s">
        <v>6721</v>
      </c>
      <c r="R697" s="72" t="s">
        <v>1636</v>
      </c>
      <c r="S697" s="72" t="s">
        <v>6722</v>
      </c>
      <c r="T697" s="72" t="s">
        <v>6723</v>
      </c>
      <c r="U697" s="72" t="s">
        <v>478</v>
      </c>
      <c r="V697" s="72" t="s">
        <v>176</v>
      </c>
      <c r="W697">
        <v>35</v>
      </c>
      <c r="X697">
        <v>35</v>
      </c>
      <c r="Y697">
        <v>0</v>
      </c>
      <c r="Z697">
        <v>0</v>
      </c>
      <c r="AA697">
        <v>0</v>
      </c>
      <c r="AB697">
        <v>0</v>
      </c>
      <c r="AC697" s="72" t="s">
        <v>191</v>
      </c>
      <c r="AD697" s="72" t="s">
        <v>192</v>
      </c>
      <c r="AE697" s="72" t="s">
        <v>176</v>
      </c>
      <c r="AF697" s="81" t="str">
        <f t="shared" si="40"/>
        <v>Afridev Handpump</v>
      </c>
      <c r="AG697" s="72" t="s">
        <v>193</v>
      </c>
      <c r="AH697" s="72" t="s">
        <v>191</v>
      </c>
      <c r="AI697" s="72" t="s">
        <v>16432</v>
      </c>
      <c r="AL697" t="str">
        <f t="shared" si="41"/>
        <v>Protected</v>
      </c>
      <c r="AM697">
        <v>2009</v>
      </c>
      <c r="AN697" s="72" t="s">
        <v>194</v>
      </c>
      <c r="AO697" s="72" t="s">
        <v>6724</v>
      </c>
      <c r="AP697" s="72" t="s">
        <v>176</v>
      </c>
      <c r="AQ697" t="str">
        <f t="shared" si="42"/>
        <v>Normal Seasonal Shortages</v>
      </c>
      <c r="AR697" s="72" t="s">
        <v>191</v>
      </c>
      <c r="AS697">
        <v>0</v>
      </c>
      <c r="AT697">
        <v>0</v>
      </c>
      <c r="AU697" s="72" t="s">
        <v>194</v>
      </c>
      <c r="AV697" s="72" t="s">
        <v>194</v>
      </c>
      <c r="AY697" s="72" t="s">
        <v>194</v>
      </c>
      <c r="BB697" s="72" t="s">
        <v>194</v>
      </c>
      <c r="BD697" s="72" t="s">
        <v>194</v>
      </c>
      <c r="BE697"/>
      <c r="BF697" s="72" t="s">
        <v>194</v>
      </c>
      <c r="BG697" s="80" t="s">
        <v>196</v>
      </c>
      <c r="BI697" s="81" t="str">
        <f t="shared" si="43"/>
        <v xml:space="preserve">Turbidity </v>
      </c>
      <c r="BN697">
        <v>0</v>
      </c>
      <c r="BO697">
        <v>0</v>
      </c>
      <c r="BP697" s="72" t="s">
        <v>194</v>
      </c>
      <c r="BR697" s="72" t="s">
        <v>194</v>
      </c>
      <c r="BT697">
        <v>0</v>
      </c>
      <c r="BU697">
        <v>0</v>
      </c>
      <c r="BV697" s="72" t="s">
        <v>194</v>
      </c>
      <c r="BW697" s="72" t="s">
        <v>197</v>
      </c>
      <c r="BX697" t="s">
        <v>6725</v>
      </c>
    </row>
    <row r="698" spans="1:76" x14ac:dyDescent="0.45">
      <c r="A698" t="s">
        <v>6726</v>
      </c>
      <c r="B698" t="s">
        <v>176</v>
      </c>
      <c r="C698" t="s">
        <v>230</v>
      </c>
      <c r="D698" t="s">
        <v>6727</v>
      </c>
      <c r="E698" t="s">
        <v>6728</v>
      </c>
      <c r="F698" t="s">
        <v>3725</v>
      </c>
      <c r="G698">
        <v>9</v>
      </c>
      <c r="H698" s="72" t="s">
        <v>6316</v>
      </c>
      <c r="I698" s="72" t="s">
        <v>182</v>
      </c>
      <c r="J698" s="72" t="s">
        <v>183</v>
      </c>
      <c r="K698" s="72" t="s">
        <v>825</v>
      </c>
      <c r="L698" s="72" t="s">
        <v>6039</v>
      </c>
      <c r="M698" s="72" t="s">
        <v>6039</v>
      </c>
      <c r="N698" s="72"/>
      <c r="O698" s="72"/>
      <c r="P698" s="72" t="s">
        <v>6729</v>
      </c>
      <c r="Q698" s="72" t="s">
        <v>6730</v>
      </c>
      <c r="R698" s="72" t="s">
        <v>6068</v>
      </c>
      <c r="S698" s="72" t="s">
        <v>6731</v>
      </c>
      <c r="T698" s="72"/>
      <c r="U698" s="72" t="s">
        <v>6732</v>
      </c>
      <c r="V698" s="72" t="s">
        <v>176</v>
      </c>
      <c r="W698">
        <v>348</v>
      </c>
      <c r="X698">
        <v>348</v>
      </c>
      <c r="Y698">
        <v>0</v>
      </c>
      <c r="Z698">
        <v>1250</v>
      </c>
      <c r="AA698">
        <v>1740</v>
      </c>
      <c r="AB698">
        <v>0</v>
      </c>
      <c r="AC698" s="72" t="s">
        <v>191</v>
      </c>
      <c r="AD698" s="72" t="s">
        <v>192</v>
      </c>
      <c r="AE698" s="72" t="s">
        <v>176</v>
      </c>
      <c r="AF698" s="81" t="str">
        <f t="shared" si="40"/>
        <v>Afridev Handpump</v>
      </c>
      <c r="AG698" s="72" t="s">
        <v>193</v>
      </c>
      <c r="AH698" s="72" t="s">
        <v>191</v>
      </c>
      <c r="AI698" s="72" t="s">
        <v>16432</v>
      </c>
      <c r="AL698" t="str">
        <f t="shared" si="41"/>
        <v>Protected</v>
      </c>
      <c r="AM698">
        <v>2019</v>
      </c>
      <c r="AN698" s="72" t="s">
        <v>191</v>
      </c>
      <c r="AQ698" t="str">
        <f t="shared" si="42"/>
        <v xml:space="preserve">Normal </v>
      </c>
      <c r="AR698" s="72" t="s">
        <v>191</v>
      </c>
      <c r="AS698">
        <v>1</v>
      </c>
      <c r="AT698">
        <v>365</v>
      </c>
      <c r="AU698" s="72" t="s">
        <v>195</v>
      </c>
      <c r="AV698" s="72" t="s">
        <v>194</v>
      </c>
      <c r="AY698" s="72" t="s">
        <v>191</v>
      </c>
      <c r="AZ698">
        <v>1755</v>
      </c>
      <c r="BA698" s="72" t="s">
        <v>93</v>
      </c>
      <c r="BB698" s="72" t="s">
        <v>194</v>
      </c>
      <c r="BD698" s="72" t="s">
        <v>191</v>
      </c>
      <c r="BE698" s="73">
        <v>0.09</v>
      </c>
      <c r="BF698" s="72" t="s">
        <v>191</v>
      </c>
      <c r="BG698" s="72" t="s">
        <v>196</v>
      </c>
      <c r="BH698" s="72" t="s">
        <v>176</v>
      </c>
      <c r="BI698" s="81" t="str">
        <f t="shared" si="43"/>
        <v xml:space="preserve">Turbidity </v>
      </c>
      <c r="BJ698" s="72" t="s">
        <v>191</v>
      </c>
      <c r="BN698">
        <v>86</v>
      </c>
      <c r="BO698">
        <v>24</v>
      </c>
      <c r="BP698" s="72" t="s">
        <v>194</v>
      </c>
      <c r="BR698" s="72" t="s">
        <v>194</v>
      </c>
      <c r="BT698">
        <v>40</v>
      </c>
      <c r="BU698">
        <v>8</v>
      </c>
      <c r="BV698" s="72" t="s">
        <v>191</v>
      </c>
      <c r="BW698" s="72" t="s">
        <v>197</v>
      </c>
      <c r="BX698" t="s">
        <v>6733</v>
      </c>
    </row>
    <row r="699" spans="1:76" x14ac:dyDescent="0.45">
      <c r="A699" t="s">
        <v>6734</v>
      </c>
      <c r="B699" t="s">
        <v>176</v>
      </c>
      <c r="C699" t="s">
        <v>200</v>
      </c>
      <c r="D699" t="s">
        <v>6735</v>
      </c>
      <c r="E699" t="s">
        <v>6736</v>
      </c>
      <c r="F699" t="s">
        <v>3680</v>
      </c>
      <c r="G699">
        <v>9</v>
      </c>
      <c r="H699" s="72" t="s">
        <v>6316</v>
      </c>
      <c r="I699" s="72" t="s">
        <v>182</v>
      </c>
      <c r="J699" s="72" t="s">
        <v>183</v>
      </c>
      <c r="K699" s="72" t="s">
        <v>4888</v>
      </c>
      <c r="L699" s="72" t="s">
        <v>6123</v>
      </c>
      <c r="M699" s="72" t="s">
        <v>6719</v>
      </c>
      <c r="N699" s="72"/>
      <c r="O699" s="72"/>
      <c r="P699" s="72" t="s">
        <v>6737</v>
      </c>
      <c r="Q699" s="72" t="s">
        <v>6738</v>
      </c>
      <c r="R699" s="72" t="s">
        <v>1606</v>
      </c>
      <c r="S699" s="72" t="s">
        <v>6739</v>
      </c>
      <c r="T699" s="72" t="s">
        <v>6740</v>
      </c>
      <c r="U699" s="72" t="s">
        <v>478</v>
      </c>
      <c r="V699" s="72" t="s">
        <v>176</v>
      </c>
      <c r="W699">
        <v>42</v>
      </c>
      <c r="X699">
        <v>42</v>
      </c>
      <c r="Y699">
        <v>0</v>
      </c>
      <c r="Z699">
        <v>260</v>
      </c>
      <c r="AA699">
        <v>260</v>
      </c>
      <c r="AB699">
        <v>0</v>
      </c>
      <c r="AC699" s="72" t="s">
        <v>191</v>
      </c>
      <c r="AD699" s="72" t="s">
        <v>192</v>
      </c>
      <c r="AE699" s="72" t="s">
        <v>176</v>
      </c>
      <c r="AF699" s="81" t="str">
        <f t="shared" si="40"/>
        <v>Afridev Handpump</v>
      </c>
      <c r="AG699" s="72" t="s">
        <v>193</v>
      </c>
      <c r="AH699" s="72" t="s">
        <v>191</v>
      </c>
      <c r="AI699" s="72" t="s">
        <v>16432</v>
      </c>
      <c r="AL699" t="str">
        <f t="shared" si="41"/>
        <v>Protected</v>
      </c>
      <c r="AM699">
        <v>2008</v>
      </c>
      <c r="AN699" s="72" t="s">
        <v>191</v>
      </c>
      <c r="AQ699" t="str">
        <f t="shared" si="42"/>
        <v xml:space="preserve">Normal </v>
      </c>
      <c r="AR699" s="72" t="s">
        <v>191</v>
      </c>
      <c r="AS699">
        <v>2</v>
      </c>
      <c r="AT699">
        <v>1</v>
      </c>
      <c r="AU699" s="72" t="s">
        <v>195</v>
      </c>
      <c r="AV699" s="72" t="s">
        <v>194</v>
      </c>
      <c r="AY699" s="72" t="s">
        <v>191</v>
      </c>
      <c r="AZ699">
        <v>344</v>
      </c>
      <c r="BA699" s="72" t="s">
        <v>93</v>
      </c>
      <c r="BB699" s="72" t="s">
        <v>194</v>
      </c>
      <c r="BD699" s="72" t="s">
        <v>191</v>
      </c>
      <c r="BE699" s="73">
        <v>0.99</v>
      </c>
      <c r="BF699" s="72" t="s">
        <v>194</v>
      </c>
      <c r="BG699" s="80" t="s">
        <v>196</v>
      </c>
      <c r="BI699" s="81" t="str">
        <f t="shared" si="43"/>
        <v xml:space="preserve">Turbidity </v>
      </c>
      <c r="BN699">
        <v>58</v>
      </c>
      <c r="BO699">
        <v>24</v>
      </c>
      <c r="BP699" s="72" t="s">
        <v>194</v>
      </c>
      <c r="BR699" s="72" t="s">
        <v>194</v>
      </c>
      <c r="BT699">
        <v>20</v>
      </c>
      <c r="BU699">
        <v>5</v>
      </c>
      <c r="BV699" s="72" t="s">
        <v>191</v>
      </c>
      <c r="BW699" s="72" t="s">
        <v>197</v>
      </c>
      <c r="BX699" t="s">
        <v>6741</v>
      </c>
    </row>
    <row r="700" spans="1:76" x14ac:dyDescent="0.45">
      <c r="A700" t="s">
        <v>6742</v>
      </c>
      <c r="B700" t="s">
        <v>176</v>
      </c>
      <c r="C700" t="s">
        <v>663</v>
      </c>
      <c r="D700" t="s">
        <v>6743</v>
      </c>
      <c r="E700" t="s">
        <v>6744</v>
      </c>
      <c r="F700" t="s">
        <v>5315</v>
      </c>
      <c r="G700">
        <v>9</v>
      </c>
      <c r="H700" s="72" t="s">
        <v>6316</v>
      </c>
      <c r="I700" s="72" t="s">
        <v>182</v>
      </c>
      <c r="J700" s="72" t="s">
        <v>183</v>
      </c>
      <c r="K700" s="72" t="s">
        <v>4744</v>
      </c>
      <c r="L700" s="72" t="s">
        <v>6576</v>
      </c>
      <c r="M700" s="72" t="s">
        <v>6680</v>
      </c>
      <c r="N700" s="72"/>
      <c r="O700" s="72"/>
      <c r="P700" s="72" t="s">
        <v>6745</v>
      </c>
      <c r="Q700" s="72" t="s">
        <v>6746</v>
      </c>
      <c r="R700" s="72" t="s">
        <v>6747</v>
      </c>
      <c r="S700" s="72" t="s">
        <v>6748</v>
      </c>
      <c r="T700" s="72" t="s">
        <v>6680</v>
      </c>
      <c r="U700" s="72" t="s">
        <v>226</v>
      </c>
      <c r="V700" s="72" t="s">
        <v>176</v>
      </c>
      <c r="W700">
        <v>155</v>
      </c>
      <c r="X700">
        <v>155</v>
      </c>
      <c r="Y700">
        <v>0</v>
      </c>
      <c r="Z700">
        <v>300</v>
      </c>
      <c r="AA700">
        <v>300</v>
      </c>
      <c r="AB700">
        <v>0</v>
      </c>
      <c r="AC700" s="72" t="s">
        <v>191</v>
      </c>
      <c r="AD700" s="72" t="s">
        <v>192</v>
      </c>
      <c r="AE700" s="72" t="s">
        <v>176</v>
      </c>
      <c r="AF700" s="81" t="str">
        <f t="shared" si="40"/>
        <v>Afridev Handpump</v>
      </c>
      <c r="AG700" s="72" t="s">
        <v>193</v>
      </c>
      <c r="AH700" s="72" t="s">
        <v>191</v>
      </c>
      <c r="AI700" s="72" t="s">
        <v>16432</v>
      </c>
      <c r="AL700" t="str">
        <f t="shared" si="41"/>
        <v>Protected</v>
      </c>
      <c r="AM700">
        <v>2018</v>
      </c>
      <c r="AN700" s="72" t="s">
        <v>191</v>
      </c>
      <c r="AQ700" t="str">
        <f t="shared" si="42"/>
        <v xml:space="preserve">Normal </v>
      </c>
      <c r="AR700" s="72" t="s">
        <v>194</v>
      </c>
      <c r="AU700" s="72" t="s">
        <v>195</v>
      </c>
      <c r="AV700" s="72" t="s">
        <v>194</v>
      </c>
      <c r="AY700" s="72" t="s">
        <v>191</v>
      </c>
      <c r="AZ700">
        <v>236</v>
      </c>
      <c r="BA700" s="72" t="s">
        <v>93</v>
      </c>
      <c r="BB700" s="72" t="s">
        <v>194</v>
      </c>
      <c r="BD700" s="72" t="s">
        <v>191</v>
      </c>
      <c r="BE700" s="73">
        <v>0.21</v>
      </c>
      <c r="BF700" s="72" t="s">
        <v>191</v>
      </c>
      <c r="BG700" s="72" t="s">
        <v>196</v>
      </c>
      <c r="BH700" s="72" t="s">
        <v>176</v>
      </c>
      <c r="BI700" s="81" t="str">
        <f t="shared" si="43"/>
        <v xml:space="preserve">Turbidity </v>
      </c>
      <c r="BJ700" s="72" t="s">
        <v>191</v>
      </c>
      <c r="BN700">
        <v>62</v>
      </c>
      <c r="BO700">
        <v>16</v>
      </c>
      <c r="BP700" s="72" t="s">
        <v>194</v>
      </c>
      <c r="BR700" s="72" t="s">
        <v>194</v>
      </c>
      <c r="BT700">
        <v>20</v>
      </c>
      <c r="BU700">
        <v>3</v>
      </c>
      <c r="BV700" s="72" t="s">
        <v>194</v>
      </c>
      <c r="BW700" s="72" t="s">
        <v>197</v>
      </c>
      <c r="BX700" t="s">
        <v>6749</v>
      </c>
    </row>
    <row r="701" spans="1:76" x14ac:dyDescent="0.45">
      <c r="A701" t="s">
        <v>6750</v>
      </c>
      <c r="B701" t="s">
        <v>176</v>
      </c>
      <c r="C701" t="s">
        <v>230</v>
      </c>
      <c r="D701" t="s">
        <v>6751</v>
      </c>
      <c r="E701" t="s">
        <v>6752</v>
      </c>
      <c r="F701" t="s">
        <v>6753</v>
      </c>
      <c r="G701">
        <v>9</v>
      </c>
      <c r="H701" s="72" t="s">
        <v>6316</v>
      </c>
      <c r="I701" s="72" t="s">
        <v>182</v>
      </c>
      <c r="J701" s="72" t="s">
        <v>183</v>
      </c>
      <c r="K701" s="72" t="s">
        <v>825</v>
      </c>
      <c r="L701" s="72" t="s">
        <v>6039</v>
      </c>
      <c r="M701" s="72" t="s">
        <v>6039</v>
      </c>
      <c r="N701" s="72"/>
      <c r="O701" s="72"/>
      <c r="P701" s="72" t="s">
        <v>6754</v>
      </c>
      <c r="Q701" s="72" t="s">
        <v>6755</v>
      </c>
      <c r="R701" s="72" t="s">
        <v>6747</v>
      </c>
      <c r="S701" s="72" t="s">
        <v>6756</v>
      </c>
      <c r="T701" s="72"/>
      <c r="U701" s="72" t="s">
        <v>745</v>
      </c>
      <c r="V701" s="72" t="s">
        <v>176</v>
      </c>
      <c r="W701">
        <v>348</v>
      </c>
      <c r="X701">
        <v>348</v>
      </c>
      <c r="Y701">
        <v>0</v>
      </c>
      <c r="Z701">
        <v>425</v>
      </c>
      <c r="AA701">
        <v>1740</v>
      </c>
      <c r="AB701">
        <v>0</v>
      </c>
      <c r="AC701" s="72" t="s">
        <v>191</v>
      </c>
      <c r="AD701" s="72" t="s">
        <v>192</v>
      </c>
      <c r="AE701" s="72" t="s">
        <v>176</v>
      </c>
      <c r="AF701" s="81" t="str">
        <f t="shared" si="40"/>
        <v>Afridev Handpump</v>
      </c>
      <c r="AG701" s="72" t="s">
        <v>193</v>
      </c>
      <c r="AH701" s="72" t="s">
        <v>191</v>
      </c>
      <c r="AI701" s="72" t="s">
        <v>16432</v>
      </c>
      <c r="AL701" t="str">
        <f t="shared" si="41"/>
        <v>Protected</v>
      </c>
      <c r="AM701">
        <v>2003</v>
      </c>
      <c r="AN701" s="72" t="s">
        <v>191</v>
      </c>
      <c r="AQ701" t="str">
        <f t="shared" si="42"/>
        <v xml:space="preserve">Poor </v>
      </c>
      <c r="AR701" s="72" t="s">
        <v>191</v>
      </c>
      <c r="AS701">
        <v>1</v>
      </c>
      <c r="AT701">
        <v>7</v>
      </c>
      <c r="AU701" s="72" t="s">
        <v>195</v>
      </c>
      <c r="AV701" s="72" t="s">
        <v>194</v>
      </c>
      <c r="AY701" s="72" t="s">
        <v>191</v>
      </c>
      <c r="AZ701">
        <v>1756</v>
      </c>
      <c r="BA701" s="72" t="s">
        <v>93</v>
      </c>
      <c r="BB701" s="72" t="s">
        <v>194</v>
      </c>
      <c r="BD701" s="72" t="s">
        <v>191</v>
      </c>
      <c r="BE701" s="73">
        <v>0.51</v>
      </c>
      <c r="BF701" s="72" t="s">
        <v>191</v>
      </c>
      <c r="BG701" s="72" t="s">
        <v>196</v>
      </c>
      <c r="BH701" s="72" t="s">
        <v>176</v>
      </c>
      <c r="BI701" s="81" t="str">
        <f t="shared" si="43"/>
        <v xml:space="preserve">Turbidity </v>
      </c>
      <c r="BJ701" s="72" t="s">
        <v>191</v>
      </c>
      <c r="BN701">
        <v>60</v>
      </c>
      <c r="BO701">
        <v>24</v>
      </c>
      <c r="BP701" s="72" t="s">
        <v>194</v>
      </c>
      <c r="BR701" s="72" t="s">
        <v>194</v>
      </c>
      <c r="BT701">
        <v>20</v>
      </c>
      <c r="BU701">
        <v>6</v>
      </c>
      <c r="BV701" s="72" t="s">
        <v>194</v>
      </c>
      <c r="BW701" s="72" t="s">
        <v>227</v>
      </c>
      <c r="BX701" t="s">
        <v>6757</v>
      </c>
    </row>
    <row r="702" spans="1:76" x14ac:dyDescent="0.45">
      <c r="A702" t="s">
        <v>6758</v>
      </c>
      <c r="B702" t="s">
        <v>176</v>
      </c>
      <c r="C702" t="s">
        <v>736</v>
      </c>
      <c r="D702" t="s">
        <v>6759</v>
      </c>
      <c r="E702" t="s">
        <v>6760</v>
      </c>
      <c r="F702" t="s">
        <v>6761</v>
      </c>
      <c r="G702">
        <v>9</v>
      </c>
      <c r="H702" s="72" t="s">
        <v>6316</v>
      </c>
      <c r="I702" s="72" t="s">
        <v>182</v>
      </c>
      <c r="J702" s="72" t="s">
        <v>183</v>
      </c>
      <c r="K702" s="72" t="s">
        <v>4744</v>
      </c>
      <c r="L702" s="72" t="s">
        <v>6576</v>
      </c>
      <c r="M702" s="72" t="s">
        <v>6576</v>
      </c>
      <c r="N702" s="72"/>
      <c r="O702" s="72"/>
      <c r="P702" s="72" t="s">
        <v>6762</v>
      </c>
      <c r="Q702" s="72" t="s">
        <v>6763</v>
      </c>
      <c r="R702" s="72" t="s">
        <v>1481</v>
      </c>
      <c r="S702" s="72" t="s">
        <v>6764</v>
      </c>
      <c r="T702" s="72" t="s">
        <v>6765</v>
      </c>
      <c r="U702" s="72" t="s">
        <v>176</v>
      </c>
      <c r="V702" s="72" t="s">
        <v>876</v>
      </c>
      <c r="W702">
        <v>156</v>
      </c>
      <c r="X702">
        <v>156</v>
      </c>
      <c r="Y702">
        <v>0</v>
      </c>
      <c r="Z702">
        <v>375</v>
      </c>
      <c r="AA702">
        <v>375</v>
      </c>
      <c r="AB702">
        <v>0</v>
      </c>
      <c r="AC702" s="72" t="s">
        <v>191</v>
      </c>
      <c r="AD702" s="72" t="s">
        <v>192</v>
      </c>
      <c r="AE702" s="72" t="s">
        <v>176</v>
      </c>
      <c r="AF702" s="81" t="str">
        <f t="shared" si="40"/>
        <v>Afridev Handpump</v>
      </c>
      <c r="AG702" s="72" t="s">
        <v>193</v>
      </c>
      <c r="AH702" s="72" t="s">
        <v>191</v>
      </c>
      <c r="AI702" s="72" t="s">
        <v>16432</v>
      </c>
      <c r="AL702" t="str">
        <f t="shared" si="41"/>
        <v>Protected</v>
      </c>
      <c r="AM702">
        <v>2019</v>
      </c>
      <c r="AN702" s="72" t="s">
        <v>191</v>
      </c>
      <c r="AQ702" t="str">
        <f t="shared" si="42"/>
        <v xml:space="preserve">Normal </v>
      </c>
      <c r="AR702" s="72" t="s">
        <v>194</v>
      </c>
      <c r="AU702" s="72" t="s">
        <v>195</v>
      </c>
      <c r="AV702" s="72" t="s">
        <v>194</v>
      </c>
      <c r="AY702" s="72" t="s">
        <v>191</v>
      </c>
      <c r="AZ702">
        <v>531</v>
      </c>
      <c r="BA702" s="72" t="s">
        <v>93</v>
      </c>
      <c r="BB702" s="72" t="s">
        <v>194</v>
      </c>
      <c r="BD702" s="72" t="s">
        <v>191</v>
      </c>
      <c r="BE702" s="73">
        <v>1.89</v>
      </c>
      <c r="BF702" s="72" t="s">
        <v>191</v>
      </c>
      <c r="BG702" s="72" t="s">
        <v>196</v>
      </c>
      <c r="BH702" s="72" t="s">
        <v>176</v>
      </c>
      <c r="BI702" s="81" t="str">
        <f t="shared" si="43"/>
        <v xml:space="preserve">Turbidity </v>
      </c>
      <c r="BJ702" s="72" t="s">
        <v>191</v>
      </c>
      <c r="BN702">
        <v>67</v>
      </c>
      <c r="BO702">
        <v>24</v>
      </c>
      <c r="BP702" s="72" t="s">
        <v>194</v>
      </c>
      <c r="BR702" s="72" t="s">
        <v>194</v>
      </c>
      <c r="BT702">
        <v>20</v>
      </c>
      <c r="BU702">
        <v>100</v>
      </c>
      <c r="BV702" s="72" t="s">
        <v>194</v>
      </c>
      <c r="BW702" s="72" t="s">
        <v>197</v>
      </c>
      <c r="BX702" t="s">
        <v>6766</v>
      </c>
    </row>
    <row r="703" spans="1:76" x14ac:dyDescent="0.45">
      <c r="A703" t="s">
        <v>6767</v>
      </c>
      <c r="B703" t="s">
        <v>176</v>
      </c>
      <c r="C703" t="s">
        <v>265</v>
      </c>
      <c r="D703" t="s">
        <v>6768</v>
      </c>
      <c r="E703" t="s">
        <v>6769</v>
      </c>
      <c r="F703" t="s">
        <v>1403</v>
      </c>
      <c r="G703">
        <v>9</v>
      </c>
      <c r="H703" s="72" t="s">
        <v>6316</v>
      </c>
      <c r="I703" s="72" t="s">
        <v>182</v>
      </c>
      <c r="J703" s="72" t="s">
        <v>183</v>
      </c>
      <c r="K703" s="72" t="s">
        <v>4732</v>
      </c>
      <c r="L703" s="72" t="s">
        <v>5288</v>
      </c>
      <c r="M703" s="72" t="s">
        <v>6770</v>
      </c>
      <c r="N703" s="72"/>
      <c r="O703" s="72"/>
      <c r="P703" s="72" t="s">
        <v>6771</v>
      </c>
      <c r="Q703" s="72" t="s">
        <v>6772</v>
      </c>
      <c r="R703" s="72" t="s">
        <v>6773</v>
      </c>
      <c r="S703" s="72" t="s">
        <v>6774</v>
      </c>
      <c r="T703" s="72" t="s">
        <v>6775</v>
      </c>
      <c r="U703" s="72" t="s">
        <v>226</v>
      </c>
      <c r="V703" s="72" t="s">
        <v>176</v>
      </c>
      <c r="W703">
        <v>175</v>
      </c>
      <c r="X703">
        <v>175</v>
      </c>
      <c r="Y703">
        <v>0</v>
      </c>
      <c r="Z703">
        <v>375</v>
      </c>
      <c r="AA703">
        <v>875</v>
      </c>
      <c r="AB703">
        <v>0</v>
      </c>
      <c r="AC703" s="72" t="s">
        <v>191</v>
      </c>
      <c r="AD703" s="72" t="s">
        <v>192</v>
      </c>
      <c r="AE703" s="72" t="s">
        <v>176</v>
      </c>
      <c r="AF703" s="81" t="str">
        <f t="shared" si="40"/>
        <v>Afridev Handpump</v>
      </c>
      <c r="AG703" s="72" t="s">
        <v>193</v>
      </c>
      <c r="AH703" s="72" t="s">
        <v>191</v>
      </c>
      <c r="AI703" s="72" t="s">
        <v>16432</v>
      </c>
      <c r="AL703" t="str">
        <f t="shared" si="41"/>
        <v>Protected</v>
      </c>
      <c r="AM703">
        <v>2014</v>
      </c>
      <c r="AN703" s="72" t="s">
        <v>194</v>
      </c>
      <c r="AO703" s="72" t="s">
        <v>6724</v>
      </c>
      <c r="AP703" s="72" t="s">
        <v>176</v>
      </c>
      <c r="AQ703" t="str">
        <f t="shared" si="42"/>
        <v>Poor Seasonal Shortages</v>
      </c>
      <c r="AR703" s="72" t="s">
        <v>191</v>
      </c>
      <c r="AS703">
        <v>1</v>
      </c>
      <c r="AT703">
        <v>5</v>
      </c>
      <c r="AU703" s="72" t="s">
        <v>194</v>
      </c>
      <c r="AV703" s="72" t="s">
        <v>194</v>
      </c>
      <c r="AY703" s="72" t="s">
        <v>194</v>
      </c>
      <c r="BB703" s="72" t="s">
        <v>194</v>
      </c>
      <c r="BD703" s="72" t="s">
        <v>194</v>
      </c>
      <c r="BE703"/>
      <c r="BF703" s="72" t="s">
        <v>191</v>
      </c>
      <c r="BG703" s="72" t="s">
        <v>196</v>
      </c>
      <c r="BH703" s="72" t="s">
        <v>176</v>
      </c>
      <c r="BI703" s="81" t="str">
        <f t="shared" si="43"/>
        <v xml:space="preserve">Turbidity </v>
      </c>
      <c r="BJ703" s="72" t="s">
        <v>194</v>
      </c>
      <c r="BN703">
        <v>24</v>
      </c>
      <c r="BO703">
        <v>1</v>
      </c>
      <c r="BP703" s="72" t="s">
        <v>194</v>
      </c>
      <c r="BR703" s="72" t="s">
        <v>194</v>
      </c>
      <c r="BT703">
        <v>20</v>
      </c>
      <c r="BU703">
        <v>2</v>
      </c>
      <c r="BV703" s="72" t="s">
        <v>194</v>
      </c>
      <c r="BW703" s="72" t="s">
        <v>227</v>
      </c>
      <c r="BX703" t="s">
        <v>6776</v>
      </c>
    </row>
    <row r="704" spans="1:76" x14ac:dyDescent="0.45">
      <c r="A704" t="s">
        <v>6777</v>
      </c>
      <c r="B704" t="s">
        <v>176</v>
      </c>
      <c r="C704" t="s">
        <v>297</v>
      </c>
      <c r="D704" t="s">
        <v>6778</v>
      </c>
      <c r="E704" t="s">
        <v>6779</v>
      </c>
      <c r="F704" t="s">
        <v>6780</v>
      </c>
      <c r="G704">
        <v>9</v>
      </c>
      <c r="H704" s="72" t="s">
        <v>6316</v>
      </c>
      <c r="I704" s="72" t="s">
        <v>182</v>
      </c>
      <c r="J704" s="72" t="s">
        <v>183</v>
      </c>
      <c r="K704" s="72" t="s">
        <v>4888</v>
      </c>
      <c r="L704" s="72" t="s">
        <v>6781</v>
      </c>
      <c r="M704" s="72" t="s">
        <v>4269</v>
      </c>
      <c r="N704" s="72"/>
      <c r="O704" s="72"/>
      <c r="P704" s="72" t="s">
        <v>6782</v>
      </c>
      <c r="Q704" s="72" t="s">
        <v>6783</v>
      </c>
      <c r="R704" s="72" t="s">
        <v>2783</v>
      </c>
      <c r="S704" s="72" t="s">
        <v>6784</v>
      </c>
      <c r="T704" s="72" t="s">
        <v>6785</v>
      </c>
      <c r="U704" s="72" t="s">
        <v>226</v>
      </c>
      <c r="V704" s="72" t="s">
        <v>176</v>
      </c>
      <c r="W704">
        <v>150</v>
      </c>
      <c r="X704">
        <v>150</v>
      </c>
      <c r="Y704">
        <v>150</v>
      </c>
      <c r="Z704">
        <v>750</v>
      </c>
      <c r="AA704">
        <v>450</v>
      </c>
      <c r="AB704">
        <v>0</v>
      </c>
      <c r="AC704" s="72" t="s">
        <v>191</v>
      </c>
      <c r="AD704" s="72" t="s">
        <v>192</v>
      </c>
      <c r="AE704" s="72" t="s">
        <v>176</v>
      </c>
      <c r="AF704" s="81" t="str">
        <f t="shared" si="40"/>
        <v>Afridev Handpump</v>
      </c>
      <c r="AG704" s="72" t="s">
        <v>193</v>
      </c>
      <c r="AH704" s="72" t="s">
        <v>191</v>
      </c>
      <c r="AI704" s="72" t="s">
        <v>16432</v>
      </c>
      <c r="AL704" t="str">
        <f t="shared" si="41"/>
        <v>Protected</v>
      </c>
      <c r="AM704">
        <v>2006</v>
      </c>
      <c r="AN704" s="72" t="s">
        <v>191</v>
      </c>
      <c r="AQ704" t="str">
        <f t="shared" si="42"/>
        <v xml:space="preserve">Normal </v>
      </c>
      <c r="AR704" s="72" t="s">
        <v>191</v>
      </c>
      <c r="AS704">
        <v>1</v>
      </c>
      <c r="AT704">
        <v>1</v>
      </c>
      <c r="AU704" s="72" t="s">
        <v>195</v>
      </c>
      <c r="AV704" s="72" t="s">
        <v>194</v>
      </c>
      <c r="AY704" s="72" t="s">
        <v>191</v>
      </c>
      <c r="AZ704">
        <v>1136</v>
      </c>
      <c r="BA704" s="72" t="s">
        <v>93</v>
      </c>
      <c r="BB704" s="72" t="s">
        <v>194</v>
      </c>
      <c r="BD704" s="72" t="s">
        <v>191</v>
      </c>
      <c r="BE704" s="73">
        <v>0.87</v>
      </c>
      <c r="BF704" s="72" t="s">
        <v>194</v>
      </c>
      <c r="BG704" s="80" t="s">
        <v>196</v>
      </c>
      <c r="BI704" s="81" t="str">
        <f t="shared" si="43"/>
        <v xml:space="preserve">Turbidity </v>
      </c>
      <c r="BN704">
        <v>45</v>
      </c>
      <c r="BO704">
        <v>24</v>
      </c>
      <c r="BP704" s="72" t="s">
        <v>194</v>
      </c>
      <c r="BR704" s="72" t="s">
        <v>194</v>
      </c>
      <c r="BT704">
        <v>25</v>
      </c>
      <c r="BU704">
        <v>4</v>
      </c>
      <c r="BV704" s="72" t="s">
        <v>191</v>
      </c>
      <c r="BW704" s="72" t="s">
        <v>197</v>
      </c>
      <c r="BX704" t="s">
        <v>6786</v>
      </c>
    </row>
    <row r="705" spans="1:76" x14ac:dyDescent="0.45">
      <c r="A705" t="s">
        <v>6787</v>
      </c>
      <c r="B705" t="s">
        <v>176</v>
      </c>
      <c r="C705" t="s">
        <v>200</v>
      </c>
      <c r="D705" t="s">
        <v>6788</v>
      </c>
      <c r="E705" t="s">
        <v>6789</v>
      </c>
      <c r="F705" t="s">
        <v>1710</v>
      </c>
      <c r="G705">
        <v>9</v>
      </c>
      <c r="H705" s="72" t="s">
        <v>6316</v>
      </c>
      <c r="I705" s="72" t="s">
        <v>182</v>
      </c>
      <c r="J705" s="72" t="s">
        <v>183</v>
      </c>
      <c r="K705" s="72" t="s">
        <v>4888</v>
      </c>
      <c r="L705" s="72" t="s">
        <v>6781</v>
      </c>
      <c r="M705" s="72" t="s">
        <v>6790</v>
      </c>
      <c r="N705" s="72"/>
      <c r="O705" s="72"/>
      <c r="P705" s="72" t="s">
        <v>6791</v>
      </c>
      <c r="Q705" s="72" t="s">
        <v>6792</v>
      </c>
      <c r="R705" s="72" t="s">
        <v>3071</v>
      </c>
      <c r="S705" s="72" t="s">
        <v>6793</v>
      </c>
      <c r="T705" s="72" t="s">
        <v>6794</v>
      </c>
      <c r="U705" s="72" t="s">
        <v>478</v>
      </c>
      <c r="V705" s="72" t="s">
        <v>176</v>
      </c>
      <c r="W705">
        <v>230</v>
      </c>
      <c r="X705">
        <v>230</v>
      </c>
      <c r="Y705">
        <v>0</v>
      </c>
      <c r="Z705">
        <v>1150</v>
      </c>
      <c r="AA705">
        <v>1150</v>
      </c>
      <c r="AB705">
        <v>0</v>
      </c>
      <c r="AC705" s="72" t="s">
        <v>191</v>
      </c>
      <c r="AD705" s="72" t="s">
        <v>192</v>
      </c>
      <c r="AE705" s="72" t="s">
        <v>176</v>
      </c>
      <c r="AF705" s="81" t="str">
        <f t="shared" si="40"/>
        <v>Afridev Handpump</v>
      </c>
      <c r="AG705" s="72" t="s">
        <v>193</v>
      </c>
      <c r="AH705" s="72" t="s">
        <v>191</v>
      </c>
      <c r="AI705" s="72" t="s">
        <v>16432</v>
      </c>
      <c r="AL705" t="str">
        <f t="shared" si="41"/>
        <v>Protected</v>
      </c>
      <c r="AM705">
        <v>1999</v>
      </c>
      <c r="AN705" s="72" t="s">
        <v>191</v>
      </c>
      <c r="AQ705" t="str">
        <f t="shared" si="42"/>
        <v xml:space="preserve">Normal </v>
      </c>
      <c r="AR705" s="72" t="s">
        <v>191</v>
      </c>
      <c r="AS705">
        <v>3</v>
      </c>
      <c r="AT705">
        <v>7</v>
      </c>
      <c r="AU705" s="72" t="s">
        <v>195</v>
      </c>
      <c r="AV705" s="72" t="s">
        <v>194</v>
      </c>
      <c r="AY705" s="72" t="s">
        <v>191</v>
      </c>
      <c r="AZ705">
        <v>345</v>
      </c>
      <c r="BA705" s="72" t="s">
        <v>93</v>
      </c>
      <c r="BB705" s="72" t="s">
        <v>194</v>
      </c>
      <c r="BD705" s="72" t="s">
        <v>191</v>
      </c>
      <c r="BE705" s="73">
        <v>0.18</v>
      </c>
      <c r="BF705" s="72" t="s">
        <v>194</v>
      </c>
      <c r="BG705" s="80" t="s">
        <v>196</v>
      </c>
      <c r="BI705" s="81" t="str">
        <f t="shared" si="43"/>
        <v xml:space="preserve">Turbidity </v>
      </c>
      <c r="BN705">
        <v>56</v>
      </c>
      <c r="BO705">
        <v>24</v>
      </c>
      <c r="BP705" s="72" t="s">
        <v>194</v>
      </c>
      <c r="BR705" s="72" t="s">
        <v>194</v>
      </c>
      <c r="BT705">
        <v>20</v>
      </c>
      <c r="BU705">
        <v>5</v>
      </c>
      <c r="BV705" s="72" t="s">
        <v>191</v>
      </c>
      <c r="BW705" s="72" t="s">
        <v>197</v>
      </c>
      <c r="BX705" t="s">
        <v>6795</v>
      </c>
    </row>
    <row r="706" spans="1:76" x14ac:dyDescent="0.45">
      <c r="A706" t="s">
        <v>6796</v>
      </c>
      <c r="B706" t="s">
        <v>176</v>
      </c>
      <c r="C706" t="s">
        <v>297</v>
      </c>
      <c r="D706" t="s">
        <v>6797</v>
      </c>
      <c r="E706" t="s">
        <v>6798</v>
      </c>
      <c r="F706" t="s">
        <v>6799</v>
      </c>
      <c r="G706">
        <v>9</v>
      </c>
      <c r="H706" s="72" t="s">
        <v>6316</v>
      </c>
      <c r="I706" s="72" t="s">
        <v>182</v>
      </c>
      <c r="J706" s="72" t="s">
        <v>183</v>
      </c>
      <c r="K706" s="72" t="s">
        <v>4888</v>
      </c>
      <c r="L706" s="72" t="s">
        <v>6781</v>
      </c>
      <c r="M706" s="72" t="s">
        <v>4269</v>
      </c>
      <c r="N706" s="72"/>
      <c r="O706" s="72"/>
      <c r="P706" s="72" t="s">
        <v>6800</v>
      </c>
      <c r="Q706" s="72" t="s">
        <v>6801</v>
      </c>
      <c r="R706" s="72" t="s">
        <v>2783</v>
      </c>
      <c r="S706" s="72" t="s">
        <v>6802</v>
      </c>
      <c r="T706" s="72"/>
      <c r="U706" s="72" t="s">
        <v>226</v>
      </c>
      <c r="V706" s="72" t="s">
        <v>176</v>
      </c>
      <c r="W706">
        <v>150</v>
      </c>
      <c r="X706">
        <v>0</v>
      </c>
      <c r="Y706">
        <v>0</v>
      </c>
      <c r="Z706">
        <v>0</v>
      </c>
      <c r="AA706">
        <v>0</v>
      </c>
      <c r="AB706">
        <v>0</v>
      </c>
      <c r="AC706" s="72" t="s">
        <v>191</v>
      </c>
      <c r="AD706" s="72" t="s">
        <v>192</v>
      </c>
      <c r="AE706" s="72" t="s">
        <v>176</v>
      </c>
      <c r="AF706" s="81" t="str">
        <f t="shared" si="40"/>
        <v>Afridev Handpump</v>
      </c>
      <c r="AG706" s="72" t="s">
        <v>193</v>
      </c>
      <c r="AH706" s="72" t="s">
        <v>194</v>
      </c>
      <c r="AI706" s="72" t="s">
        <v>16433</v>
      </c>
      <c r="AL706" t="str">
        <f t="shared" si="41"/>
        <v>Unprotected</v>
      </c>
      <c r="AM706">
        <v>2001</v>
      </c>
      <c r="AN706" s="72" t="s">
        <v>194</v>
      </c>
      <c r="AO706" s="72" t="s">
        <v>549</v>
      </c>
      <c r="AP706" s="72" t="s">
        <v>176</v>
      </c>
      <c r="AQ706" t="str">
        <f t="shared" si="42"/>
        <v>Poor Non functioning water point</v>
      </c>
      <c r="AR706" s="72" t="s">
        <v>194</v>
      </c>
      <c r="AU706" s="72" t="s">
        <v>194</v>
      </c>
      <c r="AV706" s="72" t="s">
        <v>194</v>
      </c>
      <c r="AY706" s="72" t="s">
        <v>194</v>
      </c>
      <c r="BB706" s="72" t="s">
        <v>194</v>
      </c>
      <c r="BD706" s="72" t="s">
        <v>194</v>
      </c>
      <c r="BE706"/>
      <c r="BF706" s="72" t="s">
        <v>381</v>
      </c>
      <c r="BG706" s="80" t="s">
        <v>196</v>
      </c>
      <c r="BI706" s="81" t="str">
        <f t="shared" si="43"/>
        <v xml:space="preserve">Turbidity </v>
      </c>
      <c r="BN706">
        <v>0</v>
      </c>
      <c r="BO706">
        <v>0</v>
      </c>
      <c r="BP706" s="72" t="s">
        <v>194</v>
      </c>
      <c r="BR706" s="72" t="s">
        <v>194</v>
      </c>
      <c r="BT706">
        <v>0</v>
      </c>
      <c r="BU706">
        <v>0</v>
      </c>
      <c r="BV706" s="72" t="s">
        <v>194</v>
      </c>
      <c r="BW706" s="72" t="s">
        <v>227</v>
      </c>
      <c r="BX706" t="s">
        <v>6803</v>
      </c>
    </row>
    <row r="707" spans="1:76" x14ac:dyDescent="0.45">
      <c r="A707" t="s">
        <v>6804</v>
      </c>
      <c r="B707" t="s">
        <v>176</v>
      </c>
      <c r="C707" t="s">
        <v>339</v>
      </c>
      <c r="D707" t="s">
        <v>6805</v>
      </c>
      <c r="E707" t="s">
        <v>6806</v>
      </c>
      <c r="F707" t="s">
        <v>6807</v>
      </c>
      <c r="G707">
        <v>9</v>
      </c>
      <c r="H707" s="72" t="s">
        <v>6316</v>
      </c>
      <c r="I707" s="72" t="s">
        <v>182</v>
      </c>
      <c r="J707" s="72" t="s">
        <v>183</v>
      </c>
      <c r="K707" s="72" t="s">
        <v>4732</v>
      </c>
      <c r="L707" s="72" t="s">
        <v>4733</v>
      </c>
      <c r="M707" s="72" t="s">
        <v>1950</v>
      </c>
      <c r="N707" s="72"/>
      <c r="O707" s="72"/>
      <c r="P707" s="72" t="s">
        <v>6808</v>
      </c>
      <c r="Q707" s="72" t="s">
        <v>6809</v>
      </c>
      <c r="R707" s="72" t="s">
        <v>1858</v>
      </c>
      <c r="S707" s="72" t="s">
        <v>6810</v>
      </c>
      <c r="T707" s="72" t="s">
        <v>1950</v>
      </c>
      <c r="U707" s="72" t="s">
        <v>190</v>
      </c>
      <c r="V707" s="72" t="s">
        <v>176</v>
      </c>
      <c r="W707">
        <v>100</v>
      </c>
      <c r="X707">
        <v>100</v>
      </c>
      <c r="Y707">
        <v>0</v>
      </c>
      <c r="Z707">
        <v>500</v>
      </c>
      <c r="AA707">
        <v>500</v>
      </c>
      <c r="AB707">
        <v>0</v>
      </c>
      <c r="AC707" s="72" t="s">
        <v>191</v>
      </c>
      <c r="AD707" s="72" t="s">
        <v>192</v>
      </c>
      <c r="AE707" s="72" t="s">
        <v>176</v>
      </c>
      <c r="AF707" s="81" t="str">
        <f t="shared" ref="AF707:AF770" si="44">CONCATENATE(AD707,AE707)</f>
        <v>Afridev Handpump</v>
      </c>
      <c r="AG707" s="72" t="s">
        <v>193</v>
      </c>
      <c r="AH707" s="72" t="s">
        <v>191</v>
      </c>
      <c r="AI707" s="72" t="s">
        <v>16432</v>
      </c>
      <c r="AL707" t="str">
        <f t="shared" ref="AL707:AL770" si="45">CONCATENATE(AI707,AJ707,AK707)</f>
        <v>Protected</v>
      </c>
      <c r="AM707">
        <v>2005</v>
      </c>
      <c r="AN707" s="72" t="s">
        <v>194</v>
      </c>
      <c r="AO707" s="72" t="s">
        <v>549</v>
      </c>
      <c r="AP707" s="72" t="s">
        <v>176</v>
      </c>
      <c r="AQ707" t="str">
        <f t="shared" ref="AQ707:AQ770" si="46">CONCATENATE(BW707," ",AO707,AP707)</f>
        <v>Does not function Non functioning water point</v>
      </c>
      <c r="AR707" s="72" t="s">
        <v>191</v>
      </c>
      <c r="AS707">
        <v>1</v>
      </c>
      <c r="AT707">
        <v>365</v>
      </c>
      <c r="AU707" s="72" t="s">
        <v>194</v>
      </c>
      <c r="AV707" s="72" t="s">
        <v>194</v>
      </c>
      <c r="AY707" s="72" t="s">
        <v>194</v>
      </c>
      <c r="BB707" s="72" t="s">
        <v>194</v>
      </c>
      <c r="BD707" s="72" t="s">
        <v>194</v>
      </c>
      <c r="BE707"/>
      <c r="BF707" s="72" t="s">
        <v>191</v>
      </c>
      <c r="BG707" s="72" t="s">
        <v>196</v>
      </c>
      <c r="BH707" s="72" t="s">
        <v>176</v>
      </c>
      <c r="BI707" s="81" t="str">
        <f t="shared" ref="BI707:BI770" si="47">CONCATENATE(BG707," ",BH707)</f>
        <v xml:space="preserve">Turbidity </v>
      </c>
      <c r="BJ707" s="72" t="s">
        <v>194</v>
      </c>
      <c r="BN707">
        <v>0</v>
      </c>
      <c r="BO707">
        <v>0</v>
      </c>
      <c r="BP707" s="72" t="s">
        <v>194</v>
      </c>
      <c r="BR707" s="72" t="s">
        <v>194</v>
      </c>
      <c r="BT707">
        <v>0</v>
      </c>
      <c r="BU707">
        <v>0</v>
      </c>
      <c r="BV707" s="72" t="s">
        <v>194</v>
      </c>
      <c r="BW707" s="72" t="s">
        <v>550</v>
      </c>
      <c r="BX707" t="s">
        <v>6811</v>
      </c>
    </row>
    <row r="708" spans="1:76" x14ac:dyDescent="0.45">
      <c r="A708" t="s">
        <v>6812</v>
      </c>
      <c r="B708" t="s">
        <v>176</v>
      </c>
      <c r="C708" t="s">
        <v>177</v>
      </c>
      <c r="D708" t="s">
        <v>6813</v>
      </c>
      <c r="E708" t="s">
        <v>6814</v>
      </c>
      <c r="F708" t="s">
        <v>3266</v>
      </c>
      <c r="G708">
        <v>9</v>
      </c>
      <c r="H708" s="72" t="s">
        <v>6316</v>
      </c>
      <c r="I708" s="72" t="s">
        <v>182</v>
      </c>
      <c r="J708" s="72" t="s">
        <v>183</v>
      </c>
      <c r="K708" s="72" t="s">
        <v>184</v>
      </c>
      <c r="L708" s="72" t="s">
        <v>1854</v>
      </c>
      <c r="M708" s="72" t="s">
        <v>1854</v>
      </c>
      <c r="N708" s="72"/>
      <c r="O708" s="72"/>
      <c r="P708" s="72" t="s">
        <v>6815</v>
      </c>
      <c r="Q708" s="72" t="s">
        <v>6816</v>
      </c>
      <c r="R708" s="72" t="s">
        <v>2099</v>
      </c>
      <c r="S708" s="72" t="s">
        <v>6817</v>
      </c>
      <c r="T708" s="72" t="s">
        <v>6818</v>
      </c>
      <c r="U708" s="72" t="s">
        <v>251</v>
      </c>
      <c r="V708" s="72" t="s">
        <v>176</v>
      </c>
      <c r="W708">
        <v>70</v>
      </c>
      <c r="X708">
        <v>70</v>
      </c>
      <c r="Y708">
        <v>0</v>
      </c>
      <c r="Z708">
        <v>350</v>
      </c>
      <c r="AA708">
        <v>350</v>
      </c>
      <c r="AB708">
        <v>0</v>
      </c>
      <c r="AC708" s="72" t="s">
        <v>191</v>
      </c>
      <c r="AD708" s="72" t="s">
        <v>192</v>
      </c>
      <c r="AE708" s="72" t="s">
        <v>176</v>
      </c>
      <c r="AF708" s="81" t="str">
        <f t="shared" si="44"/>
        <v>Afridev Handpump</v>
      </c>
      <c r="AG708" s="72" t="s">
        <v>193</v>
      </c>
      <c r="AH708" s="72" t="s">
        <v>191</v>
      </c>
      <c r="AI708" s="72" t="s">
        <v>16432</v>
      </c>
      <c r="AL708" t="str">
        <f t="shared" si="45"/>
        <v>Protected</v>
      </c>
      <c r="AM708">
        <v>2000</v>
      </c>
      <c r="AN708" s="72" t="s">
        <v>191</v>
      </c>
      <c r="AQ708" t="str">
        <f t="shared" si="46"/>
        <v xml:space="preserve">Poor </v>
      </c>
      <c r="AR708" s="72" t="s">
        <v>191</v>
      </c>
      <c r="AS708">
        <v>4</v>
      </c>
      <c r="AT708">
        <v>120</v>
      </c>
      <c r="AU708" s="72" t="s">
        <v>195</v>
      </c>
      <c r="AV708" s="72" t="s">
        <v>194</v>
      </c>
      <c r="AY708" s="72" t="s">
        <v>191</v>
      </c>
      <c r="AZ708">
        <v>446</v>
      </c>
      <c r="BA708" s="72" t="s">
        <v>93</v>
      </c>
      <c r="BB708" s="72" t="s">
        <v>194</v>
      </c>
      <c r="BD708" s="72" t="s">
        <v>191</v>
      </c>
      <c r="BE708" s="73">
        <v>0.28999999999999998</v>
      </c>
      <c r="BF708" s="72" t="s">
        <v>191</v>
      </c>
      <c r="BG708" s="72" t="s">
        <v>196</v>
      </c>
      <c r="BH708" s="72" t="s">
        <v>176</v>
      </c>
      <c r="BI708" s="81" t="str">
        <f t="shared" si="47"/>
        <v xml:space="preserve">Turbidity </v>
      </c>
      <c r="BJ708" s="72" t="s">
        <v>191</v>
      </c>
      <c r="BN708">
        <v>600</v>
      </c>
      <c r="BO708">
        <v>3</v>
      </c>
      <c r="BP708" s="72" t="s">
        <v>194</v>
      </c>
      <c r="BR708" s="72" t="s">
        <v>194</v>
      </c>
      <c r="BT708">
        <v>20</v>
      </c>
      <c r="BU708">
        <v>2</v>
      </c>
      <c r="BV708" s="72" t="s">
        <v>194</v>
      </c>
      <c r="BW708" s="72" t="s">
        <v>227</v>
      </c>
      <c r="BX708" t="s">
        <v>6819</v>
      </c>
    </row>
    <row r="709" spans="1:76" x14ac:dyDescent="0.45">
      <c r="A709" t="s">
        <v>6820</v>
      </c>
      <c r="B709" t="s">
        <v>176</v>
      </c>
      <c r="C709" t="s">
        <v>284</v>
      </c>
      <c r="D709" t="s">
        <v>6821</v>
      </c>
      <c r="E709" t="s">
        <v>6822</v>
      </c>
      <c r="F709" t="s">
        <v>6823</v>
      </c>
      <c r="G709">
        <v>9</v>
      </c>
      <c r="H709" s="72" t="s">
        <v>6316</v>
      </c>
      <c r="I709" s="72" t="s">
        <v>182</v>
      </c>
      <c r="J709" s="72" t="s">
        <v>183</v>
      </c>
      <c r="K709" s="72" t="s">
        <v>4732</v>
      </c>
      <c r="L709" s="72" t="s">
        <v>4947</v>
      </c>
      <c r="M709" s="72" t="s">
        <v>6824</v>
      </c>
      <c r="N709" s="72"/>
      <c r="O709" s="72"/>
      <c r="P709" s="72" t="s">
        <v>6825</v>
      </c>
      <c r="Q709" s="72" t="s">
        <v>6826</v>
      </c>
      <c r="R709" s="72" t="s">
        <v>401</v>
      </c>
      <c r="S709" s="72" t="s">
        <v>6827</v>
      </c>
      <c r="T709" s="72" t="s">
        <v>6828</v>
      </c>
      <c r="U709" s="72" t="s">
        <v>226</v>
      </c>
      <c r="V709" s="72" t="s">
        <v>176</v>
      </c>
      <c r="W709">
        <v>60</v>
      </c>
      <c r="X709">
        <v>0</v>
      </c>
      <c r="Y709">
        <v>60</v>
      </c>
      <c r="Z709">
        <v>0</v>
      </c>
      <c r="AA709">
        <v>0</v>
      </c>
      <c r="AB709">
        <v>300</v>
      </c>
      <c r="AC709" s="72" t="s">
        <v>191</v>
      </c>
      <c r="AD709" s="72" t="s">
        <v>192</v>
      </c>
      <c r="AE709" s="72" t="s">
        <v>176</v>
      </c>
      <c r="AF709" s="81" t="str">
        <f t="shared" si="44"/>
        <v>Afridev Handpump</v>
      </c>
      <c r="AG709" s="72" t="s">
        <v>193</v>
      </c>
      <c r="AH709" s="72" t="s">
        <v>191</v>
      </c>
      <c r="AI709" s="72" t="s">
        <v>16432</v>
      </c>
      <c r="AL709" t="str">
        <f t="shared" si="45"/>
        <v>Protected</v>
      </c>
      <c r="AM709">
        <v>2000</v>
      </c>
      <c r="AN709" s="72" t="s">
        <v>194</v>
      </c>
      <c r="AO709" s="72" t="s">
        <v>549</v>
      </c>
      <c r="AP709" s="72" t="s">
        <v>176</v>
      </c>
      <c r="AQ709" t="str">
        <f t="shared" si="46"/>
        <v>Does not function Non functioning water point</v>
      </c>
      <c r="AR709" s="72" t="s">
        <v>191</v>
      </c>
      <c r="AS709">
        <v>1</v>
      </c>
      <c r="AT709">
        <v>120</v>
      </c>
      <c r="AU709" s="72" t="s">
        <v>194</v>
      </c>
      <c r="AV709" s="72" t="s">
        <v>194</v>
      </c>
      <c r="AY709" s="72" t="s">
        <v>194</v>
      </c>
      <c r="BB709" s="72" t="s">
        <v>194</v>
      </c>
      <c r="BD709" s="72" t="s">
        <v>194</v>
      </c>
      <c r="BE709"/>
      <c r="BF709" s="72" t="s">
        <v>381</v>
      </c>
      <c r="BG709" s="80" t="s">
        <v>196</v>
      </c>
      <c r="BI709" s="81" t="str">
        <f t="shared" si="47"/>
        <v xml:space="preserve">Turbidity </v>
      </c>
      <c r="BN709">
        <v>0</v>
      </c>
      <c r="BO709">
        <v>0</v>
      </c>
      <c r="BP709" s="72" t="s">
        <v>194</v>
      </c>
      <c r="BR709" s="72" t="s">
        <v>194</v>
      </c>
      <c r="BT709">
        <v>0</v>
      </c>
      <c r="BU709">
        <v>0</v>
      </c>
      <c r="BV709" s="72" t="s">
        <v>194</v>
      </c>
      <c r="BW709" s="72" t="s">
        <v>550</v>
      </c>
      <c r="BX709" t="s">
        <v>6829</v>
      </c>
    </row>
    <row r="710" spans="1:76" x14ac:dyDescent="0.45">
      <c r="A710" t="s">
        <v>6830</v>
      </c>
      <c r="B710" t="s">
        <v>176</v>
      </c>
      <c r="C710" t="s">
        <v>177</v>
      </c>
      <c r="D710" t="s">
        <v>6831</v>
      </c>
      <c r="E710" t="s">
        <v>6832</v>
      </c>
      <c r="F710" t="s">
        <v>6833</v>
      </c>
      <c r="G710">
        <v>9</v>
      </c>
      <c r="H710" s="72" t="s">
        <v>6316</v>
      </c>
      <c r="I710" s="72" t="s">
        <v>182</v>
      </c>
      <c r="J710" s="72" t="s">
        <v>183</v>
      </c>
      <c r="K710" s="72" t="s">
        <v>184</v>
      </c>
      <c r="L710" s="72" t="s">
        <v>1854</v>
      </c>
      <c r="M710" s="72" t="s">
        <v>1854</v>
      </c>
      <c r="N710" s="72"/>
      <c r="O710" s="72"/>
      <c r="P710" s="72" t="s">
        <v>6834</v>
      </c>
      <c r="Q710" s="72" t="s">
        <v>6835</v>
      </c>
      <c r="R710" s="72" t="s">
        <v>1521</v>
      </c>
      <c r="S710" s="72" t="s">
        <v>6836</v>
      </c>
      <c r="T710" s="72" t="s">
        <v>6837</v>
      </c>
      <c r="U710" s="72" t="s">
        <v>226</v>
      </c>
      <c r="V710" s="72" t="s">
        <v>176</v>
      </c>
      <c r="W710">
        <v>80</v>
      </c>
      <c r="X710">
        <v>80</v>
      </c>
      <c r="Y710">
        <v>0</v>
      </c>
      <c r="Z710">
        <v>400</v>
      </c>
      <c r="AA710">
        <v>400</v>
      </c>
      <c r="AB710">
        <v>0</v>
      </c>
      <c r="AC710" s="72" t="s">
        <v>191</v>
      </c>
      <c r="AD710" s="72" t="s">
        <v>192</v>
      </c>
      <c r="AE710" s="72" t="s">
        <v>176</v>
      </c>
      <c r="AF710" s="81" t="str">
        <f t="shared" si="44"/>
        <v>Afridev Handpump</v>
      </c>
      <c r="AG710" s="72" t="s">
        <v>193</v>
      </c>
      <c r="AH710" s="72" t="s">
        <v>191</v>
      </c>
      <c r="AI710" s="72" t="s">
        <v>16432</v>
      </c>
      <c r="AL710" t="str">
        <f t="shared" si="45"/>
        <v>Protected</v>
      </c>
      <c r="AM710">
        <v>2015</v>
      </c>
      <c r="AN710" s="72" t="s">
        <v>191</v>
      </c>
      <c r="AQ710" t="str">
        <f t="shared" si="46"/>
        <v xml:space="preserve">Poor </v>
      </c>
      <c r="AR710" s="72" t="s">
        <v>191</v>
      </c>
      <c r="AS710">
        <v>2</v>
      </c>
      <c r="AT710">
        <v>120</v>
      </c>
      <c r="AU710" s="72" t="s">
        <v>195</v>
      </c>
      <c r="AV710" s="72" t="s">
        <v>194</v>
      </c>
      <c r="AY710" s="72" t="s">
        <v>191</v>
      </c>
      <c r="AZ710">
        <v>445</v>
      </c>
      <c r="BA710" s="72" t="s">
        <v>93</v>
      </c>
      <c r="BB710" s="72" t="s">
        <v>194</v>
      </c>
      <c r="BD710" s="72" t="s">
        <v>191</v>
      </c>
      <c r="BE710" s="73">
        <v>0.16</v>
      </c>
      <c r="BF710" s="72" t="s">
        <v>191</v>
      </c>
      <c r="BG710" s="72" t="s">
        <v>196</v>
      </c>
      <c r="BH710" s="72" t="s">
        <v>176</v>
      </c>
      <c r="BI710" s="81" t="str">
        <f t="shared" si="47"/>
        <v xml:space="preserve">Turbidity </v>
      </c>
      <c r="BJ710" s="72" t="s">
        <v>191</v>
      </c>
      <c r="BN710">
        <v>79</v>
      </c>
      <c r="BO710">
        <v>10</v>
      </c>
      <c r="BP710" s="72" t="s">
        <v>194</v>
      </c>
      <c r="BR710" s="72" t="s">
        <v>194</v>
      </c>
      <c r="BT710">
        <v>20</v>
      </c>
      <c r="BU710">
        <v>4</v>
      </c>
      <c r="BV710" s="72" t="s">
        <v>194</v>
      </c>
      <c r="BW710" s="72" t="s">
        <v>227</v>
      </c>
      <c r="BX710" t="s">
        <v>6838</v>
      </c>
    </row>
    <row r="711" spans="1:76" x14ac:dyDescent="0.45">
      <c r="A711" t="s">
        <v>6839</v>
      </c>
      <c r="B711" t="s">
        <v>176</v>
      </c>
      <c r="C711" t="s">
        <v>177</v>
      </c>
      <c r="D711" t="s">
        <v>6840</v>
      </c>
      <c r="E711" t="s">
        <v>6841</v>
      </c>
      <c r="F711" t="s">
        <v>1585</v>
      </c>
      <c r="G711">
        <v>9</v>
      </c>
      <c r="H711" s="72" t="s">
        <v>6316</v>
      </c>
      <c r="I711" s="72" t="s">
        <v>182</v>
      </c>
      <c r="J711" s="72" t="s">
        <v>183</v>
      </c>
      <c r="K711" s="72" t="s">
        <v>184</v>
      </c>
      <c r="L711" s="72" t="s">
        <v>1854</v>
      </c>
      <c r="M711" s="72" t="s">
        <v>6842</v>
      </c>
      <c r="N711" s="72"/>
      <c r="O711" s="72"/>
      <c r="P711" s="72" t="s">
        <v>6843</v>
      </c>
      <c r="Q711" s="72" t="s">
        <v>6844</v>
      </c>
      <c r="R711" s="72" t="s">
        <v>1646</v>
      </c>
      <c r="S711" s="72" t="s">
        <v>6845</v>
      </c>
      <c r="T711" s="72" t="s">
        <v>6846</v>
      </c>
      <c r="U711" s="72" t="s">
        <v>251</v>
      </c>
      <c r="V711" s="72" t="s">
        <v>176</v>
      </c>
      <c r="W711">
        <v>25</v>
      </c>
      <c r="X711">
        <v>25</v>
      </c>
      <c r="Y711">
        <v>0</v>
      </c>
      <c r="Z711">
        <v>125</v>
      </c>
      <c r="AA711">
        <v>125</v>
      </c>
      <c r="AB711">
        <v>0</v>
      </c>
      <c r="AC711" s="72" t="s">
        <v>191</v>
      </c>
      <c r="AD711" s="72" t="s">
        <v>192</v>
      </c>
      <c r="AE711" s="72" t="s">
        <v>176</v>
      </c>
      <c r="AF711" s="81" t="str">
        <f t="shared" si="44"/>
        <v>Afridev Handpump</v>
      </c>
      <c r="AG711" s="72" t="s">
        <v>193</v>
      </c>
      <c r="AH711" s="72" t="s">
        <v>191</v>
      </c>
      <c r="AI711" s="72" t="s">
        <v>16432</v>
      </c>
      <c r="AL711" t="str">
        <f t="shared" si="45"/>
        <v>Protected</v>
      </c>
      <c r="AM711">
        <v>2000</v>
      </c>
      <c r="AN711" s="72" t="s">
        <v>191</v>
      </c>
      <c r="AQ711" t="str">
        <f t="shared" si="46"/>
        <v xml:space="preserve">Normal </v>
      </c>
      <c r="AR711" s="72" t="s">
        <v>194</v>
      </c>
      <c r="AU711" s="72" t="s">
        <v>195</v>
      </c>
      <c r="AV711" s="72" t="s">
        <v>194</v>
      </c>
      <c r="AY711" s="72" t="s">
        <v>191</v>
      </c>
      <c r="AZ711">
        <v>447</v>
      </c>
      <c r="BA711" s="72" t="s">
        <v>93</v>
      </c>
      <c r="BB711" s="72" t="s">
        <v>194</v>
      </c>
      <c r="BD711" s="72" t="s">
        <v>191</v>
      </c>
      <c r="BE711" s="73">
        <v>0.59</v>
      </c>
      <c r="BF711" s="72" t="s">
        <v>191</v>
      </c>
      <c r="BG711" s="72" t="s">
        <v>196</v>
      </c>
      <c r="BH711" s="72" t="s">
        <v>176</v>
      </c>
      <c r="BI711" s="81" t="str">
        <f t="shared" si="47"/>
        <v xml:space="preserve">Turbidity </v>
      </c>
      <c r="BJ711" s="72" t="s">
        <v>191</v>
      </c>
      <c r="BN711">
        <v>125</v>
      </c>
      <c r="BO711">
        <v>24</v>
      </c>
      <c r="BP711" s="72" t="s">
        <v>194</v>
      </c>
      <c r="BR711" s="72" t="s">
        <v>194</v>
      </c>
      <c r="BT711">
        <v>20</v>
      </c>
      <c r="BU711">
        <v>5</v>
      </c>
      <c r="BV711" s="72" t="s">
        <v>191</v>
      </c>
      <c r="BW711" s="72" t="s">
        <v>197</v>
      </c>
      <c r="BX711" t="s">
        <v>6847</v>
      </c>
    </row>
    <row r="712" spans="1:76" x14ac:dyDescent="0.45">
      <c r="A712" t="s">
        <v>6848</v>
      </c>
      <c r="B712" t="s">
        <v>176</v>
      </c>
      <c r="C712" t="s">
        <v>600</v>
      </c>
      <c r="D712" t="s">
        <v>6849</v>
      </c>
      <c r="E712" t="s">
        <v>6850</v>
      </c>
      <c r="F712" t="s">
        <v>6851</v>
      </c>
      <c r="G712">
        <v>9</v>
      </c>
      <c r="H712" s="72" t="s">
        <v>6316</v>
      </c>
      <c r="I712" s="72" t="s">
        <v>182</v>
      </c>
      <c r="J712" s="72" t="s">
        <v>183</v>
      </c>
      <c r="K712" s="72" t="s">
        <v>4744</v>
      </c>
      <c r="L712" s="72" t="s">
        <v>6576</v>
      </c>
      <c r="M712" s="72" t="s">
        <v>6680</v>
      </c>
      <c r="N712" s="72"/>
      <c r="O712" s="72"/>
      <c r="P712" s="72" t="s">
        <v>6852</v>
      </c>
      <c r="Q712" s="72" t="s">
        <v>6853</v>
      </c>
      <c r="R712" s="72" t="s">
        <v>2146</v>
      </c>
      <c r="S712" s="72" t="s">
        <v>6854</v>
      </c>
      <c r="T712" s="72" t="s">
        <v>6855</v>
      </c>
      <c r="U712" s="72" t="s">
        <v>251</v>
      </c>
      <c r="V712" s="72" t="s">
        <v>176</v>
      </c>
      <c r="W712">
        <v>120</v>
      </c>
      <c r="X712">
        <v>120</v>
      </c>
      <c r="Y712">
        <v>0</v>
      </c>
      <c r="Z712">
        <v>175</v>
      </c>
      <c r="AA712">
        <v>600</v>
      </c>
      <c r="AB712">
        <v>0</v>
      </c>
      <c r="AC712" s="72" t="s">
        <v>191</v>
      </c>
      <c r="AD712" s="72" t="s">
        <v>192</v>
      </c>
      <c r="AE712" s="72" t="s">
        <v>176</v>
      </c>
      <c r="AF712" s="81" t="str">
        <f t="shared" si="44"/>
        <v>Afridev Handpump</v>
      </c>
      <c r="AG712" s="72" t="s">
        <v>193</v>
      </c>
      <c r="AH712" s="72" t="s">
        <v>191</v>
      </c>
      <c r="AI712" s="72" t="s">
        <v>16432</v>
      </c>
      <c r="AL712" t="str">
        <f t="shared" si="45"/>
        <v>Protected</v>
      </c>
      <c r="AM712">
        <v>2005</v>
      </c>
      <c r="AN712" s="72" t="s">
        <v>191</v>
      </c>
      <c r="AQ712" t="str">
        <f t="shared" si="46"/>
        <v xml:space="preserve">Normal </v>
      </c>
      <c r="AR712" s="72" t="s">
        <v>191</v>
      </c>
      <c r="AS712">
        <v>1</v>
      </c>
      <c r="AT712">
        <v>2</v>
      </c>
      <c r="AU712" s="72" t="s">
        <v>195</v>
      </c>
      <c r="AV712" s="72" t="s">
        <v>194</v>
      </c>
      <c r="AY712" s="72" t="s">
        <v>191</v>
      </c>
      <c r="AZ712">
        <v>1328</v>
      </c>
      <c r="BA712" s="72" t="s">
        <v>93</v>
      </c>
      <c r="BB712" s="72" t="s">
        <v>194</v>
      </c>
      <c r="BD712" s="72" t="s">
        <v>191</v>
      </c>
      <c r="BE712" s="73">
        <v>0.13</v>
      </c>
      <c r="BF712" s="72" t="s">
        <v>191</v>
      </c>
      <c r="BG712" s="72" t="s">
        <v>196</v>
      </c>
      <c r="BH712" s="72" t="s">
        <v>176</v>
      </c>
      <c r="BI712" s="81" t="str">
        <f t="shared" si="47"/>
        <v xml:space="preserve">Turbidity </v>
      </c>
      <c r="BJ712" s="72" t="s">
        <v>191</v>
      </c>
      <c r="BN712">
        <v>58</v>
      </c>
      <c r="BO712">
        <v>24</v>
      </c>
      <c r="BP712" s="72" t="s">
        <v>194</v>
      </c>
      <c r="BR712" s="72" t="s">
        <v>194</v>
      </c>
      <c r="BT712">
        <v>20</v>
      </c>
      <c r="BU712">
        <v>6</v>
      </c>
      <c r="BV712" s="72" t="s">
        <v>191</v>
      </c>
      <c r="BW712" s="72" t="s">
        <v>197</v>
      </c>
      <c r="BX712" t="s">
        <v>6856</v>
      </c>
    </row>
    <row r="713" spans="1:76" x14ac:dyDescent="0.45">
      <c r="A713" t="s">
        <v>6857</v>
      </c>
      <c r="B713" t="s">
        <v>176</v>
      </c>
      <c r="C713" t="s">
        <v>600</v>
      </c>
      <c r="D713" t="s">
        <v>6858</v>
      </c>
      <c r="E713" t="s">
        <v>6859</v>
      </c>
      <c r="F713" t="s">
        <v>6860</v>
      </c>
      <c r="G713">
        <v>9</v>
      </c>
      <c r="H713" s="72" t="s">
        <v>6316</v>
      </c>
      <c r="I713" s="72" t="s">
        <v>182</v>
      </c>
      <c r="J713" s="72" t="s">
        <v>183</v>
      </c>
      <c r="K713" s="72" t="s">
        <v>4744</v>
      </c>
      <c r="L713" s="72" t="s">
        <v>6576</v>
      </c>
      <c r="M713" s="72" t="s">
        <v>6680</v>
      </c>
      <c r="N713" s="72"/>
      <c r="O713" s="72"/>
      <c r="P713" s="72" t="s">
        <v>6861</v>
      </c>
      <c r="Q713" s="72" t="s">
        <v>6862</v>
      </c>
      <c r="R713" s="72" t="s">
        <v>4126</v>
      </c>
      <c r="S713" s="72" t="s">
        <v>6863</v>
      </c>
      <c r="T713" s="72"/>
      <c r="U713" s="72" t="s">
        <v>251</v>
      </c>
      <c r="V713" s="72" t="s">
        <v>176</v>
      </c>
      <c r="W713">
        <v>120</v>
      </c>
      <c r="X713">
        <v>600</v>
      </c>
      <c r="Y713">
        <v>0</v>
      </c>
      <c r="Z713">
        <v>0</v>
      </c>
      <c r="AA713">
        <v>600</v>
      </c>
      <c r="AB713">
        <v>0</v>
      </c>
      <c r="AC713" s="72" t="s">
        <v>191</v>
      </c>
      <c r="AD713" s="72" t="s">
        <v>192</v>
      </c>
      <c r="AE713" s="72" t="s">
        <v>176</v>
      </c>
      <c r="AF713" s="81" t="str">
        <f t="shared" si="44"/>
        <v>Afridev Handpump</v>
      </c>
      <c r="AG713" s="72" t="s">
        <v>193</v>
      </c>
      <c r="AH713" s="72" t="s">
        <v>194</v>
      </c>
      <c r="AI713" s="72" t="s">
        <v>16433</v>
      </c>
      <c r="AL713" t="str">
        <f t="shared" si="45"/>
        <v>Unprotected</v>
      </c>
      <c r="AM713">
        <v>2007</v>
      </c>
      <c r="AN713" s="72" t="s">
        <v>194</v>
      </c>
      <c r="AO713" s="72" t="s">
        <v>549</v>
      </c>
      <c r="AP713" s="72" t="s">
        <v>176</v>
      </c>
      <c r="AQ713" t="str">
        <f t="shared" si="46"/>
        <v>Does not function Non functioning water point</v>
      </c>
      <c r="AR713" s="72" t="s">
        <v>191</v>
      </c>
      <c r="AS713">
        <v>1</v>
      </c>
      <c r="AT713">
        <v>365</v>
      </c>
      <c r="AU713" s="72" t="s">
        <v>194</v>
      </c>
      <c r="AV713" s="72" t="s">
        <v>194</v>
      </c>
      <c r="AY713" s="72" t="s">
        <v>194</v>
      </c>
      <c r="BB713" s="72" t="s">
        <v>194</v>
      </c>
      <c r="BD713" s="72" t="s">
        <v>194</v>
      </c>
      <c r="BE713"/>
      <c r="BF713" s="72" t="s">
        <v>194</v>
      </c>
      <c r="BG713" s="80" t="s">
        <v>196</v>
      </c>
      <c r="BI713" s="81" t="str">
        <f t="shared" si="47"/>
        <v xml:space="preserve">Turbidity </v>
      </c>
      <c r="BN713">
        <v>158</v>
      </c>
      <c r="BO713">
        <v>0</v>
      </c>
      <c r="BP713" s="72" t="s">
        <v>194</v>
      </c>
      <c r="BR713" s="72" t="s">
        <v>194</v>
      </c>
      <c r="BT713">
        <v>0</v>
      </c>
      <c r="BU713">
        <v>0</v>
      </c>
      <c r="BV713" s="72" t="s">
        <v>194</v>
      </c>
      <c r="BW713" s="72" t="s">
        <v>550</v>
      </c>
      <c r="BX713" t="s">
        <v>6864</v>
      </c>
    </row>
    <row r="714" spans="1:76" x14ac:dyDescent="0.45">
      <c r="A714" t="s">
        <v>6865</v>
      </c>
      <c r="B714" t="s">
        <v>176</v>
      </c>
      <c r="C714" t="s">
        <v>600</v>
      </c>
      <c r="D714" t="s">
        <v>6866</v>
      </c>
      <c r="E714" t="s">
        <v>6867</v>
      </c>
      <c r="F714" t="s">
        <v>6868</v>
      </c>
      <c r="G714">
        <v>9</v>
      </c>
      <c r="H714" s="72" t="s">
        <v>6316</v>
      </c>
      <c r="I714" s="72" t="s">
        <v>182</v>
      </c>
      <c r="J714" s="72" t="s">
        <v>183</v>
      </c>
      <c r="K714" s="72" t="s">
        <v>4744</v>
      </c>
      <c r="L714" s="72" t="s">
        <v>6576</v>
      </c>
      <c r="M714" s="72" t="s">
        <v>6576</v>
      </c>
      <c r="N714" s="72"/>
      <c r="O714" s="72"/>
      <c r="P714" s="72" t="s">
        <v>6869</v>
      </c>
      <c r="Q714" s="72" t="s">
        <v>6870</v>
      </c>
      <c r="R714" s="72" t="s">
        <v>2696</v>
      </c>
      <c r="S714" s="72" t="s">
        <v>6871</v>
      </c>
      <c r="T714" s="72" t="s">
        <v>6872</v>
      </c>
      <c r="U714" s="72" t="s">
        <v>176</v>
      </c>
      <c r="V714" s="72" t="s">
        <v>2726</v>
      </c>
      <c r="W714">
        <v>120</v>
      </c>
      <c r="X714">
        <v>120</v>
      </c>
      <c r="Y714">
        <v>0</v>
      </c>
      <c r="Z714">
        <v>400</v>
      </c>
      <c r="AA714">
        <v>400</v>
      </c>
      <c r="AB714">
        <v>0</v>
      </c>
      <c r="AC714" s="72" t="s">
        <v>191</v>
      </c>
      <c r="AD714" s="72" t="s">
        <v>192</v>
      </c>
      <c r="AE714" s="72" t="s">
        <v>176</v>
      </c>
      <c r="AF714" s="81" t="str">
        <f t="shared" si="44"/>
        <v>Afridev Handpump</v>
      </c>
      <c r="AG714" s="72" t="s">
        <v>193</v>
      </c>
      <c r="AH714" s="72" t="s">
        <v>191</v>
      </c>
      <c r="AI714" s="72" t="s">
        <v>16432</v>
      </c>
      <c r="AL714" t="str">
        <f t="shared" si="45"/>
        <v>Protected</v>
      </c>
      <c r="AM714">
        <v>2012</v>
      </c>
      <c r="AN714" s="72" t="s">
        <v>191</v>
      </c>
      <c r="AQ714" t="str">
        <f t="shared" si="46"/>
        <v xml:space="preserve">Normal </v>
      </c>
      <c r="AR714" s="72" t="s">
        <v>191</v>
      </c>
      <c r="AS714">
        <v>1</v>
      </c>
      <c r="AT714">
        <v>210</v>
      </c>
      <c r="AU714" s="72" t="s">
        <v>195</v>
      </c>
      <c r="AV714" s="72" t="s">
        <v>194</v>
      </c>
      <c r="AY714" s="72" t="s">
        <v>191</v>
      </c>
      <c r="AZ714">
        <v>1329</v>
      </c>
      <c r="BA714" s="72" t="s">
        <v>93</v>
      </c>
      <c r="BB714" s="72" t="s">
        <v>194</v>
      </c>
      <c r="BD714" s="72" t="s">
        <v>191</v>
      </c>
      <c r="BE714" s="73">
        <v>0.65</v>
      </c>
      <c r="BF714" s="72" t="s">
        <v>191</v>
      </c>
      <c r="BG714" s="72" t="s">
        <v>196</v>
      </c>
      <c r="BH714" s="72" t="s">
        <v>176</v>
      </c>
      <c r="BI714" s="81" t="str">
        <f t="shared" si="47"/>
        <v xml:space="preserve">Turbidity </v>
      </c>
      <c r="BJ714" s="72" t="s">
        <v>191</v>
      </c>
      <c r="BN714">
        <v>70</v>
      </c>
      <c r="BO714">
        <v>24</v>
      </c>
      <c r="BP714" s="72" t="s">
        <v>194</v>
      </c>
      <c r="BR714" s="72" t="s">
        <v>194</v>
      </c>
      <c r="BT714">
        <v>20</v>
      </c>
      <c r="BU714">
        <v>5</v>
      </c>
      <c r="BV714" s="72" t="s">
        <v>191</v>
      </c>
      <c r="BW714" s="72" t="s">
        <v>197</v>
      </c>
      <c r="BX714" t="s">
        <v>6873</v>
      </c>
    </row>
    <row r="715" spans="1:76" x14ac:dyDescent="0.45">
      <c r="A715" t="s">
        <v>6874</v>
      </c>
      <c r="B715" t="s">
        <v>176</v>
      </c>
      <c r="C715" t="s">
        <v>177</v>
      </c>
      <c r="D715" t="s">
        <v>6875</v>
      </c>
      <c r="E715" t="s">
        <v>6876</v>
      </c>
      <c r="F715" t="s">
        <v>6877</v>
      </c>
      <c r="G715">
        <v>9</v>
      </c>
      <c r="H715" s="72" t="s">
        <v>6316</v>
      </c>
      <c r="I715" s="72" t="s">
        <v>182</v>
      </c>
      <c r="J715" s="72" t="s">
        <v>183</v>
      </c>
      <c r="K715" s="72" t="s">
        <v>184</v>
      </c>
      <c r="L715" s="72" t="s">
        <v>1854</v>
      </c>
      <c r="M715" s="72" t="s">
        <v>6878</v>
      </c>
      <c r="N715" s="72"/>
      <c r="O715" s="72"/>
      <c r="P715" s="72" t="s">
        <v>6879</v>
      </c>
      <c r="Q715" s="72" t="s">
        <v>6880</v>
      </c>
      <c r="R715" s="72" t="s">
        <v>1308</v>
      </c>
      <c r="S715" s="72" t="s">
        <v>6881</v>
      </c>
      <c r="T715" s="72" t="s">
        <v>6882</v>
      </c>
      <c r="U715" s="72" t="s">
        <v>251</v>
      </c>
      <c r="V715" s="72" t="s">
        <v>176</v>
      </c>
      <c r="W715">
        <v>78</v>
      </c>
      <c r="X715">
        <v>78</v>
      </c>
      <c r="Y715">
        <v>0</v>
      </c>
      <c r="Z715">
        <v>390</v>
      </c>
      <c r="AA715">
        <v>390</v>
      </c>
      <c r="AB715">
        <v>0</v>
      </c>
      <c r="AC715" s="72" t="s">
        <v>191</v>
      </c>
      <c r="AD715" s="72" t="s">
        <v>192</v>
      </c>
      <c r="AE715" s="72" t="s">
        <v>176</v>
      </c>
      <c r="AF715" s="81" t="str">
        <f t="shared" si="44"/>
        <v>Afridev Handpump</v>
      </c>
      <c r="AG715" s="72" t="s">
        <v>193</v>
      </c>
      <c r="AH715" s="72" t="s">
        <v>191</v>
      </c>
      <c r="AI715" s="72" t="s">
        <v>16432</v>
      </c>
      <c r="AL715" t="str">
        <f t="shared" si="45"/>
        <v>Protected</v>
      </c>
      <c r="AM715">
        <v>2018</v>
      </c>
      <c r="AN715" s="72" t="s">
        <v>191</v>
      </c>
      <c r="AQ715" t="str">
        <f t="shared" si="46"/>
        <v xml:space="preserve">Normal </v>
      </c>
      <c r="AR715" s="72" t="s">
        <v>194</v>
      </c>
      <c r="AU715" s="72" t="s">
        <v>195</v>
      </c>
      <c r="AV715" s="72" t="s">
        <v>194</v>
      </c>
      <c r="AY715" s="72" t="s">
        <v>191</v>
      </c>
      <c r="AZ715">
        <v>448</v>
      </c>
      <c r="BA715" s="72" t="s">
        <v>93</v>
      </c>
      <c r="BB715" s="72" t="s">
        <v>194</v>
      </c>
      <c r="BD715" s="72" t="s">
        <v>191</v>
      </c>
      <c r="BE715" s="73">
        <v>0.28000000000000003</v>
      </c>
      <c r="BF715" s="72" t="s">
        <v>191</v>
      </c>
      <c r="BG715" s="72" t="s">
        <v>196</v>
      </c>
      <c r="BH715" s="72" t="s">
        <v>176</v>
      </c>
      <c r="BI715" s="81" t="str">
        <f t="shared" si="47"/>
        <v xml:space="preserve">Turbidity </v>
      </c>
      <c r="BJ715" s="72" t="s">
        <v>191</v>
      </c>
      <c r="BN715">
        <v>39</v>
      </c>
      <c r="BO715">
        <v>24</v>
      </c>
      <c r="BP715" s="72" t="s">
        <v>194</v>
      </c>
      <c r="BR715" s="72" t="s">
        <v>194</v>
      </c>
      <c r="BT715">
        <v>25</v>
      </c>
      <c r="BU715">
        <v>4</v>
      </c>
      <c r="BV715" s="72" t="s">
        <v>191</v>
      </c>
      <c r="BW715" s="72" t="s">
        <v>197</v>
      </c>
      <c r="BX715" t="s">
        <v>6883</v>
      </c>
    </row>
    <row r="716" spans="1:76" x14ac:dyDescent="0.45">
      <c r="A716" t="s">
        <v>6884</v>
      </c>
      <c r="B716" t="s">
        <v>176</v>
      </c>
      <c r="C716" t="s">
        <v>943</v>
      </c>
      <c r="D716" t="s">
        <v>6885</v>
      </c>
      <c r="E716" t="s">
        <v>6886</v>
      </c>
      <c r="F716" t="s">
        <v>6887</v>
      </c>
      <c r="G716">
        <v>9</v>
      </c>
      <c r="H716" s="72" t="s">
        <v>6316</v>
      </c>
      <c r="I716" s="72" t="s">
        <v>182</v>
      </c>
      <c r="J716" s="72" t="s">
        <v>183</v>
      </c>
      <c r="K716" s="72" t="s">
        <v>4744</v>
      </c>
      <c r="L716" s="72" t="s">
        <v>6888</v>
      </c>
      <c r="M716" s="72" t="s">
        <v>6889</v>
      </c>
      <c r="N716" s="72"/>
      <c r="O716" s="72"/>
      <c r="P716" s="72" t="s">
        <v>6890</v>
      </c>
      <c r="Q716" s="72" t="s">
        <v>6891</v>
      </c>
      <c r="R716" s="72" t="s">
        <v>248</v>
      </c>
      <c r="S716" s="72" t="s">
        <v>6892</v>
      </c>
      <c r="T716" s="72" t="s">
        <v>6893</v>
      </c>
      <c r="U716" s="72" t="s">
        <v>226</v>
      </c>
      <c r="V716" s="72" t="s">
        <v>176</v>
      </c>
      <c r="W716">
        <v>145</v>
      </c>
      <c r="X716">
        <v>75</v>
      </c>
      <c r="Y716">
        <v>0</v>
      </c>
      <c r="Z716">
        <v>375</v>
      </c>
      <c r="AA716">
        <v>750</v>
      </c>
      <c r="AB716">
        <v>0</v>
      </c>
      <c r="AC716" s="72" t="s">
        <v>191</v>
      </c>
      <c r="AD716" s="72" t="s">
        <v>192</v>
      </c>
      <c r="AE716" s="72" t="s">
        <v>176</v>
      </c>
      <c r="AF716" s="81" t="str">
        <f t="shared" si="44"/>
        <v>Afridev Handpump</v>
      </c>
      <c r="AG716" s="72" t="s">
        <v>193</v>
      </c>
      <c r="AH716" s="72" t="s">
        <v>191</v>
      </c>
      <c r="AI716" s="72" t="s">
        <v>16432</v>
      </c>
      <c r="AL716" t="str">
        <f t="shared" si="45"/>
        <v>Protected</v>
      </c>
      <c r="AM716">
        <v>2016</v>
      </c>
      <c r="AN716" s="72" t="s">
        <v>191</v>
      </c>
      <c r="AQ716" t="str">
        <f t="shared" si="46"/>
        <v xml:space="preserve">Normal </v>
      </c>
      <c r="AR716" s="72" t="s">
        <v>194</v>
      </c>
      <c r="AU716" s="72" t="s">
        <v>195</v>
      </c>
      <c r="AV716" s="72" t="s">
        <v>194</v>
      </c>
      <c r="AY716" s="72" t="s">
        <v>191</v>
      </c>
      <c r="AZ716">
        <v>25</v>
      </c>
      <c r="BA716" s="72" t="s">
        <v>93</v>
      </c>
      <c r="BB716" s="72" t="s">
        <v>194</v>
      </c>
      <c r="BD716" s="72" t="s">
        <v>191</v>
      </c>
      <c r="BE716" s="73">
        <v>0.13</v>
      </c>
      <c r="BF716" s="72" t="s">
        <v>191</v>
      </c>
      <c r="BG716" s="72" t="s">
        <v>196</v>
      </c>
      <c r="BH716" s="72" t="s">
        <v>176</v>
      </c>
      <c r="BI716" s="81" t="str">
        <f t="shared" si="47"/>
        <v xml:space="preserve">Turbidity </v>
      </c>
      <c r="BJ716" s="72" t="s">
        <v>191</v>
      </c>
      <c r="BN716">
        <v>110</v>
      </c>
      <c r="BO716">
        <v>24</v>
      </c>
      <c r="BP716" s="72" t="s">
        <v>194</v>
      </c>
      <c r="BR716" s="72" t="s">
        <v>194</v>
      </c>
      <c r="BT716">
        <v>20</v>
      </c>
      <c r="BU716">
        <v>5</v>
      </c>
      <c r="BV716" s="72" t="s">
        <v>191</v>
      </c>
      <c r="BW716" s="72" t="s">
        <v>197</v>
      </c>
      <c r="BX716" t="s">
        <v>6894</v>
      </c>
    </row>
    <row r="717" spans="1:76" x14ac:dyDescent="0.45">
      <c r="A717" t="s">
        <v>6895</v>
      </c>
      <c r="B717" t="s">
        <v>176</v>
      </c>
      <c r="C717" t="s">
        <v>177</v>
      </c>
      <c r="D717" t="s">
        <v>6896</v>
      </c>
      <c r="E717" t="s">
        <v>6897</v>
      </c>
      <c r="F717" t="s">
        <v>6898</v>
      </c>
      <c r="G717">
        <v>9</v>
      </c>
      <c r="H717" s="72" t="s">
        <v>6316</v>
      </c>
      <c r="I717" s="72" t="s">
        <v>182</v>
      </c>
      <c r="J717" s="72" t="s">
        <v>183</v>
      </c>
      <c r="K717" s="72" t="s">
        <v>184</v>
      </c>
      <c r="L717" s="72" t="s">
        <v>1854</v>
      </c>
      <c r="M717" s="72" t="s">
        <v>6878</v>
      </c>
      <c r="N717" s="72"/>
      <c r="O717" s="72"/>
      <c r="P717" s="72" t="s">
        <v>6899</v>
      </c>
      <c r="Q717" s="72" t="s">
        <v>6900</v>
      </c>
      <c r="R717" s="72" t="s">
        <v>2099</v>
      </c>
      <c r="S717" s="72" t="s">
        <v>6901</v>
      </c>
      <c r="T717" s="72" t="s">
        <v>6902</v>
      </c>
      <c r="U717" s="72" t="s">
        <v>251</v>
      </c>
      <c r="V717" s="72" t="s">
        <v>176</v>
      </c>
      <c r="W717">
        <v>50</v>
      </c>
      <c r="X717">
        <v>50</v>
      </c>
      <c r="Y717">
        <v>0</v>
      </c>
      <c r="Z717">
        <v>250</v>
      </c>
      <c r="AA717">
        <v>250</v>
      </c>
      <c r="AB717">
        <v>0</v>
      </c>
      <c r="AC717" s="72" t="s">
        <v>191</v>
      </c>
      <c r="AD717" s="72" t="s">
        <v>192</v>
      </c>
      <c r="AE717" s="72" t="s">
        <v>176</v>
      </c>
      <c r="AF717" s="81" t="str">
        <f t="shared" si="44"/>
        <v>Afridev Handpump</v>
      </c>
      <c r="AG717" s="72" t="s">
        <v>193</v>
      </c>
      <c r="AH717" s="72" t="s">
        <v>191</v>
      </c>
      <c r="AI717" s="72" t="s">
        <v>16432</v>
      </c>
      <c r="AL717" t="str">
        <f t="shared" si="45"/>
        <v>Protected</v>
      </c>
      <c r="AM717">
        <v>2013</v>
      </c>
      <c r="AN717" s="72" t="s">
        <v>191</v>
      </c>
      <c r="AQ717" t="str">
        <f t="shared" si="46"/>
        <v xml:space="preserve">Normal </v>
      </c>
      <c r="AR717" s="72" t="s">
        <v>194</v>
      </c>
      <c r="AU717" s="72" t="s">
        <v>195</v>
      </c>
      <c r="AV717" s="72" t="s">
        <v>194</v>
      </c>
      <c r="AY717" s="72" t="s">
        <v>191</v>
      </c>
      <c r="AZ717">
        <v>452</v>
      </c>
      <c r="BA717" s="72" t="s">
        <v>93</v>
      </c>
      <c r="BB717" s="72" t="s">
        <v>194</v>
      </c>
      <c r="BD717" s="72" t="s">
        <v>191</v>
      </c>
      <c r="BE717" s="73">
        <v>0.05</v>
      </c>
      <c r="BF717" s="72" t="s">
        <v>191</v>
      </c>
      <c r="BG717" s="72" t="s">
        <v>196</v>
      </c>
      <c r="BH717" s="72" t="s">
        <v>176</v>
      </c>
      <c r="BI717" s="81" t="str">
        <f t="shared" si="47"/>
        <v xml:space="preserve">Turbidity </v>
      </c>
      <c r="BJ717" s="72" t="s">
        <v>191</v>
      </c>
      <c r="BN717">
        <v>63</v>
      </c>
      <c r="BO717">
        <v>24</v>
      </c>
      <c r="BP717" s="72" t="s">
        <v>194</v>
      </c>
      <c r="BR717" s="72" t="s">
        <v>194</v>
      </c>
      <c r="BT717">
        <v>20</v>
      </c>
      <c r="BU717">
        <v>4</v>
      </c>
      <c r="BV717" s="72" t="s">
        <v>191</v>
      </c>
      <c r="BW717" s="72" t="s">
        <v>197</v>
      </c>
      <c r="BX717" t="s">
        <v>6903</v>
      </c>
    </row>
    <row r="718" spans="1:76" x14ac:dyDescent="0.45">
      <c r="A718" t="s">
        <v>6904</v>
      </c>
      <c r="B718" t="s">
        <v>176</v>
      </c>
      <c r="C718" t="s">
        <v>297</v>
      </c>
      <c r="D718" t="s">
        <v>6905</v>
      </c>
      <c r="E718" t="s">
        <v>6906</v>
      </c>
      <c r="F718" t="s">
        <v>6907</v>
      </c>
      <c r="G718">
        <v>9</v>
      </c>
      <c r="H718" s="72" t="s">
        <v>6316</v>
      </c>
      <c r="I718" s="72" t="s">
        <v>182</v>
      </c>
      <c r="J718" s="72" t="s">
        <v>183</v>
      </c>
      <c r="K718" s="72" t="s">
        <v>4888</v>
      </c>
      <c r="L718" s="72" t="s">
        <v>6781</v>
      </c>
      <c r="M718" s="72" t="s">
        <v>4269</v>
      </c>
      <c r="N718" s="72"/>
      <c r="O718" s="72"/>
      <c r="P718" s="72" t="s">
        <v>6908</v>
      </c>
      <c r="Q718" s="72" t="s">
        <v>6909</v>
      </c>
      <c r="R718" s="72" t="s">
        <v>3071</v>
      </c>
      <c r="S718" s="72" t="s">
        <v>6910</v>
      </c>
      <c r="T718" s="72" t="s">
        <v>6911</v>
      </c>
      <c r="U718" s="72" t="s">
        <v>745</v>
      </c>
      <c r="V718" s="72" t="s">
        <v>176</v>
      </c>
      <c r="W718">
        <v>150</v>
      </c>
      <c r="X718">
        <v>90</v>
      </c>
      <c r="Y718">
        <v>0</v>
      </c>
      <c r="Z718">
        <v>450</v>
      </c>
      <c r="AA718">
        <v>450</v>
      </c>
      <c r="AB718">
        <v>0</v>
      </c>
      <c r="AC718" s="72" t="s">
        <v>191</v>
      </c>
      <c r="AD718" s="72" t="s">
        <v>192</v>
      </c>
      <c r="AE718" s="72" t="s">
        <v>176</v>
      </c>
      <c r="AF718" s="81" t="str">
        <f t="shared" si="44"/>
        <v>Afridev Handpump</v>
      </c>
      <c r="AG718" s="72" t="s">
        <v>193</v>
      </c>
      <c r="AH718" s="72" t="s">
        <v>191</v>
      </c>
      <c r="AI718" s="72" t="s">
        <v>16432</v>
      </c>
      <c r="AL718" t="str">
        <f t="shared" si="45"/>
        <v>Protected</v>
      </c>
      <c r="AM718">
        <v>2019</v>
      </c>
      <c r="AN718" s="72" t="s">
        <v>191</v>
      </c>
      <c r="AQ718" t="str">
        <f t="shared" si="46"/>
        <v xml:space="preserve">Normal </v>
      </c>
      <c r="AR718" s="72" t="s">
        <v>191</v>
      </c>
      <c r="AS718">
        <v>1</v>
      </c>
      <c r="AT718">
        <v>210</v>
      </c>
      <c r="AU718" s="72" t="s">
        <v>195</v>
      </c>
      <c r="AV718" s="72" t="s">
        <v>194</v>
      </c>
      <c r="AY718" s="72" t="s">
        <v>191</v>
      </c>
      <c r="AZ718">
        <v>1137</v>
      </c>
      <c r="BA718" s="72" t="s">
        <v>93</v>
      </c>
      <c r="BB718" s="72" t="s">
        <v>194</v>
      </c>
      <c r="BD718" s="72" t="s">
        <v>191</v>
      </c>
      <c r="BE718" s="73">
        <v>1.6</v>
      </c>
      <c r="BF718" s="72" t="s">
        <v>194</v>
      </c>
      <c r="BG718" s="80" t="s">
        <v>196</v>
      </c>
      <c r="BI718" s="81" t="str">
        <f t="shared" si="47"/>
        <v xml:space="preserve">Turbidity </v>
      </c>
      <c r="BN718">
        <v>60</v>
      </c>
      <c r="BO718">
        <v>24</v>
      </c>
      <c r="BP718" s="72" t="s">
        <v>194</v>
      </c>
      <c r="BR718" s="72" t="s">
        <v>194</v>
      </c>
      <c r="BT718">
        <v>20</v>
      </c>
      <c r="BU718">
        <v>2</v>
      </c>
      <c r="BV718" s="72" t="s">
        <v>191</v>
      </c>
      <c r="BW718" s="72" t="s">
        <v>197</v>
      </c>
      <c r="BX718" t="s">
        <v>6912</v>
      </c>
    </row>
    <row r="719" spans="1:76" x14ac:dyDescent="0.45">
      <c r="A719" t="s">
        <v>6913</v>
      </c>
      <c r="B719" t="s">
        <v>176</v>
      </c>
      <c r="C719" t="s">
        <v>736</v>
      </c>
      <c r="D719" t="s">
        <v>6914</v>
      </c>
      <c r="E719" t="s">
        <v>6915</v>
      </c>
      <c r="F719" t="s">
        <v>6916</v>
      </c>
      <c r="G719">
        <v>9</v>
      </c>
      <c r="H719" s="72" t="s">
        <v>6316</v>
      </c>
      <c r="I719" s="72" t="s">
        <v>182</v>
      </c>
      <c r="J719" s="72" t="s">
        <v>183</v>
      </c>
      <c r="K719" s="72" t="s">
        <v>4744</v>
      </c>
      <c r="L719" s="72" t="s">
        <v>6888</v>
      </c>
      <c r="M719" s="72" t="s">
        <v>6888</v>
      </c>
      <c r="N719" s="72"/>
      <c r="O719" s="72"/>
      <c r="P719" s="72" t="s">
        <v>6917</v>
      </c>
      <c r="Q719" s="72" t="s">
        <v>6918</v>
      </c>
      <c r="R719" s="72" t="s">
        <v>4758</v>
      </c>
      <c r="S719" s="72" t="s">
        <v>6919</v>
      </c>
      <c r="T719" s="72" t="s">
        <v>6920</v>
      </c>
      <c r="U719" s="72" t="s">
        <v>226</v>
      </c>
      <c r="V719" s="72" t="s">
        <v>176</v>
      </c>
      <c r="W719">
        <v>280</v>
      </c>
      <c r="X719">
        <v>280</v>
      </c>
      <c r="Y719">
        <v>0</v>
      </c>
      <c r="Z719">
        <v>265</v>
      </c>
      <c r="AA719">
        <v>1400</v>
      </c>
      <c r="AB719">
        <v>0</v>
      </c>
      <c r="AC719" s="72" t="s">
        <v>191</v>
      </c>
      <c r="AD719" s="72" t="s">
        <v>192</v>
      </c>
      <c r="AE719" s="72" t="s">
        <v>176</v>
      </c>
      <c r="AF719" s="81" t="str">
        <f t="shared" si="44"/>
        <v>Afridev Handpump</v>
      </c>
      <c r="AG719" s="72" t="s">
        <v>193</v>
      </c>
      <c r="AH719" s="72" t="s">
        <v>191</v>
      </c>
      <c r="AI719" s="72" t="s">
        <v>16432</v>
      </c>
      <c r="AL719" t="str">
        <f t="shared" si="45"/>
        <v>Protected</v>
      </c>
      <c r="AM719">
        <v>2014</v>
      </c>
      <c r="AN719" s="72" t="s">
        <v>191</v>
      </c>
      <c r="AQ719" t="str">
        <f t="shared" si="46"/>
        <v xml:space="preserve">Normal </v>
      </c>
      <c r="AR719" s="72" t="s">
        <v>191</v>
      </c>
      <c r="AS719">
        <v>2</v>
      </c>
      <c r="AT719">
        <v>90</v>
      </c>
      <c r="AU719" s="72" t="s">
        <v>194</v>
      </c>
      <c r="AV719" s="72" t="s">
        <v>194</v>
      </c>
      <c r="AY719" s="72" t="s">
        <v>191</v>
      </c>
      <c r="AZ719">
        <v>532</v>
      </c>
      <c r="BA719" s="72" t="s">
        <v>93</v>
      </c>
      <c r="BB719" s="72" t="s">
        <v>194</v>
      </c>
      <c r="BD719" s="72" t="s">
        <v>191</v>
      </c>
      <c r="BE719" s="72">
        <v>0.36</v>
      </c>
      <c r="BF719" s="72" t="s">
        <v>191</v>
      </c>
      <c r="BG719" s="72" t="s">
        <v>196</v>
      </c>
      <c r="BH719" s="72" t="s">
        <v>176</v>
      </c>
      <c r="BI719" s="81" t="str">
        <f t="shared" si="47"/>
        <v xml:space="preserve">Turbidity </v>
      </c>
      <c r="BJ719" s="72" t="s">
        <v>191</v>
      </c>
      <c r="BN719">
        <v>79</v>
      </c>
      <c r="BO719">
        <v>24</v>
      </c>
      <c r="BP719" s="72" t="s">
        <v>194</v>
      </c>
      <c r="BR719" s="72" t="s">
        <v>194</v>
      </c>
      <c r="BT719">
        <v>20</v>
      </c>
      <c r="BU719">
        <v>120</v>
      </c>
      <c r="BV719" s="72" t="s">
        <v>191</v>
      </c>
      <c r="BW719" s="72" t="s">
        <v>197</v>
      </c>
      <c r="BX719" t="s">
        <v>6921</v>
      </c>
    </row>
    <row r="720" spans="1:76" x14ac:dyDescent="0.45">
      <c r="A720" t="s">
        <v>6922</v>
      </c>
      <c r="B720" t="s">
        <v>176</v>
      </c>
      <c r="C720" t="s">
        <v>177</v>
      </c>
      <c r="D720" t="s">
        <v>6923</v>
      </c>
      <c r="E720" t="s">
        <v>6924</v>
      </c>
      <c r="F720" t="s">
        <v>2291</v>
      </c>
      <c r="G720">
        <v>9</v>
      </c>
      <c r="H720" s="72" t="s">
        <v>6316</v>
      </c>
      <c r="I720" s="72" t="s">
        <v>182</v>
      </c>
      <c r="J720" s="72" t="s">
        <v>183</v>
      </c>
      <c r="K720" s="72" t="s">
        <v>184</v>
      </c>
      <c r="L720" s="72" t="s">
        <v>1854</v>
      </c>
      <c r="M720" s="72" t="s">
        <v>6878</v>
      </c>
      <c r="N720" s="72"/>
      <c r="O720" s="72"/>
      <c r="P720" s="72" t="s">
        <v>6925</v>
      </c>
      <c r="Q720" s="72" t="s">
        <v>6926</v>
      </c>
      <c r="R720" s="72" t="s">
        <v>2811</v>
      </c>
      <c r="S720" s="72" t="s">
        <v>6927</v>
      </c>
      <c r="T720" s="72" t="s">
        <v>6928</v>
      </c>
      <c r="U720" s="72" t="s">
        <v>251</v>
      </c>
      <c r="V720" s="72" t="s">
        <v>176</v>
      </c>
      <c r="W720">
        <v>300</v>
      </c>
      <c r="X720">
        <v>300</v>
      </c>
      <c r="Y720">
        <v>0</v>
      </c>
      <c r="Z720">
        <v>1500</v>
      </c>
      <c r="AA720">
        <v>1500</v>
      </c>
      <c r="AB720">
        <v>0</v>
      </c>
      <c r="AC720" s="72" t="s">
        <v>191</v>
      </c>
      <c r="AD720" s="72" t="s">
        <v>192</v>
      </c>
      <c r="AE720" s="72" t="s">
        <v>176</v>
      </c>
      <c r="AF720" s="81" t="str">
        <f t="shared" si="44"/>
        <v>Afridev Handpump</v>
      </c>
      <c r="AG720" s="72" t="s">
        <v>193</v>
      </c>
      <c r="AH720" s="72" t="s">
        <v>191</v>
      </c>
      <c r="AI720" s="72" t="s">
        <v>16432</v>
      </c>
      <c r="AL720" t="str">
        <f t="shared" si="45"/>
        <v>Protected</v>
      </c>
      <c r="AM720">
        <v>1998</v>
      </c>
      <c r="AN720" s="72" t="s">
        <v>191</v>
      </c>
      <c r="AQ720" t="str">
        <f t="shared" si="46"/>
        <v xml:space="preserve">Normal </v>
      </c>
      <c r="AR720" s="72" t="s">
        <v>194</v>
      </c>
      <c r="AU720" s="72" t="s">
        <v>195</v>
      </c>
      <c r="AV720" s="72" t="s">
        <v>194</v>
      </c>
      <c r="AY720" s="72" t="s">
        <v>191</v>
      </c>
      <c r="AZ720">
        <v>439</v>
      </c>
      <c r="BA720" s="72" t="s">
        <v>93</v>
      </c>
      <c r="BB720" s="72" t="s">
        <v>194</v>
      </c>
      <c r="BD720" s="72" t="s">
        <v>191</v>
      </c>
      <c r="BE720" s="73">
        <v>0.06</v>
      </c>
      <c r="BF720" s="72" t="s">
        <v>191</v>
      </c>
      <c r="BG720" s="72" t="s">
        <v>196</v>
      </c>
      <c r="BH720" s="72" t="s">
        <v>176</v>
      </c>
      <c r="BI720" s="81" t="str">
        <f t="shared" si="47"/>
        <v xml:space="preserve">Turbidity </v>
      </c>
      <c r="BJ720" s="72" t="s">
        <v>191</v>
      </c>
      <c r="BN720">
        <v>70</v>
      </c>
      <c r="BO720">
        <v>24</v>
      </c>
      <c r="BP720" s="72" t="s">
        <v>194</v>
      </c>
      <c r="BR720" s="72" t="s">
        <v>194</v>
      </c>
      <c r="BT720">
        <v>40</v>
      </c>
      <c r="BU720">
        <v>3</v>
      </c>
      <c r="BV720" s="72" t="s">
        <v>191</v>
      </c>
      <c r="BW720" s="72" t="s">
        <v>197</v>
      </c>
      <c r="BX720" t="s">
        <v>6929</v>
      </c>
    </row>
    <row r="721" spans="1:76" x14ac:dyDescent="0.45">
      <c r="A721" t="s">
        <v>6930</v>
      </c>
      <c r="B721" t="s">
        <v>176</v>
      </c>
      <c r="C721" t="s">
        <v>600</v>
      </c>
      <c r="D721" t="s">
        <v>6931</v>
      </c>
      <c r="E721" t="s">
        <v>6932</v>
      </c>
      <c r="F721" t="s">
        <v>6933</v>
      </c>
      <c r="G721">
        <v>9</v>
      </c>
      <c r="H721" s="72" t="s">
        <v>6316</v>
      </c>
      <c r="I721" s="72" t="s">
        <v>182</v>
      </c>
      <c r="J721" s="72" t="s">
        <v>183</v>
      </c>
      <c r="K721" s="72" t="s">
        <v>4744</v>
      </c>
      <c r="L721" s="72" t="s">
        <v>6888</v>
      </c>
      <c r="M721" s="72" t="s">
        <v>6888</v>
      </c>
      <c r="N721" s="72"/>
      <c r="O721" s="72"/>
      <c r="P721" s="72" t="s">
        <v>6934</v>
      </c>
      <c r="Q721" s="72" t="s">
        <v>6935</v>
      </c>
      <c r="R721" s="72" t="s">
        <v>6936</v>
      </c>
      <c r="S721" s="72" t="s">
        <v>6937</v>
      </c>
      <c r="T721" s="72" t="s">
        <v>6938</v>
      </c>
      <c r="U721" s="72" t="s">
        <v>251</v>
      </c>
      <c r="V721" s="72" t="s">
        <v>176</v>
      </c>
      <c r="W721">
        <v>280</v>
      </c>
      <c r="X721">
        <v>280</v>
      </c>
      <c r="Y721">
        <v>0</v>
      </c>
      <c r="Z721">
        <v>70</v>
      </c>
      <c r="AA721">
        <v>1400</v>
      </c>
      <c r="AB721">
        <v>0</v>
      </c>
      <c r="AC721" s="72" t="s">
        <v>191</v>
      </c>
      <c r="AD721" s="72" t="s">
        <v>192</v>
      </c>
      <c r="AE721" s="72" t="s">
        <v>176</v>
      </c>
      <c r="AF721" s="81" t="str">
        <f t="shared" si="44"/>
        <v>Afridev Handpump</v>
      </c>
      <c r="AG721" s="72" t="s">
        <v>193</v>
      </c>
      <c r="AH721" s="72" t="s">
        <v>191</v>
      </c>
      <c r="AI721" s="72" t="s">
        <v>16432</v>
      </c>
      <c r="AL721" t="str">
        <f t="shared" si="45"/>
        <v>Protected</v>
      </c>
      <c r="AM721">
        <v>2016</v>
      </c>
      <c r="AN721" s="72" t="s">
        <v>191</v>
      </c>
      <c r="AQ721" t="str">
        <f t="shared" si="46"/>
        <v xml:space="preserve">Normal </v>
      </c>
      <c r="AR721" s="72" t="s">
        <v>191</v>
      </c>
      <c r="AS721">
        <v>3</v>
      </c>
      <c r="AT721">
        <v>1</v>
      </c>
      <c r="AU721" s="72" t="s">
        <v>195</v>
      </c>
      <c r="AV721" s="72" t="s">
        <v>194</v>
      </c>
      <c r="AY721" s="72" t="s">
        <v>191</v>
      </c>
      <c r="AZ721">
        <v>1330</v>
      </c>
      <c r="BA721" s="72" t="s">
        <v>93</v>
      </c>
      <c r="BB721" s="72" t="s">
        <v>194</v>
      </c>
      <c r="BD721" s="72" t="s">
        <v>191</v>
      </c>
      <c r="BE721" s="73">
        <v>0.18</v>
      </c>
      <c r="BF721" s="72" t="s">
        <v>191</v>
      </c>
      <c r="BG721" s="72" t="s">
        <v>196</v>
      </c>
      <c r="BH721" s="72" t="s">
        <v>176</v>
      </c>
      <c r="BI721" s="81" t="str">
        <f t="shared" si="47"/>
        <v xml:space="preserve">Turbidity </v>
      </c>
      <c r="BJ721" s="72" t="s">
        <v>191</v>
      </c>
      <c r="BN721">
        <v>59</v>
      </c>
      <c r="BO721">
        <v>24</v>
      </c>
      <c r="BP721" s="72" t="s">
        <v>194</v>
      </c>
      <c r="BR721" s="72" t="s">
        <v>194</v>
      </c>
      <c r="BT721">
        <v>20</v>
      </c>
      <c r="BU721">
        <v>6</v>
      </c>
      <c r="BV721" s="72" t="s">
        <v>191</v>
      </c>
      <c r="BW721" s="72" t="s">
        <v>197</v>
      </c>
      <c r="BX721" t="s">
        <v>6939</v>
      </c>
    </row>
    <row r="722" spans="1:76" x14ac:dyDescent="0.45">
      <c r="A722" t="s">
        <v>6940</v>
      </c>
      <c r="B722" t="s">
        <v>176</v>
      </c>
      <c r="C722" t="s">
        <v>177</v>
      </c>
      <c r="D722" t="s">
        <v>6941</v>
      </c>
      <c r="E722" t="s">
        <v>6942</v>
      </c>
      <c r="F722" t="s">
        <v>6943</v>
      </c>
      <c r="G722">
        <v>9</v>
      </c>
      <c r="H722" s="72" t="s">
        <v>6316</v>
      </c>
      <c r="I722" s="72" t="s">
        <v>182</v>
      </c>
      <c r="J722" s="72" t="s">
        <v>183</v>
      </c>
      <c r="K722" s="72" t="s">
        <v>184</v>
      </c>
      <c r="L722" s="72" t="s">
        <v>1854</v>
      </c>
      <c r="M722" s="72" t="s">
        <v>1854</v>
      </c>
      <c r="N722" s="72"/>
      <c r="O722" s="72"/>
      <c r="P722" s="72" t="s">
        <v>6944</v>
      </c>
      <c r="Q722" s="72" t="s">
        <v>6945</v>
      </c>
      <c r="R722" s="72" t="s">
        <v>1836</v>
      </c>
      <c r="S722" s="72" t="s">
        <v>6946</v>
      </c>
      <c r="T722" s="72" t="s">
        <v>6947</v>
      </c>
      <c r="U722" s="72" t="s">
        <v>251</v>
      </c>
      <c r="V722" s="72" t="s">
        <v>176</v>
      </c>
      <c r="W722">
        <v>140</v>
      </c>
      <c r="X722">
        <v>140</v>
      </c>
      <c r="Y722">
        <v>0</v>
      </c>
      <c r="Z722">
        <v>700</v>
      </c>
      <c r="AA722">
        <v>700</v>
      </c>
      <c r="AB722">
        <v>0</v>
      </c>
      <c r="AC722" s="72" t="s">
        <v>191</v>
      </c>
      <c r="AD722" s="72" t="s">
        <v>192</v>
      </c>
      <c r="AE722" s="72" t="s">
        <v>176</v>
      </c>
      <c r="AF722" s="81" t="str">
        <f t="shared" si="44"/>
        <v>Afridev Handpump</v>
      </c>
      <c r="AG722" s="72" t="s">
        <v>193</v>
      </c>
      <c r="AH722" s="72" t="s">
        <v>191</v>
      </c>
      <c r="AI722" s="72" t="s">
        <v>16432</v>
      </c>
      <c r="AL722" t="str">
        <f t="shared" si="45"/>
        <v>Protected</v>
      </c>
      <c r="AM722">
        <v>1999</v>
      </c>
      <c r="AN722" s="72" t="s">
        <v>191</v>
      </c>
      <c r="AQ722" t="str">
        <f t="shared" si="46"/>
        <v xml:space="preserve">Poor </v>
      </c>
      <c r="AR722" s="72" t="s">
        <v>194</v>
      </c>
      <c r="AU722" s="72" t="s">
        <v>195</v>
      </c>
      <c r="AV722" s="72" t="s">
        <v>194</v>
      </c>
      <c r="AY722" s="72" t="s">
        <v>191</v>
      </c>
      <c r="AZ722">
        <v>440</v>
      </c>
      <c r="BA722" s="72" t="s">
        <v>93</v>
      </c>
      <c r="BB722" s="72" t="s">
        <v>194</v>
      </c>
      <c r="BD722" s="72" t="s">
        <v>191</v>
      </c>
      <c r="BE722" s="73">
        <v>0.04</v>
      </c>
      <c r="BF722" s="72" t="s">
        <v>191</v>
      </c>
      <c r="BG722" s="72" t="s">
        <v>196</v>
      </c>
      <c r="BH722" s="72" t="s">
        <v>176</v>
      </c>
      <c r="BI722" s="81" t="str">
        <f t="shared" si="47"/>
        <v xml:space="preserve">Turbidity </v>
      </c>
      <c r="BJ722" s="72" t="s">
        <v>191</v>
      </c>
      <c r="BN722">
        <v>200</v>
      </c>
      <c r="BO722">
        <v>24</v>
      </c>
      <c r="BP722" s="72" t="s">
        <v>194</v>
      </c>
      <c r="BR722" s="72" t="s">
        <v>194</v>
      </c>
      <c r="BT722">
        <v>20</v>
      </c>
      <c r="BU722">
        <v>4</v>
      </c>
      <c r="BV722" s="72" t="s">
        <v>191</v>
      </c>
      <c r="BW722" s="72" t="s">
        <v>227</v>
      </c>
      <c r="BX722" t="s">
        <v>6948</v>
      </c>
    </row>
    <row r="723" spans="1:76" x14ac:dyDescent="0.45">
      <c r="A723" t="s">
        <v>6949</v>
      </c>
      <c r="B723" t="s">
        <v>176</v>
      </c>
      <c r="C723" t="s">
        <v>177</v>
      </c>
      <c r="D723" t="s">
        <v>6950</v>
      </c>
      <c r="E723" t="s">
        <v>6951</v>
      </c>
      <c r="F723" t="s">
        <v>6753</v>
      </c>
      <c r="G723">
        <v>9</v>
      </c>
      <c r="H723" s="72" t="s">
        <v>6316</v>
      </c>
      <c r="I723" s="72" t="s">
        <v>182</v>
      </c>
      <c r="J723" s="72" t="s">
        <v>183</v>
      </c>
      <c r="K723" s="72" t="s">
        <v>184</v>
      </c>
      <c r="L723" s="72" t="s">
        <v>1854</v>
      </c>
      <c r="M723" s="72" t="s">
        <v>1854</v>
      </c>
      <c r="N723" s="72"/>
      <c r="O723" s="72"/>
      <c r="P723" s="72" t="s">
        <v>6952</v>
      </c>
      <c r="Q723" s="72" t="s">
        <v>6953</v>
      </c>
      <c r="R723" s="72" t="s">
        <v>2274</v>
      </c>
      <c r="S723" s="72" t="s">
        <v>6954</v>
      </c>
      <c r="T723" s="72" t="s">
        <v>6955</v>
      </c>
      <c r="U723" s="72" t="s">
        <v>226</v>
      </c>
      <c r="V723" s="72" t="s">
        <v>176</v>
      </c>
      <c r="W723">
        <v>140</v>
      </c>
      <c r="X723">
        <v>140</v>
      </c>
      <c r="Y723">
        <v>0</v>
      </c>
      <c r="Z723">
        <v>700</v>
      </c>
      <c r="AA723">
        <v>700</v>
      </c>
      <c r="AB723">
        <v>0</v>
      </c>
      <c r="AC723" s="72" t="s">
        <v>191</v>
      </c>
      <c r="AD723" s="72" t="s">
        <v>192</v>
      </c>
      <c r="AE723" s="72" t="s">
        <v>176</v>
      </c>
      <c r="AF723" s="81" t="str">
        <f t="shared" si="44"/>
        <v>Afridev Handpump</v>
      </c>
      <c r="AG723" s="72" t="s">
        <v>193</v>
      </c>
      <c r="AH723" s="72" t="s">
        <v>191</v>
      </c>
      <c r="AI723" s="72" t="s">
        <v>16432</v>
      </c>
      <c r="AL723" t="str">
        <f t="shared" si="45"/>
        <v>Protected</v>
      </c>
      <c r="AM723">
        <v>2015</v>
      </c>
      <c r="AN723" s="72" t="s">
        <v>191</v>
      </c>
      <c r="AQ723" t="str">
        <f t="shared" si="46"/>
        <v xml:space="preserve">Normal </v>
      </c>
      <c r="AR723" s="72" t="s">
        <v>194</v>
      </c>
      <c r="AU723" s="72" t="s">
        <v>195</v>
      </c>
      <c r="AV723" s="72" t="s">
        <v>194</v>
      </c>
      <c r="AY723" s="72" t="s">
        <v>191</v>
      </c>
      <c r="AZ723">
        <v>440</v>
      </c>
      <c r="BA723" s="72" t="s">
        <v>93</v>
      </c>
      <c r="BB723" s="72" t="s">
        <v>194</v>
      </c>
      <c r="BD723" s="72" t="s">
        <v>191</v>
      </c>
      <c r="BE723" s="73">
        <v>0.08</v>
      </c>
      <c r="BF723" s="72" t="s">
        <v>191</v>
      </c>
      <c r="BG723" s="72" t="s">
        <v>196</v>
      </c>
      <c r="BH723" s="72" t="s">
        <v>176</v>
      </c>
      <c r="BI723" s="81" t="str">
        <f t="shared" si="47"/>
        <v xml:space="preserve">Turbidity </v>
      </c>
      <c r="BJ723" s="72" t="s">
        <v>191</v>
      </c>
      <c r="BN723">
        <v>63</v>
      </c>
      <c r="BO723">
        <v>24</v>
      </c>
      <c r="BP723" s="72" t="s">
        <v>194</v>
      </c>
      <c r="BR723" s="72" t="s">
        <v>194</v>
      </c>
      <c r="BT723">
        <v>20</v>
      </c>
      <c r="BU723">
        <v>4</v>
      </c>
      <c r="BV723" s="72" t="s">
        <v>191</v>
      </c>
      <c r="BW723" s="72" t="s">
        <v>197</v>
      </c>
      <c r="BX723" t="s">
        <v>6956</v>
      </c>
    </row>
    <row r="724" spans="1:76" x14ac:dyDescent="0.45">
      <c r="A724" t="s">
        <v>6957</v>
      </c>
      <c r="B724" t="s">
        <v>176</v>
      </c>
      <c r="C724" t="s">
        <v>216</v>
      </c>
      <c r="D724" t="s">
        <v>6958</v>
      </c>
      <c r="E724" t="s">
        <v>6959</v>
      </c>
      <c r="F724" t="s">
        <v>6960</v>
      </c>
      <c r="G724">
        <v>9</v>
      </c>
      <c r="H724" s="72" t="s">
        <v>6316</v>
      </c>
      <c r="I724" s="72" t="s">
        <v>182</v>
      </c>
      <c r="J724" s="72" t="s">
        <v>183</v>
      </c>
      <c r="K724" s="72" t="s">
        <v>825</v>
      </c>
      <c r="L724" s="72" t="s">
        <v>6039</v>
      </c>
      <c r="M724" s="72" t="s">
        <v>6102</v>
      </c>
      <c r="N724" s="72"/>
      <c r="O724" s="72"/>
      <c r="P724" s="72" t="s">
        <v>6961</v>
      </c>
      <c r="Q724" s="72" t="s">
        <v>6962</v>
      </c>
      <c r="R724" s="72" t="s">
        <v>6963</v>
      </c>
      <c r="S724" s="72" t="s">
        <v>6964</v>
      </c>
      <c r="T724" s="72"/>
      <c r="U724" s="72" t="s">
        <v>176</v>
      </c>
      <c r="V724" s="72" t="s">
        <v>6965</v>
      </c>
      <c r="W724">
        <v>270</v>
      </c>
      <c r="X724">
        <v>270</v>
      </c>
      <c r="Y724">
        <v>0</v>
      </c>
      <c r="Z724">
        <v>12</v>
      </c>
      <c r="AA724">
        <v>1350</v>
      </c>
      <c r="AB724">
        <v>0</v>
      </c>
      <c r="AC724" s="72" t="s">
        <v>191</v>
      </c>
      <c r="AD724" s="72" t="s">
        <v>176</v>
      </c>
      <c r="AE724" s="72" t="s">
        <v>4815</v>
      </c>
      <c r="AF724" s="81" t="str">
        <f t="shared" si="44"/>
        <v>Nira Pump</v>
      </c>
      <c r="AG724" s="72" t="s">
        <v>193</v>
      </c>
      <c r="AH724" s="72" t="s">
        <v>191</v>
      </c>
      <c r="AI724" s="72" t="s">
        <v>16432</v>
      </c>
      <c r="AL724" t="str">
        <f t="shared" si="45"/>
        <v>Protected</v>
      </c>
      <c r="AM724">
        <v>1983</v>
      </c>
      <c r="AN724" s="72" t="s">
        <v>191</v>
      </c>
      <c r="AQ724" t="str">
        <f t="shared" si="46"/>
        <v xml:space="preserve">Normal </v>
      </c>
      <c r="AR724" s="72" t="s">
        <v>194</v>
      </c>
      <c r="AU724" s="72" t="s">
        <v>195</v>
      </c>
      <c r="AV724" s="72" t="s">
        <v>194</v>
      </c>
      <c r="AY724" s="72" t="s">
        <v>191</v>
      </c>
      <c r="AZ724">
        <v>943</v>
      </c>
      <c r="BA724" s="72" t="s">
        <v>93</v>
      </c>
      <c r="BB724" s="72" t="s">
        <v>194</v>
      </c>
      <c r="BD724" s="72" t="s">
        <v>191</v>
      </c>
      <c r="BE724" s="73">
        <v>2.09</v>
      </c>
      <c r="BF724" s="72" t="s">
        <v>191</v>
      </c>
      <c r="BG724" s="72" t="s">
        <v>196</v>
      </c>
      <c r="BH724" s="72" t="s">
        <v>176</v>
      </c>
      <c r="BI724" s="81" t="str">
        <f t="shared" si="47"/>
        <v xml:space="preserve">Turbidity </v>
      </c>
      <c r="BJ724" s="72" t="s">
        <v>191</v>
      </c>
      <c r="BN724">
        <v>70</v>
      </c>
      <c r="BO724">
        <v>24</v>
      </c>
      <c r="BP724" s="72" t="s">
        <v>194</v>
      </c>
      <c r="BR724" s="72" t="s">
        <v>194</v>
      </c>
      <c r="BT724">
        <v>20</v>
      </c>
      <c r="BU724">
        <v>5</v>
      </c>
      <c r="BV724" s="72" t="s">
        <v>191</v>
      </c>
      <c r="BW724" s="72" t="s">
        <v>197</v>
      </c>
      <c r="BX724" t="s">
        <v>6966</v>
      </c>
    </row>
    <row r="725" spans="1:76" x14ac:dyDescent="0.45">
      <c r="A725" t="s">
        <v>6967</v>
      </c>
      <c r="B725" t="s">
        <v>176</v>
      </c>
      <c r="C725" t="s">
        <v>600</v>
      </c>
      <c r="D725" t="s">
        <v>6968</v>
      </c>
      <c r="E725" t="s">
        <v>6969</v>
      </c>
      <c r="F725" t="s">
        <v>6970</v>
      </c>
      <c r="G725">
        <v>9</v>
      </c>
      <c r="H725" s="72" t="s">
        <v>6316</v>
      </c>
      <c r="I725" s="72" t="s">
        <v>182</v>
      </c>
      <c r="J725" s="72" t="s">
        <v>183</v>
      </c>
      <c r="K725" s="72" t="s">
        <v>4744</v>
      </c>
      <c r="L725" s="72" t="s">
        <v>6888</v>
      </c>
      <c r="M725" s="72" t="s">
        <v>6888</v>
      </c>
      <c r="N725" s="72"/>
      <c r="O725" s="72"/>
      <c r="P725" s="72" t="s">
        <v>6971</v>
      </c>
      <c r="Q725" s="72" t="s">
        <v>6972</v>
      </c>
      <c r="R725" s="72" t="s">
        <v>4069</v>
      </c>
      <c r="S725" s="72" t="s">
        <v>6973</v>
      </c>
      <c r="T725" s="72" t="s">
        <v>6974</v>
      </c>
      <c r="U725" s="72" t="s">
        <v>226</v>
      </c>
      <c r="V725" s="72" t="s">
        <v>176</v>
      </c>
      <c r="W725">
        <v>280</v>
      </c>
      <c r="X725">
        <v>280</v>
      </c>
      <c r="Y725">
        <v>0</v>
      </c>
      <c r="Z725">
        <v>350</v>
      </c>
      <c r="AA725">
        <v>1400</v>
      </c>
      <c r="AB725">
        <v>1400</v>
      </c>
      <c r="AC725" s="72" t="s">
        <v>191</v>
      </c>
      <c r="AD725" s="72" t="s">
        <v>192</v>
      </c>
      <c r="AE725" s="72" t="s">
        <v>176</v>
      </c>
      <c r="AF725" s="81" t="str">
        <f t="shared" si="44"/>
        <v>Afridev Handpump</v>
      </c>
      <c r="AG725" s="72" t="s">
        <v>193</v>
      </c>
      <c r="AH725" s="72" t="s">
        <v>191</v>
      </c>
      <c r="AI725" s="72" t="s">
        <v>16432</v>
      </c>
      <c r="AL725" t="str">
        <f t="shared" si="45"/>
        <v>Protected</v>
      </c>
      <c r="AM725">
        <v>2013</v>
      </c>
      <c r="AN725" s="72" t="s">
        <v>191</v>
      </c>
      <c r="AQ725" t="str">
        <f t="shared" si="46"/>
        <v xml:space="preserve">Normal </v>
      </c>
      <c r="AR725" s="72" t="s">
        <v>191</v>
      </c>
      <c r="AS725">
        <v>3</v>
      </c>
      <c r="AT725">
        <v>7</v>
      </c>
      <c r="AU725" s="72" t="s">
        <v>195</v>
      </c>
      <c r="AV725" s="72" t="s">
        <v>194</v>
      </c>
      <c r="AY725" s="72" t="s">
        <v>191</v>
      </c>
      <c r="AZ725">
        <v>1331</v>
      </c>
      <c r="BA725" s="72" t="s">
        <v>93</v>
      </c>
      <c r="BB725" s="72" t="s">
        <v>194</v>
      </c>
      <c r="BD725" s="72" t="s">
        <v>191</v>
      </c>
      <c r="BE725" s="73">
        <v>1.77</v>
      </c>
      <c r="BF725" s="72" t="s">
        <v>191</v>
      </c>
      <c r="BG725" s="72" t="s">
        <v>196</v>
      </c>
      <c r="BH725" s="72" t="s">
        <v>176</v>
      </c>
      <c r="BI725" s="81" t="str">
        <f t="shared" si="47"/>
        <v xml:space="preserve">Turbidity </v>
      </c>
      <c r="BJ725" s="72" t="s">
        <v>191</v>
      </c>
      <c r="BN725">
        <v>59</v>
      </c>
      <c r="BO725">
        <v>24</v>
      </c>
      <c r="BP725" s="72" t="s">
        <v>194</v>
      </c>
      <c r="BR725" s="72" t="s">
        <v>194</v>
      </c>
      <c r="BT725">
        <v>20</v>
      </c>
      <c r="BU725">
        <v>6</v>
      </c>
      <c r="BV725" s="72" t="s">
        <v>191</v>
      </c>
      <c r="BW725" s="72" t="s">
        <v>197</v>
      </c>
      <c r="BX725" t="s">
        <v>6975</v>
      </c>
    </row>
    <row r="726" spans="1:76" x14ac:dyDescent="0.45">
      <c r="A726" t="s">
        <v>6976</v>
      </c>
      <c r="B726" t="s">
        <v>176</v>
      </c>
      <c r="C726" t="s">
        <v>177</v>
      </c>
      <c r="D726" t="s">
        <v>6977</v>
      </c>
      <c r="E726" t="s">
        <v>6978</v>
      </c>
      <c r="F726" t="s">
        <v>6979</v>
      </c>
      <c r="G726">
        <v>9</v>
      </c>
      <c r="H726" s="72" t="s">
        <v>6316</v>
      </c>
      <c r="I726" s="72" t="s">
        <v>182</v>
      </c>
      <c r="J726" s="72" t="s">
        <v>183</v>
      </c>
      <c r="K726" s="72" t="s">
        <v>184</v>
      </c>
      <c r="L726" s="72" t="s">
        <v>1854</v>
      </c>
      <c r="M726" s="72" t="s">
        <v>6980</v>
      </c>
      <c r="N726" s="72"/>
      <c r="O726" s="72"/>
      <c r="P726" s="72" t="s">
        <v>6981</v>
      </c>
      <c r="Q726" s="72" t="s">
        <v>6982</v>
      </c>
      <c r="R726" s="72" t="s">
        <v>5099</v>
      </c>
      <c r="S726" s="72" t="s">
        <v>6983</v>
      </c>
      <c r="T726" s="72" t="s">
        <v>6984</v>
      </c>
      <c r="U726" s="72" t="s">
        <v>226</v>
      </c>
      <c r="V726" s="72" t="s">
        <v>176</v>
      </c>
      <c r="W726">
        <v>70</v>
      </c>
      <c r="X726">
        <v>70</v>
      </c>
      <c r="Y726">
        <v>0</v>
      </c>
      <c r="Z726">
        <v>350</v>
      </c>
      <c r="AA726">
        <v>350</v>
      </c>
      <c r="AB726">
        <v>0</v>
      </c>
      <c r="AC726" s="72" t="s">
        <v>191</v>
      </c>
      <c r="AD726" s="72" t="s">
        <v>192</v>
      </c>
      <c r="AE726" s="72" t="s">
        <v>176</v>
      </c>
      <c r="AF726" s="81" t="str">
        <f t="shared" si="44"/>
        <v>Afridev Handpump</v>
      </c>
      <c r="AG726" s="72" t="s">
        <v>193</v>
      </c>
      <c r="AH726" s="72" t="s">
        <v>191</v>
      </c>
      <c r="AI726" s="72" t="s">
        <v>16432</v>
      </c>
      <c r="AL726" t="str">
        <f t="shared" si="45"/>
        <v>Protected</v>
      </c>
      <c r="AM726">
        <v>2015</v>
      </c>
      <c r="AN726" s="72" t="s">
        <v>191</v>
      </c>
      <c r="AQ726" t="str">
        <f t="shared" si="46"/>
        <v xml:space="preserve">Normal </v>
      </c>
      <c r="AR726" s="72" t="s">
        <v>194</v>
      </c>
      <c r="AU726" s="72" t="s">
        <v>195</v>
      </c>
      <c r="AV726" s="72" t="s">
        <v>194</v>
      </c>
      <c r="AY726" s="72" t="s">
        <v>191</v>
      </c>
      <c r="AZ726">
        <v>441</v>
      </c>
      <c r="BA726" s="72" t="s">
        <v>93</v>
      </c>
      <c r="BB726" s="72" t="s">
        <v>194</v>
      </c>
      <c r="BD726" s="72" t="s">
        <v>191</v>
      </c>
      <c r="BE726" s="73">
        <v>0.01</v>
      </c>
      <c r="BF726" s="72" t="s">
        <v>191</v>
      </c>
      <c r="BG726" s="72" t="s">
        <v>196</v>
      </c>
      <c r="BH726" s="72" t="s">
        <v>176</v>
      </c>
      <c r="BI726" s="81" t="str">
        <f t="shared" si="47"/>
        <v xml:space="preserve">Turbidity </v>
      </c>
      <c r="BJ726" s="72" t="s">
        <v>191</v>
      </c>
      <c r="BN726">
        <v>56</v>
      </c>
      <c r="BO726">
        <v>24</v>
      </c>
      <c r="BP726" s="72" t="s">
        <v>194</v>
      </c>
      <c r="BR726" s="72" t="s">
        <v>194</v>
      </c>
      <c r="BT726">
        <v>20</v>
      </c>
      <c r="BU726">
        <v>5</v>
      </c>
      <c r="BV726" s="72" t="s">
        <v>191</v>
      </c>
      <c r="BW726" s="72" t="s">
        <v>197</v>
      </c>
      <c r="BX726" t="s">
        <v>6985</v>
      </c>
    </row>
    <row r="727" spans="1:76" x14ac:dyDescent="0.45">
      <c r="A727" t="s">
        <v>6986</v>
      </c>
      <c r="B727" t="s">
        <v>176</v>
      </c>
      <c r="C727" t="s">
        <v>200</v>
      </c>
      <c r="D727" t="s">
        <v>6987</v>
      </c>
      <c r="E727" t="s">
        <v>6988</v>
      </c>
      <c r="F727" t="s">
        <v>6141</v>
      </c>
      <c r="G727">
        <v>9</v>
      </c>
      <c r="H727" s="72" t="s">
        <v>6316</v>
      </c>
      <c r="I727" s="72" t="s">
        <v>182</v>
      </c>
      <c r="J727" s="72" t="s">
        <v>183</v>
      </c>
      <c r="K727" s="72" t="s">
        <v>4888</v>
      </c>
      <c r="L727" s="72" t="s">
        <v>6781</v>
      </c>
      <c r="M727" s="72" t="s">
        <v>6790</v>
      </c>
      <c r="N727" s="72"/>
      <c r="O727" s="72"/>
      <c r="P727" s="72" t="s">
        <v>6989</v>
      </c>
      <c r="Q727" s="72" t="s">
        <v>6990</v>
      </c>
      <c r="R727" s="72" t="s">
        <v>6003</v>
      </c>
      <c r="S727" s="72" t="s">
        <v>6991</v>
      </c>
      <c r="T727" s="72" t="s">
        <v>6992</v>
      </c>
      <c r="U727" s="72" t="s">
        <v>478</v>
      </c>
      <c r="V727" s="72" t="s">
        <v>176</v>
      </c>
      <c r="W727">
        <v>230</v>
      </c>
      <c r="X727">
        <v>230</v>
      </c>
      <c r="Y727">
        <v>0</v>
      </c>
      <c r="Z727">
        <v>400</v>
      </c>
      <c r="AA727">
        <v>400</v>
      </c>
      <c r="AB727">
        <v>0</v>
      </c>
      <c r="AC727" s="72" t="s">
        <v>191</v>
      </c>
      <c r="AD727" s="72" t="s">
        <v>192</v>
      </c>
      <c r="AE727" s="72" t="s">
        <v>176</v>
      </c>
      <c r="AF727" s="81" t="str">
        <f t="shared" si="44"/>
        <v>Afridev Handpump</v>
      </c>
      <c r="AG727" s="72" t="s">
        <v>193</v>
      </c>
      <c r="AH727" s="72" t="s">
        <v>191</v>
      </c>
      <c r="AI727" s="72" t="s">
        <v>16432</v>
      </c>
      <c r="AL727" t="str">
        <f t="shared" si="45"/>
        <v>Protected</v>
      </c>
      <c r="AM727">
        <v>2005</v>
      </c>
      <c r="AN727" s="72" t="s">
        <v>194</v>
      </c>
      <c r="AO727" s="72" t="s">
        <v>549</v>
      </c>
      <c r="AP727" s="72" t="s">
        <v>176</v>
      </c>
      <c r="AQ727" t="str">
        <f t="shared" si="46"/>
        <v>Does not function Non functioning water point</v>
      </c>
      <c r="AR727" s="72" t="s">
        <v>194</v>
      </c>
      <c r="AU727" s="72" t="s">
        <v>194</v>
      </c>
      <c r="AV727" s="72" t="s">
        <v>194</v>
      </c>
      <c r="AY727" s="72" t="s">
        <v>194</v>
      </c>
      <c r="BB727" s="72" t="s">
        <v>194</v>
      </c>
      <c r="BD727" s="72" t="s">
        <v>194</v>
      </c>
      <c r="BE727"/>
      <c r="BF727" s="72" t="s">
        <v>194</v>
      </c>
      <c r="BG727" s="80" t="s">
        <v>196</v>
      </c>
      <c r="BI727" s="81" t="str">
        <f t="shared" si="47"/>
        <v xml:space="preserve">Turbidity </v>
      </c>
      <c r="BN727">
        <v>0</v>
      </c>
      <c r="BO727">
        <v>0</v>
      </c>
      <c r="BP727" s="72" t="s">
        <v>194</v>
      </c>
      <c r="BR727" s="72" t="s">
        <v>194</v>
      </c>
      <c r="BT727">
        <v>0</v>
      </c>
      <c r="BU727">
        <v>0</v>
      </c>
      <c r="BV727" s="72" t="s">
        <v>194</v>
      </c>
      <c r="BW727" s="72" t="s">
        <v>550</v>
      </c>
      <c r="BX727" t="s">
        <v>6993</v>
      </c>
    </row>
    <row r="728" spans="1:76" x14ac:dyDescent="0.45">
      <c r="A728" t="s">
        <v>6994</v>
      </c>
      <c r="B728" t="s">
        <v>176</v>
      </c>
      <c r="C728" t="s">
        <v>177</v>
      </c>
      <c r="D728" t="s">
        <v>6995</v>
      </c>
      <c r="E728" t="s">
        <v>6996</v>
      </c>
      <c r="F728" t="s">
        <v>3671</v>
      </c>
      <c r="G728">
        <v>9</v>
      </c>
      <c r="H728" s="72" t="s">
        <v>6316</v>
      </c>
      <c r="I728" s="72" t="s">
        <v>182</v>
      </c>
      <c r="J728" s="72" t="s">
        <v>183</v>
      </c>
      <c r="K728" s="72" t="s">
        <v>184</v>
      </c>
      <c r="L728" s="72" t="s">
        <v>1854</v>
      </c>
      <c r="M728" s="72" t="s">
        <v>6980</v>
      </c>
      <c r="N728" s="72"/>
      <c r="O728" s="72"/>
      <c r="P728" s="72" t="s">
        <v>6997</v>
      </c>
      <c r="Q728" s="72" t="s">
        <v>6998</v>
      </c>
      <c r="R728" s="72" t="s">
        <v>1816</v>
      </c>
      <c r="S728" s="72" t="s">
        <v>6999</v>
      </c>
      <c r="T728" s="72" t="s">
        <v>7000</v>
      </c>
      <c r="U728" s="72" t="s">
        <v>190</v>
      </c>
      <c r="V728" s="72" t="s">
        <v>176</v>
      </c>
      <c r="W728">
        <v>105</v>
      </c>
      <c r="X728">
        <v>105</v>
      </c>
      <c r="Y728">
        <v>0</v>
      </c>
      <c r="Z728">
        <v>525</v>
      </c>
      <c r="AA728">
        <v>525</v>
      </c>
      <c r="AB728">
        <v>0</v>
      </c>
      <c r="AC728" s="72" t="s">
        <v>191</v>
      </c>
      <c r="AD728" s="72" t="s">
        <v>192</v>
      </c>
      <c r="AE728" s="72" t="s">
        <v>176</v>
      </c>
      <c r="AF728" s="81" t="str">
        <f t="shared" si="44"/>
        <v>Afridev Handpump</v>
      </c>
      <c r="AG728" s="72" t="s">
        <v>193</v>
      </c>
      <c r="AH728" s="72" t="s">
        <v>191</v>
      </c>
      <c r="AI728" s="72" t="s">
        <v>16432</v>
      </c>
      <c r="AL728" t="str">
        <f t="shared" si="45"/>
        <v>Protected</v>
      </c>
      <c r="AM728">
        <v>2008</v>
      </c>
      <c r="AN728" s="72" t="s">
        <v>191</v>
      </c>
      <c r="AQ728" t="str">
        <f t="shared" si="46"/>
        <v xml:space="preserve">Normal </v>
      </c>
      <c r="AR728" s="72" t="s">
        <v>194</v>
      </c>
      <c r="AU728" s="72" t="s">
        <v>195</v>
      </c>
      <c r="AV728" s="72" t="s">
        <v>194</v>
      </c>
      <c r="AY728" s="72" t="s">
        <v>191</v>
      </c>
      <c r="AZ728">
        <v>442</v>
      </c>
      <c r="BA728" s="72" t="s">
        <v>93</v>
      </c>
      <c r="BB728" s="72" t="s">
        <v>194</v>
      </c>
      <c r="BD728" s="72" t="s">
        <v>191</v>
      </c>
      <c r="BE728" s="73">
        <v>0.1</v>
      </c>
      <c r="BF728" s="72" t="s">
        <v>191</v>
      </c>
      <c r="BG728" s="72" t="s">
        <v>196</v>
      </c>
      <c r="BH728" s="72" t="s">
        <v>176</v>
      </c>
      <c r="BI728" s="81" t="str">
        <f t="shared" si="47"/>
        <v xml:space="preserve">Turbidity </v>
      </c>
      <c r="BJ728" s="72" t="s">
        <v>191</v>
      </c>
      <c r="BN728">
        <v>77</v>
      </c>
      <c r="BO728">
        <v>24</v>
      </c>
      <c r="BP728" s="72" t="s">
        <v>194</v>
      </c>
      <c r="BR728" s="72" t="s">
        <v>194</v>
      </c>
      <c r="BT728">
        <v>20</v>
      </c>
      <c r="BU728">
        <v>4</v>
      </c>
      <c r="BV728" s="72" t="s">
        <v>191</v>
      </c>
      <c r="BW728" s="72" t="s">
        <v>197</v>
      </c>
      <c r="BX728" t="s">
        <v>7001</v>
      </c>
    </row>
    <row r="729" spans="1:76" x14ac:dyDescent="0.45">
      <c r="A729" t="s">
        <v>7002</v>
      </c>
      <c r="B729" t="s">
        <v>176</v>
      </c>
      <c r="C729" t="s">
        <v>600</v>
      </c>
      <c r="D729" t="s">
        <v>7003</v>
      </c>
      <c r="E729" t="s">
        <v>7004</v>
      </c>
      <c r="F729" t="s">
        <v>7005</v>
      </c>
      <c r="G729">
        <v>9</v>
      </c>
      <c r="H729" s="72" t="s">
        <v>6316</v>
      </c>
      <c r="I729" s="72" t="s">
        <v>182</v>
      </c>
      <c r="J729" s="72" t="s">
        <v>183</v>
      </c>
      <c r="K729" s="72" t="s">
        <v>4744</v>
      </c>
      <c r="L729" s="72" t="s">
        <v>6888</v>
      </c>
      <c r="M729" s="72" t="s">
        <v>6888</v>
      </c>
      <c r="N729" s="72"/>
      <c r="O729" s="72"/>
      <c r="P729" s="72" t="s">
        <v>7006</v>
      </c>
      <c r="Q729" s="72" t="s">
        <v>7007</v>
      </c>
      <c r="R729" s="72" t="s">
        <v>2358</v>
      </c>
      <c r="S729" s="72" t="s">
        <v>7008</v>
      </c>
      <c r="T729" s="72" t="s">
        <v>7009</v>
      </c>
      <c r="U729" s="72" t="s">
        <v>226</v>
      </c>
      <c r="V729" s="72" t="s">
        <v>176</v>
      </c>
      <c r="W729">
        <v>280</v>
      </c>
      <c r="X729">
        <v>280</v>
      </c>
      <c r="Y729">
        <v>0</v>
      </c>
      <c r="Z729">
        <v>30</v>
      </c>
      <c r="AA729">
        <v>1400</v>
      </c>
      <c r="AB729">
        <v>0</v>
      </c>
      <c r="AC729" s="72" t="s">
        <v>191</v>
      </c>
      <c r="AD729" s="72" t="s">
        <v>192</v>
      </c>
      <c r="AE729" s="72" t="s">
        <v>176</v>
      </c>
      <c r="AF729" s="81" t="str">
        <f t="shared" si="44"/>
        <v>Afridev Handpump</v>
      </c>
      <c r="AG729" s="72" t="s">
        <v>193</v>
      </c>
      <c r="AH729" s="72" t="s">
        <v>191</v>
      </c>
      <c r="AI729" s="72" t="s">
        <v>16432</v>
      </c>
      <c r="AL729" t="str">
        <f t="shared" si="45"/>
        <v>Protected</v>
      </c>
      <c r="AM729">
        <v>2013</v>
      </c>
      <c r="AN729" s="72" t="s">
        <v>191</v>
      </c>
      <c r="AQ729" t="str">
        <f t="shared" si="46"/>
        <v xml:space="preserve">Normal </v>
      </c>
      <c r="AR729" s="72" t="s">
        <v>191</v>
      </c>
      <c r="AS729">
        <v>3</v>
      </c>
      <c r="AT729">
        <v>30</v>
      </c>
      <c r="AU729" s="72" t="s">
        <v>195</v>
      </c>
      <c r="AV729" s="72" t="s">
        <v>194</v>
      </c>
      <c r="AY729" s="72" t="s">
        <v>191</v>
      </c>
      <c r="AZ729">
        <v>1332</v>
      </c>
      <c r="BA729" s="72" t="s">
        <v>93</v>
      </c>
      <c r="BB729" s="72" t="s">
        <v>194</v>
      </c>
      <c r="BD729" s="72" t="s">
        <v>191</v>
      </c>
      <c r="BE729" s="73">
        <v>2.67</v>
      </c>
      <c r="BF729" s="72" t="s">
        <v>191</v>
      </c>
      <c r="BG729" s="72" t="s">
        <v>196</v>
      </c>
      <c r="BH729" s="72" t="s">
        <v>176</v>
      </c>
      <c r="BI729" s="81" t="str">
        <f t="shared" si="47"/>
        <v xml:space="preserve">Turbidity </v>
      </c>
      <c r="BJ729" s="72" t="s">
        <v>191</v>
      </c>
      <c r="BN729">
        <v>76</v>
      </c>
      <c r="BO729">
        <v>24</v>
      </c>
      <c r="BP729" s="72" t="s">
        <v>194</v>
      </c>
      <c r="BR729" s="72" t="s">
        <v>194</v>
      </c>
      <c r="BT729">
        <v>20</v>
      </c>
      <c r="BU729">
        <v>6</v>
      </c>
      <c r="BV729" s="72" t="s">
        <v>191</v>
      </c>
      <c r="BW729" s="72" t="s">
        <v>197</v>
      </c>
      <c r="BX729" t="s">
        <v>7010</v>
      </c>
    </row>
    <row r="730" spans="1:76" x14ac:dyDescent="0.45">
      <c r="A730" t="s">
        <v>7011</v>
      </c>
      <c r="B730" t="s">
        <v>176</v>
      </c>
      <c r="C730" t="s">
        <v>736</v>
      </c>
      <c r="D730" t="s">
        <v>7012</v>
      </c>
      <c r="E730" t="s">
        <v>7013</v>
      </c>
      <c r="F730" t="s">
        <v>7014</v>
      </c>
      <c r="G730">
        <v>9</v>
      </c>
      <c r="H730" s="72" t="s">
        <v>6316</v>
      </c>
      <c r="I730" s="72" t="s">
        <v>182</v>
      </c>
      <c r="J730" s="72" t="s">
        <v>183</v>
      </c>
      <c r="K730" s="72" t="s">
        <v>4744</v>
      </c>
      <c r="L730" s="72" t="s">
        <v>6888</v>
      </c>
      <c r="M730" s="72" t="s">
        <v>6888</v>
      </c>
      <c r="N730" s="72"/>
      <c r="O730" s="72"/>
      <c r="P730" s="72" t="s">
        <v>7015</v>
      </c>
      <c r="Q730" s="72" t="s">
        <v>7016</v>
      </c>
      <c r="R730" s="72" t="s">
        <v>7017</v>
      </c>
      <c r="S730" s="72" t="s">
        <v>7018</v>
      </c>
      <c r="T730" s="72" t="s">
        <v>6938</v>
      </c>
      <c r="U730" s="72" t="s">
        <v>226</v>
      </c>
      <c r="V730" s="72" t="s">
        <v>176</v>
      </c>
      <c r="W730">
        <v>280</v>
      </c>
      <c r="X730">
        <v>280</v>
      </c>
      <c r="Y730">
        <v>0</v>
      </c>
      <c r="Z730">
        <v>100</v>
      </c>
      <c r="AA730">
        <v>1400</v>
      </c>
      <c r="AB730">
        <v>100</v>
      </c>
      <c r="AC730" s="72" t="s">
        <v>194</v>
      </c>
      <c r="AF730" s="81" t="str">
        <f t="shared" si="44"/>
        <v/>
      </c>
      <c r="AJ730" s="72" t="s">
        <v>867</v>
      </c>
      <c r="AK730" s="72" t="s">
        <v>176</v>
      </c>
      <c r="AL730" t="str">
        <f t="shared" si="45"/>
        <v>Unprotected well</v>
      </c>
      <c r="AQ730" t="str">
        <f t="shared" si="46"/>
        <v xml:space="preserve"> </v>
      </c>
      <c r="BE730"/>
      <c r="BI730" s="81" t="str">
        <f t="shared" si="47"/>
        <v xml:space="preserve"> </v>
      </c>
      <c r="BX730" t="s">
        <v>7019</v>
      </c>
    </row>
    <row r="731" spans="1:76" x14ac:dyDescent="0.45">
      <c r="A731" t="s">
        <v>7020</v>
      </c>
      <c r="B731" t="s">
        <v>176</v>
      </c>
      <c r="C731" t="s">
        <v>177</v>
      </c>
      <c r="D731" t="s">
        <v>7021</v>
      </c>
      <c r="E731" t="s">
        <v>7022</v>
      </c>
      <c r="F731" t="s">
        <v>7023</v>
      </c>
      <c r="G731">
        <v>9</v>
      </c>
      <c r="H731" s="72" t="s">
        <v>6316</v>
      </c>
      <c r="I731" s="72" t="s">
        <v>182</v>
      </c>
      <c r="J731" s="72" t="s">
        <v>183</v>
      </c>
      <c r="K731" s="72" t="s">
        <v>184</v>
      </c>
      <c r="L731" s="72" t="s">
        <v>3426</v>
      </c>
      <c r="M731" s="72" t="s">
        <v>3427</v>
      </c>
      <c r="N731" s="72"/>
      <c r="O731" s="72"/>
      <c r="P731" s="72" t="s">
        <v>7024</v>
      </c>
      <c r="Q731" s="72" t="s">
        <v>7025</v>
      </c>
      <c r="R731" s="72" t="s">
        <v>742</v>
      </c>
      <c r="S731" s="72" t="s">
        <v>7026</v>
      </c>
      <c r="T731" s="72" t="s">
        <v>7027</v>
      </c>
      <c r="U731" s="72" t="s">
        <v>251</v>
      </c>
      <c r="V731" s="72" t="s">
        <v>176</v>
      </c>
      <c r="W731">
        <v>170</v>
      </c>
      <c r="X731">
        <v>170</v>
      </c>
      <c r="Y731">
        <v>0</v>
      </c>
      <c r="Z731">
        <v>700</v>
      </c>
      <c r="AA731">
        <v>700</v>
      </c>
      <c r="AB731">
        <v>0</v>
      </c>
      <c r="AC731" s="72" t="s">
        <v>191</v>
      </c>
      <c r="AD731" s="72" t="s">
        <v>192</v>
      </c>
      <c r="AE731" s="72" t="s">
        <v>176</v>
      </c>
      <c r="AF731" s="81" t="str">
        <f t="shared" si="44"/>
        <v>Afridev Handpump</v>
      </c>
      <c r="AG731" s="72" t="s">
        <v>193</v>
      </c>
      <c r="AH731" s="72" t="s">
        <v>191</v>
      </c>
      <c r="AI731" s="72" t="s">
        <v>16432</v>
      </c>
      <c r="AL731" t="str">
        <f t="shared" si="45"/>
        <v>Protected</v>
      </c>
      <c r="AM731">
        <v>2000</v>
      </c>
      <c r="AN731" s="72" t="s">
        <v>191</v>
      </c>
      <c r="AQ731" t="str">
        <f t="shared" si="46"/>
        <v xml:space="preserve">Normal </v>
      </c>
      <c r="AR731" s="72" t="s">
        <v>194</v>
      </c>
      <c r="AU731" s="72" t="s">
        <v>195</v>
      </c>
      <c r="AV731" s="72" t="s">
        <v>194</v>
      </c>
      <c r="AY731" s="72" t="s">
        <v>191</v>
      </c>
      <c r="AZ731">
        <v>436</v>
      </c>
      <c r="BA731" s="72" t="s">
        <v>93</v>
      </c>
      <c r="BB731" s="72" t="s">
        <v>194</v>
      </c>
      <c r="BD731" s="72" t="s">
        <v>191</v>
      </c>
      <c r="BE731" s="73">
        <v>0.02</v>
      </c>
      <c r="BF731" s="72" t="s">
        <v>191</v>
      </c>
      <c r="BG731" s="72" t="s">
        <v>196</v>
      </c>
      <c r="BH731" s="72" t="s">
        <v>176</v>
      </c>
      <c r="BI731" s="81" t="str">
        <f t="shared" si="47"/>
        <v xml:space="preserve">Turbidity </v>
      </c>
      <c r="BJ731" s="72" t="s">
        <v>191</v>
      </c>
      <c r="BN731">
        <v>80</v>
      </c>
      <c r="BO731">
        <v>24</v>
      </c>
      <c r="BP731" s="72" t="s">
        <v>194</v>
      </c>
      <c r="BR731" s="72" t="s">
        <v>194</v>
      </c>
      <c r="BT731">
        <v>20</v>
      </c>
      <c r="BU731">
        <v>4</v>
      </c>
      <c r="BV731" s="72" t="s">
        <v>191</v>
      </c>
      <c r="BW731" s="72" t="s">
        <v>197</v>
      </c>
      <c r="BX731" t="s">
        <v>7028</v>
      </c>
    </row>
    <row r="732" spans="1:76" x14ac:dyDescent="0.45">
      <c r="A732" t="s">
        <v>7029</v>
      </c>
      <c r="B732" t="s">
        <v>176</v>
      </c>
      <c r="C732" t="s">
        <v>177</v>
      </c>
      <c r="D732" t="s">
        <v>7030</v>
      </c>
      <c r="E732" t="s">
        <v>7031</v>
      </c>
      <c r="F732" t="s">
        <v>750</v>
      </c>
      <c r="G732">
        <v>9</v>
      </c>
      <c r="H732" s="72" t="s">
        <v>6316</v>
      </c>
      <c r="I732" s="72" t="s">
        <v>182</v>
      </c>
      <c r="J732" s="72" t="s">
        <v>183</v>
      </c>
      <c r="K732" s="72" t="s">
        <v>184</v>
      </c>
      <c r="L732" s="72" t="s">
        <v>3426</v>
      </c>
      <c r="M732" s="72" t="s">
        <v>3427</v>
      </c>
      <c r="N732" s="72"/>
      <c r="O732" s="72"/>
      <c r="P732" s="72" t="s">
        <v>7032</v>
      </c>
      <c r="Q732" s="72" t="s">
        <v>7033</v>
      </c>
      <c r="R732" s="72" t="s">
        <v>620</v>
      </c>
      <c r="S732" s="72" t="s">
        <v>7034</v>
      </c>
      <c r="T732" s="72" t="s">
        <v>7035</v>
      </c>
      <c r="U732" s="72" t="s">
        <v>251</v>
      </c>
      <c r="V732" s="72" t="s">
        <v>176</v>
      </c>
      <c r="W732">
        <v>96</v>
      </c>
      <c r="X732">
        <v>96</v>
      </c>
      <c r="Y732">
        <v>0</v>
      </c>
      <c r="Z732">
        <v>490</v>
      </c>
      <c r="AA732">
        <v>490</v>
      </c>
      <c r="AB732">
        <v>0</v>
      </c>
      <c r="AC732" s="72" t="s">
        <v>191</v>
      </c>
      <c r="AD732" s="72" t="s">
        <v>192</v>
      </c>
      <c r="AE732" s="72" t="s">
        <v>176</v>
      </c>
      <c r="AF732" s="81" t="str">
        <f t="shared" si="44"/>
        <v>Afridev Handpump</v>
      </c>
      <c r="AG732" s="72" t="s">
        <v>193</v>
      </c>
      <c r="AH732" s="72" t="s">
        <v>191</v>
      </c>
      <c r="AI732" s="72" t="s">
        <v>16432</v>
      </c>
      <c r="AL732" t="str">
        <f t="shared" si="45"/>
        <v>Protected</v>
      </c>
      <c r="AM732">
        <v>1996</v>
      </c>
      <c r="AN732" s="72" t="s">
        <v>191</v>
      </c>
      <c r="AQ732" t="str">
        <f t="shared" si="46"/>
        <v xml:space="preserve">Normal </v>
      </c>
      <c r="AR732" s="72" t="s">
        <v>194</v>
      </c>
      <c r="AU732" s="72" t="s">
        <v>195</v>
      </c>
      <c r="AV732" s="72" t="s">
        <v>194</v>
      </c>
      <c r="AY732" s="72" t="s">
        <v>191</v>
      </c>
      <c r="AZ732">
        <v>435</v>
      </c>
      <c r="BA732" s="72" t="s">
        <v>93</v>
      </c>
      <c r="BB732" s="72" t="s">
        <v>194</v>
      </c>
      <c r="BD732" s="72" t="s">
        <v>191</v>
      </c>
      <c r="BE732" s="73">
        <v>0.03</v>
      </c>
      <c r="BF732" s="72" t="s">
        <v>191</v>
      </c>
      <c r="BG732" s="72" t="s">
        <v>196</v>
      </c>
      <c r="BH732" s="72" t="s">
        <v>176</v>
      </c>
      <c r="BI732" s="81" t="str">
        <f t="shared" si="47"/>
        <v xml:space="preserve">Turbidity </v>
      </c>
      <c r="BJ732" s="72" t="s">
        <v>191</v>
      </c>
      <c r="BN732">
        <v>70</v>
      </c>
      <c r="BO732">
        <v>24</v>
      </c>
      <c r="BP732" s="72" t="s">
        <v>194</v>
      </c>
      <c r="BR732" s="72" t="s">
        <v>194</v>
      </c>
      <c r="BT732">
        <v>20</v>
      </c>
      <c r="BU732">
        <v>4</v>
      </c>
      <c r="BV732" s="72" t="s">
        <v>191</v>
      </c>
      <c r="BW732" s="72" t="s">
        <v>197</v>
      </c>
      <c r="BX732" t="s">
        <v>7036</v>
      </c>
    </row>
    <row r="733" spans="1:76" x14ac:dyDescent="0.45">
      <c r="A733" t="s">
        <v>7037</v>
      </c>
      <c r="B733" t="s">
        <v>176</v>
      </c>
      <c r="C733" t="s">
        <v>663</v>
      </c>
      <c r="D733" t="s">
        <v>7038</v>
      </c>
      <c r="E733" t="s">
        <v>7039</v>
      </c>
      <c r="F733" t="s">
        <v>7040</v>
      </c>
      <c r="G733">
        <v>9</v>
      </c>
      <c r="H733" s="72" t="s">
        <v>6316</v>
      </c>
      <c r="I733" s="72" t="s">
        <v>182</v>
      </c>
      <c r="J733" s="72" t="s">
        <v>183</v>
      </c>
      <c r="K733" s="72" t="s">
        <v>4744</v>
      </c>
      <c r="L733" s="72" t="s">
        <v>6888</v>
      </c>
      <c r="M733" s="72" t="s">
        <v>6889</v>
      </c>
      <c r="N733" s="72"/>
      <c r="O733" s="72"/>
      <c r="P733" s="72" t="s">
        <v>7041</v>
      </c>
      <c r="Q733" s="72" t="s">
        <v>7042</v>
      </c>
      <c r="R733" s="72" t="s">
        <v>3981</v>
      </c>
      <c r="S733" s="72" t="s">
        <v>7043</v>
      </c>
      <c r="T733" s="72" t="s">
        <v>6889</v>
      </c>
      <c r="U733" s="72" t="s">
        <v>251</v>
      </c>
      <c r="V733" s="72" t="s">
        <v>176</v>
      </c>
      <c r="W733">
        <v>143</v>
      </c>
      <c r="X733">
        <v>143</v>
      </c>
      <c r="Y733">
        <v>0</v>
      </c>
      <c r="Z733">
        <v>355</v>
      </c>
      <c r="AA733">
        <v>355</v>
      </c>
      <c r="AB733">
        <v>0</v>
      </c>
      <c r="AC733" s="72" t="s">
        <v>191</v>
      </c>
      <c r="AD733" s="72" t="s">
        <v>192</v>
      </c>
      <c r="AE733" s="72" t="s">
        <v>176</v>
      </c>
      <c r="AF733" s="81" t="str">
        <f t="shared" si="44"/>
        <v>Afridev Handpump</v>
      </c>
      <c r="AG733" s="72" t="s">
        <v>193</v>
      </c>
      <c r="AH733" s="72" t="s">
        <v>194</v>
      </c>
      <c r="AI733" s="72" t="s">
        <v>16433</v>
      </c>
      <c r="AL733" t="str">
        <f t="shared" si="45"/>
        <v>Unprotected</v>
      </c>
      <c r="AM733">
        <v>1997</v>
      </c>
      <c r="AN733" s="72" t="s">
        <v>191</v>
      </c>
      <c r="AQ733" t="str">
        <f t="shared" si="46"/>
        <v xml:space="preserve">Poor </v>
      </c>
      <c r="AR733" s="72" t="s">
        <v>191</v>
      </c>
      <c r="AS733">
        <v>2</v>
      </c>
      <c r="AT733">
        <v>3</v>
      </c>
      <c r="AU733" s="72" t="s">
        <v>195</v>
      </c>
      <c r="AV733" s="72" t="s">
        <v>194</v>
      </c>
      <c r="AY733" s="72" t="s">
        <v>191</v>
      </c>
      <c r="AZ733">
        <v>237</v>
      </c>
      <c r="BA733" s="72" t="s">
        <v>93</v>
      </c>
      <c r="BB733" s="72" t="s">
        <v>194</v>
      </c>
      <c r="BD733" s="72" t="s">
        <v>191</v>
      </c>
      <c r="BE733" s="73">
        <v>0.28000000000000003</v>
      </c>
      <c r="BF733" s="72" t="s">
        <v>191</v>
      </c>
      <c r="BG733" s="72" t="s">
        <v>196</v>
      </c>
      <c r="BH733" s="72" t="s">
        <v>176</v>
      </c>
      <c r="BI733" s="81" t="str">
        <f t="shared" si="47"/>
        <v xml:space="preserve">Turbidity </v>
      </c>
      <c r="BJ733" s="72" t="s">
        <v>191</v>
      </c>
      <c r="BN733">
        <v>72</v>
      </c>
      <c r="BO733">
        <v>24</v>
      </c>
      <c r="BP733" s="72" t="s">
        <v>194</v>
      </c>
      <c r="BR733" s="72" t="s">
        <v>194</v>
      </c>
      <c r="BT733">
        <v>20</v>
      </c>
      <c r="BU733">
        <v>4</v>
      </c>
      <c r="BV733" s="72" t="s">
        <v>191</v>
      </c>
      <c r="BW733" s="72" t="s">
        <v>227</v>
      </c>
      <c r="BX733" t="s">
        <v>7044</v>
      </c>
    </row>
    <row r="734" spans="1:76" x14ac:dyDescent="0.45">
      <c r="A734" t="s">
        <v>7045</v>
      </c>
      <c r="B734" t="s">
        <v>176</v>
      </c>
      <c r="C734" t="s">
        <v>177</v>
      </c>
      <c r="D734" t="s">
        <v>7046</v>
      </c>
      <c r="E734" t="s">
        <v>7047</v>
      </c>
      <c r="F734" t="s">
        <v>2242</v>
      </c>
      <c r="G734">
        <v>9</v>
      </c>
      <c r="H734" s="72" t="s">
        <v>6316</v>
      </c>
      <c r="I734" s="72" t="s">
        <v>182</v>
      </c>
      <c r="J734" s="72" t="s">
        <v>183</v>
      </c>
      <c r="K734" s="72" t="s">
        <v>184</v>
      </c>
      <c r="L734" s="72" t="s">
        <v>184</v>
      </c>
      <c r="M734" s="72" t="s">
        <v>3184</v>
      </c>
      <c r="N734" s="72"/>
      <c r="O734" s="72"/>
      <c r="P734" s="72" t="s">
        <v>7048</v>
      </c>
      <c r="Q734" s="72" t="s">
        <v>7049</v>
      </c>
      <c r="R734" s="72" t="s">
        <v>1858</v>
      </c>
      <c r="S734" s="72" t="s">
        <v>7050</v>
      </c>
      <c r="T734" s="72" t="s">
        <v>7051</v>
      </c>
      <c r="U734" s="72" t="s">
        <v>251</v>
      </c>
      <c r="V734" s="72" t="s">
        <v>176</v>
      </c>
      <c r="W734">
        <v>75</v>
      </c>
      <c r="X734">
        <v>75</v>
      </c>
      <c r="Y734">
        <v>0</v>
      </c>
      <c r="Z734">
        <v>375</v>
      </c>
      <c r="AA734">
        <v>375</v>
      </c>
      <c r="AB734">
        <v>0</v>
      </c>
      <c r="AC734" s="72" t="s">
        <v>191</v>
      </c>
      <c r="AD734" s="72" t="s">
        <v>192</v>
      </c>
      <c r="AE734" s="72" t="s">
        <v>176</v>
      </c>
      <c r="AF734" s="81" t="str">
        <f t="shared" si="44"/>
        <v>Afridev Handpump</v>
      </c>
      <c r="AG734" s="72" t="s">
        <v>193</v>
      </c>
      <c r="AH734" s="72" t="s">
        <v>191</v>
      </c>
      <c r="AI734" s="72" t="s">
        <v>16432</v>
      </c>
      <c r="AL734" t="str">
        <f t="shared" si="45"/>
        <v>Protected</v>
      </c>
      <c r="AM734">
        <v>2007</v>
      </c>
      <c r="AN734" s="72" t="s">
        <v>191</v>
      </c>
      <c r="AQ734" t="str">
        <f t="shared" si="46"/>
        <v xml:space="preserve">Poor </v>
      </c>
      <c r="AR734" s="72" t="s">
        <v>191</v>
      </c>
      <c r="AS734">
        <v>2</v>
      </c>
      <c r="AT734">
        <v>30</v>
      </c>
      <c r="AU734" s="72" t="s">
        <v>195</v>
      </c>
      <c r="AV734" s="72" t="s">
        <v>194</v>
      </c>
      <c r="AY734" s="72" t="s">
        <v>191</v>
      </c>
      <c r="AZ734">
        <v>451</v>
      </c>
      <c r="BA734" s="72" t="s">
        <v>93</v>
      </c>
      <c r="BB734" s="72" t="s">
        <v>194</v>
      </c>
      <c r="BD734" s="72" t="s">
        <v>191</v>
      </c>
      <c r="BE734" s="73">
        <v>0.77</v>
      </c>
      <c r="BF734" s="72" t="s">
        <v>191</v>
      </c>
      <c r="BG734" s="72" t="s">
        <v>196</v>
      </c>
      <c r="BH734" s="72" t="s">
        <v>176</v>
      </c>
      <c r="BI734" s="81" t="str">
        <f t="shared" si="47"/>
        <v xml:space="preserve">Turbidity </v>
      </c>
      <c r="BJ734" s="72" t="s">
        <v>191</v>
      </c>
      <c r="BN734">
        <v>220</v>
      </c>
      <c r="BO734">
        <v>12</v>
      </c>
      <c r="BP734" s="72" t="s">
        <v>194</v>
      </c>
      <c r="BR734" s="72" t="s">
        <v>194</v>
      </c>
      <c r="BT734">
        <v>20</v>
      </c>
      <c r="BU734">
        <v>3</v>
      </c>
      <c r="BV734" s="72" t="s">
        <v>194</v>
      </c>
      <c r="BW734" s="72" t="s">
        <v>227</v>
      </c>
      <c r="BX734" t="s">
        <v>7052</v>
      </c>
    </row>
    <row r="735" spans="1:76" x14ac:dyDescent="0.45">
      <c r="A735" t="s">
        <v>7053</v>
      </c>
      <c r="B735" t="s">
        <v>176</v>
      </c>
      <c r="C735" t="s">
        <v>177</v>
      </c>
      <c r="D735" t="s">
        <v>7054</v>
      </c>
      <c r="E735" t="s">
        <v>7055</v>
      </c>
      <c r="F735" t="s">
        <v>1970</v>
      </c>
      <c r="G735">
        <v>9</v>
      </c>
      <c r="H735" s="72" t="s">
        <v>6316</v>
      </c>
      <c r="I735" s="72" t="s">
        <v>182</v>
      </c>
      <c r="J735" s="72" t="s">
        <v>183</v>
      </c>
      <c r="K735" s="72" t="s">
        <v>184</v>
      </c>
      <c r="L735" s="72" t="s">
        <v>3297</v>
      </c>
      <c r="M735" s="72" t="s">
        <v>7056</v>
      </c>
      <c r="N735" s="72"/>
      <c r="O735" s="72"/>
      <c r="P735" s="72" t="s">
        <v>7057</v>
      </c>
      <c r="Q735" s="72" t="s">
        <v>7058</v>
      </c>
      <c r="R735" s="72" t="s">
        <v>802</v>
      </c>
      <c r="S735" s="72" t="s">
        <v>7059</v>
      </c>
      <c r="T735" s="72" t="s">
        <v>7060</v>
      </c>
      <c r="U735" s="72" t="s">
        <v>251</v>
      </c>
      <c r="V735" s="72" t="s">
        <v>176</v>
      </c>
      <c r="W735">
        <v>105</v>
      </c>
      <c r="X735">
        <v>105</v>
      </c>
      <c r="Y735">
        <v>0</v>
      </c>
      <c r="Z735">
        <v>525</v>
      </c>
      <c r="AA735">
        <v>525</v>
      </c>
      <c r="AB735">
        <v>0</v>
      </c>
      <c r="AC735" s="72" t="s">
        <v>191</v>
      </c>
      <c r="AD735" s="72" t="s">
        <v>192</v>
      </c>
      <c r="AE735" s="72" t="s">
        <v>176</v>
      </c>
      <c r="AF735" s="81" t="str">
        <f t="shared" si="44"/>
        <v>Afridev Handpump</v>
      </c>
      <c r="AG735" s="72" t="s">
        <v>193</v>
      </c>
      <c r="AH735" s="72" t="s">
        <v>191</v>
      </c>
      <c r="AI735" s="72" t="s">
        <v>16432</v>
      </c>
      <c r="AL735" t="str">
        <f t="shared" si="45"/>
        <v>Protected</v>
      </c>
      <c r="AM735">
        <v>2013</v>
      </c>
      <c r="AN735" s="72" t="s">
        <v>191</v>
      </c>
      <c r="AQ735" t="str">
        <f t="shared" si="46"/>
        <v xml:space="preserve">Normal </v>
      </c>
      <c r="AR735" s="72" t="s">
        <v>194</v>
      </c>
      <c r="AU735" s="72" t="s">
        <v>195</v>
      </c>
      <c r="AV735" s="72" t="s">
        <v>194</v>
      </c>
      <c r="AY735" s="72" t="s">
        <v>191</v>
      </c>
      <c r="AZ735">
        <v>450</v>
      </c>
      <c r="BA735" s="72" t="s">
        <v>93</v>
      </c>
      <c r="BB735" s="72" t="s">
        <v>194</v>
      </c>
      <c r="BD735" s="72" t="s">
        <v>191</v>
      </c>
      <c r="BE735" s="73">
        <v>0.13</v>
      </c>
      <c r="BF735" s="72" t="s">
        <v>191</v>
      </c>
      <c r="BG735" s="72" t="s">
        <v>196</v>
      </c>
      <c r="BH735" s="72" t="s">
        <v>176</v>
      </c>
      <c r="BI735" s="81" t="str">
        <f t="shared" si="47"/>
        <v xml:space="preserve">Turbidity </v>
      </c>
      <c r="BJ735" s="72" t="s">
        <v>191</v>
      </c>
      <c r="BN735">
        <v>63</v>
      </c>
      <c r="BO735">
        <v>24</v>
      </c>
      <c r="BP735" s="72" t="s">
        <v>194</v>
      </c>
      <c r="BR735" s="72" t="s">
        <v>194</v>
      </c>
      <c r="BT735">
        <v>20</v>
      </c>
      <c r="BU735">
        <v>4</v>
      </c>
      <c r="BV735" s="72" t="s">
        <v>191</v>
      </c>
      <c r="BW735" s="72" t="s">
        <v>197</v>
      </c>
      <c r="BX735" t="s">
        <v>7061</v>
      </c>
    </row>
    <row r="736" spans="1:76" x14ac:dyDescent="0.45">
      <c r="A736" t="s">
        <v>7062</v>
      </c>
      <c r="B736" t="s">
        <v>176</v>
      </c>
      <c r="C736" t="s">
        <v>736</v>
      </c>
      <c r="D736" t="s">
        <v>7063</v>
      </c>
      <c r="E736" t="s">
        <v>7064</v>
      </c>
      <c r="F736" t="s">
        <v>7065</v>
      </c>
      <c r="G736">
        <v>9</v>
      </c>
      <c r="H736" s="72" t="s">
        <v>6316</v>
      </c>
      <c r="I736" s="72" t="s">
        <v>182</v>
      </c>
      <c r="J736" s="72" t="s">
        <v>183</v>
      </c>
      <c r="K736" s="72" t="s">
        <v>4744</v>
      </c>
      <c r="L736" s="72" t="s">
        <v>6888</v>
      </c>
      <c r="M736" s="72" t="s">
        <v>6888</v>
      </c>
      <c r="N736" s="72"/>
      <c r="O736" s="72"/>
      <c r="P736" s="72" t="s">
        <v>7066</v>
      </c>
      <c r="Q736" s="72" t="s">
        <v>7067</v>
      </c>
      <c r="R736" s="72" t="s">
        <v>7068</v>
      </c>
      <c r="S736" s="72" t="s">
        <v>7069</v>
      </c>
      <c r="T736" s="72" t="s">
        <v>6920</v>
      </c>
      <c r="U736" s="72" t="s">
        <v>226</v>
      </c>
      <c r="V736" s="72" t="s">
        <v>176</v>
      </c>
      <c r="W736">
        <v>280</v>
      </c>
      <c r="X736">
        <v>280</v>
      </c>
      <c r="Y736">
        <v>0</v>
      </c>
      <c r="Z736">
        <v>525</v>
      </c>
      <c r="AA736">
        <v>1400</v>
      </c>
      <c r="AB736">
        <v>0</v>
      </c>
      <c r="AC736" s="72" t="s">
        <v>191</v>
      </c>
      <c r="AD736" s="72" t="s">
        <v>192</v>
      </c>
      <c r="AE736" s="72" t="s">
        <v>176</v>
      </c>
      <c r="AF736" s="81" t="str">
        <f t="shared" si="44"/>
        <v>Afridev Handpump</v>
      </c>
      <c r="AG736" s="72" t="s">
        <v>193</v>
      </c>
      <c r="AH736" s="72" t="s">
        <v>191</v>
      </c>
      <c r="AI736" s="72" t="s">
        <v>16432</v>
      </c>
      <c r="AL736" t="str">
        <f t="shared" si="45"/>
        <v>Protected</v>
      </c>
      <c r="AM736">
        <v>2006</v>
      </c>
      <c r="AN736" s="72" t="s">
        <v>191</v>
      </c>
      <c r="AQ736" t="str">
        <f t="shared" si="46"/>
        <v xml:space="preserve">Normal </v>
      </c>
      <c r="AR736" s="72" t="s">
        <v>194</v>
      </c>
      <c r="AU736" s="72" t="s">
        <v>195</v>
      </c>
      <c r="AV736" s="72" t="s">
        <v>194</v>
      </c>
      <c r="AY736" s="72" t="s">
        <v>191</v>
      </c>
      <c r="AZ736">
        <v>533</v>
      </c>
      <c r="BA736" s="72" t="s">
        <v>93</v>
      </c>
      <c r="BB736" s="72" t="s">
        <v>194</v>
      </c>
      <c r="BD736" s="72" t="s">
        <v>191</v>
      </c>
      <c r="BE736" s="73">
        <v>0.53</v>
      </c>
      <c r="BF736" s="72" t="s">
        <v>191</v>
      </c>
      <c r="BG736" s="72" t="s">
        <v>196</v>
      </c>
      <c r="BH736" s="72" t="s">
        <v>176</v>
      </c>
      <c r="BI736" s="81" t="str">
        <f t="shared" si="47"/>
        <v xml:space="preserve">Turbidity </v>
      </c>
      <c r="BJ736" s="72" t="s">
        <v>191</v>
      </c>
      <c r="BN736">
        <v>51</v>
      </c>
      <c r="BO736">
        <v>24</v>
      </c>
      <c r="BP736" s="72" t="s">
        <v>194</v>
      </c>
      <c r="BR736" s="72" t="s">
        <v>194</v>
      </c>
      <c r="BT736">
        <v>25</v>
      </c>
      <c r="BU736">
        <v>125</v>
      </c>
      <c r="BV736" s="72" t="s">
        <v>191</v>
      </c>
      <c r="BW736" s="72" t="s">
        <v>197</v>
      </c>
      <c r="BX736" t="s">
        <v>7070</v>
      </c>
    </row>
    <row r="737" spans="1:76" x14ac:dyDescent="0.45">
      <c r="A737" t="s">
        <v>7071</v>
      </c>
      <c r="B737" t="s">
        <v>176</v>
      </c>
      <c r="C737" t="s">
        <v>880</v>
      </c>
      <c r="D737" t="s">
        <v>7072</v>
      </c>
      <c r="E737" t="s">
        <v>7073</v>
      </c>
      <c r="F737" t="s">
        <v>4685</v>
      </c>
      <c r="G737">
        <v>9</v>
      </c>
      <c r="H737" s="72" t="s">
        <v>6316</v>
      </c>
      <c r="I737" s="72" t="s">
        <v>182</v>
      </c>
      <c r="J737" s="72" t="s">
        <v>183</v>
      </c>
      <c r="K737" s="72" t="s">
        <v>4888</v>
      </c>
      <c r="L737" s="72" t="s">
        <v>6346</v>
      </c>
      <c r="M737" s="72" t="s">
        <v>7074</v>
      </c>
      <c r="N737" s="72"/>
      <c r="O737" s="72"/>
      <c r="P737" s="72" t="s">
        <v>7075</v>
      </c>
      <c r="Q737" s="72" t="s">
        <v>7076</v>
      </c>
      <c r="R737" s="72" t="s">
        <v>1885</v>
      </c>
      <c r="S737" s="72" t="s">
        <v>7077</v>
      </c>
      <c r="T737" s="72" t="s">
        <v>7078</v>
      </c>
      <c r="U737" s="72" t="s">
        <v>251</v>
      </c>
      <c r="V737" s="72" t="s">
        <v>176</v>
      </c>
      <c r="W737">
        <v>60</v>
      </c>
      <c r="X737">
        <v>60</v>
      </c>
      <c r="Y737">
        <v>60</v>
      </c>
      <c r="Z737">
        <v>300</v>
      </c>
      <c r="AA737">
        <v>300</v>
      </c>
      <c r="AB737">
        <v>0</v>
      </c>
      <c r="AC737" s="72" t="s">
        <v>191</v>
      </c>
      <c r="AD737" s="72" t="s">
        <v>192</v>
      </c>
      <c r="AE737" s="72" t="s">
        <v>176</v>
      </c>
      <c r="AF737" s="81" t="str">
        <f t="shared" si="44"/>
        <v>Afridev Handpump</v>
      </c>
      <c r="AG737" s="72" t="s">
        <v>193</v>
      </c>
      <c r="AH737" s="72" t="s">
        <v>191</v>
      </c>
      <c r="AI737" s="72" t="s">
        <v>16432</v>
      </c>
      <c r="AL737" t="str">
        <f t="shared" si="45"/>
        <v>Protected</v>
      </c>
      <c r="AM737">
        <v>2001</v>
      </c>
      <c r="AN737" s="72" t="s">
        <v>194</v>
      </c>
      <c r="AO737" s="72" t="s">
        <v>549</v>
      </c>
      <c r="AP737" s="72" t="s">
        <v>176</v>
      </c>
      <c r="AQ737" t="str">
        <f t="shared" si="46"/>
        <v>Does not function Non functioning water point</v>
      </c>
      <c r="AR737" s="72" t="s">
        <v>194</v>
      </c>
      <c r="AU737" s="72" t="s">
        <v>194</v>
      </c>
      <c r="AV737" s="72" t="s">
        <v>194</v>
      </c>
      <c r="AY737" s="72" t="s">
        <v>194</v>
      </c>
      <c r="BB737" s="72" t="s">
        <v>194</v>
      </c>
      <c r="BD737" s="72" t="s">
        <v>194</v>
      </c>
      <c r="BE737"/>
      <c r="BF737" s="72" t="s">
        <v>194</v>
      </c>
      <c r="BG737" s="80" t="s">
        <v>196</v>
      </c>
      <c r="BI737" s="81" t="str">
        <f t="shared" si="47"/>
        <v xml:space="preserve">Turbidity </v>
      </c>
      <c r="BN737">
        <v>60</v>
      </c>
      <c r="BO737">
        <v>24</v>
      </c>
      <c r="BP737" s="72" t="s">
        <v>194</v>
      </c>
      <c r="BR737" s="72" t="s">
        <v>194</v>
      </c>
      <c r="BT737">
        <v>40</v>
      </c>
      <c r="BU737">
        <v>5</v>
      </c>
      <c r="BV737" s="72" t="s">
        <v>191</v>
      </c>
      <c r="BW737" s="72" t="s">
        <v>550</v>
      </c>
      <c r="BX737" t="s">
        <v>7079</v>
      </c>
    </row>
    <row r="738" spans="1:76" x14ac:dyDescent="0.45">
      <c r="A738" t="s">
        <v>7080</v>
      </c>
      <c r="B738" t="s">
        <v>176</v>
      </c>
      <c r="C738" t="s">
        <v>880</v>
      </c>
      <c r="D738" t="s">
        <v>7081</v>
      </c>
      <c r="E738" t="s">
        <v>7082</v>
      </c>
      <c r="F738" t="s">
        <v>7083</v>
      </c>
      <c r="G738">
        <v>9</v>
      </c>
      <c r="H738" s="72" t="s">
        <v>6316</v>
      </c>
      <c r="I738" s="72" t="s">
        <v>182</v>
      </c>
      <c r="J738" s="72" t="s">
        <v>183</v>
      </c>
      <c r="K738" s="72" t="s">
        <v>4888</v>
      </c>
      <c r="L738" s="72" t="s">
        <v>6346</v>
      </c>
      <c r="M738" s="72" t="s">
        <v>7074</v>
      </c>
      <c r="N738" s="72"/>
      <c r="O738" s="72"/>
      <c r="P738" s="72" t="s">
        <v>7084</v>
      </c>
      <c r="Q738" s="72" t="s">
        <v>7085</v>
      </c>
      <c r="R738" s="72" t="s">
        <v>2247</v>
      </c>
      <c r="S738" s="72" t="s">
        <v>7086</v>
      </c>
      <c r="T738" s="72" t="s">
        <v>7087</v>
      </c>
      <c r="U738" s="72" t="s">
        <v>176</v>
      </c>
      <c r="V738" s="72" t="s">
        <v>1628</v>
      </c>
      <c r="W738">
        <v>70</v>
      </c>
      <c r="X738">
        <v>70</v>
      </c>
      <c r="Y738">
        <v>0</v>
      </c>
      <c r="Z738">
        <v>350</v>
      </c>
      <c r="AA738">
        <v>350</v>
      </c>
      <c r="AB738">
        <v>0</v>
      </c>
      <c r="AC738" s="72" t="s">
        <v>191</v>
      </c>
      <c r="AD738" s="72" t="s">
        <v>192</v>
      </c>
      <c r="AE738" s="72" t="s">
        <v>176</v>
      </c>
      <c r="AF738" s="81" t="str">
        <f t="shared" si="44"/>
        <v>Afridev Handpump</v>
      </c>
      <c r="AG738" s="72" t="s">
        <v>193</v>
      </c>
      <c r="AH738" s="72" t="s">
        <v>191</v>
      </c>
      <c r="AI738" s="72" t="s">
        <v>16432</v>
      </c>
      <c r="AL738" t="str">
        <f t="shared" si="45"/>
        <v>Protected</v>
      </c>
      <c r="AM738">
        <v>2004</v>
      </c>
      <c r="AN738" s="72" t="s">
        <v>191</v>
      </c>
      <c r="AQ738" t="str">
        <f t="shared" si="46"/>
        <v xml:space="preserve">Poor </v>
      </c>
      <c r="AR738" s="72" t="s">
        <v>191</v>
      </c>
      <c r="AS738">
        <v>2</v>
      </c>
      <c r="AT738">
        <v>3</v>
      </c>
      <c r="AU738" s="72" t="s">
        <v>195</v>
      </c>
      <c r="AV738" s="72" t="s">
        <v>194</v>
      </c>
      <c r="AY738" s="72" t="s">
        <v>191</v>
      </c>
      <c r="AZ738">
        <v>842</v>
      </c>
      <c r="BA738" s="72" t="s">
        <v>93</v>
      </c>
      <c r="BB738" s="72" t="s">
        <v>194</v>
      </c>
      <c r="BD738" s="72" t="s">
        <v>191</v>
      </c>
      <c r="BE738" s="73">
        <v>0.4</v>
      </c>
      <c r="BF738" s="72" t="s">
        <v>191</v>
      </c>
      <c r="BG738" s="72" t="s">
        <v>196</v>
      </c>
      <c r="BH738" s="72" t="s">
        <v>176</v>
      </c>
      <c r="BI738" s="81" t="str">
        <f t="shared" si="47"/>
        <v xml:space="preserve">Turbidity </v>
      </c>
      <c r="BJ738" s="72" t="s">
        <v>191</v>
      </c>
      <c r="BN738">
        <v>60</v>
      </c>
      <c r="BO738">
        <v>24</v>
      </c>
      <c r="BP738" s="72" t="s">
        <v>194</v>
      </c>
      <c r="BR738" s="72" t="s">
        <v>194</v>
      </c>
      <c r="BT738">
        <v>40</v>
      </c>
      <c r="BU738">
        <v>5</v>
      </c>
      <c r="BV738" s="72" t="s">
        <v>191</v>
      </c>
      <c r="BW738" s="72" t="s">
        <v>227</v>
      </c>
      <c r="BX738" t="s">
        <v>7088</v>
      </c>
    </row>
    <row r="739" spans="1:76" x14ac:dyDescent="0.45">
      <c r="A739" t="s">
        <v>7089</v>
      </c>
      <c r="B739" t="s">
        <v>176</v>
      </c>
      <c r="C739" t="s">
        <v>880</v>
      </c>
      <c r="D739" t="s">
        <v>7090</v>
      </c>
      <c r="E739" t="s">
        <v>7091</v>
      </c>
      <c r="F739" t="s">
        <v>7092</v>
      </c>
      <c r="G739">
        <v>9</v>
      </c>
      <c r="H739" s="72" t="s">
        <v>6316</v>
      </c>
      <c r="I739" s="72" t="s">
        <v>182</v>
      </c>
      <c r="J739" s="72" t="s">
        <v>183</v>
      </c>
      <c r="K739" s="72" t="s">
        <v>4888</v>
      </c>
      <c r="L739" s="72" t="s">
        <v>3511</v>
      </c>
      <c r="M739" s="72" t="s">
        <v>7093</v>
      </c>
      <c r="N739" s="72"/>
      <c r="O739" s="72"/>
      <c r="P739" s="72" t="s">
        <v>7094</v>
      </c>
      <c r="Q739" s="72" t="s">
        <v>7095</v>
      </c>
      <c r="R739" s="72" t="s">
        <v>7096</v>
      </c>
      <c r="S739" s="72" t="s">
        <v>7097</v>
      </c>
      <c r="T739" s="72" t="s">
        <v>5847</v>
      </c>
      <c r="U739" s="72" t="s">
        <v>251</v>
      </c>
      <c r="V739" s="72" t="s">
        <v>176</v>
      </c>
      <c r="W739">
        <v>30</v>
      </c>
      <c r="X739">
        <v>30</v>
      </c>
      <c r="Y739">
        <v>0</v>
      </c>
      <c r="Z739">
        <v>150</v>
      </c>
      <c r="AA739">
        <v>150</v>
      </c>
      <c r="AB739">
        <v>0</v>
      </c>
      <c r="AC739" s="72" t="s">
        <v>191</v>
      </c>
      <c r="AD739" s="72" t="s">
        <v>192</v>
      </c>
      <c r="AE739" s="72" t="s">
        <v>176</v>
      </c>
      <c r="AF739" s="81" t="str">
        <f t="shared" si="44"/>
        <v>Afridev Handpump</v>
      </c>
      <c r="AG739" s="72" t="s">
        <v>193</v>
      </c>
      <c r="AH739" s="72" t="s">
        <v>191</v>
      </c>
      <c r="AI739" s="72" t="s">
        <v>16432</v>
      </c>
      <c r="AL739" t="str">
        <f t="shared" si="45"/>
        <v>Protected</v>
      </c>
      <c r="AM739">
        <v>1994</v>
      </c>
      <c r="AN739" s="72" t="s">
        <v>191</v>
      </c>
      <c r="AQ739" t="str">
        <f t="shared" si="46"/>
        <v xml:space="preserve">Poor </v>
      </c>
      <c r="AR739" s="72" t="s">
        <v>194</v>
      </c>
      <c r="AU739" s="72" t="s">
        <v>195</v>
      </c>
      <c r="AV739" s="72" t="s">
        <v>194</v>
      </c>
      <c r="AY739" s="72" t="s">
        <v>191</v>
      </c>
      <c r="AZ739">
        <v>841</v>
      </c>
      <c r="BA739" s="72" t="s">
        <v>93</v>
      </c>
      <c r="BB739" s="72" t="s">
        <v>194</v>
      </c>
      <c r="BD739" s="72" t="s">
        <v>191</v>
      </c>
      <c r="BE739" s="73">
        <v>0.37</v>
      </c>
      <c r="BF739" s="72" t="s">
        <v>191</v>
      </c>
      <c r="BG739" s="72" t="s">
        <v>196</v>
      </c>
      <c r="BH739" s="72" t="s">
        <v>176</v>
      </c>
      <c r="BI739" s="81" t="str">
        <f t="shared" si="47"/>
        <v xml:space="preserve">Turbidity </v>
      </c>
      <c r="BJ739" s="72" t="s">
        <v>191</v>
      </c>
      <c r="BN739">
        <v>55</v>
      </c>
      <c r="BO739">
        <v>24</v>
      </c>
      <c r="BP739" s="72" t="s">
        <v>194</v>
      </c>
      <c r="BR739" s="72" t="s">
        <v>194</v>
      </c>
      <c r="BT739">
        <v>20</v>
      </c>
      <c r="BU739">
        <v>5</v>
      </c>
      <c r="BV739" s="72" t="s">
        <v>191</v>
      </c>
      <c r="BW739" s="72" t="s">
        <v>227</v>
      </c>
      <c r="BX739" t="s">
        <v>7098</v>
      </c>
    </row>
    <row r="740" spans="1:76" x14ac:dyDescent="0.45">
      <c r="A740" t="s">
        <v>7099</v>
      </c>
      <c r="B740" t="s">
        <v>176</v>
      </c>
      <c r="C740" t="s">
        <v>880</v>
      </c>
      <c r="D740" t="s">
        <v>7100</v>
      </c>
      <c r="E740" t="s">
        <v>7101</v>
      </c>
      <c r="F740" t="s">
        <v>7102</v>
      </c>
      <c r="G740">
        <v>9</v>
      </c>
      <c r="H740" s="72" t="s">
        <v>6316</v>
      </c>
      <c r="I740" s="72" t="s">
        <v>182</v>
      </c>
      <c r="J740" s="72" t="s">
        <v>183</v>
      </c>
      <c r="K740" s="72" t="s">
        <v>4888</v>
      </c>
      <c r="L740" s="72" t="s">
        <v>3511</v>
      </c>
      <c r="M740" s="72" t="s">
        <v>7093</v>
      </c>
      <c r="N740" s="72"/>
      <c r="O740" s="72"/>
      <c r="P740" s="72" t="s">
        <v>7103</v>
      </c>
      <c r="Q740" s="72" t="s">
        <v>7104</v>
      </c>
      <c r="R740" s="72" t="s">
        <v>7105</v>
      </c>
      <c r="S740" s="72" t="s">
        <v>7106</v>
      </c>
      <c r="T740" s="72" t="s">
        <v>7107</v>
      </c>
      <c r="U740" s="72" t="s">
        <v>176</v>
      </c>
      <c r="V740" s="72" t="s">
        <v>7108</v>
      </c>
      <c r="W740">
        <v>40</v>
      </c>
      <c r="X740">
        <v>40</v>
      </c>
      <c r="Y740">
        <v>0</v>
      </c>
      <c r="Z740">
        <v>200</v>
      </c>
      <c r="AA740">
        <v>200</v>
      </c>
      <c r="AB740">
        <v>0</v>
      </c>
      <c r="AC740" s="72" t="s">
        <v>191</v>
      </c>
      <c r="AD740" s="72" t="s">
        <v>192</v>
      </c>
      <c r="AE740" s="72" t="s">
        <v>176</v>
      </c>
      <c r="AF740" s="81" t="str">
        <f t="shared" si="44"/>
        <v>Afridev Handpump</v>
      </c>
      <c r="AG740" s="72" t="s">
        <v>193</v>
      </c>
      <c r="AH740" s="72" t="s">
        <v>191</v>
      </c>
      <c r="AI740" s="72" t="s">
        <v>16432</v>
      </c>
      <c r="AL740" t="str">
        <f t="shared" si="45"/>
        <v>Protected</v>
      </c>
      <c r="AM740">
        <v>2008</v>
      </c>
      <c r="AN740" s="72" t="s">
        <v>191</v>
      </c>
      <c r="AQ740" t="str">
        <f t="shared" si="46"/>
        <v xml:space="preserve">Normal </v>
      </c>
      <c r="AR740" s="72" t="s">
        <v>191</v>
      </c>
      <c r="AS740">
        <v>5</v>
      </c>
      <c r="AT740">
        <v>2</v>
      </c>
      <c r="AU740" s="72" t="s">
        <v>195</v>
      </c>
      <c r="AV740" s="72" t="s">
        <v>194</v>
      </c>
      <c r="AY740" s="72" t="s">
        <v>191</v>
      </c>
      <c r="AZ740">
        <v>840</v>
      </c>
      <c r="BA740" s="72" t="s">
        <v>93</v>
      </c>
      <c r="BB740" s="72" t="s">
        <v>194</v>
      </c>
      <c r="BD740" s="72" t="s">
        <v>191</v>
      </c>
      <c r="BE740" s="73">
        <v>0.26</v>
      </c>
      <c r="BF740" s="72" t="s">
        <v>191</v>
      </c>
      <c r="BG740" s="72" t="s">
        <v>196</v>
      </c>
      <c r="BH740" s="72" t="s">
        <v>176</v>
      </c>
      <c r="BI740" s="81" t="str">
        <f t="shared" si="47"/>
        <v xml:space="preserve">Turbidity </v>
      </c>
      <c r="BJ740" s="72" t="s">
        <v>191</v>
      </c>
      <c r="BN740">
        <v>60</v>
      </c>
      <c r="BO740">
        <v>24</v>
      </c>
      <c r="BP740" s="72" t="s">
        <v>194</v>
      </c>
      <c r="BR740" s="72" t="s">
        <v>194</v>
      </c>
      <c r="BT740">
        <v>40</v>
      </c>
      <c r="BU740">
        <v>6</v>
      </c>
      <c r="BV740" s="72" t="s">
        <v>191</v>
      </c>
      <c r="BW740" s="72" t="s">
        <v>197</v>
      </c>
      <c r="BX740" t="s">
        <v>7109</v>
      </c>
    </row>
    <row r="741" spans="1:76" x14ac:dyDescent="0.45">
      <c r="A741" t="s">
        <v>7110</v>
      </c>
      <c r="B741" t="s">
        <v>176</v>
      </c>
      <c r="C741" t="s">
        <v>880</v>
      </c>
      <c r="D741" t="s">
        <v>7111</v>
      </c>
      <c r="E741" t="s">
        <v>7112</v>
      </c>
      <c r="F741" t="s">
        <v>3792</v>
      </c>
      <c r="G741">
        <v>9</v>
      </c>
      <c r="H741" s="72" t="s">
        <v>6316</v>
      </c>
      <c r="I741" s="72" t="s">
        <v>182</v>
      </c>
      <c r="J741" s="72" t="s">
        <v>183</v>
      </c>
      <c r="K741" s="72" t="s">
        <v>4888</v>
      </c>
      <c r="L741" s="72" t="s">
        <v>3511</v>
      </c>
      <c r="M741" s="72" t="s">
        <v>7093</v>
      </c>
      <c r="N741" s="72"/>
      <c r="O741" s="72"/>
      <c r="P741" s="72" t="s">
        <v>7113</v>
      </c>
      <c r="Q741" s="72" t="s">
        <v>7114</v>
      </c>
      <c r="R741" s="72" t="s">
        <v>7105</v>
      </c>
      <c r="S741" s="72" t="s">
        <v>7115</v>
      </c>
      <c r="T741" s="72" t="s">
        <v>7116</v>
      </c>
      <c r="U741" s="72" t="s">
        <v>251</v>
      </c>
      <c r="V741" s="72" t="s">
        <v>176</v>
      </c>
      <c r="W741">
        <v>60</v>
      </c>
      <c r="X741">
        <v>60</v>
      </c>
      <c r="Y741">
        <v>0</v>
      </c>
      <c r="Z741">
        <v>300</v>
      </c>
      <c r="AA741">
        <v>300</v>
      </c>
      <c r="AB741">
        <v>0</v>
      </c>
      <c r="AC741" s="72" t="s">
        <v>191</v>
      </c>
      <c r="AD741" s="72" t="s">
        <v>192</v>
      </c>
      <c r="AE741" s="72" t="s">
        <v>176</v>
      </c>
      <c r="AF741" s="81" t="str">
        <f t="shared" si="44"/>
        <v>Afridev Handpump</v>
      </c>
      <c r="AG741" s="72" t="s">
        <v>193</v>
      </c>
      <c r="AH741" s="72" t="s">
        <v>191</v>
      </c>
      <c r="AI741" s="72" t="s">
        <v>16432</v>
      </c>
      <c r="AL741" t="str">
        <f t="shared" si="45"/>
        <v>Protected</v>
      </c>
      <c r="AM741">
        <v>1998</v>
      </c>
      <c r="AN741" s="72" t="s">
        <v>191</v>
      </c>
      <c r="AQ741" t="str">
        <f t="shared" si="46"/>
        <v xml:space="preserve">Normal </v>
      </c>
      <c r="AR741" s="72" t="s">
        <v>194</v>
      </c>
      <c r="AU741" s="72" t="s">
        <v>195</v>
      </c>
      <c r="AV741" s="72" t="s">
        <v>194</v>
      </c>
      <c r="AY741" s="72" t="s">
        <v>191</v>
      </c>
      <c r="AZ741">
        <v>839</v>
      </c>
      <c r="BA741" s="72" t="s">
        <v>93</v>
      </c>
      <c r="BB741" s="72" t="s">
        <v>194</v>
      </c>
      <c r="BD741" s="72" t="s">
        <v>191</v>
      </c>
      <c r="BE741" s="73">
        <v>0.37</v>
      </c>
      <c r="BF741" s="72" t="s">
        <v>191</v>
      </c>
      <c r="BG741" s="72" t="s">
        <v>196</v>
      </c>
      <c r="BH741" s="72" t="s">
        <v>176</v>
      </c>
      <c r="BI741" s="81" t="str">
        <f t="shared" si="47"/>
        <v xml:space="preserve">Turbidity </v>
      </c>
      <c r="BJ741" s="72" t="s">
        <v>191</v>
      </c>
      <c r="BN741">
        <v>60</v>
      </c>
      <c r="BO741">
        <v>24</v>
      </c>
      <c r="BP741" s="72" t="s">
        <v>194</v>
      </c>
      <c r="BR741" s="72" t="s">
        <v>194</v>
      </c>
      <c r="BT741">
        <v>40</v>
      </c>
      <c r="BU741">
        <v>5</v>
      </c>
      <c r="BV741" s="72" t="s">
        <v>191</v>
      </c>
      <c r="BW741" s="72" t="s">
        <v>197</v>
      </c>
      <c r="BX741" t="s">
        <v>7117</v>
      </c>
    </row>
    <row r="742" spans="1:76" x14ac:dyDescent="0.45">
      <c r="A742" t="s">
        <v>7118</v>
      </c>
      <c r="B742" t="s">
        <v>176</v>
      </c>
      <c r="C742" t="s">
        <v>284</v>
      </c>
      <c r="D742" t="s">
        <v>7119</v>
      </c>
      <c r="E742" t="s">
        <v>7120</v>
      </c>
      <c r="F742" t="s">
        <v>7121</v>
      </c>
      <c r="G742">
        <v>9</v>
      </c>
      <c r="H742" s="72" t="s">
        <v>6316</v>
      </c>
      <c r="I742" s="72" t="s">
        <v>182</v>
      </c>
      <c r="J742" s="72" t="s">
        <v>183</v>
      </c>
      <c r="K742" s="72" t="s">
        <v>4732</v>
      </c>
      <c r="L742" s="72" t="s">
        <v>7122</v>
      </c>
      <c r="M742" s="72" t="s">
        <v>7123</v>
      </c>
      <c r="N742" s="72"/>
      <c r="O742" s="72"/>
      <c r="P742" s="72" t="s">
        <v>7124</v>
      </c>
      <c r="Q742" s="72" t="s">
        <v>7125</v>
      </c>
      <c r="R742" s="72" t="s">
        <v>1407</v>
      </c>
      <c r="S742" s="72" t="s">
        <v>7126</v>
      </c>
      <c r="T742" s="72" t="s">
        <v>7127</v>
      </c>
      <c r="U742" s="72" t="s">
        <v>251</v>
      </c>
      <c r="V742" s="72" t="s">
        <v>176</v>
      </c>
      <c r="W742">
        <v>124</v>
      </c>
      <c r="X742">
        <v>124</v>
      </c>
      <c r="Y742">
        <v>0</v>
      </c>
      <c r="Z742">
        <v>620</v>
      </c>
      <c r="AA742">
        <v>620</v>
      </c>
      <c r="AB742">
        <v>0</v>
      </c>
      <c r="AC742" s="72" t="s">
        <v>191</v>
      </c>
      <c r="AD742" s="72" t="s">
        <v>192</v>
      </c>
      <c r="AE742" s="72" t="s">
        <v>176</v>
      </c>
      <c r="AF742" s="81" t="str">
        <f t="shared" si="44"/>
        <v>Afridev Handpump</v>
      </c>
      <c r="AG742" s="72" t="s">
        <v>193</v>
      </c>
      <c r="AH742" s="72" t="s">
        <v>191</v>
      </c>
      <c r="AI742" s="72" t="s">
        <v>16432</v>
      </c>
      <c r="AL742" t="str">
        <f t="shared" si="45"/>
        <v>Protected</v>
      </c>
      <c r="AM742">
        <v>2013</v>
      </c>
      <c r="AN742" s="72" t="s">
        <v>191</v>
      </c>
      <c r="AQ742" t="str">
        <f t="shared" si="46"/>
        <v xml:space="preserve">Normal </v>
      </c>
      <c r="AR742" s="72" t="s">
        <v>191</v>
      </c>
      <c r="AS742">
        <v>3</v>
      </c>
      <c r="AT742">
        <v>60</v>
      </c>
      <c r="AU742" s="72" t="s">
        <v>195</v>
      </c>
      <c r="AV742" s="72" t="s">
        <v>194</v>
      </c>
      <c r="AY742" s="72" t="s">
        <v>191</v>
      </c>
      <c r="AZ742">
        <v>1940</v>
      </c>
      <c r="BA742" s="72" t="s">
        <v>93</v>
      </c>
      <c r="BB742" s="72" t="s">
        <v>194</v>
      </c>
      <c r="BD742" s="72" t="s">
        <v>191</v>
      </c>
      <c r="BE742" s="73">
        <v>0.08</v>
      </c>
      <c r="BF742" s="72" t="s">
        <v>194</v>
      </c>
      <c r="BG742" s="80" t="s">
        <v>196</v>
      </c>
      <c r="BI742" s="81" t="str">
        <f t="shared" si="47"/>
        <v xml:space="preserve">Turbidity </v>
      </c>
      <c r="BN742">
        <v>45</v>
      </c>
      <c r="BO742">
        <v>24</v>
      </c>
      <c r="BP742" s="72" t="s">
        <v>194</v>
      </c>
      <c r="BR742" s="72" t="s">
        <v>194</v>
      </c>
      <c r="BT742">
        <v>40</v>
      </c>
      <c r="BU742">
        <v>6</v>
      </c>
      <c r="BV742" s="72" t="s">
        <v>191</v>
      </c>
      <c r="BW742" s="72" t="s">
        <v>197</v>
      </c>
      <c r="BX742" t="s">
        <v>7128</v>
      </c>
    </row>
    <row r="743" spans="1:76" x14ac:dyDescent="0.45">
      <c r="A743" t="s">
        <v>7129</v>
      </c>
      <c r="B743" t="s">
        <v>176</v>
      </c>
      <c r="C743" t="s">
        <v>177</v>
      </c>
      <c r="D743" t="s">
        <v>7130</v>
      </c>
      <c r="E743" t="s">
        <v>7131</v>
      </c>
      <c r="F743" t="s">
        <v>7132</v>
      </c>
      <c r="G743">
        <v>9</v>
      </c>
      <c r="H743" s="72" t="s">
        <v>6316</v>
      </c>
      <c r="I743" s="72" t="s">
        <v>182</v>
      </c>
      <c r="J743" s="72" t="s">
        <v>183</v>
      </c>
      <c r="K743" s="72" t="s">
        <v>184</v>
      </c>
      <c r="L743" s="72" t="s">
        <v>3297</v>
      </c>
      <c r="M743" s="72" t="s">
        <v>3749</v>
      </c>
      <c r="N743" s="72"/>
      <c r="O743" s="72"/>
      <c r="P743" s="72" t="s">
        <v>7133</v>
      </c>
      <c r="Q743" s="72" t="s">
        <v>7134</v>
      </c>
      <c r="R743" s="72" t="s">
        <v>209</v>
      </c>
      <c r="S743" s="72" t="s">
        <v>7135</v>
      </c>
      <c r="T743" s="72" t="s">
        <v>7136</v>
      </c>
      <c r="U743" s="72" t="s">
        <v>251</v>
      </c>
      <c r="V743" s="72" t="s">
        <v>176</v>
      </c>
      <c r="W743">
        <v>107</v>
      </c>
      <c r="X743">
        <v>107</v>
      </c>
      <c r="Y743">
        <v>0</v>
      </c>
      <c r="Z743">
        <v>450</v>
      </c>
      <c r="AA743">
        <v>450</v>
      </c>
      <c r="AB743">
        <v>0</v>
      </c>
      <c r="AC743" s="72" t="s">
        <v>191</v>
      </c>
      <c r="AD743" s="72" t="s">
        <v>192</v>
      </c>
      <c r="AE743" s="72" t="s">
        <v>176</v>
      </c>
      <c r="AF743" s="81" t="str">
        <f t="shared" si="44"/>
        <v>Afridev Handpump</v>
      </c>
      <c r="AG743" s="72" t="s">
        <v>193</v>
      </c>
      <c r="AH743" s="72" t="s">
        <v>191</v>
      </c>
      <c r="AI743" s="72" t="s">
        <v>16432</v>
      </c>
      <c r="AL743" t="str">
        <f t="shared" si="45"/>
        <v>Protected</v>
      </c>
      <c r="AM743">
        <v>2000</v>
      </c>
      <c r="AN743" s="72" t="s">
        <v>191</v>
      </c>
      <c r="AQ743" t="str">
        <f t="shared" si="46"/>
        <v xml:space="preserve">Normal </v>
      </c>
      <c r="AR743" s="72" t="s">
        <v>194</v>
      </c>
      <c r="AU743" s="72" t="s">
        <v>195</v>
      </c>
      <c r="AV743" s="72" t="s">
        <v>194</v>
      </c>
      <c r="AY743" s="72" t="s">
        <v>191</v>
      </c>
      <c r="AZ743">
        <v>434</v>
      </c>
      <c r="BA743" s="72" t="s">
        <v>93</v>
      </c>
      <c r="BB743" s="72" t="s">
        <v>194</v>
      </c>
      <c r="BD743" s="72" t="s">
        <v>191</v>
      </c>
      <c r="BE743" s="73">
        <v>0.09</v>
      </c>
      <c r="BF743" s="72" t="s">
        <v>191</v>
      </c>
      <c r="BG743" s="72" t="s">
        <v>196</v>
      </c>
      <c r="BH743" s="72" t="s">
        <v>176</v>
      </c>
      <c r="BI743" s="81" t="str">
        <f t="shared" si="47"/>
        <v xml:space="preserve">Turbidity </v>
      </c>
      <c r="BJ743" s="72" t="s">
        <v>191</v>
      </c>
      <c r="BN743">
        <v>66</v>
      </c>
      <c r="BO743">
        <v>24</v>
      </c>
      <c r="BP743" s="72" t="s">
        <v>194</v>
      </c>
      <c r="BR743" s="72" t="s">
        <v>194</v>
      </c>
      <c r="BT743">
        <v>40</v>
      </c>
      <c r="BU743">
        <v>3</v>
      </c>
      <c r="BV743" s="72" t="s">
        <v>191</v>
      </c>
      <c r="BW743" s="72" t="s">
        <v>197</v>
      </c>
      <c r="BX743" t="s">
        <v>7137</v>
      </c>
    </row>
    <row r="744" spans="1:76" x14ac:dyDescent="0.45">
      <c r="A744" t="s">
        <v>7138</v>
      </c>
      <c r="B744" t="s">
        <v>176</v>
      </c>
      <c r="C744" t="s">
        <v>177</v>
      </c>
      <c r="D744" t="s">
        <v>7139</v>
      </c>
      <c r="E744" t="s">
        <v>7140</v>
      </c>
      <c r="F744" t="s">
        <v>7141</v>
      </c>
      <c r="G744">
        <v>9</v>
      </c>
      <c r="H744" s="72" t="s">
        <v>2741</v>
      </c>
      <c r="I744" s="72" t="s">
        <v>182</v>
      </c>
      <c r="J744" s="72" t="s">
        <v>183</v>
      </c>
      <c r="K744" s="72" t="s">
        <v>184</v>
      </c>
      <c r="L744" s="72" t="s">
        <v>2926</v>
      </c>
      <c r="M744" s="72" t="s">
        <v>2927</v>
      </c>
      <c r="N744" s="72"/>
      <c r="O744" s="72"/>
      <c r="P744" s="72" t="s">
        <v>7142</v>
      </c>
      <c r="Q744" s="72" t="s">
        <v>7143</v>
      </c>
      <c r="R744" s="72" t="s">
        <v>959</v>
      </c>
      <c r="S744" s="72" t="s">
        <v>7144</v>
      </c>
      <c r="T744" s="72" t="s">
        <v>7145</v>
      </c>
      <c r="U744" s="72" t="s">
        <v>226</v>
      </c>
      <c r="V744" s="72" t="s">
        <v>176</v>
      </c>
      <c r="W744">
        <v>82</v>
      </c>
      <c r="X744">
        <v>82</v>
      </c>
      <c r="Y744">
        <v>0</v>
      </c>
      <c r="Z744">
        <v>410</v>
      </c>
      <c r="AA744">
        <v>410</v>
      </c>
      <c r="AB744">
        <v>0</v>
      </c>
      <c r="AC744" s="72" t="s">
        <v>191</v>
      </c>
      <c r="AD744" s="72" t="s">
        <v>192</v>
      </c>
      <c r="AE744" s="72" t="s">
        <v>176</v>
      </c>
      <c r="AF744" s="81" t="str">
        <f t="shared" si="44"/>
        <v>Afridev Handpump</v>
      </c>
      <c r="AG744" s="72" t="s">
        <v>193</v>
      </c>
      <c r="AH744" s="72" t="s">
        <v>191</v>
      </c>
      <c r="AI744" s="72" t="s">
        <v>16432</v>
      </c>
      <c r="AL744" t="str">
        <f t="shared" si="45"/>
        <v>Protected</v>
      </c>
      <c r="AM744">
        <v>2009</v>
      </c>
      <c r="AN744" s="72" t="s">
        <v>191</v>
      </c>
      <c r="AQ744" t="str">
        <f t="shared" si="46"/>
        <v xml:space="preserve">Poor </v>
      </c>
      <c r="AR744" s="72" t="s">
        <v>194</v>
      </c>
      <c r="AU744" s="72" t="s">
        <v>195</v>
      </c>
      <c r="AV744" s="72" t="s">
        <v>194</v>
      </c>
      <c r="AY744" s="72" t="s">
        <v>191</v>
      </c>
      <c r="AZ744">
        <v>427</v>
      </c>
      <c r="BA744" s="72" t="s">
        <v>93</v>
      </c>
      <c r="BB744" s="72" t="s">
        <v>194</v>
      </c>
      <c r="BD744" s="72" t="s">
        <v>191</v>
      </c>
      <c r="BE744" s="73">
        <v>0.02</v>
      </c>
      <c r="BF744" s="72" t="s">
        <v>191</v>
      </c>
      <c r="BG744" s="72" t="s">
        <v>196</v>
      </c>
      <c r="BH744" s="72" t="s">
        <v>176</v>
      </c>
      <c r="BI744" s="81" t="str">
        <f t="shared" si="47"/>
        <v xml:space="preserve">Turbidity </v>
      </c>
      <c r="BJ744" s="72" t="s">
        <v>191</v>
      </c>
      <c r="BN744">
        <v>73</v>
      </c>
      <c r="BO744">
        <v>15</v>
      </c>
      <c r="BP744" s="72" t="s">
        <v>194</v>
      </c>
      <c r="BR744" s="72" t="s">
        <v>194</v>
      </c>
      <c r="BT744">
        <v>20</v>
      </c>
      <c r="BU744">
        <v>3</v>
      </c>
      <c r="BV744" s="72" t="s">
        <v>194</v>
      </c>
      <c r="BW744" s="72" t="s">
        <v>227</v>
      </c>
      <c r="BX744" t="s">
        <v>7146</v>
      </c>
    </row>
    <row r="745" spans="1:76" x14ac:dyDescent="0.45">
      <c r="A745" t="s">
        <v>7147</v>
      </c>
      <c r="B745" t="s">
        <v>176</v>
      </c>
      <c r="C745" t="s">
        <v>230</v>
      </c>
      <c r="D745" t="s">
        <v>7148</v>
      </c>
      <c r="E745" t="s">
        <v>7149</v>
      </c>
      <c r="F745" t="s">
        <v>7150</v>
      </c>
      <c r="G745">
        <v>9</v>
      </c>
      <c r="H745" s="72" t="s">
        <v>7151</v>
      </c>
      <c r="I745" s="72" t="s">
        <v>182</v>
      </c>
      <c r="J745" s="72" t="s">
        <v>183</v>
      </c>
      <c r="K745" s="72" t="s">
        <v>825</v>
      </c>
      <c r="L745" s="72" t="s">
        <v>4427</v>
      </c>
      <c r="M745" s="72" t="s">
        <v>7152</v>
      </c>
      <c r="N745" s="72"/>
      <c r="O745" s="72"/>
      <c r="P745" s="72" t="s">
        <v>7153</v>
      </c>
      <c r="Q745" s="72" t="s">
        <v>7154</v>
      </c>
      <c r="R745" s="72" t="s">
        <v>2686</v>
      </c>
      <c r="S745" s="72" t="s">
        <v>7155</v>
      </c>
      <c r="T745" s="72"/>
      <c r="U745" s="72" t="s">
        <v>176</v>
      </c>
      <c r="V745" s="72"/>
      <c r="W745">
        <v>40</v>
      </c>
      <c r="X745">
        <v>0</v>
      </c>
      <c r="Y745">
        <v>40</v>
      </c>
      <c r="Z745">
        <v>40</v>
      </c>
      <c r="AA745">
        <v>0</v>
      </c>
      <c r="AB745">
        <v>200</v>
      </c>
      <c r="AC745" s="72" t="s">
        <v>194</v>
      </c>
      <c r="AF745" s="81" t="str">
        <f t="shared" si="44"/>
        <v/>
      </c>
      <c r="AJ745" s="72" t="s">
        <v>867</v>
      </c>
      <c r="AK745" s="72" t="s">
        <v>176</v>
      </c>
      <c r="AL745" t="str">
        <f t="shared" si="45"/>
        <v>Unprotected well</v>
      </c>
      <c r="AQ745" t="str">
        <f t="shared" si="46"/>
        <v xml:space="preserve"> </v>
      </c>
      <c r="BE745"/>
      <c r="BI745" s="81" t="str">
        <f t="shared" si="47"/>
        <v xml:space="preserve"> </v>
      </c>
      <c r="BX745" t="s">
        <v>7156</v>
      </c>
    </row>
    <row r="746" spans="1:76" x14ac:dyDescent="0.45">
      <c r="A746" t="s">
        <v>7157</v>
      </c>
      <c r="B746" t="s">
        <v>176</v>
      </c>
      <c r="C746" t="s">
        <v>216</v>
      </c>
      <c r="D746" t="s">
        <v>7158</v>
      </c>
      <c r="E746" t="s">
        <v>7159</v>
      </c>
      <c r="F746" t="s">
        <v>5324</v>
      </c>
      <c r="G746">
        <v>9</v>
      </c>
      <c r="H746" s="72" t="s">
        <v>7151</v>
      </c>
      <c r="I746" s="72" t="s">
        <v>182</v>
      </c>
      <c r="J746" s="72" t="s">
        <v>183</v>
      </c>
      <c r="K746" s="72" t="s">
        <v>825</v>
      </c>
      <c r="L746" s="72" t="s">
        <v>4427</v>
      </c>
      <c r="M746" s="72" t="s">
        <v>7160</v>
      </c>
      <c r="N746" s="72"/>
      <c r="O746" s="72"/>
      <c r="P746" s="72" t="s">
        <v>7161</v>
      </c>
      <c r="Q746" s="72" t="s">
        <v>7162</v>
      </c>
      <c r="R746" s="72" t="s">
        <v>2696</v>
      </c>
      <c r="S746" s="72" t="s">
        <v>7163</v>
      </c>
      <c r="T746" s="72" t="s">
        <v>7160</v>
      </c>
      <c r="U746" s="72" t="s">
        <v>251</v>
      </c>
      <c r="V746" s="72" t="s">
        <v>176</v>
      </c>
      <c r="W746">
        <v>172</v>
      </c>
      <c r="X746">
        <v>172</v>
      </c>
      <c r="Y746">
        <v>0</v>
      </c>
      <c r="Z746">
        <v>860</v>
      </c>
      <c r="AA746">
        <v>860</v>
      </c>
      <c r="AB746">
        <v>0</v>
      </c>
      <c r="AC746" s="72" t="s">
        <v>191</v>
      </c>
      <c r="AD746" s="72" t="s">
        <v>192</v>
      </c>
      <c r="AE746" s="72" t="s">
        <v>176</v>
      </c>
      <c r="AF746" s="81" t="str">
        <f t="shared" si="44"/>
        <v>Afridev Handpump</v>
      </c>
      <c r="AG746" s="72" t="s">
        <v>193</v>
      </c>
      <c r="AH746" s="72" t="s">
        <v>191</v>
      </c>
      <c r="AI746" s="72" t="s">
        <v>16432</v>
      </c>
      <c r="AL746" t="str">
        <f t="shared" si="45"/>
        <v>Protected</v>
      </c>
      <c r="AM746">
        <v>1997</v>
      </c>
      <c r="AN746" s="72" t="s">
        <v>191</v>
      </c>
      <c r="AQ746" t="str">
        <f t="shared" si="46"/>
        <v xml:space="preserve">Poor </v>
      </c>
      <c r="AR746" s="72" t="s">
        <v>191</v>
      </c>
      <c r="AS746">
        <v>2</v>
      </c>
      <c r="AT746">
        <v>3</v>
      </c>
      <c r="AU746" s="72" t="s">
        <v>195</v>
      </c>
      <c r="AV746" s="72" t="s">
        <v>194</v>
      </c>
      <c r="AY746" s="72" t="s">
        <v>191</v>
      </c>
      <c r="AZ746">
        <v>944</v>
      </c>
      <c r="BA746" s="72" t="s">
        <v>93</v>
      </c>
      <c r="BB746" s="72" t="s">
        <v>194</v>
      </c>
      <c r="BD746" s="72" t="s">
        <v>191</v>
      </c>
      <c r="BE746" s="73">
        <v>0.38</v>
      </c>
      <c r="BF746" s="72" t="s">
        <v>191</v>
      </c>
      <c r="BG746" s="72" t="s">
        <v>196</v>
      </c>
      <c r="BH746" s="72" t="s">
        <v>176</v>
      </c>
      <c r="BI746" s="81" t="str">
        <f t="shared" si="47"/>
        <v xml:space="preserve">Turbidity </v>
      </c>
      <c r="BJ746" s="72" t="s">
        <v>191</v>
      </c>
      <c r="BN746">
        <v>75</v>
      </c>
      <c r="BO746">
        <v>24</v>
      </c>
      <c r="BP746" s="72" t="s">
        <v>194</v>
      </c>
      <c r="BR746" s="72" t="s">
        <v>194</v>
      </c>
      <c r="BT746">
        <v>20</v>
      </c>
      <c r="BU746">
        <v>6</v>
      </c>
      <c r="BV746" s="72" t="s">
        <v>191</v>
      </c>
      <c r="BW746" s="72" t="s">
        <v>227</v>
      </c>
      <c r="BX746" t="s">
        <v>7164</v>
      </c>
    </row>
    <row r="747" spans="1:76" x14ac:dyDescent="0.45">
      <c r="A747" t="s">
        <v>7165</v>
      </c>
      <c r="B747" t="s">
        <v>176</v>
      </c>
      <c r="C747" t="s">
        <v>200</v>
      </c>
      <c r="D747" t="s">
        <v>7166</v>
      </c>
      <c r="E747" t="s">
        <v>7167</v>
      </c>
      <c r="F747" t="s">
        <v>7168</v>
      </c>
      <c r="G747">
        <v>9</v>
      </c>
      <c r="H747" s="72" t="s">
        <v>7151</v>
      </c>
      <c r="I747" s="72" t="s">
        <v>182</v>
      </c>
      <c r="J747" s="72" t="s">
        <v>183</v>
      </c>
      <c r="K747" s="72" t="s">
        <v>4888</v>
      </c>
      <c r="L747" s="72" t="s">
        <v>6346</v>
      </c>
      <c r="M747" s="72" t="s">
        <v>7169</v>
      </c>
      <c r="N747" s="72"/>
      <c r="O747" s="72"/>
      <c r="P747" s="72" t="s">
        <v>7170</v>
      </c>
      <c r="Q747" s="72" t="s">
        <v>7171</v>
      </c>
      <c r="R747" s="72" t="s">
        <v>7172</v>
      </c>
      <c r="S747" s="72" t="s">
        <v>7173</v>
      </c>
      <c r="T747" s="72" t="s">
        <v>7174</v>
      </c>
      <c r="U747" s="72" t="s">
        <v>478</v>
      </c>
      <c r="V747" s="72" t="s">
        <v>176</v>
      </c>
      <c r="W747">
        <v>50</v>
      </c>
      <c r="X747">
        <v>50</v>
      </c>
      <c r="Y747">
        <v>50</v>
      </c>
      <c r="Z747">
        <v>50</v>
      </c>
      <c r="AA747">
        <v>2600</v>
      </c>
      <c r="AB747">
        <v>2600</v>
      </c>
      <c r="AC747" s="72" t="s">
        <v>191</v>
      </c>
      <c r="AD747" s="72" t="s">
        <v>192</v>
      </c>
      <c r="AE747" s="72" t="s">
        <v>176</v>
      </c>
      <c r="AF747" s="81" t="str">
        <f t="shared" si="44"/>
        <v>Afridev Handpump</v>
      </c>
      <c r="AG747" s="72" t="s">
        <v>193</v>
      </c>
      <c r="AH747" s="72" t="s">
        <v>191</v>
      </c>
      <c r="AI747" s="72" t="s">
        <v>16432</v>
      </c>
      <c r="AL747" t="str">
        <f t="shared" si="45"/>
        <v>Protected</v>
      </c>
      <c r="AM747">
        <v>1998</v>
      </c>
      <c r="AN747" s="72" t="s">
        <v>191</v>
      </c>
      <c r="AQ747" t="str">
        <f t="shared" si="46"/>
        <v xml:space="preserve">Poor </v>
      </c>
      <c r="AR747" s="72" t="s">
        <v>191</v>
      </c>
      <c r="AS747">
        <v>2</v>
      </c>
      <c r="AT747">
        <v>5</v>
      </c>
      <c r="AU747" s="72" t="s">
        <v>195</v>
      </c>
      <c r="AV747" s="72" t="s">
        <v>194</v>
      </c>
      <c r="AY747" s="72" t="s">
        <v>191</v>
      </c>
      <c r="AZ747">
        <v>346</v>
      </c>
      <c r="BA747" s="72" t="s">
        <v>93</v>
      </c>
      <c r="BB747" s="72" t="s">
        <v>194</v>
      </c>
      <c r="BD747" s="72" t="s">
        <v>191</v>
      </c>
      <c r="BE747" s="73">
        <v>0.2</v>
      </c>
      <c r="BF747" s="72" t="s">
        <v>194</v>
      </c>
      <c r="BG747" s="80" t="s">
        <v>196</v>
      </c>
      <c r="BI747" s="81" t="str">
        <f t="shared" si="47"/>
        <v xml:space="preserve">Turbidity </v>
      </c>
      <c r="BN747">
        <v>160</v>
      </c>
      <c r="BO747">
        <v>24</v>
      </c>
      <c r="BP747" s="72" t="s">
        <v>194</v>
      </c>
      <c r="BR747" s="72" t="s">
        <v>194</v>
      </c>
      <c r="BT747">
        <v>20</v>
      </c>
      <c r="BU747">
        <v>4</v>
      </c>
      <c r="BV747" s="72" t="s">
        <v>191</v>
      </c>
      <c r="BW747" s="72" t="s">
        <v>227</v>
      </c>
      <c r="BX747" t="s">
        <v>7175</v>
      </c>
    </row>
    <row r="748" spans="1:76" x14ac:dyDescent="0.45">
      <c r="A748" t="s">
        <v>7176</v>
      </c>
      <c r="B748" t="s">
        <v>176</v>
      </c>
      <c r="C748" t="s">
        <v>230</v>
      </c>
      <c r="D748" t="s">
        <v>7177</v>
      </c>
      <c r="E748" t="s">
        <v>7178</v>
      </c>
      <c r="F748" t="s">
        <v>7179</v>
      </c>
      <c r="G748">
        <v>9</v>
      </c>
      <c r="H748" s="72" t="s">
        <v>7151</v>
      </c>
      <c r="I748" s="72" t="s">
        <v>182</v>
      </c>
      <c r="J748" s="72" t="s">
        <v>183</v>
      </c>
      <c r="K748" s="72" t="s">
        <v>825</v>
      </c>
      <c r="L748" s="72" t="s">
        <v>4427</v>
      </c>
      <c r="M748" s="72" t="s">
        <v>7152</v>
      </c>
      <c r="N748" s="72"/>
      <c r="O748" s="72"/>
      <c r="P748" s="72" t="s">
        <v>7180</v>
      </c>
      <c r="Q748" s="72" t="s">
        <v>7181</v>
      </c>
      <c r="R748" s="72" t="s">
        <v>1012</v>
      </c>
      <c r="S748" s="72" t="s">
        <v>7182</v>
      </c>
      <c r="T748" s="72" t="s">
        <v>7160</v>
      </c>
      <c r="U748" s="72" t="s">
        <v>176</v>
      </c>
      <c r="V748" s="72"/>
      <c r="W748">
        <v>40</v>
      </c>
      <c r="X748">
        <v>0</v>
      </c>
      <c r="Y748">
        <v>40</v>
      </c>
      <c r="Z748">
        <v>200</v>
      </c>
      <c r="AA748">
        <v>0</v>
      </c>
      <c r="AB748">
        <v>200</v>
      </c>
      <c r="AC748" s="72" t="s">
        <v>194</v>
      </c>
      <c r="AF748" s="81" t="str">
        <f t="shared" si="44"/>
        <v/>
      </c>
      <c r="AJ748" s="72" t="s">
        <v>424</v>
      </c>
      <c r="AK748" s="72" t="s">
        <v>176</v>
      </c>
      <c r="AL748" t="str">
        <f t="shared" si="45"/>
        <v>Unprotected Spring</v>
      </c>
      <c r="AQ748" t="str">
        <f t="shared" si="46"/>
        <v xml:space="preserve"> </v>
      </c>
      <c r="BE748"/>
      <c r="BI748" s="81" t="str">
        <f t="shared" si="47"/>
        <v xml:space="preserve"> </v>
      </c>
      <c r="BX748" t="s">
        <v>7183</v>
      </c>
    </row>
    <row r="749" spans="1:76" x14ac:dyDescent="0.45">
      <c r="A749" t="s">
        <v>7184</v>
      </c>
      <c r="B749" t="s">
        <v>176</v>
      </c>
      <c r="C749" t="s">
        <v>230</v>
      </c>
      <c r="D749" t="s">
        <v>7185</v>
      </c>
      <c r="E749" t="s">
        <v>7186</v>
      </c>
      <c r="F749" t="s">
        <v>4377</v>
      </c>
      <c r="G749">
        <v>9</v>
      </c>
      <c r="H749" s="72" t="s">
        <v>7151</v>
      </c>
      <c r="I749" s="72" t="s">
        <v>182</v>
      </c>
      <c r="J749" s="72" t="s">
        <v>183</v>
      </c>
      <c r="K749" s="72" t="s">
        <v>825</v>
      </c>
      <c r="L749" s="72" t="s">
        <v>4427</v>
      </c>
      <c r="M749" s="72" t="s">
        <v>7152</v>
      </c>
      <c r="N749" s="72"/>
      <c r="O749" s="72"/>
      <c r="P749" s="72" t="s">
        <v>7187</v>
      </c>
      <c r="Q749" s="72" t="s">
        <v>7188</v>
      </c>
      <c r="R749" s="72" t="s">
        <v>4236</v>
      </c>
      <c r="S749" s="72" t="s">
        <v>7189</v>
      </c>
      <c r="T749" s="72"/>
      <c r="U749" s="72" t="s">
        <v>190</v>
      </c>
      <c r="V749" s="72" t="s">
        <v>176</v>
      </c>
      <c r="W749">
        <v>40</v>
      </c>
      <c r="X749">
        <v>0</v>
      </c>
      <c r="Y749">
        <v>40</v>
      </c>
      <c r="Z749">
        <v>0</v>
      </c>
      <c r="AA749">
        <v>0</v>
      </c>
      <c r="AB749">
        <v>200</v>
      </c>
      <c r="AC749" s="72" t="s">
        <v>191</v>
      </c>
      <c r="AD749" s="72" t="s">
        <v>192</v>
      </c>
      <c r="AE749" s="72" t="s">
        <v>176</v>
      </c>
      <c r="AF749" s="81" t="str">
        <f t="shared" si="44"/>
        <v>Afridev Handpump</v>
      </c>
      <c r="AG749" s="72" t="s">
        <v>193</v>
      </c>
      <c r="AH749" s="72" t="s">
        <v>191</v>
      </c>
      <c r="AI749" s="72" t="s">
        <v>16432</v>
      </c>
      <c r="AL749" t="str">
        <f t="shared" si="45"/>
        <v>Protected</v>
      </c>
      <c r="AM749">
        <v>2007</v>
      </c>
      <c r="AN749" s="72" t="s">
        <v>194</v>
      </c>
      <c r="AO749" s="72" t="s">
        <v>549</v>
      </c>
      <c r="AP749" s="72" t="s">
        <v>176</v>
      </c>
      <c r="AQ749" t="str">
        <f t="shared" si="46"/>
        <v>Does not function Non functioning water point</v>
      </c>
      <c r="AR749" s="72" t="s">
        <v>194</v>
      </c>
      <c r="AU749" s="72" t="s">
        <v>194</v>
      </c>
      <c r="AV749" s="72" t="s">
        <v>194</v>
      </c>
      <c r="AY749" s="72" t="s">
        <v>194</v>
      </c>
      <c r="BB749" s="72" t="s">
        <v>194</v>
      </c>
      <c r="BD749" s="72" t="s">
        <v>194</v>
      </c>
      <c r="BE749"/>
      <c r="BF749" s="72" t="s">
        <v>194</v>
      </c>
      <c r="BG749" s="80" t="s">
        <v>196</v>
      </c>
      <c r="BI749" s="81" t="str">
        <f t="shared" si="47"/>
        <v xml:space="preserve">Turbidity </v>
      </c>
      <c r="BN749">
        <v>0</v>
      </c>
      <c r="BO749">
        <v>0</v>
      </c>
      <c r="BP749" s="72" t="s">
        <v>194</v>
      </c>
      <c r="BR749" s="72" t="s">
        <v>194</v>
      </c>
      <c r="BT749">
        <v>0</v>
      </c>
      <c r="BU749">
        <v>0</v>
      </c>
      <c r="BV749" s="72" t="s">
        <v>194</v>
      </c>
      <c r="BW749" s="72" t="s">
        <v>550</v>
      </c>
      <c r="BX749" t="s">
        <v>7190</v>
      </c>
    </row>
    <row r="750" spans="1:76" x14ac:dyDescent="0.45">
      <c r="A750" t="s">
        <v>7191</v>
      </c>
      <c r="B750" t="s">
        <v>176</v>
      </c>
      <c r="C750" t="s">
        <v>297</v>
      </c>
      <c r="D750" t="s">
        <v>7192</v>
      </c>
      <c r="E750" t="s">
        <v>7193</v>
      </c>
      <c r="F750" t="s">
        <v>7194</v>
      </c>
      <c r="G750">
        <v>9</v>
      </c>
      <c r="H750" s="72" t="s">
        <v>7151</v>
      </c>
      <c r="I750" s="72" t="s">
        <v>182</v>
      </c>
      <c r="J750" s="72" t="s">
        <v>183</v>
      </c>
      <c r="K750" s="72" t="s">
        <v>4888</v>
      </c>
      <c r="L750" s="72" t="s">
        <v>6781</v>
      </c>
      <c r="M750" s="72" t="s">
        <v>7195</v>
      </c>
      <c r="N750" s="72"/>
      <c r="O750" s="72"/>
      <c r="P750" s="72" t="s">
        <v>7196</v>
      </c>
      <c r="Q750" s="72" t="s">
        <v>7197</v>
      </c>
      <c r="R750" s="72" t="s">
        <v>6031</v>
      </c>
      <c r="S750" s="72" t="s">
        <v>7198</v>
      </c>
      <c r="T750" s="72" t="s">
        <v>7199</v>
      </c>
      <c r="U750" s="72" t="s">
        <v>745</v>
      </c>
      <c r="V750" s="72" t="s">
        <v>176</v>
      </c>
      <c r="W750">
        <v>115</v>
      </c>
      <c r="X750">
        <v>115</v>
      </c>
      <c r="Y750">
        <v>0</v>
      </c>
      <c r="Z750">
        <v>575</v>
      </c>
      <c r="AA750">
        <v>575</v>
      </c>
      <c r="AB750">
        <v>0</v>
      </c>
      <c r="AC750" s="72" t="s">
        <v>191</v>
      </c>
      <c r="AD750" s="72" t="s">
        <v>192</v>
      </c>
      <c r="AE750" s="72" t="s">
        <v>176</v>
      </c>
      <c r="AF750" s="81" t="str">
        <f t="shared" si="44"/>
        <v>Afridev Handpump</v>
      </c>
      <c r="AG750" s="72" t="s">
        <v>193</v>
      </c>
      <c r="AH750" s="72" t="s">
        <v>191</v>
      </c>
      <c r="AI750" s="72" t="s">
        <v>16432</v>
      </c>
      <c r="AL750" t="str">
        <f t="shared" si="45"/>
        <v>Protected</v>
      </c>
      <c r="AM750">
        <v>2004</v>
      </c>
      <c r="AN750" s="72" t="s">
        <v>191</v>
      </c>
      <c r="AQ750" t="str">
        <f t="shared" si="46"/>
        <v xml:space="preserve">Poor </v>
      </c>
      <c r="AR750" s="72" t="s">
        <v>191</v>
      </c>
      <c r="AS750">
        <v>2</v>
      </c>
      <c r="AT750">
        <v>210</v>
      </c>
      <c r="AU750" s="72" t="s">
        <v>195</v>
      </c>
      <c r="AV750" s="72" t="s">
        <v>194</v>
      </c>
      <c r="AY750" s="72" t="s">
        <v>191</v>
      </c>
      <c r="AZ750">
        <v>1138</v>
      </c>
      <c r="BA750" s="72" t="s">
        <v>93</v>
      </c>
      <c r="BB750" s="72" t="s">
        <v>194</v>
      </c>
      <c r="BD750" s="72" t="s">
        <v>191</v>
      </c>
      <c r="BE750" s="73">
        <v>0.89</v>
      </c>
      <c r="BF750" s="72" t="s">
        <v>194</v>
      </c>
      <c r="BG750" s="80" t="s">
        <v>196</v>
      </c>
      <c r="BI750" s="81" t="str">
        <f t="shared" si="47"/>
        <v xml:space="preserve">Turbidity </v>
      </c>
      <c r="BN750">
        <v>120</v>
      </c>
      <c r="BO750">
        <v>4</v>
      </c>
      <c r="BP750" s="72" t="s">
        <v>194</v>
      </c>
      <c r="BR750" s="72" t="s">
        <v>194</v>
      </c>
      <c r="BT750">
        <v>25</v>
      </c>
      <c r="BU750">
        <v>5</v>
      </c>
      <c r="BV750" s="72" t="s">
        <v>191</v>
      </c>
      <c r="BW750" s="72" t="s">
        <v>227</v>
      </c>
      <c r="BX750" t="s">
        <v>7200</v>
      </c>
    </row>
    <row r="751" spans="1:76" x14ac:dyDescent="0.45">
      <c r="A751" t="s">
        <v>7201</v>
      </c>
      <c r="B751" t="s">
        <v>176</v>
      </c>
      <c r="C751" t="s">
        <v>230</v>
      </c>
      <c r="D751" t="s">
        <v>7202</v>
      </c>
      <c r="E751" t="s">
        <v>7203</v>
      </c>
      <c r="F751" t="s">
        <v>7204</v>
      </c>
      <c r="G751">
        <v>9</v>
      </c>
      <c r="H751" s="72" t="s">
        <v>7151</v>
      </c>
      <c r="I751" s="72" t="s">
        <v>182</v>
      </c>
      <c r="J751" s="72" t="s">
        <v>183</v>
      </c>
      <c r="K751" s="72" t="s">
        <v>825</v>
      </c>
      <c r="L751" s="72" t="s">
        <v>4427</v>
      </c>
      <c r="M751" s="72" t="s">
        <v>7152</v>
      </c>
      <c r="N751" s="72"/>
      <c r="O751" s="72"/>
      <c r="P751" s="72" t="s">
        <v>7205</v>
      </c>
      <c r="Q751" s="72" t="s">
        <v>7206</v>
      </c>
      <c r="R751" s="72" t="s">
        <v>4069</v>
      </c>
      <c r="S751" s="72" t="s">
        <v>7207</v>
      </c>
      <c r="T751" s="72"/>
      <c r="U751" s="72" t="s">
        <v>733</v>
      </c>
      <c r="V751" s="72" t="s">
        <v>176</v>
      </c>
      <c r="W751">
        <v>40</v>
      </c>
      <c r="X751">
        <v>0</v>
      </c>
      <c r="Y751">
        <v>40</v>
      </c>
      <c r="Z751">
        <v>0</v>
      </c>
      <c r="AA751">
        <v>0</v>
      </c>
      <c r="AB751">
        <v>200</v>
      </c>
      <c r="AC751" s="72" t="s">
        <v>191</v>
      </c>
      <c r="AD751" s="72" t="s">
        <v>192</v>
      </c>
      <c r="AE751" s="72" t="s">
        <v>176</v>
      </c>
      <c r="AF751" s="81" t="str">
        <f t="shared" si="44"/>
        <v>Afridev Handpump</v>
      </c>
      <c r="AG751" s="72" t="s">
        <v>193</v>
      </c>
      <c r="AH751" s="72" t="s">
        <v>191</v>
      </c>
      <c r="AI751" s="72" t="s">
        <v>16432</v>
      </c>
      <c r="AL751" t="str">
        <f t="shared" si="45"/>
        <v>Protected</v>
      </c>
      <c r="AM751">
        <v>2014</v>
      </c>
      <c r="AN751" s="72" t="s">
        <v>194</v>
      </c>
      <c r="AO751" s="72" t="s">
        <v>549</v>
      </c>
      <c r="AP751" s="72" t="s">
        <v>176</v>
      </c>
      <c r="AQ751" t="str">
        <f t="shared" si="46"/>
        <v>Does not function Non functioning water point</v>
      </c>
      <c r="AR751" s="72" t="s">
        <v>194</v>
      </c>
      <c r="AU751" s="72" t="s">
        <v>194</v>
      </c>
      <c r="AV751" s="72" t="s">
        <v>194</v>
      </c>
      <c r="AY751" s="72" t="s">
        <v>194</v>
      </c>
      <c r="BB751" s="72" t="s">
        <v>194</v>
      </c>
      <c r="BD751" s="72" t="s">
        <v>194</v>
      </c>
      <c r="BE751"/>
      <c r="BF751" s="72" t="s">
        <v>194</v>
      </c>
      <c r="BG751" s="80" t="s">
        <v>196</v>
      </c>
      <c r="BI751" s="81" t="str">
        <f t="shared" si="47"/>
        <v xml:space="preserve">Turbidity </v>
      </c>
      <c r="BN751">
        <v>0</v>
      </c>
      <c r="BO751">
        <v>0</v>
      </c>
      <c r="BP751" s="72" t="s">
        <v>194</v>
      </c>
      <c r="BR751" s="72" t="s">
        <v>194</v>
      </c>
      <c r="BT751">
        <v>0</v>
      </c>
      <c r="BU751">
        <v>0</v>
      </c>
      <c r="BV751" s="72" t="s">
        <v>194</v>
      </c>
      <c r="BW751" s="72" t="s">
        <v>550</v>
      </c>
      <c r="BX751" t="s">
        <v>7208</v>
      </c>
    </row>
    <row r="752" spans="1:76" x14ac:dyDescent="0.45">
      <c r="A752" t="s">
        <v>7209</v>
      </c>
      <c r="B752" t="s">
        <v>176</v>
      </c>
      <c r="C752" t="s">
        <v>216</v>
      </c>
      <c r="D752" t="s">
        <v>7210</v>
      </c>
      <c r="E752" t="s">
        <v>7211</v>
      </c>
      <c r="F752" t="s">
        <v>3802</v>
      </c>
      <c r="G752">
        <v>9</v>
      </c>
      <c r="H752" s="72" t="s">
        <v>7151</v>
      </c>
      <c r="I752" s="72" t="s">
        <v>182</v>
      </c>
      <c r="J752" s="72" t="s">
        <v>183</v>
      </c>
      <c r="K752" s="72" t="s">
        <v>825</v>
      </c>
      <c r="L752" s="72" t="s">
        <v>4427</v>
      </c>
      <c r="M752" s="72" t="s">
        <v>7212</v>
      </c>
      <c r="N752" s="72"/>
      <c r="O752" s="72"/>
      <c r="P752" s="72" t="s">
        <v>7213</v>
      </c>
      <c r="Q752" s="72" t="s">
        <v>7214</v>
      </c>
      <c r="R752" s="72" t="s">
        <v>5344</v>
      </c>
      <c r="S752" s="72" t="s">
        <v>7215</v>
      </c>
      <c r="T752" s="72" t="s">
        <v>7212</v>
      </c>
      <c r="U752" s="72" t="s">
        <v>251</v>
      </c>
      <c r="V752" s="72" t="s">
        <v>176</v>
      </c>
      <c r="W752">
        <v>115</v>
      </c>
      <c r="X752">
        <v>60</v>
      </c>
      <c r="Y752">
        <v>55</v>
      </c>
      <c r="Z752">
        <v>400</v>
      </c>
      <c r="AA752">
        <v>400</v>
      </c>
      <c r="AB752">
        <v>300</v>
      </c>
      <c r="AC752" s="72" t="s">
        <v>191</v>
      </c>
      <c r="AD752" s="72" t="s">
        <v>192</v>
      </c>
      <c r="AE752" s="72" t="s">
        <v>176</v>
      </c>
      <c r="AF752" s="81" t="str">
        <f t="shared" si="44"/>
        <v>Afridev Handpump</v>
      </c>
      <c r="AG752" s="72" t="s">
        <v>193</v>
      </c>
      <c r="AH752" s="72" t="s">
        <v>191</v>
      </c>
      <c r="AI752" s="72" t="s">
        <v>16432</v>
      </c>
      <c r="AL752" t="str">
        <f t="shared" si="45"/>
        <v>Protected</v>
      </c>
      <c r="AM752">
        <v>2002</v>
      </c>
      <c r="AN752" s="72" t="s">
        <v>191</v>
      </c>
      <c r="AQ752" t="str">
        <f t="shared" si="46"/>
        <v xml:space="preserve">Poor </v>
      </c>
      <c r="AR752" s="72" t="s">
        <v>191</v>
      </c>
      <c r="AS752">
        <v>5</v>
      </c>
      <c r="AT752">
        <v>364</v>
      </c>
      <c r="AU752" s="72" t="s">
        <v>195</v>
      </c>
      <c r="AV752" s="72" t="s">
        <v>194</v>
      </c>
      <c r="AY752" s="72" t="s">
        <v>191</v>
      </c>
      <c r="AZ752">
        <v>945</v>
      </c>
      <c r="BA752" s="72" t="s">
        <v>93</v>
      </c>
      <c r="BB752" s="72" t="s">
        <v>194</v>
      </c>
      <c r="BD752" s="72" t="s">
        <v>191</v>
      </c>
      <c r="BE752" s="73">
        <v>0.34</v>
      </c>
      <c r="BF752" s="72" t="s">
        <v>191</v>
      </c>
      <c r="BG752" s="72" t="s">
        <v>196</v>
      </c>
      <c r="BH752" s="72" t="s">
        <v>176</v>
      </c>
      <c r="BI752" s="81" t="str">
        <f t="shared" si="47"/>
        <v xml:space="preserve">Turbidity </v>
      </c>
      <c r="BJ752" s="72" t="s">
        <v>191</v>
      </c>
      <c r="BN752">
        <v>171</v>
      </c>
      <c r="BO752">
        <v>24</v>
      </c>
      <c r="BP752" s="72" t="s">
        <v>194</v>
      </c>
      <c r="BR752" s="72" t="s">
        <v>194</v>
      </c>
      <c r="BT752">
        <v>20</v>
      </c>
      <c r="BU752">
        <v>6</v>
      </c>
      <c r="BV752" s="72" t="s">
        <v>191</v>
      </c>
      <c r="BW752" s="72" t="s">
        <v>227</v>
      </c>
      <c r="BX752" t="s">
        <v>7216</v>
      </c>
    </row>
    <row r="753" spans="1:76" x14ac:dyDescent="0.45">
      <c r="A753" t="s">
        <v>7217</v>
      </c>
      <c r="B753" t="s">
        <v>176</v>
      </c>
      <c r="C753" t="s">
        <v>216</v>
      </c>
      <c r="D753" t="s">
        <v>7218</v>
      </c>
      <c r="E753" t="s">
        <v>7219</v>
      </c>
      <c r="F753" t="s">
        <v>7220</v>
      </c>
      <c r="G753">
        <v>9</v>
      </c>
      <c r="H753" s="72" t="s">
        <v>7151</v>
      </c>
      <c r="I753" s="72" t="s">
        <v>182</v>
      </c>
      <c r="J753" s="72" t="s">
        <v>183</v>
      </c>
      <c r="K753" s="72" t="s">
        <v>825</v>
      </c>
      <c r="L753" s="72" t="s">
        <v>4427</v>
      </c>
      <c r="M753" s="72" t="s">
        <v>7212</v>
      </c>
      <c r="N753" s="72"/>
      <c r="O753" s="72"/>
      <c r="P753" s="72" t="s">
        <v>7221</v>
      </c>
      <c r="Q753" s="72" t="s">
        <v>7222</v>
      </c>
      <c r="R753" s="72" t="s">
        <v>2631</v>
      </c>
      <c r="S753" s="72" t="s">
        <v>7223</v>
      </c>
      <c r="T753" s="72" t="s">
        <v>7224</v>
      </c>
      <c r="U753" s="72" t="s">
        <v>176</v>
      </c>
      <c r="V753" s="72"/>
      <c r="W753">
        <v>115</v>
      </c>
      <c r="X753">
        <v>60</v>
      </c>
      <c r="Y753">
        <v>55</v>
      </c>
      <c r="Z753">
        <v>300</v>
      </c>
      <c r="AA753">
        <v>400</v>
      </c>
      <c r="AB753">
        <v>300</v>
      </c>
      <c r="AC753" s="72" t="s">
        <v>194</v>
      </c>
      <c r="AF753" s="81" t="str">
        <f t="shared" si="44"/>
        <v/>
      </c>
      <c r="AJ753" s="72" t="s">
        <v>1056</v>
      </c>
      <c r="AK753" s="72" t="s">
        <v>176</v>
      </c>
      <c r="AL753" t="str">
        <f t="shared" si="45"/>
        <v>Scoophole</v>
      </c>
      <c r="AQ753" t="str">
        <f t="shared" si="46"/>
        <v xml:space="preserve"> </v>
      </c>
      <c r="BE753"/>
      <c r="BI753" s="81" t="str">
        <f t="shared" si="47"/>
        <v xml:space="preserve"> </v>
      </c>
      <c r="BX753" t="s">
        <v>7225</v>
      </c>
    </row>
    <row r="754" spans="1:76" x14ac:dyDescent="0.45">
      <c r="A754" t="s">
        <v>7226</v>
      </c>
      <c r="B754" t="s">
        <v>176</v>
      </c>
      <c r="C754" t="s">
        <v>230</v>
      </c>
      <c r="D754" t="s">
        <v>7227</v>
      </c>
      <c r="E754" t="s">
        <v>7228</v>
      </c>
      <c r="F754" t="s">
        <v>7229</v>
      </c>
      <c r="G754">
        <v>9</v>
      </c>
      <c r="H754" s="72" t="s">
        <v>7151</v>
      </c>
      <c r="I754" s="72" t="s">
        <v>182</v>
      </c>
      <c r="J754" s="72" t="s">
        <v>183</v>
      </c>
      <c r="K754" s="72" t="s">
        <v>825</v>
      </c>
      <c r="L754" s="72" t="s">
        <v>4427</v>
      </c>
      <c r="M754" s="72" t="s">
        <v>7212</v>
      </c>
      <c r="N754" s="72"/>
      <c r="O754" s="72"/>
      <c r="P754" s="72" t="s">
        <v>7230</v>
      </c>
      <c r="Q754" s="72" t="s">
        <v>7231</v>
      </c>
      <c r="R754" s="72" t="s">
        <v>4095</v>
      </c>
      <c r="S754" s="72" t="s">
        <v>7232</v>
      </c>
      <c r="T754" s="72"/>
      <c r="U754" s="72" t="s">
        <v>226</v>
      </c>
      <c r="V754" s="72" t="s">
        <v>176</v>
      </c>
      <c r="W754">
        <v>160</v>
      </c>
      <c r="X754">
        <v>105</v>
      </c>
      <c r="Y754">
        <v>55</v>
      </c>
      <c r="Z754">
        <v>225</v>
      </c>
      <c r="AA754">
        <v>525</v>
      </c>
      <c r="AB754">
        <v>275</v>
      </c>
      <c r="AC754" s="72" t="s">
        <v>191</v>
      </c>
      <c r="AD754" s="72" t="s">
        <v>192</v>
      </c>
      <c r="AE754" s="72" t="s">
        <v>176</v>
      </c>
      <c r="AF754" s="81" t="str">
        <f t="shared" si="44"/>
        <v>Afridev Handpump</v>
      </c>
      <c r="AG754" s="72" t="s">
        <v>193</v>
      </c>
      <c r="AH754" s="72" t="s">
        <v>191</v>
      </c>
      <c r="AI754" s="72" t="s">
        <v>16432</v>
      </c>
      <c r="AL754" t="str">
        <f t="shared" si="45"/>
        <v>Protected</v>
      </c>
      <c r="AM754">
        <v>2016</v>
      </c>
      <c r="AN754" s="72" t="s">
        <v>191</v>
      </c>
      <c r="AQ754" t="str">
        <f t="shared" si="46"/>
        <v xml:space="preserve">Poor </v>
      </c>
      <c r="AR754" s="72" t="s">
        <v>194</v>
      </c>
      <c r="AU754" s="72" t="s">
        <v>195</v>
      </c>
      <c r="AV754" s="72" t="s">
        <v>194</v>
      </c>
      <c r="AY754" s="72" t="s">
        <v>191</v>
      </c>
      <c r="AZ754">
        <v>1757</v>
      </c>
      <c r="BA754" s="72" t="s">
        <v>93</v>
      </c>
      <c r="BB754" s="72" t="s">
        <v>194</v>
      </c>
      <c r="BD754" s="72" t="s">
        <v>191</v>
      </c>
      <c r="BE754" s="73">
        <v>0.09</v>
      </c>
      <c r="BF754" s="72" t="s">
        <v>191</v>
      </c>
      <c r="BG754" s="72" t="s">
        <v>196</v>
      </c>
      <c r="BH754" s="72" t="s">
        <v>176</v>
      </c>
      <c r="BI754" s="81" t="str">
        <f t="shared" si="47"/>
        <v xml:space="preserve">Turbidity </v>
      </c>
      <c r="BJ754" s="72" t="s">
        <v>191</v>
      </c>
      <c r="BN754">
        <v>120</v>
      </c>
      <c r="BO754">
        <v>24</v>
      </c>
      <c r="BP754" s="72" t="s">
        <v>194</v>
      </c>
      <c r="BR754" s="72" t="s">
        <v>194</v>
      </c>
      <c r="BT754">
        <v>40</v>
      </c>
      <c r="BU754">
        <v>4</v>
      </c>
      <c r="BV754" s="72" t="s">
        <v>191</v>
      </c>
      <c r="BW754" s="72" t="s">
        <v>227</v>
      </c>
      <c r="BX754" t="s">
        <v>7233</v>
      </c>
    </row>
    <row r="755" spans="1:76" x14ac:dyDescent="0.45">
      <c r="A755" t="s">
        <v>7234</v>
      </c>
      <c r="B755" t="s">
        <v>176</v>
      </c>
      <c r="C755" t="s">
        <v>880</v>
      </c>
      <c r="D755" t="s">
        <v>7235</v>
      </c>
      <c r="E755" t="s">
        <v>7236</v>
      </c>
      <c r="F755" t="s">
        <v>7237</v>
      </c>
      <c r="G755">
        <v>9</v>
      </c>
      <c r="H755" s="72" t="s">
        <v>7151</v>
      </c>
      <c r="I755" s="72" t="s">
        <v>182</v>
      </c>
      <c r="J755" s="72" t="s">
        <v>183</v>
      </c>
      <c r="K755" s="72" t="s">
        <v>4888</v>
      </c>
      <c r="L755" s="72" t="s">
        <v>6346</v>
      </c>
      <c r="M755" s="72" t="s">
        <v>7169</v>
      </c>
      <c r="N755" s="72"/>
      <c r="O755" s="72"/>
      <c r="P755" s="72" t="s">
        <v>7238</v>
      </c>
      <c r="Q755" s="72" t="s">
        <v>7239</v>
      </c>
      <c r="R755" s="72" t="s">
        <v>2911</v>
      </c>
      <c r="S755" s="72" t="s">
        <v>7240</v>
      </c>
      <c r="T755" s="72" t="s">
        <v>7241</v>
      </c>
      <c r="U755" s="72" t="s">
        <v>251</v>
      </c>
      <c r="V755" s="72" t="s">
        <v>176</v>
      </c>
      <c r="W755">
        <v>60</v>
      </c>
      <c r="X755">
        <v>60</v>
      </c>
      <c r="Y755">
        <v>0</v>
      </c>
      <c r="Z755">
        <v>300</v>
      </c>
      <c r="AA755">
        <v>300</v>
      </c>
      <c r="AB755">
        <v>0</v>
      </c>
      <c r="AC755" s="72" t="s">
        <v>191</v>
      </c>
      <c r="AD755" s="72" t="s">
        <v>192</v>
      </c>
      <c r="AE755" s="72" t="s">
        <v>176</v>
      </c>
      <c r="AF755" s="81" t="str">
        <f t="shared" si="44"/>
        <v>Afridev Handpump</v>
      </c>
      <c r="AG755" s="72" t="s">
        <v>193</v>
      </c>
      <c r="AH755" s="72" t="s">
        <v>191</v>
      </c>
      <c r="AI755" s="72" t="s">
        <v>16432</v>
      </c>
      <c r="AL755" t="str">
        <f t="shared" si="45"/>
        <v>Protected</v>
      </c>
      <c r="AM755">
        <v>1998</v>
      </c>
      <c r="AN755" s="72" t="s">
        <v>191</v>
      </c>
      <c r="AQ755" t="str">
        <f t="shared" si="46"/>
        <v xml:space="preserve">Poor </v>
      </c>
      <c r="AR755" s="72" t="s">
        <v>194</v>
      </c>
      <c r="AU755" s="72" t="s">
        <v>195</v>
      </c>
      <c r="AV755" s="72" t="s">
        <v>194</v>
      </c>
      <c r="AY755" s="72" t="s">
        <v>191</v>
      </c>
      <c r="AZ755">
        <v>845</v>
      </c>
      <c r="BA755" s="72" t="s">
        <v>93</v>
      </c>
      <c r="BB755" s="72" t="s">
        <v>194</v>
      </c>
      <c r="BD755" s="72" t="s">
        <v>191</v>
      </c>
      <c r="BE755" s="73">
        <v>0.55000000000000004</v>
      </c>
      <c r="BF755" s="72" t="s">
        <v>191</v>
      </c>
      <c r="BG755" s="72" t="s">
        <v>196</v>
      </c>
      <c r="BH755" s="72" t="s">
        <v>176</v>
      </c>
      <c r="BI755" s="81" t="str">
        <f t="shared" si="47"/>
        <v xml:space="preserve">Turbidity </v>
      </c>
      <c r="BJ755" s="72" t="s">
        <v>191</v>
      </c>
      <c r="BN755">
        <v>75</v>
      </c>
      <c r="BO755">
        <v>24</v>
      </c>
      <c r="BP755" s="72" t="s">
        <v>194</v>
      </c>
      <c r="BR755" s="72" t="s">
        <v>194</v>
      </c>
      <c r="BT755">
        <v>40</v>
      </c>
      <c r="BU755">
        <v>5</v>
      </c>
      <c r="BV755" s="72" t="s">
        <v>191</v>
      </c>
      <c r="BW755" s="72" t="s">
        <v>227</v>
      </c>
      <c r="BX755" t="s">
        <v>7242</v>
      </c>
    </row>
    <row r="756" spans="1:76" x14ac:dyDescent="0.45">
      <c r="A756" t="s">
        <v>7243</v>
      </c>
      <c r="B756" t="s">
        <v>176</v>
      </c>
      <c r="C756" t="s">
        <v>297</v>
      </c>
      <c r="D756" t="s">
        <v>7244</v>
      </c>
      <c r="E756" t="s">
        <v>7245</v>
      </c>
      <c r="F756" t="s">
        <v>927</v>
      </c>
      <c r="G756">
        <v>9</v>
      </c>
      <c r="H756" s="72" t="s">
        <v>7151</v>
      </c>
      <c r="I756" s="72" t="s">
        <v>182</v>
      </c>
      <c r="J756" s="72" t="s">
        <v>183</v>
      </c>
      <c r="K756" s="72" t="s">
        <v>4888</v>
      </c>
      <c r="L756" s="72" t="s">
        <v>6781</v>
      </c>
      <c r="M756" s="72" t="s">
        <v>7246</v>
      </c>
      <c r="N756" s="72"/>
      <c r="O756" s="72"/>
      <c r="P756" s="72" t="s">
        <v>7247</v>
      </c>
      <c r="Q756" s="72" t="s">
        <v>7248</v>
      </c>
      <c r="R756" s="72" t="s">
        <v>1885</v>
      </c>
      <c r="S756" s="72" t="s">
        <v>7249</v>
      </c>
      <c r="T756" s="72" t="s">
        <v>7250</v>
      </c>
      <c r="U756" s="72" t="s">
        <v>745</v>
      </c>
      <c r="V756" s="72" t="s">
        <v>176</v>
      </c>
      <c r="W756">
        <v>88</v>
      </c>
      <c r="X756">
        <v>88</v>
      </c>
      <c r="Y756">
        <v>0</v>
      </c>
      <c r="Z756">
        <v>440</v>
      </c>
      <c r="AA756">
        <v>440</v>
      </c>
      <c r="AB756">
        <v>0</v>
      </c>
      <c r="AC756" s="72" t="s">
        <v>191</v>
      </c>
      <c r="AD756" s="72" t="s">
        <v>192</v>
      </c>
      <c r="AE756" s="72" t="s">
        <v>176</v>
      </c>
      <c r="AF756" s="81" t="str">
        <f t="shared" si="44"/>
        <v>Afridev Handpump</v>
      </c>
      <c r="AG756" s="72" t="s">
        <v>193</v>
      </c>
      <c r="AH756" s="72" t="s">
        <v>191</v>
      </c>
      <c r="AI756" s="72" t="s">
        <v>16432</v>
      </c>
      <c r="AL756" t="str">
        <f t="shared" si="45"/>
        <v>Protected</v>
      </c>
      <c r="AM756">
        <v>1999</v>
      </c>
      <c r="AN756" s="72" t="s">
        <v>191</v>
      </c>
      <c r="AQ756" t="str">
        <f t="shared" si="46"/>
        <v xml:space="preserve">Normal </v>
      </c>
      <c r="AR756" s="72" t="s">
        <v>194</v>
      </c>
      <c r="AU756" s="72" t="s">
        <v>195</v>
      </c>
      <c r="AV756" s="72" t="s">
        <v>194</v>
      </c>
      <c r="AY756" s="72" t="s">
        <v>191</v>
      </c>
      <c r="AZ756">
        <v>1139</v>
      </c>
      <c r="BA756" s="72" t="s">
        <v>93</v>
      </c>
      <c r="BB756" s="72" t="s">
        <v>194</v>
      </c>
      <c r="BD756" s="72" t="s">
        <v>191</v>
      </c>
      <c r="BE756" s="73">
        <v>1.67</v>
      </c>
      <c r="BF756" s="72" t="s">
        <v>194</v>
      </c>
      <c r="BG756" s="80" t="s">
        <v>196</v>
      </c>
      <c r="BI756" s="81" t="str">
        <f t="shared" si="47"/>
        <v xml:space="preserve">Turbidity </v>
      </c>
      <c r="BN756">
        <v>48</v>
      </c>
      <c r="BO756">
        <v>24</v>
      </c>
      <c r="BP756" s="72" t="s">
        <v>194</v>
      </c>
      <c r="BR756" s="72" t="s">
        <v>194</v>
      </c>
      <c r="BT756">
        <v>25</v>
      </c>
      <c r="BU756">
        <v>4</v>
      </c>
      <c r="BV756" s="72" t="s">
        <v>191</v>
      </c>
      <c r="BW756" s="72" t="s">
        <v>197</v>
      </c>
      <c r="BX756" t="s">
        <v>7251</v>
      </c>
    </row>
    <row r="757" spans="1:76" x14ac:dyDescent="0.45">
      <c r="A757" t="s">
        <v>7252</v>
      </c>
      <c r="B757" t="s">
        <v>176</v>
      </c>
      <c r="C757" t="s">
        <v>230</v>
      </c>
      <c r="D757" t="s">
        <v>7253</v>
      </c>
      <c r="E757" t="s">
        <v>7254</v>
      </c>
      <c r="F757" t="s">
        <v>6860</v>
      </c>
      <c r="G757">
        <v>9</v>
      </c>
      <c r="H757" s="72" t="s">
        <v>7151</v>
      </c>
      <c r="I757" s="72" t="s">
        <v>182</v>
      </c>
      <c r="J757" s="72" t="s">
        <v>183</v>
      </c>
      <c r="K757" s="72" t="s">
        <v>825</v>
      </c>
      <c r="L757" s="72" t="s">
        <v>4427</v>
      </c>
      <c r="M757" s="72" t="s">
        <v>7255</v>
      </c>
      <c r="N757" s="72"/>
      <c r="O757" s="72"/>
      <c r="P757" s="72" t="s">
        <v>7256</v>
      </c>
      <c r="Q757" s="72" t="s">
        <v>7257</v>
      </c>
      <c r="R757" s="72" t="s">
        <v>1953</v>
      </c>
      <c r="S757" s="72" t="s">
        <v>7258</v>
      </c>
      <c r="T757" s="72"/>
      <c r="U757" s="72" t="s">
        <v>745</v>
      </c>
      <c r="V757" s="72" t="s">
        <v>176</v>
      </c>
      <c r="W757">
        <v>67</v>
      </c>
      <c r="X757">
        <v>60</v>
      </c>
      <c r="Y757">
        <v>7</v>
      </c>
      <c r="Z757">
        <v>0</v>
      </c>
      <c r="AA757">
        <v>300</v>
      </c>
      <c r="AB757">
        <v>35</v>
      </c>
      <c r="AC757" s="72" t="s">
        <v>191</v>
      </c>
      <c r="AD757" s="72" t="s">
        <v>192</v>
      </c>
      <c r="AE757" s="72" t="s">
        <v>176</v>
      </c>
      <c r="AF757" s="81" t="str">
        <f t="shared" si="44"/>
        <v>Afridev Handpump</v>
      </c>
      <c r="AG757" s="72" t="s">
        <v>193</v>
      </c>
      <c r="AH757" s="72" t="s">
        <v>191</v>
      </c>
      <c r="AI757" s="72" t="s">
        <v>16432</v>
      </c>
      <c r="AL757" t="str">
        <f t="shared" si="45"/>
        <v>Protected</v>
      </c>
      <c r="AM757">
        <v>2004</v>
      </c>
      <c r="AN757" s="72" t="s">
        <v>194</v>
      </c>
      <c r="AO757" s="72" t="s">
        <v>549</v>
      </c>
      <c r="AP757" s="72" t="s">
        <v>176</v>
      </c>
      <c r="AQ757" t="str">
        <f t="shared" si="46"/>
        <v>Does not function Non functioning water point</v>
      </c>
      <c r="AR757" s="72" t="s">
        <v>194</v>
      </c>
      <c r="AU757" s="72" t="s">
        <v>194</v>
      </c>
      <c r="AV757" s="72" t="s">
        <v>194</v>
      </c>
      <c r="AY757" s="72" t="s">
        <v>194</v>
      </c>
      <c r="BB757" s="72" t="s">
        <v>194</v>
      </c>
      <c r="BD757" s="72" t="s">
        <v>194</v>
      </c>
      <c r="BE757"/>
      <c r="BF757" s="72" t="s">
        <v>194</v>
      </c>
      <c r="BG757" s="80" t="s">
        <v>196</v>
      </c>
      <c r="BI757" s="81" t="str">
        <f t="shared" si="47"/>
        <v xml:space="preserve">Turbidity </v>
      </c>
      <c r="BN757">
        <v>0</v>
      </c>
      <c r="BO757">
        <v>0</v>
      </c>
      <c r="BP757" s="72" t="s">
        <v>194</v>
      </c>
      <c r="BR757" s="72" t="s">
        <v>194</v>
      </c>
      <c r="BT757">
        <v>0</v>
      </c>
      <c r="BU757">
        <v>0</v>
      </c>
      <c r="BV757" s="72" t="s">
        <v>194</v>
      </c>
      <c r="BW757" s="72" t="s">
        <v>550</v>
      </c>
      <c r="BX757" t="s">
        <v>7259</v>
      </c>
    </row>
    <row r="758" spans="1:76" x14ac:dyDescent="0.45">
      <c r="A758" t="s">
        <v>7260</v>
      </c>
      <c r="B758" t="s">
        <v>176</v>
      </c>
      <c r="C758" t="s">
        <v>265</v>
      </c>
      <c r="D758" t="s">
        <v>7261</v>
      </c>
      <c r="E758" t="s">
        <v>7262</v>
      </c>
      <c r="F758" t="s">
        <v>5398</v>
      </c>
      <c r="G758">
        <v>9</v>
      </c>
      <c r="H758" s="72" t="s">
        <v>7151</v>
      </c>
      <c r="I758" s="72" t="s">
        <v>182</v>
      </c>
      <c r="J758" s="72" t="s">
        <v>183</v>
      </c>
      <c r="K758" s="72" t="s">
        <v>4732</v>
      </c>
      <c r="L758" s="72" t="s">
        <v>5288</v>
      </c>
      <c r="M758" s="72" t="s">
        <v>7263</v>
      </c>
      <c r="N758" s="72"/>
      <c r="O758" s="72"/>
      <c r="P758" s="72" t="s">
        <v>7264</v>
      </c>
      <c r="Q758" s="72" t="s">
        <v>7265</v>
      </c>
      <c r="R758" s="72" t="s">
        <v>7266</v>
      </c>
      <c r="S758" s="72" t="s">
        <v>7267</v>
      </c>
      <c r="T758" s="72" t="s">
        <v>7268</v>
      </c>
      <c r="U758" s="72" t="s">
        <v>922</v>
      </c>
      <c r="V758" s="72" t="s">
        <v>176</v>
      </c>
      <c r="W758">
        <v>210</v>
      </c>
      <c r="X758">
        <v>160</v>
      </c>
      <c r="Y758">
        <v>50</v>
      </c>
      <c r="Z758">
        <v>250</v>
      </c>
      <c r="AA758">
        <v>800</v>
      </c>
      <c r="AB758">
        <v>250</v>
      </c>
      <c r="AC758" s="72" t="s">
        <v>194</v>
      </c>
      <c r="AF758" s="81" t="str">
        <f t="shared" si="44"/>
        <v/>
      </c>
      <c r="AJ758" s="72" t="s">
        <v>867</v>
      </c>
      <c r="AK758" s="72" t="s">
        <v>176</v>
      </c>
      <c r="AL758" t="str">
        <f t="shared" si="45"/>
        <v>Unprotected well</v>
      </c>
      <c r="AQ758" t="str">
        <f t="shared" si="46"/>
        <v xml:space="preserve"> </v>
      </c>
      <c r="BE758"/>
      <c r="BI758" s="81" t="str">
        <f t="shared" si="47"/>
        <v xml:space="preserve"> </v>
      </c>
      <c r="BX758" t="s">
        <v>7269</v>
      </c>
    </row>
    <row r="759" spans="1:76" x14ac:dyDescent="0.45">
      <c r="A759" t="s">
        <v>7270</v>
      </c>
      <c r="B759" t="s">
        <v>176</v>
      </c>
      <c r="C759" t="s">
        <v>230</v>
      </c>
      <c r="D759" t="s">
        <v>7271</v>
      </c>
      <c r="E759" t="s">
        <v>7272</v>
      </c>
      <c r="F759" t="s">
        <v>7273</v>
      </c>
      <c r="G759">
        <v>9</v>
      </c>
      <c r="H759" s="72" t="s">
        <v>7151</v>
      </c>
      <c r="I759" s="72" t="s">
        <v>182</v>
      </c>
      <c r="J759" s="72" t="s">
        <v>183</v>
      </c>
      <c r="K759" s="72" t="s">
        <v>825</v>
      </c>
      <c r="L759" s="72" t="s">
        <v>4427</v>
      </c>
      <c r="M759" s="72" t="s">
        <v>7255</v>
      </c>
      <c r="N759" s="72"/>
      <c r="O759" s="72"/>
      <c r="P759" s="72" t="s">
        <v>7274</v>
      </c>
      <c r="Q759" s="72" t="s">
        <v>7275</v>
      </c>
      <c r="R759" s="72" t="s">
        <v>3450</v>
      </c>
      <c r="S759" s="72" t="s">
        <v>7276</v>
      </c>
      <c r="T759" s="72" t="s">
        <v>7277</v>
      </c>
      <c r="U759" s="72" t="s">
        <v>226</v>
      </c>
      <c r="V759" s="72" t="s">
        <v>176</v>
      </c>
      <c r="W759">
        <v>67</v>
      </c>
      <c r="X759">
        <v>60</v>
      </c>
      <c r="Y759">
        <v>7</v>
      </c>
      <c r="Z759">
        <v>300</v>
      </c>
      <c r="AA759">
        <v>300</v>
      </c>
      <c r="AB759">
        <v>35</v>
      </c>
      <c r="AC759" s="72" t="s">
        <v>191</v>
      </c>
      <c r="AD759" s="72" t="s">
        <v>192</v>
      </c>
      <c r="AE759" s="72" t="s">
        <v>176</v>
      </c>
      <c r="AF759" s="81" t="str">
        <f t="shared" si="44"/>
        <v>Afridev Handpump</v>
      </c>
      <c r="AG759" s="72" t="s">
        <v>193</v>
      </c>
      <c r="AH759" s="72" t="s">
        <v>191</v>
      </c>
      <c r="AI759" s="72" t="s">
        <v>16432</v>
      </c>
      <c r="AL759" t="str">
        <f t="shared" si="45"/>
        <v>Protected</v>
      </c>
      <c r="AM759">
        <v>2013</v>
      </c>
      <c r="AN759" s="72" t="s">
        <v>191</v>
      </c>
      <c r="AQ759" t="str">
        <f t="shared" si="46"/>
        <v xml:space="preserve">Poor </v>
      </c>
      <c r="AR759" s="72" t="s">
        <v>191</v>
      </c>
      <c r="AS759">
        <v>2</v>
      </c>
      <c r="AT759">
        <v>2</v>
      </c>
      <c r="AU759" s="72" t="s">
        <v>195</v>
      </c>
      <c r="AV759" s="72" t="s">
        <v>194</v>
      </c>
      <c r="AY759" s="72" t="s">
        <v>191</v>
      </c>
      <c r="AZ759">
        <v>1758</v>
      </c>
      <c r="BA759" s="72" t="s">
        <v>93</v>
      </c>
      <c r="BB759" s="72" t="s">
        <v>194</v>
      </c>
      <c r="BD759" s="72" t="s">
        <v>191</v>
      </c>
      <c r="BE759" s="73">
        <v>0.1</v>
      </c>
      <c r="BF759" s="72" t="s">
        <v>191</v>
      </c>
      <c r="BG759" s="72" t="s">
        <v>196</v>
      </c>
      <c r="BH759" s="72" t="s">
        <v>176</v>
      </c>
      <c r="BI759" s="81" t="str">
        <f t="shared" si="47"/>
        <v xml:space="preserve">Turbidity </v>
      </c>
      <c r="BJ759" s="72" t="s">
        <v>191</v>
      </c>
      <c r="BN759">
        <v>140</v>
      </c>
      <c r="BO759">
        <v>24</v>
      </c>
      <c r="BP759" s="72" t="s">
        <v>194</v>
      </c>
      <c r="BR759" s="72" t="s">
        <v>194</v>
      </c>
      <c r="BT759">
        <v>20</v>
      </c>
      <c r="BU759">
        <v>6</v>
      </c>
      <c r="BV759" s="72" t="s">
        <v>191</v>
      </c>
      <c r="BW759" s="72" t="s">
        <v>227</v>
      </c>
      <c r="BX759" t="s">
        <v>7278</v>
      </c>
    </row>
    <row r="760" spans="1:76" x14ac:dyDescent="0.45">
      <c r="A760" t="s">
        <v>7279</v>
      </c>
      <c r="B760" t="s">
        <v>176</v>
      </c>
      <c r="C760" t="s">
        <v>297</v>
      </c>
      <c r="D760" t="s">
        <v>7280</v>
      </c>
      <c r="E760" t="s">
        <v>7281</v>
      </c>
      <c r="F760" t="s">
        <v>1613</v>
      </c>
      <c r="G760">
        <v>9</v>
      </c>
      <c r="H760" s="72" t="s">
        <v>7151</v>
      </c>
      <c r="I760" s="72" t="s">
        <v>182</v>
      </c>
      <c r="J760" s="72" t="s">
        <v>183</v>
      </c>
      <c r="K760" s="72" t="s">
        <v>4888</v>
      </c>
      <c r="L760" s="72" t="s">
        <v>6781</v>
      </c>
      <c r="M760" s="72" t="s">
        <v>7246</v>
      </c>
      <c r="N760" s="72"/>
      <c r="O760" s="72"/>
      <c r="P760" s="72" t="s">
        <v>7282</v>
      </c>
      <c r="Q760" s="72" t="s">
        <v>7283</v>
      </c>
      <c r="R760" s="72" t="s">
        <v>3407</v>
      </c>
      <c r="S760" s="72" t="s">
        <v>7284</v>
      </c>
      <c r="T760" s="72" t="s">
        <v>7285</v>
      </c>
      <c r="U760" s="72" t="s">
        <v>190</v>
      </c>
      <c r="V760" s="72" t="s">
        <v>176</v>
      </c>
      <c r="W760">
        <v>88</v>
      </c>
      <c r="X760">
        <v>35</v>
      </c>
      <c r="Y760">
        <v>0</v>
      </c>
      <c r="Z760">
        <v>175</v>
      </c>
      <c r="AA760">
        <v>175</v>
      </c>
      <c r="AB760">
        <v>0</v>
      </c>
      <c r="AC760" s="72" t="s">
        <v>191</v>
      </c>
      <c r="AD760" s="72" t="s">
        <v>192</v>
      </c>
      <c r="AE760" s="72" t="s">
        <v>176</v>
      </c>
      <c r="AF760" s="81" t="str">
        <f t="shared" si="44"/>
        <v>Afridev Handpump</v>
      </c>
      <c r="AG760" s="72" t="s">
        <v>193</v>
      </c>
      <c r="AH760" s="72" t="s">
        <v>191</v>
      </c>
      <c r="AI760" s="72" t="s">
        <v>16432</v>
      </c>
      <c r="AL760" t="str">
        <f t="shared" si="45"/>
        <v>Protected</v>
      </c>
      <c r="AM760">
        <v>2018</v>
      </c>
      <c r="AN760" s="72" t="s">
        <v>191</v>
      </c>
      <c r="AQ760" t="str">
        <f t="shared" si="46"/>
        <v xml:space="preserve">Normal </v>
      </c>
      <c r="AR760" s="72" t="s">
        <v>194</v>
      </c>
      <c r="AU760" s="72" t="s">
        <v>195</v>
      </c>
      <c r="AV760" s="72" t="s">
        <v>194</v>
      </c>
      <c r="AY760" s="72" t="s">
        <v>191</v>
      </c>
      <c r="AZ760">
        <v>1140</v>
      </c>
      <c r="BA760" s="72" t="s">
        <v>93</v>
      </c>
      <c r="BB760" s="72" t="s">
        <v>194</v>
      </c>
      <c r="BD760" s="72" t="s">
        <v>191</v>
      </c>
      <c r="BE760" s="73">
        <v>0.8</v>
      </c>
      <c r="BF760" s="72" t="s">
        <v>194</v>
      </c>
      <c r="BG760" s="80" t="s">
        <v>196</v>
      </c>
      <c r="BI760" s="81" t="str">
        <f t="shared" si="47"/>
        <v xml:space="preserve">Turbidity </v>
      </c>
      <c r="BN760">
        <v>50</v>
      </c>
      <c r="BO760">
        <v>24</v>
      </c>
      <c r="BP760" s="72" t="s">
        <v>194</v>
      </c>
      <c r="BR760" s="72" t="s">
        <v>194</v>
      </c>
      <c r="BT760">
        <v>20</v>
      </c>
      <c r="BU760">
        <v>5</v>
      </c>
      <c r="BV760" s="72" t="s">
        <v>191</v>
      </c>
      <c r="BW760" s="72" t="s">
        <v>197</v>
      </c>
      <c r="BX760" t="s">
        <v>7286</v>
      </c>
    </row>
    <row r="761" spans="1:76" x14ac:dyDescent="0.45">
      <c r="A761" t="s">
        <v>7287</v>
      </c>
      <c r="B761" t="s">
        <v>176</v>
      </c>
      <c r="C761" t="s">
        <v>254</v>
      </c>
      <c r="D761" t="s">
        <v>7288</v>
      </c>
      <c r="E761" t="s">
        <v>7289</v>
      </c>
      <c r="F761" t="s">
        <v>7290</v>
      </c>
      <c r="G761">
        <v>9</v>
      </c>
      <c r="H761" s="72" t="s">
        <v>7151</v>
      </c>
      <c r="I761" s="72" t="s">
        <v>182</v>
      </c>
      <c r="J761" s="72" t="s">
        <v>183</v>
      </c>
      <c r="K761" s="72" t="s">
        <v>4888</v>
      </c>
      <c r="L761" s="72" t="s">
        <v>6346</v>
      </c>
      <c r="M761" s="72" t="s">
        <v>6347</v>
      </c>
      <c r="N761" s="72"/>
      <c r="O761" s="72"/>
      <c r="P761" s="72" t="s">
        <v>7291</v>
      </c>
      <c r="Q761" s="72" t="s">
        <v>7292</v>
      </c>
      <c r="R761" s="72" t="s">
        <v>7293</v>
      </c>
      <c r="S761" s="72" t="s">
        <v>7294</v>
      </c>
      <c r="T761" s="72" t="s">
        <v>7295</v>
      </c>
      <c r="U761" s="72" t="s">
        <v>251</v>
      </c>
      <c r="V761" s="72" t="s">
        <v>176</v>
      </c>
      <c r="W761">
        <v>240</v>
      </c>
      <c r="X761">
        <v>240</v>
      </c>
      <c r="Y761">
        <v>0</v>
      </c>
      <c r="Z761">
        <v>250</v>
      </c>
      <c r="AA761">
        <v>1200</v>
      </c>
      <c r="AB761">
        <v>0</v>
      </c>
      <c r="AC761" s="72" t="s">
        <v>191</v>
      </c>
      <c r="AD761" s="72" t="s">
        <v>192</v>
      </c>
      <c r="AE761" s="72" t="s">
        <v>176</v>
      </c>
      <c r="AF761" s="81" t="str">
        <f t="shared" si="44"/>
        <v>Afridev Handpump</v>
      </c>
      <c r="AG761" s="72" t="s">
        <v>193</v>
      </c>
      <c r="AH761" s="72" t="s">
        <v>191</v>
      </c>
      <c r="AI761" s="72" t="s">
        <v>16432</v>
      </c>
      <c r="AL761" t="str">
        <f t="shared" si="45"/>
        <v>Protected</v>
      </c>
      <c r="AM761">
        <v>2005</v>
      </c>
      <c r="AN761" s="72" t="s">
        <v>191</v>
      </c>
      <c r="AQ761" t="str">
        <f t="shared" si="46"/>
        <v xml:space="preserve">Normal </v>
      </c>
      <c r="AR761" s="72" t="s">
        <v>191</v>
      </c>
      <c r="AS761">
        <v>2</v>
      </c>
      <c r="AT761">
        <v>5</v>
      </c>
      <c r="AU761" s="72" t="s">
        <v>195</v>
      </c>
      <c r="AV761" s="72" t="s">
        <v>194</v>
      </c>
      <c r="AY761" s="72" t="s">
        <v>191</v>
      </c>
      <c r="AZ761">
        <v>1227</v>
      </c>
      <c r="BA761" s="72" t="s">
        <v>93</v>
      </c>
      <c r="BB761" s="72" t="s">
        <v>194</v>
      </c>
      <c r="BD761" s="72" t="s">
        <v>191</v>
      </c>
      <c r="BE761" s="73">
        <v>0.85</v>
      </c>
      <c r="BF761" s="72" t="s">
        <v>191</v>
      </c>
      <c r="BG761" s="72" t="s">
        <v>196</v>
      </c>
      <c r="BH761" s="72" t="s">
        <v>176</v>
      </c>
      <c r="BI761" s="81" t="str">
        <f t="shared" si="47"/>
        <v xml:space="preserve">Turbidity </v>
      </c>
      <c r="BJ761" s="72" t="s">
        <v>191</v>
      </c>
      <c r="BN761">
        <v>68</v>
      </c>
      <c r="BO761">
        <v>24</v>
      </c>
      <c r="BP761" s="72" t="s">
        <v>194</v>
      </c>
      <c r="BR761" s="72" t="s">
        <v>194</v>
      </c>
      <c r="BT761">
        <v>20</v>
      </c>
      <c r="BU761">
        <v>5</v>
      </c>
      <c r="BV761" s="72" t="s">
        <v>191</v>
      </c>
      <c r="BW761" s="72" t="s">
        <v>197</v>
      </c>
      <c r="BX761" t="s">
        <v>7296</v>
      </c>
    </row>
    <row r="762" spans="1:76" x14ac:dyDescent="0.45">
      <c r="A762" t="s">
        <v>7297</v>
      </c>
      <c r="B762" t="s">
        <v>176</v>
      </c>
      <c r="C762" t="s">
        <v>265</v>
      </c>
      <c r="D762" t="s">
        <v>7298</v>
      </c>
      <c r="E762" t="s">
        <v>7299</v>
      </c>
      <c r="F762" t="s">
        <v>5841</v>
      </c>
      <c r="G762">
        <v>9</v>
      </c>
      <c r="H762" s="72" t="s">
        <v>7151</v>
      </c>
      <c r="I762" s="72" t="s">
        <v>182</v>
      </c>
      <c r="J762" s="72" t="s">
        <v>183</v>
      </c>
      <c r="K762" s="72" t="s">
        <v>4732</v>
      </c>
      <c r="L762" s="72" t="s">
        <v>5288</v>
      </c>
      <c r="M762" s="72" t="s">
        <v>7263</v>
      </c>
      <c r="N762" s="72"/>
      <c r="O762" s="72"/>
      <c r="P762" s="72" t="s">
        <v>7300</v>
      </c>
      <c r="Q762" s="72" t="s">
        <v>7301</v>
      </c>
      <c r="R762" s="72" t="s">
        <v>1626</v>
      </c>
      <c r="S762" s="72" t="s">
        <v>7302</v>
      </c>
      <c r="T762" s="72" t="s">
        <v>7303</v>
      </c>
      <c r="U762" s="72" t="s">
        <v>226</v>
      </c>
      <c r="V762" s="72" t="s">
        <v>176</v>
      </c>
      <c r="W762">
        <v>210</v>
      </c>
      <c r="X762">
        <v>160</v>
      </c>
      <c r="Y762">
        <v>50</v>
      </c>
      <c r="Z762">
        <v>55</v>
      </c>
      <c r="AA762">
        <v>800</v>
      </c>
      <c r="AB762">
        <v>250</v>
      </c>
      <c r="AC762" s="72" t="s">
        <v>194</v>
      </c>
      <c r="AF762" s="81" t="str">
        <f t="shared" si="44"/>
        <v/>
      </c>
      <c r="AJ762" s="72" t="s">
        <v>867</v>
      </c>
      <c r="AK762" s="72" t="s">
        <v>176</v>
      </c>
      <c r="AL762" t="str">
        <f t="shared" si="45"/>
        <v>Unprotected well</v>
      </c>
      <c r="AQ762" t="str">
        <f t="shared" si="46"/>
        <v xml:space="preserve"> </v>
      </c>
      <c r="BE762"/>
      <c r="BI762" s="81" t="str">
        <f t="shared" si="47"/>
        <v xml:space="preserve"> </v>
      </c>
      <c r="BX762" t="s">
        <v>7304</v>
      </c>
    </row>
    <row r="763" spans="1:76" x14ac:dyDescent="0.45">
      <c r="A763" t="s">
        <v>7305</v>
      </c>
      <c r="B763" t="s">
        <v>176</v>
      </c>
      <c r="C763" t="s">
        <v>254</v>
      </c>
      <c r="D763" t="s">
        <v>7306</v>
      </c>
      <c r="E763" t="s">
        <v>7307</v>
      </c>
      <c r="F763" t="s">
        <v>2354</v>
      </c>
      <c r="G763">
        <v>9</v>
      </c>
      <c r="H763" s="72" t="s">
        <v>7151</v>
      </c>
      <c r="I763" s="72" t="s">
        <v>182</v>
      </c>
      <c r="J763" s="72" t="s">
        <v>183</v>
      </c>
      <c r="K763" s="72" t="s">
        <v>4888</v>
      </c>
      <c r="L763" s="72" t="s">
        <v>6346</v>
      </c>
      <c r="M763" s="72" t="s">
        <v>6347</v>
      </c>
      <c r="N763" s="72"/>
      <c r="O763" s="72"/>
      <c r="P763" s="72" t="s">
        <v>7308</v>
      </c>
      <c r="Q763" s="72" t="s">
        <v>7309</v>
      </c>
      <c r="R763" s="72" t="s">
        <v>6031</v>
      </c>
      <c r="S763" s="72" t="s">
        <v>7310</v>
      </c>
      <c r="T763" s="72" t="s">
        <v>7311</v>
      </c>
      <c r="U763" s="72" t="s">
        <v>478</v>
      </c>
      <c r="V763" s="72" t="s">
        <v>176</v>
      </c>
      <c r="W763">
        <v>240</v>
      </c>
      <c r="X763">
        <v>240</v>
      </c>
      <c r="Y763">
        <v>0</v>
      </c>
      <c r="Z763">
        <v>325</v>
      </c>
      <c r="AA763">
        <v>1200</v>
      </c>
      <c r="AB763">
        <v>0</v>
      </c>
      <c r="AC763" s="72" t="s">
        <v>191</v>
      </c>
      <c r="AD763" s="72" t="s">
        <v>192</v>
      </c>
      <c r="AE763" s="72" t="s">
        <v>176</v>
      </c>
      <c r="AF763" s="81" t="str">
        <f t="shared" si="44"/>
        <v>Afridev Handpump</v>
      </c>
      <c r="AG763" s="72" t="s">
        <v>193</v>
      </c>
      <c r="AH763" s="72" t="s">
        <v>191</v>
      </c>
      <c r="AI763" s="72" t="s">
        <v>16432</v>
      </c>
      <c r="AL763" t="str">
        <f t="shared" si="45"/>
        <v>Protected</v>
      </c>
      <c r="AM763">
        <v>2010</v>
      </c>
      <c r="AN763" s="72" t="s">
        <v>191</v>
      </c>
      <c r="AQ763" t="str">
        <f t="shared" si="46"/>
        <v xml:space="preserve">Normal </v>
      </c>
      <c r="AR763" s="72" t="s">
        <v>194</v>
      </c>
      <c r="AU763" s="72" t="s">
        <v>195</v>
      </c>
      <c r="AV763" s="72" t="s">
        <v>194</v>
      </c>
      <c r="AY763" s="72" t="s">
        <v>191</v>
      </c>
      <c r="AZ763">
        <v>1228</v>
      </c>
      <c r="BA763" s="72" t="s">
        <v>93</v>
      </c>
      <c r="BB763" s="72" t="s">
        <v>194</v>
      </c>
      <c r="BD763" s="72" t="s">
        <v>191</v>
      </c>
      <c r="BE763" s="73">
        <v>1.44</v>
      </c>
      <c r="BF763" s="72" t="s">
        <v>191</v>
      </c>
      <c r="BG763" s="72" t="s">
        <v>196</v>
      </c>
      <c r="BH763" s="72" t="s">
        <v>176</v>
      </c>
      <c r="BI763" s="81" t="str">
        <f t="shared" si="47"/>
        <v xml:space="preserve">Turbidity </v>
      </c>
      <c r="BJ763" s="72" t="s">
        <v>191</v>
      </c>
      <c r="BN763">
        <v>76</v>
      </c>
      <c r="BO763">
        <v>24</v>
      </c>
      <c r="BP763" s="72" t="s">
        <v>194</v>
      </c>
      <c r="BR763" s="72" t="s">
        <v>194</v>
      </c>
      <c r="BT763">
        <v>20</v>
      </c>
      <c r="BU763">
        <v>8</v>
      </c>
      <c r="BV763" s="72" t="s">
        <v>191</v>
      </c>
      <c r="BW763" s="72" t="s">
        <v>197</v>
      </c>
      <c r="BX763" t="s">
        <v>7312</v>
      </c>
    </row>
    <row r="764" spans="1:76" x14ac:dyDescent="0.45">
      <c r="A764" t="s">
        <v>7313</v>
      </c>
      <c r="B764" t="s">
        <v>176</v>
      </c>
      <c r="C764" t="s">
        <v>663</v>
      </c>
      <c r="D764" t="s">
        <v>7314</v>
      </c>
      <c r="E764" t="s">
        <v>7315</v>
      </c>
      <c r="F764" t="s">
        <v>4764</v>
      </c>
      <c r="G764">
        <v>9</v>
      </c>
      <c r="H764" s="72" t="s">
        <v>7151</v>
      </c>
      <c r="I764" s="72" t="s">
        <v>182</v>
      </c>
      <c r="J764" s="72" t="s">
        <v>183</v>
      </c>
      <c r="K764" s="72" t="s">
        <v>4744</v>
      </c>
      <c r="L764" s="72" t="s">
        <v>6576</v>
      </c>
      <c r="M764" s="72" t="s">
        <v>6680</v>
      </c>
      <c r="N764" s="72"/>
      <c r="O764" s="72"/>
      <c r="P764" s="72" t="s">
        <v>7316</v>
      </c>
      <c r="Q764" s="72" t="s">
        <v>7317</v>
      </c>
      <c r="R764" s="72" t="s">
        <v>4649</v>
      </c>
      <c r="S764" s="72" t="s">
        <v>7318</v>
      </c>
      <c r="T764" s="72" t="s">
        <v>7319</v>
      </c>
      <c r="U764" s="72" t="s">
        <v>745</v>
      </c>
      <c r="V764" s="72" t="s">
        <v>176</v>
      </c>
      <c r="W764">
        <v>210</v>
      </c>
      <c r="X764">
        <v>210</v>
      </c>
      <c r="Y764">
        <v>0</v>
      </c>
      <c r="Z764">
        <v>150</v>
      </c>
      <c r="AA764">
        <v>150</v>
      </c>
      <c r="AB764">
        <v>0</v>
      </c>
      <c r="AC764" s="72" t="s">
        <v>191</v>
      </c>
      <c r="AD764" s="72" t="s">
        <v>192</v>
      </c>
      <c r="AE764" s="72" t="s">
        <v>176</v>
      </c>
      <c r="AF764" s="81" t="str">
        <f t="shared" si="44"/>
        <v>Afridev Handpump</v>
      </c>
      <c r="AG764" s="72" t="s">
        <v>193</v>
      </c>
      <c r="AH764" s="72" t="s">
        <v>191</v>
      </c>
      <c r="AI764" s="72" t="s">
        <v>16432</v>
      </c>
      <c r="AL764" t="str">
        <f t="shared" si="45"/>
        <v>Protected</v>
      </c>
      <c r="AM764">
        <v>2012</v>
      </c>
      <c r="AN764" s="72" t="s">
        <v>191</v>
      </c>
      <c r="AQ764" t="str">
        <f t="shared" si="46"/>
        <v xml:space="preserve">Normal </v>
      </c>
      <c r="AR764" s="72" t="s">
        <v>194</v>
      </c>
      <c r="AU764" s="72" t="s">
        <v>195</v>
      </c>
      <c r="AV764" s="72" t="s">
        <v>194</v>
      </c>
      <c r="AY764" s="72" t="s">
        <v>191</v>
      </c>
      <c r="AZ764">
        <v>238</v>
      </c>
      <c r="BA764" s="72" t="s">
        <v>93</v>
      </c>
      <c r="BB764" s="72" t="s">
        <v>194</v>
      </c>
      <c r="BD764" s="72" t="s">
        <v>191</v>
      </c>
      <c r="BE764" s="73">
        <v>0.15</v>
      </c>
      <c r="BF764" s="72" t="s">
        <v>191</v>
      </c>
      <c r="BG764" s="72" t="s">
        <v>196</v>
      </c>
      <c r="BH764" s="72" t="s">
        <v>176</v>
      </c>
      <c r="BI764" s="81" t="str">
        <f t="shared" si="47"/>
        <v xml:space="preserve">Turbidity </v>
      </c>
      <c r="BJ764" s="72" t="s">
        <v>191</v>
      </c>
      <c r="BN764">
        <v>56</v>
      </c>
      <c r="BO764">
        <v>24</v>
      </c>
      <c r="BP764" s="72" t="s">
        <v>194</v>
      </c>
      <c r="BR764" s="72" t="s">
        <v>194</v>
      </c>
      <c r="BT764">
        <v>20</v>
      </c>
      <c r="BU764">
        <v>4</v>
      </c>
      <c r="BV764" s="72" t="s">
        <v>191</v>
      </c>
      <c r="BW764" s="72" t="s">
        <v>197</v>
      </c>
      <c r="BX764" t="s">
        <v>7320</v>
      </c>
    </row>
    <row r="765" spans="1:76" x14ac:dyDescent="0.45">
      <c r="A765" t="s">
        <v>7321</v>
      </c>
      <c r="B765" t="s">
        <v>176</v>
      </c>
      <c r="C765" t="s">
        <v>663</v>
      </c>
      <c r="D765" t="s">
        <v>7322</v>
      </c>
      <c r="E765" t="s">
        <v>7323</v>
      </c>
      <c r="F765" t="s">
        <v>6027</v>
      </c>
      <c r="G765">
        <v>9</v>
      </c>
      <c r="H765" s="72" t="s">
        <v>7151</v>
      </c>
      <c r="I765" s="72" t="s">
        <v>182</v>
      </c>
      <c r="J765" s="72" t="s">
        <v>183</v>
      </c>
      <c r="K765" s="72" t="s">
        <v>4744</v>
      </c>
      <c r="L765" s="72" t="s">
        <v>6576</v>
      </c>
      <c r="M765" s="72" t="s">
        <v>6680</v>
      </c>
      <c r="N765" s="72"/>
      <c r="O765" s="72"/>
      <c r="P765" s="72" t="s">
        <v>7324</v>
      </c>
      <c r="Q765" s="72" t="s">
        <v>7325</v>
      </c>
      <c r="R765" s="72" t="s">
        <v>1042</v>
      </c>
      <c r="S765" s="72" t="s">
        <v>7326</v>
      </c>
      <c r="T765" s="72" t="s">
        <v>7319</v>
      </c>
      <c r="U765" s="72" t="s">
        <v>478</v>
      </c>
      <c r="V765" s="72" t="s">
        <v>176</v>
      </c>
      <c r="W765">
        <v>210</v>
      </c>
      <c r="X765">
        <v>210</v>
      </c>
      <c r="Y765">
        <v>0</v>
      </c>
      <c r="Z765">
        <v>125</v>
      </c>
      <c r="AA765">
        <v>125</v>
      </c>
      <c r="AB765">
        <v>0</v>
      </c>
      <c r="AC765" s="72" t="s">
        <v>191</v>
      </c>
      <c r="AD765" s="72" t="s">
        <v>176</v>
      </c>
      <c r="AE765" s="72" t="s">
        <v>7327</v>
      </c>
      <c r="AF765" s="81" t="str">
        <f t="shared" si="44"/>
        <v>Elephant Pump</v>
      </c>
      <c r="AG765" s="72" t="s">
        <v>193</v>
      </c>
      <c r="AH765" s="72" t="s">
        <v>191</v>
      </c>
      <c r="AI765" s="72" t="s">
        <v>16432</v>
      </c>
      <c r="AL765" t="str">
        <f t="shared" si="45"/>
        <v>Protected</v>
      </c>
      <c r="AM765">
        <v>2004</v>
      </c>
      <c r="AN765" s="72" t="s">
        <v>191</v>
      </c>
      <c r="AQ765" t="str">
        <f t="shared" si="46"/>
        <v xml:space="preserve">Poor </v>
      </c>
      <c r="AR765" s="72" t="s">
        <v>191</v>
      </c>
      <c r="AS765">
        <v>2</v>
      </c>
      <c r="AT765">
        <v>7</v>
      </c>
      <c r="AU765" s="72" t="s">
        <v>195</v>
      </c>
      <c r="AV765" s="72" t="s">
        <v>194</v>
      </c>
      <c r="AY765" s="72" t="s">
        <v>191</v>
      </c>
      <c r="AZ765">
        <v>239</v>
      </c>
      <c r="BA765" s="72" t="s">
        <v>93</v>
      </c>
      <c r="BB765" s="72" t="s">
        <v>194</v>
      </c>
      <c r="BD765" s="72" t="s">
        <v>191</v>
      </c>
      <c r="BE765" s="73">
        <v>0.34</v>
      </c>
      <c r="BF765" s="72" t="s">
        <v>191</v>
      </c>
      <c r="BG765" s="72" t="s">
        <v>196</v>
      </c>
      <c r="BH765" s="72" t="s">
        <v>176</v>
      </c>
      <c r="BI765" s="81" t="str">
        <f t="shared" si="47"/>
        <v xml:space="preserve">Turbidity </v>
      </c>
      <c r="BJ765" s="72" t="s">
        <v>191</v>
      </c>
      <c r="BN765">
        <v>51</v>
      </c>
      <c r="BO765">
        <v>24</v>
      </c>
      <c r="BP765" s="72" t="s">
        <v>194</v>
      </c>
      <c r="BR765" s="72" t="s">
        <v>194</v>
      </c>
      <c r="BT765">
        <v>20</v>
      </c>
      <c r="BU765">
        <v>4</v>
      </c>
      <c r="BV765" s="72" t="s">
        <v>191</v>
      </c>
      <c r="BW765" s="72" t="s">
        <v>227</v>
      </c>
      <c r="BX765" t="s">
        <v>7328</v>
      </c>
    </row>
    <row r="766" spans="1:76" x14ac:dyDescent="0.45">
      <c r="A766" t="s">
        <v>7329</v>
      </c>
      <c r="B766" t="s">
        <v>176</v>
      </c>
      <c r="C766" t="s">
        <v>200</v>
      </c>
      <c r="D766" t="s">
        <v>7330</v>
      </c>
      <c r="E766" t="s">
        <v>7331</v>
      </c>
      <c r="F766" t="s">
        <v>7332</v>
      </c>
      <c r="G766">
        <v>9</v>
      </c>
      <c r="H766" s="72" t="s">
        <v>7151</v>
      </c>
      <c r="I766" s="72" t="s">
        <v>182</v>
      </c>
      <c r="J766" s="72" t="s">
        <v>183</v>
      </c>
      <c r="K766" s="72" t="s">
        <v>4888</v>
      </c>
      <c r="L766" s="72" t="s">
        <v>6781</v>
      </c>
      <c r="M766" s="72" t="s">
        <v>7333</v>
      </c>
      <c r="N766" s="72"/>
      <c r="O766" s="72"/>
      <c r="P766" s="72" t="s">
        <v>7334</v>
      </c>
      <c r="Q766" s="72" t="s">
        <v>7335</v>
      </c>
      <c r="R766" s="72" t="s">
        <v>1549</v>
      </c>
      <c r="S766" s="72" t="s">
        <v>7336</v>
      </c>
      <c r="T766" s="72" t="s">
        <v>7337</v>
      </c>
      <c r="U766" s="72" t="s">
        <v>226</v>
      </c>
      <c r="V766" s="72" t="s">
        <v>176</v>
      </c>
      <c r="W766">
        <v>215</v>
      </c>
      <c r="X766">
        <v>215</v>
      </c>
      <c r="Y766">
        <v>0</v>
      </c>
      <c r="Z766">
        <v>280</v>
      </c>
      <c r="AA766">
        <v>280</v>
      </c>
      <c r="AB766">
        <v>0</v>
      </c>
      <c r="AC766" s="72" t="s">
        <v>191</v>
      </c>
      <c r="AD766" s="72" t="s">
        <v>192</v>
      </c>
      <c r="AE766" s="72" t="s">
        <v>176</v>
      </c>
      <c r="AF766" s="81" t="str">
        <f t="shared" si="44"/>
        <v>Afridev Handpump</v>
      </c>
      <c r="AG766" s="72" t="s">
        <v>193</v>
      </c>
      <c r="AH766" s="72" t="s">
        <v>191</v>
      </c>
      <c r="AI766" s="72" t="s">
        <v>16432</v>
      </c>
      <c r="AL766" t="str">
        <f t="shared" si="45"/>
        <v>Protected</v>
      </c>
      <c r="AM766">
        <v>2005</v>
      </c>
      <c r="AN766" s="72" t="s">
        <v>191</v>
      </c>
      <c r="AQ766" t="str">
        <f t="shared" si="46"/>
        <v xml:space="preserve">Normal </v>
      </c>
      <c r="AR766" s="72" t="s">
        <v>191</v>
      </c>
      <c r="AS766">
        <v>1</v>
      </c>
      <c r="AT766">
        <v>3</v>
      </c>
      <c r="AU766" s="72" t="s">
        <v>195</v>
      </c>
      <c r="AV766" s="72" t="s">
        <v>194</v>
      </c>
      <c r="AY766" s="72" t="s">
        <v>191</v>
      </c>
      <c r="AZ766">
        <v>347</v>
      </c>
      <c r="BA766" s="72" t="s">
        <v>93</v>
      </c>
      <c r="BB766" s="72" t="s">
        <v>194</v>
      </c>
      <c r="BD766" s="72" t="s">
        <v>191</v>
      </c>
      <c r="BE766" s="73">
        <v>0.06</v>
      </c>
      <c r="BF766" s="72" t="s">
        <v>194</v>
      </c>
      <c r="BG766" s="80" t="s">
        <v>196</v>
      </c>
      <c r="BI766" s="81" t="str">
        <f t="shared" si="47"/>
        <v xml:space="preserve">Turbidity </v>
      </c>
      <c r="BN766">
        <v>61</v>
      </c>
      <c r="BO766">
        <v>24</v>
      </c>
      <c r="BP766" s="72" t="s">
        <v>194</v>
      </c>
      <c r="BR766" s="72" t="s">
        <v>194</v>
      </c>
      <c r="BT766">
        <v>20</v>
      </c>
      <c r="BU766">
        <v>6</v>
      </c>
      <c r="BV766" s="72" t="s">
        <v>191</v>
      </c>
      <c r="BW766" s="72" t="s">
        <v>197</v>
      </c>
      <c r="BX766" t="s">
        <v>7338</v>
      </c>
    </row>
    <row r="767" spans="1:76" x14ac:dyDescent="0.45">
      <c r="A767" t="s">
        <v>7339</v>
      </c>
      <c r="B767" t="s">
        <v>176</v>
      </c>
      <c r="C767" t="s">
        <v>200</v>
      </c>
      <c r="D767" t="s">
        <v>7340</v>
      </c>
      <c r="E767" t="s">
        <v>7341</v>
      </c>
      <c r="F767" t="s">
        <v>5026</v>
      </c>
      <c r="G767">
        <v>9</v>
      </c>
      <c r="H767" s="72" t="s">
        <v>7151</v>
      </c>
      <c r="I767" s="72" t="s">
        <v>182</v>
      </c>
      <c r="J767" s="72" t="s">
        <v>183</v>
      </c>
      <c r="K767" s="72" t="s">
        <v>4888</v>
      </c>
      <c r="L767" s="72" t="s">
        <v>6781</v>
      </c>
      <c r="M767" s="72" t="s">
        <v>7333</v>
      </c>
      <c r="N767" s="72"/>
      <c r="O767" s="72"/>
      <c r="P767" s="72" t="s">
        <v>7342</v>
      </c>
      <c r="Q767" s="72" t="s">
        <v>7343</v>
      </c>
      <c r="R767" s="72" t="s">
        <v>1626</v>
      </c>
      <c r="S767" s="72" t="s">
        <v>7344</v>
      </c>
      <c r="T767" s="72" t="s">
        <v>7345</v>
      </c>
      <c r="U767" s="72" t="s">
        <v>251</v>
      </c>
      <c r="V767" s="72" t="s">
        <v>176</v>
      </c>
      <c r="W767">
        <v>215</v>
      </c>
      <c r="X767">
        <v>215</v>
      </c>
      <c r="Y767">
        <v>0</v>
      </c>
      <c r="Z767">
        <v>700</v>
      </c>
      <c r="AA767">
        <v>700</v>
      </c>
      <c r="AB767">
        <v>0</v>
      </c>
      <c r="AC767" s="72" t="s">
        <v>191</v>
      </c>
      <c r="AD767" s="72" t="s">
        <v>192</v>
      </c>
      <c r="AE767" s="72" t="s">
        <v>176</v>
      </c>
      <c r="AF767" s="81" t="str">
        <f t="shared" si="44"/>
        <v>Afridev Handpump</v>
      </c>
      <c r="AG767" s="72" t="s">
        <v>193</v>
      </c>
      <c r="AH767" s="72" t="s">
        <v>191</v>
      </c>
      <c r="AI767" s="72" t="s">
        <v>16432</v>
      </c>
      <c r="AL767" t="str">
        <f t="shared" si="45"/>
        <v>Protected</v>
      </c>
      <c r="AM767">
        <v>2015</v>
      </c>
      <c r="AN767" s="72" t="s">
        <v>191</v>
      </c>
      <c r="AQ767" t="str">
        <f t="shared" si="46"/>
        <v xml:space="preserve">Poor </v>
      </c>
      <c r="AR767" s="72" t="s">
        <v>191</v>
      </c>
      <c r="AS767">
        <v>2</v>
      </c>
      <c r="AT767">
        <v>1</v>
      </c>
      <c r="AU767" s="72" t="s">
        <v>195</v>
      </c>
      <c r="AV767" s="72" t="s">
        <v>194</v>
      </c>
      <c r="AY767" s="72" t="s">
        <v>191</v>
      </c>
      <c r="AZ767">
        <v>348</v>
      </c>
      <c r="BA767" s="72" t="s">
        <v>93</v>
      </c>
      <c r="BB767" s="72" t="s">
        <v>194</v>
      </c>
      <c r="BD767" s="72" t="s">
        <v>191</v>
      </c>
      <c r="BE767" s="73">
        <v>0.5</v>
      </c>
      <c r="BF767" s="72" t="s">
        <v>194</v>
      </c>
      <c r="BG767" s="80" t="s">
        <v>196</v>
      </c>
      <c r="BI767" s="81" t="str">
        <f t="shared" si="47"/>
        <v xml:space="preserve">Turbidity </v>
      </c>
      <c r="BN767">
        <v>40</v>
      </c>
      <c r="BO767">
        <v>24</v>
      </c>
      <c r="BP767" s="72" t="s">
        <v>194</v>
      </c>
      <c r="BR767" s="72" t="s">
        <v>194</v>
      </c>
      <c r="BT767">
        <v>40</v>
      </c>
      <c r="BU767">
        <v>5</v>
      </c>
      <c r="BV767" s="72" t="s">
        <v>191</v>
      </c>
      <c r="BW767" s="72" t="s">
        <v>227</v>
      </c>
      <c r="BX767" t="s">
        <v>7346</v>
      </c>
    </row>
    <row r="768" spans="1:76" x14ac:dyDescent="0.45">
      <c r="A768" t="s">
        <v>7347</v>
      </c>
      <c r="B768" t="s">
        <v>176</v>
      </c>
      <c r="C768" t="s">
        <v>200</v>
      </c>
      <c r="D768" t="s">
        <v>7348</v>
      </c>
      <c r="E768" t="s">
        <v>7349</v>
      </c>
      <c r="F768" t="s">
        <v>7350</v>
      </c>
      <c r="G768">
        <v>9</v>
      </c>
      <c r="H768" s="72" t="s">
        <v>7151</v>
      </c>
      <c r="I768" s="72" t="s">
        <v>182</v>
      </c>
      <c r="J768" s="72" t="s">
        <v>183</v>
      </c>
      <c r="K768" s="72" t="s">
        <v>4888</v>
      </c>
      <c r="L768" s="72" t="s">
        <v>6781</v>
      </c>
      <c r="M768" s="72" t="s">
        <v>7333</v>
      </c>
      <c r="N768" s="72"/>
      <c r="O768" s="72"/>
      <c r="P768" s="72" t="s">
        <v>7351</v>
      </c>
      <c r="Q768" s="72" t="s">
        <v>7352</v>
      </c>
      <c r="R768" s="72" t="s">
        <v>6210</v>
      </c>
      <c r="S768" s="72" t="s">
        <v>7353</v>
      </c>
      <c r="T768" s="72" t="s">
        <v>7354</v>
      </c>
      <c r="U768" s="72" t="s">
        <v>478</v>
      </c>
      <c r="V768" s="72" t="s">
        <v>176</v>
      </c>
      <c r="W768">
        <v>215</v>
      </c>
      <c r="X768">
        <v>215</v>
      </c>
      <c r="Y768">
        <v>0</v>
      </c>
      <c r="Z768">
        <v>258</v>
      </c>
      <c r="AA768">
        <v>258</v>
      </c>
      <c r="AB768">
        <v>0</v>
      </c>
      <c r="AC768" s="72" t="s">
        <v>191</v>
      </c>
      <c r="AD768" s="72" t="s">
        <v>192</v>
      </c>
      <c r="AE768" s="72" t="s">
        <v>176</v>
      </c>
      <c r="AF768" s="81" t="str">
        <f t="shared" si="44"/>
        <v>Afridev Handpump</v>
      </c>
      <c r="AG768" s="72" t="s">
        <v>193</v>
      </c>
      <c r="AH768" s="72" t="s">
        <v>191</v>
      </c>
      <c r="AI768" s="72" t="s">
        <v>16432</v>
      </c>
      <c r="AL768" t="str">
        <f t="shared" si="45"/>
        <v>Protected</v>
      </c>
      <c r="AM768">
        <v>1999</v>
      </c>
      <c r="AN768" s="72" t="s">
        <v>194</v>
      </c>
      <c r="AO768" s="72" t="s">
        <v>549</v>
      </c>
      <c r="AP768" s="72" t="s">
        <v>176</v>
      </c>
      <c r="AQ768" t="str">
        <f t="shared" si="46"/>
        <v>Does not function Non functioning water point</v>
      </c>
      <c r="AR768" s="72" t="s">
        <v>194</v>
      </c>
      <c r="AU768" s="72" t="s">
        <v>194</v>
      </c>
      <c r="AV768" s="72" t="s">
        <v>194</v>
      </c>
      <c r="AY768" s="72" t="s">
        <v>194</v>
      </c>
      <c r="BB768" s="72" t="s">
        <v>194</v>
      </c>
      <c r="BD768" s="72" t="s">
        <v>194</v>
      </c>
      <c r="BE768"/>
      <c r="BF768" s="72" t="s">
        <v>194</v>
      </c>
      <c r="BG768" s="80" t="s">
        <v>196</v>
      </c>
      <c r="BI768" s="81" t="str">
        <f t="shared" si="47"/>
        <v xml:space="preserve">Turbidity </v>
      </c>
      <c r="BN768">
        <v>0</v>
      </c>
      <c r="BO768">
        <v>0</v>
      </c>
      <c r="BP768" s="72" t="s">
        <v>194</v>
      </c>
      <c r="BR768" s="72" t="s">
        <v>194</v>
      </c>
      <c r="BT768">
        <v>0</v>
      </c>
      <c r="BU768">
        <v>0</v>
      </c>
      <c r="BV768" s="72" t="s">
        <v>194</v>
      </c>
      <c r="BW768" s="72" t="s">
        <v>550</v>
      </c>
      <c r="BX768" t="s">
        <v>7355</v>
      </c>
    </row>
    <row r="769" spans="1:76" x14ac:dyDescent="0.45">
      <c r="A769" t="s">
        <v>7356</v>
      </c>
      <c r="B769" t="s">
        <v>176</v>
      </c>
      <c r="C769" t="s">
        <v>230</v>
      </c>
      <c r="D769" t="s">
        <v>7357</v>
      </c>
      <c r="E769" t="s">
        <v>7358</v>
      </c>
      <c r="F769" t="s">
        <v>7359</v>
      </c>
      <c r="G769">
        <v>9</v>
      </c>
      <c r="H769" s="72" t="s">
        <v>7151</v>
      </c>
      <c r="I769" s="72" t="s">
        <v>182</v>
      </c>
      <c r="J769" s="72" t="s">
        <v>183</v>
      </c>
      <c r="K769" s="72" t="s">
        <v>825</v>
      </c>
      <c r="L769" s="72" t="s">
        <v>4427</v>
      </c>
      <c r="M769" s="72" t="s">
        <v>4734</v>
      </c>
      <c r="N769" s="72"/>
      <c r="O769" s="72"/>
      <c r="P769" s="72" t="s">
        <v>7360</v>
      </c>
      <c r="Q769" s="72" t="s">
        <v>7361</v>
      </c>
      <c r="R769" s="72" t="s">
        <v>4126</v>
      </c>
      <c r="S769" s="72" t="s">
        <v>7362</v>
      </c>
      <c r="T769" s="72" t="s">
        <v>7363</v>
      </c>
      <c r="U769" s="72" t="s">
        <v>226</v>
      </c>
      <c r="V769" s="72" t="s">
        <v>176</v>
      </c>
      <c r="W769">
        <v>112</v>
      </c>
      <c r="X769">
        <v>112</v>
      </c>
      <c r="Y769">
        <v>0</v>
      </c>
      <c r="Z769">
        <v>225</v>
      </c>
      <c r="AA769">
        <v>560</v>
      </c>
      <c r="AB769">
        <v>0</v>
      </c>
      <c r="AC769" s="72" t="s">
        <v>191</v>
      </c>
      <c r="AD769" s="72" t="s">
        <v>192</v>
      </c>
      <c r="AE769" s="72" t="s">
        <v>176</v>
      </c>
      <c r="AF769" s="81" t="str">
        <f t="shared" si="44"/>
        <v>Afridev Handpump</v>
      </c>
      <c r="AG769" s="72" t="s">
        <v>193</v>
      </c>
      <c r="AH769" s="72" t="s">
        <v>191</v>
      </c>
      <c r="AI769" s="72" t="s">
        <v>16432</v>
      </c>
      <c r="AL769" t="str">
        <f t="shared" si="45"/>
        <v>Protected</v>
      </c>
      <c r="AM769">
        <v>2017</v>
      </c>
      <c r="AN769" s="72" t="s">
        <v>191</v>
      </c>
      <c r="AQ769" t="str">
        <f t="shared" si="46"/>
        <v xml:space="preserve">Poor </v>
      </c>
      <c r="AR769" s="72" t="s">
        <v>194</v>
      </c>
      <c r="AU769" s="72" t="s">
        <v>195</v>
      </c>
      <c r="AV769" s="72" t="s">
        <v>194</v>
      </c>
      <c r="AY769" s="72" t="s">
        <v>191</v>
      </c>
      <c r="AZ769">
        <v>1759</v>
      </c>
      <c r="BA769" s="72" t="s">
        <v>93</v>
      </c>
      <c r="BB769" s="72" t="s">
        <v>194</v>
      </c>
      <c r="BD769" s="72" t="s">
        <v>191</v>
      </c>
      <c r="BE769" s="73">
        <v>1.1399999999999999</v>
      </c>
      <c r="BF769" s="72" t="s">
        <v>191</v>
      </c>
      <c r="BG769" s="72" t="s">
        <v>196</v>
      </c>
      <c r="BH769" s="72" t="s">
        <v>176</v>
      </c>
      <c r="BI769" s="81" t="str">
        <f t="shared" si="47"/>
        <v xml:space="preserve">Turbidity </v>
      </c>
      <c r="BJ769" s="72" t="s">
        <v>191</v>
      </c>
      <c r="BN769">
        <v>88</v>
      </c>
      <c r="BO769">
        <v>24</v>
      </c>
      <c r="BP769" s="72" t="s">
        <v>194</v>
      </c>
      <c r="BR769" s="72" t="s">
        <v>194</v>
      </c>
      <c r="BT769">
        <v>40</v>
      </c>
      <c r="BU769">
        <v>8</v>
      </c>
      <c r="BV769" s="72" t="s">
        <v>194</v>
      </c>
      <c r="BW769" s="72" t="s">
        <v>227</v>
      </c>
      <c r="BX769" t="s">
        <v>7364</v>
      </c>
    </row>
    <row r="770" spans="1:76" x14ac:dyDescent="0.45">
      <c r="A770" t="s">
        <v>7365</v>
      </c>
      <c r="B770" t="s">
        <v>176</v>
      </c>
      <c r="C770" t="s">
        <v>254</v>
      </c>
      <c r="D770" t="s">
        <v>7366</v>
      </c>
      <c r="E770" t="s">
        <v>7367</v>
      </c>
      <c r="F770" t="s">
        <v>3594</v>
      </c>
      <c r="G770">
        <v>9</v>
      </c>
      <c r="H770" s="72" t="s">
        <v>7151</v>
      </c>
      <c r="I770" s="72" t="s">
        <v>182</v>
      </c>
      <c r="J770" s="72" t="s">
        <v>183</v>
      </c>
      <c r="K770" s="72" t="s">
        <v>4888</v>
      </c>
      <c r="L770" s="72" t="s">
        <v>6346</v>
      </c>
      <c r="M770" s="72" t="s">
        <v>6347</v>
      </c>
      <c r="N770" s="72"/>
      <c r="O770" s="72"/>
      <c r="P770" s="72" t="s">
        <v>7368</v>
      </c>
      <c r="Q770" s="72" t="s">
        <v>7369</v>
      </c>
      <c r="R770" s="72" t="s">
        <v>6003</v>
      </c>
      <c r="S770" s="72" t="s">
        <v>7370</v>
      </c>
      <c r="T770" s="72" t="s">
        <v>7311</v>
      </c>
      <c r="U770" s="72" t="s">
        <v>478</v>
      </c>
      <c r="V770" s="72" t="s">
        <v>176</v>
      </c>
      <c r="W770">
        <v>240</v>
      </c>
      <c r="X770">
        <v>240</v>
      </c>
      <c r="Y770">
        <v>0</v>
      </c>
      <c r="Z770">
        <v>90</v>
      </c>
      <c r="AA770">
        <v>1200</v>
      </c>
      <c r="AB770">
        <v>0</v>
      </c>
      <c r="AC770" s="72" t="s">
        <v>191</v>
      </c>
      <c r="AD770" s="72" t="s">
        <v>192</v>
      </c>
      <c r="AE770" s="72" t="s">
        <v>176</v>
      </c>
      <c r="AF770" s="81" t="str">
        <f t="shared" si="44"/>
        <v>Afridev Handpump</v>
      </c>
      <c r="AG770" s="72" t="s">
        <v>193</v>
      </c>
      <c r="AH770" s="72" t="s">
        <v>191</v>
      </c>
      <c r="AI770" s="72" t="s">
        <v>16432</v>
      </c>
      <c r="AL770" t="str">
        <f t="shared" si="45"/>
        <v>Protected</v>
      </c>
      <c r="AM770">
        <v>2018</v>
      </c>
      <c r="AN770" s="72" t="s">
        <v>191</v>
      </c>
      <c r="AQ770" t="str">
        <f t="shared" si="46"/>
        <v xml:space="preserve">Normal </v>
      </c>
      <c r="AR770" s="72" t="s">
        <v>194</v>
      </c>
      <c r="AU770" s="72" t="s">
        <v>195</v>
      </c>
      <c r="AV770" s="72" t="s">
        <v>194</v>
      </c>
      <c r="AY770" s="72" t="s">
        <v>191</v>
      </c>
      <c r="AZ770">
        <v>1229</v>
      </c>
      <c r="BA770" s="72" t="s">
        <v>93</v>
      </c>
      <c r="BB770" s="72" t="s">
        <v>194</v>
      </c>
      <c r="BD770" s="72" t="s">
        <v>191</v>
      </c>
      <c r="BE770" s="73">
        <v>1.24</v>
      </c>
      <c r="BF770" s="72" t="s">
        <v>191</v>
      </c>
      <c r="BG770" s="72" t="s">
        <v>196</v>
      </c>
      <c r="BH770" s="72" t="s">
        <v>176</v>
      </c>
      <c r="BI770" s="81" t="str">
        <f t="shared" si="47"/>
        <v xml:space="preserve">Turbidity </v>
      </c>
      <c r="BJ770" s="72" t="s">
        <v>191</v>
      </c>
      <c r="BN770">
        <v>61</v>
      </c>
      <c r="BO770">
        <v>24</v>
      </c>
      <c r="BP770" s="72" t="s">
        <v>194</v>
      </c>
      <c r="BR770" s="72" t="s">
        <v>194</v>
      </c>
      <c r="BT770">
        <v>20</v>
      </c>
      <c r="BU770">
        <v>4</v>
      </c>
      <c r="BV770" s="72" t="s">
        <v>191</v>
      </c>
      <c r="BW770" s="72" t="s">
        <v>197</v>
      </c>
      <c r="BX770" t="s">
        <v>7371</v>
      </c>
    </row>
    <row r="771" spans="1:76" x14ac:dyDescent="0.45">
      <c r="A771" t="s">
        <v>7372</v>
      </c>
      <c r="B771" t="s">
        <v>176</v>
      </c>
      <c r="C771" t="s">
        <v>254</v>
      </c>
      <c r="D771" t="s">
        <v>7373</v>
      </c>
      <c r="E771" t="s">
        <v>7374</v>
      </c>
      <c r="F771" t="s">
        <v>2506</v>
      </c>
      <c r="G771">
        <v>9</v>
      </c>
      <c r="H771" s="72" t="s">
        <v>7151</v>
      </c>
      <c r="I771" s="72" t="s">
        <v>182</v>
      </c>
      <c r="J771" s="72" t="s">
        <v>183</v>
      </c>
      <c r="K771" s="72" t="s">
        <v>4888</v>
      </c>
      <c r="L771" s="72" t="s">
        <v>6346</v>
      </c>
      <c r="M771" s="72" t="s">
        <v>6347</v>
      </c>
      <c r="N771" s="72"/>
      <c r="O771" s="72"/>
      <c r="P771" s="72" t="s">
        <v>7375</v>
      </c>
      <c r="Q771" s="72" t="s">
        <v>7376</v>
      </c>
      <c r="R771" s="72" t="s">
        <v>7377</v>
      </c>
      <c r="S771" s="72" t="s">
        <v>7378</v>
      </c>
      <c r="T771" s="72" t="s">
        <v>7311</v>
      </c>
      <c r="U771" s="72" t="s">
        <v>478</v>
      </c>
      <c r="V771" s="72" t="s">
        <v>176</v>
      </c>
      <c r="W771">
        <v>240</v>
      </c>
      <c r="X771">
        <v>240</v>
      </c>
      <c r="Y771">
        <v>0</v>
      </c>
      <c r="Z771">
        <v>75</v>
      </c>
      <c r="AA771">
        <v>1200</v>
      </c>
      <c r="AB771">
        <v>0</v>
      </c>
      <c r="AC771" s="72" t="s">
        <v>191</v>
      </c>
      <c r="AD771" s="72" t="s">
        <v>192</v>
      </c>
      <c r="AE771" s="72" t="s">
        <v>176</v>
      </c>
      <c r="AF771" s="81" t="str">
        <f t="shared" ref="AF771:AF834" si="48">CONCATENATE(AD771,AE771)</f>
        <v>Afridev Handpump</v>
      </c>
      <c r="AG771" s="72" t="s">
        <v>193</v>
      </c>
      <c r="AH771" s="72" t="s">
        <v>191</v>
      </c>
      <c r="AI771" s="72" t="s">
        <v>16432</v>
      </c>
      <c r="AL771" t="str">
        <f t="shared" ref="AL771:AL834" si="49">CONCATENATE(AI771,AJ771,AK771)</f>
        <v>Protected</v>
      </c>
      <c r="AM771">
        <v>2018</v>
      </c>
      <c r="AN771" s="72" t="s">
        <v>191</v>
      </c>
      <c r="AQ771" t="str">
        <f t="shared" ref="AQ771:AQ834" si="50">CONCATENATE(BW771," ",AO771,AP771)</f>
        <v xml:space="preserve">Normal </v>
      </c>
      <c r="AR771" s="72" t="s">
        <v>194</v>
      </c>
      <c r="AU771" s="72" t="s">
        <v>195</v>
      </c>
      <c r="AV771" s="72" t="s">
        <v>194</v>
      </c>
      <c r="AY771" s="72" t="s">
        <v>191</v>
      </c>
      <c r="AZ771">
        <v>1230</v>
      </c>
      <c r="BA771" s="72" t="s">
        <v>93</v>
      </c>
      <c r="BB771" s="72" t="s">
        <v>194</v>
      </c>
      <c r="BD771" s="72" t="s">
        <v>191</v>
      </c>
      <c r="BE771" s="73">
        <v>0.51</v>
      </c>
      <c r="BF771" s="72" t="s">
        <v>191</v>
      </c>
      <c r="BG771" s="72" t="s">
        <v>196</v>
      </c>
      <c r="BH771" s="72" t="s">
        <v>176</v>
      </c>
      <c r="BI771" s="81" t="str">
        <f t="shared" ref="BI771:BI834" si="51">CONCATENATE(BG771," ",BH771)</f>
        <v xml:space="preserve">Turbidity </v>
      </c>
      <c r="BJ771" s="72" t="s">
        <v>191</v>
      </c>
      <c r="BN771">
        <v>72</v>
      </c>
      <c r="BO771">
        <v>24</v>
      </c>
      <c r="BP771" s="72" t="s">
        <v>194</v>
      </c>
      <c r="BR771" s="72" t="s">
        <v>194</v>
      </c>
      <c r="BT771">
        <v>20</v>
      </c>
      <c r="BU771">
        <v>5</v>
      </c>
      <c r="BV771" s="72" t="s">
        <v>191</v>
      </c>
      <c r="BW771" s="72" t="s">
        <v>197</v>
      </c>
      <c r="BX771" t="s">
        <v>7379</v>
      </c>
    </row>
    <row r="772" spans="1:76" x14ac:dyDescent="0.45">
      <c r="A772" t="s">
        <v>7380</v>
      </c>
      <c r="B772" t="s">
        <v>176</v>
      </c>
      <c r="C772" t="s">
        <v>230</v>
      </c>
      <c r="D772" t="s">
        <v>7381</v>
      </c>
      <c r="E772" t="s">
        <v>7382</v>
      </c>
      <c r="F772" t="s">
        <v>916</v>
      </c>
      <c r="G772">
        <v>9</v>
      </c>
      <c r="H772" s="72" t="s">
        <v>7151</v>
      </c>
      <c r="I772" s="72" t="s">
        <v>182</v>
      </c>
      <c r="J772" s="72" t="s">
        <v>183</v>
      </c>
      <c r="K772" s="72" t="s">
        <v>825</v>
      </c>
      <c r="L772" s="72" t="s">
        <v>4427</v>
      </c>
      <c r="M772" s="72" t="s">
        <v>4734</v>
      </c>
      <c r="N772" s="72"/>
      <c r="O772" s="72"/>
      <c r="P772" s="72" t="s">
        <v>7383</v>
      </c>
      <c r="Q772" s="72" t="s">
        <v>7384</v>
      </c>
      <c r="R772" s="72" t="s">
        <v>2108</v>
      </c>
      <c r="S772" s="72" t="s">
        <v>7385</v>
      </c>
      <c r="T772" s="72"/>
      <c r="U772" s="72" t="s">
        <v>226</v>
      </c>
      <c r="V772" s="72" t="s">
        <v>176</v>
      </c>
      <c r="W772">
        <v>112</v>
      </c>
      <c r="X772">
        <v>112</v>
      </c>
      <c r="Y772">
        <v>0</v>
      </c>
      <c r="Z772">
        <v>200</v>
      </c>
      <c r="AA772">
        <v>560</v>
      </c>
      <c r="AB772">
        <v>0</v>
      </c>
      <c r="AC772" s="72" t="s">
        <v>191</v>
      </c>
      <c r="AD772" s="72" t="s">
        <v>192</v>
      </c>
      <c r="AE772" s="72" t="s">
        <v>176</v>
      </c>
      <c r="AF772" s="81" t="str">
        <f t="shared" si="48"/>
        <v>Afridev Handpump</v>
      </c>
      <c r="AG772" s="72" t="s">
        <v>193</v>
      </c>
      <c r="AH772" s="72" t="s">
        <v>191</v>
      </c>
      <c r="AI772" s="72" t="s">
        <v>16432</v>
      </c>
      <c r="AL772" t="str">
        <f t="shared" si="49"/>
        <v>Protected</v>
      </c>
      <c r="AM772">
        <v>2015</v>
      </c>
      <c r="AN772" s="72" t="s">
        <v>191</v>
      </c>
      <c r="AQ772" t="str">
        <f t="shared" si="50"/>
        <v xml:space="preserve">Poor </v>
      </c>
      <c r="AR772" s="72" t="s">
        <v>194</v>
      </c>
      <c r="AU772" s="72" t="s">
        <v>195</v>
      </c>
      <c r="AV772" s="72" t="s">
        <v>194</v>
      </c>
      <c r="AY772" s="72" t="s">
        <v>191</v>
      </c>
      <c r="AZ772">
        <v>1760</v>
      </c>
      <c r="BA772" s="72" t="s">
        <v>93</v>
      </c>
      <c r="BB772" s="72" t="s">
        <v>194</v>
      </c>
      <c r="BD772" s="72" t="s">
        <v>191</v>
      </c>
      <c r="BE772" s="73">
        <v>1.25</v>
      </c>
      <c r="BF772" s="72" t="s">
        <v>191</v>
      </c>
      <c r="BG772" s="72" t="s">
        <v>196</v>
      </c>
      <c r="BH772" s="72" t="s">
        <v>176</v>
      </c>
      <c r="BI772" s="81" t="str">
        <f t="shared" si="51"/>
        <v xml:space="preserve">Turbidity </v>
      </c>
      <c r="BJ772" s="72" t="s">
        <v>191</v>
      </c>
      <c r="BN772">
        <v>82</v>
      </c>
      <c r="BO772">
        <v>24</v>
      </c>
      <c r="BP772" s="72" t="s">
        <v>194</v>
      </c>
      <c r="BR772" s="72" t="s">
        <v>194</v>
      </c>
      <c r="BT772">
        <v>40</v>
      </c>
      <c r="BU772">
        <v>7</v>
      </c>
      <c r="BV772" s="72" t="s">
        <v>191</v>
      </c>
      <c r="BW772" s="72" t="s">
        <v>227</v>
      </c>
      <c r="BX772" t="s">
        <v>7386</v>
      </c>
    </row>
    <row r="773" spans="1:76" x14ac:dyDescent="0.45">
      <c r="A773" t="s">
        <v>7387</v>
      </c>
      <c r="B773" t="s">
        <v>176</v>
      </c>
      <c r="C773" t="s">
        <v>254</v>
      </c>
      <c r="D773" t="s">
        <v>7388</v>
      </c>
      <c r="E773" t="s">
        <v>7389</v>
      </c>
      <c r="F773" t="s">
        <v>7390</v>
      </c>
      <c r="G773">
        <v>9</v>
      </c>
      <c r="H773" s="72" t="s">
        <v>7151</v>
      </c>
      <c r="I773" s="72" t="s">
        <v>182</v>
      </c>
      <c r="J773" s="72" t="s">
        <v>183</v>
      </c>
      <c r="K773" s="72" t="s">
        <v>4888</v>
      </c>
      <c r="L773" s="72" t="s">
        <v>6346</v>
      </c>
      <c r="M773" s="72" t="s">
        <v>7074</v>
      </c>
      <c r="N773" s="72"/>
      <c r="O773" s="72"/>
      <c r="P773" s="72" t="s">
        <v>7391</v>
      </c>
      <c r="Q773" s="72" t="s">
        <v>7392</v>
      </c>
      <c r="R773" s="72" t="s">
        <v>7393</v>
      </c>
      <c r="S773" s="72" t="s">
        <v>7394</v>
      </c>
      <c r="T773" s="72" t="s">
        <v>7395</v>
      </c>
      <c r="U773" s="72" t="s">
        <v>251</v>
      </c>
      <c r="V773" s="72" t="s">
        <v>176</v>
      </c>
      <c r="W773">
        <v>97</v>
      </c>
      <c r="X773">
        <v>97</v>
      </c>
      <c r="Y773">
        <v>0</v>
      </c>
      <c r="Z773">
        <v>265</v>
      </c>
      <c r="AA773">
        <v>485</v>
      </c>
      <c r="AB773">
        <v>0</v>
      </c>
      <c r="AC773" s="72" t="s">
        <v>191</v>
      </c>
      <c r="AD773" s="72" t="s">
        <v>192</v>
      </c>
      <c r="AE773" s="72" t="s">
        <v>176</v>
      </c>
      <c r="AF773" s="81" t="str">
        <f t="shared" si="48"/>
        <v>Afridev Handpump</v>
      </c>
      <c r="AG773" s="72" t="s">
        <v>193</v>
      </c>
      <c r="AH773" s="72" t="s">
        <v>191</v>
      </c>
      <c r="AI773" s="72" t="s">
        <v>16432</v>
      </c>
      <c r="AL773" t="str">
        <f t="shared" si="49"/>
        <v>Protected</v>
      </c>
      <c r="AM773">
        <v>1998</v>
      </c>
      <c r="AN773" s="72" t="s">
        <v>194</v>
      </c>
      <c r="AO773" s="72" t="s">
        <v>549</v>
      </c>
      <c r="AP773" s="72" t="s">
        <v>176</v>
      </c>
      <c r="AQ773" t="str">
        <f t="shared" si="50"/>
        <v>Does not function Non functioning water point</v>
      </c>
      <c r="AR773" s="72" t="s">
        <v>191</v>
      </c>
      <c r="AS773">
        <v>3</v>
      </c>
      <c r="AT773">
        <v>2</v>
      </c>
      <c r="AU773" s="72" t="s">
        <v>194</v>
      </c>
      <c r="AV773" s="72" t="s">
        <v>194</v>
      </c>
      <c r="AY773" s="72" t="s">
        <v>194</v>
      </c>
      <c r="BB773" s="72" t="s">
        <v>194</v>
      </c>
      <c r="BD773" s="72" t="s">
        <v>194</v>
      </c>
      <c r="BE773"/>
      <c r="BF773" s="72" t="s">
        <v>194</v>
      </c>
      <c r="BG773" s="80" t="s">
        <v>196</v>
      </c>
      <c r="BI773" s="81" t="str">
        <f t="shared" si="51"/>
        <v xml:space="preserve">Turbidity </v>
      </c>
      <c r="BN773">
        <v>0</v>
      </c>
      <c r="BO773">
        <v>0</v>
      </c>
      <c r="BP773" s="72" t="s">
        <v>194</v>
      </c>
      <c r="BR773" s="72" t="s">
        <v>194</v>
      </c>
      <c r="BT773">
        <v>0</v>
      </c>
      <c r="BU773">
        <v>0</v>
      </c>
      <c r="BV773" s="72" t="s">
        <v>194</v>
      </c>
      <c r="BW773" s="72" t="s">
        <v>550</v>
      </c>
      <c r="BX773" t="s">
        <v>7396</v>
      </c>
    </row>
    <row r="774" spans="1:76" x14ac:dyDescent="0.45">
      <c r="A774" t="s">
        <v>7397</v>
      </c>
      <c r="B774" t="s">
        <v>176</v>
      </c>
      <c r="C774" t="s">
        <v>216</v>
      </c>
      <c r="D774" t="s">
        <v>7398</v>
      </c>
      <c r="E774" t="s">
        <v>7399</v>
      </c>
      <c r="F774" t="s">
        <v>7400</v>
      </c>
      <c r="G774">
        <v>9</v>
      </c>
      <c r="H774" s="72" t="s">
        <v>7151</v>
      </c>
      <c r="I774" s="72" t="s">
        <v>182</v>
      </c>
      <c r="J774" s="72" t="s">
        <v>183</v>
      </c>
      <c r="K774" s="72" t="s">
        <v>825</v>
      </c>
      <c r="L774" s="72" t="s">
        <v>4427</v>
      </c>
      <c r="M774" s="72" t="s">
        <v>4734</v>
      </c>
      <c r="N774" s="72"/>
      <c r="O774" s="72"/>
      <c r="P774" s="72" t="s">
        <v>7401</v>
      </c>
      <c r="Q774" s="72" t="s">
        <v>7402</v>
      </c>
      <c r="R774" s="72" t="s">
        <v>4095</v>
      </c>
      <c r="S774" s="72" t="s">
        <v>7403</v>
      </c>
      <c r="T774" s="72" t="s">
        <v>7404</v>
      </c>
      <c r="U774" s="72" t="s">
        <v>251</v>
      </c>
      <c r="V774" s="72" t="s">
        <v>176</v>
      </c>
      <c r="W774">
        <v>112</v>
      </c>
      <c r="X774">
        <v>112</v>
      </c>
      <c r="Y774">
        <v>0</v>
      </c>
      <c r="Z774">
        <v>20</v>
      </c>
      <c r="AA774">
        <v>560</v>
      </c>
      <c r="AB774">
        <v>0</v>
      </c>
      <c r="AC774" s="72" t="s">
        <v>191</v>
      </c>
      <c r="AD774" s="72" t="s">
        <v>192</v>
      </c>
      <c r="AE774" s="72" t="s">
        <v>176</v>
      </c>
      <c r="AF774" s="81" t="str">
        <f t="shared" si="48"/>
        <v>Afridev Handpump</v>
      </c>
      <c r="AG774" s="72" t="s">
        <v>193</v>
      </c>
      <c r="AH774" s="72" t="s">
        <v>191</v>
      </c>
      <c r="AI774" s="72" t="s">
        <v>16432</v>
      </c>
      <c r="AL774" t="str">
        <f t="shared" si="49"/>
        <v>Protected</v>
      </c>
      <c r="AM774">
        <v>1992</v>
      </c>
      <c r="AN774" s="72" t="s">
        <v>191</v>
      </c>
      <c r="AQ774" t="str">
        <f t="shared" si="50"/>
        <v xml:space="preserve">Normal </v>
      </c>
      <c r="AR774" s="72" t="s">
        <v>191</v>
      </c>
      <c r="AS774">
        <v>3</v>
      </c>
      <c r="AT774">
        <v>20</v>
      </c>
      <c r="AU774" s="72" t="s">
        <v>195</v>
      </c>
      <c r="AV774" s="72" t="s">
        <v>194</v>
      </c>
      <c r="AY774" s="72" t="s">
        <v>191</v>
      </c>
      <c r="AZ774">
        <v>946</v>
      </c>
      <c r="BA774" s="72" t="s">
        <v>93</v>
      </c>
      <c r="BB774" s="72" t="s">
        <v>194</v>
      </c>
      <c r="BD774" s="72" t="s">
        <v>191</v>
      </c>
      <c r="BE774" s="73">
        <v>0.28000000000000003</v>
      </c>
      <c r="BF774" s="72" t="s">
        <v>191</v>
      </c>
      <c r="BG774" s="72" t="s">
        <v>196</v>
      </c>
      <c r="BH774" s="72" t="s">
        <v>176</v>
      </c>
      <c r="BI774" s="81" t="str">
        <f t="shared" si="51"/>
        <v xml:space="preserve">Turbidity </v>
      </c>
      <c r="BJ774" s="72" t="s">
        <v>191</v>
      </c>
      <c r="BN774">
        <v>79</v>
      </c>
      <c r="BO774">
        <v>24</v>
      </c>
      <c r="BP774" s="72" t="s">
        <v>194</v>
      </c>
      <c r="BR774" s="72" t="s">
        <v>194</v>
      </c>
      <c r="BT774">
        <v>20</v>
      </c>
      <c r="BU774">
        <v>6</v>
      </c>
      <c r="BV774" s="72" t="s">
        <v>191</v>
      </c>
      <c r="BW774" s="72" t="s">
        <v>197</v>
      </c>
      <c r="BX774" t="s">
        <v>7405</v>
      </c>
    </row>
    <row r="775" spans="1:76" x14ac:dyDescent="0.45">
      <c r="A775" t="s">
        <v>7406</v>
      </c>
      <c r="B775" t="s">
        <v>176</v>
      </c>
      <c r="C775" t="s">
        <v>216</v>
      </c>
      <c r="D775" t="s">
        <v>7407</v>
      </c>
      <c r="E775" t="s">
        <v>7408</v>
      </c>
      <c r="F775" t="s">
        <v>719</v>
      </c>
      <c r="G775">
        <v>9</v>
      </c>
      <c r="H775" s="72" t="s">
        <v>7151</v>
      </c>
      <c r="I775" s="72" t="s">
        <v>182</v>
      </c>
      <c r="J775" s="72" t="s">
        <v>183</v>
      </c>
      <c r="K775" s="72" t="s">
        <v>825</v>
      </c>
      <c r="L775" s="72" t="s">
        <v>4427</v>
      </c>
      <c r="M775" s="72" t="s">
        <v>7409</v>
      </c>
      <c r="N775" s="72"/>
      <c r="O775" s="72"/>
      <c r="P775" s="72" t="s">
        <v>7410</v>
      </c>
      <c r="Q775" s="72" t="s">
        <v>7411</v>
      </c>
      <c r="R775" s="72" t="s">
        <v>6747</v>
      </c>
      <c r="S775" s="72" t="s">
        <v>7412</v>
      </c>
      <c r="T775" s="72" t="s">
        <v>7413</v>
      </c>
      <c r="U775" s="72" t="s">
        <v>6732</v>
      </c>
      <c r="V775" s="72" t="s">
        <v>176</v>
      </c>
      <c r="W775">
        <v>372</v>
      </c>
      <c r="X775">
        <v>372</v>
      </c>
      <c r="Y775">
        <v>0</v>
      </c>
      <c r="Z775">
        <v>1860</v>
      </c>
      <c r="AA775">
        <v>1860</v>
      </c>
      <c r="AB775">
        <v>0</v>
      </c>
      <c r="AC775" s="72" t="s">
        <v>191</v>
      </c>
      <c r="AD775" s="72" t="s">
        <v>192</v>
      </c>
      <c r="AE775" s="72" t="s">
        <v>176</v>
      </c>
      <c r="AF775" s="81" t="str">
        <f t="shared" si="48"/>
        <v>Afridev Handpump</v>
      </c>
      <c r="AG775" s="72" t="s">
        <v>193</v>
      </c>
      <c r="AH775" s="72" t="s">
        <v>191</v>
      </c>
      <c r="AI775" s="72" t="s">
        <v>16432</v>
      </c>
      <c r="AL775" t="str">
        <f t="shared" si="49"/>
        <v>Protected</v>
      </c>
      <c r="AM775">
        <v>2019</v>
      </c>
      <c r="AN775" s="72" t="s">
        <v>191</v>
      </c>
      <c r="AQ775" t="str">
        <f t="shared" si="50"/>
        <v xml:space="preserve">Normal </v>
      </c>
      <c r="AR775" s="72" t="s">
        <v>191</v>
      </c>
      <c r="AS775">
        <v>3</v>
      </c>
      <c r="AT775">
        <v>30</v>
      </c>
      <c r="AU775" s="72" t="s">
        <v>195</v>
      </c>
      <c r="AV775" s="72" t="s">
        <v>194</v>
      </c>
      <c r="AY775" s="72" t="s">
        <v>191</v>
      </c>
      <c r="AZ775">
        <v>947</v>
      </c>
      <c r="BA775" s="72" t="s">
        <v>93</v>
      </c>
      <c r="BB775" s="72" t="s">
        <v>194</v>
      </c>
      <c r="BD775" s="72" t="s">
        <v>191</v>
      </c>
      <c r="BE775" s="73">
        <v>0.18</v>
      </c>
      <c r="BF775" s="72" t="s">
        <v>191</v>
      </c>
      <c r="BG775" s="72" t="s">
        <v>196</v>
      </c>
      <c r="BH775" s="72" t="s">
        <v>176</v>
      </c>
      <c r="BI775" s="81" t="str">
        <f t="shared" si="51"/>
        <v xml:space="preserve">Turbidity </v>
      </c>
      <c r="BJ775" s="72" t="s">
        <v>191</v>
      </c>
      <c r="BN775">
        <v>74</v>
      </c>
      <c r="BO775">
        <v>24</v>
      </c>
      <c r="BP775" s="72" t="s">
        <v>194</v>
      </c>
      <c r="BR775" s="72" t="s">
        <v>194</v>
      </c>
      <c r="BT775">
        <v>20</v>
      </c>
      <c r="BU775">
        <v>6</v>
      </c>
      <c r="BV775" s="72" t="s">
        <v>191</v>
      </c>
      <c r="BW775" s="72" t="s">
        <v>197</v>
      </c>
      <c r="BX775" t="s">
        <v>7414</v>
      </c>
    </row>
    <row r="776" spans="1:76" x14ac:dyDescent="0.45">
      <c r="A776" t="s">
        <v>7415</v>
      </c>
      <c r="B776" t="s">
        <v>176</v>
      </c>
      <c r="C776" t="s">
        <v>200</v>
      </c>
      <c r="D776" t="s">
        <v>7416</v>
      </c>
      <c r="E776" t="s">
        <v>7417</v>
      </c>
      <c r="F776" t="s">
        <v>7418</v>
      </c>
      <c r="G776">
        <v>9</v>
      </c>
      <c r="H776" s="72" t="s">
        <v>7151</v>
      </c>
      <c r="I776" s="72" t="s">
        <v>182</v>
      </c>
      <c r="J776" s="72" t="s">
        <v>183</v>
      </c>
      <c r="K776" s="72" t="s">
        <v>4888</v>
      </c>
      <c r="L776" s="72" t="s">
        <v>6346</v>
      </c>
      <c r="M776" s="72" t="s">
        <v>7074</v>
      </c>
      <c r="N776" s="72"/>
      <c r="O776" s="72"/>
      <c r="P776" s="72" t="s">
        <v>7419</v>
      </c>
      <c r="Q776" s="72" t="s">
        <v>7420</v>
      </c>
      <c r="R776" s="72" t="s">
        <v>2157</v>
      </c>
      <c r="S776" s="72" t="s">
        <v>7421</v>
      </c>
      <c r="T776" s="72" t="s">
        <v>7422</v>
      </c>
      <c r="U776" s="72" t="s">
        <v>176</v>
      </c>
      <c r="V776" s="72" t="s">
        <v>7423</v>
      </c>
      <c r="W776">
        <v>97</v>
      </c>
      <c r="X776">
        <v>97</v>
      </c>
      <c r="Y776">
        <v>0</v>
      </c>
      <c r="Z776">
        <v>260</v>
      </c>
      <c r="AA776">
        <v>260</v>
      </c>
      <c r="AB776">
        <v>0</v>
      </c>
      <c r="AC776" s="72" t="s">
        <v>191</v>
      </c>
      <c r="AD776" s="72" t="s">
        <v>176</v>
      </c>
      <c r="AE776" s="72" t="s">
        <v>7424</v>
      </c>
      <c r="AF776" s="81" t="str">
        <f t="shared" si="48"/>
        <v>not known</v>
      </c>
      <c r="AG776" s="72" t="s">
        <v>193</v>
      </c>
      <c r="AH776" s="72" t="s">
        <v>191</v>
      </c>
      <c r="AI776" s="72" t="s">
        <v>16432</v>
      </c>
      <c r="AL776" t="str">
        <f t="shared" si="49"/>
        <v>Protected</v>
      </c>
      <c r="AM776">
        <v>1999</v>
      </c>
      <c r="AN776" s="72" t="s">
        <v>194</v>
      </c>
      <c r="AO776" s="72" t="s">
        <v>549</v>
      </c>
      <c r="AP776" s="72" t="s">
        <v>176</v>
      </c>
      <c r="AQ776" t="str">
        <f t="shared" si="50"/>
        <v>Does not function Non functioning water point</v>
      </c>
      <c r="AR776" s="72" t="s">
        <v>194</v>
      </c>
      <c r="AU776" s="72" t="s">
        <v>194</v>
      </c>
      <c r="AV776" s="72" t="s">
        <v>194</v>
      </c>
      <c r="AY776" s="72" t="s">
        <v>194</v>
      </c>
      <c r="BB776" s="72" t="s">
        <v>194</v>
      </c>
      <c r="BD776" s="72" t="s">
        <v>194</v>
      </c>
      <c r="BE776"/>
      <c r="BF776" s="72" t="s">
        <v>194</v>
      </c>
      <c r="BG776" s="80" t="s">
        <v>196</v>
      </c>
      <c r="BI776" s="81" t="str">
        <f t="shared" si="51"/>
        <v xml:space="preserve">Turbidity </v>
      </c>
      <c r="BN776">
        <v>0</v>
      </c>
      <c r="BO776">
        <v>0</v>
      </c>
      <c r="BP776" s="72" t="s">
        <v>194</v>
      </c>
      <c r="BR776" s="72" t="s">
        <v>194</v>
      </c>
      <c r="BT776">
        <v>0</v>
      </c>
      <c r="BU776">
        <v>0</v>
      </c>
      <c r="BV776" s="72" t="s">
        <v>194</v>
      </c>
      <c r="BW776" s="72" t="s">
        <v>550</v>
      </c>
      <c r="BX776" t="s">
        <v>7425</v>
      </c>
    </row>
    <row r="777" spans="1:76" x14ac:dyDescent="0.45">
      <c r="A777" t="s">
        <v>7426</v>
      </c>
      <c r="B777" t="s">
        <v>176</v>
      </c>
      <c r="C777" t="s">
        <v>200</v>
      </c>
      <c r="D777" t="s">
        <v>7427</v>
      </c>
      <c r="E777" t="s">
        <v>7428</v>
      </c>
      <c r="F777" t="s">
        <v>4243</v>
      </c>
      <c r="G777">
        <v>9</v>
      </c>
      <c r="H777" s="72" t="s">
        <v>7151</v>
      </c>
      <c r="I777" s="72" t="s">
        <v>182</v>
      </c>
      <c r="J777" s="72" t="s">
        <v>183</v>
      </c>
      <c r="K777" s="72" t="s">
        <v>4888</v>
      </c>
      <c r="L777" s="72" t="s">
        <v>6346</v>
      </c>
      <c r="M777" s="72" t="s">
        <v>7074</v>
      </c>
      <c r="N777" s="72"/>
      <c r="O777" s="72"/>
      <c r="P777" s="72" t="s">
        <v>7429</v>
      </c>
      <c r="Q777" s="72" t="s">
        <v>7430</v>
      </c>
      <c r="R777" s="72" t="s">
        <v>7293</v>
      </c>
      <c r="S777" s="72" t="s">
        <v>7431</v>
      </c>
      <c r="T777" s="72" t="s">
        <v>7432</v>
      </c>
      <c r="U777" s="72" t="s">
        <v>478</v>
      </c>
      <c r="V777" s="72" t="s">
        <v>176</v>
      </c>
      <c r="W777">
        <v>16</v>
      </c>
      <c r="X777">
        <v>16</v>
      </c>
      <c r="Y777">
        <v>0</v>
      </c>
      <c r="Z777">
        <v>1336</v>
      </c>
      <c r="AA777">
        <v>1336</v>
      </c>
      <c r="AB777">
        <v>0</v>
      </c>
      <c r="AC777" s="72" t="s">
        <v>191</v>
      </c>
      <c r="AD777" s="72" t="s">
        <v>192</v>
      </c>
      <c r="AE777" s="72" t="s">
        <v>176</v>
      </c>
      <c r="AF777" s="81" t="str">
        <f t="shared" si="48"/>
        <v>Afridev Handpump</v>
      </c>
      <c r="AG777" s="72" t="s">
        <v>193</v>
      </c>
      <c r="AH777" s="72" t="s">
        <v>191</v>
      </c>
      <c r="AI777" s="72" t="s">
        <v>16432</v>
      </c>
      <c r="AL777" t="str">
        <f t="shared" si="49"/>
        <v>Protected</v>
      </c>
      <c r="AM777">
        <v>2008</v>
      </c>
      <c r="AN777" s="72" t="s">
        <v>191</v>
      </c>
      <c r="AQ777" t="str">
        <f t="shared" si="50"/>
        <v xml:space="preserve">Poor </v>
      </c>
      <c r="AR777" s="72" t="s">
        <v>191</v>
      </c>
      <c r="AS777">
        <v>2</v>
      </c>
      <c r="AT777">
        <v>2</v>
      </c>
      <c r="AU777" s="72" t="s">
        <v>195</v>
      </c>
      <c r="AV777" s="72" t="s">
        <v>194</v>
      </c>
      <c r="AY777" s="72" t="s">
        <v>191</v>
      </c>
      <c r="AZ777">
        <v>349</v>
      </c>
      <c r="BA777" s="72" t="s">
        <v>93</v>
      </c>
      <c r="BB777" s="72" t="s">
        <v>194</v>
      </c>
      <c r="BD777" s="72" t="s">
        <v>191</v>
      </c>
      <c r="BE777" s="73">
        <v>1.59</v>
      </c>
      <c r="BF777" s="72" t="s">
        <v>194</v>
      </c>
      <c r="BG777" s="80" t="s">
        <v>196</v>
      </c>
      <c r="BI777" s="81" t="str">
        <f t="shared" si="51"/>
        <v xml:space="preserve">Turbidity </v>
      </c>
      <c r="BN777">
        <v>89</v>
      </c>
      <c r="BO777">
        <v>24</v>
      </c>
      <c r="BP777" s="72" t="s">
        <v>194</v>
      </c>
      <c r="BR777" s="72" t="s">
        <v>194</v>
      </c>
      <c r="BT777">
        <v>20</v>
      </c>
      <c r="BU777">
        <v>2</v>
      </c>
      <c r="BV777" s="72" t="s">
        <v>191</v>
      </c>
      <c r="BW777" s="72" t="s">
        <v>227</v>
      </c>
      <c r="BX777" t="s">
        <v>7433</v>
      </c>
    </row>
    <row r="778" spans="1:76" x14ac:dyDescent="0.45">
      <c r="A778" t="s">
        <v>7434</v>
      </c>
      <c r="B778" t="s">
        <v>176</v>
      </c>
      <c r="C778" t="s">
        <v>200</v>
      </c>
      <c r="D778" t="s">
        <v>7435</v>
      </c>
      <c r="E778" t="s">
        <v>7436</v>
      </c>
      <c r="F778" t="s">
        <v>7437</v>
      </c>
      <c r="G778">
        <v>9</v>
      </c>
      <c r="H778" s="72" t="s">
        <v>7151</v>
      </c>
      <c r="I778" s="72" t="s">
        <v>182</v>
      </c>
      <c r="J778" s="72" t="s">
        <v>183</v>
      </c>
      <c r="K778" s="72" t="s">
        <v>4888</v>
      </c>
      <c r="L778" s="72" t="s">
        <v>6346</v>
      </c>
      <c r="M778" s="72" t="s">
        <v>7169</v>
      </c>
      <c r="N778" s="72"/>
      <c r="O778" s="72"/>
      <c r="P778" s="72" t="s">
        <v>7438</v>
      </c>
      <c r="Q778" s="72" t="s">
        <v>7439</v>
      </c>
      <c r="R778" s="72" t="s">
        <v>6773</v>
      </c>
      <c r="S778" s="72" t="s">
        <v>7440</v>
      </c>
      <c r="T778" s="72" t="s">
        <v>7441</v>
      </c>
      <c r="U778" s="72" t="s">
        <v>478</v>
      </c>
      <c r="V778" s="72" t="s">
        <v>176</v>
      </c>
      <c r="W778">
        <v>50</v>
      </c>
      <c r="X778">
        <v>50</v>
      </c>
      <c r="Y778">
        <v>0</v>
      </c>
      <c r="Z778">
        <v>2600</v>
      </c>
      <c r="AA778">
        <v>2600</v>
      </c>
      <c r="AB778">
        <v>0</v>
      </c>
      <c r="AC778" s="72" t="s">
        <v>191</v>
      </c>
      <c r="AD778" s="72" t="s">
        <v>192</v>
      </c>
      <c r="AE778" s="72" t="s">
        <v>176</v>
      </c>
      <c r="AF778" s="81" t="str">
        <f t="shared" si="48"/>
        <v>Afridev Handpump</v>
      </c>
      <c r="AG778" s="72" t="s">
        <v>193</v>
      </c>
      <c r="AH778" s="72" t="s">
        <v>191</v>
      </c>
      <c r="AI778" s="72" t="s">
        <v>16432</v>
      </c>
      <c r="AL778" t="str">
        <f t="shared" si="49"/>
        <v>Protected</v>
      </c>
      <c r="AM778">
        <v>1991</v>
      </c>
      <c r="AN778" s="72" t="s">
        <v>194</v>
      </c>
      <c r="AO778" s="72" t="s">
        <v>549</v>
      </c>
      <c r="AP778" s="72" t="s">
        <v>176</v>
      </c>
      <c r="AQ778" t="str">
        <f t="shared" si="50"/>
        <v>Does not function Non functioning water point</v>
      </c>
      <c r="AR778" s="72" t="s">
        <v>194</v>
      </c>
      <c r="AU778" s="72" t="s">
        <v>194</v>
      </c>
      <c r="AV778" s="72" t="s">
        <v>194</v>
      </c>
      <c r="AY778" s="72" t="s">
        <v>194</v>
      </c>
      <c r="BB778" s="72" t="s">
        <v>194</v>
      </c>
      <c r="BD778" s="72" t="s">
        <v>194</v>
      </c>
      <c r="BE778"/>
      <c r="BF778" s="72" t="s">
        <v>194</v>
      </c>
      <c r="BG778" s="80" t="s">
        <v>196</v>
      </c>
      <c r="BI778" s="81" t="str">
        <f t="shared" si="51"/>
        <v xml:space="preserve">Turbidity </v>
      </c>
      <c r="BN778">
        <v>0</v>
      </c>
      <c r="BO778">
        <v>0</v>
      </c>
      <c r="BP778" s="72" t="s">
        <v>194</v>
      </c>
      <c r="BR778" s="72" t="s">
        <v>194</v>
      </c>
      <c r="BT778">
        <v>0</v>
      </c>
      <c r="BU778">
        <v>0</v>
      </c>
      <c r="BV778" s="72" t="s">
        <v>194</v>
      </c>
      <c r="BW778" s="72" t="s">
        <v>550</v>
      </c>
      <c r="BX778" t="s">
        <v>7442</v>
      </c>
    </row>
    <row r="779" spans="1:76" x14ac:dyDescent="0.45">
      <c r="A779" t="s">
        <v>7443</v>
      </c>
      <c r="B779" t="s">
        <v>176</v>
      </c>
      <c r="C779" t="s">
        <v>254</v>
      </c>
      <c r="D779" t="s">
        <v>7444</v>
      </c>
      <c r="E779" t="s">
        <v>7445</v>
      </c>
      <c r="F779" t="s">
        <v>7446</v>
      </c>
      <c r="G779">
        <v>9</v>
      </c>
      <c r="H779" s="72" t="s">
        <v>7151</v>
      </c>
      <c r="I779" s="72" t="s">
        <v>182</v>
      </c>
      <c r="J779" s="72" t="s">
        <v>183</v>
      </c>
      <c r="K779" s="72" t="s">
        <v>4888</v>
      </c>
      <c r="L779" s="72" t="s">
        <v>6346</v>
      </c>
      <c r="M779" s="72" t="s">
        <v>7074</v>
      </c>
      <c r="N779" s="72"/>
      <c r="O779" s="72"/>
      <c r="P779" s="72" t="s">
        <v>7447</v>
      </c>
      <c r="Q779" s="72" t="s">
        <v>7448</v>
      </c>
      <c r="R779" s="72" t="s">
        <v>3369</v>
      </c>
      <c r="S779" s="72" t="s">
        <v>7449</v>
      </c>
      <c r="T779" s="72" t="s">
        <v>7450</v>
      </c>
      <c r="U779" s="72" t="s">
        <v>251</v>
      </c>
      <c r="V779" s="72" t="s">
        <v>176</v>
      </c>
      <c r="W779">
        <v>97</v>
      </c>
      <c r="X779">
        <v>97</v>
      </c>
      <c r="Y779">
        <v>0</v>
      </c>
      <c r="Z779">
        <v>100</v>
      </c>
      <c r="AA779">
        <v>485</v>
      </c>
      <c r="AB779">
        <v>0</v>
      </c>
      <c r="AC779" s="72" t="s">
        <v>191</v>
      </c>
      <c r="AD779" s="72" t="s">
        <v>192</v>
      </c>
      <c r="AE779" s="72" t="s">
        <v>176</v>
      </c>
      <c r="AF779" s="81" t="str">
        <f t="shared" si="48"/>
        <v>Afridev Handpump</v>
      </c>
      <c r="AG779" s="72" t="s">
        <v>193</v>
      </c>
      <c r="AH779" s="72" t="s">
        <v>191</v>
      </c>
      <c r="AI779" s="72" t="s">
        <v>16432</v>
      </c>
      <c r="AL779" t="str">
        <f t="shared" si="49"/>
        <v>Protected</v>
      </c>
      <c r="AM779">
        <v>2014</v>
      </c>
      <c r="AN779" s="72" t="s">
        <v>191</v>
      </c>
      <c r="AQ779" t="str">
        <f t="shared" si="50"/>
        <v xml:space="preserve">Poor </v>
      </c>
      <c r="AR779" s="72" t="s">
        <v>194</v>
      </c>
      <c r="AU779" s="72" t="s">
        <v>195</v>
      </c>
      <c r="AV779" s="72" t="s">
        <v>194</v>
      </c>
      <c r="AY779" s="72" t="s">
        <v>191</v>
      </c>
      <c r="AZ779">
        <v>1231</v>
      </c>
      <c r="BA779" s="72" t="s">
        <v>93</v>
      </c>
      <c r="BB779" s="72" t="s">
        <v>194</v>
      </c>
      <c r="BD779" s="72" t="s">
        <v>191</v>
      </c>
      <c r="BE779" s="73">
        <v>1.03</v>
      </c>
      <c r="BF779" s="72" t="s">
        <v>191</v>
      </c>
      <c r="BG779" s="72" t="s">
        <v>196</v>
      </c>
      <c r="BH779" s="72" t="s">
        <v>176</v>
      </c>
      <c r="BI779" s="81" t="str">
        <f t="shared" si="51"/>
        <v xml:space="preserve">Turbidity </v>
      </c>
      <c r="BJ779" s="72" t="s">
        <v>191</v>
      </c>
      <c r="BN779">
        <v>98</v>
      </c>
      <c r="BO779">
        <v>24</v>
      </c>
      <c r="BP779" s="72" t="s">
        <v>194</v>
      </c>
      <c r="BR779" s="72" t="s">
        <v>194</v>
      </c>
      <c r="BT779">
        <v>20</v>
      </c>
      <c r="BU779">
        <v>8</v>
      </c>
      <c r="BV779" s="72" t="s">
        <v>191</v>
      </c>
      <c r="BW779" s="72" t="s">
        <v>227</v>
      </c>
      <c r="BX779" t="s">
        <v>7451</v>
      </c>
    </row>
    <row r="780" spans="1:76" x14ac:dyDescent="0.45">
      <c r="A780" t="s">
        <v>7452</v>
      </c>
      <c r="B780" t="s">
        <v>176</v>
      </c>
      <c r="C780" t="s">
        <v>297</v>
      </c>
      <c r="D780" t="s">
        <v>7453</v>
      </c>
      <c r="E780" t="s">
        <v>7454</v>
      </c>
      <c r="F780" t="s">
        <v>6833</v>
      </c>
      <c r="G780">
        <v>9</v>
      </c>
      <c r="H780" s="72" t="s">
        <v>7151</v>
      </c>
      <c r="I780" s="72" t="s">
        <v>182</v>
      </c>
      <c r="J780" s="72" t="s">
        <v>183</v>
      </c>
      <c r="K780" s="72" t="s">
        <v>4888</v>
      </c>
      <c r="L780" s="72" t="s">
        <v>6123</v>
      </c>
      <c r="M780" s="72" t="s">
        <v>7455</v>
      </c>
      <c r="N780" s="72"/>
      <c r="O780" s="72"/>
      <c r="P780" s="72" t="s">
        <v>7456</v>
      </c>
      <c r="Q780" s="72" t="s">
        <v>7457</v>
      </c>
      <c r="R780" s="72" t="s">
        <v>1904</v>
      </c>
      <c r="S780" s="72" t="s">
        <v>7458</v>
      </c>
      <c r="T780" s="72" t="s">
        <v>7459</v>
      </c>
      <c r="U780" s="72" t="s">
        <v>745</v>
      </c>
      <c r="V780" s="72" t="s">
        <v>176</v>
      </c>
      <c r="W780">
        <v>79</v>
      </c>
      <c r="X780">
        <v>79</v>
      </c>
      <c r="Y780">
        <v>0</v>
      </c>
      <c r="Z780">
        <v>395</v>
      </c>
      <c r="AA780">
        <v>395</v>
      </c>
      <c r="AB780">
        <v>0</v>
      </c>
      <c r="AC780" s="72" t="s">
        <v>191</v>
      </c>
      <c r="AD780" s="72" t="s">
        <v>192</v>
      </c>
      <c r="AE780" s="72" t="s">
        <v>176</v>
      </c>
      <c r="AF780" s="81" t="str">
        <f t="shared" si="48"/>
        <v>Afridev Handpump</v>
      </c>
      <c r="AG780" s="72" t="s">
        <v>193</v>
      </c>
      <c r="AH780" s="72" t="s">
        <v>191</v>
      </c>
      <c r="AI780" s="72" t="s">
        <v>16432</v>
      </c>
      <c r="AL780" t="str">
        <f t="shared" si="49"/>
        <v>Protected</v>
      </c>
      <c r="AM780">
        <v>2005</v>
      </c>
      <c r="AN780" s="72" t="s">
        <v>191</v>
      </c>
      <c r="AQ780" t="str">
        <f t="shared" si="50"/>
        <v xml:space="preserve">Poor </v>
      </c>
      <c r="AR780" s="72" t="s">
        <v>194</v>
      </c>
      <c r="AU780" s="72" t="s">
        <v>195</v>
      </c>
      <c r="AV780" s="72" t="s">
        <v>194</v>
      </c>
      <c r="AY780" s="72" t="s">
        <v>191</v>
      </c>
      <c r="AZ780">
        <v>1141</v>
      </c>
      <c r="BA780" s="72" t="s">
        <v>93</v>
      </c>
      <c r="BB780" s="72" t="s">
        <v>194</v>
      </c>
      <c r="BD780" s="72" t="s">
        <v>191</v>
      </c>
      <c r="BE780" s="73">
        <v>0.99</v>
      </c>
      <c r="BF780" s="72" t="s">
        <v>194</v>
      </c>
      <c r="BG780" s="80" t="s">
        <v>196</v>
      </c>
      <c r="BI780" s="81" t="str">
        <f t="shared" si="51"/>
        <v xml:space="preserve">Turbidity </v>
      </c>
      <c r="BN780">
        <v>55</v>
      </c>
      <c r="BO780">
        <v>24</v>
      </c>
      <c r="BP780" s="72" t="s">
        <v>194</v>
      </c>
      <c r="BR780" s="72" t="s">
        <v>194</v>
      </c>
      <c r="BT780">
        <v>40</v>
      </c>
      <c r="BU780">
        <v>4</v>
      </c>
      <c r="BV780" s="72" t="s">
        <v>191</v>
      </c>
      <c r="BW780" s="72" t="s">
        <v>227</v>
      </c>
      <c r="BX780" t="s">
        <v>7460</v>
      </c>
    </row>
    <row r="781" spans="1:76" x14ac:dyDescent="0.45">
      <c r="A781" t="s">
        <v>7461</v>
      </c>
      <c r="B781" t="s">
        <v>176</v>
      </c>
      <c r="C781" t="s">
        <v>200</v>
      </c>
      <c r="D781" t="s">
        <v>7462</v>
      </c>
      <c r="E781" t="s">
        <v>7463</v>
      </c>
      <c r="F781" t="s">
        <v>1160</v>
      </c>
      <c r="G781">
        <v>9</v>
      </c>
      <c r="H781" s="72" t="s">
        <v>7151</v>
      </c>
      <c r="I781" s="72" t="s">
        <v>182</v>
      </c>
      <c r="J781" s="72" t="s">
        <v>183</v>
      </c>
      <c r="K781" s="72" t="s">
        <v>4888</v>
      </c>
      <c r="L781" s="72" t="s">
        <v>6123</v>
      </c>
      <c r="M781" s="72" t="s">
        <v>7455</v>
      </c>
      <c r="N781" s="72"/>
      <c r="O781" s="72"/>
      <c r="P781" s="72" t="s">
        <v>7464</v>
      </c>
      <c r="Q781" s="72" t="s">
        <v>7465</v>
      </c>
      <c r="R781" s="72" t="s">
        <v>1616</v>
      </c>
      <c r="S781" s="72" t="s">
        <v>7466</v>
      </c>
      <c r="T781" s="72" t="s">
        <v>7467</v>
      </c>
      <c r="U781" s="72" t="s">
        <v>190</v>
      </c>
      <c r="V781" s="72" t="s">
        <v>176</v>
      </c>
      <c r="W781">
        <v>35</v>
      </c>
      <c r="X781">
        <v>35</v>
      </c>
      <c r="Y781">
        <v>35</v>
      </c>
      <c r="Z781">
        <v>0</v>
      </c>
      <c r="AA781">
        <v>0</v>
      </c>
      <c r="AB781">
        <v>175</v>
      </c>
      <c r="AC781" s="72" t="s">
        <v>191</v>
      </c>
      <c r="AD781" s="72" t="s">
        <v>192</v>
      </c>
      <c r="AE781" s="72" t="s">
        <v>176</v>
      </c>
      <c r="AF781" s="81" t="str">
        <f t="shared" si="48"/>
        <v>Afridev Handpump</v>
      </c>
      <c r="AG781" s="72" t="s">
        <v>193</v>
      </c>
      <c r="AH781" s="72" t="s">
        <v>194</v>
      </c>
      <c r="AI781" s="72" t="s">
        <v>16433</v>
      </c>
      <c r="AL781" t="str">
        <f t="shared" si="49"/>
        <v>Unprotected</v>
      </c>
      <c r="AM781">
        <v>2005</v>
      </c>
      <c r="AN781" s="72" t="s">
        <v>191</v>
      </c>
      <c r="AQ781" t="str">
        <f t="shared" si="50"/>
        <v xml:space="preserve">Poor </v>
      </c>
      <c r="AR781" s="72" t="s">
        <v>191</v>
      </c>
      <c r="AS781">
        <v>1</v>
      </c>
      <c r="AT781">
        <v>1</v>
      </c>
      <c r="AU781" s="72" t="s">
        <v>195</v>
      </c>
      <c r="AV781" s="72" t="s">
        <v>194</v>
      </c>
      <c r="AY781" s="72" t="s">
        <v>191</v>
      </c>
      <c r="AZ781">
        <v>350</v>
      </c>
      <c r="BA781" s="72" t="s">
        <v>93</v>
      </c>
      <c r="BB781" s="72" t="s">
        <v>194</v>
      </c>
      <c r="BD781" s="72" t="s">
        <v>191</v>
      </c>
      <c r="BE781" s="73">
        <v>0.15</v>
      </c>
      <c r="BF781" s="72" t="s">
        <v>191</v>
      </c>
      <c r="BG781" s="80" t="s">
        <v>196</v>
      </c>
      <c r="BH781" s="72" t="s">
        <v>7468</v>
      </c>
      <c r="BI781" s="81" t="str">
        <f t="shared" si="51"/>
        <v>Turbidity Very  Salty</v>
      </c>
      <c r="BJ781" s="72" t="s">
        <v>191</v>
      </c>
      <c r="BN781">
        <v>49</v>
      </c>
      <c r="BO781">
        <v>24</v>
      </c>
      <c r="BP781" s="72" t="s">
        <v>194</v>
      </c>
      <c r="BR781" s="72" t="s">
        <v>194</v>
      </c>
      <c r="BT781">
        <v>20</v>
      </c>
      <c r="BU781">
        <v>5</v>
      </c>
      <c r="BV781" s="72" t="s">
        <v>191</v>
      </c>
      <c r="BW781" s="72" t="s">
        <v>227</v>
      </c>
      <c r="BX781" t="s">
        <v>7469</v>
      </c>
    </row>
    <row r="782" spans="1:76" x14ac:dyDescent="0.45">
      <c r="A782" t="s">
        <v>7470</v>
      </c>
      <c r="B782" t="s">
        <v>176</v>
      </c>
      <c r="C782" t="s">
        <v>200</v>
      </c>
      <c r="D782" t="s">
        <v>7471</v>
      </c>
      <c r="E782" t="s">
        <v>7472</v>
      </c>
      <c r="F782" t="s">
        <v>7220</v>
      </c>
      <c r="G782">
        <v>9</v>
      </c>
      <c r="H782" s="72" t="s">
        <v>7151</v>
      </c>
      <c r="I782" s="72" t="s">
        <v>182</v>
      </c>
      <c r="J782" s="72" t="s">
        <v>183</v>
      </c>
      <c r="K782" s="72" t="s">
        <v>4888</v>
      </c>
      <c r="L782" s="72" t="s">
        <v>6123</v>
      </c>
      <c r="M782" s="72" t="s">
        <v>7455</v>
      </c>
      <c r="N782" s="72"/>
      <c r="O782" s="72"/>
      <c r="P782" s="72" t="s">
        <v>7473</v>
      </c>
      <c r="Q782" s="72" t="s">
        <v>7474</v>
      </c>
      <c r="R782" s="72" t="s">
        <v>5776</v>
      </c>
      <c r="S782" s="72" t="s">
        <v>7475</v>
      </c>
      <c r="T782" s="72" t="s">
        <v>7476</v>
      </c>
      <c r="U782" s="72" t="s">
        <v>176</v>
      </c>
      <c r="V782" s="72" t="s">
        <v>2726</v>
      </c>
      <c r="W782">
        <v>35</v>
      </c>
      <c r="X782">
        <v>0</v>
      </c>
      <c r="Y782">
        <v>35</v>
      </c>
      <c r="Z782">
        <v>170</v>
      </c>
      <c r="AA782">
        <v>0</v>
      </c>
      <c r="AB782">
        <v>35</v>
      </c>
      <c r="AC782" s="72" t="s">
        <v>194</v>
      </c>
      <c r="AF782" s="81" t="str">
        <f t="shared" si="48"/>
        <v/>
      </c>
      <c r="AJ782" s="72" t="s">
        <v>1056</v>
      </c>
      <c r="AK782" s="72" t="s">
        <v>176</v>
      </c>
      <c r="AL782" t="str">
        <f t="shared" si="49"/>
        <v>Scoophole</v>
      </c>
      <c r="AQ782" t="str">
        <f t="shared" si="50"/>
        <v xml:space="preserve"> </v>
      </c>
      <c r="BE782"/>
      <c r="BI782" s="81" t="str">
        <f t="shared" si="51"/>
        <v xml:space="preserve"> </v>
      </c>
      <c r="BX782" t="s">
        <v>7477</v>
      </c>
    </row>
    <row r="783" spans="1:76" x14ac:dyDescent="0.45">
      <c r="A783" t="s">
        <v>7478</v>
      </c>
      <c r="B783" t="s">
        <v>176</v>
      </c>
      <c r="C783" t="s">
        <v>339</v>
      </c>
      <c r="D783" t="s">
        <v>7479</v>
      </c>
      <c r="E783" t="s">
        <v>7480</v>
      </c>
      <c r="F783" t="s">
        <v>3256</v>
      </c>
      <c r="G783">
        <v>9</v>
      </c>
      <c r="H783" s="72" t="s">
        <v>7481</v>
      </c>
      <c r="I783" s="72" t="s">
        <v>182</v>
      </c>
      <c r="J783" s="72" t="s">
        <v>183</v>
      </c>
      <c r="K783" s="72" t="s">
        <v>4732</v>
      </c>
      <c r="L783" s="72" t="s">
        <v>4733</v>
      </c>
      <c r="M783" s="72" t="s">
        <v>7482</v>
      </c>
      <c r="N783" s="72"/>
      <c r="O783" s="72"/>
      <c r="P783" s="72" t="s">
        <v>7483</v>
      </c>
      <c r="Q783" s="72" t="s">
        <v>7484</v>
      </c>
      <c r="R783" s="72" t="s">
        <v>1144</v>
      </c>
      <c r="S783" s="72" t="s">
        <v>7485</v>
      </c>
      <c r="T783" s="72" t="s">
        <v>7486</v>
      </c>
      <c r="U783" s="72" t="s">
        <v>251</v>
      </c>
      <c r="V783" s="72" t="s">
        <v>176</v>
      </c>
      <c r="W783">
        <v>170</v>
      </c>
      <c r="X783">
        <v>170</v>
      </c>
      <c r="Y783">
        <v>0</v>
      </c>
      <c r="Z783">
        <v>850</v>
      </c>
      <c r="AA783">
        <v>850</v>
      </c>
      <c r="AB783">
        <v>0</v>
      </c>
      <c r="AC783" s="72" t="s">
        <v>191</v>
      </c>
      <c r="AD783" s="72" t="s">
        <v>192</v>
      </c>
      <c r="AE783" s="72" t="s">
        <v>176</v>
      </c>
      <c r="AF783" s="81" t="str">
        <f t="shared" si="48"/>
        <v>Afridev Handpump</v>
      </c>
      <c r="AG783" s="72" t="s">
        <v>193</v>
      </c>
      <c r="AH783" s="72" t="s">
        <v>191</v>
      </c>
      <c r="AI783" s="72" t="s">
        <v>16432</v>
      </c>
      <c r="AL783" t="str">
        <f t="shared" si="49"/>
        <v>Protected</v>
      </c>
      <c r="AM783">
        <v>2001</v>
      </c>
      <c r="AN783" s="72" t="s">
        <v>191</v>
      </c>
      <c r="AQ783" t="str">
        <f t="shared" si="50"/>
        <v xml:space="preserve">Normal </v>
      </c>
      <c r="AR783" s="72" t="s">
        <v>191</v>
      </c>
      <c r="AS783">
        <v>1</v>
      </c>
      <c r="AT783">
        <v>30</v>
      </c>
      <c r="AU783" s="72" t="s">
        <v>195</v>
      </c>
      <c r="AV783" s="72" t="s">
        <v>194</v>
      </c>
      <c r="AY783" s="72" t="s">
        <v>191</v>
      </c>
      <c r="AZ783">
        <v>1449</v>
      </c>
      <c r="BA783" s="72" t="s">
        <v>93</v>
      </c>
      <c r="BB783" s="72" t="s">
        <v>194</v>
      </c>
      <c r="BD783" s="72" t="s">
        <v>191</v>
      </c>
      <c r="BE783" s="73">
        <v>7.0000000000000007E-2</v>
      </c>
      <c r="BF783" s="72" t="s">
        <v>191</v>
      </c>
      <c r="BG783" s="72" t="s">
        <v>196</v>
      </c>
      <c r="BH783" s="72" t="s">
        <v>176</v>
      </c>
      <c r="BI783" s="81" t="str">
        <f t="shared" si="51"/>
        <v xml:space="preserve">Turbidity </v>
      </c>
      <c r="BJ783" s="72" t="s">
        <v>191</v>
      </c>
      <c r="BN783">
        <v>89</v>
      </c>
      <c r="BO783">
        <v>24</v>
      </c>
      <c r="BP783" s="72" t="s">
        <v>194</v>
      </c>
      <c r="BR783" s="72" t="s">
        <v>194</v>
      </c>
      <c r="BT783">
        <v>40</v>
      </c>
      <c r="BU783">
        <v>5</v>
      </c>
      <c r="BV783" s="72" t="s">
        <v>191</v>
      </c>
      <c r="BW783" s="72" t="s">
        <v>197</v>
      </c>
      <c r="BX783" t="s">
        <v>7487</v>
      </c>
    </row>
    <row r="784" spans="1:76" x14ac:dyDescent="0.45">
      <c r="A784" t="s">
        <v>7488</v>
      </c>
      <c r="B784" t="s">
        <v>176</v>
      </c>
      <c r="C784" t="s">
        <v>339</v>
      </c>
      <c r="D784" t="s">
        <v>7489</v>
      </c>
      <c r="E784" t="s">
        <v>7490</v>
      </c>
      <c r="F784" t="s">
        <v>3680</v>
      </c>
      <c r="G784">
        <v>9</v>
      </c>
      <c r="H784" s="72" t="s">
        <v>6316</v>
      </c>
      <c r="I784" s="72" t="s">
        <v>182</v>
      </c>
      <c r="J784" s="72" t="s">
        <v>183</v>
      </c>
      <c r="K784" s="72" t="s">
        <v>4732</v>
      </c>
      <c r="L784" s="72" t="s">
        <v>4733</v>
      </c>
      <c r="M784" s="72" t="s">
        <v>7491</v>
      </c>
      <c r="N784" s="72"/>
      <c r="O784" s="72"/>
      <c r="P784" s="72" t="s">
        <v>7492</v>
      </c>
      <c r="Q784" s="72" t="s">
        <v>7493</v>
      </c>
      <c r="R784" s="72" t="s">
        <v>2930</v>
      </c>
      <c r="S784" s="72" t="s">
        <v>7494</v>
      </c>
      <c r="T784" s="72" t="s">
        <v>7491</v>
      </c>
      <c r="U784" s="72" t="s">
        <v>251</v>
      </c>
      <c r="V784" s="72" t="s">
        <v>176</v>
      </c>
      <c r="W784">
        <v>45</v>
      </c>
      <c r="X784">
        <v>45</v>
      </c>
      <c r="Y784">
        <v>0</v>
      </c>
      <c r="Z784">
        <v>225</v>
      </c>
      <c r="AA784">
        <v>225</v>
      </c>
      <c r="AB784">
        <v>0</v>
      </c>
      <c r="AC784" s="72" t="s">
        <v>191</v>
      </c>
      <c r="AD784" s="72" t="s">
        <v>192</v>
      </c>
      <c r="AE784" s="72" t="s">
        <v>176</v>
      </c>
      <c r="AF784" s="81" t="str">
        <f t="shared" si="48"/>
        <v>Afridev Handpump</v>
      </c>
      <c r="AG784" s="72" t="s">
        <v>193</v>
      </c>
      <c r="AH784" s="72" t="s">
        <v>191</v>
      </c>
      <c r="AI784" s="72" t="s">
        <v>16432</v>
      </c>
      <c r="AL784" t="str">
        <f t="shared" si="49"/>
        <v>Protected</v>
      </c>
      <c r="AM784">
        <v>2014</v>
      </c>
      <c r="AN784" s="72" t="s">
        <v>191</v>
      </c>
      <c r="AQ784" t="str">
        <f t="shared" si="50"/>
        <v xml:space="preserve">Poor </v>
      </c>
      <c r="AR784" s="72" t="s">
        <v>191</v>
      </c>
      <c r="AS784">
        <v>2</v>
      </c>
      <c r="AT784">
        <v>2</v>
      </c>
      <c r="AU784" s="72" t="s">
        <v>195</v>
      </c>
      <c r="AV784" s="72" t="s">
        <v>194</v>
      </c>
      <c r="AY784" s="72" t="s">
        <v>191</v>
      </c>
      <c r="AZ784">
        <v>1445</v>
      </c>
      <c r="BA784" s="72" t="s">
        <v>93</v>
      </c>
      <c r="BB784" s="72" t="s">
        <v>194</v>
      </c>
      <c r="BD784" s="72" t="s">
        <v>191</v>
      </c>
      <c r="BE784" s="73">
        <v>0.02</v>
      </c>
      <c r="BF784" s="72" t="s">
        <v>191</v>
      </c>
      <c r="BG784" s="72" t="s">
        <v>196</v>
      </c>
      <c r="BH784" s="72" t="s">
        <v>176</v>
      </c>
      <c r="BI784" s="81" t="str">
        <f t="shared" si="51"/>
        <v xml:space="preserve">Turbidity </v>
      </c>
      <c r="BJ784" s="72" t="s">
        <v>191</v>
      </c>
      <c r="BN784">
        <v>47</v>
      </c>
      <c r="BO784">
        <v>24</v>
      </c>
      <c r="BP784" s="72" t="s">
        <v>194</v>
      </c>
      <c r="BR784" s="72" t="s">
        <v>194</v>
      </c>
      <c r="BT784">
        <v>40</v>
      </c>
      <c r="BU784">
        <v>3</v>
      </c>
      <c r="BV784" s="72" t="s">
        <v>191</v>
      </c>
      <c r="BW784" s="72" t="s">
        <v>227</v>
      </c>
      <c r="BX784" t="s">
        <v>7495</v>
      </c>
    </row>
    <row r="785" spans="1:76" x14ac:dyDescent="0.45">
      <c r="A785" t="s">
        <v>7496</v>
      </c>
      <c r="B785" t="s">
        <v>176</v>
      </c>
      <c r="C785" t="s">
        <v>339</v>
      </c>
      <c r="D785" t="s">
        <v>7497</v>
      </c>
      <c r="E785" t="s">
        <v>7498</v>
      </c>
      <c r="F785" t="s">
        <v>6150</v>
      </c>
      <c r="G785">
        <v>9</v>
      </c>
      <c r="H785" s="72" t="s">
        <v>7481</v>
      </c>
      <c r="I785" s="72" t="s">
        <v>182</v>
      </c>
      <c r="J785" s="72" t="s">
        <v>183</v>
      </c>
      <c r="K785" s="72" t="s">
        <v>4732</v>
      </c>
      <c r="L785" s="72" t="s">
        <v>7122</v>
      </c>
      <c r="M785" s="72" t="s">
        <v>7122</v>
      </c>
      <c r="N785" s="72"/>
      <c r="O785" s="72"/>
      <c r="P785" s="72" t="s">
        <v>7499</v>
      </c>
      <c r="Q785" s="72" t="s">
        <v>7500</v>
      </c>
      <c r="R785" s="72" t="s">
        <v>742</v>
      </c>
      <c r="S785" s="72" t="s">
        <v>7501</v>
      </c>
      <c r="T785" s="72" t="s">
        <v>7502</v>
      </c>
      <c r="U785" s="72" t="s">
        <v>190</v>
      </c>
      <c r="V785" s="72" t="s">
        <v>176</v>
      </c>
      <c r="W785">
        <v>80</v>
      </c>
      <c r="X785">
        <v>80</v>
      </c>
      <c r="Y785">
        <v>0</v>
      </c>
      <c r="Z785">
        <v>95</v>
      </c>
      <c r="AA785">
        <v>475</v>
      </c>
      <c r="AB785">
        <v>0</v>
      </c>
      <c r="AC785" s="72" t="s">
        <v>191</v>
      </c>
      <c r="AD785" s="72" t="s">
        <v>192</v>
      </c>
      <c r="AE785" s="72" t="s">
        <v>176</v>
      </c>
      <c r="AF785" s="81" t="str">
        <f t="shared" si="48"/>
        <v>Afridev Handpump</v>
      </c>
      <c r="AG785" s="72" t="s">
        <v>193</v>
      </c>
      <c r="AH785" s="72" t="s">
        <v>191</v>
      </c>
      <c r="AI785" s="72" t="s">
        <v>16432</v>
      </c>
      <c r="AL785" t="str">
        <f t="shared" si="49"/>
        <v>Protected</v>
      </c>
      <c r="AM785">
        <v>1990</v>
      </c>
      <c r="AN785" s="72" t="s">
        <v>191</v>
      </c>
      <c r="AQ785" t="str">
        <f t="shared" si="50"/>
        <v xml:space="preserve">Poor </v>
      </c>
      <c r="AR785" s="72" t="s">
        <v>191</v>
      </c>
      <c r="AS785">
        <v>4</v>
      </c>
      <c r="AT785">
        <v>7</v>
      </c>
      <c r="AU785" s="72" t="s">
        <v>195</v>
      </c>
      <c r="AV785" s="72" t="s">
        <v>194</v>
      </c>
      <c r="AY785" s="72" t="s">
        <v>191</v>
      </c>
      <c r="AZ785">
        <v>1450</v>
      </c>
      <c r="BA785" s="72" t="s">
        <v>93</v>
      </c>
      <c r="BB785" s="72" t="s">
        <v>194</v>
      </c>
      <c r="BD785" s="72" t="s">
        <v>191</v>
      </c>
      <c r="BE785" s="73">
        <v>0.19</v>
      </c>
      <c r="BF785" s="72" t="s">
        <v>191</v>
      </c>
      <c r="BG785" s="72" t="s">
        <v>196</v>
      </c>
      <c r="BH785" s="72" t="s">
        <v>176</v>
      </c>
      <c r="BI785" s="81" t="str">
        <f t="shared" si="51"/>
        <v xml:space="preserve">Turbidity </v>
      </c>
      <c r="BJ785" s="72" t="s">
        <v>191</v>
      </c>
      <c r="BN785">
        <v>67</v>
      </c>
      <c r="BO785">
        <v>24</v>
      </c>
      <c r="BP785" s="72" t="s">
        <v>194</v>
      </c>
      <c r="BR785" s="72" t="s">
        <v>194</v>
      </c>
      <c r="BT785">
        <v>40</v>
      </c>
      <c r="BU785">
        <v>7</v>
      </c>
      <c r="BV785" s="72" t="s">
        <v>191</v>
      </c>
      <c r="BW785" s="72" t="s">
        <v>227</v>
      </c>
      <c r="BX785" t="s">
        <v>7503</v>
      </c>
    </row>
    <row r="786" spans="1:76" x14ac:dyDescent="0.45">
      <c r="A786" t="s">
        <v>7504</v>
      </c>
      <c r="B786" t="s">
        <v>176</v>
      </c>
      <c r="C786" t="s">
        <v>339</v>
      </c>
      <c r="D786" t="s">
        <v>7505</v>
      </c>
      <c r="E786" t="s">
        <v>7506</v>
      </c>
      <c r="F786" t="s">
        <v>4122</v>
      </c>
      <c r="G786">
        <v>9</v>
      </c>
      <c r="H786" s="72" t="s">
        <v>7481</v>
      </c>
      <c r="I786" s="72" t="s">
        <v>182</v>
      </c>
      <c r="J786" s="72" t="s">
        <v>183</v>
      </c>
      <c r="K786" s="72" t="s">
        <v>4732</v>
      </c>
      <c r="L786" s="72" t="s">
        <v>7122</v>
      </c>
      <c r="M786" s="72" t="s">
        <v>7122</v>
      </c>
      <c r="N786" s="72"/>
      <c r="O786" s="72"/>
      <c r="P786" s="72" t="s">
        <v>7507</v>
      </c>
      <c r="Q786" s="72" t="s">
        <v>7508</v>
      </c>
      <c r="R786" s="72" t="s">
        <v>2326</v>
      </c>
      <c r="S786" s="72" t="s">
        <v>7509</v>
      </c>
      <c r="T786" s="72" t="s">
        <v>7510</v>
      </c>
      <c r="U786" s="72" t="s">
        <v>251</v>
      </c>
      <c r="V786" s="72" t="s">
        <v>176</v>
      </c>
      <c r="W786">
        <v>270</v>
      </c>
      <c r="X786">
        <v>350</v>
      </c>
      <c r="Y786">
        <v>0</v>
      </c>
      <c r="Z786">
        <v>1750</v>
      </c>
      <c r="AA786">
        <v>1750</v>
      </c>
      <c r="AB786">
        <v>0</v>
      </c>
      <c r="AC786" s="72" t="s">
        <v>191</v>
      </c>
      <c r="AD786" s="72" t="s">
        <v>192</v>
      </c>
      <c r="AE786" s="72" t="s">
        <v>176</v>
      </c>
      <c r="AF786" s="81" t="str">
        <f t="shared" si="48"/>
        <v>Afridev Handpump</v>
      </c>
      <c r="AG786" s="72" t="s">
        <v>193</v>
      </c>
      <c r="AH786" s="72" t="s">
        <v>191</v>
      </c>
      <c r="AI786" s="72" t="s">
        <v>16432</v>
      </c>
      <c r="AL786" t="str">
        <f t="shared" si="49"/>
        <v>Protected</v>
      </c>
      <c r="AM786">
        <v>2008</v>
      </c>
      <c r="AN786" s="72" t="s">
        <v>191</v>
      </c>
      <c r="AQ786" t="str">
        <f t="shared" si="50"/>
        <v xml:space="preserve">Normal </v>
      </c>
      <c r="AR786" s="72" t="s">
        <v>191</v>
      </c>
      <c r="AS786">
        <v>1</v>
      </c>
      <c r="AT786">
        <v>2</v>
      </c>
      <c r="AU786" s="72" t="s">
        <v>195</v>
      </c>
      <c r="AV786" s="72" t="s">
        <v>194</v>
      </c>
      <c r="AY786" s="72" t="s">
        <v>191</v>
      </c>
      <c r="AZ786">
        <v>1451</v>
      </c>
      <c r="BA786" s="72" t="s">
        <v>93</v>
      </c>
      <c r="BB786" s="72" t="s">
        <v>194</v>
      </c>
      <c r="BD786" s="72" t="s">
        <v>191</v>
      </c>
      <c r="BE786" s="73">
        <v>0.13</v>
      </c>
      <c r="BF786" s="72" t="s">
        <v>191</v>
      </c>
      <c r="BG786" s="72" t="s">
        <v>196</v>
      </c>
      <c r="BH786" s="72" t="s">
        <v>176</v>
      </c>
      <c r="BI786" s="81" t="str">
        <f t="shared" si="51"/>
        <v xml:space="preserve">Turbidity </v>
      </c>
      <c r="BJ786" s="72" t="s">
        <v>191</v>
      </c>
      <c r="BN786">
        <v>84</v>
      </c>
      <c r="BO786">
        <v>24</v>
      </c>
      <c r="BP786" s="72" t="s">
        <v>194</v>
      </c>
      <c r="BR786" s="72" t="s">
        <v>194</v>
      </c>
      <c r="BT786">
        <v>40</v>
      </c>
      <c r="BU786">
        <v>4</v>
      </c>
      <c r="BV786" s="72" t="s">
        <v>191</v>
      </c>
      <c r="BW786" s="72" t="s">
        <v>197</v>
      </c>
      <c r="BX786" t="s">
        <v>7511</v>
      </c>
    </row>
    <row r="787" spans="1:76" x14ac:dyDescent="0.45">
      <c r="A787" t="s">
        <v>7512</v>
      </c>
      <c r="B787" t="s">
        <v>176</v>
      </c>
      <c r="C787" t="s">
        <v>339</v>
      </c>
      <c r="D787" t="s">
        <v>7513</v>
      </c>
      <c r="E787" t="s">
        <v>7514</v>
      </c>
      <c r="F787" t="s">
        <v>7515</v>
      </c>
      <c r="G787">
        <v>9</v>
      </c>
      <c r="H787" s="72" t="s">
        <v>6316</v>
      </c>
      <c r="I787" s="72" t="s">
        <v>182</v>
      </c>
      <c r="J787" s="72" t="s">
        <v>183</v>
      </c>
      <c r="K787" s="72" t="s">
        <v>4732</v>
      </c>
      <c r="L787" s="72" t="s">
        <v>4733</v>
      </c>
      <c r="M787" s="72" t="s">
        <v>7491</v>
      </c>
      <c r="N787" s="72"/>
      <c r="O787" s="72"/>
      <c r="P787" s="72" t="s">
        <v>7516</v>
      </c>
      <c r="Q787" s="72" t="s">
        <v>7517</v>
      </c>
      <c r="R787" s="72" t="s">
        <v>497</v>
      </c>
      <c r="S787" s="72" t="s">
        <v>7518</v>
      </c>
      <c r="T787" s="72" t="s">
        <v>7491</v>
      </c>
      <c r="U787" s="72" t="s">
        <v>251</v>
      </c>
      <c r="V787" s="72" t="s">
        <v>176</v>
      </c>
      <c r="W787">
        <v>150</v>
      </c>
      <c r="X787">
        <v>150</v>
      </c>
      <c r="Y787">
        <v>0</v>
      </c>
      <c r="Z787">
        <v>750</v>
      </c>
      <c r="AA787">
        <v>750</v>
      </c>
      <c r="AB787">
        <v>0</v>
      </c>
      <c r="AC787" s="72" t="s">
        <v>191</v>
      </c>
      <c r="AD787" s="72" t="s">
        <v>192</v>
      </c>
      <c r="AE787" s="72" t="s">
        <v>176</v>
      </c>
      <c r="AF787" s="81" t="str">
        <f t="shared" si="48"/>
        <v>Afridev Handpump</v>
      </c>
      <c r="AG787" s="72" t="s">
        <v>193</v>
      </c>
      <c r="AH787" s="72" t="s">
        <v>191</v>
      </c>
      <c r="AI787" s="72" t="s">
        <v>16432</v>
      </c>
      <c r="AL787" t="str">
        <f t="shared" si="49"/>
        <v>Protected</v>
      </c>
      <c r="AM787">
        <v>2013</v>
      </c>
      <c r="AN787" s="72" t="s">
        <v>191</v>
      </c>
      <c r="AQ787" t="str">
        <f t="shared" si="50"/>
        <v xml:space="preserve">Normal </v>
      </c>
      <c r="AR787" s="72" t="s">
        <v>191</v>
      </c>
      <c r="AS787">
        <v>1</v>
      </c>
      <c r="AT787">
        <v>14</v>
      </c>
      <c r="AU787" s="72" t="s">
        <v>195</v>
      </c>
      <c r="AV787" s="72" t="s">
        <v>194</v>
      </c>
      <c r="AY787" s="72" t="s">
        <v>191</v>
      </c>
      <c r="AZ787">
        <v>1447</v>
      </c>
      <c r="BA787" s="72" t="s">
        <v>93</v>
      </c>
      <c r="BB787" s="72" t="s">
        <v>194</v>
      </c>
      <c r="BD787" s="72" t="s">
        <v>191</v>
      </c>
      <c r="BE787" s="73">
        <v>0.44</v>
      </c>
      <c r="BF787" s="72" t="s">
        <v>191</v>
      </c>
      <c r="BG787" s="72" t="s">
        <v>196</v>
      </c>
      <c r="BH787" s="72" t="s">
        <v>176</v>
      </c>
      <c r="BI787" s="81" t="str">
        <f t="shared" si="51"/>
        <v xml:space="preserve">Turbidity </v>
      </c>
      <c r="BJ787" s="72" t="s">
        <v>191</v>
      </c>
      <c r="BN787">
        <v>56</v>
      </c>
      <c r="BO787">
        <v>24</v>
      </c>
      <c r="BP787" s="72" t="s">
        <v>194</v>
      </c>
      <c r="BR787" s="72" t="s">
        <v>194</v>
      </c>
      <c r="BT787">
        <v>40</v>
      </c>
      <c r="BU787">
        <v>3</v>
      </c>
      <c r="BV787" s="72" t="s">
        <v>191</v>
      </c>
      <c r="BW787" s="72" t="s">
        <v>197</v>
      </c>
      <c r="BX787" t="s">
        <v>7519</v>
      </c>
    </row>
    <row r="788" spans="1:76" x14ac:dyDescent="0.45">
      <c r="A788" t="s">
        <v>7520</v>
      </c>
      <c r="B788" t="s">
        <v>176</v>
      </c>
      <c r="C788" t="s">
        <v>339</v>
      </c>
      <c r="D788" t="s">
        <v>7521</v>
      </c>
      <c r="E788" t="s">
        <v>7522</v>
      </c>
      <c r="F788" t="s">
        <v>7523</v>
      </c>
      <c r="G788">
        <v>9</v>
      </c>
      <c r="H788" s="72" t="s">
        <v>6316</v>
      </c>
      <c r="I788" s="72" t="s">
        <v>182</v>
      </c>
      <c r="J788" s="72" t="s">
        <v>183</v>
      </c>
      <c r="K788" s="72" t="s">
        <v>4732</v>
      </c>
      <c r="L788" s="72" t="s">
        <v>4733</v>
      </c>
      <c r="M788" s="72" t="s">
        <v>1950</v>
      </c>
      <c r="N788" s="72"/>
      <c r="O788" s="72"/>
      <c r="P788" s="72" t="s">
        <v>7524</v>
      </c>
      <c r="Q788" s="72" t="s">
        <v>7525</v>
      </c>
      <c r="R788" s="72" t="s">
        <v>303</v>
      </c>
      <c r="S788" s="72" t="s">
        <v>7526</v>
      </c>
      <c r="T788" s="72" t="s">
        <v>1950</v>
      </c>
      <c r="U788" s="72" t="s">
        <v>251</v>
      </c>
      <c r="V788" s="72" t="s">
        <v>176</v>
      </c>
      <c r="W788">
        <v>250</v>
      </c>
      <c r="X788">
        <v>250</v>
      </c>
      <c r="Y788">
        <v>0</v>
      </c>
      <c r="Z788">
        <v>1250</v>
      </c>
      <c r="AA788">
        <v>1250</v>
      </c>
      <c r="AB788">
        <v>0</v>
      </c>
      <c r="AC788" s="72" t="s">
        <v>191</v>
      </c>
      <c r="AD788" s="72" t="s">
        <v>192</v>
      </c>
      <c r="AE788" s="72" t="s">
        <v>176</v>
      </c>
      <c r="AF788" s="81" t="str">
        <f t="shared" si="48"/>
        <v>Afridev Handpump</v>
      </c>
      <c r="AG788" s="72" t="s">
        <v>193</v>
      </c>
      <c r="AH788" s="72" t="s">
        <v>191</v>
      </c>
      <c r="AI788" s="72" t="s">
        <v>16432</v>
      </c>
      <c r="AL788" t="str">
        <f t="shared" si="49"/>
        <v>Protected</v>
      </c>
      <c r="AM788">
        <v>2001</v>
      </c>
      <c r="AN788" s="72" t="s">
        <v>191</v>
      </c>
      <c r="AQ788" t="str">
        <f t="shared" si="50"/>
        <v xml:space="preserve">Poor </v>
      </c>
      <c r="AR788" s="72" t="s">
        <v>191</v>
      </c>
      <c r="AS788">
        <v>4</v>
      </c>
      <c r="AT788">
        <v>1</v>
      </c>
      <c r="AU788" s="72" t="s">
        <v>195</v>
      </c>
      <c r="AV788" s="72" t="s">
        <v>194</v>
      </c>
      <c r="AY788" s="72" t="s">
        <v>191</v>
      </c>
      <c r="AZ788">
        <v>1446</v>
      </c>
      <c r="BA788" s="72" t="s">
        <v>93</v>
      </c>
      <c r="BB788" s="72" t="s">
        <v>194</v>
      </c>
      <c r="BD788" s="72" t="s">
        <v>191</v>
      </c>
      <c r="BE788" s="73">
        <v>0.11</v>
      </c>
      <c r="BF788" s="72" t="s">
        <v>191</v>
      </c>
      <c r="BG788" s="72" t="s">
        <v>196</v>
      </c>
      <c r="BH788" s="72" t="s">
        <v>176</v>
      </c>
      <c r="BI788" s="81" t="str">
        <f t="shared" si="51"/>
        <v xml:space="preserve">Turbidity </v>
      </c>
      <c r="BJ788" s="72" t="s">
        <v>191</v>
      </c>
      <c r="BN788">
        <v>80</v>
      </c>
      <c r="BO788">
        <v>24</v>
      </c>
      <c r="BP788" s="72" t="s">
        <v>194</v>
      </c>
      <c r="BR788" s="72" t="s">
        <v>194</v>
      </c>
      <c r="BT788">
        <v>20</v>
      </c>
      <c r="BU788">
        <v>4</v>
      </c>
      <c r="BV788" s="72" t="s">
        <v>191</v>
      </c>
      <c r="BW788" s="72" t="s">
        <v>227</v>
      </c>
      <c r="BX788" t="s">
        <v>7527</v>
      </c>
    </row>
    <row r="789" spans="1:76" x14ac:dyDescent="0.45">
      <c r="A789" t="s">
        <v>7528</v>
      </c>
      <c r="B789" t="s">
        <v>176</v>
      </c>
      <c r="C789" t="s">
        <v>339</v>
      </c>
      <c r="D789" t="s">
        <v>7529</v>
      </c>
      <c r="E789" t="s">
        <v>7530</v>
      </c>
      <c r="F789" t="s">
        <v>3792</v>
      </c>
      <c r="G789">
        <v>9</v>
      </c>
      <c r="H789" s="72" t="s">
        <v>7481</v>
      </c>
      <c r="I789" s="72" t="s">
        <v>182</v>
      </c>
      <c r="J789" s="72" t="s">
        <v>183</v>
      </c>
      <c r="K789" s="72" t="s">
        <v>4732</v>
      </c>
      <c r="L789" s="72" t="s">
        <v>7122</v>
      </c>
      <c r="M789" s="72" t="s">
        <v>7122</v>
      </c>
      <c r="N789" s="72"/>
      <c r="O789" s="72"/>
      <c r="P789" s="72" t="s">
        <v>7531</v>
      </c>
      <c r="Q789" s="72" t="s">
        <v>7532</v>
      </c>
      <c r="R789" s="72" t="s">
        <v>1174</v>
      </c>
      <c r="S789" s="72" t="s">
        <v>7533</v>
      </c>
      <c r="T789" s="72" t="s">
        <v>7502</v>
      </c>
      <c r="U789" s="72" t="s">
        <v>190</v>
      </c>
      <c r="V789" s="72" t="s">
        <v>176</v>
      </c>
      <c r="W789">
        <v>80</v>
      </c>
      <c r="X789">
        <v>95</v>
      </c>
      <c r="Y789">
        <v>0</v>
      </c>
      <c r="Z789">
        <v>475</v>
      </c>
      <c r="AA789">
        <v>475</v>
      </c>
      <c r="AB789">
        <v>0</v>
      </c>
      <c r="AC789" s="72" t="s">
        <v>191</v>
      </c>
      <c r="AD789" s="72" t="s">
        <v>192</v>
      </c>
      <c r="AE789" s="72" t="s">
        <v>176</v>
      </c>
      <c r="AF789" s="81" t="str">
        <f t="shared" si="48"/>
        <v>Afridev Handpump</v>
      </c>
      <c r="AG789" s="72" t="s">
        <v>193</v>
      </c>
      <c r="AH789" s="72" t="s">
        <v>191</v>
      </c>
      <c r="AI789" s="72" t="s">
        <v>16432</v>
      </c>
      <c r="AL789" t="str">
        <f t="shared" si="49"/>
        <v>Protected</v>
      </c>
      <c r="AM789">
        <v>1990</v>
      </c>
      <c r="AN789" s="72" t="s">
        <v>191</v>
      </c>
      <c r="AQ789" t="str">
        <f t="shared" si="50"/>
        <v xml:space="preserve">Poor </v>
      </c>
      <c r="AR789" s="72" t="s">
        <v>191</v>
      </c>
      <c r="AS789">
        <v>4</v>
      </c>
      <c r="AT789">
        <v>7</v>
      </c>
      <c r="AU789" s="72" t="s">
        <v>195</v>
      </c>
      <c r="AV789" s="72" t="s">
        <v>194</v>
      </c>
      <c r="AY789" s="72" t="s">
        <v>191</v>
      </c>
      <c r="AZ789">
        <v>1450</v>
      </c>
      <c r="BA789" s="72" t="s">
        <v>93</v>
      </c>
      <c r="BB789" s="72" t="s">
        <v>194</v>
      </c>
      <c r="BD789" s="72" t="s">
        <v>191</v>
      </c>
      <c r="BE789" s="73">
        <v>0.19</v>
      </c>
      <c r="BF789" s="72" t="s">
        <v>191</v>
      </c>
      <c r="BG789" s="72" t="s">
        <v>196</v>
      </c>
      <c r="BH789" s="72" t="s">
        <v>176</v>
      </c>
      <c r="BI789" s="81" t="str">
        <f t="shared" si="51"/>
        <v xml:space="preserve">Turbidity </v>
      </c>
      <c r="BJ789" s="72" t="s">
        <v>191</v>
      </c>
      <c r="BN789">
        <v>67</v>
      </c>
      <c r="BO789">
        <v>24</v>
      </c>
      <c r="BP789" s="72" t="s">
        <v>194</v>
      </c>
      <c r="BR789" s="72" t="s">
        <v>194</v>
      </c>
      <c r="BT789">
        <v>40</v>
      </c>
      <c r="BU789">
        <v>7</v>
      </c>
      <c r="BV789" s="72" t="s">
        <v>191</v>
      </c>
      <c r="BW789" s="72" t="s">
        <v>227</v>
      </c>
      <c r="BX789" t="s">
        <v>7534</v>
      </c>
    </row>
    <row r="790" spans="1:76" x14ac:dyDescent="0.45">
      <c r="A790" t="s">
        <v>7535</v>
      </c>
      <c r="B790" t="s">
        <v>176</v>
      </c>
      <c r="C790" t="s">
        <v>339</v>
      </c>
      <c r="D790" t="s">
        <v>7536</v>
      </c>
      <c r="E790" t="s">
        <v>7537</v>
      </c>
      <c r="F790" t="s">
        <v>7538</v>
      </c>
      <c r="G790">
        <v>9</v>
      </c>
      <c r="H790" s="72" t="s">
        <v>7481</v>
      </c>
      <c r="I790" s="72" t="s">
        <v>182</v>
      </c>
      <c r="J790" s="72" t="s">
        <v>183</v>
      </c>
      <c r="K790" s="72" t="s">
        <v>4732</v>
      </c>
      <c r="L790" s="72" t="s">
        <v>7122</v>
      </c>
      <c r="M790" s="72" t="s">
        <v>7539</v>
      </c>
      <c r="N790" s="72"/>
      <c r="O790" s="72"/>
      <c r="P790" s="72" t="s">
        <v>7540</v>
      </c>
      <c r="Q790" s="72" t="s">
        <v>7541</v>
      </c>
      <c r="R790" s="72" t="s">
        <v>586</v>
      </c>
      <c r="S790" s="72" t="s">
        <v>7542</v>
      </c>
      <c r="T790" s="72" t="s">
        <v>7543</v>
      </c>
      <c r="U790" s="72" t="s">
        <v>190</v>
      </c>
      <c r="V790" s="72" t="s">
        <v>176</v>
      </c>
      <c r="W790">
        <v>70</v>
      </c>
      <c r="X790">
        <v>70</v>
      </c>
      <c r="Y790">
        <v>0</v>
      </c>
      <c r="Z790">
        <v>350</v>
      </c>
      <c r="AA790">
        <v>350</v>
      </c>
      <c r="AB790">
        <v>0</v>
      </c>
      <c r="AC790" s="72" t="s">
        <v>191</v>
      </c>
      <c r="AD790" s="72" t="s">
        <v>192</v>
      </c>
      <c r="AE790" s="72" t="s">
        <v>176</v>
      </c>
      <c r="AF790" s="81" t="str">
        <f t="shared" si="48"/>
        <v>Afridev Handpump</v>
      </c>
      <c r="AG790" s="72" t="s">
        <v>193</v>
      </c>
      <c r="AH790" s="72" t="s">
        <v>191</v>
      </c>
      <c r="AI790" s="72" t="s">
        <v>16432</v>
      </c>
      <c r="AL790" t="str">
        <f t="shared" si="49"/>
        <v>Protected</v>
      </c>
      <c r="AM790">
        <v>1994</v>
      </c>
      <c r="AN790" s="72" t="s">
        <v>191</v>
      </c>
      <c r="AQ790" t="str">
        <f t="shared" si="50"/>
        <v xml:space="preserve">Normal </v>
      </c>
      <c r="AR790" s="72" t="s">
        <v>191</v>
      </c>
      <c r="AS790">
        <v>1</v>
      </c>
      <c r="AT790">
        <v>3</v>
      </c>
      <c r="AU790" s="72" t="s">
        <v>195</v>
      </c>
      <c r="AV790" s="72" t="s">
        <v>194</v>
      </c>
      <c r="AY790" s="72" t="s">
        <v>191</v>
      </c>
      <c r="AZ790">
        <v>1452</v>
      </c>
      <c r="BA790" s="72" t="s">
        <v>93</v>
      </c>
      <c r="BB790" s="72" t="s">
        <v>194</v>
      </c>
      <c r="BD790" s="72" t="s">
        <v>191</v>
      </c>
      <c r="BE790" s="73">
        <v>0.14000000000000001</v>
      </c>
      <c r="BF790" s="72" t="s">
        <v>191</v>
      </c>
      <c r="BG790" s="72" t="s">
        <v>196</v>
      </c>
      <c r="BH790" s="72" t="s">
        <v>176</v>
      </c>
      <c r="BI790" s="81" t="str">
        <f t="shared" si="51"/>
        <v xml:space="preserve">Turbidity </v>
      </c>
      <c r="BJ790" s="72" t="s">
        <v>191</v>
      </c>
      <c r="BN790">
        <v>70</v>
      </c>
      <c r="BO790">
        <v>24</v>
      </c>
      <c r="BP790" s="72" t="s">
        <v>194</v>
      </c>
      <c r="BR790" s="72" t="s">
        <v>194</v>
      </c>
      <c r="BT790">
        <v>40</v>
      </c>
      <c r="BU790">
        <v>6</v>
      </c>
      <c r="BV790" s="72" t="s">
        <v>191</v>
      </c>
      <c r="BW790" s="72" t="s">
        <v>197</v>
      </c>
      <c r="BX790" t="s">
        <v>7544</v>
      </c>
    </row>
    <row r="791" spans="1:76" x14ac:dyDescent="0.45">
      <c r="A791" t="s">
        <v>7545</v>
      </c>
      <c r="B791" t="s">
        <v>176</v>
      </c>
      <c r="C791" t="s">
        <v>339</v>
      </c>
      <c r="D791" t="s">
        <v>7546</v>
      </c>
      <c r="E791" t="s">
        <v>7547</v>
      </c>
      <c r="F791" t="s">
        <v>6408</v>
      </c>
      <c r="G791">
        <v>9</v>
      </c>
      <c r="H791" s="72" t="s">
        <v>7481</v>
      </c>
      <c r="I791" s="72" t="s">
        <v>182</v>
      </c>
      <c r="J791" s="72" t="s">
        <v>183</v>
      </c>
      <c r="K791" s="72" t="s">
        <v>4732</v>
      </c>
      <c r="L791" s="72" t="s">
        <v>7122</v>
      </c>
      <c r="M791" s="72" t="s">
        <v>7548</v>
      </c>
      <c r="N791" s="72"/>
      <c r="O791" s="72"/>
      <c r="P791" s="72" t="s">
        <v>7549</v>
      </c>
      <c r="Q791" s="72" t="s">
        <v>7550</v>
      </c>
      <c r="R791" s="72" t="s">
        <v>2118</v>
      </c>
      <c r="S791" s="72" t="s">
        <v>7551</v>
      </c>
      <c r="T791" s="72" t="s">
        <v>7548</v>
      </c>
      <c r="U791" s="72" t="s">
        <v>251</v>
      </c>
      <c r="V791" s="72" t="s">
        <v>176</v>
      </c>
      <c r="W791">
        <v>220</v>
      </c>
      <c r="X791">
        <v>220</v>
      </c>
      <c r="Y791">
        <v>0</v>
      </c>
      <c r="Z791">
        <v>1110</v>
      </c>
      <c r="AA791">
        <v>1110</v>
      </c>
      <c r="AB791">
        <v>0</v>
      </c>
      <c r="AC791" s="72" t="s">
        <v>191</v>
      </c>
      <c r="AD791" s="72" t="s">
        <v>192</v>
      </c>
      <c r="AE791" s="72" t="s">
        <v>176</v>
      </c>
      <c r="AF791" s="81" t="str">
        <f t="shared" si="48"/>
        <v>Afridev Handpump</v>
      </c>
      <c r="AG791" s="72" t="s">
        <v>193</v>
      </c>
      <c r="AH791" s="72" t="s">
        <v>191</v>
      </c>
      <c r="AI791" s="72" t="s">
        <v>16432</v>
      </c>
      <c r="AL791" t="str">
        <f t="shared" si="49"/>
        <v>Protected</v>
      </c>
      <c r="AM791">
        <v>1992</v>
      </c>
      <c r="AN791" s="72" t="s">
        <v>191</v>
      </c>
      <c r="AQ791" t="str">
        <f t="shared" si="50"/>
        <v xml:space="preserve">Normal </v>
      </c>
      <c r="AR791" s="72" t="s">
        <v>194</v>
      </c>
      <c r="AU791" s="72" t="s">
        <v>195</v>
      </c>
      <c r="AV791" s="72" t="s">
        <v>194</v>
      </c>
      <c r="AY791" s="72" t="s">
        <v>191</v>
      </c>
      <c r="AZ791">
        <v>1453</v>
      </c>
      <c r="BA791" s="72" t="s">
        <v>93</v>
      </c>
      <c r="BB791" s="72" t="s">
        <v>194</v>
      </c>
      <c r="BD791" s="72" t="s">
        <v>191</v>
      </c>
      <c r="BE791" s="73">
        <v>0.05</v>
      </c>
      <c r="BF791" s="72" t="s">
        <v>191</v>
      </c>
      <c r="BG791" s="72" t="s">
        <v>196</v>
      </c>
      <c r="BH791" s="72" t="s">
        <v>176</v>
      </c>
      <c r="BI791" s="81" t="str">
        <f t="shared" si="51"/>
        <v xml:space="preserve">Turbidity </v>
      </c>
      <c r="BJ791" s="72" t="s">
        <v>191</v>
      </c>
      <c r="BN791">
        <v>71</v>
      </c>
      <c r="BO791">
        <v>24</v>
      </c>
      <c r="BP791" s="72" t="s">
        <v>194</v>
      </c>
      <c r="BR791" s="72" t="s">
        <v>194</v>
      </c>
      <c r="BT791">
        <v>40</v>
      </c>
      <c r="BU791">
        <v>7</v>
      </c>
      <c r="BV791" s="72" t="s">
        <v>191</v>
      </c>
      <c r="BW791" s="72" t="s">
        <v>197</v>
      </c>
      <c r="BX791" t="s">
        <v>7552</v>
      </c>
    </row>
    <row r="792" spans="1:76" x14ac:dyDescent="0.45">
      <c r="A792" t="s">
        <v>7553</v>
      </c>
      <c r="B792" t="s">
        <v>176</v>
      </c>
      <c r="C792" t="s">
        <v>339</v>
      </c>
      <c r="D792" t="s">
        <v>7554</v>
      </c>
      <c r="E792" t="s">
        <v>7555</v>
      </c>
      <c r="F792" t="s">
        <v>3628</v>
      </c>
      <c r="G792">
        <v>9</v>
      </c>
      <c r="H792" s="72" t="s">
        <v>7481</v>
      </c>
      <c r="I792" s="72" t="s">
        <v>182</v>
      </c>
      <c r="J792" s="72" t="s">
        <v>183</v>
      </c>
      <c r="K792" s="72" t="s">
        <v>4732</v>
      </c>
      <c r="L792" s="72" t="s">
        <v>7122</v>
      </c>
      <c r="M792" s="72" t="s">
        <v>7556</v>
      </c>
      <c r="N792" s="72"/>
      <c r="O792" s="72"/>
      <c r="P792" s="72" t="s">
        <v>7557</v>
      </c>
      <c r="Q792" s="72" t="s">
        <v>7558</v>
      </c>
      <c r="R792" s="72" t="s">
        <v>187</v>
      </c>
      <c r="S792" s="72" t="s">
        <v>7559</v>
      </c>
      <c r="T792" s="72" t="s">
        <v>7560</v>
      </c>
      <c r="U792" s="72" t="s">
        <v>251</v>
      </c>
      <c r="V792" s="72" t="s">
        <v>176</v>
      </c>
      <c r="W792">
        <v>300</v>
      </c>
      <c r="X792">
        <v>300</v>
      </c>
      <c r="Y792">
        <v>0</v>
      </c>
      <c r="Z792">
        <v>1500</v>
      </c>
      <c r="AA792">
        <v>1500</v>
      </c>
      <c r="AB792">
        <v>0</v>
      </c>
      <c r="AC792" s="72" t="s">
        <v>191</v>
      </c>
      <c r="AD792" s="72" t="s">
        <v>192</v>
      </c>
      <c r="AE792" s="72" t="s">
        <v>176</v>
      </c>
      <c r="AF792" s="81" t="str">
        <f t="shared" si="48"/>
        <v>Afridev Handpump</v>
      </c>
      <c r="AG792" s="72" t="s">
        <v>193</v>
      </c>
      <c r="AH792" s="72" t="s">
        <v>191</v>
      </c>
      <c r="AI792" s="72" t="s">
        <v>16432</v>
      </c>
      <c r="AL792" t="str">
        <f t="shared" si="49"/>
        <v>Protected</v>
      </c>
      <c r="AM792">
        <v>2003</v>
      </c>
      <c r="AN792" s="72" t="s">
        <v>191</v>
      </c>
      <c r="AQ792" t="str">
        <f t="shared" si="50"/>
        <v xml:space="preserve">Normal </v>
      </c>
      <c r="AR792" s="72" t="s">
        <v>194</v>
      </c>
      <c r="AU792" s="72" t="s">
        <v>195</v>
      </c>
      <c r="AV792" s="72" t="s">
        <v>194</v>
      </c>
      <c r="AY792" s="72" t="s">
        <v>191</v>
      </c>
      <c r="AZ792">
        <v>1454</v>
      </c>
      <c r="BA792" s="72" t="s">
        <v>93</v>
      </c>
      <c r="BB792" s="72" t="s">
        <v>194</v>
      </c>
      <c r="BD792" s="72" t="s">
        <v>191</v>
      </c>
      <c r="BE792" s="73">
        <v>0.14000000000000001</v>
      </c>
      <c r="BF792" s="72" t="s">
        <v>191</v>
      </c>
      <c r="BG792" s="72" t="s">
        <v>196</v>
      </c>
      <c r="BH792" s="72" t="s">
        <v>176</v>
      </c>
      <c r="BI792" s="81" t="str">
        <f t="shared" si="51"/>
        <v xml:space="preserve">Turbidity </v>
      </c>
      <c r="BJ792" s="72" t="s">
        <v>191</v>
      </c>
      <c r="BN792">
        <v>85</v>
      </c>
      <c r="BO792">
        <v>24</v>
      </c>
      <c r="BP792" s="72" t="s">
        <v>194</v>
      </c>
      <c r="BR792" s="72" t="s">
        <v>194</v>
      </c>
      <c r="BT792">
        <v>40</v>
      </c>
      <c r="BU792">
        <v>7</v>
      </c>
      <c r="BV792" s="72" t="s">
        <v>191</v>
      </c>
      <c r="BW792" s="72" t="s">
        <v>197</v>
      </c>
      <c r="BX792" t="s">
        <v>7561</v>
      </c>
    </row>
    <row r="793" spans="1:76" x14ac:dyDescent="0.45">
      <c r="A793" t="s">
        <v>7562</v>
      </c>
      <c r="B793" t="s">
        <v>176</v>
      </c>
      <c r="C793" t="s">
        <v>297</v>
      </c>
      <c r="D793" t="s">
        <v>7563</v>
      </c>
      <c r="E793" t="s">
        <v>7564</v>
      </c>
      <c r="F793" t="s">
        <v>2044</v>
      </c>
      <c r="G793">
        <v>9</v>
      </c>
      <c r="H793" s="72" t="s">
        <v>7481</v>
      </c>
      <c r="I793" s="72" t="s">
        <v>182</v>
      </c>
      <c r="J793" s="72" t="s">
        <v>183</v>
      </c>
      <c r="K793" s="72" t="s">
        <v>184</v>
      </c>
      <c r="L793" s="72" t="s">
        <v>6206</v>
      </c>
      <c r="M793" s="72" t="s">
        <v>6206</v>
      </c>
      <c r="N793" s="72"/>
      <c r="O793" s="72"/>
      <c r="P793" s="72" t="s">
        <v>7565</v>
      </c>
      <c r="Q793" s="72" t="s">
        <v>7566</v>
      </c>
      <c r="R793" s="72" t="s">
        <v>4880</v>
      </c>
      <c r="S793" s="72" t="s">
        <v>7567</v>
      </c>
      <c r="T793" s="72" t="s">
        <v>6206</v>
      </c>
      <c r="U793" s="72" t="s">
        <v>251</v>
      </c>
      <c r="V793" s="72" t="s">
        <v>176</v>
      </c>
      <c r="W793">
        <v>130</v>
      </c>
      <c r="X793">
        <v>130</v>
      </c>
      <c r="Y793">
        <v>0</v>
      </c>
      <c r="Z793">
        <v>650</v>
      </c>
      <c r="AA793">
        <v>650</v>
      </c>
      <c r="AB793">
        <v>0</v>
      </c>
      <c r="AC793" s="72" t="s">
        <v>191</v>
      </c>
      <c r="AD793" s="72" t="s">
        <v>192</v>
      </c>
      <c r="AE793" s="72" t="s">
        <v>176</v>
      </c>
      <c r="AF793" s="81" t="str">
        <f t="shared" si="48"/>
        <v>Afridev Handpump</v>
      </c>
      <c r="AG793" s="72" t="s">
        <v>193</v>
      </c>
      <c r="AH793" s="72" t="s">
        <v>191</v>
      </c>
      <c r="AI793" s="72" t="s">
        <v>16432</v>
      </c>
      <c r="AL793" t="str">
        <f t="shared" si="49"/>
        <v>Protected</v>
      </c>
      <c r="AM793">
        <v>2011</v>
      </c>
      <c r="AN793" s="72" t="s">
        <v>191</v>
      </c>
      <c r="AQ793" t="str">
        <f t="shared" si="50"/>
        <v xml:space="preserve">Poor </v>
      </c>
      <c r="AR793" s="72" t="s">
        <v>191</v>
      </c>
      <c r="AS793">
        <v>1</v>
      </c>
      <c r="AT793">
        <v>7</v>
      </c>
      <c r="AU793" s="72" t="s">
        <v>195</v>
      </c>
      <c r="AV793" s="72" t="s">
        <v>194</v>
      </c>
      <c r="AY793" s="72" t="s">
        <v>191</v>
      </c>
      <c r="AZ793">
        <v>1033</v>
      </c>
      <c r="BA793" s="72" t="s">
        <v>93</v>
      </c>
      <c r="BB793" s="72" t="s">
        <v>194</v>
      </c>
      <c r="BD793" s="72" t="s">
        <v>191</v>
      </c>
      <c r="BE793" s="73">
        <v>0.06</v>
      </c>
      <c r="BF793" s="72" t="s">
        <v>194</v>
      </c>
      <c r="BG793" s="80" t="s">
        <v>196</v>
      </c>
      <c r="BI793" s="81" t="str">
        <f t="shared" si="51"/>
        <v xml:space="preserve">Turbidity </v>
      </c>
      <c r="BN793">
        <v>68</v>
      </c>
      <c r="BO793">
        <v>24</v>
      </c>
      <c r="BP793" s="72" t="s">
        <v>194</v>
      </c>
      <c r="BR793" s="72" t="s">
        <v>194</v>
      </c>
      <c r="BT793">
        <v>20</v>
      </c>
      <c r="BU793">
        <v>15</v>
      </c>
      <c r="BV793" s="72" t="s">
        <v>191</v>
      </c>
      <c r="BW793" s="72" t="s">
        <v>227</v>
      </c>
      <c r="BX793" t="s">
        <v>7568</v>
      </c>
    </row>
    <row r="794" spans="1:76" x14ac:dyDescent="0.45">
      <c r="A794" t="s">
        <v>7569</v>
      </c>
      <c r="B794" t="s">
        <v>176</v>
      </c>
      <c r="C794" t="s">
        <v>339</v>
      </c>
      <c r="D794" t="s">
        <v>7570</v>
      </c>
      <c r="E794" t="s">
        <v>7571</v>
      </c>
      <c r="F794" t="s">
        <v>4413</v>
      </c>
      <c r="G794">
        <v>9</v>
      </c>
      <c r="H794" s="72" t="s">
        <v>7481</v>
      </c>
      <c r="I794" s="72" t="s">
        <v>182</v>
      </c>
      <c r="J794" s="72" t="s">
        <v>183</v>
      </c>
      <c r="K794" s="72" t="s">
        <v>4732</v>
      </c>
      <c r="L794" s="72" t="s">
        <v>7122</v>
      </c>
      <c r="M794" s="72" t="s">
        <v>7572</v>
      </c>
      <c r="N794" s="72"/>
      <c r="O794" s="72"/>
      <c r="P794" s="72" t="s">
        <v>7573</v>
      </c>
      <c r="Q794" s="72" t="s">
        <v>7574</v>
      </c>
      <c r="R794" s="72" t="s">
        <v>2337</v>
      </c>
      <c r="S794" s="72" t="s">
        <v>7575</v>
      </c>
      <c r="T794" s="72" t="s">
        <v>7556</v>
      </c>
      <c r="U794" s="72" t="s">
        <v>922</v>
      </c>
      <c r="V794" s="72" t="s">
        <v>176</v>
      </c>
      <c r="W794">
        <v>200</v>
      </c>
      <c r="X794">
        <v>100</v>
      </c>
      <c r="Y794">
        <v>100</v>
      </c>
      <c r="Z794">
        <v>1000</v>
      </c>
      <c r="AA794">
        <v>500</v>
      </c>
      <c r="AB794">
        <v>500</v>
      </c>
      <c r="AC794" s="72" t="s">
        <v>191</v>
      </c>
      <c r="AD794" s="72" t="s">
        <v>192</v>
      </c>
      <c r="AE794" s="72" t="s">
        <v>176</v>
      </c>
      <c r="AF794" s="81" t="str">
        <f t="shared" si="48"/>
        <v>Afridev Handpump</v>
      </c>
      <c r="AG794" s="72" t="s">
        <v>193</v>
      </c>
      <c r="AH794" s="72" t="s">
        <v>191</v>
      </c>
      <c r="AI794" s="72" t="s">
        <v>16432</v>
      </c>
      <c r="AL794" t="str">
        <f t="shared" si="49"/>
        <v>Protected</v>
      </c>
      <c r="AM794">
        <v>2009</v>
      </c>
      <c r="AN794" s="72" t="s">
        <v>191</v>
      </c>
      <c r="AQ794" t="str">
        <f t="shared" si="50"/>
        <v xml:space="preserve">Poor </v>
      </c>
      <c r="AR794" s="72" t="s">
        <v>191</v>
      </c>
      <c r="AS794">
        <v>0</v>
      </c>
      <c r="AT794">
        <v>0</v>
      </c>
      <c r="AU794" s="72" t="s">
        <v>195</v>
      </c>
      <c r="AV794" s="72" t="s">
        <v>194</v>
      </c>
      <c r="AY794" s="72" t="s">
        <v>191</v>
      </c>
      <c r="AZ794">
        <v>1455</v>
      </c>
      <c r="BA794" s="72" t="s">
        <v>93</v>
      </c>
      <c r="BB794" s="72" t="s">
        <v>194</v>
      </c>
      <c r="BD794" s="72" t="s">
        <v>191</v>
      </c>
      <c r="BE794" s="73">
        <v>1.02</v>
      </c>
      <c r="BF794" s="72" t="s">
        <v>191</v>
      </c>
      <c r="BG794" s="72" t="s">
        <v>196</v>
      </c>
      <c r="BH794" s="72" t="s">
        <v>176</v>
      </c>
      <c r="BI794" s="81" t="str">
        <f t="shared" si="51"/>
        <v xml:space="preserve">Turbidity </v>
      </c>
      <c r="BJ794" s="72" t="s">
        <v>191</v>
      </c>
      <c r="BN794">
        <v>720</v>
      </c>
      <c r="BO794">
        <v>6</v>
      </c>
      <c r="BP794" s="72" t="s">
        <v>194</v>
      </c>
      <c r="BR794" s="72" t="s">
        <v>194</v>
      </c>
      <c r="BT794">
        <v>40</v>
      </c>
      <c r="BU794">
        <v>3</v>
      </c>
      <c r="BV794" s="72" t="s">
        <v>194</v>
      </c>
      <c r="BW794" s="72" t="s">
        <v>227</v>
      </c>
      <c r="BX794" t="s">
        <v>7576</v>
      </c>
    </row>
    <row r="795" spans="1:76" x14ac:dyDescent="0.45">
      <c r="A795" t="s">
        <v>7577</v>
      </c>
      <c r="B795" t="s">
        <v>176</v>
      </c>
      <c r="C795" t="s">
        <v>297</v>
      </c>
      <c r="D795" t="s">
        <v>7578</v>
      </c>
      <c r="E795" t="s">
        <v>7579</v>
      </c>
      <c r="F795" t="s">
        <v>5809</v>
      </c>
      <c r="G795">
        <v>9</v>
      </c>
      <c r="H795" s="72" t="s">
        <v>7481</v>
      </c>
      <c r="I795" s="72" t="s">
        <v>182</v>
      </c>
      <c r="J795" s="72" t="s">
        <v>183</v>
      </c>
      <c r="K795" s="72" t="s">
        <v>184</v>
      </c>
      <c r="L795" s="72" t="s">
        <v>6206</v>
      </c>
      <c r="M795" s="72" t="s">
        <v>6206</v>
      </c>
      <c r="N795" s="72"/>
      <c r="O795" s="72"/>
      <c r="P795" s="72" t="s">
        <v>7580</v>
      </c>
      <c r="Q795" s="72" t="s">
        <v>7581</v>
      </c>
      <c r="R795" s="72" t="s">
        <v>792</v>
      </c>
      <c r="S795" s="72" t="s">
        <v>7582</v>
      </c>
      <c r="T795" s="72" t="s">
        <v>7583</v>
      </c>
      <c r="U795" s="72" t="s">
        <v>190</v>
      </c>
      <c r="V795" s="72" t="s">
        <v>176</v>
      </c>
      <c r="W795">
        <v>200</v>
      </c>
      <c r="X795">
        <v>200</v>
      </c>
      <c r="Y795">
        <v>0</v>
      </c>
      <c r="Z795">
        <v>1000</v>
      </c>
      <c r="AA795">
        <v>1000</v>
      </c>
      <c r="AB795">
        <v>0</v>
      </c>
      <c r="AC795" s="72" t="s">
        <v>191</v>
      </c>
      <c r="AD795" s="72" t="s">
        <v>192</v>
      </c>
      <c r="AE795" s="72" t="s">
        <v>176</v>
      </c>
      <c r="AF795" s="81" t="str">
        <f t="shared" si="48"/>
        <v>Afridev Handpump</v>
      </c>
      <c r="AG795" s="72" t="s">
        <v>193</v>
      </c>
      <c r="AH795" s="72" t="s">
        <v>191</v>
      </c>
      <c r="AI795" s="72" t="s">
        <v>16432</v>
      </c>
      <c r="AL795" t="str">
        <f t="shared" si="49"/>
        <v>Protected</v>
      </c>
      <c r="AM795">
        <v>2018</v>
      </c>
      <c r="AN795" s="72" t="s">
        <v>191</v>
      </c>
      <c r="AQ795" t="str">
        <f t="shared" si="50"/>
        <v xml:space="preserve">Normal </v>
      </c>
      <c r="AR795" s="72" t="s">
        <v>191</v>
      </c>
      <c r="AS795">
        <v>2</v>
      </c>
      <c r="AT795">
        <v>7</v>
      </c>
      <c r="AU795" s="72" t="s">
        <v>195</v>
      </c>
      <c r="AV795" s="72" t="s">
        <v>194</v>
      </c>
      <c r="AY795" s="72" t="s">
        <v>191</v>
      </c>
      <c r="AZ795">
        <v>1035</v>
      </c>
      <c r="BA795" s="72" t="s">
        <v>93</v>
      </c>
      <c r="BB795" s="72" t="s">
        <v>194</v>
      </c>
      <c r="BD795" s="72" t="s">
        <v>191</v>
      </c>
      <c r="BE795" s="73">
        <v>0.13</v>
      </c>
      <c r="BF795" s="72" t="s">
        <v>194</v>
      </c>
      <c r="BG795" s="80" t="s">
        <v>196</v>
      </c>
      <c r="BI795" s="81" t="str">
        <f t="shared" si="51"/>
        <v xml:space="preserve">Turbidity </v>
      </c>
      <c r="BN795">
        <v>83</v>
      </c>
      <c r="BO795">
        <v>24</v>
      </c>
      <c r="BP795" s="72" t="s">
        <v>194</v>
      </c>
      <c r="BR795" s="72" t="s">
        <v>194</v>
      </c>
      <c r="BT795">
        <v>20</v>
      </c>
      <c r="BU795">
        <v>8</v>
      </c>
      <c r="BV795" s="72" t="s">
        <v>191</v>
      </c>
      <c r="BW795" s="72" t="s">
        <v>197</v>
      </c>
      <c r="BX795" t="s">
        <v>7584</v>
      </c>
    </row>
    <row r="796" spans="1:76" x14ac:dyDescent="0.45">
      <c r="A796" t="s">
        <v>7585</v>
      </c>
      <c r="B796" t="s">
        <v>176</v>
      </c>
      <c r="C796" t="s">
        <v>297</v>
      </c>
      <c r="D796" t="s">
        <v>7586</v>
      </c>
      <c r="E796" t="s">
        <v>7587</v>
      </c>
      <c r="F796" t="s">
        <v>3193</v>
      </c>
      <c r="G796">
        <v>9</v>
      </c>
      <c r="H796" s="72" t="s">
        <v>7481</v>
      </c>
      <c r="I796" s="72" t="s">
        <v>182</v>
      </c>
      <c r="J796" s="72" t="s">
        <v>183</v>
      </c>
      <c r="K796" s="72" t="s">
        <v>184</v>
      </c>
      <c r="L796" s="72" t="s">
        <v>6206</v>
      </c>
      <c r="M796" s="72" t="s">
        <v>7588</v>
      </c>
      <c r="N796" s="72"/>
      <c r="O796" s="72"/>
      <c r="P796" s="72" t="s">
        <v>7589</v>
      </c>
      <c r="Q796" s="72" t="s">
        <v>7590</v>
      </c>
      <c r="R796" s="72" t="s">
        <v>731</v>
      </c>
      <c r="S796" s="72" t="s">
        <v>7591</v>
      </c>
      <c r="T796" s="72" t="s">
        <v>7592</v>
      </c>
      <c r="U796" s="72" t="s">
        <v>226</v>
      </c>
      <c r="V796" s="72" t="s">
        <v>176</v>
      </c>
      <c r="W796">
        <v>70</v>
      </c>
      <c r="X796">
        <v>70</v>
      </c>
      <c r="Y796">
        <v>0</v>
      </c>
      <c r="Z796">
        <v>350</v>
      </c>
      <c r="AA796">
        <v>350</v>
      </c>
      <c r="AB796">
        <v>0</v>
      </c>
      <c r="AC796" s="72" t="s">
        <v>191</v>
      </c>
      <c r="AD796" s="72" t="s">
        <v>192</v>
      </c>
      <c r="AE796" s="72" t="s">
        <v>176</v>
      </c>
      <c r="AF796" s="81" t="str">
        <f t="shared" si="48"/>
        <v>Afridev Handpump</v>
      </c>
      <c r="AG796" s="72" t="s">
        <v>193</v>
      </c>
      <c r="AH796" s="72" t="s">
        <v>191</v>
      </c>
      <c r="AI796" s="72" t="s">
        <v>16432</v>
      </c>
      <c r="AL796" t="str">
        <f t="shared" si="49"/>
        <v>Protected</v>
      </c>
      <c r="AM796">
        <v>2000</v>
      </c>
      <c r="AN796" s="72" t="s">
        <v>191</v>
      </c>
      <c r="AQ796" t="str">
        <f t="shared" si="50"/>
        <v xml:space="preserve">Poor </v>
      </c>
      <c r="AR796" s="72" t="s">
        <v>191</v>
      </c>
      <c r="AS796">
        <v>3</v>
      </c>
      <c r="AT796">
        <v>30</v>
      </c>
      <c r="AU796" s="72" t="s">
        <v>195</v>
      </c>
      <c r="AV796" s="72" t="s">
        <v>194</v>
      </c>
      <c r="AY796" s="72" t="s">
        <v>191</v>
      </c>
      <c r="AZ796">
        <v>1035</v>
      </c>
      <c r="BA796" s="72" t="s">
        <v>93</v>
      </c>
      <c r="BB796" s="72" t="s">
        <v>194</v>
      </c>
      <c r="BD796" s="72" t="s">
        <v>191</v>
      </c>
      <c r="BE796" s="73">
        <v>1.1399999999999999</v>
      </c>
      <c r="BF796" s="72" t="s">
        <v>194</v>
      </c>
      <c r="BG796" s="80" t="s">
        <v>196</v>
      </c>
      <c r="BI796" s="81" t="str">
        <f t="shared" si="51"/>
        <v xml:space="preserve">Turbidity </v>
      </c>
      <c r="BN796">
        <v>120</v>
      </c>
      <c r="BO796">
        <v>24</v>
      </c>
      <c r="BP796" s="72" t="s">
        <v>194</v>
      </c>
      <c r="BR796" s="72" t="s">
        <v>194</v>
      </c>
      <c r="BT796">
        <v>20</v>
      </c>
      <c r="BU796">
        <v>8</v>
      </c>
      <c r="BV796" s="72" t="s">
        <v>191</v>
      </c>
      <c r="BW796" s="72" t="s">
        <v>227</v>
      </c>
      <c r="BX796" t="s">
        <v>7593</v>
      </c>
    </row>
    <row r="797" spans="1:76" x14ac:dyDescent="0.45">
      <c r="A797" t="s">
        <v>7594</v>
      </c>
      <c r="B797" t="s">
        <v>176</v>
      </c>
      <c r="C797" t="s">
        <v>339</v>
      </c>
      <c r="D797" t="s">
        <v>7595</v>
      </c>
      <c r="E797" t="s">
        <v>7596</v>
      </c>
      <c r="F797" t="s">
        <v>7597</v>
      </c>
      <c r="G797">
        <v>9</v>
      </c>
      <c r="H797" s="72" t="s">
        <v>7481</v>
      </c>
      <c r="I797" s="72" t="s">
        <v>182</v>
      </c>
      <c r="J797" s="72" t="s">
        <v>183</v>
      </c>
      <c r="K797" s="72" t="s">
        <v>4732</v>
      </c>
      <c r="L797" s="72" t="s">
        <v>4733</v>
      </c>
      <c r="M797" s="72" t="s">
        <v>7598</v>
      </c>
      <c r="N797" s="72"/>
      <c r="O797" s="72"/>
      <c r="P797" s="72" t="s">
        <v>7599</v>
      </c>
      <c r="Q797" s="72" t="s">
        <v>7600</v>
      </c>
      <c r="R797" s="72" t="s">
        <v>2305</v>
      </c>
      <c r="S797" s="72" t="s">
        <v>7601</v>
      </c>
      <c r="T797" s="72" t="s">
        <v>5354</v>
      </c>
      <c r="U797" s="72" t="s">
        <v>176</v>
      </c>
      <c r="V797" s="72" t="s">
        <v>7602</v>
      </c>
      <c r="W797">
        <v>60</v>
      </c>
      <c r="X797">
        <v>60</v>
      </c>
      <c r="Y797">
        <v>0</v>
      </c>
      <c r="Z797">
        <v>300</v>
      </c>
      <c r="AA797">
        <v>300</v>
      </c>
      <c r="AB797">
        <v>0</v>
      </c>
      <c r="AC797" s="72" t="s">
        <v>191</v>
      </c>
      <c r="AD797" s="72" t="s">
        <v>192</v>
      </c>
      <c r="AE797" s="72" t="s">
        <v>176</v>
      </c>
      <c r="AF797" s="81" t="str">
        <f t="shared" si="48"/>
        <v>Afridev Handpump</v>
      </c>
      <c r="AG797" s="72" t="s">
        <v>193</v>
      </c>
      <c r="AH797" s="72" t="s">
        <v>191</v>
      </c>
      <c r="AI797" s="72" t="s">
        <v>16432</v>
      </c>
      <c r="AL797" t="str">
        <f t="shared" si="49"/>
        <v>Protected</v>
      </c>
      <c r="AM797">
        <v>2008</v>
      </c>
      <c r="AN797" s="72" t="s">
        <v>191</v>
      </c>
      <c r="AQ797" t="str">
        <f t="shared" si="50"/>
        <v xml:space="preserve">Normal </v>
      </c>
      <c r="AR797" s="72" t="s">
        <v>194</v>
      </c>
      <c r="AU797" s="72" t="s">
        <v>195</v>
      </c>
      <c r="AV797" s="72" t="s">
        <v>194</v>
      </c>
      <c r="AY797" s="72" t="s">
        <v>191</v>
      </c>
      <c r="AZ797">
        <v>1456</v>
      </c>
      <c r="BA797" s="72" t="s">
        <v>93</v>
      </c>
      <c r="BB797" s="72" t="s">
        <v>194</v>
      </c>
      <c r="BD797" s="72" t="s">
        <v>191</v>
      </c>
      <c r="BE797" s="73">
        <v>0.02</v>
      </c>
      <c r="BF797" s="72" t="s">
        <v>191</v>
      </c>
      <c r="BG797" s="72" t="s">
        <v>196</v>
      </c>
      <c r="BH797" s="72" t="s">
        <v>176</v>
      </c>
      <c r="BI797" s="81" t="str">
        <f t="shared" si="51"/>
        <v xml:space="preserve">Turbidity </v>
      </c>
      <c r="BJ797" s="72" t="s">
        <v>191</v>
      </c>
      <c r="BN797">
        <v>69</v>
      </c>
      <c r="BO797">
        <v>24</v>
      </c>
      <c r="BP797" s="72" t="s">
        <v>194</v>
      </c>
      <c r="BR797" s="72" t="s">
        <v>194</v>
      </c>
      <c r="BT797">
        <v>25</v>
      </c>
      <c r="BU797">
        <v>4</v>
      </c>
      <c r="BV797" s="72" t="s">
        <v>191</v>
      </c>
      <c r="BW797" s="72" t="s">
        <v>197</v>
      </c>
      <c r="BX797" t="s">
        <v>7603</v>
      </c>
    </row>
    <row r="798" spans="1:76" x14ac:dyDescent="0.45">
      <c r="A798" t="s">
        <v>7604</v>
      </c>
      <c r="B798" t="s">
        <v>176</v>
      </c>
      <c r="C798" t="s">
        <v>297</v>
      </c>
      <c r="D798" t="s">
        <v>7605</v>
      </c>
      <c r="E798" t="s">
        <v>7606</v>
      </c>
      <c r="F798" t="s">
        <v>1737</v>
      </c>
      <c r="G798">
        <v>9</v>
      </c>
      <c r="H798" s="72" t="s">
        <v>7481</v>
      </c>
      <c r="I798" s="72" t="s">
        <v>182</v>
      </c>
      <c r="J798" s="72" t="s">
        <v>183</v>
      </c>
      <c r="K798" s="72" t="s">
        <v>184</v>
      </c>
      <c r="L798" s="72" t="s">
        <v>6206</v>
      </c>
      <c r="M798" s="72" t="s">
        <v>7588</v>
      </c>
      <c r="N798" s="72"/>
      <c r="O798" s="72"/>
      <c r="P798" s="72" t="s">
        <v>7607</v>
      </c>
      <c r="Q798" s="72" t="s">
        <v>7608</v>
      </c>
      <c r="R798" s="72" t="s">
        <v>919</v>
      </c>
      <c r="S798" s="72" t="s">
        <v>7609</v>
      </c>
      <c r="T798" s="72" t="s">
        <v>7610</v>
      </c>
      <c r="U798" s="72" t="s">
        <v>251</v>
      </c>
      <c r="V798" s="72" t="s">
        <v>176</v>
      </c>
      <c r="W798">
        <v>100</v>
      </c>
      <c r="X798">
        <v>100</v>
      </c>
      <c r="Y798">
        <v>0</v>
      </c>
      <c r="Z798">
        <v>500</v>
      </c>
      <c r="AA798">
        <v>500</v>
      </c>
      <c r="AB798">
        <v>0</v>
      </c>
      <c r="AC798" s="72" t="s">
        <v>191</v>
      </c>
      <c r="AD798" s="72" t="s">
        <v>1984</v>
      </c>
      <c r="AE798" s="72" t="s">
        <v>176</v>
      </c>
      <c r="AF798" s="81" t="str">
        <f t="shared" si="48"/>
        <v>Protected Shallow Well</v>
      </c>
      <c r="AG798" s="72" t="s">
        <v>193</v>
      </c>
      <c r="AH798" s="72" t="s">
        <v>194</v>
      </c>
      <c r="AI798" s="72" t="s">
        <v>16433</v>
      </c>
      <c r="AL798" t="str">
        <f t="shared" si="49"/>
        <v>Unprotected</v>
      </c>
      <c r="AM798">
        <v>1993</v>
      </c>
      <c r="AN798" s="72" t="s">
        <v>191</v>
      </c>
      <c r="AQ798" t="str">
        <f t="shared" si="50"/>
        <v xml:space="preserve">Poor </v>
      </c>
      <c r="AR798" s="72" t="s">
        <v>194</v>
      </c>
      <c r="AU798" s="72" t="s">
        <v>195</v>
      </c>
      <c r="AV798" s="72" t="s">
        <v>194</v>
      </c>
      <c r="AY798" s="72" t="s">
        <v>191</v>
      </c>
      <c r="AZ798">
        <v>1036</v>
      </c>
      <c r="BA798" s="72" t="s">
        <v>93</v>
      </c>
      <c r="BB798" s="72" t="s">
        <v>194</v>
      </c>
      <c r="BD798" s="72" t="s">
        <v>191</v>
      </c>
      <c r="BE798" s="73">
        <v>3.63</v>
      </c>
      <c r="BF798" s="72" t="s">
        <v>194</v>
      </c>
      <c r="BG798" s="80" t="s">
        <v>196</v>
      </c>
      <c r="BI798" s="81" t="str">
        <f t="shared" si="51"/>
        <v xml:space="preserve">Turbidity </v>
      </c>
      <c r="BN798">
        <v>900</v>
      </c>
      <c r="BO798">
        <v>24</v>
      </c>
      <c r="BP798" s="72" t="s">
        <v>194</v>
      </c>
      <c r="BR798" s="72" t="s">
        <v>194</v>
      </c>
      <c r="BT798">
        <v>20</v>
      </c>
      <c r="BU798">
        <v>10</v>
      </c>
      <c r="BV798" s="72" t="s">
        <v>191</v>
      </c>
      <c r="BW798" s="72" t="s">
        <v>227</v>
      </c>
      <c r="BX798" t="s">
        <v>7611</v>
      </c>
    </row>
    <row r="799" spans="1:76" x14ac:dyDescent="0.45">
      <c r="A799" t="s">
        <v>7612</v>
      </c>
      <c r="B799" t="s">
        <v>176</v>
      </c>
      <c r="C799" t="s">
        <v>339</v>
      </c>
      <c r="D799" t="s">
        <v>7613</v>
      </c>
      <c r="E799" t="s">
        <v>7614</v>
      </c>
      <c r="F799" t="s">
        <v>4469</v>
      </c>
      <c r="G799">
        <v>9</v>
      </c>
      <c r="H799" s="72" t="s">
        <v>7481</v>
      </c>
      <c r="I799" s="72" t="s">
        <v>182</v>
      </c>
      <c r="J799" s="72" t="s">
        <v>183</v>
      </c>
      <c r="K799" s="72" t="s">
        <v>4732</v>
      </c>
      <c r="L799" s="72" t="s">
        <v>4733</v>
      </c>
      <c r="M799" s="72" t="s">
        <v>7598</v>
      </c>
      <c r="N799" s="72"/>
      <c r="O799" s="72"/>
      <c r="P799" s="72" t="s">
        <v>7615</v>
      </c>
      <c r="Q799" s="72" t="s">
        <v>7616</v>
      </c>
      <c r="R799" s="72" t="s">
        <v>596</v>
      </c>
      <c r="S799" s="72" t="s">
        <v>7617</v>
      </c>
      <c r="T799" s="72" t="s">
        <v>5354</v>
      </c>
      <c r="U799" s="72" t="s">
        <v>251</v>
      </c>
      <c r="V799" s="72" t="s">
        <v>176</v>
      </c>
      <c r="W799">
        <v>60</v>
      </c>
      <c r="X799">
        <v>60</v>
      </c>
      <c r="Y799">
        <v>0</v>
      </c>
      <c r="Z799">
        <v>300</v>
      </c>
      <c r="AA799">
        <v>300</v>
      </c>
      <c r="AB799">
        <v>0</v>
      </c>
      <c r="AC799" s="72" t="s">
        <v>191</v>
      </c>
      <c r="AD799" s="72" t="s">
        <v>192</v>
      </c>
      <c r="AE799" s="72" t="s">
        <v>176</v>
      </c>
      <c r="AF799" s="81" t="str">
        <f t="shared" si="48"/>
        <v>Afridev Handpump</v>
      </c>
      <c r="AG799" s="72" t="s">
        <v>193</v>
      </c>
      <c r="AH799" s="72" t="s">
        <v>191</v>
      </c>
      <c r="AI799" s="72" t="s">
        <v>16432</v>
      </c>
      <c r="AL799" t="str">
        <f t="shared" si="49"/>
        <v>Protected</v>
      </c>
      <c r="AM799">
        <v>1998</v>
      </c>
      <c r="AN799" s="72" t="s">
        <v>191</v>
      </c>
      <c r="AQ799" t="str">
        <f t="shared" si="50"/>
        <v xml:space="preserve">Normal </v>
      </c>
      <c r="AR799" s="72" t="s">
        <v>191</v>
      </c>
      <c r="AS799">
        <v>2</v>
      </c>
      <c r="AT799">
        <v>7</v>
      </c>
      <c r="AU799" s="72" t="s">
        <v>195</v>
      </c>
      <c r="AV799" s="72" t="s">
        <v>194</v>
      </c>
      <c r="AY799" s="72" t="s">
        <v>191</v>
      </c>
      <c r="AZ799">
        <v>1457</v>
      </c>
      <c r="BA799" s="72" t="s">
        <v>93</v>
      </c>
      <c r="BB799" s="72" t="s">
        <v>194</v>
      </c>
      <c r="BD799" s="72" t="s">
        <v>191</v>
      </c>
      <c r="BE799" s="73">
        <v>0.01</v>
      </c>
      <c r="BF799" s="72" t="s">
        <v>191</v>
      </c>
      <c r="BG799" s="72" t="s">
        <v>196</v>
      </c>
      <c r="BH799" s="72" t="s">
        <v>176</v>
      </c>
      <c r="BI799" s="81" t="str">
        <f t="shared" si="51"/>
        <v xml:space="preserve">Turbidity </v>
      </c>
      <c r="BJ799" s="72" t="s">
        <v>191</v>
      </c>
      <c r="BN799">
        <v>59</v>
      </c>
      <c r="BO799">
        <v>24</v>
      </c>
      <c r="BP799" s="72" t="s">
        <v>194</v>
      </c>
      <c r="BR799" s="72" t="s">
        <v>194</v>
      </c>
      <c r="BT799">
        <v>40</v>
      </c>
      <c r="BU799">
        <v>3</v>
      </c>
      <c r="BV799" s="72" t="s">
        <v>191</v>
      </c>
      <c r="BW799" s="72" t="s">
        <v>197</v>
      </c>
      <c r="BX799" t="s">
        <v>7618</v>
      </c>
    </row>
    <row r="800" spans="1:76" x14ac:dyDescent="0.45">
      <c r="A800" t="s">
        <v>7619</v>
      </c>
      <c r="B800" t="s">
        <v>176</v>
      </c>
      <c r="C800" t="s">
        <v>297</v>
      </c>
      <c r="D800" t="s">
        <v>7620</v>
      </c>
      <c r="E800" t="s">
        <v>7621</v>
      </c>
      <c r="F800" t="s">
        <v>5964</v>
      </c>
      <c r="G800">
        <v>9</v>
      </c>
      <c r="H800" s="72" t="s">
        <v>7481</v>
      </c>
      <c r="I800" s="72" t="s">
        <v>182</v>
      </c>
      <c r="J800" s="72" t="s">
        <v>183</v>
      </c>
      <c r="K800" s="72" t="s">
        <v>184</v>
      </c>
      <c r="L800" s="72" t="s">
        <v>6206</v>
      </c>
      <c r="M800" s="72" t="s">
        <v>7588</v>
      </c>
      <c r="N800" s="72"/>
      <c r="O800" s="72"/>
      <c r="P800" s="72" t="s">
        <v>7622</v>
      </c>
      <c r="Q800" s="72" t="s">
        <v>7623</v>
      </c>
      <c r="R800" s="72" t="s">
        <v>5515</v>
      </c>
      <c r="S800" s="72" t="s">
        <v>7624</v>
      </c>
      <c r="T800" s="72" t="s">
        <v>7625</v>
      </c>
      <c r="U800" s="72" t="s">
        <v>251</v>
      </c>
      <c r="V800" s="72" t="s">
        <v>176</v>
      </c>
      <c r="W800">
        <v>180</v>
      </c>
      <c r="X800">
        <v>180</v>
      </c>
      <c r="Y800">
        <v>0</v>
      </c>
      <c r="Z800">
        <v>900</v>
      </c>
      <c r="AA800">
        <v>900</v>
      </c>
      <c r="AB800">
        <v>0</v>
      </c>
      <c r="AC800" s="72" t="s">
        <v>191</v>
      </c>
      <c r="AD800" s="72" t="s">
        <v>192</v>
      </c>
      <c r="AE800" s="72" t="s">
        <v>176</v>
      </c>
      <c r="AF800" s="81" t="str">
        <f t="shared" si="48"/>
        <v>Afridev Handpump</v>
      </c>
      <c r="AG800" s="72" t="s">
        <v>193</v>
      </c>
      <c r="AH800" s="72" t="s">
        <v>191</v>
      </c>
      <c r="AI800" s="72" t="s">
        <v>16432</v>
      </c>
      <c r="AL800" t="str">
        <f t="shared" si="49"/>
        <v>Protected</v>
      </c>
      <c r="AM800">
        <v>1995</v>
      </c>
      <c r="AN800" s="72" t="s">
        <v>191</v>
      </c>
      <c r="AQ800" t="str">
        <f t="shared" si="50"/>
        <v xml:space="preserve">Normal </v>
      </c>
      <c r="AR800" s="72" t="s">
        <v>191</v>
      </c>
      <c r="AS800">
        <v>1</v>
      </c>
      <c r="AT800">
        <v>14</v>
      </c>
      <c r="AU800" s="72" t="s">
        <v>195</v>
      </c>
      <c r="AV800" s="72" t="s">
        <v>194</v>
      </c>
      <c r="AY800" s="72" t="s">
        <v>191</v>
      </c>
      <c r="AZ800">
        <v>1037</v>
      </c>
      <c r="BA800" s="72" t="s">
        <v>93</v>
      </c>
      <c r="BB800" s="72" t="s">
        <v>194</v>
      </c>
      <c r="BD800" s="72" t="s">
        <v>191</v>
      </c>
      <c r="BE800" s="73">
        <v>0.51</v>
      </c>
      <c r="BF800" s="72" t="s">
        <v>194</v>
      </c>
      <c r="BG800" s="80" t="s">
        <v>196</v>
      </c>
      <c r="BI800" s="81" t="str">
        <f t="shared" si="51"/>
        <v xml:space="preserve">Turbidity </v>
      </c>
      <c r="BN800">
        <v>80</v>
      </c>
      <c r="BO800">
        <v>24</v>
      </c>
      <c r="BP800" s="72" t="s">
        <v>194</v>
      </c>
      <c r="BR800" s="72" t="s">
        <v>194</v>
      </c>
      <c r="BT800">
        <v>20</v>
      </c>
      <c r="BU800">
        <v>10</v>
      </c>
      <c r="BV800" s="72" t="s">
        <v>191</v>
      </c>
      <c r="BW800" s="72" t="s">
        <v>197</v>
      </c>
      <c r="BX800" t="s">
        <v>7626</v>
      </c>
    </row>
    <row r="801" spans="1:76" x14ac:dyDescent="0.45">
      <c r="A801" t="s">
        <v>7627</v>
      </c>
      <c r="B801" t="s">
        <v>176</v>
      </c>
      <c r="C801" t="s">
        <v>297</v>
      </c>
      <c r="D801" t="s">
        <v>7628</v>
      </c>
      <c r="E801" t="s">
        <v>7629</v>
      </c>
      <c r="F801" t="s">
        <v>4606</v>
      </c>
      <c r="G801">
        <v>9</v>
      </c>
      <c r="H801" s="72" t="s">
        <v>7481</v>
      </c>
      <c r="I801" s="72" t="s">
        <v>182</v>
      </c>
      <c r="J801" s="72" t="s">
        <v>183</v>
      </c>
      <c r="K801" s="72" t="s">
        <v>184</v>
      </c>
      <c r="L801" s="72" t="s">
        <v>6206</v>
      </c>
      <c r="M801" s="72" t="s">
        <v>7630</v>
      </c>
      <c r="N801" s="72"/>
      <c r="O801" s="72"/>
      <c r="P801" s="72" t="s">
        <v>7631</v>
      </c>
      <c r="Q801" s="72" t="s">
        <v>7632</v>
      </c>
      <c r="R801" s="72" t="s">
        <v>5776</v>
      </c>
      <c r="S801" s="72" t="s">
        <v>7633</v>
      </c>
      <c r="T801" s="72" t="s">
        <v>7634</v>
      </c>
      <c r="U801" s="72" t="s">
        <v>251</v>
      </c>
      <c r="V801" s="72" t="s">
        <v>176</v>
      </c>
      <c r="W801">
        <v>80</v>
      </c>
      <c r="X801">
        <v>80</v>
      </c>
      <c r="Y801">
        <v>0</v>
      </c>
      <c r="Z801">
        <v>400</v>
      </c>
      <c r="AA801">
        <v>400</v>
      </c>
      <c r="AB801">
        <v>0</v>
      </c>
      <c r="AC801" s="72" t="s">
        <v>191</v>
      </c>
      <c r="AD801" s="72" t="s">
        <v>192</v>
      </c>
      <c r="AE801" s="72" t="s">
        <v>176</v>
      </c>
      <c r="AF801" s="81" t="str">
        <f t="shared" si="48"/>
        <v>Afridev Handpump</v>
      </c>
      <c r="AG801" s="72" t="s">
        <v>193</v>
      </c>
      <c r="AH801" s="72" t="s">
        <v>191</v>
      </c>
      <c r="AI801" s="72" t="s">
        <v>16432</v>
      </c>
      <c r="AL801" t="str">
        <f t="shared" si="49"/>
        <v>Protected</v>
      </c>
      <c r="AM801">
        <v>1993</v>
      </c>
      <c r="AN801" s="72" t="s">
        <v>191</v>
      </c>
      <c r="AQ801" t="str">
        <f t="shared" si="50"/>
        <v xml:space="preserve">Normal </v>
      </c>
      <c r="AR801" s="72" t="s">
        <v>194</v>
      </c>
      <c r="AU801" s="72" t="s">
        <v>195</v>
      </c>
      <c r="AV801" s="72" t="s">
        <v>194</v>
      </c>
      <c r="AY801" s="72" t="s">
        <v>191</v>
      </c>
      <c r="AZ801">
        <v>1038</v>
      </c>
      <c r="BA801" s="72" t="s">
        <v>93</v>
      </c>
      <c r="BB801" s="72" t="s">
        <v>194</v>
      </c>
      <c r="BD801" s="72" t="s">
        <v>191</v>
      </c>
      <c r="BE801" s="73">
        <v>0.01</v>
      </c>
      <c r="BF801" s="72" t="s">
        <v>194</v>
      </c>
      <c r="BG801" s="80" t="s">
        <v>196</v>
      </c>
      <c r="BI801" s="81" t="str">
        <f t="shared" si="51"/>
        <v xml:space="preserve">Turbidity </v>
      </c>
      <c r="BN801">
        <v>20</v>
      </c>
      <c r="BO801">
        <v>24</v>
      </c>
      <c r="BP801" s="72" t="s">
        <v>194</v>
      </c>
      <c r="BR801" s="72" t="s">
        <v>194</v>
      </c>
      <c r="BT801">
        <v>20</v>
      </c>
      <c r="BU801">
        <v>10</v>
      </c>
      <c r="BV801" s="72" t="s">
        <v>191</v>
      </c>
      <c r="BW801" s="72" t="s">
        <v>197</v>
      </c>
      <c r="BX801" t="s">
        <v>7635</v>
      </c>
    </row>
    <row r="802" spans="1:76" x14ac:dyDescent="0.45">
      <c r="A802" t="s">
        <v>7636</v>
      </c>
      <c r="B802" t="s">
        <v>176</v>
      </c>
      <c r="C802" t="s">
        <v>297</v>
      </c>
      <c r="D802" t="s">
        <v>7637</v>
      </c>
      <c r="E802" t="s">
        <v>7638</v>
      </c>
      <c r="F802" t="s">
        <v>4111</v>
      </c>
      <c r="G802">
        <v>9</v>
      </c>
      <c r="H802" s="72" t="s">
        <v>7481</v>
      </c>
      <c r="I802" s="72" t="s">
        <v>182</v>
      </c>
      <c r="J802" s="72" t="s">
        <v>183</v>
      </c>
      <c r="K802" s="72" t="s">
        <v>184</v>
      </c>
      <c r="L802" s="72" t="s">
        <v>6206</v>
      </c>
      <c r="M802" s="72" t="s">
        <v>7630</v>
      </c>
      <c r="N802" s="72"/>
      <c r="O802" s="72"/>
      <c r="P802" s="72" t="s">
        <v>7639</v>
      </c>
      <c r="Q802" s="72" t="s">
        <v>7640</v>
      </c>
      <c r="R802" s="72" t="s">
        <v>919</v>
      </c>
      <c r="S802" s="72" t="s">
        <v>7641</v>
      </c>
      <c r="T802" s="72" t="s">
        <v>7642</v>
      </c>
      <c r="U802" s="72" t="s">
        <v>251</v>
      </c>
      <c r="V802" s="72" t="s">
        <v>176</v>
      </c>
      <c r="W802">
        <v>70</v>
      </c>
      <c r="X802">
        <v>70</v>
      </c>
      <c r="Y802">
        <v>0</v>
      </c>
      <c r="Z802">
        <v>350</v>
      </c>
      <c r="AA802">
        <v>350</v>
      </c>
      <c r="AB802">
        <v>0</v>
      </c>
      <c r="AC802" s="72" t="s">
        <v>191</v>
      </c>
      <c r="AD802" s="72" t="s">
        <v>192</v>
      </c>
      <c r="AE802" s="72" t="s">
        <v>176</v>
      </c>
      <c r="AF802" s="81" t="str">
        <f t="shared" si="48"/>
        <v>Afridev Handpump</v>
      </c>
      <c r="AG802" s="72" t="s">
        <v>193</v>
      </c>
      <c r="AH802" s="72" t="s">
        <v>191</v>
      </c>
      <c r="AI802" s="72" t="s">
        <v>16432</v>
      </c>
      <c r="AL802" t="str">
        <f t="shared" si="49"/>
        <v>Protected</v>
      </c>
      <c r="AM802">
        <v>1998</v>
      </c>
      <c r="AN802" s="72" t="s">
        <v>191</v>
      </c>
      <c r="AQ802" t="str">
        <f t="shared" si="50"/>
        <v xml:space="preserve">Poor </v>
      </c>
      <c r="AR802" s="72" t="s">
        <v>191</v>
      </c>
      <c r="AS802">
        <v>1</v>
      </c>
      <c r="AT802">
        <v>14</v>
      </c>
      <c r="AU802" s="72" t="s">
        <v>195</v>
      </c>
      <c r="AV802" s="72" t="s">
        <v>194</v>
      </c>
      <c r="AY802" s="72" t="s">
        <v>191</v>
      </c>
      <c r="AZ802">
        <v>1039</v>
      </c>
      <c r="BA802" s="72" t="s">
        <v>93</v>
      </c>
      <c r="BB802" s="72" t="s">
        <v>194</v>
      </c>
      <c r="BD802" s="72" t="s">
        <v>191</v>
      </c>
      <c r="BE802" s="73">
        <v>0.16</v>
      </c>
      <c r="BF802" s="72" t="s">
        <v>194</v>
      </c>
      <c r="BG802" s="80" t="s">
        <v>196</v>
      </c>
      <c r="BI802" s="81" t="str">
        <f t="shared" si="51"/>
        <v xml:space="preserve">Turbidity </v>
      </c>
      <c r="BN802">
        <v>73</v>
      </c>
      <c r="BO802">
        <v>24</v>
      </c>
      <c r="BP802" s="72" t="s">
        <v>194</v>
      </c>
      <c r="BR802" s="72" t="s">
        <v>194</v>
      </c>
      <c r="BT802">
        <v>20</v>
      </c>
      <c r="BU802">
        <v>8</v>
      </c>
      <c r="BV802" s="72" t="s">
        <v>191</v>
      </c>
      <c r="BW802" s="72" t="s">
        <v>227</v>
      </c>
      <c r="BX802" t="s">
        <v>7643</v>
      </c>
    </row>
    <row r="803" spans="1:76" x14ac:dyDescent="0.45">
      <c r="A803" t="s">
        <v>7644</v>
      </c>
      <c r="B803" t="s">
        <v>176</v>
      </c>
      <c r="C803" t="s">
        <v>663</v>
      </c>
      <c r="D803" t="s">
        <v>7645</v>
      </c>
      <c r="E803" t="s">
        <v>7646</v>
      </c>
      <c r="F803" t="s">
        <v>7647</v>
      </c>
      <c r="G803">
        <v>9</v>
      </c>
      <c r="H803" s="72" t="s">
        <v>7648</v>
      </c>
      <c r="I803" s="72" t="s">
        <v>182</v>
      </c>
      <c r="J803" s="72" t="s">
        <v>183</v>
      </c>
      <c r="K803" s="72" t="s">
        <v>4744</v>
      </c>
      <c r="L803" s="72" t="s">
        <v>6888</v>
      </c>
      <c r="M803" s="72" t="s">
        <v>7649</v>
      </c>
      <c r="N803" s="72"/>
      <c r="O803" s="72"/>
      <c r="P803" s="72" t="s">
        <v>7650</v>
      </c>
      <c r="Q803" s="72" t="s">
        <v>7651</v>
      </c>
      <c r="R803" s="72" t="s">
        <v>3197</v>
      </c>
      <c r="S803" s="72" t="s">
        <v>7652</v>
      </c>
      <c r="T803" s="72" t="s">
        <v>7649</v>
      </c>
      <c r="U803" s="72" t="s">
        <v>745</v>
      </c>
      <c r="V803" s="72" t="s">
        <v>176</v>
      </c>
      <c r="W803">
        <v>75</v>
      </c>
      <c r="X803">
        <v>175</v>
      </c>
      <c r="Y803">
        <v>0</v>
      </c>
      <c r="Z803">
        <v>290</v>
      </c>
      <c r="AA803">
        <v>290</v>
      </c>
      <c r="AB803">
        <v>0</v>
      </c>
      <c r="AC803" s="72" t="s">
        <v>191</v>
      </c>
      <c r="AD803" s="72" t="s">
        <v>192</v>
      </c>
      <c r="AE803" s="72" t="s">
        <v>176</v>
      </c>
      <c r="AF803" s="81" t="str">
        <f t="shared" si="48"/>
        <v>Afridev Handpump</v>
      </c>
      <c r="AG803" s="72" t="s">
        <v>193</v>
      </c>
      <c r="AH803" s="72" t="s">
        <v>191</v>
      </c>
      <c r="AI803" s="72" t="s">
        <v>16432</v>
      </c>
      <c r="AL803" t="str">
        <f t="shared" si="49"/>
        <v>Protected</v>
      </c>
      <c r="AM803">
        <v>2013</v>
      </c>
      <c r="AN803" s="72" t="s">
        <v>191</v>
      </c>
      <c r="AQ803" t="str">
        <f t="shared" si="50"/>
        <v xml:space="preserve">Normal </v>
      </c>
      <c r="AR803" s="72" t="s">
        <v>194</v>
      </c>
      <c r="AU803" s="72" t="s">
        <v>195</v>
      </c>
      <c r="AV803" s="72" t="s">
        <v>194</v>
      </c>
      <c r="AY803" s="72" t="s">
        <v>191</v>
      </c>
      <c r="AZ803">
        <v>240</v>
      </c>
      <c r="BA803" s="72" t="s">
        <v>93</v>
      </c>
      <c r="BB803" s="72" t="s">
        <v>194</v>
      </c>
      <c r="BD803" s="72" t="s">
        <v>191</v>
      </c>
      <c r="BE803" s="73">
        <v>0.11</v>
      </c>
      <c r="BF803" s="72" t="s">
        <v>191</v>
      </c>
      <c r="BG803" s="72" t="s">
        <v>196</v>
      </c>
      <c r="BH803" s="72" t="s">
        <v>176</v>
      </c>
      <c r="BI803" s="81" t="str">
        <f t="shared" si="51"/>
        <v xml:space="preserve">Turbidity </v>
      </c>
      <c r="BJ803" s="72" t="s">
        <v>191</v>
      </c>
      <c r="BN803">
        <v>48</v>
      </c>
      <c r="BO803">
        <v>24</v>
      </c>
      <c r="BP803" s="72" t="s">
        <v>194</v>
      </c>
      <c r="BR803" s="72" t="s">
        <v>194</v>
      </c>
      <c r="BT803">
        <v>20</v>
      </c>
      <c r="BU803">
        <v>4</v>
      </c>
      <c r="BV803" s="72" t="s">
        <v>191</v>
      </c>
      <c r="BW803" s="72" t="s">
        <v>197</v>
      </c>
      <c r="BX803" t="s">
        <v>7653</v>
      </c>
    </row>
    <row r="804" spans="1:76" x14ac:dyDescent="0.45">
      <c r="A804" t="s">
        <v>7654</v>
      </c>
      <c r="B804" t="s">
        <v>176</v>
      </c>
      <c r="C804" t="s">
        <v>943</v>
      </c>
      <c r="D804" t="s">
        <v>7655</v>
      </c>
      <c r="E804" t="s">
        <v>7656</v>
      </c>
      <c r="F804" t="s">
        <v>2016</v>
      </c>
      <c r="G804">
        <v>9</v>
      </c>
      <c r="H804" s="72" t="s">
        <v>7648</v>
      </c>
      <c r="I804" s="72" t="s">
        <v>182</v>
      </c>
      <c r="J804" s="72" t="s">
        <v>183</v>
      </c>
      <c r="K804" s="72" t="s">
        <v>4744</v>
      </c>
      <c r="L804" s="72" t="s">
        <v>6888</v>
      </c>
      <c r="M804" s="72" t="s">
        <v>7649</v>
      </c>
      <c r="N804" s="72"/>
      <c r="O804" s="72"/>
      <c r="P804" s="72" t="s">
        <v>7657</v>
      </c>
      <c r="Q804" s="72" t="s">
        <v>7658</v>
      </c>
      <c r="R804" s="72" t="s">
        <v>6936</v>
      </c>
      <c r="S804" s="72" t="s">
        <v>7659</v>
      </c>
      <c r="T804" s="72" t="s">
        <v>7660</v>
      </c>
      <c r="U804" s="72" t="s">
        <v>251</v>
      </c>
      <c r="V804" s="72" t="s">
        <v>176</v>
      </c>
      <c r="W804">
        <v>174</v>
      </c>
      <c r="X804">
        <v>174</v>
      </c>
      <c r="Y804">
        <v>0</v>
      </c>
      <c r="Z804">
        <v>270</v>
      </c>
      <c r="AA804">
        <v>850</v>
      </c>
      <c r="AB804">
        <v>0</v>
      </c>
      <c r="AC804" s="72" t="s">
        <v>191</v>
      </c>
      <c r="AD804" s="72" t="s">
        <v>192</v>
      </c>
      <c r="AE804" s="72" t="s">
        <v>176</v>
      </c>
      <c r="AF804" s="81" t="str">
        <f t="shared" si="48"/>
        <v>Afridev Handpump</v>
      </c>
      <c r="AG804" s="72" t="s">
        <v>193</v>
      </c>
      <c r="AH804" s="72" t="s">
        <v>191</v>
      </c>
      <c r="AI804" s="72" t="s">
        <v>16432</v>
      </c>
      <c r="AL804" t="str">
        <f t="shared" si="49"/>
        <v>Protected</v>
      </c>
      <c r="AM804">
        <v>2005</v>
      </c>
      <c r="AN804" s="72" t="s">
        <v>191</v>
      </c>
      <c r="AQ804" t="str">
        <f t="shared" si="50"/>
        <v xml:space="preserve">Poor </v>
      </c>
      <c r="AR804" s="72" t="s">
        <v>191</v>
      </c>
      <c r="AS804">
        <v>5</v>
      </c>
      <c r="AT804">
        <v>2</v>
      </c>
      <c r="AU804" s="72" t="s">
        <v>195</v>
      </c>
      <c r="AV804" s="72" t="s">
        <v>194</v>
      </c>
      <c r="AY804" s="72" t="s">
        <v>191</v>
      </c>
      <c r="AZ804">
        <v>29</v>
      </c>
      <c r="BA804" s="72" t="s">
        <v>93</v>
      </c>
      <c r="BB804" s="72" t="s">
        <v>194</v>
      </c>
      <c r="BD804" s="72" t="s">
        <v>191</v>
      </c>
      <c r="BE804" s="73">
        <v>0.14000000000000001</v>
      </c>
      <c r="BF804" s="72" t="s">
        <v>191</v>
      </c>
      <c r="BG804" s="72" t="s">
        <v>196</v>
      </c>
      <c r="BH804" s="72" t="s">
        <v>176</v>
      </c>
      <c r="BI804" s="81" t="str">
        <f t="shared" si="51"/>
        <v xml:space="preserve">Turbidity </v>
      </c>
      <c r="BJ804" s="72" t="s">
        <v>191</v>
      </c>
      <c r="BN804">
        <v>45</v>
      </c>
      <c r="BO804">
        <v>24</v>
      </c>
      <c r="BP804" s="72" t="s">
        <v>194</v>
      </c>
      <c r="BR804" s="72" t="s">
        <v>194</v>
      </c>
      <c r="BT804">
        <v>20</v>
      </c>
      <c r="BU804">
        <v>5</v>
      </c>
      <c r="BV804" s="72" t="s">
        <v>191</v>
      </c>
      <c r="BW804" s="72" t="s">
        <v>227</v>
      </c>
      <c r="BX804" t="s">
        <v>7661</v>
      </c>
    </row>
    <row r="805" spans="1:76" x14ac:dyDescent="0.45">
      <c r="A805" t="s">
        <v>7662</v>
      </c>
      <c r="B805" t="s">
        <v>176</v>
      </c>
      <c r="C805" t="s">
        <v>284</v>
      </c>
      <c r="D805" t="s">
        <v>7663</v>
      </c>
      <c r="E805" t="s">
        <v>7664</v>
      </c>
      <c r="F805" t="s">
        <v>4305</v>
      </c>
      <c r="G805">
        <v>9</v>
      </c>
      <c r="H805" s="72" t="s">
        <v>7648</v>
      </c>
      <c r="I805" s="72" t="s">
        <v>182</v>
      </c>
      <c r="J805" s="72" t="s">
        <v>183</v>
      </c>
      <c r="K805" s="72" t="s">
        <v>4732</v>
      </c>
      <c r="L805" s="72" t="s">
        <v>7122</v>
      </c>
      <c r="M805" s="72" t="s">
        <v>7665</v>
      </c>
      <c r="N805" s="72"/>
      <c r="O805" s="72"/>
      <c r="P805" s="72" t="s">
        <v>7666</v>
      </c>
      <c r="Q805" s="72" t="s">
        <v>7667</v>
      </c>
      <c r="R805" s="72" t="s">
        <v>620</v>
      </c>
      <c r="S805" s="72" t="s">
        <v>7668</v>
      </c>
      <c r="T805" s="72" t="s">
        <v>7669</v>
      </c>
      <c r="U805" s="72" t="s">
        <v>226</v>
      </c>
      <c r="V805" s="72" t="s">
        <v>176</v>
      </c>
      <c r="W805">
        <v>65</v>
      </c>
      <c r="X805">
        <v>0</v>
      </c>
      <c r="Y805">
        <v>0</v>
      </c>
      <c r="Z805">
        <v>325</v>
      </c>
      <c r="AA805">
        <v>325</v>
      </c>
      <c r="AB805">
        <v>0</v>
      </c>
      <c r="AC805" s="72" t="s">
        <v>191</v>
      </c>
      <c r="AD805" s="72" t="s">
        <v>192</v>
      </c>
      <c r="AE805" s="72" t="s">
        <v>176</v>
      </c>
      <c r="AF805" s="81" t="str">
        <f t="shared" si="48"/>
        <v>Afridev Handpump</v>
      </c>
      <c r="AG805" s="72" t="s">
        <v>193</v>
      </c>
      <c r="AH805" s="72" t="s">
        <v>191</v>
      </c>
      <c r="AI805" s="72" t="s">
        <v>16432</v>
      </c>
      <c r="AL805" t="str">
        <f t="shared" si="49"/>
        <v>Protected</v>
      </c>
      <c r="AM805">
        <v>2001</v>
      </c>
      <c r="AN805" s="72" t="s">
        <v>191</v>
      </c>
      <c r="AQ805" t="str">
        <f t="shared" si="50"/>
        <v xml:space="preserve">Poor </v>
      </c>
      <c r="AR805" s="72" t="s">
        <v>191</v>
      </c>
      <c r="AS805">
        <v>6</v>
      </c>
      <c r="AT805">
        <v>60</v>
      </c>
      <c r="AU805" s="72" t="s">
        <v>195</v>
      </c>
      <c r="AV805" s="72" t="s">
        <v>194</v>
      </c>
      <c r="AY805" s="72" t="s">
        <v>191</v>
      </c>
      <c r="AZ805">
        <v>1941</v>
      </c>
      <c r="BA805" s="72" t="s">
        <v>93</v>
      </c>
      <c r="BB805" s="72" t="s">
        <v>194</v>
      </c>
      <c r="BD805" s="72" t="s">
        <v>194</v>
      </c>
      <c r="BF805" s="72" t="s">
        <v>194</v>
      </c>
      <c r="BG805" s="80" t="s">
        <v>196</v>
      </c>
      <c r="BI805" s="81" t="str">
        <f t="shared" si="51"/>
        <v xml:space="preserve">Turbidity </v>
      </c>
      <c r="BN805">
        <v>50</v>
      </c>
      <c r="BO805">
        <v>24</v>
      </c>
      <c r="BP805" s="72" t="s">
        <v>194</v>
      </c>
      <c r="BR805" s="72" t="s">
        <v>194</v>
      </c>
      <c r="BT805">
        <v>40</v>
      </c>
      <c r="BU805">
        <v>6</v>
      </c>
      <c r="BV805" s="72" t="s">
        <v>191</v>
      </c>
      <c r="BW805" s="72" t="s">
        <v>227</v>
      </c>
      <c r="BX805" t="s">
        <v>7670</v>
      </c>
    </row>
    <row r="806" spans="1:76" x14ac:dyDescent="0.45">
      <c r="A806" t="s">
        <v>7671</v>
      </c>
      <c r="B806" t="s">
        <v>176</v>
      </c>
      <c r="C806" t="s">
        <v>600</v>
      </c>
      <c r="D806" t="s">
        <v>7672</v>
      </c>
      <c r="E806" t="s">
        <v>7673</v>
      </c>
      <c r="F806" t="s">
        <v>6916</v>
      </c>
      <c r="G806">
        <v>9</v>
      </c>
      <c r="H806" s="72" t="s">
        <v>7648</v>
      </c>
      <c r="I806" s="72" t="s">
        <v>182</v>
      </c>
      <c r="J806" s="72" t="s">
        <v>183</v>
      </c>
      <c r="K806" s="72" t="s">
        <v>4744</v>
      </c>
      <c r="L806" s="72" t="s">
        <v>6888</v>
      </c>
      <c r="M806" s="72" t="s">
        <v>6888</v>
      </c>
      <c r="N806" s="72"/>
      <c r="O806" s="72"/>
      <c r="P806" s="72" t="s">
        <v>7674</v>
      </c>
      <c r="Q806" s="72" t="s">
        <v>7675</v>
      </c>
      <c r="R806" s="72" t="s">
        <v>236</v>
      </c>
      <c r="S806" s="72" t="s">
        <v>7676</v>
      </c>
      <c r="T806" s="72" t="s">
        <v>7677</v>
      </c>
      <c r="U806" s="72" t="s">
        <v>190</v>
      </c>
      <c r="V806" s="72" t="s">
        <v>176</v>
      </c>
      <c r="W806">
        <v>280</v>
      </c>
      <c r="X806">
        <v>280</v>
      </c>
      <c r="Y806">
        <v>0</v>
      </c>
      <c r="Z806">
        <v>20</v>
      </c>
      <c r="AA806">
        <v>100</v>
      </c>
      <c r="AB806">
        <v>0</v>
      </c>
      <c r="AC806" s="72" t="s">
        <v>191</v>
      </c>
      <c r="AD806" s="72" t="s">
        <v>192</v>
      </c>
      <c r="AE806" s="72" t="s">
        <v>176</v>
      </c>
      <c r="AF806" s="81" t="str">
        <f t="shared" si="48"/>
        <v>Afridev Handpump</v>
      </c>
      <c r="AG806" s="72" t="s">
        <v>193</v>
      </c>
      <c r="AH806" s="72" t="s">
        <v>191</v>
      </c>
      <c r="AI806" s="72" t="s">
        <v>16432</v>
      </c>
      <c r="AL806" t="str">
        <f t="shared" si="49"/>
        <v>Protected</v>
      </c>
      <c r="AM806">
        <v>2018</v>
      </c>
      <c r="AN806" s="72" t="s">
        <v>191</v>
      </c>
      <c r="AQ806" t="str">
        <f t="shared" si="50"/>
        <v xml:space="preserve">Normal </v>
      </c>
      <c r="AR806" s="72" t="s">
        <v>191</v>
      </c>
      <c r="AS806">
        <v>1</v>
      </c>
      <c r="AT806">
        <v>60</v>
      </c>
      <c r="AU806" s="72" t="s">
        <v>195</v>
      </c>
      <c r="AV806" s="72" t="s">
        <v>194</v>
      </c>
      <c r="AY806" s="72" t="s">
        <v>191</v>
      </c>
      <c r="AZ806">
        <v>1333</v>
      </c>
      <c r="BA806" s="72" t="s">
        <v>93</v>
      </c>
      <c r="BB806" s="72" t="s">
        <v>194</v>
      </c>
      <c r="BD806" s="72" t="s">
        <v>191</v>
      </c>
      <c r="BE806" s="73">
        <v>1.55</v>
      </c>
      <c r="BF806" s="72" t="s">
        <v>191</v>
      </c>
      <c r="BG806" s="72" t="s">
        <v>196</v>
      </c>
      <c r="BH806" s="72" t="s">
        <v>176</v>
      </c>
      <c r="BI806" s="81" t="str">
        <f t="shared" si="51"/>
        <v xml:space="preserve">Turbidity </v>
      </c>
      <c r="BJ806" s="72" t="s">
        <v>191</v>
      </c>
      <c r="BN806">
        <v>47</v>
      </c>
      <c r="BO806">
        <v>24</v>
      </c>
      <c r="BP806" s="72" t="s">
        <v>194</v>
      </c>
      <c r="BR806" s="72" t="s">
        <v>194</v>
      </c>
      <c r="BT806">
        <v>20</v>
      </c>
      <c r="BU806">
        <v>6</v>
      </c>
      <c r="BV806" s="72" t="s">
        <v>191</v>
      </c>
      <c r="BW806" s="72" t="s">
        <v>197</v>
      </c>
      <c r="BX806" t="s">
        <v>7678</v>
      </c>
    </row>
    <row r="807" spans="1:76" x14ac:dyDescent="0.45">
      <c r="A807" t="s">
        <v>7679</v>
      </c>
      <c r="B807" t="s">
        <v>176</v>
      </c>
      <c r="C807" t="s">
        <v>943</v>
      </c>
      <c r="D807" t="s">
        <v>7680</v>
      </c>
      <c r="E807" t="s">
        <v>7681</v>
      </c>
      <c r="F807" t="s">
        <v>7682</v>
      </c>
      <c r="G807">
        <v>9</v>
      </c>
      <c r="H807" s="72" t="s">
        <v>7648</v>
      </c>
      <c r="I807" s="72" t="s">
        <v>182</v>
      </c>
      <c r="J807" s="72" t="s">
        <v>183</v>
      </c>
      <c r="K807" s="72" t="s">
        <v>4744</v>
      </c>
      <c r="L807" s="72" t="s">
        <v>6888</v>
      </c>
      <c r="M807" s="72" t="s">
        <v>7649</v>
      </c>
      <c r="N807" s="72"/>
      <c r="O807" s="72"/>
      <c r="P807" s="72" t="s">
        <v>7683</v>
      </c>
      <c r="Q807" s="72" t="s">
        <v>7684</v>
      </c>
      <c r="R807" s="72" t="s">
        <v>3240</v>
      </c>
      <c r="S807" s="72" t="s">
        <v>7685</v>
      </c>
      <c r="T807" s="72" t="s">
        <v>7686</v>
      </c>
      <c r="U807" s="72" t="s">
        <v>251</v>
      </c>
      <c r="V807" s="72" t="s">
        <v>176</v>
      </c>
      <c r="W807">
        <v>174</v>
      </c>
      <c r="X807">
        <v>174</v>
      </c>
      <c r="Y807">
        <v>0</v>
      </c>
      <c r="Z807">
        <v>300</v>
      </c>
      <c r="AA807">
        <v>850</v>
      </c>
      <c r="AB807">
        <v>0</v>
      </c>
      <c r="AC807" s="72" t="s">
        <v>191</v>
      </c>
      <c r="AD807" s="72" t="s">
        <v>192</v>
      </c>
      <c r="AE807" s="72" t="s">
        <v>176</v>
      </c>
      <c r="AF807" s="81" t="str">
        <f t="shared" si="48"/>
        <v>Afridev Handpump</v>
      </c>
      <c r="AG807" s="72" t="s">
        <v>193</v>
      </c>
      <c r="AH807" s="72" t="s">
        <v>191</v>
      </c>
      <c r="AI807" s="72" t="s">
        <v>16432</v>
      </c>
      <c r="AL807" t="str">
        <f t="shared" si="49"/>
        <v>Protected</v>
      </c>
      <c r="AM807">
        <v>2002</v>
      </c>
      <c r="AN807" s="72" t="s">
        <v>191</v>
      </c>
      <c r="AQ807" t="str">
        <f t="shared" si="50"/>
        <v xml:space="preserve">Normal </v>
      </c>
      <c r="AR807" s="72" t="s">
        <v>191</v>
      </c>
      <c r="AS807">
        <v>6</v>
      </c>
      <c r="AT807">
        <v>5</v>
      </c>
      <c r="AU807" s="72" t="s">
        <v>195</v>
      </c>
      <c r="AV807" s="72" t="s">
        <v>194</v>
      </c>
      <c r="AY807" s="72" t="s">
        <v>191</v>
      </c>
      <c r="AZ807">
        <v>30</v>
      </c>
      <c r="BA807" s="72" t="s">
        <v>93</v>
      </c>
      <c r="BB807" s="72" t="s">
        <v>194</v>
      </c>
      <c r="BD807" s="72" t="s">
        <v>191</v>
      </c>
      <c r="BE807" s="73">
        <v>0.23</v>
      </c>
      <c r="BF807" s="72" t="s">
        <v>191</v>
      </c>
      <c r="BG807" s="72" t="s">
        <v>196</v>
      </c>
      <c r="BH807" s="72" t="s">
        <v>176</v>
      </c>
      <c r="BI807" s="81" t="str">
        <f t="shared" si="51"/>
        <v xml:space="preserve">Turbidity </v>
      </c>
      <c r="BJ807" s="72" t="s">
        <v>191</v>
      </c>
      <c r="BN807">
        <v>65</v>
      </c>
      <c r="BO807">
        <v>24</v>
      </c>
      <c r="BP807" s="72" t="s">
        <v>194</v>
      </c>
      <c r="BR807" s="72" t="s">
        <v>194</v>
      </c>
      <c r="BT807">
        <v>20</v>
      </c>
      <c r="BU807">
        <v>6</v>
      </c>
      <c r="BV807" s="72" t="s">
        <v>191</v>
      </c>
      <c r="BW807" s="72" t="s">
        <v>197</v>
      </c>
      <c r="BX807" t="s">
        <v>7687</v>
      </c>
    </row>
    <row r="808" spans="1:76" x14ac:dyDescent="0.45">
      <c r="A808" t="s">
        <v>7688</v>
      </c>
      <c r="B808" t="s">
        <v>176</v>
      </c>
      <c r="C808" t="s">
        <v>339</v>
      </c>
      <c r="D808" t="s">
        <v>7689</v>
      </c>
      <c r="E808" t="s">
        <v>7690</v>
      </c>
      <c r="F808" t="s">
        <v>7691</v>
      </c>
      <c r="G808">
        <v>9</v>
      </c>
      <c r="H808" s="72" t="s">
        <v>7648</v>
      </c>
      <c r="I808" s="72" t="s">
        <v>182</v>
      </c>
      <c r="J808" s="72" t="s">
        <v>183</v>
      </c>
      <c r="K808" s="72" t="s">
        <v>4732</v>
      </c>
      <c r="L808" s="72" t="s">
        <v>4733</v>
      </c>
      <c r="M808" s="72" t="s">
        <v>7598</v>
      </c>
      <c r="N808" s="72"/>
      <c r="O808" s="72"/>
      <c r="P808" s="72" t="s">
        <v>7692</v>
      </c>
      <c r="Q808" s="72" t="s">
        <v>7693</v>
      </c>
      <c r="R808" s="72" t="s">
        <v>260</v>
      </c>
      <c r="S808" s="72" t="s">
        <v>7694</v>
      </c>
      <c r="T808" s="72" t="s">
        <v>7695</v>
      </c>
      <c r="U808" s="72" t="s">
        <v>251</v>
      </c>
      <c r="V808" s="72" t="s">
        <v>176</v>
      </c>
      <c r="W808">
        <v>42</v>
      </c>
      <c r="X808">
        <v>42</v>
      </c>
      <c r="Y808">
        <v>0</v>
      </c>
      <c r="Z808">
        <v>210</v>
      </c>
      <c r="AA808">
        <v>210</v>
      </c>
      <c r="AB808">
        <v>0</v>
      </c>
      <c r="AC808" s="72" t="s">
        <v>191</v>
      </c>
      <c r="AD808" s="72" t="s">
        <v>192</v>
      </c>
      <c r="AE808" s="72" t="s">
        <v>176</v>
      </c>
      <c r="AF808" s="81" t="str">
        <f t="shared" si="48"/>
        <v>Afridev Handpump</v>
      </c>
      <c r="AG808" s="72" t="s">
        <v>193</v>
      </c>
      <c r="AH808" s="72" t="s">
        <v>191</v>
      </c>
      <c r="AI808" s="72" t="s">
        <v>16432</v>
      </c>
      <c r="AL808" t="str">
        <f t="shared" si="49"/>
        <v>Protected</v>
      </c>
      <c r="AM808">
        <v>2019</v>
      </c>
      <c r="AN808" s="72" t="s">
        <v>191</v>
      </c>
      <c r="AQ808" t="str">
        <f t="shared" si="50"/>
        <v xml:space="preserve">Normal </v>
      </c>
      <c r="AR808" s="72" t="s">
        <v>194</v>
      </c>
      <c r="AU808" s="72" t="s">
        <v>195</v>
      </c>
      <c r="AV808" s="72" t="s">
        <v>194</v>
      </c>
      <c r="AY808" s="72" t="s">
        <v>191</v>
      </c>
      <c r="AZ808">
        <v>1458</v>
      </c>
      <c r="BA808" s="72" t="s">
        <v>93</v>
      </c>
      <c r="BB808" s="72" t="s">
        <v>194</v>
      </c>
      <c r="BD808" s="72" t="s">
        <v>191</v>
      </c>
      <c r="BE808" s="73">
        <v>4.57</v>
      </c>
      <c r="BF808" s="72" t="s">
        <v>191</v>
      </c>
      <c r="BG808" s="72" t="s">
        <v>196</v>
      </c>
      <c r="BH808" s="72" t="s">
        <v>176</v>
      </c>
      <c r="BI808" s="81" t="str">
        <f t="shared" si="51"/>
        <v xml:space="preserve">Turbidity </v>
      </c>
      <c r="BJ808" s="72" t="s">
        <v>191</v>
      </c>
      <c r="BN808">
        <v>64</v>
      </c>
      <c r="BO808">
        <v>24</v>
      </c>
      <c r="BP808" s="72" t="s">
        <v>194</v>
      </c>
      <c r="BR808" s="72" t="s">
        <v>194</v>
      </c>
      <c r="BT808">
        <v>40</v>
      </c>
      <c r="BU808">
        <v>3</v>
      </c>
      <c r="BV808" s="72" t="s">
        <v>191</v>
      </c>
      <c r="BW808" s="72" t="s">
        <v>197</v>
      </c>
      <c r="BX808" t="s">
        <v>7696</v>
      </c>
    </row>
    <row r="809" spans="1:76" x14ac:dyDescent="0.45">
      <c r="A809" t="s">
        <v>7697</v>
      </c>
      <c r="B809" t="s">
        <v>176</v>
      </c>
      <c r="C809" t="s">
        <v>600</v>
      </c>
      <c r="D809" t="s">
        <v>7698</v>
      </c>
      <c r="E809" t="s">
        <v>7699</v>
      </c>
      <c r="F809" t="s">
        <v>7700</v>
      </c>
      <c r="G809">
        <v>9</v>
      </c>
      <c r="H809" s="72" t="s">
        <v>7648</v>
      </c>
      <c r="I809" s="72" t="s">
        <v>182</v>
      </c>
      <c r="J809" s="72" t="s">
        <v>183</v>
      </c>
      <c r="K809" s="72" t="s">
        <v>4744</v>
      </c>
      <c r="L809" s="72" t="s">
        <v>6888</v>
      </c>
      <c r="M809" s="72" t="s">
        <v>7701</v>
      </c>
      <c r="N809" s="72"/>
      <c r="O809" s="72"/>
      <c r="P809" s="72" t="s">
        <v>7702</v>
      </c>
      <c r="Q809" s="72" t="s">
        <v>7703</v>
      </c>
      <c r="R809" s="72" t="s">
        <v>314</v>
      </c>
      <c r="S809" s="72" t="s">
        <v>7704</v>
      </c>
      <c r="T809" s="72" t="s">
        <v>7705</v>
      </c>
      <c r="U809" s="72" t="s">
        <v>251</v>
      </c>
      <c r="V809" s="72" t="s">
        <v>176</v>
      </c>
      <c r="W809">
        <v>200</v>
      </c>
      <c r="X809">
        <v>200</v>
      </c>
      <c r="Y809">
        <v>0</v>
      </c>
      <c r="Z809">
        <v>500</v>
      </c>
      <c r="AA809">
        <v>1000</v>
      </c>
      <c r="AB809">
        <v>0</v>
      </c>
      <c r="AC809" s="72" t="s">
        <v>191</v>
      </c>
      <c r="AD809" s="72" t="s">
        <v>192</v>
      </c>
      <c r="AE809" s="72" t="s">
        <v>176</v>
      </c>
      <c r="AF809" s="81" t="str">
        <f t="shared" si="48"/>
        <v>Afridev Handpump</v>
      </c>
      <c r="AG809" s="72" t="s">
        <v>193</v>
      </c>
      <c r="AH809" s="72" t="s">
        <v>191</v>
      </c>
      <c r="AI809" s="72" t="s">
        <v>16432</v>
      </c>
      <c r="AL809" t="str">
        <f t="shared" si="49"/>
        <v>Protected</v>
      </c>
      <c r="AM809">
        <v>1999</v>
      </c>
      <c r="AN809" s="72" t="s">
        <v>191</v>
      </c>
      <c r="AQ809" t="str">
        <f t="shared" si="50"/>
        <v xml:space="preserve">Normal </v>
      </c>
      <c r="AR809" s="72" t="s">
        <v>191</v>
      </c>
      <c r="AS809">
        <v>5</v>
      </c>
      <c r="AT809">
        <v>14</v>
      </c>
      <c r="AU809" s="72" t="s">
        <v>195</v>
      </c>
      <c r="AV809" s="72" t="s">
        <v>194</v>
      </c>
      <c r="AY809" s="72" t="s">
        <v>191</v>
      </c>
      <c r="AZ809">
        <v>1334</v>
      </c>
      <c r="BA809" s="72" t="s">
        <v>93</v>
      </c>
      <c r="BB809" s="72" t="s">
        <v>194</v>
      </c>
      <c r="BD809" s="72" t="s">
        <v>194</v>
      </c>
      <c r="BF809" s="72" t="s">
        <v>191</v>
      </c>
      <c r="BG809" s="72" t="s">
        <v>196</v>
      </c>
      <c r="BH809" s="72" t="s">
        <v>176</v>
      </c>
      <c r="BI809" s="81" t="str">
        <f t="shared" si="51"/>
        <v xml:space="preserve">Turbidity </v>
      </c>
      <c r="BJ809" s="72" t="s">
        <v>191</v>
      </c>
      <c r="BN809">
        <v>72</v>
      </c>
      <c r="BO809">
        <v>24</v>
      </c>
      <c r="BP809" s="72" t="s">
        <v>194</v>
      </c>
      <c r="BR809" s="72" t="s">
        <v>194</v>
      </c>
      <c r="BT809">
        <v>20</v>
      </c>
      <c r="BU809">
        <v>6</v>
      </c>
      <c r="BV809" s="72" t="s">
        <v>191</v>
      </c>
      <c r="BW809" s="72" t="s">
        <v>197</v>
      </c>
      <c r="BX809" t="s">
        <v>7706</v>
      </c>
    </row>
    <row r="810" spans="1:76" x14ac:dyDescent="0.45">
      <c r="A810" t="s">
        <v>7707</v>
      </c>
      <c r="B810" t="s">
        <v>176</v>
      </c>
      <c r="C810" t="s">
        <v>254</v>
      </c>
      <c r="D810" t="s">
        <v>7708</v>
      </c>
      <c r="E810" t="s">
        <v>7709</v>
      </c>
      <c r="F810" t="s">
        <v>4325</v>
      </c>
      <c r="G810">
        <v>9</v>
      </c>
      <c r="H810" s="72" t="s">
        <v>7648</v>
      </c>
      <c r="I810" s="72" t="s">
        <v>182</v>
      </c>
      <c r="J810" s="72" t="s">
        <v>183</v>
      </c>
      <c r="K810" s="72" t="s">
        <v>4888</v>
      </c>
      <c r="L810" s="72" t="s">
        <v>7710</v>
      </c>
      <c r="M810" s="72" t="s">
        <v>7711</v>
      </c>
      <c r="N810" s="72"/>
      <c r="O810" s="72"/>
      <c r="P810" s="72" t="s">
        <v>7712</v>
      </c>
      <c r="Q810" s="72" t="s">
        <v>7713</v>
      </c>
      <c r="R810" s="72" t="s">
        <v>5273</v>
      </c>
      <c r="S810" s="72" t="s">
        <v>7714</v>
      </c>
      <c r="T810" s="72" t="s">
        <v>7715</v>
      </c>
      <c r="U810" s="72" t="s">
        <v>226</v>
      </c>
      <c r="V810" s="72" t="s">
        <v>176</v>
      </c>
      <c r="W810">
        <v>110</v>
      </c>
      <c r="X810">
        <v>110</v>
      </c>
      <c r="Y810">
        <v>0</v>
      </c>
      <c r="Z810">
        <v>440</v>
      </c>
      <c r="AA810">
        <v>550</v>
      </c>
      <c r="AB810">
        <v>0</v>
      </c>
      <c r="AC810" s="72" t="s">
        <v>191</v>
      </c>
      <c r="AD810" s="72" t="s">
        <v>192</v>
      </c>
      <c r="AE810" s="72" t="s">
        <v>176</v>
      </c>
      <c r="AF810" s="81" t="str">
        <f t="shared" si="48"/>
        <v>Afridev Handpump</v>
      </c>
      <c r="AG810" s="72" t="s">
        <v>193</v>
      </c>
      <c r="AH810" s="72" t="s">
        <v>191</v>
      </c>
      <c r="AI810" s="72" t="s">
        <v>16432</v>
      </c>
      <c r="AL810" t="str">
        <f t="shared" si="49"/>
        <v>Protected</v>
      </c>
      <c r="AM810">
        <v>2005</v>
      </c>
      <c r="AN810" s="72" t="s">
        <v>191</v>
      </c>
      <c r="AQ810" t="str">
        <f t="shared" si="50"/>
        <v xml:space="preserve">Normal </v>
      </c>
      <c r="AR810" s="72" t="s">
        <v>194</v>
      </c>
      <c r="AU810" s="72" t="s">
        <v>195</v>
      </c>
      <c r="AV810" s="72" t="s">
        <v>194</v>
      </c>
      <c r="AY810" s="72" t="s">
        <v>191</v>
      </c>
      <c r="AZ810">
        <v>1232</v>
      </c>
      <c r="BA810" s="72" t="s">
        <v>213</v>
      </c>
      <c r="BB810" s="72" t="s">
        <v>194</v>
      </c>
      <c r="BD810" s="72" t="s">
        <v>191</v>
      </c>
      <c r="BE810" s="73">
        <v>0.37</v>
      </c>
      <c r="BF810" s="72" t="s">
        <v>191</v>
      </c>
      <c r="BG810" s="72" t="s">
        <v>196</v>
      </c>
      <c r="BH810" s="72" t="s">
        <v>176</v>
      </c>
      <c r="BI810" s="81" t="str">
        <f t="shared" si="51"/>
        <v xml:space="preserve">Turbidity </v>
      </c>
      <c r="BJ810" s="72" t="s">
        <v>191</v>
      </c>
      <c r="BN810">
        <v>84</v>
      </c>
      <c r="BO810">
        <v>24</v>
      </c>
      <c r="BP810" s="72" t="s">
        <v>194</v>
      </c>
      <c r="BR810" s="72" t="s">
        <v>194</v>
      </c>
      <c r="BT810">
        <v>20</v>
      </c>
      <c r="BU810">
        <v>7</v>
      </c>
      <c r="BV810" s="72" t="s">
        <v>191</v>
      </c>
      <c r="BW810" s="72" t="s">
        <v>197</v>
      </c>
      <c r="BX810" t="s">
        <v>7716</v>
      </c>
    </row>
    <row r="811" spans="1:76" x14ac:dyDescent="0.45">
      <c r="A811" t="s">
        <v>7717</v>
      </c>
      <c r="B811" t="s">
        <v>176</v>
      </c>
      <c r="C811" t="s">
        <v>663</v>
      </c>
      <c r="D811" t="s">
        <v>7718</v>
      </c>
      <c r="E811" t="s">
        <v>7719</v>
      </c>
      <c r="F811" t="s">
        <v>7720</v>
      </c>
      <c r="G811">
        <v>9</v>
      </c>
      <c r="H811" s="72" t="s">
        <v>7648</v>
      </c>
      <c r="I811" s="72" t="s">
        <v>182</v>
      </c>
      <c r="J811" s="72" t="s">
        <v>183</v>
      </c>
      <c r="K811" s="72" t="s">
        <v>4744</v>
      </c>
      <c r="L811" s="72" t="s">
        <v>4744</v>
      </c>
      <c r="M811" s="72" t="s">
        <v>7721</v>
      </c>
      <c r="N811" s="72"/>
      <c r="O811" s="72"/>
      <c r="P811" s="72" t="s">
        <v>7722</v>
      </c>
      <c r="Q811" s="72" t="s">
        <v>7723</v>
      </c>
      <c r="R811" s="72" t="s">
        <v>2391</v>
      </c>
      <c r="S811" s="72" t="s">
        <v>7724</v>
      </c>
      <c r="T811" s="72" t="s">
        <v>7725</v>
      </c>
      <c r="U811" s="72" t="s">
        <v>176</v>
      </c>
      <c r="V811" s="72"/>
      <c r="W811">
        <v>250</v>
      </c>
      <c r="X811">
        <v>50</v>
      </c>
      <c r="Y811">
        <v>200</v>
      </c>
      <c r="Z811">
        <v>250</v>
      </c>
      <c r="AA811">
        <v>0</v>
      </c>
      <c r="AB811">
        <v>250</v>
      </c>
      <c r="AC811" s="72" t="s">
        <v>194</v>
      </c>
      <c r="AF811" s="81" t="str">
        <f t="shared" si="48"/>
        <v/>
      </c>
      <c r="AJ811" s="72" t="s">
        <v>867</v>
      </c>
      <c r="AK811" s="72" t="s">
        <v>176</v>
      </c>
      <c r="AL811" t="str">
        <f t="shared" si="49"/>
        <v>Unprotected well</v>
      </c>
      <c r="AQ811" t="str">
        <f t="shared" si="50"/>
        <v xml:space="preserve"> </v>
      </c>
      <c r="BE811"/>
      <c r="BI811" s="81" t="str">
        <f t="shared" si="51"/>
        <v xml:space="preserve"> </v>
      </c>
      <c r="BX811" t="s">
        <v>7726</v>
      </c>
    </row>
    <row r="812" spans="1:76" x14ac:dyDescent="0.45">
      <c r="A812" t="s">
        <v>7727</v>
      </c>
      <c r="B812" t="s">
        <v>176</v>
      </c>
      <c r="C812" t="s">
        <v>230</v>
      </c>
      <c r="D812" t="s">
        <v>7728</v>
      </c>
      <c r="E812" t="s">
        <v>7729</v>
      </c>
      <c r="F812" t="s">
        <v>7515</v>
      </c>
      <c r="G812">
        <v>9</v>
      </c>
      <c r="H812" s="72" t="s">
        <v>7648</v>
      </c>
      <c r="I812" s="72" t="s">
        <v>182</v>
      </c>
      <c r="J812" s="72" t="s">
        <v>183</v>
      </c>
      <c r="K812" s="72" t="s">
        <v>825</v>
      </c>
      <c r="L812" s="72" t="s">
        <v>7730</v>
      </c>
      <c r="M812" s="72" t="s">
        <v>7731</v>
      </c>
      <c r="N812" s="72"/>
      <c r="O812" s="72"/>
      <c r="P812" s="72" t="s">
        <v>7732</v>
      </c>
      <c r="Q812" s="72" t="s">
        <v>7733</v>
      </c>
      <c r="R812" s="72" t="s">
        <v>3909</v>
      </c>
      <c r="S812" s="72" t="s">
        <v>7734</v>
      </c>
      <c r="T812" s="72" t="s">
        <v>7735</v>
      </c>
      <c r="U812" s="72" t="s">
        <v>190</v>
      </c>
      <c r="V812" s="72" t="s">
        <v>176</v>
      </c>
      <c r="W812">
        <v>103</v>
      </c>
      <c r="X812">
        <v>103</v>
      </c>
      <c r="Y812">
        <v>0</v>
      </c>
      <c r="Z812">
        <v>515</v>
      </c>
      <c r="AA812">
        <v>515</v>
      </c>
      <c r="AB812">
        <v>0</v>
      </c>
      <c r="AC812" s="72" t="s">
        <v>191</v>
      </c>
      <c r="AD812" s="72" t="s">
        <v>192</v>
      </c>
      <c r="AE812" s="72" t="s">
        <v>176</v>
      </c>
      <c r="AF812" s="81" t="str">
        <f t="shared" si="48"/>
        <v>Afridev Handpump</v>
      </c>
      <c r="AG812" s="72" t="s">
        <v>193</v>
      </c>
      <c r="AH812" s="72" t="s">
        <v>191</v>
      </c>
      <c r="AI812" s="72" t="s">
        <v>16432</v>
      </c>
      <c r="AL812" t="str">
        <f t="shared" si="49"/>
        <v>Protected</v>
      </c>
      <c r="AM812">
        <v>1991</v>
      </c>
      <c r="AN812" s="72" t="s">
        <v>191</v>
      </c>
      <c r="AQ812" t="str">
        <f t="shared" si="50"/>
        <v xml:space="preserve">Poor </v>
      </c>
      <c r="AR812" s="72" t="s">
        <v>191</v>
      </c>
      <c r="AS812">
        <v>1</v>
      </c>
      <c r="AT812">
        <v>90</v>
      </c>
      <c r="AU812" s="72" t="s">
        <v>195</v>
      </c>
      <c r="AV812" s="72" t="s">
        <v>194</v>
      </c>
      <c r="AY812" s="72" t="s">
        <v>191</v>
      </c>
      <c r="AZ812">
        <v>1761</v>
      </c>
      <c r="BA812" s="72" t="s">
        <v>93</v>
      </c>
      <c r="BB812" s="72" t="s">
        <v>194</v>
      </c>
      <c r="BD812" s="72" t="s">
        <v>191</v>
      </c>
      <c r="BE812" s="73">
        <v>0.6</v>
      </c>
      <c r="BF812" s="72" t="s">
        <v>191</v>
      </c>
      <c r="BG812" s="72" t="s">
        <v>196</v>
      </c>
      <c r="BH812" s="72" t="s">
        <v>176</v>
      </c>
      <c r="BI812" s="81" t="str">
        <f t="shared" si="51"/>
        <v xml:space="preserve">Turbidity </v>
      </c>
      <c r="BJ812" s="72" t="s">
        <v>191</v>
      </c>
      <c r="BN812">
        <v>100</v>
      </c>
      <c r="BO812">
        <v>24</v>
      </c>
      <c r="BP812" s="72" t="s">
        <v>194</v>
      </c>
      <c r="BR812" s="72" t="s">
        <v>194</v>
      </c>
      <c r="BT812">
        <v>20</v>
      </c>
      <c r="BU812">
        <v>6</v>
      </c>
      <c r="BV812" s="72" t="s">
        <v>191</v>
      </c>
      <c r="BW812" s="72" t="s">
        <v>227</v>
      </c>
      <c r="BX812" t="s">
        <v>7736</v>
      </c>
    </row>
    <row r="813" spans="1:76" x14ac:dyDescent="0.45">
      <c r="A813" t="s">
        <v>7737</v>
      </c>
      <c r="B813" t="s">
        <v>176</v>
      </c>
      <c r="C813" t="s">
        <v>943</v>
      </c>
      <c r="D813" t="s">
        <v>7738</v>
      </c>
      <c r="E813" t="s">
        <v>7739</v>
      </c>
      <c r="F813" t="s">
        <v>3336</v>
      </c>
      <c r="G813">
        <v>9</v>
      </c>
      <c r="H813" s="72" t="s">
        <v>7648</v>
      </c>
      <c r="I813" s="72" t="s">
        <v>182</v>
      </c>
      <c r="J813" s="72" t="s">
        <v>183</v>
      </c>
      <c r="K813" s="72" t="s">
        <v>4744</v>
      </c>
      <c r="L813" s="72" t="s">
        <v>4744</v>
      </c>
      <c r="M813" s="72" t="s">
        <v>7721</v>
      </c>
      <c r="N813" s="72"/>
      <c r="O813" s="72"/>
      <c r="P813" s="72" t="s">
        <v>7740</v>
      </c>
      <c r="Q813" s="72" t="s">
        <v>7741</v>
      </c>
      <c r="R813" s="72" t="s">
        <v>1443</v>
      </c>
      <c r="S813" s="72" t="s">
        <v>7742</v>
      </c>
      <c r="T813" s="72" t="s">
        <v>7725</v>
      </c>
      <c r="U813" s="72" t="s">
        <v>478</v>
      </c>
      <c r="V813" s="72" t="s">
        <v>176</v>
      </c>
      <c r="W813">
        <v>250</v>
      </c>
      <c r="X813">
        <v>50</v>
      </c>
      <c r="Y813">
        <v>200</v>
      </c>
      <c r="Z813">
        <v>300</v>
      </c>
      <c r="AA813">
        <v>300</v>
      </c>
      <c r="AB813">
        <v>1000</v>
      </c>
      <c r="AC813" s="72" t="s">
        <v>191</v>
      </c>
      <c r="AD813" s="72" t="s">
        <v>192</v>
      </c>
      <c r="AE813" s="72" t="s">
        <v>176</v>
      </c>
      <c r="AF813" s="81" t="str">
        <f t="shared" si="48"/>
        <v>Afridev Handpump</v>
      </c>
      <c r="AG813" s="72" t="s">
        <v>193</v>
      </c>
      <c r="AH813" s="72" t="s">
        <v>191</v>
      </c>
      <c r="AI813" s="72" t="s">
        <v>16432</v>
      </c>
      <c r="AL813" t="str">
        <f t="shared" si="49"/>
        <v>Protected</v>
      </c>
      <c r="AM813">
        <v>1991</v>
      </c>
      <c r="AN813" s="72" t="s">
        <v>191</v>
      </c>
      <c r="AQ813" t="str">
        <f t="shared" si="50"/>
        <v xml:space="preserve">Normal </v>
      </c>
      <c r="AR813" s="72" t="s">
        <v>191</v>
      </c>
      <c r="AS813">
        <v>1</v>
      </c>
      <c r="AT813">
        <v>30</v>
      </c>
      <c r="AU813" s="72" t="s">
        <v>195</v>
      </c>
      <c r="AV813" s="72" t="s">
        <v>194</v>
      </c>
      <c r="AY813" s="72" t="s">
        <v>191</v>
      </c>
      <c r="AZ813">
        <v>32</v>
      </c>
      <c r="BA813" s="72" t="s">
        <v>93</v>
      </c>
      <c r="BB813" s="72" t="s">
        <v>194</v>
      </c>
      <c r="BD813" s="72" t="s">
        <v>191</v>
      </c>
      <c r="BE813" s="73">
        <v>0.34</v>
      </c>
      <c r="BF813" s="72" t="s">
        <v>191</v>
      </c>
      <c r="BG813" s="72" t="s">
        <v>196</v>
      </c>
      <c r="BH813" s="72" t="s">
        <v>176</v>
      </c>
      <c r="BI813" s="81" t="str">
        <f t="shared" si="51"/>
        <v xml:space="preserve">Turbidity </v>
      </c>
      <c r="BJ813" s="72" t="s">
        <v>191</v>
      </c>
      <c r="BN813">
        <v>80</v>
      </c>
      <c r="BO813">
        <v>24</v>
      </c>
      <c r="BP813" s="72" t="s">
        <v>194</v>
      </c>
      <c r="BR813" s="72" t="s">
        <v>194</v>
      </c>
      <c r="BT813">
        <v>20</v>
      </c>
      <c r="BU813">
        <v>6</v>
      </c>
      <c r="BV813" s="72" t="s">
        <v>191</v>
      </c>
      <c r="BW813" s="72" t="s">
        <v>197</v>
      </c>
      <c r="BX813" t="s">
        <v>7743</v>
      </c>
    </row>
    <row r="814" spans="1:76" x14ac:dyDescent="0.45">
      <c r="A814" t="s">
        <v>7744</v>
      </c>
      <c r="B814" t="s">
        <v>176</v>
      </c>
      <c r="C814" t="s">
        <v>339</v>
      </c>
      <c r="D814" t="s">
        <v>7745</v>
      </c>
      <c r="E814" t="s">
        <v>7746</v>
      </c>
      <c r="F814" t="s">
        <v>7747</v>
      </c>
      <c r="G814">
        <v>9</v>
      </c>
      <c r="H814" s="72" t="s">
        <v>7648</v>
      </c>
      <c r="I814" s="72" t="s">
        <v>182</v>
      </c>
      <c r="J814" s="72" t="s">
        <v>183</v>
      </c>
      <c r="K814" s="72" t="s">
        <v>4732</v>
      </c>
      <c r="L814" s="72" t="s">
        <v>7122</v>
      </c>
      <c r="M814" s="72" t="s">
        <v>7748</v>
      </c>
      <c r="N814" s="72"/>
      <c r="O814" s="72"/>
      <c r="P814" s="72" t="s">
        <v>7749</v>
      </c>
      <c r="Q814" s="72" t="s">
        <v>7750</v>
      </c>
      <c r="R814" s="72" t="s">
        <v>2391</v>
      </c>
      <c r="S814" s="72" t="s">
        <v>7751</v>
      </c>
      <c r="T814" s="72" t="s">
        <v>7752</v>
      </c>
      <c r="U814" s="72" t="s">
        <v>251</v>
      </c>
      <c r="V814" s="72" t="s">
        <v>176</v>
      </c>
      <c r="W814">
        <v>280</v>
      </c>
      <c r="X814">
        <v>280</v>
      </c>
      <c r="Y814">
        <v>0</v>
      </c>
      <c r="Z814">
        <v>1400</v>
      </c>
      <c r="AA814">
        <v>1400</v>
      </c>
      <c r="AB814">
        <v>0</v>
      </c>
      <c r="AC814" s="72" t="s">
        <v>191</v>
      </c>
      <c r="AD814" s="72" t="s">
        <v>192</v>
      </c>
      <c r="AE814" s="72" t="s">
        <v>176</v>
      </c>
      <c r="AF814" s="81" t="str">
        <f t="shared" si="48"/>
        <v>Afridev Handpump</v>
      </c>
      <c r="AG814" s="72" t="s">
        <v>193</v>
      </c>
      <c r="AH814" s="72" t="s">
        <v>191</v>
      </c>
      <c r="AI814" s="72" t="s">
        <v>16432</v>
      </c>
      <c r="AL814" t="str">
        <f t="shared" si="49"/>
        <v>Protected</v>
      </c>
      <c r="AM814">
        <v>1990</v>
      </c>
      <c r="AN814" s="72" t="s">
        <v>194</v>
      </c>
      <c r="AO814" s="72" t="s">
        <v>549</v>
      </c>
      <c r="AP814" s="72" t="s">
        <v>176</v>
      </c>
      <c r="AQ814" t="str">
        <f t="shared" si="50"/>
        <v>Does not function Non functioning water point</v>
      </c>
      <c r="AR814" s="72" t="s">
        <v>191</v>
      </c>
      <c r="AS814">
        <v>1</v>
      </c>
      <c r="AT814">
        <v>365</v>
      </c>
      <c r="AU814" s="72" t="s">
        <v>194</v>
      </c>
      <c r="AV814" s="72" t="s">
        <v>194</v>
      </c>
      <c r="AY814" s="72" t="s">
        <v>194</v>
      </c>
      <c r="BB814" s="72" t="s">
        <v>194</v>
      </c>
      <c r="BD814" s="72" t="s">
        <v>194</v>
      </c>
      <c r="BE814"/>
      <c r="BF814" s="72" t="s">
        <v>191</v>
      </c>
      <c r="BG814" s="72" t="s">
        <v>196</v>
      </c>
      <c r="BH814" s="72" t="s">
        <v>176</v>
      </c>
      <c r="BI814" s="81" t="str">
        <f t="shared" si="51"/>
        <v xml:space="preserve">Turbidity </v>
      </c>
      <c r="BJ814" s="72" t="s">
        <v>194</v>
      </c>
      <c r="BN814">
        <v>0</v>
      </c>
      <c r="BO814">
        <v>0</v>
      </c>
      <c r="BP814" s="72" t="s">
        <v>194</v>
      </c>
      <c r="BR814" s="72" t="s">
        <v>194</v>
      </c>
      <c r="BT814">
        <v>0</v>
      </c>
      <c r="BU814">
        <v>0</v>
      </c>
      <c r="BV814" s="72" t="s">
        <v>194</v>
      </c>
      <c r="BW814" s="72" t="s">
        <v>550</v>
      </c>
      <c r="BX814" t="s">
        <v>7753</v>
      </c>
    </row>
    <row r="815" spans="1:76" x14ac:dyDescent="0.45">
      <c r="A815" t="s">
        <v>7754</v>
      </c>
      <c r="B815" t="s">
        <v>176</v>
      </c>
      <c r="C815" t="s">
        <v>663</v>
      </c>
      <c r="D815" t="s">
        <v>7755</v>
      </c>
      <c r="E815" t="s">
        <v>7756</v>
      </c>
      <c r="F815" t="s">
        <v>3315</v>
      </c>
      <c r="G815">
        <v>9</v>
      </c>
      <c r="H815" s="72" t="s">
        <v>7648</v>
      </c>
      <c r="I815" s="72" t="s">
        <v>182</v>
      </c>
      <c r="J815" s="72" t="s">
        <v>183</v>
      </c>
      <c r="K815" s="72" t="s">
        <v>4744</v>
      </c>
      <c r="L815" s="72" t="s">
        <v>4744</v>
      </c>
      <c r="M815" s="72" t="s">
        <v>7721</v>
      </c>
      <c r="N815" s="72"/>
      <c r="O815" s="72"/>
      <c r="P815" s="72" t="s">
        <v>7757</v>
      </c>
      <c r="Q815" s="72" t="s">
        <v>7758</v>
      </c>
      <c r="R815" s="72" t="s">
        <v>4282</v>
      </c>
      <c r="S815" s="74" t="s">
        <v>7759</v>
      </c>
      <c r="T815" s="72" t="s">
        <v>7725</v>
      </c>
      <c r="U815" s="72" t="s">
        <v>176</v>
      </c>
      <c r="V815" s="72"/>
      <c r="W815">
        <v>250</v>
      </c>
      <c r="X815">
        <v>50</v>
      </c>
      <c r="Y815">
        <v>200</v>
      </c>
      <c r="Z815">
        <v>250</v>
      </c>
      <c r="AA815">
        <v>250</v>
      </c>
      <c r="AB815">
        <v>1000</v>
      </c>
      <c r="AC815" s="72" t="s">
        <v>194</v>
      </c>
      <c r="AF815" s="81" t="str">
        <f t="shared" si="48"/>
        <v/>
      </c>
      <c r="AJ815" s="72" t="s">
        <v>424</v>
      </c>
      <c r="AK815" s="72" t="s">
        <v>176</v>
      </c>
      <c r="AL815" t="str">
        <f t="shared" si="49"/>
        <v>Unprotected Spring</v>
      </c>
      <c r="AQ815" t="str">
        <f t="shared" si="50"/>
        <v xml:space="preserve"> </v>
      </c>
      <c r="BE815"/>
      <c r="BI815" s="81" t="str">
        <f t="shared" si="51"/>
        <v xml:space="preserve"> </v>
      </c>
      <c r="BX815" t="s">
        <v>7760</v>
      </c>
    </row>
    <row r="816" spans="1:76" x14ac:dyDescent="0.45">
      <c r="A816" t="s">
        <v>7761</v>
      </c>
      <c r="B816" t="s">
        <v>176</v>
      </c>
      <c r="C816" t="s">
        <v>339</v>
      </c>
      <c r="D816" t="s">
        <v>7762</v>
      </c>
      <c r="E816" t="s">
        <v>7763</v>
      </c>
      <c r="F816" t="s">
        <v>4548</v>
      </c>
      <c r="G816">
        <v>9</v>
      </c>
      <c r="H816" s="72" t="s">
        <v>7648</v>
      </c>
      <c r="I816" s="72" t="s">
        <v>182</v>
      </c>
      <c r="J816" s="72" t="s">
        <v>183</v>
      </c>
      <c r="K816" s="72" t="s">
        <v>4732</v>
      </c>
      <c r="L816" s="72" t="s">
        <v>7122</v>
      </c>
      <c r="M816" s="72" t="s">
        <v>7748</v>
      </c>
      <c r="N816" s="72"/>
      <c r="O816" s="72"/>
      <c r="P816" s="72" t="s">
        <v>7764</v>
      </c>
      <c r="Q816" s="72" t="s">
        <v>7765</v>
      </c>
      <c r="R816" s="72" t="s">
        <v>1375</v>
      </c>
      <c r="S816" s="72" t="s">
        <v>7766</v>
      </c>
      <c r="T816" s="72" t="s">
        <v>7752</v>
      </c>
      <c r="U816" s="72" t="s">
        <v>251</v>
      </c>
      <c r="V816" s="72" t="s">
        <v>176</v>
      </c>
      <c r="W816">
        <v>280</v>
      </c>
      <c r="X816">
        <v>280</v>
      </c>
      <c r="Y816">
        <v>0</v>
      </c>
      <c r="Z816">
        <v>1400</v>
      </c>
      <c r="AA816">
        <v>1400</v>
      </c>
      <c r="AB816">
        <v>0</v>
      </c>
      <c r="AC816" s="72" t="s">
        <v>191</v>
      </c>
      <c r="AD816" s="72" t="s">
        <v>192</v>
      </c>
      <c r="AE816" s="72" t="s">
        <v>176</v>
      </c>
      <c r="AF816" s="81" t="str">
        <f t="shared" si="48"/>
        <v>Afridev Handpump</v>
      </c>
      <c r="AG816" s="72" t="s">
        <v>193</v>
      </c>
      <c r="AH816" s="72" t="s">
        <v>191</v>
      </c>
      <c r="AI816" s="72" t="s">
        <v>16432</v>
      </c>
      <c r="AL816" t="str">
        <f t="shared" si="49"/>
        <v>Protected</v>
      </c>
      <c r="AM816">
        <v>1994</v>
      </c>
      <c r="AN816" s="72" t="s">
        <v>194</v>
      </c>
      <c r="AO816" s="72" t="s">
        <v>549</v>
      </c>
      <c r="AP816" s="72" t="s">
        <v>176</v>
      </c>
      <c r="AQ816" t="str">
        <f t="shared" si="50"/>
        <v>Does not function Non functioning water point</v>
      </c>
      <c r="AR816" s="72" t="s">
        <v>191</v>
      </c>
      <c r="AS816">
        <v>1</v>
      </c>
      <c r="AT816">
        <v>365</v>
      </c>
      <c r="AU816" s="72" t="s">
        <v>194</v>
      </c>
      <c r="AV816" s="72" t="s">
        <v>194</v>
      </c>
      <c r="AY816" s="72" t="s">
        <v>194</v>
      </c>
      <c r="BB816" s="72" t="s">
        <v>194</v>
      </c>
      <c r="BD816" s="72" t="s">
        <v>194</v>
      </c>
      <c r="BE816"/>
      <c r="BF816" s="72" t="s">
        <v>191</v>
      </c>
      <c r="BG816" s="72" t="s">
        <v>196</v>
      </c>
      <c r="BH816" s="72" t="s">
        <v>176</v>
      </c>
      <c r="BI816" s="81" t="str">
        <f t="shared" si="51"/>
        <v xml:space="preserve">Turbidity </v>
      </c>
      <c r="BJ816" s="72" t="s">
        <v>194</v>
      </c>
      <c r="BN816">
        <v>0</v>
      </c>
      <c r="BO816">
        <v>0</v>
      </c>
      <c r="BP816" s="72" t="s">
        <v>194</v>
      </c>
      <c r="BR816" s="72" t="s">
        <v>194</v>
      </c>
      <c r="BT816">
        <v>0</v>
      </c>
      <c r="BU816">
        <v>0</v>
      </c>
      <c r="BV816" s="72" t="s">
        <v>194</v>
      </c>
      <c r="BW816" s="72" t="s">
        <v>550</v>
      </c>
      <c r="BX816" t="s">
        <v>7767</v>
      </c>
    </row>
    <row r="817" spans="1:76" x14ac:dyDescent="0.45">
      <c r="A817" t="s">
        <v>7768</v>
      </c>
      <c r="B817" t="s">
        <v>176</v>
      </c>
      <c r="C817" t="s">
        <v>943</v>
      </c>
      <c r="D817" t="s">
        <v>7769</v>
      </c>
      <c r="E817" t="s">
        <v>7770</v>
      </c>
      <c r="F817" t="s">
        <v>7771</v>
      </c>
      <c r="G817">
        <v>9</v>
      </c>
      <c r="H817" s="72" t="s">
        <v>7772</v>
      </c>
      <c r="I817" s="72" t="s">
        <v>182</v>
      </c>
      <c r="J817" s="72" t="s">
        <v>183</v>
      </c>
      <c r="K817" s="72" t="s">
        <v>4744</v>
      </c>
      <c r="L817" s="72" t="s">
        <v>4744</v>
      </c>
      <c r="M817" s="72" t="s">
        <v>7721</v>
      </c>
      <c r="N817" s="72"/>
      <c r="O817" s="72"/>
      <c r="P817" s="72" t="s">
        <v>7773</v>
      </c>
      <c r="Q817" s="72" t="s">
        <v>7774</v>
      </c>
      <c r="R817" s="72" t="s">
        <v>1144</v>
      </c>
      <c r="S817" s="72" t="s">
        <v>7775</v>
      </c>
      <c r="T817" s="72" t="s">
        <v>7725</v>
      </c>
      <c r="U817" s="72" t="s">
        <v>176</v>
      </c>
      <c r="V817" s="72" t="s">
        <v>2726</v>
      </c>
      <c r="W817">
        <v>250</v>
      </c>
      <c r="X817">
        <v>50</v>
      </c>
      <c r="Y817">
        <v>200</v>
      </c>
      <c r="Z817">
        <v>220</v>
      </c>
      <c r="AA817">
        <v>300</v>
      </c>
      <c r="AB817">
        <v>1000</v>
      </c>
      <c r="AC817" s="72" t="s">
        <v>194</v>
      </c>
      <c r="AF817" s="81" t="str">
        <f t="shared" si="48"/>
        <v/>
      </c>
      <c r="AJ817" s="72" t="s">
        <v>1056</v>
      </c>
      <c r="AK817" s="72" t="s">
        <v>176</v>
      </c>
      <c r="AL817" t="str">
        <f t="shared" si="49"/>
        <v>Scoophole</v>
      </c>
      <c r="AQ817" t="str">
        <f t="shared" si="50"/>
        <v xml:space="preserve"> </v>
      </c>
      <c r="BE817"/>
      <c r="BI817" s="81" t="str">
        <f t="shared" si="51"/>
        <v xml:space="preserve"> </v>
      </c>
      <c r="BX817" t="s">
        <v>7776</v>
      </c>
    </row>
    <row r="818" spans="1:76" x14ac:dyDescent="0.45">
      <c r="A818" t="s">
        <v>7777</v>
      </c>
      <c r="B818" t="s">
        <v>176</v>
      </c>
      <c r="C818" t="s">
        <v>600</v>
      </c>
      <c r="D818" t="s">
        <v>7778</v>
      </c>
      <c r="E818" t="s">
        <v>7779</v>
      </c>
      <c r="F818" t="s">
        <v>7780</v>
      </c>
      <c r="G818">
        <v>9</v>
      </c>
      <c r="H818" s="72" t="s">
        <v>7648</v>
      </c>
      <c r="I818" s="72" t="s">
        <v>182</v>
      </c>
      <c r="J818" s="72" t="s">
        <v>183</v>
      </c>
      <c r="K818" s="72" t="s">
        <v>4744</v>
      </c>
      <c r="L818" s="72" t="s">
        <v>6888</v>
      </c>
      <c r="M818" s="72" t="s">
        <v>7701</v>
      </c>
      <c r="N818" s="72"/>
      <c r="O818" s="72"/>
      <c r="P818" s="72" t="s">
        <v>7781</v>
      </c>
      <c r="Q818" s="72" t="s">
        <v>7782</v>
      </c>
      <c r="R818" s="72" t="s">
        <v>3197</v>
      </c>
      <c r="S818" s="72" t="s">
        <v>7783</v>
      </c>
      <c r="T818" s="72" t="s">
        <v>7784</v>
      </c>
      <c r="U818" s="72" t="s">
        <v>226</v>
      </c>
      <c r="V818" s="72" t="s">
        <v>176</v>
      </c>
      <c r="W818">
        <v>200</v>
      </c>
      <c r="X818">
        <v>200</v>
      </c>
      <c r="Y818">
        <v>0</v>
      </c>
      <c r="Z818">
        <v>250</v>
      </c>
      <c r="AA818">
        <v>1000</v>
      </c>
      <c r="AB818">
        <v>0</v>
      </c>
      <c r="AC818" s="72" t="s">
        <v>191</v>
      </c>
      <c r="AD818" s="72" t="s">
        <v>192</v>
      </c>
      <c r="AE818" s="72" t="s">
        <v>176</v>
      </c>
      <c r="AF818" s="81" t="str">
        <f t="shared" si="48"/>
        <v>Afridev Handpump</v>
      </c>
      <c r="AG818" s="72" t="s">
        <v>193</v>
      </c>
      <c r="AH818" s="72" t="s">
        <v>191</v>
      </c>
      <c r="AI818" s="72" t="s">
        <v>16432</v>
      </c>
      <c r="AL818" t="str">
        <f t="shared" si="49"/>
        <v>Protected</v>
      </c>
      <c r="AM818">
        <v>2019</v>
      </c>
      <c r="AN818" s="72" t="s">
        <v>191</v>
      </c>
      <c r="AQ818" t="str">
        <f t="shared" si="50"/>
        <v xml:space="preserve">Normal </v>
      </c>
      <c r="AR818" s="72" t="s">
        <v>194</v>
      </c>
      <c r="AU818" s="72" t="s">
        <v>195</v>
      </c>
      <c r="AV818" s="72" t="s">
        <v>194</v>
      </c>
      <c r="AY818" s="72" t="s">
        <v>191</v>
      </c>
      <c r="AZ818">
        <v>1335</v>
      </c>
      <c r="BA818" s="72" t="s">
        <v>93</v>
      </c>
      <c r="BB818" s="72" t="s">
        <v>194</v>
      </c>
      <c r="BD818" s="72" t="s">
        <v>191</v>
      </c>
      <c r="BE818" s="73">
        <v>1</v>
      </c>
      <c r="BF818" s="72" t="s">
        <v>191</v>
      </c>
      <c r="BG818" s="72" t="s">
        <v>196</v>
      </c>
      <c r="BH818" s="72" t="s">
        <v>176</v>
      </c>
      <c r="BI818" s="81" t="str">
        <f t="shared" si="51"/>
        <v xml:space="preserve">Turbidity </v>
      </c>
      <c r="BJ818" s="72" t="s">
        <v>191</v>
      </c>
      <c r="BN818">
        <v>100</v>
      </c>
      <c r="BO818">
        <v>24</v>
      </c>
      <c r="BP818" s="72" t="s">
        <v>194</v>
      </c>
      <c r="BR818" s="72" t="s">
        <v>194</v>
      </c>
      <c r="BT818">
        <v>20</v>
      </c>
      <c r="BU818">
        <v>6</v>
      </c>
      <c r="BV818" s="72" t="s">
        <v>191</v>
      </c>
      <c r="BW818" s="72" t="s">
        <v>197</v>
      </c>
      <c r="BX818" t="s">
        <v>7785</v>
      </c>
    </row>
    <row r="819" spans="1:76" x14ac:dyDescent="0.45">
      <c r="A819" t="s">
        <v>7786</v>
      </c>
      <c r="B819" t="s">
        <v>176</v>
      </c>
      <c r="C819" t="s">
        <v>663</v>
      </c>
      <c r="D819" t="s">
        <v>7787</v>
      </c>
      <c r="E819" t="s">
        <v>7788</v>
      </c>
      <c r="F819" t="s">
        <v>3484</v>
      </c>
      <c r="G819">
        <v>9</v>
      </c>
      <c r="H819" s="72" t="s">
        <v>7648</v>
      </c>
      <c r="I819" s="72" t="s">
        <v>182</v>
      </c>
      <c r="J819" s="72" t="s">
        <v>183</v>
      </c>
      <c r="K819" s="72" t="s">
        <v>4744</v>
      </c>
      <c r="L819" s="72" t="s">
        <v>4744</v>
      </c>
      <c r="M819" s="72" t="s">
        <v>7721</v>
      </c>
      <c r="N819" s="72"/>
      <c r="O819" s="72"/>
      <c r="P819" s="72" t="s">
        <v>7789</v>
      </c>
      <c r="Q819" s="72" t="s">
        <v>7790</v>
      </c>
      <c r="R819" s="72" t="s">
        <v>1750</v>
      </c>
      <c r="S819" s="72" t="s">
        <v>7791</v>
      </c>
      <c r="T819" s="72" t="s">
        <v>7725</v>
      </c>
      <c r="U819" s="72" t="s">
        <v>922</v>
      </c>
      <c r="V819" s="72" t="s">
        <v>176</v>
      </c>
      <c r="W819">
        <v>250</v>
      </c>
      <c r="X819">
        <v>50</v>
      </c>
      <c r="Y819">
        <v>200</v>
      </c>
      <c r="Z819">
        <v>250</v>
      </c>
      <c r="AA819">
        <v>250</v>
      </c>
      <c r="AB819">
        <v>1000</v>
      </c>
      <c r="AC819" s="72" t="s">
        <v>194</v>
      </c>
      <c r="AF819" s="81" t="str">
        <f t="shared" si="48"/>
        <v/>
      </c>
      <c r="AJ819" s="72" t="s">
        <v>867</v>
      </c>
      <c r="AK819" s="72" t="s">
        <v>176</v>
      </c>
      <c r="AL819" t="str">
        <f t="shared" si="49"/>
        <v>Unprotected well</v>
      </c>
      <c r="AQ819" t="str">
        <f t="shared" si="50"/>
        <v xml:space="preserve"> </v>
      </c>
      <c r="BE819"/>
      <c r="BI819" s="81" t="str">
        <f t="shared" si="51"/>
        <v xml:space="preserve"> </v>
      </c>
      <c r="BX819" t="s">
        <v>7792</v>
      </c>
    </row>
    <row r="820" spans="1:76" x14ac:dyDescent="0.45">
      <c r="A820" t="s">
        <v>7793</v>
      </c>
      <c r="B820" t="s">
        <v>176</v>
      </c>
      <c r="C820" t="s">
        <v>996</v>
      </c>
      <c r="D820" t="s">
        <v>7794</v>
      </c>
      <c r="E820" t="s">
        <v>7795</v>
      </c>
      <c r="F820" t="s">
        <v>3212</v>
      </c>
      <c r="G820">
        <v>9</v>
      </c>
      <c r="H820" s="72" t="s">
        <v>7648</v>
      </c>
      <c r="I820" s="72" t="s">
        <v>182</v>
      </c>
      <c r="J820" s="72" t="s">
        <v>183</v>
      </c>
      <c r="K820" s="72" t="s">
        <v>825</v>
      </c>
      <c r="L820" s="72" t="s">
        <v>7730</v>
      </c>
      <c r="M820" s="72" t="s">
        <v>7796</v>
      </c>
      <c r="N820" s="72"/>
      <c r="O820" s="72"/>
      <c r="P820" s="72" t="s">
        <v>7797</v>
      </c>
      <c r="Q820" s="72" t="s">
        <v>7798</v>
      </c>
      <c r="R820" s="72" t="s">
        <v>3747</v>
      </c>
      <c r="S820" s="72" t="s">
        <v>7799</v>
      </c>
      <c r="T820" s="72" t="s">
        <v>7800</v>
      </c>
      <c r="U820" s="72" t="s">
        <v>251</v>
      </c>
      <c r="V820" s="72" t="s">
        <v>176</v>
      </c>
      <c r="W820">
        <v>300</v>
      </c>
      <c r="X820">
        <v>100</v>
      </c>
      <c r="Y820">
        <v>200</v>
      </c>
      <c r="Z820">
        <v>1050</v>
      </c>
      <c r="AA820">
        <v>500</v>
      </c>
      <c r="AB820">
        <v>1050</v>
      </c>
      <c r="AC820" s="72" t="s">
        <v>191</v>
      </c>
      <c r="AD820" s="72" t="s">
        <v>192</v>
      </c>
      <c r="AE820" s="72" t="s">
        <v>176</v>
      </c>
      <c r="AF820" s="81" t="str">
        <f t="shared" si="48"/>
        <v>Afridev Handpump</v>
      </c>
      <c r="AG820" s="72" t="s">
        <v>193</v>
      </c>
      <c r="AH820" s="72" t="s">
        <v>191</v>
      </c>
      <c r="AI820" s="72" t="s">
        <v>16432</v>
      </c>
      <c r="AL820" t="str">
        <f t="shared" si="49"/>
        <v>Protected</v>
      </c>
      <c r="AM820">
        <v>1994</v>
      </c>
      <c r="AN820" s="72" t="s">
        <v>194</v>
      </c>
      <c r="AO820" s="72" t="s">
        <v>549</v>
      </c>
      <c r="AP820" s="72" t="s">
        <v>176</v>
      </c>
      <c r="AQ820" t="str">
        <f t="shared" si="50"/>
        <v>Does not function Non functioning water point</v>
      </c>
      <c r="AR820" s="72" t="s">
        <v>191</v>
      </c>
      <c r="AS820">
        <v>1</v>
      </c>
      <c r="AT820">
        <v>36</v>
      </c>
      <c r="AU820" s="72" t="s">
        <v>194</v>
      </c>
      <c r="AV820" s="72" t="s">
        <v>194</v>
      </c>
      <c r="AY820" s="72" t="s">
        <v>194</v>
      </c>
      <c r="BB820" s="72" t="s">
        <v>194</v>
      </c>
      <c r="BD820" s="72" t="s">
        <v>194</v>
      </c>
      <c r="BE820"/>
      <c r="BF820" s="72" t="s">
        <v>381</v>
      </c>
      <c r="BG820" s="80" t="s">
        <v>196</v>
      </c>
      <c r="BI820" s="81" t="str">
        <f t="shared" si="51"/>
        <v xml:space="preserve">Turbidity </v>
      </c>
      <c r="BN820">
        <v>0</v>
      </c>
      <c r="BO820">
        <v>0</v>
      </c>
      <c r="BP820" s="72" t="s">
        <v>194</v>
      </c>
      <c r="BR820" s="72" t="s">
        <v>194</v>
      </c>
      <c r="BT820">
        <v>20</v>
      </c>
      <c r="BU820">
        <v>0</v>
      </c>
      <c r="BV820" s="72" t="s">
        <v>194</v>
      </c>
      <c r="BW820" s="72" t="s">
        <v>550</v>
      </c>
      <c r="BX820" t="s">
        <v>7801</v>
      </c>
    </row>
    <row r="821" spans="1:76" x14ac:dyDescent="0.45">
      <c r="A821" t="s">
        <v>7802</v>
      </c>
      <c r="B821" t="s">
        <v>176</v>
      </c>
      <c r="C821" t="s">
        <v>996</v>
      </c>
      <c r="D821" t="s">
        <v>7803</v>
      </c>
      <c r="E821" t="s">
        <v>7804</v>
      </c>
      <c r="F821" t="s">
        <v>7805</v>
      </c>
      <c r="G821">
        <v>9</v>
      </c>
      <c r="H821" s="72" t="s">
        <v>7648</v>
      </c>
      <c r="I821" s="72" t="s">
        <v>182</v>
      </c>
      <c r="J821" s="72" t="s">
        <v>183</v>
      </c>
      <c r="K821" s="72" t="s">
        <v>825</v>
      </c>
      <c r="L821" s="72" t="s">
        <v>7730</v>
      </c>
      <c r="M821" s="72" t="s">
        <v>7796</v>
      </c>
      <c r="N821" s="72"/>
      <c r="O821" s="72"/>
      <c r="P821" s="72" t="s">
        <v>7806</v>
      </c>
      <c r="Q821" s="72" t="s">
        <v>7807</v>
      </c>
      <c r="R821" s="72" t="s">
        <v>4069</v>
      </c>
      <c r="S821" s="72" t="s">
        <v>7808</v>
      </c>
      <c r="T821" s="72" t="s">
        <v>7809</v>
      </c>
      <c r="U821" s="72" t="s">
        <v>176</v>
      </c>
      <c r="V821" s="72" t="s">
        <v>2726</v>
      </c>
      <c r="W821">
        <v>300</v>
      </c>
      <c r="X821">
        <v>100</v>
      </c>
      <c r="Y821">
        <v>200</v>
      </c>
      <c r="Z821">
        <v>1050</v>
      </c>
      <c r="AA821">
        <v>500</v>
      </c>
      <c r="AB821">
        <v>1050</v>
      </c>
      <c r="AC821" s="72" t="s">
        <v>194</v>
      </c>
      <c r="AF821" s="81" t="str">
        <f t="shared" si="48"/>
        <v/>
      </c>
      <c r="AJ821" s="72" t="s">
        <v>867</v>
      </c>
      <c r="AK821" s="72" t="s">
        <v>176</v>
      </c>
      <c r="AL821" t="str">
        <f t="shared" si="49"/>
        <v>Unprotected well</v>
      </c>
      <c r="AQ821" t="str">
        <f t="shared" si="50"/>
        <v xml:space="preserve"> </v>
      </c>
      <c r="BE821"/>
      <c r="BI821" s="81" t="str">
        <f t="shared" si="51"/>
        <v xml:space="preserve"> </v>
      </c>
      <c r="BX821" t="s">
        <v>7810</v>
      </c>
    </row>
    <row r="822" spans="1:76" x14ac:dyDescent="0.45">
      <c r="A822" t="s">
        <v>7811</v>
      </c>
      <c r="B822" t="s">
        <v>176</v>
      </c>
      <c r="C822" t="s">
        <v>943</v>
      </c>
      <c r="D822" t="s">
        <v>7812</v>
      </c>
      <c r="E822" t="s">
        <v>7813</v>
      </c>
      <c r="F822" t="s">
        <v>3112</v>
      </c>
      <c r="G822">
        <v>9</v>
      </c>
      <c r="H822" s="72" t="s">
        <v>7772</v>
      </c>
      <c r="I822" s="72" t="s">
        <v>182</v>
      </c>
      <c r="J822" s="72" t="s">
        <v>183</v>
      </c>
      <c r="K822" s="72" t="s">
        <v>4744</v>
      </c>
      <c r="L822" s="72" t="s">
        <v>4744</v>
      </c>
      <c r="M822" s="72" t="s">
        <v>7721</v>
      </c>
      <c r="N822" s="72"/>
      <c r="O822" s="72"/>
      <c r="P822" s="72" t="s">
        <v>7814</v>
      </c>
      <c r="Q822" s="72" t="s">
        <v>7815</v>
      </c>
      <c r="R822" s="72" t="s">
        <v>527</v>
      </c>
      <c r="S822" s="72" t="s">
        <v>7816</v>
      </c>
      <c r="T822" s="72" t="s">
        <v>7817</v>
      </c>
      <c r="U822" s="72" t="s">
        <v>176</v>
      </c>
      <c r="V822" s="72" t="s">
        <v>2726</v>
      </c>
      <c r="W822">
        <v>250</v>
      </c>
      <c r="X822">
        <v>50</v>
      </c>
      <c r="Y822">
        <v>200</v>
      </c>
      <c r="Z822">
        <v>170</v>
      </c>
      <c r="AA822">
        <v>270</v>
      </c>
      <c r="AB822">
        <v>1000</v>
      </c>
      <c r="AC822" s="72" t="s">
        <v>194</v>
      </c>
      <c r="AF822" s="81" t="str">
        <f t="shared" si="48"/>
        <v/>
      </c>
      <c r="AJ822" s="72" t="s">
        <v>1056</v>
      </c>
      <c r="AK822" s="72" t="s">
        <v>176</v>
      </c>
      <c r="AL822" t="str">
        <f t="shared" si="49"/>
        <v>Scoophole</v>
      </c>
      <c r="AQ822" t="str">
        <f t="shared" si="50"/>
        <v xml:space="preserve"> </v>
      </c>
      <c r="BE822"/>
      <c r="BI822" s="81" t="str">
        <f t="shared" si="51"/>
        <v xml:space="preserve"> </v>
      </c>
      <c r="BX822" t="s">
        <v>7818</v>
      </c>
    </row>
    <row r="823" spans="1:76" x14ac:dyDescent="0.45">
      <c r="A823" t="s">
        <v>7819</v>
      </c>
      <c r="B823" t="s">
        <v>176</v>
      </c>
      <c r="C823" t="s">
        <v>200</v>
      </c>
      <c r="D823" t="s">
        <v>7820</v>
      </c>
      <c r="E823" t="s">
        <v>7821</v>
      </c>
      <c r="F823" t="s">
        <v>7822</v>
      </c>
      <c r="G823">
        <v>9</v>
      </c>
      <c r="H823" s="72" t="s">
        <v>7648</v>
      </c>
      <c r="I823" s="72" t="s">
        <v>182</v>
      </c>
      <c r="J823" s="72" t="s">
        <v>183</v>
      </c>
      <c r="K823" s="72" t="s">
        <v>4888</v>
      </c>
      <c r="L823" s="72" t="s">
        <v>7710</v>
      </c>
      <c r="M823" s="72" t="s">
        <v>7823</v>
      </c>
      <c r="N823" s="72"/>
      <c r="O823" s="72"/>
      <c r="P823" s="72" t="s">
        <v>7824</v>
      </c>
      <c r="Q823" s="72" t="s">
        <v>7825</v>
      </c>
      <c r="R823" s="72" t="s">
        <v>7826</v>
      </c>
      <c r="S823" s="72" t="s">
        <v>7827</v>
      </c>
      <c r="T823" s="72" t="s">
        <v>7828</v>
      </c>
      <c r="U823" s="72" t="s">
        <v>226</v>
      </c>
      <c r="V823" s="72" t="s">
        <v>176</v>
      </c>
      <c r="W823">
        <v>240</v>
      </c>
      <c r="X823">
        <v>240</v>
      </c>
      <c r="Y823">
        <v>0</v>
      </c>
      <c r="Z823">
        <v>0</v>
      </c>
      <c r="AA823">
        <v>0</v>
      </c>
      <c r="AB823">
        <v>0</v>
      </c>
      <c r="AC823" s="72" t="s">
        <v>191</v>
      </c>
      <c r="AD823" s="72" t="s">
        <v>192</v>
      </c>
      <c r="AE823" s="72" t="s">
        <v>176</v>
      </c>
      <c r="AF823" s="81" t="str">
        <f t="shared" si="48"/>
        <v>Afridev Handpump</v>
      </c>
      <c r="AG823" s="72" t="s">
        <v>193</v>
      </c>
      <c r="AH823" s="72" t="s">
        <v>191</v>
      </c>
      <c r="AI823" s="72" t="s">
        <v>16432</v>
      </c>
      <c r="AL823" t="str">
        <f t="shared" si="49"/>
        <v>Protected</v>
      </c>
      <c r="AM823">
        <v>1987</v>
      </c>
      <c r="AN823" s="72" t="s">
        <v>194</v>
      </c>
      <c r="AO823" s="72" t="s">
        <v>549</v>
      </c>
      <c r="AP823" s="72" t="s">
        <v>176</v>
      </c>
      <c r="AQ823" t="str">
        <f t="shared" si="50"/>
        <v>Does not function Non functioning water point</v>
      </c>
      <c r="AR823" s="72" t="s">
        <v>194</v>
      </c>
      <c r="AU823" s="72" t="s">
        <v>194</v>
      </c>
      <c r="AV823" s="72" t="s">
        <v>194</v>
      </c>
      <c r="AY823" s="72" t="s">
        <v>194</v>
      </c>
      <c r="BB823" s="72" t="s">
        <v>194</v>
      </c>
      <c r="BD823" s="72" t="s">
        <v>194</v>
      </c>
      <c r="BE823"/>
      <c r="BF823" s="72" t="s">
        <v>194</v>
      </c>
      <c r="BG823" s="80" t="s">
        <v>196</v>
      </c>
      <c r="BI823" s="81" t="str">
        <f t="shared" si="51"/>
        <v xml:space="preserve">Turbidity </v>
      </c>
      <c r="BN823">
        <v>0</v>
      </c>
      <c r="BO823">
        <v>0</v>
      </c>
      <c r="BP823" s="72" t="s">
        <v>194</v>
      </c>
      <c r="BR823" s="72" t="s">
        <v>194</v>
      </c>
      <c r="BT823">
        <v>0</v>
      </c>
      <c r="BU823">
        <v>0</v>
      </c>
      <c r="BV823" s="72" t="s">
        <v>194</v>
      </c>
      <c r="BW823" s="72" t="s">
        <v>550</v>
      </c>
      <c r="BX823" t="s">
        <v>7829</v>
      </c>
    </row>
    <row r="824" spans="1:76" x14ac:dyDescent="0.45">
      <c r="A824" t="s">
        <v>7830</v>
      </c>
      <c r="B824" t="s">
        <v>176</v>
      </c>
      <c r="C824" t="s">
        <v>216</v>
      </c>
      <c r="D824" t="s">
        <v>7831</v>
      </c>
      <c r="E824" t="s">
        <v>7832</v>
      </c>
      <c r="F824" t="s">
        <v>2173</v>
      </c>
      <c r="G824">
        <v>9</v>
      </c>
      <c r="H824" s="72" t="s">
        <v>7648</v>
      </c>
      <c r="I824" s="72" t="s">
        <v>182</v>
      </c>
      <c r="J824" s="72" t="s">
        <v>183</v>
      </c>
      <c r="K824" s="72" t="s">
        <v>825</v>
      </c>
      <c r="L824" s="72" t="s">
        <v>7730</v>
      </c>
      <c r="M824" s="72" t="s">
        <v>7731</v>
      </c>
      <c r="N824" s="72"/>
      <c r="O824" s="72"/>
      <c r="P824" s="72" t="s">
        <v>7833</v>
      </c>
      <c r="Q824" s="72" t="s">
        <v>7834</v>
      </c>
      <c r="R824" s="72" t="s">
        <v>5011</v>
      </c>
      <c r="S824" s="72" t="s">
        <v>7835</v>
      </c>
      <c r="T824" s="72" t="s">
        <v>7836</v>
      </c>
      <c r="U824" s="72" t="s">
        <v>251</v>
      </c>
      <c r="V824" s="72" t="s">
        <v>176</v>
      </c>
      <c r="W824">
        <v>173</v>
      </c>
      <c r="X824">
        <v>173</v>
      </c>
      <c r="Y824">
        <v>0</v>
      </c>
      <c r="Z824">
        <v>350</v>
      </c>
      <c r="AA824">
        <v>865</v>
      </c>
      <c r="AB824">
        <v>0</v>
      </c>
      <c r="AC824" s="72" t="s">
        <v>191</v>
      </c>
      <c r="AD824" s="72" t="s">
        <v>192</v>
      </c>
      <c r="AE824" s="72" t="s">
        <v>176</v>
      </c>
      <c r="AF824" s="81" t="str">
        <f t="shared" si="48"/>
        <v>Afridev Handpump</v>
      </c>
      <c r="AG824" s="72" t="s">
        <v>193</v>
      </c>
      <c r="AH824" s="72" t="s">
        <v>191</v>
      </c>
      <c r="AI824" s="72" t="s">
        <v>16432</v>
      </c>
      <c r="AL824" t="str">
        <f t="shared" si="49"/>
        <v>Protected</v>
      </c>
      <c r="AM824">
        <v>2014</v>
      </c>
      <c r="AN824" s="72" t="s">
        <v>191</v>
      </c>
      <c r="AQ824" t="str">
        <f t="shared" si="50"/>
        <v xml:space="preserve">Poor </v>
      </c>
      <c r="AR824" s="72" t="s">
        <v>194</v>
      </c>
      <c r="AU824" s="72" t="s">
        <v>195</v>
      </c>
      <c r="AV824" s="72" t="s">
        <v>194</v>
      </c>
      <c r="AY824" s="72" t="s">
        <v>191</v>
      </c>
      <c r="AZ824">
        <v>948</v>
      </c>
      <c r="BA824" s="72" t="s">
        <v>93</v>
      </c>
      <c r="BB824" s="72" t="s">
        <v>194</v>
      </c>
      <c r="BD824" s="72" t="s">
        <v>191</v>
      </c>
      <c r="BE824" s="73">
        <v>0.26</v>
      </c>
      <c r="BF824" s="72" t="s">
        <v>191</v>
      </c>
      <c r="BG824" s="72" t="s">
        <v>196</v>
      </c>
      <c r="BH824" s="72" t="s">
        <v>176</v>
      </c>
      <c r="BI824" s="81" t="str">
        <f t="shared" si="51"/>
        <v xml:space="preserve">Turbidity </v>
      </c>
      <c r="BJ824" s="72" t="s">
        <v>191</v>
      </c>
      <c r="BN824">
        <v>54</v>
      </c>
      <c r="BO824">
        <v>24</v>
      </c>
      <c r="BP824" s="72" t="s">
        <v>194</v>
      </c>
      <c r="BR824" s="72" t="s">
        <v>194</v>
      </c>
      <c r="BT824">
        <v>20</v>
      </c>
      <c r="BU824">
        <v>6</v>
      </c>
      <c r="BV824" s="72" t="s">
        <v>191</v>
      </c>
      <c r="BW824" s="72" t="s">
        <v>227</v>
      </c>
      <c r="BX824" t="s">
        <v>7837</v>
      </c>
    </row>
    <row r="825" spans="1:76" x14ac:dyDescent="0.45">
      <c r="A825" t="s">
        <v>7838</v>
      </c>
      <c r="B825" t="s">
        <v>176</v>
      </c>
      <c r="C825" t="s">
        <v>736</v>
      </c>
      <c r="D825" t="s">
        <v>7839</v>
      </c>
      <c r="E825" t="s">
        <v>7840</v>
      </c>
      <c r="F825" t="s">
        <v>3112</v>
      </c>
      <c r="G825">
        <v>9</v>
      </c>
      <c r="H825" s="72" t="s">
        <v>7648</v>
      </c>
      <c r="I825" s="72" t="s">
        <v>182</v>
      </c>
      <c r="J825" s="72" t="s">
        <v>183</v>
      </c>
      <c r="K825" s="72" t="s">
        <v>4744</v>
      </c>
      <c r="L825" s="72" t="s">
        <v>6888</v>
      </c>
      <c r="M825" s="72" t="s">
        <v>7701</v>
      </c>
      <c r="N825" s="72"/>
      <c r="O825" s="72"/>
      <c r="P825" s="72" t="s">
        <v>7841</v>
      </c>
      <c r="Q825" s="72" t="s">
        <v>7842</v>
      </c>
      <c r="R825" s="72" t="s">
        <v>2518</v>
      </c>
      <c r="S825" s="72" t="s">
        <v>7843</v>
      </c>
      <c r="T825" s="72" t="s">
        <v>7844</v>
      </c>
      <c r="U825" s="72" t="s">
        <v>226</v>
      </c>
      <c r="V825" s="72" t="s">
        <v>176</v>
      </c>
      <c r="W825">
        <v>200</v>
      </c>
      <c r="X825">
        <v>175</v>
      </c>
      <c r="Y825">
        <v>25</v>
      </c>
      <c r="Z825">
        <v>125</v>
      </c>
      <c r="AA825">
        <v>875</v>
      </c>
      <c r="AB825">
        <v>125</v>
      </c>
      <c r="AC825" s="72" t="s">
        <v>194</v>
      </c>
      <c r="AF825" s="81" t="str">
        <f t="shared" si="48"/>
        <v/>
      </c>
      <c r="AJ825" s="72" t="s">
        <v>867</v>
      </c>
      <c r="AK825" s="72" t="s">
        <v>176</v>
      </c>
      <c r="AL825" t="str">
        <f t="shared" si="49"/>
        <v>Unprotected well</v>
      </c>
      <c r="AQ825" t="str">
        <f t="shared" si="50"/>
        <v xml:space="preserve"> </v>
      </c>
      <c r="BE825"/>
      <c r="BI825" s="81" t="str">
        <f t="shared" si="51"/>
        <v xml:space="preserve"> </v>
      </c>
      <c r="BX825" t="s">
        <v>7845</v>
      </c>
    </row>
    <row r="826" spans="1:76" x14ac:dyDescent="0.45">
      <c r="A826" t="s">
        <v>7846</v>
      </c>
      <c r="B826" t="s">
        <v>176</v>
      </c>
      <c r="C826" t="s">
        <v>284</v>
      </c>
      <c r="D826" t="s">
        <v>7847</v>
      </c>
      <c r="E826" t="s">
        <v>7848</v>
      </c>
      <c r="F826" t="s">
        <v>7849</v>
      </c>
      <c r="G826">
        <v>9</v>
      </c>
      <c r="H826" s="72" t="s">
        <v>7648</v>
      </c>
      <c r="I826" s="72" t="s">
        <v>182</v>
      </c>
      <c r="J826" s="72" t="s">
        <v>183</v>
      </c>
      <c r="K826" s="72" t="s">
        <v>4732</v>
      </c>
      <c r="L826" s="72" t="s">
        <v>7122</v>
      </c>
      <c r="M826" s="72" t="s">
        <v>7850</v>
      </c>
      <c r="N826" s="72"/>
      <c r="O826" s="72"/>
      <c r="P826" s="72" t="s">
        <v>7851</v>
      </c>
      <c r="Q826" s="72" t="s">
        <v>7852</v>
      </c>
      <c r="R826" s="72" t="s">
        <v>1858</v>
      </c>
      <c r="S826" s="72" t="s">
        <v>7853</v>
      </c>
      <c r="T826" s="72" t="s">
        <v>7854</v>
      </c>
      <c r="U826" s="72" t="s">
        <v>251</v>
      </c>
      <c r="V826" s="72" t="s">
        <v>176</v>
      </c>
      <c r="W826">
        <v>350</v>
      </c>
      <c r="X826">
        <v>350</v>
      </c>
      <c r="Y826">
        <v>50</v>
      </c>
      <c r="Z826">
        <v>1500</v>
      </c>
      <c r="AA826">
        <v>1500</v>
      </c>
      <c r="AB826">
        <v>250</v>
      </c>
      <c r="AC826" s="72" t="s">
        <v>191</v>
      </c>
      <c r="AD826" s="72" t="s">
        <v>192</v>
      </c>
      <c r="AE826" s="72" t="s">
        <v>176</v>
      </c>
      <c r="AF826" s="81" t="str">
        <f t="shared" si="48"/>
        <v>Afridev Handpump</v>
      </c>
      <c r="AG826" s="72" t="s">
        <v>193</v>
      </c>
      <c r="AH826" s="72" t="s">
        <v>191</v>
      </c>
      <c r="AI826" s="72" t="s">
        <v>16432</v>
      </c>
      <c r="AL826" t="str">
        <f t="shared" si="49"/>
        <v>Protected</v>
      </c>
      <c r="AM826">
        <v>1965</v>
      </c>
      <c r="AN826" s="72" t="s">
        <v>191</v>
      </c>
      <c r="AQ826" t="str">
        <f t="shared" si="50"/>
        <v xml:space="preserve">Poor </v>
      </c>
      <c r="AR826" s="72" t="s">
        <v>191</v>
      </c>
      <c r="AS826">
        <v>2</v>
      </c>
      <c r="AT826">
        <v>30</v>
      </c>
      <c r="AU826" s="72" t="s">
        <v>195</v>
      </c>
      <c r="AV826" s="72" t="s">
        <v>194</v>
      </c>
      <c r="AY826" s="72" t="s">
        <v>191</v>
      </c>
      <c r="AZ826">
        <v>1942</v>
      </c>
      <c r="BA826" s="72" t="s">
        <v>93</v>
      </c>
      <c r="BB826" s="72" t="s">
        <v>194</v>
      </c>
      <c r="BD826" s="72" t="s">
        <v>194</v>
      </c>
      <c r="BF826" s="72" t="s">
        <v>194</v>
      </c>
      <c r="BG826" s="80" t="s">
        <v>196</v>
      </c>
      <c r="BI826" s="81" t="str">
        <f t="shared" si="51"/>
        <v xml:space="preserve">Turbidity </v>
      </c>
      <c r="BN826">
        <v>60</v>
      </c>
      <c r="BO826">
        <v>24</v>
      </c>
      <c r="BP826" s="72" t="s">
        <v>194</v>
      </c>
      <c r="BR826" s="72" t="s">
        <v>194</v>
      </c>
      <c r="BT826">
        <v>40</v>
      </c>
      <c r="BU826">
        <v>5</v>
      </c>
      <c r="BV826" s="72" t="s">
        <v>191</v>
      </c>
      <c r="BW826" s="72" t="s">
        <v>227</v>
      </c>
      <c r="BX826" t="s">
        <v>7855</v>
      </c>
    </row>
    <row r="827" spans="1:76" x14ac:dyDescent="0.45">
      <c r="A827" t="s">
        <v>7856</v>
      </c>
      <c r="B827" t="s">
        <v>176</v>
      </c>
      <c r="C827" t="s">
        <v>254</v>
      </c>
      <c r="D827" t="s">
        <v>7857</v>
      </c>
      <c r="E827" t="s">
        <v>7858</v>
      </c>
      <c r="F827" t="s">
        <v>883</v>
      </c>
      <c r="G827">
        <v>9</v>
      </c>
      <c r="H827" s="72" t="s">
        <v>7648</v>
      </c>
      <c r="I827" s="72" t="s">
        <v>182</v>
      </c>
      <c r="J827" s="72" t="s">
        <v>183</v>
      </c>
      <c r="K827" s="72" t="s">
        <v>4888</v>
      </c>
      <c r="L827" s="72" t="s">
        <v>5566</v>
      </c>
      <c r="M827" s="72" t="s">
        <v>7859</v>
      </c>
      <c r="N827" s="72"/>
      <c r="O827" s="72"/>
      <c r="P827" s="72" t="s">
        <v>7860</v>
      </c>
      <c r="Q827" s="72" t="s">
        <v>7861</v>
      </c>
      <c r="R827" s="72" t="s">
        <v>2911</v>
      </c>
      <c r="S827" s="72" t="s">
        <v>7862</v>
      </c>
      <c r="T827" s="72" t="s">
        <v>7863</v>
      </c>
      <c r="U827" s="72" t="s">
        <v>251</v>
      </c>
      <c r="V827" s="72" t="s">
        <v>176</v>
      </c>
      <c r="W827">
        <v>82</v>
      </c>
      <c r="X827">
        <v>82</v>
      </c>
      <c r="Y827">
        <v>0</v>
      </c>
      <c r="Z827">
        <v>410</v>
      </c>
      <c r="AA827">
        <v>410</v>
      </c>
      <c r="AB827">
        <v>0</v>
      </c>
      <c r="AC827" s="72" t="s">
        <v>191</v>
      </c>
      <c r="AD827" s="72" t="s">
        <v>192</v>
      </c>
      <c r="AE827" s="72" t="s">
        <v>176</v>
      </c>
      <c r="AF827" s="81" t="str">
        <f t="shared" si="48"/>
        <v>Afridev Handpump</v>
      </c>
      <c r="AG827" s="72" t="s">
        <v>193</v>
      </c>
      <c r="AH827" s="72" t="s">
        <v>191</v>
      </c>
      <c r="AI827" s="72" t="s">
        <v>16432</v>
      </c>
      <c r="AL827" t="str">
        <f t="shared" si="49"/>
        <v>Protected</v>
      </c>
      <c r="AM827">
        <v>2004</v>
      </c>
      <c r="AN827" s="72" t="s">
        <v>194</v>
      </c>
      <c r="AO827" s="72" t="s">
        <v>549</v>
      </c>
      <c r="AP827" s="72" t="s">
        <v>176</v>
      </c>
      <c r="AQ827" t="str">
        <f t="shared" si="50"/>
        <v>Does not function Non functioning water point</v>
      </c>
      <c r="AR827" s="72" t="s">
        <v>194</v>
      </c>
      <c r="AU827" s="72" t="s">
        <v>194</v>
      </c>
      <c r="AV827" s="72" t="s">
        <v>194</v>
      </c>
      <c r="AY827" s="72" t="s">
        <v>194</v>
      </c>
      <c r="BB827" s="72" t="s">
        <v>194</v>
      </c>
      <c r="BD827" s="72" t="s">
        <v>194</v>
      </c>
      <c r="BE827"/>
      <c r="BF827" s="72" t="s">
        <v>194</v>
      </c>
      <c r="BG827" s="80" t="s">
        <v>196</v>
      </c>
      <c r="BI827" s="81" t="str">
        <f t="shared" si="51"/>
        <v xml:space="preserve">Turbidity </v>
      </c>
      <c r="BN827">
        <v>0</v>
      </c>
      <c r="BO827">
        <v>0</v>
      </c>
      <c r="BP827" s="72" t="s">
        <v>194</v>
      </c>
      <c r="BR827" s="72" t="s">
        <v>194</v>
      </c>
      <c r="BT827">
        <v>0</v>
      </c>
      <c r="BU827">
        <v>0</v>
      </c>
      <c r="BV827" s="72" t="s">
        <v>194</v>
      </c>
      <c r="BW827" s="72" t="s">
        <v>550</v>
      </c>
      <c r="BX827" t="s">
        <v>7864</v>
      </c>
    </row>
    <row r="828" spans="1:76" x14ac:dyDescent="0.45">
      <c r="A828" t="s">
        <v>7865</v>
      </c>
      <c r="B828" t="s">
        <v>176</v>
      </c>
      <c r="C828" t="s">
        <v>284</v>
      </c>
      <c r="D828" t="s">
        <v>7866</v>
      </c>
      <c r="E828" t="s">
        <v>7867</v>
      </c>
      <c r="F828" t="s">
        <v>4548</v>
      </c>
      <c r="G828">
        <v>9</v>
      </c>
      <c r="H828" s="72" t="s">
        <v>7648</v>
      </c>
      <c r="I828" s="72" t="s">
        <v>182</v>
      </c>
      <c r="J828" s="72" t="s">
        <v>183</v>
      </c>
      <c r="K828" s="72" t="s">
        <v>4732</v>
      </c>
      <c r="L828" s="72" t="s">
        <v>7122</v>
      </c>
      <c r="M828" s="72" t="s">
        <v>7850</v>
      </c>
      <c r="N828" s="72"/>
      <c r="O828" s="72"/>
      <c r="P828" s="72" t="s">
        <v>7868</v>
      </c>
      <c r="Q828" s="72" t="s">
        <v>7869</v>
      </c>
      <c r="R828" s="72" t="s">
        <v>7870</v>
      </c>
      <c r="S828" s="72" t="s">
        <v>7871</v>
      </c>
      <c r="T828" s="72" t="s">
        <v>7872</v>
      </c>
      <c r="U828" s="72" t="s">
        <v>176</v>
      </c>
      <c r="V828" s="72" t="s">
        <v>2726</v>
      </c>
      <c r="W828">
        <v>350</v>
      </c>
      <c r="X828">
        <v>300</v>
      </c>
      <c r="Y828">
        <v>50</v>
      </c>
      <c r="Z828">
        <v>250</v>
      </c>
      <c r="AA828">
        <v>1500</v>
      </c>
      <c r="AB828">
        <v>250</v>
      </c>
      <c r="AC828" s="72" t="s">
        <v>194</v>
      </c>
      <c r="AF828" s="81" t="str">
        <f t="shared" si="48"/>
        <v/>
      </c>
      <c r="AJ828" s="72" t="s">
        <v>867</v>
      </c>
      <c r="AK828" s="72" t="s">
        <v>176</v>
      </c>
      <c r="AL828" t="str">
        <f t="shared" si="49"/>
        <v>Unprotected well</v>
      </c>
      <c r="AQ828" t="str">
        <f t="shared" si="50"/>
        <v xml:space="preserve"> </v>
      </c>
      <c r="BE828"/>
      <c r="BI828" s="81" t="str">
        <f t="shared" si="51"/>
        <v xml:space="preserve"> </v>
      </c>
      <c r="BX828" t="s">
        <v>7873</v>
      </c>
    </row>
    <row r="829" spans="1:76" x14ac:dyDescent="0.45">
      <c r="A829" t="s">
        <v>7874</v>
      </c>
      <c r="B829" t="s">
        <v>176</v>
      </c>
      <c r="C829" t="s">
        <v>996</v>
      </c>
      <c r="D829" t="s">
        <v>7875</v>
      </c>
      <c r="E829" t="s">
        <v>7876</v>
      </c>
      <c r="F829" t="s">
        <v>7877</v>
      </c>
      <c r="G829">
        <v>9</v>
      </c>
      <c r="H829" s="72" t="s">
        <v>7648</v>
      </c>
      <c r="I829" s="72" t="s">
        <v>182</v>
      </c>
      <c r="J829" s="72" t="s">
        <v>183</v>
      </c>
      <c r="K829" s="72" t="s">
        <v>825</v>
      </c>
      <c r="L829" s="72" t="s">
        <v>7730</v>
      </c>
      <c r="M829" s="72" t="s">
        <v>7878</v>
      </c>
      <c r="N829" s="72"/>
      <c r="O829" s="72"/>
      <c r="P829" s="72" t="s">
        <v>7879</v>
      </c>
      <c r="Q829" s="72" t="s">
        <v>7880</v>
      </c>
      <c r="R829" s="72" t="s">
        <v>3259</v>
      </c>
      <c r="S829" s="72" t="s">
        <v>7881</v>
      </c>
      <c r="T829" s="72" t="s">
        <v>7800</v>
      </c>
      <c r="U829" s="72" t="s">
        <v>176</v>
      </c>
      <c r="V829" s="72" t="s">
        <v>2726</v>
      </c>
      <c r="W829">
        <v>250</v>
      </c>
      <c r="X829">
        <v>200</v>
      </c>
      <c r="Y829">
        <v>50</v>
      </c>
      <c r="Z829">
        <v>263</v>
      </c>
      <c r="AA829">
        <v>1000</v>
      </c>
      <c r="AB829">
        <v>263</v>
      </c>
      <c r="AC829" s="72" t="s">
        <v>194</v>
      </c>
      <c r="AF829" s="81" t="str">
        <f t="shared" si="48"/>
        <v/>
      </c>
      <c r="AJ829" s="72" t="s">
        <v>867</v>
      </c>
      <c r="AK829" s="72" t="s">
        <v>176</v>
      </c>
      <c r="AL829" t="str">
        <f t="shared" si="49"/>
        <v>Unprotected well</v>
      </c>
      <c r="AQ829" t="str">
        <f t="shared" si="50"/>
        <v xml:space="preserve"> </v>
      </c>
      <c r="BE829"/>
      <c r="BI829" s="81" t="str">
        <f t="shared" si="51"/>
        <v xml:space="preserve"> </v>
      </c>
      <c r="BX829" t="s">
        <v>7882</v>
      </c>
    </row>
    <row r="830" spans="1:76" x14ac:dyDescent="0.45">
      <c r="A830" t="s">
        <v>7883</v>
      </c>
      <c r="B830" t="s">
        <v>176</v>
      </c>
      <c r="C830" t="s">
        <v>284</v>
      </c>
      <c r="D830" t="s">
        <v>7884</v>
      </c>
      <c r="E830" t="s">
        <v>7885</v>
      </c>
      <c r="F830" t="s">
        <v>7886</v>
      </c>
      <c r="G830">
        <v>9</v>
      </c>
      <c r="H830" s="72" t="s">
        <v>7648</v>
      </c>
      <c r="I830" s="72" t="s">
        <v>182</v>
      </c>
      <c r="J830" s="72" t="s">
        <v>183</v>
      </c>
      <c r="K830" s="72" t="s">
        <v>4732</v>
      </c>
      <c r="L830" s="72" t="s">
        <v>7122</v>
      </c>
      <c r="M830" s="72" t="s">
        <v>7850</v>
      </c>
      <c r="N830" s="72"/>
      <c r="O830" s="72"/>
      <c r="P830" s="72" t="s">
        <v>7887</v>
      </c>
      <c r="Q830" s="72" t="s">
        <v>7888</v>
      </c>
      <c r="R830" s="72" t="s">
        <v>596</v>
      </c>
      <c r="S830" s="72" t="s">
        <v>7889</v>
      </c>
      <c r="T830" s="72" t="s">
        <v>7890</v>
      </c>
      <c r="U830" s="72" t="s">
        <v>176</v>
      </c>
      <c r="V830" s="72" t="s">
        <v>2726</v>
      </c>
      <c r="W830">
        <v>350</v>
      </c>
      <c r="X830">
        <v>300</v>
      </c>
      <c r="Y830">
        <v>50</v>
      </c>
      <c r="Z830">
        <v>250</v>
      </c>
      <c r="AA830">
        <v>1500</v>
      </c>
      <c r="AB830">
        <v>250</v>
      </c>
      <c r="AC830" s="72" t="s">
        <v>194</v>
      </c>
      <c r="AF830" s="81" t="str">
        <f t="shared" si="48"/>
        <v/>
      </c>
      <c r="AJ830" s="72" t="s">
        <v>867</v>
      </c>
      <c r="AK830" s="72" t="s">
        <v>176</v>
      </c>
      <c r="AL830" t="str">
        <f t="shared" si="49"/>
        <v>Unprotected well</v>
      </c>
      <c r="AQ830" t="str">
        <f t="shared" si="50"/>
        <v xml:space="preserve"> </v>
      </c>
      <c r="BE830"/>
      <c r="BI830" s="81" t="str">
        <f t="shared" si="51"/>
        <v xml:space="preserve"> </v>
      </c>
      <c r="BX830" t="s">
        <v>7891</v>
      </c>
    </row>
    <row r="831" spans="1:76" x14ac:dyDescent="0.45">
      <c r="A831" t="s">
        <v>7892</v>
      </c>
      <c r="B831" t="s">
        <v>176</v>
      </c>
      <c r="C831" t="s">
        <v>200</v>
      </c>
      <c r="D831" t="s">
        <v>7893</v>
      </c>
      <c r="E831" t="s">
        <v>7894</v>
      </c>
      <c r="F831" t="s">
        <v>7895</v>
      </c>
      <c r="G831">
        <v>9</v>
      </c>
      <c r="H831" s="72" t="s">
        <v>7648</v>
      </c>
      <c r="I831" s="72" t="s">
        <v>182</v>
      </c>
      <c r="J831" s="72" t="s">
        <v>183</v>
      </c>
      <c r="K831" s="72" t="s">
        <v>4888</v>
      </c>
      <c r="L831" s="72" t="s">
        <v>7710</v>
      </c>
      <c r="M831" s="72" t="s">
        <v>7823</v>
      </c>
      <c r="N831" s="72"/>
      <c r="O831" s="72"/>
      <c r="P831" s="72" t="s">
        <v>7896</v>
      </c>
      <c r="Q831" s="72" t="s">
        <v>7897</v>
      </c>
      <c r="R831" s="72" t="s">
        <v>7898</v>
      </c>
      <c r="S831" s="72" t="s">
        <v>7899</v>
      </c>
      <c r="T831" s="72" t="s">
        <v>7900</v>
      </c>
      <c r="U831" s="72" t="s">
        <v>226</v>
      </c>
      <c r="V831" s="72" t="s">
        <v>176</v>
      </c>
      <c r="W831">
        <v>240</v>
      </c>
      <c r="X831">
        <v>240</v>
      </c>
      <c r="Y831">
        <v>0</v>
      </c>
      <c r="Z831">
        <v>480</v>
      </c>
      <c r="AA831">
        <v>480</v>
      </c>
      <c r="AB831">
        <v>0</v>
      </c>
      <c r="AC831" s="72" t="s">
        <v>191</v>
      </c>
      <c r="AD831" s="72" t="s">
        <v>192</v>
      </c>
      <c r="AE831" s="72" t="s">
        <v>176</v>
      </c>
      <c r="AF831" s="81" t="str">
        <f t="shared" si="48"/>
        <v>Afridev Handpump</v>
      </c>
      <c r="AG831" s="72" t="s">
        <v>193</v>
      </c>
      <c r="AH831" s="72" t="s">
        <v>191</v>
      </c>
      <c r="AI831" s="72" t="s">
        <v>16432</v>
      </c>
      <c r="AL831" t="str">
        <f t="shared" si="49"/>
        <v>Protected</v>
      </c>
      <c r="AM831">
        <v>1989</v>
      </c>
      <c r="AN831" s="72" t="s">
        <v>194</v>
      </c>
      <c r="AO831" s="72" t="s">
        <v>549</v>
      </c>
      <c r="AP831" s="72" t="s">
        <v>176</v>
      </c>
      <c r="AQ831" t="str">
        <f t="shared" si="50"/>
        <v>Does not function Non functioning water point</v>
      </c>
      <c r="AR831" s="72" t="s">
        <v>194</v>
      </c>
      <c r="AU831" s="72" t="s">
        <v>194</v>
      </c>
      <c r="AV831" s="72" t="s">
        <v>194</v>
      </c>
      <c r="AY831" s="72" t="s">
        <v>194</v>
      </c>
      <c r="BB831" s="72" t="s">
        <v>194</v>
      </c>
      <c r="BD831" s="72" t="s">
        <v>194</v>
      </c>
      <c r="BE831"/>
      <c r="BF831" s="72" t="s">
        <v>194</v>
      </c>
      <c r="BG831" s="80" t="s">
        <v>196</v>
      </c>
      <c r="BI831" s="81" t="str">
        <f t="shared" si="51"/>
        <v xml:space="preserve">Turbidity </v>
      </c>
      <c r="BN831">
        <v>0</v>
      </c>
      <c r="BO831">
        <v>0</v>
      </c>
      <c r="BP831" s="72" t="s">
        <v>194</v>
      </c>
      <c r="BR831" s="72" t="s">
        <v>194</v>
      </c>
      <c r="BT831">
        <v>0</v>
      </c>
      <c r="BU831">
        <v>0</v>
      </c>
      <c r="BV831" s="72" t="s">
        <v>194</v>
      </c>
      <c r="BW831" s="72" t="s">
        <v>550</v>
      </c>
      <c r="BX831" t="s">
        <v>7901</v>
      </c>
    </row>
    <row r="832" spans="1:76" x14ac:dyDescent="0.45">
      <c r="A832" t="s">
        <v>7902</v>
      </c>
      <c r="B832" t="s">
        <v>176</v>
      </c>
      <c r="C832" t="s">
        <v>230</v>
      </c>
      <c r="D832" t="s">
        <v>7903</v>
      </c>
      <c r="E832" t="s">
        <v>7904</v>
      </c>
      <c r="F832" t="s">
        <v>7040</v>
      </c>
      <c r="G832">
        <v>9</v>
      </c>
      <c r="H832" s="72" t="s">
        <v>7648</v>
      </c>
      <c r="I832" s="72" t="s">
        <v>182</v>
      </c>
      <c r="J832" s="72" t="s">
        <v>183</v>
      </c>
      <c r="K832" s="72" t="s">
        <v>825</v>
      </c>
      <c r="L832" s="72" t="s">
        <v>7730</v>
      </c>
      <c r="M832" s="72" t="s">
        <v>7905</v>
      </c>
      <c r="N832" s="72"/>
      <c r="O832" s="72"/>
      <c r="P832" s="72" t="s">
        <v>7906</v>
      </c>
      <c r="Q832" s="72" t="s">
        <v>7907</v>
      </c>
      <c r="R832" s="72" t="s">
        <v>1268</v>
      </c>
      <c r="S832" s="72" t="s">
        <v>7908</v>
      </c>
      <c r="T832" s="72"/>
      <c r="U832" s="72" t="s">
        <v>226</v>
      </c>
      <c r="V832" s="72" t="s">
        <v>176</v>
      </c>
      <c r="W832">
        <v>140</v>
      </c>
      <c r="X832">
        <v>140</v>
      </c>
      <c r="Y832">
        <v>0</v>
      </c>
      <c r="Z832">
        <v>700</v>
      </c>
      <c r="AA832">
        <v>700</v>
      </c>
      <c r="AB832">
        <v>0</v>
      </c>
      <c r="AC832" s="72" t="s">
        <v>191</v>
      </c>
      <c r="AD832" s="72" t="s">
        <v>192</v>
      </c>
      <c r="AE832" s="72" t="s">
        <v>176</v>
      </c>
      <c r="AF832" s="81" t="str">
        <f t="shared" si="48"/>
        <v>Afridev Handpump</v>
      </c>
      <c r="AG832" s="72" t="s">
        <v>193</v>
      </c>
      <c r="AH832" s="72" t="s">
        <v>191</v>
      </c>
      <c r="AI832" s="72" t="s">
        <v>16432</v>
      </c>
      <c r="AL832" t="str">
        <f t="shared" si="49"/>
        <v>Protected</v>
      </c>
      <c r="AM832">
        <v>2016</v>
      </c>
      <c r="AN832" s="72" t="s">
        <v>191</v>
      </c>
      <c r="AQ832" t="str">
        <f t="shared" si="50"/>
        <v xml:space="preserve">Poor </v>
      </c>
      <c r="AR832" s="72" t="s">
        <v>191</v>
      </c>
      <c r="AS832">
        <v>2</v>
      </c>
      <c r="AT832">
        <v>60</v>
      </c>
      <c r="AU832" s="72" t="s">
        <v>195</v>
      </c>
      <c r="AV832" s="72" t="s">
        <v>194</v>
      </c>
      <c r="AY832" s="72" t="s">
        <v>191</v>
      </c>
      <c r="AZ832">
        <v>1762</v>
      </c>
      <c r="BA832" s="72" t="s">
        <v>93</v>
      </c>
      <c r="BB832" s="72" t="s">
        <v>194</v>
      </c>
      <c r="BD832" s="72" t="s">
        <v>191</v>
      </c>
      <c r="BE832" s="73">
        <v>2.97</v>
      </c>
      <c r="BF832" s="72" t="s">
        <v>191</v>
      </c>
      <c r="BG832" s="72" t="s">
        <v>196</v>
      </c>
      <c r="BH832" s="72" t="s">
        <v>176</v>
      </c>
      <c r="BI832" s="81" t="str">
        <f t="shared" si="51"/>
        <v xml:space="preserve">Turbidity </v>
      </c>
      <c r="BJ832" s="72" t="s">
        <v>191</v>
      </c>
      <c r="BN832">
        <v>160</v>
      </c>
      <c r="BO832">
        <v>24</v>
      </c>
      <c r="BP832" s="72" t="s">
        <v>194</v>
      </c>
      <c r="BR832" s="72" t="s">
        <v>194</v>
      </c>
      <c r="BT832">
        <v>40</v>
      </c>
      <c r="BU832">
        <v>7</v>
      </c>
      <c r="BV832" s="72" t="s">
        <v>194</v>
      </c>
      <c r="BW832" s="72" t="s">
        <v>227</v>
      </c>
      <c r="BX832" t="s">
        <v>7909</v>
      </c>
    </row>
    <row r="833" spans="1:76" x14ac:dyDescent="0.45">
      <c r="A833" t="s">
        <v>7910</v>
      </c>
      <c r="B833" t="s">
        <v>176</v>
      </c>
      <c r="C833" t="s">
        <v>216</v>
      </c>
      <c r="D833" t="s">
        <v>7911</v>
      </c>
      <c r="E833" t="s">
        <v>7912</v>
      </c>
      <c r="F833" t="s">
        <v>7913</v>
      </c>
      <c r="G833">
        <v>9</v>
      </c>
      <c r="H833" s="72" t="s">
        <v>7648</v>
      </c>
      <c r="I833" s="72" t="s">
        <v>182</v>
      </c>
      <c r="J833" s="72" t="s">
        <v>183</v>
      </c>
      <c r="K833" s="72" t="s">
        <v>825</v>
      </c>
      <c r="L833" s="72" t="s">
        <v>7730</v>
      </c>
      <c r="M833" s="72" t="s">
        <v>7914</v>
      </c>
      <c r="N833" s="72"/>
      <c r="O833" s="72"/>
      <c r="P833" s="72" t="s">
        <v>7915</v>
      </c>
      <c r="Q833" s="72" t="s">
        <v>7916</v>
      </c>
      <c r="R833" s="72" t="s">
        <v>1396</v>
      </c>
      <c r="S833" s="72" t="s">
        <v>7917</v>
      </c>
      <c r="T833" s="72" t="s">
        <v>7918</v>
      </c>
      <c r="U833" s="72" t="s">
        <v>226</v>
      </c>
      <c r="V833" s="72" t="s">
        <v>176</v>
      </c>
      <c r="W833">
        <v>153</v>
      </c>
      <c r="X833">
        <v>143</v>
      </c>
      <c r="Y833">
        <v>10</v>
      </c>
      <c r="Z833">
        <v>715</v>
      </c>
      <c r="AA833">
        <v>715</v>
      </c>
      <c r="AB833">
        <v>50</v>
      </c>
      <c r="AC833" s="72" t="s">
        <v>191</v>
      </c>
      <c r="AD833" s="72" t="s">
        <v>192</v>
      </c>
      <c r="AE833" s="72" t="s">
        <v>176</v>
      </c>
      <c r="AF833" s="81" t="str">
        <f t="shared" si="48"/>
        <v>Afridev Handpump</v>
      </c>
      <c r="AG833" s="72" t="s">
        <v>193</v>
      </c>
      <c r="AH833" s="72" t="s">
        <v>191</v>
      </c>
      <c r="AI833" s="72" t="s">
        <v>16432</v>
      </c>
      <c r="AL833" t="str">
        <f t="shared" si="49"/>
        <v>Protected</v>
      </c>
      <c r="AM833">
        <v>2007</v>
      </c>
      <c r="AN833" s="72" t="s">
        <v>191</v>
      </c>
      <c r="AQ833" t="str">
        <f t="shared" si="50"/>
        <v xml:space="preserve">Normal </v>
      </c>
      <c r="AR833" s="72" t="s">
        <v>191</v>
      </c>
      <c r="AS833">
        <v>3</v>
      </c>
      <c r="AT833">
        <v>2</v>
      </c>
      <c r="AU833" s="72" t="s">
        <v>195</v>
      </c>
      <c r="AV833" s="72" t="s">
        <v>194</v>
      </c>
      <c r="AY833" s="72" t="s">
        <v>191</v>
      </c>
      <c r="AZ833">
        <v>949</v>
      </c>
      <c r="BA833" s="72" t="s">
        <v>93</v>
      </c>
      <c r="BB833" s="72" t="s">
        <v>194</v>
      </c>
      <c r="BD833" s="72" t="s">
        <v>191</v>
      </c>
      <c r="BE833" s="73">
        <v>1.01</v>
      </c>
      <c r="BF833" s="72" t="s">
        <v>191</v>
      </c>
      <c r="BG833" s="72" t="s">
        <v>196</v>
      </c>
      <c r="BH833" s="72" t="s">
        <v>176</v>
      </c>
      <c r="BI833" s="81" t="str">
        <f t="shared" si="51"/>
        <v xml:space="preserve">Turbidity </v>
      </c>
      <c r="BJ833" s="72" t="s">
        <v>191</v>
      </c>
      <c r="BN833">
        <v>51</v>
      </c>
      <c r="BO833">
        <v>24</v>
      </c>
      <c r="BP833" s="72" t="s">
        <v>194</v>
      </c>
      <c r="BR833" s="72" t="s">
        <v>194</v>
      </c>
      <c r="BT833">
        <v>20</v>
      </c>
      <c r="BU833">
        <v>5</v>
      </c>
      <c r="BV833" s="72" t="s">
        <v>191</v>
      </c>
      <c r="BW833" s="72" t="s">
        <v>197</v>
      </c>
      <c r="BX833" t="s">
        <v>7919</v>
      </c>
    </row>
    <row r="834" spans="1:76" x14ac:dyDescent="0.45">
      <c r="A834" t="s">
        <v>7920</v>
      </c>
      <c r="B834" t="s">
        <v>176</v>
      </c>
      <c r="C834" t="s">
        <v>254</v>
      </c>
      <c r="D834" t="s">
        <v>7921</v>
      </c>
      <c r="E834" t="s">
        <v>7922</v>
      </c>
      <c r="F834" t="s">
        <v>7923</v>
      </c>
      <c r="G834">
        <v>9</v>
      </c>
      <c r="H834" s="72" t="s">
        <v>7648</v>
      </c>
      <c r="I834" s="72" t="s">
        <v>182</v>
      </c>
      <c r="J834" s="72" t="s">
        <v>183</v>
      </c>
      <c r="K834" s="72" t="s">
        <v>4888</v>
      </c>
      <c r="L834" s="72" t="s">
        <v>7710</v>
      </c>
      <c r="M834" s="72" t="s">
        <v>7924</v>
      </c>
      <c r="N834" s="72"/>
      <c r="O834" s="72"/>
      <c r="P834" s="72" t="s">
        <v>7925</v>
      </c>
      <c r="Q834" s="72" t="s">
        <v>7926</v>
      </c>
      <c r="R834" s="72" t="s">
        <v>2081</v>
      </c>
      <c r="S834" s="72" t="s">
        <v>7927</v>
      </c>
      <c r="T834" s="72" t="s">
        <v>7928</v>
      </c>
      <c r="U834" s="72" t="s">
        <v>478</v>
      </c>
      <c r="V834" s="72" t="s">
        <v>176</v>
      </c>
      <c r="W834">
        <v>213</v>
      </c>
      <c r="X834">
        <v>213</v>
      </c>
      <c r="Y834">
        <v>0</v>
      </c>
      <c r="Z834">
        <v>1065</v>
      </c>
      <c r="AA834">
        <v>1065</v>
      </c>
      <c r="AB834">
        <v>0</v>
      </c>
      <c r="AC834" s="72" t="s">
        <v>191</v>
      </c>
      <c r="AD834" s="72" t="s">
        <v>192</v>
      </c>
      <c r="AE834" s="72" t="s">
        <v>176</v>
      </c>
      <c r="AF834" s="81" t="str">
        <f t="shared" si="48"/>
        <v>Afridev Handpump</v>
      </c>
      <c r="AG834" s="72" t="s">
        <v>193</v>
      </c>
      <c r="AH834" s="72" t="s">
        <v>191</v>
      </c>
      <c r="AI834" s="72" t="s">
        <v>16432</v>
      </c>
      <c r="AL834" t="str">
        <f t="shared" si="49"/>
        <v>Protected</v>
      </c>
      <c r="AM834">
        <v>2008</v>
      </c>
      <c r="AN834" s="72" t="s">
        <v>191</v>
      </c>
      <c r="AQ834" t="str">
        <f t="shared" si="50"/>
        <v xml:space="preserve">Normal </v>
      </c>
      <c r="AR834" s="72" t="s">
        <v>191</v>
      </c>
      <c r="AS834">
        <v>2</v>
      </c>
      <c r="AT834">
        <v>2</v>
      </c>
      <c r="AU834" s="72" t="s">
        <v>195</v>
      </c>
      <c r="AV834" s="72" t="s">
        <v>194</v>
      </c>
      <c r="AY834" s="72" t="s">
        <v>191</v>
      </c>
      <c r="AZ834">
        <v>1234</v>
      </c>
      <c r="BA834" s="72" t="s">
        <v>93</v>
      </c>
      <c r="BB834" s="72" t="s">
        <v>194</v>
      </c>
      <c r="BD834" s="72" t="s">
        <v>191</v>
      </c>
      <c r="BE834" s="73">
        <v>0.47</v>
      </c>
      <c r="BF834" s="72" t="s">
        <v>191</v>
      </c>
      <c r="BG834" s="72" t="s">
        <v>196</v>
      </c>
      <c r="BH834" s="72" t="s">
        <v>176</v>
      </c>
      <c r="BI834" s="81" t="str">
        <f t="shared" si="51"/>
        <v xml:space="preserve">Turbidity </v>
      </c>
      <c r="BJ834" s="72" t="s">
        <v>191</v>
      </c>
      <c r="BN834">
        <v>93</v>
      </c>
      <c r="BO834">
        <v>24</v>
      </c>
      <c r="BP834" s="72" t="s">
        <v>194</v>
      </c>
      <c r="BR834" s="72" t="s">
        <v>194</v>
      </c>
      <c r="BT834">
        <v>20</v>
      </c>
      <c r="BU834">
        <v>5</v>
      </c>
      <c r="BV834" s="72" t="s">
        <v>191</v>
      </c>
      <c r="BW834" s="72" t="s">
        <v>197</v>
      </c>
      <c r="BX834" t="s">
        <v>7929</v>
      </c>
    </row>
    <row r="835" spans="1:76" x14ac:dyDescent="0.45">
      <c r="A835" t="s">
        <v>7930</v>
      </c>
      <c r="B835" t="s">
        <v>176</v>
      </c>
      <c r="C835" t="s">
        <v>230</v>
      </c>
      <c r="D835" t="s">
        <v>7931</v>
      </c>
      <c r="E835" t="s">
        <v>7932</v>
      </c>
      <c r="F835" t="s">
        <v>7933</v>
      </c>
      <c r="G835">
        <v>9</v>
      </c>
      <c r="H835" s="72" t="s">
        <v>7648</v>
      </c>
      <c r="I835" s="72" t="s">
        <v>182</v>
      </c>
      <c r="J835" s="72" t="s">
        <v>183</v>
      </c>
      <c r="K835" s="72" t="s">
        <v>825</v>
      </c>
      <c r="L835" s="72" t="s">
        <v>7730</v>
      </c>
      <c r="M835" s="72" t="s">
        <v>7905</v>
      </c>
      <c r="N835" s="72"/>
      <c r="O835" s="72"/>
      <c r="P835" s="72" t="s">
        <v>7934</v>
      </c>
      <c r="Q835" s="72" t="s">
        <v>7935</v>
      </c>
      <c r="R835" s="72" t="s">
        <v>7936</v>
      </c>
      <c r="S835" s="72" t="s">
        <v>7937</v>
      </c>
      <c r="T835" s="72" t="s">
        <v>7938</v>
      </c>
      <c r="U835" s="72" t="s">
        <v>176</v>
      </c>
      <c r="V835" s="72"/>
      <c r="W835">
        <v>140</v>
      </c>
      <c r="X835">
        <v>100</v>
      </c>
      <c r="Y835">
        <v>40</v>
      </c>
      <c r="Z835">
        <v>200</v>
      </c>
      <c r="AA835">
        <v>500</v>
      </c>
      <c r="AB835">
        <v>200</v>
      </c>
      <c r="AC835" s="72" t="s">
        <v>194</v>
      </c>
      <c r="AF835" s="81" t="str">
        <f t="shared" ref="AF835:AF898" si="52">CONCATENATE(AD835,AE835)</f>
        <v/>
      </c>
      <c r="AJ835" s="72" t="s">
        <v>424</v>
      </c>
      <c r="AK835" s="72" t="s">
        <v>176</v>
      </c>
      <c r="AL835" t="str">
        <f t="shared" ref="AL835:AL898" si="53">CONCATENATE(AI835,AJ835,AK835)</f>
        <v>Unprotected Spring</v>
      </c>
      <c r="AQ835" t="str">
        <f t="shared" ref="AQ835:AQ898" si="54">CONCATENATE(BW835," ",AO835,AP835)</f>
        <v xml:space="preserve"> </v>
      </c>
      <c r="BE835"/>
      <c r="BI835" s="81" t="str">
        <f t="shared" ref="BI835:BI898" si="55">CONCATENATE(BG835," ",BH835)</f>
        <v xml:space="preserve"> </v>
      </c>
      <c r="BX835" t="s">
        <v>7939</v>
      </c>
    </row>
    <row r="836" spans="1:76" x14ac:dyDescent="0.45">
      <c r="A836" t="s">
        <v>7940</v>
      </c>
      <c r="B836" t="s">
        <v>176</v>
      </c>
      <c r="C836" t="s">
        <v>284</v>
      </c>
      <c r="D836" t="s">
        <v>7941</v>
      </c>
      <c r="E836" t="s">
        <v>7942</v>
      </c>
      <c r="F836" t="s">
        <v>3473</v>
      </c>
      <c r="G836">
        <v>9</v>
      </c>
      <c r="H836" s="72" t="s">
        <v>7648</v>
      </c>
      <c r="I836" s="72" t="s">
        <v>182</v>
      </c>
      <c r="J836" s="72" t="s">
        <v>183</v>
      </c>
      <c r="K836" s="72" t="s">
        <v>4732</v>
      </c>
      <c r="L836" s="72" t="s">
        <v>7122</v>
      </c>
      <c r="M836" s="72" t="s">
        <v>3749</v>
      </c>
      <c r="N836" s="72"/>
      <c r="O836" s="72"/>
      <c r="P836" s="72" t="s">
        <v>7943</v>
      </c>
      <c r="Q836" s="72" t="s">
        <v>7944</v>
      </c>
      <c r="R836" s="72" t="s">
        <v>1308</v>
      </c>
      <c r="S836" s="72" t="s">
        <v>7945</v>
      </c>
      <c r="T836" s="72" t="s">
        <v>7946</v>
      </c>
      <c r="U836" s="72" t="s">
        <v>226</v>
      </c>
      <c r="V836" s="72" t="s">
        <v>176</v>
      </c>
      <c r="W836">
        <v>250</v>
      </c>
      <c r="X836">
        <v>250</v>
      </c>
      <c r="Y836">
        <v>0</v>
      </c>
      <c r="Z836">
        <v>750</v>
      </c>
      <c r="AA836">
        <v>750</v>
      </c>
      <c r="AB836">
        <v>0</v>
      </c>
      <c r="AC836" s="72" t="s">
        <v>191</v>
      </c>
      <c r="AD836" s="72" t="s">
        <v>192</v>
      </c>
      <c r="AE836" s="72" t="s">
        <v>176</v>
      </c>
      <c r="AF836" s="81" t="str">
        <f t="shared" si="52"/>
        <v>Afridev Handpump</v>
      </c>
      <c r="AG836" s="72" t="s">
        <v>193</v>
      </c>
      <c r="AH836" s="72" t="s">
        <v>191</v>
      </c>
      <c r="AI836" s="72" t="s">
        <v>16432</v>
      </c>
      <c r="AL836" t="str">
        <f t="shared" si="53"/>
        <v>Protected</v>
      </c>
      <c r="AM836">
        <v>2001</v>
      </c>
      <c r="AN836" s="72" t="s">
        <v>194</v>
      </c>
      <c r="AO836" s="72" t="s">
        <v>549</v>
      </c>
      <c r="AP836" s="72" t="s">
        <v>176</v>
      </c>
      <c r="AQ836" t="str">
        <f t="shared" si="54"/>
        <v>Does not function Non functioning water point</v>
      </c>
      <c r="AR836" s="72" t="s">
        <v>191</v>
      </c>
      <c r="AS836">
        <v>1</v>
      </c>
      <c r="AT836">
        <v>360</v>
      </c>
      <c r="AU836" s="72" t="s">
        <v>194</v>
      </c>
      <c r="AV836" s="72" t="s">
        <v>194</v>
      </c>
      <c r="AY836" s="72" t="s">
        <v>194</v>
      </c>
      <c r="BB836" s="72" t="s">
        <v>194</v>
      </c>
      <c r="BD836" s="72" t="s">
        <v>194</v>
      </c>
      <c r="BE836"/>
      <c r="BF836" s="72" t="s">
        <v>194</v>
      </c>
      <c r="BG836" s="80" t="s">
        <v>196</v>
      </c>
      <c r="BI836" s="81" t="str">
        <f t="shared" si="55"/>
        <v xml:space="preserve">Turbidity </v>
      </c>
      <c r="BN836">
        <v>0</v>
      </c>
      <c r="BO836">
        <v>0</v>
      </c>
      <c r="BP836" s="72" t="s">
        <v>194</v>
      </c>
      <c r="BR836" s="72" t="s">
        <v>194</v>
      </c>
      <c r="BT836">
        <v>0</v>
      </c>
      <c r="BU836">
        <v>0</v>
      </c>
      <c r="BV836" s="72" t="s">
        <v>194</v>
      </c>
      <c r="BW836" s="72" t="s">
        <v>550</v>
      </c>
      <c r="BX836" t="s">
        <v>7947</v>
      </c>
    </row>
    <row r="837" spans="1:76" x14ac:dyDescent="0.45">
      <c r="A837" t="s">
        <v>7948</v>
      </c>
      <c r="B837" t="s">
        <v>176</v>
      </c>
      <c r="C837" t="s">
        <v>216</v>
      </c>
      <c r="D837" t="s">
        <v>7949</v>
      </c>
      <c r="E837" t="s">
        <v>7950</v>
      </c>
      <c r="F837" t="s">
        <v>7951</v>
      </c>
      <c r="G837">
        <v>9</v>
      </c>
      <c r="H837" s="72" t="s">
        <v>7648</v>
      </c>
      <c r="I837" s="72" t="s">
        <v>182</v>
      </c>
      <c r="J837" s="72" t="s">
        <v>183</v>
      </c>
      <c r="K837" s="72" t="s">
        <v>825</v>
      </c>
      <c r="L837" s="72" t="s">
        <v>7730</v>
      </c>
      <c r="M837" s="72" t="s">
        <v>7914</v>
      </c>
      <c r="N837" s="72"/>
      <c r="O837" s="72"/>
      <c r="P837" s="72" t="s">
        <v>7952</v>
      </c>
      <c r="Q837" s="72" t="s">
        <v>7953</v>
      </c>
      <c r="R837" s="72" t="s">
        <v>2195</v>
      </c>
      <c r="S837" s="72" t="s">
        <v>7954</v>
      </c>
      <c r="T837" s="72" t="s">
        <v>7914</v>
      </c>
      <c r="U837" s="72" t="s">
        <v>176</v>
      </c>
      <c r="V837" s="72"/>
      <c r="W837">
        <v>153</v>
      </c>
      <c r="X837">
        <v>143</v>
      </c>
      <c r="Y837">
        <v>10</v>
      </c>
      <c r="Z837">
        <v>50</v>
      </c>
      <c r="AA837">
        <v>715</v>
      </c>
      <c r="AB837">
        <v>50</v>
      </c>
      <c r="AC837" s="72" t="s">
        <v>194</v>
      </c>
      <c r="AF837" s="81" t="str">
        <f t="shared" si="52"/>
        <v/>
      </c>
      <c r="AJ837" s="72" t="s">
        <v>867</v>
      </c>
      <c r="AK837" s="72" t="s">
        <v>176</v>
      </c>
      <c r="AL837" t="str">
        <f t="shared" si="53"/>
        <v>Unprotected well</v>
      </c>
      <c r="AQ837" t="str">
        <f t="shared" si="54"/>
        <v xml:space="preserve"> </v>
      </c>
      <c r="BE837"/>
      <c r="BI837" s="81" t="str">
        <f t="shared" si="55"/>
        <v xml:space="preserve"> </v>
      </c>
      <c r="BX837" t="s">
        <v>7955</v>
      </c>
    </row>
    <row r="838" spans="1:76" x14ac:dyDescent="0.45">
      <c r="A838" t="s">
        <v>7956</v>
      </c>
      <c r="B838" t="s">
        <v>176</v>
      </c>
      <c r="C838" t="s">
        <v>663</v>
      </c>
      <c r="D838" t="s">
        <v>7957</v>
      </c>
      <c r="E838" t="s">
        <v>7958</v>
      </c>
      <c r="F838" t="s">
        <v>1575</v>
      </c>
      <c r="G838">
        <v>9</v>
      </c>
      <c r="H838" s="72" t="s">
        <v>7648</v>
      </c>
      <c r="I838" s="72" t="s">
        <v>182</v>
      </c>
      <c r="J838" s="72" t="s">
        <v>183</v>
      </c>
      <c r="K838" s="72" t="s">
        <v>4744</v>
      </c>
      <c r="L838" s="72" t="s">
        <v>4744</v>
      </c>
      <c r="M838" s="72" t="s">
        <v>4432</v>
      </c>
      <c r="N838" s="72"/>
      <c r="O838" s="72"/>
      <c r="P838" s="72" t="s">
        <v>7959</v>
      </c>
      <c r="Q838" s="72" t="s">
        <v>7960</v>
      </c>
      <c r="R838" s="72" t="s">
        <v>3169</v>
      </c>
      <c r="S838" s="72" t="s">
        <v>7961</v>
      </c>
      <c r="T838" s="72" t="s">
        <v>4432</v>
      </c>
      <c r="U838" s="72" t="s">
        <v>251</v>
      </c>
      <c r="V838" s="72" t="s">
        <v>176</v>
      </c>
      <c r="W838">
        <v>510</v>
      </c>
      <c r="X838">
        <v>204</v>
      </c>
      <c r="Y838">
        <v>306</v>
      </c>
      <c r="Z838">
        <v>510</v>
      </c>
      <c r="AA838">
        <v>510</v>
      </c>
      <c r="AB838">
        <v>0</v>
      </c>
      <c r="AC838" s="72" t="s">
        <v>191</v>
      </c>
      <c r="AD838" s="72" t="s">
        <v>192</v>
      </c>
      <c r="AE838" s="72" t="s">
        <v>176</v>
      </c>
      <c r="AF838" s="81" t="str">
        <f t="shared" si="52"/>
        <v>Afridev Handpump</v>
      </c>
      <c r="AG838" s="72" t="s">
        <v>193</v>
      </c>
      <c r="AH838" s="72" t="s">
        <v>191</v>
      </c>
      <c r="AI838" s="72" t="s">
        <v>16432</v>
      </c>
      <c r="AL838" t="str">
        <f t="shared" si="53"/>
        <v>Protected</v>
      </c>
      <c r="AM838">
        <v>2007</v>
      </c>
      <c r="AN838" s="72" t="s">
        <v>191</v>
      </c>
      <c r="AQ838" t="str">
        <f t="shared" si="54"/>
        <v xml:space="preserve">Normal </v>
      </c>
      <c r="AR838" s="72" t="s">
        <v>194</v>
      </c>
      <c r="AU838" s="72" t="s">
        <v>195</v>
      </c>
      <c r="AV838" s="72" t="s">
        <v>194</v>
      </c>
      <c r="AY838" s="72" t="s">
        <v>191</v>
      </c>
      <c r="AZ838">
        <v>241</v>
      </c>
      <c r="BA838" s="72" t="s">
        <v>93</v>
      </c>
      <c r="BB838" s="72" t="s">
        <v>194</v>
      </c>
      <c r="BD838" s="72" t="s">
        <v>191</v>
      </c>
      <c r="BE838" s="73">
        <v>0.15</v>
      </c>
      <c r="BF838" s="72" t="s">
        <v>191</v>
      </c>
      <c r="BG838" s="72" t="s">
        <v>196</v>
      </c>
      <c r="BH838" s="72" t="s">
        <v>176</v>
      </c>
      <c r="BI838" s="81" t="str">
        <f t="shared" si="55"/>
        <v xml:space="preserve">Turbidity </v>
      </c>
      <c r="BJ838" s="72" t="s">
        <v>191</v>
      </c>
      <c r="BN838">
        <v>54</v>
      </c>
      <c r="BO838">
        <v>24</v>
      </c>
      <c r="BP838" s="72" t="s">
        <v>194</v>
      </c>
      <c r="BR838" s="72" t="s">
        <v>194</v>
      </c>
      <c r="BT838">
        <v>20</v>
      </c>
      <c r="BU838">
        <v>4</v>
      </c>
      <c r="BV838" s="72" t="s">
        <v>191</v>
      </c>
      <c r="BW838" s="72" t="s">
        <v>197</v>
      </c>
      <c r="BX838" t="s">
        <v>7962</v>
      </c>
    </row>
    <row r="839" spans="1:76" x14ac:dyDescent="0.45">
      <c r="A839" t="s">
        <v>7963</v>
      </c>
      <c r="B839" t="s">
        <v>176</v>
      </c>
      <c r="C839" t="s">
        <v>600</v>
      </c>
      <c r="D839" t="s">
        <v>7964</v>
      </c>
      <c r="E839" t="s">
        <v>7965</v>
      </c>
      <c r="F839" t="s">
        <v>2035</v>
      </c>
      <c r="G839">
        <v>9</v>
      </c>
      <c r="H839" s="72" t="s">
        <v>7648</v>
      </c>
      <c r="I839" s="72" t="s">
        <v>182</v>
      </c>
      <c r="J839" s="72" t="s">
        <v>183</v>
      </c>
      <c r="K839" s="72" t="s">
        <v>4744</v>
      </c>
      <c r="L839" s="72" t="s">
        <v>4744</v>
      </c>
      <c r="M839" s="72" t="s">
        <v>7966</v>
      </c>
      <c r="N839" s="72"/>
      <c r="O839" s="72"/>
      <c r="P839" s="72" t="s">
        <v>7967</v>
      </c>
      <c r="Q839" s="72" t="s">
        <v>7968</v>
      </c>
      <c r="R839" s="72" t="s">
        <v>1481</v>
      </c>
      <c r="S839" s="72" t="s">
        <v>7969</v>
      </c>
      <c r="T839" s="72" t="s">
        <v>7970</v>
      </c>
      <c r="U839" s="72" t="s">
        <v>733</v>
      </c>
      <c r="V839" s="72" t="s">
        <v>176</v>
      </c>
      <c r="W839">
        <v>180</v>
      </c>
      <c r="X839">
        <v>140</v>
      </c>
      <c r="Y839">
        <v>40</v>
      </c>
      <c r="Z839">
        <v>350</v>
      </c>
      <c r="AA839">
        <v>900</v>
      </c>
      <c r="AB839">
        <v>200</v>
      </c>
      <c r="AC839" s="72" t="s">
        <v>191</v>
      </c>
      <c r="AD839" s="72" t="s">
        <v>192</v>
      </c>
      <c r="AE839" s="72" t="s">
        <v>176</v>
      </c>
      <c r="AF839" s="81" t="str">
        <f t="shared" si="52"/>
        <v>Afridev Handpump</v>
      </c>
      <c r="AG839" s="72" t="s">
        <v>193</v>
      </c>
      <c r="AH839" s="72" t="s">
        <v>191</v>
      </c>
      <c r="AI839" s="72" t="s">
        <v>16432</v>
      </c>
      <c r="AL839" t="str">
        <f t="shared" si="53"/>
        <v>Protected</v>
      </c>
      <c r="AM839">
        <v>2019</v>
      </c>
      <c r="AN839" s="72" t="s">
        <v>191</v>
      </c>
      <c r="AQ839" t="str">
        <f t="shared" si="54"/>
        <v xml:space="preserve">Normal </v>
      </c>
      <c r="AR839" s="72" t="s">
        <v>194</v>
      </c>
      <c r="AU839" s="72" t="s">
        <v>195</v>
      </c>
      <c r="AV839" s="72" t="s">
        <v>194</v>
      </c>
      <c r="AY839" s="72" t="s">
        <v>191</v>
      </c>
      <c r="AZ839">
        <v>1336</v>
      </c>
      <c r="BA839" s="72" t="s">
        <v>93</v>
      </c>
      <c r="BB839" s="72" t="s">
        <v>194</v>
      </c>
      <c r="BD839" s="72" t="s">
        <v>191</v>
      </c>
      <c r="BE839" s="73">
        <v>0.13</v>
      </c>
      <c r="BF839" s="72" t="s">
        <v>191</v>
      </c>
      <c r="BG839" s="72" t="s">
        <v>196</v>
      </c>
      <c r="BH839" s="72" t="s">
        <v>176</v>
      </c>
      <c r="BI839" s="81" t="str">
        <f t="shared" si="55"/>
        <v xml:space="preserve">Turbidity </v>
      </c>
      <c r="BJ839" s="72" t="s">
        <v>191</v>
      </c>
      <c r="BN839">
        <v>68</v>
      </c>
      <c r="BO839">
        <v>24</v>
      </c>
      <c r="BP839" s="72" t="s">
        <v>194</v>
      </c>
      <c r="BR839" s="72" t="s">
        <v>194</v>
      </c>
      <c r="BT839">
        <v>20</v>
      </c>
      <c r="BU839">
        <v>5</v>
      </c>
      <c r="BV839" s="72" t="s">
        <v>191</v>
      </c>
      <c r="BW839" s="72" t="s">
        <v>197</v>
      </c>
      <c r="BX839" t="s">
        <v>7971</v>
      </c>
    </row>
    <row r="840" spans="1:76" x14ac:dyDescent="0.45">
      <c r="A840" t="s">
        <v>7972</v>
      </c>
      <c r="B840" t="s">
        <v>176</v>
      </c>
      <c r="C840" t="s">
        <v>943</v>
      </c>
      <c r="D840" t="s">
        <v>7973</v>
      </c>
      <c r="E840" t="s">
        <v>7974</v>
      </c>
      <c r="F840" t="s">
        <v>3276</v>
      </c>
      <c r="G840">
        <v>9</v>
      </c>
      <c r="H840" s="72" t="s">
        <v>7648</v>
      </c>
      <c r="I840" s="72" t="s">
        <v>182</v>
      </c>
      <c r="J840" s="72" t="s">
        <v>183</v>
      </c>
      <c r="K840" s="72" t="s">
        <v>4744</v>
      </c>
      <c r="L840" s="72" t="s">
        <v>4744</v>
      </c>
      <c r="M840" s="72" t="s">
        <v>7975</v>
      </c>
      <c r="N840" s="72"/>
      <c r="O840" s="72"/>
      <c r="P840" s="72" t="s">
        <v>7976</v>
      </c>
      <c r="Q840" s="72" t="s">
        <v>7977</v>
      </c>
      <c r="R840" s="72" t="s">
        <v>7978</v>
      </c>
      <c r="S840" s="72" t="s">
        <v>7979</v>
      </c>
      <c r="T840" s="72" t="s">
        <v>7980</v>
      </c>
      <c r="U840" s="72" t="s">
        <v>226</v>
      </c>
      <c r="V840" s="72" t="s">
        <v>176</v>
      </c>
      <c r="W840">
        <v>54</v>
      </c>
      <c r="X840">
        <v>54</v>
      </c>
      <c r="Y840">
        <v>0</v>
      </c>
      <c r="Z840">
        <v>310</v>
      </c>
      <c r="AA840">
        <v>310</v>
      </c>
      <c r="AB840">
        <v>0</v>
      </c>
      <c r="AC840" s="72" t="s">
        <v>191</v>
      </c>
      <c r="AD840" s="72" t="s">
        <v>192</v>
      </c>
      <c r="AE840" s="72" t="s">
        <v>176</v>
      </c>
      <c r="AF840" s="81" t="str">
        <f t="shared" si="52"/>
        <v>Afridev Handpump</v>
      </c>
      <c r="AG840" s="72" t="s">
        <v>193</v>
      </c>
      <c r="AH840" s="72" t="s">
        <v>191</v>
      </c>
      <c r="AI840" s="72" t="s">
        <v>16432</v>
      </c>
      <c r="AL840" t="str">
        <f t="shared" si="53"/>
        <v>Protected</v>
      </c>
      <c r="AM840">
        <v>2016</v>
      </c>
      <c r="AN840" s="72" t="s">
        <v>191</v>
      </c>
      <c r="AQ840" t="str">
        <f t="shared" si="54"/>
        <v xml:space="preserve">Normal </v>
      </c>
      <c r="AR840" s="72" t="s">
        <v>194</v>
      </c>
      <c r="AU840" s="72" t="s">
        <v>195</v>
      </c>
      <c r="AV840" s="72" t="s">
        <v>194</v>
      </c>
      <c r="AY840" s="72" t="s">
        <v>191</v>
      </c>
      <c r="AZ840">
        <v>31</v>
      </c>
      <c r="BA840" s="72" t="s">
        <v>93</v>
      </c>
      <c r="BB840" s="72" t="s">
        <v>194</v>
      </c>
      <c r="BD840" s="72" t="s">
        <v>191</v>
      </c>
      <c r="BE840" s="73">
        <v>0.35</v>
      </c>
      <c r="BF840" s="72" t="s">
        <v>191</v>
      </c>
      <c r="BG840" s="72" t="s">
        <v>196</v>
      </c>
      <c r="BH840" s="72" t="s">
        <v>176</v>
      </c>
      <c r="BI840" s="81" t="str">
        <f t="shared" si="55"/>
        <v xml:space="preserve">Turbidity </v>
      </c>
      <c r="BJ840" s="72" t="s">
        <v>191</v>
      </c>
      <c r="BN840">
        <v>70</v>
      </c>
      <c r="BO840">
        <v>24</v>
      </c>
      <c r="BP840" s="72" t="s">
        <v>194</v>
      </c>
      <c r="BR840" s="72" t="s">
        <v>194</v>
      </c>
      <c r="BT840">
        <v>20</v>
      </c>
      <c r="BU840">
        <v>6</v>
      </c>
      <c r="BV840" s="72" t="s">
        <v>191</v>
      </c>
      <c r="BW840" s="72" t="s">
        <v>197</v>
      </c>
      <c r="BX840" t="s">
        <v>7981</v>
      </c>
    </row>
    <row r="841" spans="1:76" x14ac:dyDescent="0.45">
      <c r="A841" t="s">
        <v>7982</v>
      </c>
      <c r="B841" t="s">
        <v>176</v>
      </c>
      <c r="C841" t="s">
        <v>736</v>
      </c>
      <c r="D841" t="s">
        <v>7983</v>
      </c>
      <c r="E841" t="s">
        <v>7984</v>
      </c>
      <c r="F841" t="s">
        <v>3019</v>
      </c>
      <c r="G841">
        <v>9</v>
      </c>
      <c r="H841" s="72" t="s">
        <v>7648</v>
      </c>
      <c r="I841" s="72" t="s">
        <v>182</v>
      </c>
      <c r="J841" s="72" t="s">
        <v>183</v>
      </c>
      <c r="K841" s="72" t="s">
        <v>4744</v>
      </c>
      <c r="L841" s="72" t="s">
        <v>4744</v>
      </c>
      <c r="M841" s="72" t="s">
        <v>7966</v>
      </c>
      <c r="N841" s="72"/>
      <c r="O841" s="72"/>
      <c r="P841" s="72" t="s">
        <v>7985</v>
      </c>
      <c r="Q841" s="72" t="s">
        <v>7986</v>
      </c>
      <c r="R841" s="72" t="s">
        <v>1366</v>
      </c>
      <c r="S841" s="72" t="s">
        <v>7987</v>
      </c>
      <c r="T841" s="72" t="s">
        <v>7988</v>
      </c>
      <c r="U841" s="72" t="s">
        <v>190</v>
      </c>
      <c r="V841" s="72" t="s">
        <v>176</v>
      </c>
      <c r="W841">
        <v>180</v>
      </c>
      <c r="X841">
        <v>140</v>
      </c>
      <c r="Y841">
        <v>40</v>
      </c>
      <c r="Z841">
        <v>750</v>
      </c>
      <c r="AA841">
        <v>700</v>
      </c>
      <c r="AB841">
        <v>200</v>
      </c>
      <c r="AC841" s="72" t="s">
        <v>191</v>
      </c>
      <c r="AD841" s="72" t="s">
        <v>192</v>
      </c>
      <c r="AE841" s="72" t="s">
        <v>176</v>
      </c>
      <c r="AF841" s="81" t="str">
        <f t="shared" si="52"/>
        <v>Afridev Handpump</v>
      </c>
      <c r="AG841" s="72" t="s">
        <v>193</v>
      </c>
      <c r="AH841" s="72" t="s">
        <v>191</v>
      </c>
      <c r="AI841" s="72" t="s">
        <v>16432</v>
      </c>
      <c r="AL841" t="str">
        <f t="shared" si="53"/>
        <v>Protected</v>
      </c>
      <c r="AM841">
        <v>1983</v>
      </c>
      <c r="AN841" s="72" t="s">
        <v>191</v>
      </c>
      <c r="AQ841" t="str">
        <f t="shared" si="54"/>
        <v xml:space="preserve">Normal </v>
      </c>
      <c r="AR841" s="72" t="s">
        <v>191</v>
      </c>
      <c r="AS841">
        <v>1</v>
      </c>
      <c r="AT841">
        <v>14</v>
      </c>
      <c r="AU841" s="72" t="s">
        <v>195</v>
      </c>
      <c r="AV841" s="72" t="s">
        <v>194</v>
      </c>
      <c r="AY841" s="72" t="s">
        <v>191</v>
      </c>
      <c r="AZ841">
        <v>535</v>
      </c>
      <c r="BA841" s="72" t="s">
        <v>93</v>
      </c>
      <c r="BB841" s="72" t="s">
        <v>194</v>
      </c>
      <c r="BD841" s="72" t="s">
        <v>191</v>
      </c>
      <c r="BE841" s="73">
        <v>0.62</v>
      </c>
      <c r="BF841" s="72" t="s">
        <v>191</v>
      </c>
      <c r="BG841" s="72" t="s">
        <v>196</v>
      </c>
      <c r="BH841" s="72" t="s">
        <v>176</v>
      </c>
      <c r="BI841" s="81" t="str">
        <f t="shared" si="55"/>
        <v xml:space="preserve">Turbidity </v>
      </c>
      <c r="BJ841" s="72" t="s">
        <v>191</v>
      </c>
      <c r="BN841">
        <v>56</v>
      </c>
      <c r="BO841">
        <v>24</v>
      </c>
      <c r="BP841" s="72" t="s">
        <v>194</v>
      </c>
      <c r="BR841" s="72" t="s">
        <v>194</v>
      </c>
      <c r="BT841">
        <v>25</v>
      </c>
      <c r="BU841">
        <v>145</v>
      </c>
      <c r="BV841" s="72" t="s">
        <v>191</v>
      </c>
      <c r="BW841" s="72" t="s">
        <v>197</v>
      </c>
      <c r="BX841" t="s">
        <v>7989</v>
      </c>
    </row>
    <row r="842" spans="1:76" x14ac:dyDescent="0.45">
      <c r="A842" t="s">
        <v>7990</v>
      </c>
      <c r="B842" t="s">
        <v>176</v>
      </c>
      <c r="C842" t="s">
        <v>216</v>
      </c>
      <c r="D842" t="s">
        <v>7991</v>
      </c>
      <c r="E842" t="s">
        <v>7992</v>
      </c>
      <c r="F842" t="s">
        <v>7993</v>
      </c>
      <c r="G842">
        <v>9</v>
      </c>
      <c r="H842" s="72" t="s">
        <v>7648</v>
      </c>
      <c r="I842" s="72" t="s">
        <v>182</v>
      </c>
      <c r="J842" s="72" t="s">
        <v>183</v>
      </c>
      <c r="K842" s="72" t="s">
        <v>825</v>
      </c>
      <c r="L842" s="72" t="s">
        <v>7730</v>
      </c>
      <c r="M842" s="72" t="s">
        <v>7994</v>
      </c>
      <c r="N842" s="72"/>
      <c r="O842" s="72"/>
      <c r="P842" s="72" t="s">
        <v>7995</v>
      </c>
      <c r="Q842" s="72" t="s">
        <v>7996</v>
      </c>
      <c r="R842" s="72" t="s">
        <v>7997</v>
      </c>
      <c r="S842" s="72" t="s">
        <v>7998</v>
      </c>
      <c r="T842" s="72" t="s">
        <v>7999</v>
      </c>
      <c r="U842" s="72" t="s">
        <v>251</v>
      </c>
      <c r="V842" s="72" t="s">
        <v>176</v>
      </c>
      <c r="W842">
        <v>78</v>
      </c>
      <c r="X842">
        <v>78</v>
      </c>
      <c r="Y842">
        <v>0</v>
      </c>
      <c r="Z842">
        <v>390</v>
      </c>
      <c r="AA842">
        <v>390</v>
      </c>
      <c r="AB842">
        <v>0</v>
      </c>
      <c r="AC842" s="72" t="s">
        <v>191</v>
      </c>
      <c r="AD842" s="72" t="s">
        <v>192</v>
      </c>
      <c r="AE842" s="72" t="s">
        <v>176</v>
      </c>
      <c r="AF842" s="81" t="str">
        <f t="shared" si="52"/>
        <v>Afridev Handpump</v>
      </c>
      <c r="AG842" s="72" t="s">
        <v>193</v>
      </c>
      <c r="AH842" s="72" t="s">
        <v>191</v>
      </c>
      <c r="AI842" s="72" t="s">
        <v>16432</v>
      </c>
      <c r="AL842" t="str">
        <f t="shared" si="53"/>
        <v>Protected</v>
      </c>
      <c r="AM842">
        <v>2002</v>
      </c>
      <c r="AN842" s="72" t="s">
        <v>191</v>
      </c>
      <c r="AQ842" t="str">
        <f t="shared" si="54"/>
        <v xml:space="preserve">Poor </v>
      </c>
      <c r="AR842" s="72" t="s">
        <v>191</v>
      </c>
      <c r="AS842">
        <v>1</v>
      </c>
      <c r="AT842">
        <v>2</v>
      </c>
      <c r="AU842" s="72" t="s">
        <v>195</v>
      </c>
      <c r="AV842" s="72" t="s">
        <v>194</v>
      </c>
      <c r="AY842" s="72" t="s">
        <v>191</v>
      </c>
      <c r="AZ842">
        <v>950</v>
      </c>
      <c r="BA842" s="72" t="s">
        <v>93</v>
      </c>
      <c r="BB842" s="72" t="s">
        <v>194</v>
      </c>
      <c r="BD842" s="72" t="s">
        <v>191</v>
      </c>
      <c r="BE842" s="73">
        <v>1.79</v>
      </c>
      <c r="BF842" s="72" t="s">
        <v>191</v>
      </c>
      <c r="BG842" s="72" t="s">
        <v>196</v>
      </c>
      <c r="BH842" s="72" t="s">
        <v>176</v>
      </c>
      <c r="BI842" s="81" t="str">
        <f t="shared" si="55"/>
        <v xml:space="preserve">Turbidity </v>
      </c>
      <c r="BJ842" s="72" t="s">
        <v>191</v>
      </c>
      <c r="BN842">
        <v>353</v>
      </c>
      <c r="BO842">
        <v>24</v>
      </c>
      <c r="BP842" s="72" t="s">
        <v>194</v>
      </c>
      <c r="BR842" s="72" t="s">
        <v>194</v>
      </c>
      <c r="BT842">
        <v>20</v>
      </c>
      <c r="BU842">
        <v>5</v>
      </c>
      <c r="BV842" s="72" t="s">
        <v>194</v>
      </c>
      <c r="BW842" s="72" t="s">
        <v>227</v>
      </c>
      <c r="BX842" t="s">
        <v>8000</v>
      </c>
    </row>
    <row r="843" spans="1:76" x14ac:dyDescent="0.45">
      <c r="A843" t="s">
        <v>8001</v>
      </c>
      <c r="B843" t="s">
        <v>176</v>
      </c>
      <c r="C843" t="s">
        <v>230</v>
      </c>
      <c r="D843" t="s">
        <v>8002</v>
      </c>
      <c r="E843" t="s">
        <v>8003</v>
      </c>
      <c r="F843" t="s">
        <v>1718</v>
      </c>
      <c r="G843">
        <v>9</v>
      </c>
      <c r="H843" s="72" t="s">
        <v>7648</v>
      </c>
      <c r="I843" s="72" t="s">
        <v>182</v>
      </c>
      <c r="J843" s="72" t="s">
        <v>183</v>
      </c>
      <c r="K843" s="72" t="s">
        <v>825</v>
      </c>
      <c r="L843" s="72" t="s">
        <v>7730</v>
      </c>
      <c r="M843" s="72" t="s">
        <v>8004</v>
      </c>
      <c r="N843" s="72"/>
      <c r="O843" s="72"/>
      <c r="P843" s="72" t="s">
        <v>8005</v>
      </c>
      <c r="Q843" s="72" t="s">
        <v>8006</v>
      </c>
      <c r="R843" s="72" t="s">
        <v>4319</v>
      </c>
      <c r="S843" s="72" t="s">
        <v>8007</v>
      </c>
      <c r="T843" s="72" t="s">
        <v>8008</v>
      </c>
      <c r="U843" s="72" t="s">
        <v>190</v>
      </c>
      <c r="V843" s="72" t="s">
        <v>176</v>
      </c>
      <c r="W843">
        <v>205</v>
      </c>
      <c r="X843">
        <v>189</v>
      </c>
      <c r="Y843">
        <v>16</v>
      </c>
      <c r="Z843">
        <v>500</v>
      </c>
      <c r="AA843">
        <v>945</v>
      </c>
      <c r="AB843">
        <v>80</v>
      </c>
      <c r="AC843" s="72" t="s">
        <v>191</v>
      </c>
      <c r="AD843" s="72" t="s">
        <v>192</v>
      </c>
      <c r="AE843" s="72" t="s">
        <v>176</v>
      </c>
      <c r="AF843" s="81" t="str">
        <f t="shared" si="52"/>
        <v>Afridev Handpump</v>
      </c>
      <c r="AG843" s="72" t="s">
        <v>193</v>
      </c>
      <c r="AH843" s="72" t="s">
        <v>191</v>
      </c>
      <c r="AI843" s="72" t="s">
        <v>16432</v>
      </c>
      <c r="AL843" t="str">
        <f t="shared" si="53"/>
        <v>Protected</v>
      </c>
      <c r="AM843">
        <v>1982</v>
      </c>
      <c r="AN843" s="72" t="s">
        <v>191</v>
      </c>
      <c r="AQ843" t="str">
        <f t="shared" si="54"/>
        <v xml:space="preserve">Poor </v>
      </c>
      <c r="AR843" s="72" t="s">
        <v>191</v>
      </c>
      <c r="AS843">
        <v>1</v>
      </c>
      <c r="AT843">
        <v>60</v>
      </c>
      <c r="AU843" s="72" t="s">
        <v>195</v>
      </c>
      <c r="AV843" s="72" t="s">
        <v>194</v>
      </c>
      <c r="AY843" s="72" t="s">
        <v>191</v>
      </c>
      <c r="AZ843">
        <v>1763</v>
      </c>
      <c r="BA843" s="72" t="s">
        <v>93</v>
      </c>
      <c r="BB843" s="72" t="s">
        <v>194</v>
      </c>
      <c r="BD843" s="72" t="s">
        <v>191</v>
      </c>
      <c r="BE843" s="73">
        <v>0.08</v>
      </c>
      <c r="BF843" s="72" t="s">
        <v>191</v>
      </c>
      <c r="BG843" s="72" t="s">
        <v>196</v>
      </c>
      <c r="BH843" s="72" t="s">
        <v>176</v>
      </c>
      <c r="BI843" s="81" t="str">
        <f t="shared" si="55"/>
        <v xml:space="preserve">Turbidity </v>
      </c>
      <c r="BJ843" s="72" t="s">
        <v>191</v>
      </c>
      <c r="BN843">
        <v>480</v>
      </c>
      <c r="BO843">
        <v>24</v>
      </c>
      <c r="BP843" s="72" t="s">
        <v>194</v>
      </c>
      <c r="BR843" s="72" t="s">
        <v>194</v>
      </c>
      <c r="BT843">
        <v>40</v>
      </c>
      <c r="BU843">
        <v>6</v>
      </c>
      <c r="BV843" s="72" t="s">
        <v>194</v>
      </c>
      <c r="BW843" s="72" t="s">
        <v>227</v>
      </c>
      <c r="BX843" t="s">
        <v>8009</v>
      </c>
    </row>
    <row r="844" spans="1:76" x14ac:dyDescent="0.45">
      <c r="A844" t="s">
        <v>8010</v>
      </c>
      <c r="B844" t="s">
        <v>176</v>
      </c>
      <c r="C844" t="s">
        <v>284</v>
      </c>
      <c r="D844" t="s">
        <v>8011</v>
      </c>
      <c r="E844" t="s">
        <v>8012</v>
      </c>
      <c r="F844" t="s">
        <v>8013</v>
      </c>
      <c r="G844">
        <v>9</v>
      </c>
      <c r="H844" s="72" t="s">
        <v>7648</v>
      </c>
      <c r="I844" s="72" t="s">
        <v>182</v>
      </c>
      <c r="J844" s="72" t="s">
        <v>183</v>
      </c>
      <c r="K844" s="72" t="s">
        <v>4732</v>
      </c>
      <c r="L844" s="72" t="s">
        <v>7122</v>
      </c>
      <c r="M844" s="72" t="s">
        <v>8014</v>
      </c>
      <c r="N844" s="72"/>
      <c r="O844" s="72"/>
      <c r="P844" s="72" t="s">
        <v>8015</v>
      </c>
      <c r="Q844" s="72" t="s">
        <v>8016</v>
      </c>
      <c r="R844" s="72" t="s">
        <v>1375</v>
      </c>
      <c r="S844" s="74" t="s">
        <v>8017</v>
      </c>
      <c r="T844" s="72" t="s">
        <v>8018</v>
      </c>
      <c r="U844" s="72" t="s">
        <v>226</v>
      </c>
      <c r="V844" s="72" t="s">
        <v>176</v>
      </c>
      <c r="W844">
        <v>67</v>
      </c>
      <c r="X844">
        <v>0</v>
      </c>
      <c r="Y844">
        <v>67</v>
      </c>
      <c r="Z844">
        <v>335</v>
      </c>
      <c r="AA844">
        <v>0</v>
      </c>
      <c r="AB844">
        <v>335</v>
      </c>
      <c r="AC844" s="72" t="s">
        <v>191</v>
      </c>
      <c r="AD844" s="72" t="s">
        <v>192</v>
      </c>
      <c r="AE844" s="72" t="s">
        <v>176</v>
      </c>
      <c r="AF844" s="81" t="str">
        <f t="shared" si="52"/>
        <v>Afridev Handpump</v>
      </c>
      <c r="AG844" s="72" t="s">
        <v>193</v>
      </c>
      <c r="AH844" s="72" t="s">
        <v>194</v>
      </c>
      <c r="AI844" s="72" t="s">
        <v>16433</v>
      </c>
      <c r="AL844" t="str">
        <f t="shared" si="53"/>
        <v>Unprotected</v>
      </c>
      <c r="AM844">
        <v>2000</v>
      </c>
      <c r="AN844" s="72" t="s">
        <v>191</v>
      </c>
      <c r="AQ844" t="str">
        <f t="shared" si="54"/>
        <v xml:space="preserve">Does not function </v>
      </c>
      <c r="AR844" s="72" t="s">
        <v>191</v>
      </c>
      <c r="AS844">
        <v>1</v>
      </c>
      <c r="AT844">
        <v>30</v>
      </c>
      <c r="AU844" s="72" t="s">
        <v>194</v>
      </c>
      <c r="AV844" s="72" t="s">
        <v>194</v>
      </c>
      <c r="AY844" s="72" t="s">
        <v>194</v>
      </c>
      <c r="BB844" s="72" t="s">
        <v>194</v>
      </c>
      <c r="BD844" s="72" t="s">
        <v>194</v>
      </c>
      <c r="BE844"/>
      <c r="BF844" s="72" t="s">
        <v>194</v>
      </c>
      <c r="BG844" s="80" t="s">
        <v>196</v>
      </c>
      <c r="BI844" s="81" t="str">
        <f t="shared" si="55"/>
        <v xml:space="preserve">Turbidity </v>
      </c>
      <c r="BN844">
        <v>0</v>
      </c>
      <c r="BO844">
        <v>0</v>
      </c>
      <c r="BP844" s="72" t="s">
        <v>194</v>
      </c>
      <c r="BR844" s="72" t="s">
        <v>194</v>
      </c>
      <c r="BT844">
        <v>0</v>
      </c>
      <c r="BU844">
        <v>0</v>
      </c>
      <c r="BV844" s="72" t="s">
        <v>194</v>
      </c>
      <c r="BW844" s="72" t="s">
        <v>550</v>
      </c>
      <c r="BX844" t="s">
        <v>8019</v>
      </c>
    </row>
    <row r="845" spans="1:76" x14ac:dyDescent="0.45">
      <c r="A845" t="s">
        <v>8020</v>
      </c>
      <c r="B845" t="s">
        <v>176</v>
      </c>
      <c r="C845" t="s">
        <v>663</v>
      </c>
      <c r="D845" t="s">
        <v>8021</v>
      </c>
      <c r="E845" t="s">
        <v>8022</v>
      </c>
      <c r="F845" t="s">
        <v>2768</v>
      </c>
      <c r="G845">
        <v>9</v>
      </c>
      <c r="H845" s="72" t="s">
        <v>7648</v>
      </c>
      <c r="I845" s="72" t="s">
        <v>182</v>
      </c>
      <c r="J845" s="72" t="s">
        <v>183</v>
      </c>
      <c r="K845" s="72" t="s">
        <v>4744</v>
      </c>
      <c r="L845" s="72" t="s">
        <v>4744</v>
      </c>
      <c r="M845" s="72" t="s">
        <v>4432</v>
      </c>
      <c r="N845" s="72"/>
      <c r="O845" s="72"/>
      <c r="P845" s="72" t="s">
        <v>8023</v>
      </c>
      <c r="Q845" s="72" t="s">
        <v>8024</v>
      </c>
      <c r="R845" s="72" t="s">
        <v>2659</v>
      </c>
      <c r="S845" s="72" t="s">
        <v>8025</v>
      </c>
      <c r="T845" s="72" t="s">
        <v>4432</v>
      </c>
      <c r="U845" s="72" t="s">
        <v>176</v>
      </c>
      <c r="V845" s="72"/>
      <c r="W845">
        <v>510</v>
      </c>
      <c r="X845">
        <v>204</v>
      </c>
      <c r="Y845">
        <v>306</v>
      </c>
      <c r="Z845">
        <v>510</v>
      </c>
      <c r="AA845">
        <v>0</v>
      </c>
      <c r="AB845">
        <v>510</v>
      </c>
      <c r="AC845" s="72" t="s">
        <v>194</v>
      </c>
      <c r="AF845" s="81" t="str">
        <f t="shared" si="52"/>
        <v/>
      </c>
      <c r="AJ845" s="72" t="s">
        <v>1056</v>
      </c>
      <c r="AK845" s="72" t="s">
        <v>176</v>
      </c>
      <c r="AL845" t="str">
        <f t="shared" si="53"/>
        <v>Scoophole</v>
      </c>
      <c r="AQ845" t="str">
        <f t="shared" si="54"/>
        <v xml:space="preserve"> </v>
      </c>
      <c r="BE845"/>
      <c r="BI845" s="81" t="str">
        <f t="shared" si="55"/>
        <v xml:space="preserve"> </v>
      </c>
      <c r="BX845" t="s">
        <v>8026</v>
      </c>
    </row>
    <row r="846" spans="1:76" x14ac:dyDescent="0.45">
      <c r="A846" t="s">
        <v>8027</v>
      </c>
      <c r="B846" t="s">
        <v>176</v>
      </c>
      <c r="C846" t="s">
        <v>254</v>
      </c>
      <c r="D846" t="s">
        <v>8028</v>
      </c>
      <c r="E846" t="s">
        <v>8029</v>
      </c>
      <c r="F846" t="s">
        <v>8030</v>
      </c>
      <c r="G846">
        <v>9</v>
      </c>
      <c r="H846" s="72" t="s">
        <v>7648</v>
      </c>
      <c r="I846" s="72" t="s">
        <v>182</v>
      </c>
      <c r="J846" s="72" t="s">
        <v>183</v>
      </c>
      <c r="K846" s="72" t="s">
        <v>4888</v>
      </c>
      <c r="L846" s="72" t="s">
        <v>7710</v>
      </c>
      <c r="M846" s="72" t="s">
        <v>8031</v>
      </c>
      <c r="N846" s="72"/>
      <c r="O846" s="72"/>
      <c r="P846" s="72" t="s">
        <v>8032</v>
      </c>
      <c r="Q846" s="72" t="s">
        <v>8033</v>
      </c>
      <c r="R846" s="72" t="s">
        <v>2948</v>
      </c>
      <c r="S846" s="72" t="s">
        <v>8034</v>
      </c>
      <c r="T846" s="72" t="s">
        <v>8035</v>
      </c>
      <c r="U846" s="72" t="s">
        <v>478</v>
      </c>
      <c r="V846" s="72" t="s">
        <v>176</v>
      </c>
      <c r="W846">
        <v>75</v>
      </c>
      <c r="X846">
        <v>75</v>
      </c>
      <c r="Y846">
        <v>0</v>
      </c>
      <c r="Z846">
        <v>375</v>
      </c>
      <c r="AA846">
        <v>375</v>
      </c>
      <c r="AB846">
        <v>0</v>
      </c>
      <c r="AC846" s="72" t="s">
        <v>191</v>
      </c>
      <c r="AD846" s="72" t="s">
        <v>192</v>
      </c>
      <c r="AE846" s="72" t="s">
        <v>176</v>
      </c>
      <c r="AF846" s="81" t="str">
        <f t="shared" si="52"/>
        <v>Afridev Handpump</v>
      </c>
      <c r="AG846" s="72" t="s">
        <v>193</v>
      </c>
      <c r="AH846" s="72" t="s">
        <v>191</v>
      </c>
      <c r="AI846" s="72" t="s">
        <v>16432</v>
      </c>
      <c r="AL846" t="str">
        <f t="shared" si="53"/>
        <v>Protected</v>
      </c>
      <c r="AM846">
        <v>2008</v>
      </c>
      <c r="AN846" s="72" t="s">
        <v>191</v>
      </c>
      <c r="AQ846" t="str">
        <f t="shared" si="54"/>
        <v xml:space="preserve">Normal </v>
      </c>
      <c r="AR846" s="72" t="s">
        <v>194</v>
      </c>
      <c r="AU846" s="72" t="s">
        <v>195</v>
      </c>
      <c r="AV846" s="72" t="s">
        <v>194</v>
      </c>
      <c r="AY846" s="72" t="s">
        <v>191</v>
      </c>
      <c r="AZ846">
        <v>1235</v>
      </c>
      <c r="BA846" s="72" t="s">
        <v>93</v>
      </c>
      <c r="BB846" s="72" t="s">
        <v>194</v>
      </c>
      <c r="BD846" s="72" t="s">
        <v>191</v>
      </c>
      <c r="BE846" s="73">
        <v>0.17</v>
      </c>
      <c r="BF846" s="72" t="s">
        <v>191</v>
      </c>
      <c r="BG846" s="72" t="s">
        <v>196</v>
      </c>
      <c r="BH846" s="72" t="s">
        <v>176</v>
      </c>
      <c r="BI846" s="81" t="str">
        <f t="shared" si="55"/>
        <v xml:space="preserve">Turbidity </v>
      </c>
      <c r="BJ846" s="72" t="s">
        <v>191</v>
      </c>
      <c r="BN846">
        <v>89</v>
      </c>
      <c r="BO846">
        <v>24</v>
      </c>
      <c r="BP846" s="72" t="s">
        <v>194</v>
      </c>
      <c r="BR846" s="72" t="s">
        <v>194</v>
      </c>
      <c r="BT846">
        <v>20</v>
      </c>
      <c r="BU846">
        <v>8</v>
      </c>
      <c r="BV846" s="72" t="s">
        <v>191</v>
      </c>
      <c r="BW846" s="72" t="s">
        <v>197</v>
      </c>
      <c r="BX846" t="s">
        <v>8036</v>
      </c>
    </row>
    <row r="847" spans="1:76" x14ac:dyDescent="0.45">
      <c r="A847" t="s">
        <v>8037</v>
      </c>
      <c r="B847" t="s">
        <v>176</v>
      </c>
      <c r="C847" t="s">
        <v>736</v>
      </c>
      <c r="D847" t="s">
        <v>8038</v>
      </c>
      <c r="E847" t="s">
        <v>8039</v>
      </c>
      <c r="F847" t="s">
        <v>8040</v>
      </c>
      <c r="G847">
        <v>9</v>
      </c>
      <c r="H847" s="72" t="s">
        <v>7648</v>
      </c>
      <c r="I847" s="72" t="s">
        <v>182</v>
      </c>
      <c r="J847" s="72" t="s">
        <v>183</v>
      </c>
      <c r="K847" s="72" t="s">
        <v>4744</v>
      </c>
      <c r="L847" s="72" t="s">
        <v>4744</v>
      </c>
      <c r="M847" s="72" t="s">
        <v>7966</v>
      </c>
      <c r="N847" s="72"/>
      <c r="O847" s="72"/>
      <c r="P847" s="72" t="s">
        <v>8041</v>
      </c>
      <c r="Q847" s="72" t="s">
        <v>8042</v>
      </c>
      <c r="R847" s="72" t="s">
        <v>864</v>
      </c>
      <c r="S847" s="72" t="s">
        <v>8043</v>
      </c>
      <c r="T847" s="72" t="s">
        <v>8044</v>
      </c>
      <c r="U847" s="72" t="s">
        <v>190</v>
      </c>
      <c r="V847" s="72" t="s">
        <v>176</v>
      </c>
      <c r="W847">
        <v>180</v>
      </c>
      <c r="X847">
        <v>140</v>
      </c>
      <c r="Y847">
        <v>40</v>
      </c>
      <c r="Z847">
        <v>350</v>
      </c>
      <c r="AA847">
        <v>750</v>
      </c>
      <c r="AB847">
        <v>200</v>
      </c>
      <c r="AC847" s="72" t="s">
        <v>194</v>
      </c>
      <c r="AF847" s="81" t="str">
        <f t="shared" si="52"/>
        <v/>
      </c>
      <c r="AJ847" s="72" t="s">
        <v>867</v>
      </c>
      <c r="AK847" s="72" t="s">
        <v>176</v>
      </c>
      <c r="AL847" t="str">
        <f t="shared" si="53"/>
        <v>Unprotected well</v>
      </c>
      <c r="AQ847" t="str">
        <f t="shared" si="54"/>
        <v xml:space="preserve"> </v>
      </c>
      <c r="BE847"/>
      <c r="BI847" s="81" t="str">
        <f t="shared" si="55"/>
        <v xml:space="preserve"> </v>
      </c>
      <c r="BX847" t="s">
        <v>8045</v>
      </c>
    </row>
    <row r="848" spans="1:76" x14ac:dyDescent="0.45">
      <c r="A848" t="s">
        <v>8046</v>
      </c>
      <c r="B848" t="s">
        <v>176</v>
      </c>
      <c r="C848" t="s">
        <v>230</v>
      </c>
      <c r="D848" t="s">
        <v>8047</v>
      </c>
      <c r="E848" t="s">
        <v>8048</v>
      </c>
      <c r="F848" t="s">
        <v>8049</v>
      </c>
      <c r="G848">
        <v>9</v>
      </c>
      <c r="H848" s="72" t="s">
        <v>7648</v>
      </c>
      <c r="I848" s="72" t="s">
        <v>182</v>
      </c>
      <c r="J848" s="72" t="s">
        <v>183</v>
      </c>
      <c r="K848" s="72" t="s">
        <v>825</v>
      </c>
      <c r="L848" s="72" t="s">
        <v>7730</v>
      </c>
      <c r="M848" s="72" t="s">
        <v>8004</v>
      </c>
      <c r="N848" s="72"/>
      <c r="O848" s="72"/>
      <c r="P848" s="72" t="s">
        <v>8050</v>
      </c>
      <c r="Q848" s="72" t="s">
        <v>8051</v>
      </c>
      <c r="R848" s="72" t="s">
        <v>248</v>
      </c>
      <c r="S848" s="72" t="s">
        <v>8052</v>
      </c>
      <c r="T848" s="72"/>
      <c r="U848" s="72" t="s">
        <v>190</v>
      </c>
      <c r="V848" s="72" t="s">
        <v>176</v>
      </c>
      <c r="W848">
        <v>205</v>
      </c>
      <c r="X848">
        <v>189</v>
      </c>
      <c r="Y848">
        <v>16</v>
      </c>
      <c r="Z848">
        <v>0</v>
      </c>
      <c r="AA848">
        <v>945</v>
      </c>
      <c r="AB848">
        <v>80</v>
      </c>
      <c r="AC848" s="72" t="s">
        <v>191</v>
      </c>
      <c r="AD848" s="72" t="s">
        <v>192</v>
      </c>
      <c r="AE848" s="72" t="s">
        <v>176</v>
      </c>
      <c r="AF848" s="81" t="str">
        <f t="shared" si="52"/>
        <v>Afridev Handpump</v>
      </c>
      <c r="AG848" s="72" t="s">
        <v>193</v>
      </c>
      <c r="AH848" s="72" t="s">
        <v>191</v>
      </c>
      <c r="AI848" s="72" t="s">
        <v>16432</v>
      </c>
      <c r="AL848" t="str">
        <f t="shared" si="53"/>
        <v>Protected</v>
      </c>
      <c r="AM848">
        <v>2001</v>
      </c>
      <c r="AN848" s="72" t="s">
        <v>194</v>
      </c>
      <c r="AO848" s="72" t="s">
        <v>549</v>
      </c>
      <c r="AP848" s="72" t="s">
        <v>176</v>
      </c>
      <c r="AQ848" t="str">
        <f t="shared" si="54"/>
        <v>Does not function Non functioning water point</v>
      </c>
      <c r="AR848" s="72" t="s">
        <v>194</v>
      </c>
      <c r="AU848" s="72" t="s">
        <v>194</v>
      </c>
      <c r="AV848" s="72" t="s">
        <v>194</v>
      </c>
      <c r="AY848" s="72" t="s">
        <v>194</v>
      </c>
      <c r="BB848" s="72" t="s">
        <v>194</v>
      </c>
      <c r="BD848" s="72" t="s">
        <v>194</v>
      </c>
      <c r="BE848"/>
      <c r="BF848" s="72" t="s">
        <v>194</v>
      </c>
      <c r="BG848" s="80" t="s">
        <v>196</v>
      </c>
      <c r="BI848" s="81" t="str">
        <f t="shared" si="55"/>
        <v xml:space="preserve">Turbidity </v>
      </c>
      <c r="BN848">
        <v>0</v>
      </c>
      <c r="BO848">
        <v>0</v>
      </c>
      <c r="BP848" s="72" t="s">
        <v>194</v>
      </c>
      <c r="BR848" s="72" t="s">
        <v>194</v>
      </c>
      <c r="BT848">
        <v>0</v>
      </c>
      <c r="BU848">
        <v>0</v>
      </c>
      <c r="BV848" s="72" t="s">
        <v>194</v>
      </c>
      <c r="BW848" s="72" t="s">
        <v>550</v>
      </c>
      <c r="BX848" t="s">
        <v>8053</v>
      </c>
    </row>
    <row r="849" spans="1:76" x14ac:dyDescent="0.45">
      <c r="A849" t="s">
        <v>8054</v>
      </c>
      <c r="B849" t="s">
        <v>176</v>
      </c>
      <c r="C849" t="s">
        <v>339</v>
      </c>
      <c r="D849" t="s">
        <v>8055</v>
      </c>
      <c r="E849" t="s">
        <v>8056</v>
      </c>
      <c r="F849" t="s">
        <v>7350</v>
      </c>
      <c r="G849">
        <v>9</v>
      </c>
      <c r="H849" s="72" t="s">
        <v>7648</v>
      </c>
      <c r="I849" s="72" t="s">
        <v>182</v>
      </c>
      <c r="J849" s="72" t="s">
        <v>183</v>
      </c>
      <c r="K849" s="72" t="s">
        <v>4732</v>
      </c>
      <c r="L849" s="72" t="s">
        <v>7122</v>
      </c>
      <c r="M849" s="72" t="s">
        <v>7748</v>
      </c>
      <c r="N849" s="72"/>
      <c r="O849" s="72"/>
      <c r="P849" s="72" t="s">
        <v>8057</v>
      </c>
      <c r="Q849" s="72" t="s">
        <v>8058</v>
      </c>
      <c r="R849" s="72" t="s">
        <v>1826</v>
      </c>
      <c r="S849" s="72" t="s">
        <v>8059</v>
      </c>
      <c r="T849" s="72" t="s">
        <v>8060</v>
      </c>
      <c r="U849" s="72" t="s">
        <v>226</v>
      </c>
      <c r="V849" s="72" t="s">
        <v>176</v>
      </c>
      <c r="W849">
        <v>150</v>
      </c>
      <c r="X849">
        <v>150</v>
      </c>
      <c r="Y849">
        <v>0</v>
      </c>
      <c r="Z849">
        <v>750</v>
      </c>
      <c r="AA849">
        <v>750</v>
      </c>
      <c r="AB849">
        <v>0</v>
      </c>
      <c r="AC849" s="72" t="s">
        <v>191</v>
      </c>
      <c r="AD849" s="72" t="s">
        <v>192</v>
      </c>
      <c r="AE849" s="72" t="s">
        <v>176</v>
      </c>
      <c r="AF849" s="81" t="str">
        <f t="shared" si="52"/>
        <v>Afridev Handpump</v>
      </c>
      <c r="AG849" s="72" t="s">
        <v>193</v>
      </c>
      <c r="AH849" s="72" t="s">
        <v>191</v>
      </c>
      <c r="AI849" s="72" t="s">
        <v>16432</v>
      </c>
      <c r="AL849" t="str">
        <f t="shared" si="53"/>
        <v>Protected</v>
      </c>
      <c r="AM849">
        <v>2002</v>
      </c>
      <c r="AN849" s="72" t="s">
        <v>191</v>
      </c>
      <c r="AQ849" t="str">
        <f t="shared" si="54"/>
        <v xml:space="preserve">Poor </v>
      </c>
      <c r="AR849" s="72" t="s">
        <v>194</v>
      </c>
      <c r="AU849" s="72" t="s">
        <v>195</v>
      </c>
      <c r="AV849" s="72" t="s">
        <v>194</v>
      </c>
      <c r="AY849" s="72" t="s">
        <v>191</v>
      </c>
      <c r="AZ849">
        <v>1460</v>
      </c>
      <c r="BA849" s="72" t="s">
        <v>213</v>
      </c>
      <c r="BB849" s="72" t="s">
        <v>194</v>
      </c>
      <c r="BD849" s="72" t="s">
        <v>191</v>
      </c>
      <c r="BE849" s="73">
        <v>0.57999999999999996</v>
      </c>
      <c r="BF849" s="72" t="s">
        <v>191</v>
      </c>
      <c r="BG849" s="72" t="s">
        <v>196</v>
      </c>
      <c r="BH849" s="72" t="s">
        <v>176</v>
      </c>
      <c r="BI849" s="81" t="str">
        <f t="shared" si="55"/>
        <v xml:space="preserve">Turbidity </v>
      </c>
      <c r="BJ849" s="72" t="s">
        <v>191</v>
      </c>
      <c r="BN849">
        <v>65</v>
      </c>
      <c r="BO849">
        <v>24</v>
      </c>
      <c r="BP849" s="72" t="s">
        <v>194</v>
      </c>
      <c r="BR849" s="72" t="s">
        <v>194</v>
      </c>
      <c r="BT849">
        <v>40</v>
      </c>
      <c r="BU849">
        <v>3</v>
      </c>
      <c r="BV849" s="72" t="s">
        <v>194</v>
      </c>
      <c r="BW849" s="72" t="s">
        <v>227</v>
      </c>
      <c r="BX849" t="s">
        <v>8061</v>
      </c>
    </row>
    <row r="850" spans="1:76" x14ac:dyDescent="0.45">
      <c r="A850" t="s">
        <v>8062</v>
      </c>
      <c r="B850" t="s">
        <v>176</v>
      </c>
      <c r="C850" t="s">
        <v>663</v>
      </c>
      <c r="D850" t="s">
        <v>8063</v>
      </c>
      <c r="E850" t="s">
        <v>8064</v>
      </c>
      <c r="F850" t="s">
        <v>3296</v>
      </c>
      <c r="G850">
        <v>9</v>
      </c>
      <c r="H850" s="72" t="s">
        <v>7648</v>
      </c>
      <c r="I850" s="72" t="s">
        <v>182</v>
      </c>
      <c r="J850" s="72" t="s">
        <v>183</v>
      </c>
      <c r="K850" s="72" t="s">
        <v>4744</v>
      </c>
      <c r="L850" s="72" t="s">
        <v>4744</v>
      </c>
      <c r="M850" s="72" t="s">
        <v>4432</v>
      </c>
      <c r="N850" s="72"/>
      <c r="O850" s="72"/>
      <c r="P850" s="72" t="s">
        <v>8065</v>
      </c>
      <c r="Q850" s="72" t="s">
        <v>8066</v>
      </c>
      <c r="R850" s="72" t="s">
        <v>1174</v>
      </c>
      <c r="S850" s="72" t="s">
        <v>8067</v>
      </c>
      <c r="T850" s="72" t="s">
        <v>4432</v>
      </c>
      <c r="U850" s="72" t="s">
        <v>190</v>
      </c>
      <c r="V850" s="72" t="s">
        <v>176</v>
      </c>
      <c r="W850">
        <v>510</v>
      </c>
      <c r="X850">
        <v>204</v>
      </c>
      <c r="Y850">
        <v>306</v>
      </c>
      <c r="Z850">
        <v>510</v>
      </c>
      <c r="AA850">
        <v>510</v>
      </c>
      <c r="AB850">
        <v>0</v>
      </c>
      <c r="AC850" s="72" t="s">
        <v>191</v>
      </c>
      <c r="AD850" s="72" t="s">
        <v>192</v>
      </c>
      <c r="AE850" s="72" t="s">
        <v>176</v>
      </c>
      <c r="AF850" s="81" t="str">
        <f t="shared" si="52"/>
        <v>Afridev Handpump</v>
      </c>
      <c r="AG850" s="72" t="s">
        <v>193</v>
      </c>
      <c r="AH850" s="72" t="s">
        <v>191</v>
      </c>
      <c r="AI850" s="72" t="s">
        <v>16432</v>
      </c>
      <c r="AL850" t="str">
        <f t="shared" si="53"/>
        <v>Protected</v>
      </c>
      <c r="AM850">
        <v>2016</v>
      </c>
      <c r="AN850" s="72" t="s">
        <v>191</v>
      </c>
      <c r="AQ850" t="str">
        <f t="shared" si="54"/>
        <v xml:space="preserve">Normal </v>
      </c>
      <c r="AR850" s="72" t="s">
        <v>194</v>
      </c>
      <c r="AU850" s="72" t="s">
        <v>195</v>
      </c>
      <c r="AV850" s="72" t="s">
        <v>194</v>
      </c>
      <c r="AY850" s="72" t="s">
        <v>191</v>
      </c>
      <c r="AZ850">
        <v>242</v>
      </c>
      <c r="BA850" s="72" t="s">
        <v>93</v>
      </c>
      <c r="BB850" s="72" t="s">
        <v>194</v>
      </c>
      <c r="BD850" s="72" t="s">
        <v>191</v>
      </c>
      <c r="BE850" s="73">
        <v>0.34</v>
      </c>
      <c r="BF850" s="72" t="s">
        <v>191</v>
      </c>
      <c r="BG850" s="72" t="s">
        <v>196</v>
      </c>
      <c r="BH850" s="72" t="s">
        <v>176</v>
      </c>
      <c r="BI850" s="81" t="str">
        <f t="shared" si="55"/>
        <v xml:space="preserve">Turbidity </v>
      </c>
      <c r="BJ850" s="72" t="s">
        <v>191</v>
      </c>
      <c r="BN850">
        <v>62</v>
      </c>
      <c r="BO850">
        <v>18</v>
      </c>
      <c r="BP850" s="72" t="s">
        <v>194</v>
      </c>
      <c r="BR850" s="72" t="s">
        <v>194</v>
      </c>
      <c r="BT850">
        <v>20</v>
      </c>
      <c r="BU850">
        <v>4</v>
      </c>
      <c r="BV850" s="72" t="s">
        <v>194</v>
      </c>
      <c r="BW850" s="72" t="s">
        <v>197</v>
      </c>
      <c r="BX850" t="s">
        <v>8068</v>
      </c>
    </row>
    <row r="851" spans="1:76" x14ac:dyDescent="0.45">
      <c r="A851" t="s">
        <v>8069</v>
      </c>
      <c r="B851" t="s">
        <v>176</v>
      </c>
      <c r="C851" t="s">
        <v>216</v>
      </c>
      <c r="D851" t="s">
        <v>8070</v>
      </c>
      <c r="E851" t="s">
        <v>8071</v>
      </c>
      <c r="F851" t="s">
        <v>8072</v>
      </c>
      <c r="G851">
        <v>9</v>
      </c>
      <c r="H851" s="72" t="s">
        <v>7648</v>
      </c>
      <c r="I851" s="72" t="s">
        <v>182</v>
      </c>
      <c r="J851" s="72" t="s">
        <v>183</v>
      </c>
      <c r="K851" s="72" t="s">
        <v>825</v>
      </c>
      <c r="L851" s="72" t="s">
        <v>7730</v>
      </c>
      <c r="M851" s="72" t="s">
        <v>8073</v>
      </c>
      <c r="N851" s="72"/>
      <c r="O851" s="72"/>
      <c r="P851" s="72" t="s">
        <v>8074</v>
      </c>
      <c r="Q851" s="72" t="s">
        <v>8075</v>
      </c>
      <c r="R851" s="72" t="s">
        <v>1012</v>
      </c>
      <c r="S851" s="72" t="s">
        <v>8076</v>
      </c>
      <c r="T851" s="72" t="s">
        <v>8077</v>
      </c>
      <c r="U851" s="72" t="s">
        <v>251</v>
      </c>
      <c r="V851" s="72" t="s">
        <v>176</v>
      </c>
      <c r="W851">
        <v>75</v>
      </c>
      <c r="X851">
        <v>75</v>
      </c>
      <c r="Y851">
        <v>0</v>
      </c>
      <c r="Z851">
        <v>475</v>
      </c>
      <c r="AA851">
        <v>475</v>
      </c>
      <c r="AB851">
        <v>0</v>
      </c>
      <c r="AC851" s="72" t="s">
        <v>191</v>
      </c>
      <c r="AD851" s="72" t="s">
        <v>192</v>
      </c>
      <c r="AE851" s="72" t="s">
        <v>176</v>
      </c>
      <c r="AF851" s="81" t="str">
        <f t="shared" si="52"/>
        <v>Afridev Handpump</v>
      </c>
      <c r="AG851" s="72" t="s">
        <v>193</v>
      </c>
      <c r="AH851" s="72" t="s">
        <v>191</v>
      </c>
      <c r="AI851" s="72" t="s">
        <v>16432</v>
      </c>
      <c r="AL851" t="str">
        <f t="shared" si="53"/>
        <v>Protected</v>
      </c>
      <c r="AM851">
        <v>1992</v>
      </c>
      <c r="AN851" s="72" t="s">
        <v>191</v>
      </c>
      <c r="AQ851" t="str">
        <f t="shared" si="54"/>
        <v xml:space="preserve">Poor </v>
      </c>
      <c r="AR851" s="72" t="s">
        <v>194</v>
      </c>
      <c r="AU851" s="72" t="s">
        <v>195</v>
      </c>
      <c r="AV851" s="72" t="s">
        <v>194</v>
      </c>
      <c r="AY851" s="72" t="s">
        <v>191</v>
      </c>
      <c r="AZ851">
        <v>951</v>
      </c>
      <c r="BA851" s="72" t="s">
        <v>93</v>
      </c>
      <c r="BB851" s="72" t="s">
        <v>194</v>
      </c>
      <c r="BD851" s="72" t="s">
        <v>191</v>
      </c>
      <c r="BE851" s="73">
        <v>0.78</v>
      </c>
      <c r="BF851" s="72" t="s">
        <v>191</v>
      </c>
      <c r="BG851" s="72" t="s">
        <v>196</v>
      </c>
      <c r="BH851" s="72" t="s">
        <v>176</v>
      </c>
      <c r="BI851" s="81" t="str">
        <f t="shared" si="55"/>
        <v xml:space="preserve">Turbidity </v>
      </c>
      <c r="BJ851" s="72" t="s">
        <v>191</v>
      </c>
      <c r="BN851">
        <v>70</v>
      </c>
      <c r="BO851">
        <v>24</v>
      </c>
      <c r="BP851" s="72" t="s">
        <v>194</v>
      </c>
      <c r="BR851" s="72" t="s">
        <v>194</v>
      </c>
      <c r="BT851">
        <v>20</v>
      </c>
      <c r="BU851">
        <v>5</v>
      </c>
      <c r="BV851" s="72" t="s">
        <v>191</v>
      </c>
      <c r="BW851" s="72" t="s">
        <v>227</v>
      </c>
      <c r="BX851" t="s">
        <v>8078</v>
      </c>
    </row>
    <row r="852" spans="1:76" x14ac:dyDescent="0.45">
      <c r="A852" t="s">
        <v>8079</v>
      </c>
      <c r="B852" t="s">
        <v>176</v>
      </c>
      <c r="C852" t="s">
        <v>230</v>
      </c>
      <c r="D852" t="s">
        <v>8080</v>
      </c>
      <c r="E852" t="s">
        <v>8081</v>
      </c>
      <c r="F852" t="s">
        <v>8082</v>
      </c>
      <c r="G852">
        <v>9</v>
      </c>
      <c r="H852" s="72" t="s">
        <v>7648</v>
      </c>
      <c r="I852" s="72" t="s">
        <v>182</v>
      </c>
      <c r="J852" s="72" t="s">
        <v>183</v>
      </c>
      <c r="K852" s="72" t="s">
        <v>825</v>
      </c>
      <c r="L852" s="72" t="s">
        <v>7730</v>
      </c>
      <c r="M852" s="72" t="s">
        <v>8004</v>
      </c>
      <c r="N852" s="72"/>
      <c r="O852" s="72"/>
      <c r="P852" s="72" t="s">
        <v>8083</v>
      </c>
      <c r="Q852" s="72" t="s">
        <v>8084</v>
      </c>
      <c r="R852" s="72" t="s">
        <v>3981</v>
      </c>
      <c r="S852" s="72" t="s">
        <v>8085</v>
      </c>
      <c r="T852" s="72" t="s">
        <v>8086</v>
      </c>
      <c r="U852" s="72" t="s">
        <v>176</v>
      </c>
      <c r="V852" s="72"/>
      <c r="W852">
        <v>205</v>
      </c>
      <c r="X852">
        <v>189</v>
      </c>
      <c r="Y852">
        <v>16</v>
      </c>
      <c r="Z852">
        <v>80</v>
      </c>
      <c r="AA852">
        <v>945</v>
      </c>
      <c r="AB852">
        <v>80</v>
      </c>
      <c r="AC852" s="72" t="s">
        <v>194</v>
      </c>
      <c r="AF852" s="81" t="str">
        <f t="shared" si="52"/>
        <v/>
      </c>
      <c r="AJ852" s="72" t="s">
        <v>424</v>
      </c>
      <c r="AK852" s="72" t="s">
        <v>176</v>
      </c>
      <c r="AL852" t="str">
        <f t="shared" si="53"/>
        <v>Unprotected Spring</v>
      </c>
      <c r="AQ852" t="str">
        <f t="shared" si="54"/>
        <v xml:space="preserve"> </v>
      </c>
      <c r="BE852"/>
      <c r="BI852" s="81" t="str">
        <f t="shared" si="55"/>
        <v xml:space="preserve"> </v>
      </c>
      <c r="BX852" t="s">
        <v>8087</v>
      </c>
    </row>
    <row r="853" spans="1:76" x14ac:dyDescent="0.45">
      <c r="A853" t="s">
        <v>8088</v>
      </c>
      <c r="B853" t="s">
        <v>176</v>
      </c>
      <c r="C853" t="s">
        <v>284</v>
      </c>
      <c r="D853" t="s">
        <v>8089</v>
      </c>
      <c r="E853" t="s">
        <v>8090</v>
      </c>
      <c r="F853" t="s">
        <v>2191</v>
      </c>
      <c r="G853">
        <v>9</v>
      </c>
      <c r="H853" s="72" t="s">
        <v>7648</v>
      </c>
      <c r="I853" s="72" t="s">
        <v>182</v>
      </c>
      <c r="J853" s="72" t="s">
        <v>183</v>
      </c>
      <c r="K853" s="72" t="s">
        <v>4732</v>
      </c>
      <c r="L853" s="72" t="s">
        <v>7122</v>
      </c>
      <c r="M853" s="72" t="s">
        <v>8091</v>
      </c>
      <c r="N853" s="72"/>
      <c r="O853" s="72"/>
      <c r="P853" s="72" t="s">
        <v>8092</v>
      </c>
      <c r="Q853" s="72" t="s">
        <v>8093</v>
      </c>
      <c r="R853" s="72" t="s">
        <v>1826</v>
      </c>
      <c r="S853" s="72" t="s">
        <v>8094</v>
      </c>
      <c r="T853" s="72" t="s">
        <v>8095</v>
      </c>
      <c r="U853" s="72" t="s">
        <v>226</v>
      </c>
      <c r="V853" s="72" t="s">
        <v>176</v>
      </c>
      <c r="W853">
        <v>270</v>
      </c>
      <c r="X853">
        <v>270</v>
      </c>
      <c r="Y853">
        <v>0</v>
      </c>
      <c r="Z853">
        <v>0</v>
      </c>
      <c r="AA853">
        <v>270</v>
      </c>
      <c r="AB853">
        <v>0</v>
      </c>
      <c r="AC853" s="72" t="s">
        <v>191</v>
      </c>
      <c r="AD853" s="72" t="s">
        <v>192</v>
      </c>
      <c r="AE853" s="72" t="s">
        <v>176</v>
      </c>
      <c r="AF853" s="81" t="str">
        <f t="shared" si="52"/>
        <v>Afridev Handpump</v>
      </c>
      <c r="AG853" s="72" t="s">
        <v>193</v>
      </c>
      <c r="AH853" s="72" t="s">
        <v>191</v>
      </c>
      <c r="AI853" s="72" t="s">
        <v>16432</v>
      </c>
      <c r="AL853" t="str">
        <f t="shared" si="53"/>
        <v>Protected</v>
      </c>
      <c r="AM853">
        <v>2000</v>
      </c>
      <c r="AN853" s="72" t="s">
        <v>194</v>
      </c>
      <c r="AO853" s="72" t="s">
        <v>549</v>
      </c>
      <c r="AP853" s="72" t="s">
        <v>176</v>
      </c>
      <c r="AQ853" t="str">
        <f t="shared" si="54"/>
        <v>Does not function Non functioning water point</v>
      </c>
      <c r="AR853" s="72" t="s">
        <v>194</v>
      </c>
      <c r="AU853" s="72" t="s">
        <v>194</v>
      </c>
      <c r="AV853" s="72" t="s">
        <v>194</v>
      </c>
      <c r="AY853" s="72" t="s">
        <v>194</v>
      </c>
      <c r="BB853" s="72" t="s">
        <v>194</v>
      </c>
      <c r="BD853" s="72" t="s">
        <v>194</v>
      </c>
      <c r="BE853"/>
      <c r="BF853" s="72" t="s">
        <v>381</v>
      </c>
      <c r="BG853" s="80" t="s">
        <v>196</v>
      </c>
      <c r="BI853" s="81" t="str">
        <f t="shared" si="55"/>
        <v xml:space="preserve">Turbidity </v>
      </c>
      <c r="BN853">
        <v>0</v>
      </c>
      <c r="BO853">
        <v>0</v>
      </c>
      <c r="BP853" s="72" t="s">
        <v>194</v>
      </c>
      <c r="BR853" s="72" t="s">
        <v>194</v>
      </c>
      <c r="BT853">
        <v>0</v>
      </c>
      <c r="BU853">
        <v>0</v>
      </c>
      <c r="BV853" s="72" t="s">
        <v>194</v>
      </c>
      <c r="BW853" s="72" t="s">
        <v>550</v>
      </c>
      <c r="BX853" t="s">
        <v>8096</v>
      </c>
    </row>
    <row r="854" spans="1:76" x14ac:dyDescent="0.45">
      <c r="A854" t="s">
        <v>8097</v>
      </c>
      <c r="B854" t="s">
        <v>176</v>
      </c>
      <c r="C854" t="s">
        <v>284</v>
      </c>
      <c r="D854" t="s">
        <v>8098</v>
      </c>
      <c r="E854" t="s">
        <v>8099</v>
      </c>
      <c r="F854" t="s">
        <v>1823</v>
      </c>
      <c r="G854">
        <v>9</v>
      </c>
      <c r="H854" s="72" t="s">
        <v>7648</v>
      </c>
      <c r="I854" s="72" t="s">
        <v>182</v>
      </c>
      <c r="J854" s="72" t="s">
        <v>183</v>
      </c>
      <c r="K854" s="72" t="s">
        <v>4732</v>
      </c>
      <c r="L854" s="72" t="s">
        <v>7122</v>
      </c>
      <c r="M854" s="72" t="s">
        <v>8091</v>
      </c>
      <c r="N854" s="72"/>
      <c r="O854" s="72"/>
      <c r="P854" s="72" t="s">
        <v>8100</v>
      </c>
      <c r="Q854" s="72" t="s">
        <v>8101</v>
      </c>
      <c r="R854" s="72" t="s">
        <v>1375</v>
      </c>
      <c r="S854" s="72" t="s">
        <v>8102</v>
      </c>
      <c r="T854" s="72" t="s">
        <v>8103</v>
      </c>
      <c r="U854" s="72" t="s">
        <v>251</v>
      </c>
      <c r="V854" s="72" t="s">
        <v>176</v>
      </c>
      <c r="W854">
        <v>270</v>
      </c>
      <c r="X854">
        <v>270</v>
      </c>
      <c r="Y854">
        <v>0</v>
      </c>
      <c r="Z854">
        <v>1350</v>
      </c>
      <c r="AA854">
        <v>1350</v>
      </c>
      <c r="AB854">
        <v>0</v>
      </c>
      <c r="AC854" s="72" t="s">
        <v>191</v>
      </c>
      <c r="AD854" s="72" t="s">
        <v>192</v>
      </c>
      <c r="AE854" s="72" t="s">
        <v>176</v>
      </c>
      <c r="AF854" s="81" t="str">
        <f t="shared" si="52"/>
        <v>Afridev Handpump</v>
      </c>
      <c r="AG854" s="72" t="s">
        <v>193</v>
      </c>
      <c r="AH854" s="72" t="s">
        <v>191</v>
      </c>
      <c r="AI854" s="72" t="s">
        <v>16432</v>
      </c>
      <c r="AL854" t="str">
        <f t="shared" si="53"/>
        <v>Protected</v>
      </c>
      <c r="AM854">
        <v>2016</v>
      </c>
      <c r="AN854" s="72" t="s">
        <v>191</v>
      </c>
      <c r="AQ854" t="str">
        <f t="shared" si="54"/>
        <v xml:space="preserve">Normal </v>
      </c>
      <c r="AR854" s="72" t="s">
        <v>194</v>
      </c>
      <c r="AU854" s="72" t="s">
        <v>195</v>
      </c>
      <c r="AV854" s="72" t="s">
        <v>194</v>
      </c>
      <c r="AY854" s="72" t="s">
        <v>191</v>
      </c>
      <c r="AZ854">
        <v>1944</v>
      </c>
      <c r="BA854" s="72" t="s">
        <v>93</v>
      </c>
      <c r="BB854" s="72" t="s">
        <v>194</v>
      </c>
      <c r="BD854" s="72" t="s">
        <v>194</v>
      </c>
      <c r="BF854" s="72" t="s">
        <v>381</v>
      </c>
      <c r="BG854" s="80" t="s">
        <v>196</v>
      </c>
      <c r="BI854" s="81" t="str">
        <f t="shared" si="55"/>
        <v xml:space="preserve">Turbidity </v>
      </c>
      <c r="BN854">
        <v>40</v>
      </c>
      <c r="BO854">
        <v>24</v>
      </c>
      <c r="BP854" s="72" t="s">
        <v>194</v>
      </c>
      <c r="BR854" s="72" t="s">
        <v>194</v>
      </c>
      <c r="BT854">
        <v>48</v>
      </c>
      <c r="BU854">
        <v>5</v>
      </c>
      <c r="BV854" s="72" t="s">
        <v>191</v>
      </c>
      <c r="BW854" s="72" t="s">
        <v>197</v>
      </c>
      <c r="BX854" t="s">
        <v>8104</v>
      </c>
    </row>
    <row r="855" spans="1:76" x14ac:dyDescent="0.45">
      <c r="A855" t="s">
        <v>8105</v>
      </c>
      <c r="B855" t="s">
        <v>176</v>
      </c>
      <c r="C855" t="s">
        <v>254</v>
      </c>
      <c r="D855" t="s">
        <v>8106</v>
      </c>
      <c r="E855" t="s">
        <v>8107</v>
      </c>
      <c r="F855" t="s">
        <v>8108</v>
      </c>
      <c r="G855">
        <v>9</v>
      </c>
      <c r="H855" s="72" t="s">
        <v>7648</v>
      </c>
      <c r="I855" s="72" t="s">
        <v>182</v>
      </c>
      <c r="J855" s="72" t="s">
        <v>183</v>
      </c>
      <c r="K855" s="72" t="s">
        <v>4888</v>
      </c>
      <c r="L855" s="72" t="s">
        <v>7710</v>
      </c>
      <c r="M855" s="72" t="s">
        <v>8109</v>
      </c>
      <c r="N855" s="72"/>
      <c r="O855" s="72"/>
      <c r="P855" s="72" t="s">
        <v>8110</v>
      </c>
      <c r="Q855" s="72" t="s">
        <v>8111</v>
      </c>
      <c r="R855" s="72" t="s">
        <v>5133</v>
      </c>
      <c r="S855" s="72" t="s">
        <v>8112</v>
      </c>
      <c r="T855" s="72" t="s">
        <v>8113</v>
      </c>
      <c r="U855" s="72" t="s">
        <v>226</v>
      </c>
      <c r="V855" s="72" t="s">
        <v>176</v>
      </c>
      <c r="W855">
        <v>15</v>
      </c>
      <c r="X855">
        <v>15</v>
      </c>
      <c r="Y855">
        <v>0</v>
      </c>
      <c r="Z855">
        <v>75</v>
      </c>
      <c r="AA855">
        <v>75</v>
      </c>
      <c r="AB855">
        <v>0</v>
      </c>
      <c r="AC855" s="72" t="s">
        <v>191</v>
      </c>
      <c r="AD855" s="72" t="s">
        <v>192</v>
      </c>
      <c r="AE855" s="72" t="s">
        <v>176</v>
      </c>
      <c r="AF855" s="81" t="str">
        <f t="shared" si="52"/>
        <v>Afridev Handpump</v>
      </c>
      <c r="AG855" s="72" t="s">
        <v>193</v>
      </c>
      <c r="AH855" s="72" t="s">
        <v>191</v>
      </c>
      <c r="AI855" s="72" t="s">
        <v>16432</v>
      </c>
      <c r="AL855" t="str">
        <f t="shared" si="53"/>
        <v>Protected</v>
      </c>
      <c r="AM855">
        <v>2009</v>
      </c>
      <c r="AN855" s="72" t="s">
        <v>191</v>
      </c>
      <c r="AQ855" t="str">
        <f t="shared" si="54"/>
        <v xml:space="preserve">Normal </v>
      </c>
      <c r="AR855" s="72" t="s">
        <v>194</v>
      </c>
      <c r="AU855" s="72" t="s">
        <v>195</v>
      </c>
      <c r="AV855" s="72" t="s">
        <v>194</v>
      </c>
      <c r="AY855" s="72" t="s">
        <v>191</v>
      </c>
      <c r="AZ855">
        <v>1236</v>
      </c>
      <c r="BA855" s="72" t="s">
        <v>93</v>
      </c>
      <c r="BB855" s="72" t="s">
        <v>194</v>
      </c>
      <c r="BD855" s="72" t="s">
        <v>191</v>
      </c>
      <c r="BE855" s="73">
        <v>0.39</v>
      </c>
      <c r="BF855" s="72" t="s">
        <v>191</v>
      </c>
      <c r="BG855" s="72" t="s">
        <v>196</v>
      </c>
      <c r="BH855" s="72" t="s">
        <v>176</v>
      </c>
      <c r="BI855" s="81" t="str">
        <f t="shared" si="55"/>
        <v xml:space="preserve">Turbidity </v>
      </c>
      <c r="BJ855" s="72" t="s">
        <v>191</v>
      </c>
      <c r="BN855">
        <v>81</v>
      </c>
      <c r="BO855">
        <v>24</v>
      </c>
      <c r="BP855" s="72" t="s">
        <v>194</v>
      </c>
      <c r="BR855" s="72" t="s">
        <v>194</v>
      </c>
      <c r="BT855">
        <v>20</v>
      </c>
      <c r="BU855">
        <v>6</v>
      </c>
      <c r="BV855" s="72" t="s">
        <v>191</v>
      </c>
      <c r="BW855" s="72" t="s">
        <v>197</v>
      </c>
      <c r="BX855" t="s">
        <v>8114</v>
      </c>
    </row>
    <row r="856" spans="1:76" x14ac:dyDescent="0.45">
      <c r="A856" t="s">
        <v>8115</v>
      </c>
      <c r="B856" t="s">
        <v>176</v>
      </c>
      <c r="C856" t="s">
        <v>284</v>
      </c>
      <c r="D856" t="s">
        <v>8116</v>
      </c>
      <c r="E856" t="s">
        <v>8117</v>
      </c>
      <c r="F856" t="s">
        <v>2424</v>
      </c>
      <c r="G856">
        <v>9</v>
      </c>
      <c r="H856" s="72" t="s">
        <v>7648</v>
      </c>
      <c r="I856" s="72" t="s">
        <v>182</v>
      </c>
      <c r="J856" s="72" t="s">
        <v>183</v>
      </c>
      <c r="K856" s="72" t="s">
        <v>4732</v>
      </c>
      <c r="L856" s="72" t="s">
        <v>7122</v>
      </c>
      <c r="M856" s="72" t="s">
        <v>8118</v>
      </c>
      <c r="N856" s="72"/>
      <c r="O856" s="72"/>
      <c r="P856" s="72" t="s">
        <v>8119</v>
      </c>
      <c r="Q856" s="72" t="s">
        <v>8120</v>
      </c>
      <c r="R856" s="72" t="s">
        <v>2591</v>
      </c>
      <c r="S856" s="72" t="s">
        <v>8121</v>
      </c>
      <c r="T856" s="72" t="s">
        <v>8122</v>
      </c>
      <c r="U856" s="72" t="s">
        <v>251</v>
      </c>
      <c r="V856" s="72" t="s">
        <v>176</v>
      </c>
      <c r="W856">
        <v>273</v>
      </c>
      <c r="X856">
        <v>273</v>
      </c>
      <c r="Y856">
        <v>0</v>
      </c>
      <c r="Z856">
        <v>1365</v>
      </c>
      <c r="AA856">
        <v>1365</v>
      </c>
      <c r="AB856">
        <v>0</v>
      </c>
      <c r="AC856" s="72" t="s">
        <v>191</v>
      </c>
      <c r="AD856" s="72" t="s">
        <v>192</v>
      </c>
      <c r="AE856" s="72" t="s">
        <v>176</v>
      </c>
      <c r="AF856" s="81" t="str">
        <f t="shared" si="52"/>
        <v>Afridev Handpump</v>
      </c>
      <c r="AG856" s="72" t="s">
        <v>193</v>
      </c>
      <c r="AH856" s="72" t="s">
        <v>191</v>
      </c>
      <c r="AI856" s="72" t="s">
        <v>16432</v>
      </c>
      <c r="AL856" t="str">
        <f t="shared" si="53"/>
        <v>Protected</v>
      </c>
      <c r="AM856">
        <v>2001</v>
      </c>
      <c r="AN856" s="72" t="s">
        <v>191</v>
      </c>
      <c r="AQ856" t="str">
        <f t="shared" si="54"/>
        <v xml:space="preserve">Poor </v>
      </c>
      <c r="AR856" s="72" t="s">
        <v>191</v>
      </c>
      <c r="AS856">
        <v>6</v>
      </c>
      <c r="AT856">
        <v>365</v>
      </c>
      <c r="AU856" s="72" t="s">
        <v>195</v>
      </c>
      <c r="AV856" s="72" t="s">
        <v>194</v>
      </c>
      <c r="AY856" s="72" t="s">
        <v>191</v>
      </c>
      <c r="AZ856">
        <v>1945</v>
      </c>
      <c r="BA856" s="72" t="s">
        <v>93</v>
      </c>
      <c r="BB856" s="72" t="s">
        <v>194</v>
      </c>
      <c r="BD856" s="72" t="s">
        <v>194</v>
      </c>
      <c r="BF856" s="72" t="s">
        <v>194</v>
      </c>
      <c r="BG856" s="80" t="s">
        <v>196</v>
      </c>
      <c r="BI856" s="81" t="str">
        <f t="shared" si="55"/>
        <v xml:space="preserve">Turbidity </v>
      </c>
      <c r="BN856">
        <v>80</v>
      </c>
      <c r="BO856">
        <v>24</v>
      </c>
      <c r="BP856" s="72" t="s">
        <v>194</v>
      </c>
      <c r="BR856" s="72" t="s">
        <v>194</v>
      </c>
      <c r="BT856">
        <v>40</v>
      </c>
      <c r="BU856">
        <v>6</v>
      </c>
      <c r="BV856" s="72" t="s">
        <v>191</v>
      </c>
      <c r="BW856" s="72" t="s">
        <v>227</v>
      </c>
      <c r="BX856" t="s">
        <v>8123</v>
      </c>
    </row>
    <row r="857" spans="1:76" x14ac:dyDescent="0.45">
      <c r="A857" t="s">
        <v>8124</v>
      </c>
      <c r="B857" t="s">
        <v>176</v>
      </c>
      <c r="C857" t="s">
        <v>736</v>
      </c>
      <c r="D857" t="s">
        <v>8125</v>
      </c>
      <c r="E857" t="s">
        <v>8126</v>
      </c>
      <c r="F857" t="s">
        <v>3057</v>
      </c>
      <c r="G857">
        <v>9</v>
      </c>
      <c r="H857" s="72" t="s">
        <v>7648</v>
      </c>
      <c r="I857" s="72" t="s">
        <v>182</v>
      </c>
      <c r="J857" s="72" t="s">
        <v>183</v>
      </c>
      <c r="K857" s="72" t="s">
        <v>4744</v>
      </c>
      <c r="L857" s="72" t="s">
        <v>4744</v>
      </c>
      <c r="M857" s="72" t="s">
        <v>6295</v>
      </c>
      <c r="N857" s="72"/>
      <c r="O857" s="72"/>
      <c r="P857" s="72" t="s">
        <v>8127</v>
      </c>
      <c r="Q857" s="72" t="s">
        <v>8128</v>
      </c>
      <c r="R857" s="72" t="s">
        <v>248</v>
      </c>
      <c r="S857" s="72" t="s">
        <v>8129</v>
      </c>
      <c r="T857" s="72" t="s">
        <v>8130</v>
      </c>
      <c r="U857" s="72" t="s">
        <v>226</v>
      </c>
      <c r="V857" s="72" t="s">
        <v>176</v>
      </c>
      <c r="W857">
        <v>55</v>
      </c>
      <c r="X857">
        <v>55</v>
      </c>
      <c r="Y857">
        <v>20</v>
      </c>
      <c r="Z857">
        <v>1150</v>
      </c>
      <c r="AA857">
        <v>1150</v>
      </c>
      <c r="AB857">
        <v>275</v>
      </c>
      <c r="AC857" s="72" t="s">
        <v>191</v>
      </c>
      <c r="AD857" s="72" t="s">
        <v>192</v>
      </c>
      <c r="AE857" s="72" t="s">
        <v>176</v>
      </c>
      <c r="AF857" s="81" t="str">
        <f t="shared" si="52"/>
        <v>Afridev Handpump</v>
      </c>
      <c r="AG857" s="72" t="s">
        <v>193</v>
      </c>
      <c r="AH857" s="72" t="s">
        <v>191</v>
      </c>
      <c r="AI857" s="72" t="s">
        <v>16432</v>
      </c>
      <c r="AL857" t="str">
        <f t="shared" si="53"/>
        <v>Protected</v>
      </c>
      <c r="AM857">
        <v>2004</v>
      </c>
      <c r="AN857" s="72" t="s">
        <v>191</v>
      </c>
      <c r="AQ857" t="str">
        <f t="shared" si="54"/>
        <v xml:space="preserve">Poor </v>
      </c>
      <c r="AR857" s="72" t="s">
        <v>191</v>
      </c>
      <c r="AS857">
        <v>2</v>
      </c>
      <c r="AT857">
        <v>7</v>
      </c>
      <c r="AU857" s="72" t="s">
        <v>195</v>
      </c>
      <c r="AV857" s="72" t="s">
        <v>194</v>
      </c>
      <c r="AY857" s="72" t="s">
        <v>191</v>
      </c>
      <c r="AZ857">
        <v>536</v>
      </c>
      <c r="BA857" s="72" t="s">
        <v>93</v>
      </c>
      <c r="BB857" s="72" t="s">
        <v>194</v>
      </c>
      <c r="BD857" s="72" t="s">
        <v>191</v>
      </c>
      <c r="BE857" s="73">
        <v>3.1</v>
      </c>
      <c r="BF857" s="72" t="s">
        <v>191</v>
      </c>
      <c r="BG857" s="72" t="s">
        <v>196</v>
      </c>
      <c r="BH857" s="72" t="s">
        <v>176</v>
      </c>
      <c r="BI857" s="81" t="str">
        <f t="shared" si="55"/>
        <v xml:space="preserve">Turbidity </v>
      </c>
      <c r="BJ857" s="72" t="s">
        <v>191</v>
      </c>
      <c r="BN857">
        <v>47</v>
      </c>
      <c r="BO857">
        <v>24</v>
      </c>
      <c r="BP857" s="72" t="s">
        <v>194</v>
      </c>
      <c r="BR857" s="72" t="s">
        <v>194</v>
      </c>
      <c r="BT857">
        <v>60</v>
      </c>
      <c r="BU857">
        <v>180</v>
      </c>
      <c r="BV857" s="72" t="s">
        <v>191</v>
      </c>
      <c r="BW857" s="72" t="s">
        <v>227</v>
      </c>
      <c r="BX857" t="s">
        <v>8131</v>
      </c>
    </row>
    <row r="858" spans="1:76" x14ac:dyDescent="0.45">
      <c r="A858" t="s">
        <v>8132</v>
      </c>
      <c r="B858" t="s">
        <v>176</v>
      </c>
      <c r="C858" t="s">
        <v>254</v>
      </c>
      <c r="D858" t="s">
        <v>8133</v>
      </c>
      <c r="E858" t="s">
        <v>8134</v>
      </c>
      <c r="F858" t="s">
        <v>8135</v>
      </c>
      <c r="G858">
        <v>9</v>
      </c>
      <c r="H858" s="72" t="s">
        <v>7648</v>
      </c>
      <c r="I858" s="72" t="s">
        <v>182</v>
      </c>
      <c r="J858" s="72" t="s">
        <v>183</v>
      </c>
      <c r="K858" s="72" t="s">
        <v>4888</v>
      </c>
      <c r="L858" s="72" t="s">
        <v>7710</v>
      </c>
      <c r="M858" s="72" t="s">
        <v>8109</v>
      </c>
      <c r="N858" s="72"/>
      <c r="O858" s="72"/>
      <c r="P858" s="72" t="s">
        <v>8136</v>
      </c>
      <c r="Q858" s="72" t="s">
        <v>8137</v>
      </c>
      <c r="R858" s="72" t="s">
        <v>4600</v>
      </c>
      <c r="S858" s="72" t="s">
        <v>8138</v>
      </c>
      <c r="T858" s="72" t="s">
        <v>8139</v>
      </c>
      <c r="U858" s="72" t="s">
        <v>226</v>
      </c>
      <c r="V858" s="72" t="s">
        <v>176</v>
      </c>
      <c r="W858">
        <v>90</v>
      </c>
      <c r="X858">
        <v>90</v>
      </c>
      <c r="Y858">
        <v>0</v>
      </c>
      <c r="Z858">
        <v>160</v>
      </c>
      <c r="AA858">
        <v>450</v>
      </c>
      <c r="AB858">
        <v>0</v>
      </c>
      <c r="AC858" s="72" t="s">
        <v>191</v>
      </c>
      <c r="AD858" s="72" t="s">
        <v>192</v>
      </c>
      <c r="AE858" s="72" t="s">
        <v>176</v>
      </c>
      <c r="AF858" s="81" t="str">
        <f t="shared" si="52"/>
        <v>Afridev Handpump</v>
      </c>
      <c r="AG858" s="72" t="s">
        <v>193</v>
      </c>
      <c r="AH858" s="72" t="s">
        <v>191</v>
      </c>
      <c r="AI858" s="72" t="s">
        <v>16432</v>
      </c>
      <c r="AL858" t="str">
        <f t="shared" si="53"/>
        <v>Protected</v>
      </c>
      <c r="AM858">
        <v>2014</v>
      </c>
      <c r="AN858" s="72" t="s">
        <v>191</v>
      </c>
      <c r="AQ858" t="str">
        <f t="shared" si="54"/>
        <v xml:space="preserve">Normal </v>
      </c>
      <c r="AR858" s="72" t="s">
        <v>194</v>
      </c>
      <c r="AU858" s="72" t="s">
        <v>195</v>
      </c>
      <c r="AV858" s="72" t="s">
        <v>194</v>
      </c>
      <c r="AY858" s="72" t="s">
        <v>191</v>
      </c>
      <c r="AZ858">
        <v>1238</v>
      </c>
      <c r="BA858" s="72" t="s">
        <v>93</v>
      </c>
      <c r="BB858" s="72" t="s">
        <v>194</v>
      </c>
      <c r="BD858" s="72" t="s">
        <v>191</v>
      </c>
      <c r="BE858" s="73">
        <v>0.91</v>
      </c>
      <c r="BF858" s="72" t="s">
        <v>191</v>
      </c>
      <c r="BG858" s="72" t="s">
        <v>196</v>
      </c>
      <c r="BH858" s="72" t="s">
        <v>176</v>
      </c>
      <c r="BI858" s="81" t="str">
        <f t="shared" si="55"/>
        <v xml:space="preserve">Turbidity </v>
      </c>
      <c r="BJ858" s="72" t="s">
        <v>191</v>
      </c>
      <c r="BN858">
        <v>66</v>
      </c>
      <c r="BO858">
        <v>24</v>
      </c>
      <c r="BP858" s="72" t="s">
        <v>194</v>
      </c>
      <c r="BR858" s="72" t="s">
        <v>194</v>
      </c>
      <c r="BT858">
        <v>20</v>
      </c>
      <c r="BU858">
        <v>9</v>
      </c>
      <c r="BV858" s="72" t="s">
        <v>191</v>
      </c>
      <c r="BW858" s="72" t="s">
        <v>197</v>
      </c>
      <c r="BX858" t="s">
        <v>8140</v>
      </c>
    </row>
    <row r="859" spans="1:76" x14ac:dyDescent="0.45">
      <c r="A859" t="s">
        <v>8141</v>
      </c>
      <c r="B859" t="s">
        <v>176</v>
      </c>
      <c r="C859" t="s">
        <v>284</v>
      </c>
      <c r="D859" t="s">
        <v>8142</v>
      </c>
      <c r="E859" t="s">
        <v>8143</v>
      </c>
      <c r="F859" t="s">
        <v>4007</v>
      </c>
      <c r="G859">
        <v>9</v>
      </c>
      <c r="H859" s="72" t="s">
        <v>7648</v>
      </c>
      <c r="I859" s="72" t="s">
        <v>182</v>
      </c>
      <c r="J859" s="72" t="s">
        <v>183</v>
      </c>
      <c r="K859" s="72" t="s">
        <v>4732</v>
      </c>
      <c r="L859" s="72" t="s">
        <v>7122</v>
      </c>
      <c r="M859" s="72" t="s">
        <v>8118</v>
      </c>
      <c r="N859" s="72"/>
      <c r="O859" s="72"/>
      <c r="P859" s="72" t="s">
        <v>8144</v>
      </c>
      <c r="Q859" s="72" t="s">
        <v>8145</v>
      </c>
      <c r="R859" s="72" t="s">
        <v>2527</v>
      </c>
      <c r="S859" s="72" t="s">
        <v>8146</v>
      </c>
      <c r="T859" s="72" t="s">
        <v>8122</v>
      </c>
      <c r="U859" s="72" t="s">
        <v>251</v>
      </c>
      <c r="V859" s="72" t="s">
        <v>176</v>
      </c>
      <c r="W859">
        <v>273</v>
      </c>
      <c r="X859">
        <v>273</v>
      </c>
      <c r="Y859">
        <v>0</v>
      </c>
      <c r="Z859">
        <v>1365</v>
      </c>
      <c r="AA859">
        <v>1365</v>
      </c>
      <c r="AB859">
        <v>0</v>
      </c>
      <c r="AC859" s="72" t="s">
        <v>191</v>
      </c>
      <c r="AD859" s="72" t="s">
        <v>192</v>
      </c>
      <c r="AE859" s="72" t="s">
        <v>176</v>
      </c>
      <c r="AF859" s="81" t="str">
        <f t="shared" si="52"/>
        <v>Afridev Handpump</v>
      </c>
      <c r="AG859" s="72" t="s">
        <v>193</v>
      </c>
      <c r="AH859" s="72" t="s">
        <v>191</v>
      </c>
      <c r="AI859" s="72" t="s">
        <v>16432</v>
      </c>
      <c r="AL859" t="str">
        <f t="shared" si="53"/>
        <v>Protected</v>
      </c>
      <c r="AM859">
        <v>2000</v>
      </c>
      <c r="AN859" s="72" t="s">
        <v>191</v>
      </c>
      <c r="AQ859" t="str">
        <f t="shared" si="54"/>
        <v xml:space="preserve">Poor </v>
      </c>
      <c r="AR859" s="72" t="s">
        <v>191</v>
      </c>
      <c r="AS859">
        <v>1</v>
      </c>
      <c r="AT859">
        <v>365</v>
      </c>
      <c r="AU859" s="72" t="s">
        <v>195</v>
      </c>
      <c r="AV859" s="72" t="s">
        <v>194</v>
      </c>
      <c r="AY859" s="72" t="s">
        <v>191</v>
      </c>
      <c r="AZ859">
        <v>1946</v>
      </c>
      <c r="BA859" s="72" t="s">
        <v>93</v>
      </c>
      <c r="BB859" s="72" t="s">
        <v>194</v>
      </c>
      <c r="BD859" s="72" t="s">
        <v>194</v>
      </c>
      <c r="BF859" s="72" t="s">
        <v>194</v>
      </c>
      <c r="BG859" s="80" t="s">
        <v>196</v>
      </c>
      <c r="BI859" s="81" t="str">
        <f t="shared" si="55"/>
        <v xml:space="preserve">Turbidity </v>
      </c>
      <c r="BN859">
        <v>100</v>
      </c>
      <c r="BO859">
        <v>8</v>
      </c>
      <c r="BP859" s="72" t="s">
        <v>194</v>
      </c>
      <c r="BR859" s="72" t="s">
        <v>194</v>
      </c>
      <c r="BT859">
        <v>20</v>
      </c>
      <c r="BU859">
        <v>2</v>
      </c>
      <c r="BV859" s="72" t="s">
        <v>194</v>
      </c>
      <c r="BW859" s="72" t="s">
        <v>227</v>
      </c>
      <c r="BX859" t="s">
        <v>8147</v>
      </c>
    </row>
    <row r="860" spans="1:76" x14ac:dyDescent="0.45">
      <c r="A860" t="s">
        <v>8148</v>
      </c>
      <c r="B860" t="s">
        <v>176</v>
      </c>
      <c r="C860" t="s">
        <v>284</v>
      </c>
      <c r="D860" t="s">
        <v>8149</v>
      </c>
      <c r="E860" t="s">
        <v>8150</v>
      </c>
      <c r="F860" t="s">
        <v>8151</v>
      </c>
      <c r="G860">
        <v>9</v>
      </c>
      <c r="H860" s="72" t="s">
        <v>7648</v>
      </c>
      <c r="I860" s="72" t="s">
        <v>182</v>
      </c>
      <c r="J860" s="72" t="s">
        <v>183</v>
      </c>
      <c r="K860" s="72" t="s">
        <v>4732</v>
      </c>
      <c r="L860" s="72" t="s">
        <v>7122</v>
      </c>
      <c r="M860" s="72" t="s">
        <v>8118</v>
      </c>
      <c r="N860" s="72"/>
      <c r="O860" s="72"/>
      <c r="P860" s="72" t="s">
        <v>8152</v>
      </c>
      <c r="Q860" s="72" t="s">
        <v>8153</v>
      </c>
      <c r="R860" s="72" t="s">
        <v>3738</v>
      </c>
      <c r="S860" s="72" t="s">
        <v>8154</v>
      </c>
      <c r="T860" s="72" t="s">
        <v>8155</v>
      </c>
      <c r="U860" s="72" t="s">
        <v>226</v>
      </c>
      <c r="V860" s="72" t="s">
        <v>176</v>
      </c>
      <c r="W860">
        <v>273</v>
      </c>
      <c r="X860">
        <v>273</v>
      </c>
      <c r="Y860">
        <v>0</v>
      </c>
      <c r="Z860">
        <v>0</v>
      </c>
      <c r="AA860">
        <v>1365</v>
      </c>
      <c r="AB860">
        <v>1365</v>
      </c>
      <c r="AC860" s="72" t="s">
        <v>191</v>
      </c>
      <c r="AD860" s="72" t="s">
        <v>192</v>
      </c>
      <c r="AE860" s="72" t="s">
        <v>176</v>
      </c>
      <c r="AF860" s="81" t="str">
        <f t="shared" si="52"/>
        <v>Afridev Handpump</v>
      </c>
      <c r="AG860" s="72" t="s">
        <v>193</v>
      </c>
      <c r="AH860" s="72" t="s">
        <v>194</v>
      </c>
      <c r="AI860" s="72" t="s">
        <v>16433</v>
      </c>
      <c r="AL860" t="str">
        <f t="shared" si="53"/>
        <v>Unprotected</v>
      </c>
      <c r="AM860">
        <v>2000</v>
      </c>
      <c r="AN860" s="72" t="s">
        <v>194</v>
      </c>
      <c r="AO860" s="72" t="s">
        <v>549</v>
      </c>
      <c r="AP860" s="72" t="s">
        <v>176</v>
      </c>
      <c r="AQ860" t="str">
        <f t="shared" si="54"/>
        <v>Does not function Non functioning water point</v>
      </c>
      <c r="AR860" s="72" t="s">
        <v>194</v>
      </c>
      <c r="AU860" s="72" t="s">
        <v>194</v>
      </c>
      <c r="AV860" s="72" t="s">
        <v>194</v>
      </c>
      <c r="AY860" s="72" t="s">
        <v>194</v>
      </c>
      <c r="BB860" s="72" t="s">
        <v>194</v>
      </c>
      <c r="BD860" s="72" t="s">
        <v>194</v>
      </c>
      <c r="BE860"/>
      <c r="BF860" s="72" t="s">
        <v>194</v>
      </c>
      <c r="BG860" s="80" t="s">
        <v>196</v>
      </c>
      <c r="BI860" s="81" t="str">
        <f t="shared" si="55"/>
        <v xml:space="preserve">Turbidity </v>
      </c>
      <c r="BN860">
        <v>0</v>
      </c>
      <c r="BO860">
        <v>0</v>
      </c>
      <c r="BP860" s="72" t="s">
        <v>194</v>
      </c>
      <c r="BR860" s="72" t="s">
        <v>194</v>
      </c>
      <c r="BT860">
        <v>0</v>
      </c>
      <c r="BU860">
        <v>0</v>
      </c>
      <c r="BV860" s="72" t="s">
        <v>194</v>
      </c>
      <c r="BW860" s="72" t="s">
        <v>550</v>
      </c>
      <c r="BX860" t="s">
        <v>8156</v>
      </c>
    </row>
    <row r="861" spans="1:76" x14ac:dyDescent="0.45">
      <c r="A861" t="s">
        <v>8157</v>
      </c>
      <c r="B861" t="s">
        <v>176</v>
      </c>
      <c r="C861" t="s">
        <v>736</v>
      </c>
      <c r="D861" t="s">
        <v>8158</v>
      </c>
      <c r="E861" t="s">
        <v>8159</v>
      </c>
      <c r="F861" t="s">
        <v>8160</v>
      </c>
      <c r="G861">
        <v>9</v>
      </c>
      <c r="H861" s="72" t="s">
        <v>7648</v>
      </c>
      <c r="I861" s="72" t="s">
        <v>182</v>
      </c>
      <c r="J861" s="72" t="s">
        <v>183</v>
      </c>
      <c r="K861" s="72" t="s">
        <v>4744</v>
      </c>
      <c r="L861" s="72" t="s">
        <v>4744</v>
      </c>
      <c r="M861" s="72" t="s">
        <v>8161</v>
      </c>
      <c r="N861" s="72"/>
      <c r="O861" s="72"/>
      <c r="P861" s="72" t="s">
        <v>8162</v>
      </c>
      <c r="Q861" s="72" t="s">
        <v>8163</v>
      </c>
      <c r="R861" s="72" t="s">
        <v>4659</v>
      </c>
      <c r="S861" s="72" t="s">
        <v>8164</v>
      </c>
      <c r="T861" s="72" t="s">
        <v>8165</v>
      </c>
      <c r="U861" s="72" t="s">
        <v>226</v>
      </c>
      <c r="V861" s="72" t="s">
        <v>176</v>
      </c>
      <c r="W861">
        <v>176</v>
      </c>
      <c r="X861">
        <v>0</v>
      </c>
      <c r="Y861">
        <v>176</v>
      </c>
      <c r="Z861">
        <v>880</v>
      </c>
      <c r="AA861">
        <v>0</v>
      </c>
      <c r="AB861">
        <v>880</v>
      </c>
      <c r="AC861" s="72" t="s">
        <v>194</v>
      </c>
      <c r="AF861" s="81" t="str">
        <f t="shared" si="52"/>
        <v/>
      </c>
      <c r="AJ861" s="72" t="s">
        <v>867</v>
      </c>
      <c r="AK861" s="72" t="s">
        <v>176</v>
      </c>
      <c r="AL861" t="str">
        <f t="shared" si="53"/>
        <v>Unprotected well</v>
      </c>
      <c r="AQ861" t="str">
        <f t="shared" si="54"/>
        <v xml:space="preserve"> </v>
      </c>
      <c r="BE861"/>
      <c r="BI861" s="81" t="str">
        <f t="shared" si="55"/>
        <v xml:space="preserve"> </v>
      </c>
      <c r="BX861" t="s">
        <v>8166</v>
      </c>
    </row>
    <row r="862" spans="1:76" x14ac:dyDescent="0.45">
      <c r="A862" t="s">
        <v>8167</v>
      </c>
      <c r="B862" t="s">
        <v>176</v>
      </c>
      <c r="C862" t="s">
        <v>177</v>
      </c>
      <c r="D862" t="s">
        <v>8168</v>
      </c>
      <c r="E862" t="s">
        <v>8169</v>
      </c>
      <c r="F862" t="s">
        <v>8170</v>
      </c>
      <c r="G862">
        <v>9</v>
      </c>
      <c r="H862" s="72" t="s">
        <v>6316</v>
      </c>
      <c r="I862" s="72" t="s">
        <v>182</v>
      </c>
      <c r="J862" s="72" t="s">
        <v>183</v>
      </c>
      <c r="K862" s="72" t="s">
        <v>184</v>
      </c>
      <c r="L862" s="72" t="s">
        <v>3297</v>
      </c>
      <c r="M862" s="72" t="s">
        <v>7056</v>
      </c>
      <c r="N862" s="72"/>
      <c r="O862" s="72"/>
      <c r="P862" s="72" t="s">
        <v>8171</v>
      </c>
      <c r="Q862" s="72" t="s">
        <v>8172</v>
      </c>
      <c r="R862" s="72" t="s">
        <v>2368</v>
      </c>
      <c r="S862" s="72" t="s">
        <v>8173</v>
      </c>
      <c r="T862" s="72" t="s">
        <v>8174</v>
      </c>
      <c r="U862" s="72" t="s">
        <v>251</v>
      </c>
      <c r="V862" s="72" t="s">
        <v>176</v>
      </c>
      <c r="W862">
        <v>69</v>
      </c>
      <c r="X862">
        <v>69</v>
      </c>
      <c r="Y862">
        <v>0</v>
      </c>
      <c r="Z862">
        <v>500</v>
      </c>
      <c r="AA862">
        <v>500</v>
      </c>
      <c r="AB862">
        <v>0</v>
      </c>
      <c r="AC862" s="72" t="s">
        <v>191</v>
      </c>
      <c r="AD862" s="72" t="s">
        <v>192</v>
      </c>
      <c r="AE862" s="72" t="s">
        <v>176</v>
      </c>
      <c r="AF862" s="81" t="str">
        <f t="shared" si="52"/>
        <v>Afridev Handpump</v>
      </c>
      <c r="AG862" s="72" t="s">
        <v>193</v>
      </c>
      <c r="AH862" s="72" t="s">
        <v>194</v>
      </c>
      <c r="AI862" s="72" t="s">
        <v>16433</v>
      </c>
      <c r="AL862" t="str">
        <f t="shared" si="53"/>
        <v>Unprotected</v>
      </c>
      <c r="AM862">
        <v>1995</v>
      </c>
      <c r="AN862" s="72" t="s">
        <v>191</v>
      </c>
      <c r="AQ862" t="str">
        <f t="shared" si="54"/>
        <v xml:space="preserve">Normal </v>
      </c>
      <c r="AR862" s="72" t="s">
        <v>194</v>
      </c>
      <c r="AU862" s="72" t="s">
        <v>195</v>
      </c>
      <c r="AV862" s="72" t="s">
        <v>194</v>
      </c>
      <c r="AY862" s="72" t="s">
        <v>191</v>
      </c>
      <c r="AZ862">
        <v>449</v>
      </c>
      <c r="BA862" s="72" t="s">
        <v>93</v>
      </c>
      <c r="BB862" s="72" t="s">
        <v>194</v>
      </c>
      <c r="BD862" s="72" t="s">
        <v>191</v>
      </c>
      <c r="BE862" s="73">
        <v>2.99</v>
      </c>
      <c r="BF862" s="72" t="s">
        <v>191</v>
      </c>
      <c r="BG862" s="72" t="s">
        <v>196</v>
      </c>
      <c r="BH862" s="72" t="s">
        <v>176</v>
      </c>
      <c r="BI862" s="81" t="str">
        <f t="shared" si="55"/>
        <v xml:space="preserve">Turbidity </v>
      </c>
      <c r="BJ862" s="72" t="s">
        <v>191</v>
      </c>
      <c r="BN862">
        <v>56</v>
      </c>
      <c r="BO862">
        <v>24</v>
      </c>
      <c r="BP862" s="72" t="s">
        <v>194</v>
      </c>
      <c r="BR862" s="72" t="s">
        <v>194</v>
      </c>
      <c r="BT862">
        <v>40</v>
      </c>
      <c r="BU862">
        <v>3</v>
      </c>
      <c r="BV862" s="72" t="s">
        <v>191</v>
      </c>
      <c r="BW862" s="72" t="s">
        <v>197</v>
      </c>
      <c r="BX862" t="s">
        <v>8175</v>
      </c>
    </row>
    <row r="863" spans="1:76" x14ac:dyDescent="0.45">
      <c r="A863" t="s">
        <v>8176</v>
      </c>
      <c r="B863" t="s">
        <v>176</v>
      </c>
      <c r="C863" t="s">
        <v>996</v>
      </c>
      <c r="D863" t="s">
        <v>8177</v>
      </c>
      <c r="E863" t="s">
        <v>8178</v>
      </c>
      <c r="F863" t="s">
        <v>8179</v>
      </c>
      <c r="G863">
        <v>9</v>
      </c>
      <c r="H863" s="72" t="s">
        <v>7648</v>
      </c>
      <c r="I863" s="72" t="s">
        <v>182</v>
      </c>
      <c r="J863" s="72" t="s">
        <v>183</v>
      </c>
      <c r="K863" s="72" t="s">
        <v>825</v>
      </c>
      <c r="L863" s="72" t="s">
        <v>7730</v>
      </c>
      <c r="M863" s="72" t="s">
        <v>8180</v>
      </c>
      <c r="N863" s="72"/>
      <c r="O863" s="72"/>
      <c r="P863" s="72" t="s">
        <v>8181</v>
      </c>
      <c r="Q863" s="72" t="s">
        <v>8182</v>
      </c>
      <c r="R863" s="72" t="s">
        <v>8183</v>
      </c>
      <c r="S863" s="72" t="s">
        <v>8184</v>
      </c>
      <c r="T863" s="72" t="s">
        <v>8180</v>
      </c>
      <c r="U863" s="72" t="s">
        <v>190</v>
      </c>
      <c r="V863" s="72" t="s">
        <v>176</v>
      </c>
      <c r="W863">
        <v>28</v>
      </c>
      <c r="X863">
        <v>28</v>
      </c>
      <c r="Y863">
        <v>28</v>
      </c>
      <c r="Z863">
        <v>156</v>
      </c>
      <c r="AA863">
        <v>0</v>
      </c>
      <c r="AB863">
        <v>156</v>
      </c>
      <c r="AC863" s="72" t="s">
        <v>194</v>
      </c>
      <c r="AF863" s="81" t="str">
        <f t="shared" si="52"/>
        <v/>
      </c>
      <c r="AJ863" s="72" t="s">
        <v>867</v>
      </c>
      <c r="AK863" s="72" t="s">
        <v>176</v>
      </c>
      <c r="AL863" t="str">
        <f t="shared" si="53"/>
        <v>Unprotected well</v>
      </c>
      <c r="AQ863" t="str">
        <f t="shared" si="54"/>
        <v xml:space="preserve"> </v>
      </c>
      <c r="BE863"/>
      <c r="BI863" s="81" t="str">
        <f t="shared" si="55"/>
        <v xml:space="preserve"> </v>
      </c>
      <c r="BX863" t="s">
        <v>8185</v>
      </c>
    </row>
    <row r="864" spans="1:76" x14ac:dyDescent="0.45">
      <c r="A864" t="s">
        <v>8186</v>
      </c>
      <c r="B864" t="s">
        <v>176</v>
      </c>
      <c r="C864" t="s">
        <v>457</v>
      </c>
      <c r="D864" t="s">
        <v>8187</v>
      </c>
      <c r="E864" t="s">
        <v>8188</v>
      </c>
      <c r="F864" t="s">
        <v>2619</v>
      </c>
      <c r="G864">
        <v>9</v>
      </c>
      <c r="H864" s="72" t="s">
        <v>5936</v>
      </c>
      <c r="I864" s="72" t="s">
        <v>182</v>
      </c>
      <c r="J864" s="72" t="s">
        <v>183</v>
      </c>
      <c r="K864" s="72" t="s">
        <v>4732</v>
      </c>
      <c r="L864" s="72" t="s">
        <v>4733</v>
      </c>
      <c r="M864" s="72" t="s">
        <v>4733</v>
      </c>
      <c r="N864" s="72"/>
      <c r="O864" s="72"/>
      <c r="P864" s="72" t="s">
        <v>8189</v>
      </c>
      <c r="Q864" s="72" t="s">
        <v>8190</v>
      </c>
      <c r="R864" s="72" t="s">
        <v>187</v>
      </c>
      <c r="S864" s="72" t="s">
        <v>8191</v>
      </c>
      <c r="T864" s="72" t="s">
        <v>4733</v>
      </c>
      <c r="U864" s="72" t="s">
        <v>226</v>
      </c>
      <c r="V864" s="72" t="s">
        <v>176</v>
      </c>
      <c r="W864">
        <v>214</v>
      </c>
      <c r="X864">
        <v>50</v>
      </c>
      <c r="Y864">
        <v>0</v>
      </c>
      <c r="Z864">
        <v>300</v>
      </c>
      <c r="AA864">
        <v>300</v>
      </c>
      <c r="AB864">
        <v>0</v>
      </c>
      <c r="AC864" s="72" t="s">
        <v>191</v>
      </c>
      <c r="AD864" s="72" t="s">
        <v>192</v>
      </c>
      <c r="AE864" s="72" t="s">
        <v>176</v>
      </c>
      <c r="AF864" s="81" t="str">
        <f t="shared" si="52"/>
        <v>Afridev Handpump</v>
      </c>
      <c r="AG864" s="72" t="s">
        <v>193</v>
      </c>
      <c r="AH864" s="72" t="s">
        <v>191</v>
      </c>
      <c r="AI864" s="72" t="s">
        <v>16432</v>
      </c>
      <c r="AL864" t="str">
        <f t="shared" si="53"/>
        <v>Protected</v>
      </c>
      <c r="AM864">
        <v>2014</v>
      </c>
      <c r="AN864" s="72" t="s">
        <v>191</v>
      </c>
      <c r="AQ864" t="str">
        <f t="shared" si="54"/>
        <v xml:space="preserve">Normal </v>
      </c>
      <c r="AR864" s="72" t="s">
        <v>191</v>
      </c>
      <c r="AS864">
        <v>1</v>
      </c>
      <c r="AT864">
        <v>4</v>
      </c>
      <c r="AU864" s="72" t="s">
        <v>195</v>
      </c>
      <c r="AV864" s="72" t="s">
        <v>194</v>
      </c>
      <c r="AY864" s="72" t="s">
        <v>191</v>
      </c>
      <c r="AZ864">
        <v>1635</v>
      </c>
      <c r="BA864" s="72" t="s">
        <v>93</v>
      </c>
      <c r="BB864" s="72" t="s">
        <v>194</v>
      </c>
      <c r="BD864" s="72" t="s">
        <v>191</v>
      </c>
      <c r="BE864" s="73">
        <v>0.31</v>
      </c>
      <c r="BF864" s="72" t="s">
        <v>191</v>
      </c>
      <c r="BG864" s="72" t="s">
        <v>196</v>
      </c>
      <c r="BH864" s="72" t="s">
        <v>176</v>
      </c>
      <c r="BI864" s="81" t="str">
        <f t="shared" si="55"/>
        <v xml:space="preserve">Turbidity </v>
      </c>
      <c r="BJ864" s="72" t="s">
        <v>191</v>
      </c>
      <c r="BN864">
        <v>70</v>
      </c>
      <c r="BO864">
        <v>24</v>
      </c>
      <c r="BP864" s="72" t="s">
        <v>194</v>
      </c>
      <c r="BR864" s="72" t="s">
        <v>194</v>
      </c>
      <c r="BT864">
        <v>40</v>
      </c>
      <c r="BU864">
        <v>5</v>
      </c>
      <c r="BV864" s="72" t="s">
        <v>191</v>
      </c>
      <c r="BW864" s="72" t="s">
        <v>197</v>
      </c>
      <c r="BX864" t="s">
        <v>8192</v>
      </c>
    </row>
    <row r="865" spans="1:76" x14ac:dyDescent="0.45">
      <c r="A865" t="s">
        <v>8193</v>
      </c>
      <c r="B865" t="s">
        <v>176</v>
      </c>
      <c r="C865" t="s">
        <v>457</v>
      </c>
      <c r="D865" t="s">
        <v>8194</v>
      </c>
      <c r="E865" t="s">
        <v>8195</v>
      </c>
      <c r="F865" t="s">
        <v>8196</v>
      </c>
      <c r="G865">
        <v>9</v>
      </c>
      <c r="H865" s="72" t="s">
        <v>6316</v>
      </c>
      <c r="I865" s="72" t="s">
        <v>182</v>
      </c>
      <c r="J865" s="72" t="s">
        <v>183</v>
      </c>
      <c r="K865" s="72" t="s">
        <v>4732</v>
      </c>
      <c r="L865" s="72" t="s">
        <v>4733</v>
      </c>
      <c r="M865" s="72" t="s">
        <v>4734</v>
      </c>
      <c r="N865" s="72"/>
      <c r="O865" s="72"/>
      <c r="P865" s="72" t="s">
        <v>8197</v>
      </c>
      <c r="Q865" s="72" t="s">
        <v>8198</v>
      </c>
      <c r="R865" s="72" t="s">
        <v>2967</v>
      </c>
      <c r="S865" s="72" t="s">
        <v>8199</v>
      </c>
      <c r="T865" s="72" t="s">
        <v>8200</v>
      </c>
      <c r="U865" s="72" t="s">
        <v>226</v>
      </c>
      <c r="V865" s="72" t="s">
        <v>176</v>
      </c>
      <c r="W865">
        <v>136</v>
      </c>
      <c r="X865">
        <v>156</v>
      </c>
      <c r="Y865">
        <v>0</v>
      </c>
      <c r="Z865">
        <v>680</v>
      </c>
      <c r="AA865">
        <v>680</v>
      </c>
      <c r="AB865">
        <v>0</v>
      </c>
      <c r="AC865" s="72" t="s">
        <v>191</v>
      </c>
      <c r="AD865" s="72" t="s">
        <v>192</v>
      </c>
      <c r="AE865" s="72" t="s">
        <v>176</v>
      </c>
      <c r="AF865" s="81" t="str">
        <f t="shared" si="52"/>
        <v>Afridev Handpump</v>
      </c>
      <c r="AG865" s="72" t="s">
        <v>193</v>
      </c>
      <c r="AH865" s="72" t="s">
        <v>191</v>
      </c>
      <c r="AI865" s="72" t="s">
        <v>16432</v>
      </c>
      <c r="AL865" t="str">
        <f t="shared" si="53"/>
        <v>Protected</v>
      </c>
      <c r="AM865">
        <v>2001</v>
      </c>
      <c r="AN865" s="72" t="s">
        <v>191</v>
      </c>
      <c r="AQ865" t="str">
        <f t="shared" si="54"/>
        <v xml:space="preserve">Normal </v>
      </c>
      <c r="AR865" s="72" t="s">
        <v>191</v>
      </c>
      <c r="AS865">
        <v>6</v>
      </c>
      <c r="AT865">
        <v>14</v>
      </c>
      <c r="AU865" s="72" t="s">
        <v>195</v>
      </c>
      <c r="AV865" s="72" t="s">
        <v>194</v>
      </c>
      <c r="AY865" s="72" t="s">
        <v>191</v>
      </c>
      <c r="AZ865">
        <v>1637</v>
      </c>
      <c r="BA865" s="72" t="s">
        <v>93</v>
      </c>
      <c r="BB865" s="72" t="s">
        <v>194</v>
      </c>
      <c r="BD865" s="72" t="s">
        <v>191</v>
      </c>
      <c r="BE865" s="73">
        <v>0.44</v>
      </c>
      <c r="BF865" s="72" t="s">
        <v>191</v>
      </c>
      <c r="BG865" s="72" t="s">
        <v>196</v>
      </c>
      <c r="BH865" s="72" t="s">
        <v>176</v>
      </c>
      <c r="BI865" s="81" t="str">
        <f t="shared" si="55"/>
        <v xml:space="preserve">Turbidity </v>
      </c>
      <c r="BJ865" s="72" t="s">
        <v>191</v>
      </c>
      <c r="BN865">
        <v>84</v>
      </c>
      <c r="BO865">
        <v>24</v>
      </c>
      <c r="BP865" s="72" t="s">
        <v>194</v>
      </c>
      <c r="BR865" s="72" t="s">
        <v>194</v>
      </c>
      <c r="BT865">
        <v>40</v>
      </c>
      <c r="BU865">
        <v>3</v>
      </c>
      <c r="BV865" s="72" t="s">
        <v>191</v>
      </c>
      <c r="BW865" s="72" t="s">
        <v>197</v>
      </c>
      <c r="BX865" t="s">
        <v>8201</v>
      </c>
    </row>
    <row r="866" spans="1:76" x14ac:dyDescent="0.45">
      <c r="A866" t="s">
        <v>8202</v>
      </c>
      <c r="B866" t="s">
        <v>176</v>
      </c>
      <c r="C866" t="s">
        <v>457</v>
      </c>
      <c r="D866" t="s">
        <v>8203</v>
      </c>
      <c r="E866" t="s">
        <v>8204</v>
      </c>
      <c r="F866" t="s">
        <v>3384</v>
      </c>
      <c r="G866">
        <v>9</v>
      </c>
      <c r="H866" s="72" t="s">
        <v>7648</v>
      </c>
      <c r="I866" s="72" t="s">
        <v>182</v>
      </c>
      <c r="J866" s="72" t="s">
        <v>183</v>
      </c>
      <c r="K866" s="72" t="s">
        <v>4732</v>
      </c>
      <c r="L866" s="72" t="s">
        <v>7122</v>
      </c>
      <c r="M866" s="72" t="s">
        <v>8205</v>
      </c>
      <c r="N866" s="72"/>
      <c r="O866" s="72"/>
      <c r="P866" s="72" t="s">
        <v>8206</v>
      </c>
      <c r="Q866" s="72" t="s">
        <v>8207</v>
      </c>
      <c r="R866" s="72" t="s">
        <v>8208</v>
      </c>
      <c r="S866" s="72" t="s">
        <v>8209</v>
      </c>
      <c r="T866" s="72" t="s">
        <v>8210</v>
      </c>
      <c r="U866" s="72" t="s">
        <v>190</v>
      </c>
      <c r="V866" s="72" t="s">
        <v>176</v>
      </c>
      <c r="W866">
        <v>68</v>
      </c>
      <c r="X866">
        <v>68</v>
      </c>
      <c r="Y866">
        <v>0</v>
      </c>
      <c r="Z866">
        <v>700</v>
      </c>
      <c r="AA866">
        <v>700</v>
      </c>
      <c r="AB866">
        <v>0</v>
      </c>
      <c r="AC866" s="72" t="s">
        <v>191</v>
      </c>
      <c r="AD866" s="72" t="s">
        <v>192</v>
      </c>
      <c r="AE866" s="72" t="s">
        <v>176</v>
      </c>
      <c r="AF866" s="81" t="str">
        <f t="shared" si="52"/>
        <v>Afridev Handpump</v>
      </c>
      <c r="AG866" s="72" t="s">
        <v>193</v>
      </c>
      <c r="AH866" s="72" t="s">
        <v>191</v>
      </c>
      <c r="AI866" s="72" t="s">
        <v>16432</v>
      </c>
      <c r="AL866" t="str">
        <f t="shared" si="53"/>
        <v>Protected</v>
      </c>
      <c r="AM866">
        <v>2013</v>
      </c>
      <c r="AN866" s="72" t="s">
        <v>191</v>
      </c>
      <c r="AQ866" t="str">
        <f t="shared" si="54"/>
        <v xml:space="preserve">Normal </v>
      </c>
      <c r="AR866" s="72" t="s">
        <v>194</v>
      </c>
      <c r="AU866" s="72" t="s">
        <v>195</v>
      </c>
      <c r="AV866" s="72" t="s">
        <v>194</v>
      </c>
      <c r="AY866" s="72" t="s">
        <v>191</v>
      </c>
      <c r="AZ866">
        <v>1640</v>
      </c>
      <c r="BA866" s="72" t="s">
        <v>93</v>
      </c>
      <c r="BB866" s="72" t="s">
        <v>194</v>
      </c>
      <c r="BD866" s="72" t="s">
        <v>191</v>
      </c>
      <c r="BE866" s="73">
        <v>0.02</v>
      </c>
      <c r="BF866" s="72" t="s">
        <v>191</v>
      </c>
      <c r="BG866" s="72" t="s">
        <v>196</v>
      </c>
      <c r="BH866" s="72" t="s">
        <v>176</v>
      </c>
      <c r="BI866" s="81" t="str">
        <f t="shared" si="55"/>
        <v xml:space="preserve">Turbidity </v>
      </c>
      <c r="BJ866" s="72" t="s">
        <v>191</v>
      </c>
      <c r="BN866">
        <v>81</v>
      </c>
      <c r="BO866">
        <v>24</v>
      </c>
      <c r="BP866" s="72" t="s">
        <v>194</v>
      </c>
      <c r="BR866" s="72" t="s">
        <v>194</v>
      </c>
      <c r="BT866">
        <v>40</v>
      </c>
      <c r="BU866">
        <v>2</v>
      </c>
      <c r="BV866" s="72" t="s">
        <v>191</v>
      </c>
      <c r="BW866" s="72" t="s">
        <v>197</v>
      </c>
      <c r="BX866" t="s">
        <v>8211</v>
      </c>
    </row>
    <row r="867" spans="1:76" x14ac:dyDescent="0.45">
      <c r="A867" t="s">
        <v>8212</v>
      </c>
      <c r="B867" t="s">
        <v>176</v>
      </c>
      <c r="C867" t="s">
        <v>457</v>
      </c>
      <c r="D867" t="s">
        <v>8213</v>
      </c>
      <c r="E867" t="s">
        <v>8214</v>
      </c>
      <c r="F867" t="s">
        <v>2435</v>
      </c>
      <c r="G867">
        <v>9</v>
      </c>
      <c r="H867" s="72" t="s">
        <v>7648</v>
      </c>
      <c r="I867" s="72" t="s">
        <v>182</v>
      </c>
      <c r="J867" s="72" t="s">
        <v>183</v>
      </c>
      <c r="K867" s="72" t="s">
        <v>4732</v>
      </c>
      <c r="L867" s="72" t="s">
        <v>7122</v>
      </c>
      <c r="M867" s="72" t="s">
        <v>8215</v>
      </c>
      <c r="N867" s="72"/>
      <c r="O867" s="72"/>
      <c r="P867" s="72" t="s">
        <v>8216</v>
      </c>
      <c r="Q867" s="72" t="s">
        <v>8217</v>
      </c>
      <c r="R867" s="72" t="s">
        <v>271</v>
      </c>
      <c r="S867" s="72" t="s">
        <v>8218</v>
      </c>
      <c r="T867" s="72" t="s">
        <v>8215</v>
      </c>
      <c r="U867" s="72" t="s">
        <v>251</v>
      </c>
      <c r="V867" s="72" t="s">
        <v>176</v>
      </c>
      <c r="W867">
        <v>60</v>
      </c>
      <c r="X867">
        <v>60</v>
      </c>
      <c r="Y867">
        <v>0</v>
      </c>
      <c r="Z867">
        <v>300</v>
      </c>
      <c r="AA867">
        <v>300</v>
      </c>
      <c r="AB867">
        <v>0</v>
      </c>
      <c r="AC867" s="72" t="s">
        <v>191</v>
      </c>
      <c r="AD867" s="72" t="s">
        <v>192</v>
      </c>
      <c r="AE867" s="72" t="s">
        <v>176</v>
      </c>
      <c r="AF867" s="81" t="str">
        <f t="shared" si="52"/>
        <v>Afridev Handpump</v>
      </c>
      <c r="AG867" s="72" t="s">
        <v>193</v>
      </c>
      <c r="AH867" s="72" t="s">
        <v>191</v>
      </c>
      <c r="AI867" s="72" t="s">
        <v>16432</v>
      </c>
      <c r="AL867" t="str">
        <f t="shared" si="53"/>
        <v>Protected</v>
      </c>
      <c r="AM867">
        <v>1997</v>
      </c>
      <c r="AN867" s="72" t="s">
        <v>191</v>
      </c>
      <c r="AQ867" t="str">
        <f t="shared" si="54"/>
        <v xml:space="preserve">Poor </v>
      </c>
      <c r="AR867" s="72" t="s">
        <v>191</v>
      </c>
      <c r="AS867">
        <v>4</v>
      </c>
      <c r="AT867">
        <v>60</v>
      </c>
      <c r="AU867" s="72" t="s">
        <v>195</v>
      </c>
      <c r="AV867" s="72" t="s">
        <v>194</v>
      </c>
      <c r="AY867" s="72" t="s">
        <v>191</v>
      </c>
      <c r="AZ867">
        <v>1639</v>
      </c>
      <c r="BA867" s="72" t="s">
        <v>93</v>
      </c>
      <c r="BB867" s="72" t="s">
        <v>194</v>
      </c>
      <c r="BD867" s="72" t="s">
        <v>191</v>
      </c>
      <c r="BE867" s="73">
        <v>0.25</v>
      </c>
      <c r="BF867" s="72" t="s">
        <v>191</v>
      </c>
      <c r="BG867" s="72" t="s">
        <v>196</v>
      </c>
      <c r="BH867" s="72" t="s">
        <v>176</v>
      </c>
      <c r="BI867" s="81" t="str">
        <f t="shared" si="55"/>
        <v xml:space="preserve">Turbidity </v>
      </c>
      <c r="BJ867" s="72" t="s">
        <v>191</v>
      </c>
      <c r="BN867">
        <v>210</v>
      </c>
      <c r="BO867">
        <v>24</v>
      </c>
      <c r="BP867" s="72" t="s">
        <v>194</v>
      </c>
      <c r="BR867" s="72" t="s">
        <v>194</v>
      </c>
      <c r="BT867">
        <v>40</v>
      </c>
      <c r="BU867">
        <v>4</v>
      </c>
      <c r="BV867" s="72" t="s">
        <v>194</v>
      </c>
      <c r="BW867" s="72" t="s">
        <v>227</v>
      </c>
      <c r="BX867" t="s">
        <v>8219</v>
      </c>
    </row>
    <row r="868" spans="1:76" x14ac:dyDescent="0.45">
      <c r="A868" t="s">
        <v>8220</v>
      </c>
      <c r="B868" t="s">
        <v>176</v>
      </c>
      <c r="C868" t="s">
        <v>457</v>
      </c>
      <c r="D868" t="s">
        <v>8221</v>
      </c>
      <c r="E868" t="s">
        <v>8222</v>
      </c>
      <c r="F868" t="s">
        <v>8223</v>
      </c>
      <c r="G868">
        <v>9</v>
      </c>
      <c r="H868" s="72" t="s">
        <v>6316</v>
      </c>
      <c r="I868" s="72" t="s">
        <v>182</v>
      </c>
      <c r="J868" s="72" t="s">
        <v>183</v>
      </c>
      <c r="K868" s="72" t="s">
        <v>4732</v>
      </c>
      <c r="L868" s="72" t="s">
        <v>4733</v>
      </c>
      <c r="M868" s="72" t="s">
        <v>4734</v>
      </c>
      <c r="N868" s="72"/>
      <c r="O868" s="72"/>
      <c r="P868" s="72" t="s">
        <v>8224</v>
      </c>
      <c r="Q868" s="72" t="s">
        <v>8225</v>
      </c>
      <c r="R868" s="72" t="s">
        <v>1278</v>
      </c>
      <c r="S868" s="72" t="s">
        <v>8226</v>
      </c>
      <c r="T868" s="72" t="s">
        <v>8227</v>
      </c>
      <c r="U868" s="72" t="s">
        <v>251</v>
      </c>
      <c r="V868" s="72" t="s">
        <v>176</v>
      </c>
      <c r="W868">
        <v>250</v>
      </c>
      <c r="X868">
        <v>40</v>
      </c>
      <c r="Y868">
        <v>0</v>
      </c>
      <c r="Z868">
        <v>200</v>
      </c>
      <c r="AA868">
        <v>200</v>
      </c>
      <c r="AB868">
        <v>0</v>
      </c>
      <c r="AC868" s="72" t="s">
        <v>191</v>
      </c>
      <c r="AD868" s="72" t="s">
        <v>192</v>
      </c>
      <c r="AE868" s="72" t="s">
        <v>176</v>
      </c>
      <c r="AF868" s="81" t="str">
        <f t="shared" si="52"/>
        <v>Afridev Handpump</v>
      </c>
      <c r="AG868" s="72" t="s">
        <v>193</v>
      </c>
      <c r="AH868" s="72" t="s">
        <v>191</v>
      </c>
      <c r="AI868" s="72" t="s">
        <v>16432</v>
      </c>
      <c r="AL868" t="str">
        <f t="shared" si="53"/>
        <v>Protected</v>
      </c>
      <c r="AM868">
        <v>1995</v>
      </c>
      <c r="AN868" s="72" t="s">
        <v>191</v>
      </c>
      <c r="AQ868" t="str">
        <f t="shared" si="54"/>
        <v xml:space="preserve">Normal </v>
      </c>
      <c r="AR868" s="72" t="s">
        <v>191</v>
      </c>
      <c r="AS868">
        <v>3</v>
      </c>
      <c r="AT868">
        <v>30</v>
      </c>
      <c r="AU868" s="72" t="s">
        <v>195</v>
      </c>
      <c r="AV868" s="72" t="s">
        <v>194</v>
      </c>
      <c r="AY868" s="72" t="s">
        <v>191</v>
      </c>
      <c r="AZ868">
        <v>1636</v>
      </c>
      <c r="BA868" s="72" t="s">
        <v>93</v>
      </c>
      <c r="BB868" s="72" t="s">
        <v>194</v>
      </c>
      <c r="BD868" s="72" t="s">
        <v>191</v>
      </c>
      <c r="BE868" s="73">
        <v>0.22</v>
      </c>
      <c r="BF868" s="72" t="s">
        <v>191</v>
      </c>
      <c r="BG868" s="72" t="s">
        <v>196</v>
      </c>
      <c r="BH868" s="72" t="s">
        <v>176</v>
      </c>
      <c r="BI868" s="81" t="str">
        <f t="shared" si="55"/>
        <v xml:space="preserve">Turbidity </v>
      </c>
      <c r="BJ868" s="72" t="s">
        <v>191</v>
      </c>
      <c r="BN868">
        <v>68</v>
      </c>
      <c r="BO868">
        <v>24</v>
      </c>
      <c r="BP868" s="72" t="s">
        <v>194</v>
      </c>
      <c r="BR868" s="72" t="s">
        <v>194</v>
      </c>
      <c r="BT868">
        <v>40</v>
      </c>
      <c r="BU868">
        <v>5</v>
      </c>
      <c r="BV868" s="72" t="s">
        <v>191</v>
      </c>
      <c r="BW868" s="72" t="s">
        <v>197</v>
      </c>
      <c r="BX868" t="s">
        <v>8228</v>
      </c>
    </row>
    <row r="869" spans="1:76" x14ac:dyDescent="0.45">
      <c r="A869" t="s">
        <v>8229</v>
      </c>
      <c r="B869" t="s">
        <v>176</v>
      </c>
      <c r="C869" t="s">
        <v>880</v>
      </c>
      <c r="D869" t="s">
        <v>8230</v>
      </c>
      <c r="E869" t="s">
        <v>8231</v>
      </c>
      <c r="F869" t="s">
        <v>3715</v>
      </c>
      <c r="G869">
        <v>9</v>
      </c>
      <c r="H869" s="72" t="s">
        <v>7648</v>
      </c>
      <c r="I869" s="72" t="s">
        <v>182</v>
      </c>
      <c r="J869" s="72" t="s">
        <v>183</v>
      </c>
      <c r="K869" s="72" t="s">
        <v>4888</v>
      </c>
      <c r="L869" s="72" t="s">
        <v>7710</v>
      </c>
      <c r="M869" s="72" t="s">
        <v>7710</v>
      </c>
      <c r="N869" s="72"/>
      <c r="O869" s="72"/>
      <c r="P869" s="72" t="s">
        <v>8232</v>
      </c>
      <c r="Q869" s="72" t="s">
        <v>8233</v>
      </c>
      <c r="R869" s="72" t="s">
        <v>2428</v>
      </c>
      <c r="S869" s="72" t="s">
        <v>8234</v>
      </c>
      <c r="T869" s="72" t="s">
        <v>888</v>
      </c>
      <c r="U869" s="72" t="s">
        <v>251</v>
      </c>
      <c r="V869" s="72" t="s">
        <v>176</v>
      </c>
      <c r="W869">
        <v>30</v>
      </c>
      <c r="X869">
        <v>30</v>
      </c>
      <c r="Y869">
        <v>0</v>
      </c>
      <c r="Z869">
        <v>150</v>
      </c>
      <c r="AA869">
        <v>150</v>
      </c>
      <c r="AB869">
        <v>0</v>
      </c>
      <c r="AC869" s="72" t="s">
        <v>191</v>
      </c>
      <c r="AD869" s="72" t="s">
        <v>192</v>
      </c>
      <c r="AE869" s="72" t="s">
        <v>176</v>
      </c>
      <c r="AF869" s="81" t="str">
        <f t="shared" si="52"/>
        <v>Afridev Handpump</v>
      </c>
      <c r="AG869" s="72" t="s">
        <v>193</v>
      </c>
      <c r="AH869" s="72" t="s">
        <v>191</v>
      </c>
      <c r="AI869" s="72" t="s">
        <v>16432</v>
      </c>
      <c r="AL869" t="str">
        <f t="shared" si="53"/>
        <v>Protected</v>
      </c>
      <c r="AM869">
        <v>2013</v>
      </c>
      <c r="AN869" s="72" t="s">
        <v>191</v>
      </c>
      <c r="AQ869" t="str">
        <f t="shared" si="54"/>
        <v xml:space="preserve">Normal </v>
      </c>
      <c r="AR869" s="72" t="s">
        <v>191</v>
      </c>
      <c r="AS869">
        <v>3</v>
      </c>
      <c r="AT869">
        <v>5</v>
      </c>
      <c r="AU869" s="72" t="s">
        <v>195</v>
      </c>
      <c r="AV869" s="72" t="s">
        <v>194</v>
      </c>
      <c r="AY869" s="72" t="s">
        <v>191</v>
      </c>
      <c r="AZ869">
        <v>849</v>
      </c>
      <c r="BA869" s="72" t="s">
        <v>93</v>
      </c>
      <c r="BB869" s="72" t="s">
        <v>194</v>
      </c>
      <c r="BD869" s="72" t="s">
        <v>191</v>
      </c>
      <c r="BE869" s="73">
        <v>0.19</v>
      </c>
      <c r="BF869" s="72" t="s">
        <v>191</v>
      </c>
      <c r="BG869" s="72" t="s">
        <v>196</v>
      </c>
      <c r="BH869" s="72" t="s">
        <v>176</v>
      </c>
      <c r="BI869" s="81" t="str">
        <f t="shared" si="55"/>
        <v xml:space="preserve">Turbidity </v>
      </c>
      <c r="BJ869" s="72" t="s">
        <v>191</v>
      </c>
      <c r="BN869">
        <v>60</v>
      </c>
      <c r="BO869">
        <v>12</v>
      </c>
      <c r="BP869" s="72" t="s">
        <v>194</v>
      </c>
      <c r="BR869" s="72" t="s">
        <v>194</v>
      </c>
      <c r="BT869">
        <v>20</v>
      </c>
      <c r="BU869">
        <v>5</v>
      </c>
      <c r="BV869" s="72" t="s">
        <v>191</v>
      </c>
      <c r="BW869" s="72" t="s">
        <v>197</v>
      </c>
      <c r="BX869" t="s">
        <v>8235</v>
      </c>
    </row>
    <row r="870" spans="1:76" x14ac:dyDescent="0.45">
      <c r="A870" t="s">
        <v>8236</v>
      </c>
      <c r="B870" t="s">
        <v>176</v>
      </c>
      <c r="C870" t="s">
        <v>880</v>
      </c>
      <c r="D870" t="s">
        <v>8237</v>
      </c>
      <c r="E870" t="s">
        <v>8238</v>
      </c>
      <c r="F870" t="s">
        <v>8239</v>
      </c>
      <c r="G870">
        <v>9</v>
      </c>
      <c r="H870" s="72" t="s">
        <v>7648</v>
      </c>
      <c r="I870" s="72" t="s">
        <v>182</v>
      </c>
      <c r="J870" s="72" t="s">
        <v>183</v>
      </c>
      <c r="K870" s="72" t="s">
        <v>4888</v>
      </c>
      <c r="L870" s="72" t="s">
        <v>7710</v>
      </c>
      <c r="M870" s="72" t="s">
        <v>7710</v>
      </c>
      <c r="N870" s="72"/>
      <c r="O870" s="72"/>
      <c r="P870" s="72" t="s">
        <v>8240</v>
      </c>
      <c r="Q870" s="72" t="s">
        <v>8241</v>
      </c>
      <c r="R870" s="72" t="s">
        <v>3387</v>
      </c>
      <c r="S870" s="72" t="s">
        <v>8242</v>
      </c>
      <c r="T870" s="72" t="s">
        <v>888</v>
      </c>
      <c r="U870" s="72" t="s">
        <v>251</v>
      </c>
      <c r="V870" s="72" t="s">
        <v>176</v>
      </c>
      <c r="W870">
        <v>30</v>
      </c>
      <c r="X870">
        <v>30</v>
      </c>
      <c r="Y870">
        <v>0</v>
      </c>
      <c r="Z870">
        <v>150</v>
      </c>
      <c r="AA870">
        <v>150</v>
      </c>
      <c r="AB870">
        <v>0</v>
      </c>
      <c r="AC870" s="72" t="s">
        <v>191</v>
      </c>
      <c r="AD870" s="72" t="s">
        <v>192</v>
      </c>
      <c r="AE870" s="72" t="s">
        <v>176</v>
      </c>
      <c r="AF870" s="81" t="str">
        <f t="shared" si="52"/>
        <v>Afridev Handpump</v>
      </c>
      <c r="AG870" s="72" t="s">
        <v>193</v>
      </c>
      <c r="AH870" s="72" t="s">
        <v>191</v>
      </c>
      <c r="AI870" s="72" t="s">
        <v>16432</v>
      </c>
      <c r="AL870" t="str">
        <f t="shared" si="53"/>
        <v>Protected</v>
      </c>
      <c r="AM870">
        <v>2013</v>
      </c>
      <c r="AN870" s="72" t="s">
        <v>191</v>
      </c>
      <c r="AQ870" t="str">
        <f t="shared" si="54"/>
        <v xml:space="preserve">Normal </v>
      </c>
      <c r="AR870" s="72" t="s">
        <v>194</v>
      </c>
      <c r="AU870" s="72" t="s">
        <v>195</v>
      </c>
      <c r="AV870" s="72" t="s">
        <v>194</v>
      </c>
      <c r="AY870" s="72" t="s">
        <v>191</v>
      </c>
      <c r="AZ870">
        <v>849</v>
      </c>
      <c r="BA870" s="72" t="s">
        <v>93</v>
      </c>
      <c r="BB870" s="72" t="s">
        <v>194</v>
      </c>
      <c r="BD870" s="72" t="s">
        <v>191</v>
      </c>
      <c r="BE870" s="73">
        <v>0.21</v>
      </c>
      <c r="BF870" s="72" t="s">
        <v>191</v>
      </c>
      <c r="BG870" s="72" t="s">
        <v>196</v>
      </c>
      <c r="BH870" s="72" t="s">
        <v>176</v>
      </c>
      <c r="BI870" s="81" t="str">
        <f t="shared" si="55"/>
        <v xml:space="preserve">Turbidity </v>
      </c>
      <c r="BJ870" s="72" t="s">
        <v>191</v>
      </c>
      <c r="BN870">
        <v>55</v>
      </c>
      <c r="BO870">
        <v>12</v>
      </c>
      <c r="BP870" s="72" t="s">
        <v>194</v>
      </c>
      <c r="BR870" s="72" t="s">
        <v>194</v>
      </c>
      <c r="BT870">
        <v>40</v>
      </c>
      <c r="BU870">
        <v>6</v>
      </c>
      <c r="BV870" s="72" t="s">
        <v>191</v>
      </c>
      <c r="BW870" s="72" t="s">
        <v>197</v>
      </c>
      <c r="BX870" t="s">
        <v>8243</v>
      </c>
    </row>
    <row r="871" spans="1:76" x14ac:dyDescent="0.45">
      <c r="A871" t="s">
        <v>8244</v>
      </c>
      <c r="B871" t="s">
        <v>176</v>
      </c>
      <c r="C871" t="s">
        <v>880</v>
      </c>
      <c r="D871" t="s">
        <v>8245</v>
      </c>
      <c r="E871" t="s">
        <v>8246</v>
      </c>
      <c r="F871" t="s">
        <v>8247</v>
      </c>
      <c r="G871">
        <v>9</v>
      </c>
      <c r="H871" s="72" t="s">
        <v>7648</v>
      </c>
      <c r="I871" s="72" t="s">
        <v>182</v>
      </c>
      <c r="J871" s="72" t="s">
        <v>183</v>
      </c>
      <c r="K871" s="72" t="s">
        <v>4888</v>
      </c>
      <c r="L871" s="72" t="s">
        <v>7710</v>
      </c>
      <c r="M871" s="72" t="s">
        <v>7710</v>
      </c>
      <c r="N871" s="72"/>
      <c r="O871" s="72"/>
      <c r="P871" s="72" t="s">
        <v>8248</v>
      </c>
      <c r="Q871" s="72" t="s">
        <v>8249</v>
      </c>
      <c r="R871" s="72" t="s">
        <v>5273</v>
      </c>
      <c r="S871" s="72" t="s">
        <v>8250</v>
      </c>
      <c r="T871" s="72" t="s">
        <v>888</v>
      </c>
      <c r="U871" s="72" t="s">
        <v>176</v>
      </c>
      <c r="V871" s="72" t="s">
        <v>1628</v>
      </c>
      <c r="W871">
        <v>30</v>
      </c>
      <c r="X871">
        <v>30</v>
      </c>
      <c r="Y871">
        <v>0</v>
      </c>
      <c r="Z871">
        <v>150</v>
      </c>
      <c r="AA871">
        <v>150</v>
      </c>
      <c r="AB871">
        <v>0</v>
      </c>
      <c r="AC871" s="72" t="s">
        <v>191</v>
      </c>
      <c r="AD871" s="72" t="s">
        <v>192</v>
      </c>
      <c r="AE871" s="72" t="s">
        <v>176</v>
      </c>
      <c r="AF871" s="81" t="str">
        <f t="shared" si="52"/>
        <v>Afridev Handpump</v>
      </c>
      <c r="AG871" s="72" t="s">
        <v>193</v>
      </c>
      <c r="AH871" s="72" t="s">
        <v>191</v>
      </c>
      <c r="AI871" s="72" t="s">
        <v>16432</v>
      </c>
      <c r="AL871" t="str">
        <f t="shared" si="53"/>
        <v>Protected</v>
      </c>
      <c r="AM871">
        <v>2001</v>
      </c>
      <c r="AN871" s="72" t="s">
        <v>191</v>
      </c>
      <c r="AQ871" t="str">
        <f t="shared" si="54"/>
        <v xml:space="preserve">Normal </v>
      </c>
      <c r="AR871" s="72" t="s">
        <v>191</v>
      </c>
      <c r="AS871">
        <v>4</v>
      </c>
      <c r="AT871">
        <v>2</v>
      </c>
      <c r="AU871" s="72" t="s">
        <v>195</v>
      </c>
      <c r="AV871" s="72" t="s">
        <v>194</v>
      </c>
      <c r="AY871" s="72" t="s">
        <v>191</v>
      </c>
      <c r="AZ871">
        <v>848</v>
      </c>
      <c r="BA871" s="72" t="s">
        <v>93</v>
      </c>
      <c r="BB871" s="72" t="s">
        <v>194</v>
      </c>
      <c r="BD871" s="72" t="s">
        <v>191</v>
      </c>
      <c r="BE871" s="73">
        <v>0.51</v>
      </c>
      <c r="BF871" s="72" t="s">
        <v>191</v>
      </c>
      <c r="BG871" s="72" t="s">
        <v>196</v>
      </c>
      <c r="BH871" s="72" t="s">
        <v>176</v>
      </c>
      <c r="BI871" s="81" t="str">
        <f t="shared" si="55"/>
        <v xml:space="preserve">Turbidity </v>
      </c>
      <c r="BJ871" s="72" t="s">
        <v>191</v>
      </c>
      <c r="BN871">
        <v>45</v>
      </c>
      <c r="BO871">
        <v>24</v>
      </c>
      <c r="BP871" s="72" t="s">
        <v>194</v>
      </c>
      <c r="BR871" s="72" t="s">
        <v>194</v>
      </c>
      <c r="BT871">
        <v>40</v>
      </c>
      <c r="BU871">
        <v>5</v>
      </c>
      <c r="BV871" s="72" t="s">
        <v>191</v>
      </c>
      <c r="BW871" s="72" t="s">
        <v>197</v>
      </c>
      <c r="BX871" t="s">
        <v>8251</v>
      </c>
    </row>
    <row r="872" spans="1:76" x14ac:dyDescent="0.45">
      <c r="A872" t="s">
        <v>8252</v>
      </c>
      <c r="B872" t="s">
        <v>176</v>
      </c>
      <c r="C872" t="s">
        <v>880</v>
      </c>
      <c r="D872" t="s">
        <v>8253</v>
      </c>
      <c r="E872" t="s">
        <v>8254</v>
      </c>
      <c r="F872" t="s">
        <v>8255</v>
      </c>
      <c r="G872">
        <v>9</v>
      </c>
      <c r="H872" s="72" t="s">
        <v>7648</v>
      </c>
      <c r="I872" s="72" t="s">
        <v>182</v>
      </c>
      <c r="J872" s="72" t="s">
        <v>183</v>
      </c>
      <c r="K872" s="72" t="s">
        <v>4888</v>
      </c>
      <c r="L872" s="72" t="s">
        <v>7710</v>
      </c>
      <c r="M872" s="72" t="s">
        <v>7710</v>
      </c>
      <c r="N872" s="72"/>
      <c r="O872" s="72"/>
      <c r="P872" s="72" t="s">
        <v>8256</v>
      </c>
      <c r="Q872" s="72" t="s">
        <v>8257</v>
      </c>
      <c r="R872" s="72" t="s">
        <v>5605</v>
      </c>
      <c r="S872" s="72" t="s">
        <v>8258</v>
      </c>
      <c r="T872" s="72" t="s">
        <v>888</v>
      </c>
      <c r="U872" s="72" t="s">
        <v>176</v>
      </c>
      <c r="V872" s="72" t="s">
        <v>4284</v>
      </c>
      <c r="W872">
        <v>30</v>
      </c>
      <c r="X872">
        <v>30</v>
      </c>
      <c r="Y872">
        <v>0</v>
      </c>
      <c r="Z872">
        <v>150</v>
      </c>
      <c r="AA872">
        <v>150</v>
      </c>
      <c r="AB872">
        <v>0</v>
      </c>
      <c r="AC872" s="72" t="s">
        <v>191</v>
      </c>
      <c r="AD872" s="72" t="s">
        <v>192</v>
      </c>
      <c r="AE872" s="72" t="s">
        <v>176</v>
      </c>
      <c r="AF872" s="81" t="str">
        <f t="shared" si="52"/>
        <v>Afridev Handpump</v>
      </c>
      <c r="AG872" s="72" t="s">
        <v>193</v>
      </c>
      <c r="AH872" s="72" t="s">
        <v>191</v>
      </c>
      <c r="AI872" s="72" t="s">
        <v>16432</v>
      </c>
      <c r="AL872" t="str">
        <f t="shared" si="53"/>
        <v>Protected</v>
      </c>
      <c r="AM872">
        <v>2013</v>
      </c>
      <c r="AN872" s="72" t="s">
        <v>191</v>
      </c>
      <c r="AQ872" t="str">
        <f t="shared" si="54"/>
        <v xml:space="preserve">Normal </v>
      </c>
      <c r="AR872" s="72" t="s">
        <v>191</v>
      </c>
      <c r="AS872">
        <v>3</v>
      </c>
      <c r="AT872">
        <v>1</v>
      </c>
      <c r="AU872" s="72" t="s">
        <v>195</v>
      </c>
      <c r="AV872" s="72" t="s">
        <v>194</v>
      </c>
      <c r="AY872" s="72" t="s">
        <v>191</v>
      </c>
      <c r="AZ872">
        <v>847</v>
      </c>
      <c r="BA872" s="72" t="s">
        <v>93</v>
      </c>
      <c r="BB872" s="72" t="s">
        <v>194</v>
      </c>
      <c r="BD872" s="72" t="s">
        <v>191</v>
      </c>
      <c r="BE872" s="73">
        <v>0.18</v>
      </c>
      <c r="BF872" s="72" t="s">
        <v>191</v>
      </c>
      <c r="BG872" s="72" t="s">
        <v>196</v>
      </c>
      <c r="BH872" s="72" t="s">
        <v>176</v>
      </c>
      <c r="BI872" s="81" t="str">
        <f t="shared" si="55"/>
        <v xml:space="preserve">Turbidity </v>
      </c>
      <c r="BJ872" s="72" t="s">
        <v>191</v>
      </c>
      <c r="BN872">
        <v>60</v>
      </c>
      <c r="BO872">
        <v>24</v>
      </c>
      <c r="BP872" s="72" t="s">
        <v>194</v>
      </c>
      <c r="BR872" s="72" t="s">
        <v>194</v>
      </c>
      <c r="BT872">
        <v>40</v>
      </c>
      <c r="BU872">
        <v>4</v>
      </c>
      <c r="BV872" s="72" t="s">
        <v>191</v>
      </c>
      <c r="BW872" s="72" t="s">
        <v>197</v>
      </c>
      <c r="BX872" t="s">
        <v>8259</v>
      </c>
    </row>
    <row r="873" spans="1:76" x14ac:dyDescent="0.45">
      <c r="A873" t="s">
        <v>8260</v>
      </c>
      <c r="B873" t="s">
        <v>176</v>
      </c>
      <c r="C873" t="s">
        <v>880</v>
      </c>
      <c r="D873" t="s">
        <v>8261</v>
      </c>
      <c r="E873" t="s">
        <v>8262</v>
      </c>
      <c r="F873" t="s">
        <v>5243</v>
      </c>
      <c r="G873">
        <v>9</v>
      </c>
      <c r="H873" s="72" t="s">
        <v>7648</v>
      </c>
      <c r="I873" s="72" t="s">
        <v>182</v>
      </c>
      <c r="J873" s="72" t="s">
        <v>183</v>
      </c>
      <c r="K873" s="72" t="s">
        <v>4888</v>
      </c>
      <c r="L873" s="72" t="s">
        <v>7710</v>
      </c>
      <c r="M873" s="72" t="s">
        <v>7710</v>
      </c>
      <c r="N873" s="72"/>
      <c r="O873" s="72"/>
      <c r="P873" s="72" t="s">
        <v>8263</v>
      </c>
      <c r="Q873" s="72" t="s">
        <v>8264</v>
      </c>
      <c r="R873" s="72" t="s">
        <v>8265</v>
      </c>
      <c r="S873" s="72" t="s">
        <v>8266</v>
      </c>
      <c r="T873" s="72" t="s">
        <v>1185</v>
      </c>
      <c r="U873" s="72" t="s">
        <v>176</v>
      </c>
      <c r="V873" s="72" t="s">
        <v>1628</v>
      </c>
      <c r="W873">
        <v>40</v>
      </c>
      <c r="X873">
        <v>40</v>
      </c>
      <c r="Y873">
        <v>0</v>
      </c>
      <c r="Z873">
        <v>200</v>
      </c>
      <c r="AA873">
        <v>200</v>
      </c>
      <c r="AB873">
        <v>0</v>
      </c>
      <c r="AC873" s="72" t="s">
        <v>191</v>
      </c>
      <c r="AD873" s="72" t="s">
        <v>192</v>
      </c>
      <c r="AE873" s="72" t="s">
        <v>176</v>
      </c>
      <c r="AF873" s="81" t="str">
        <f t="shared" si="52"/>
        <v>Afridev Handpump</v>
      </c>
      <c r="AG873" s="72" t="s">
        <v>193</v>
      </c>
      <c r="AH873" s="72" t="s">
        <v>191</v>
      </c>
      <c r="AI873" s="72" t="s">
        <v>16432</v>
      </c>
      <c r="AL873" t="str">
        <f t="shared" si="53"/>
        <v>Protected</v>
      </c>
      <c r="AM873">
        <v>2008</v>
      </c>
      <c r="AN873" s="72" t="s">
        <v>191</v>
      </c>
      <c r="AQ873" t="str">
        <f t="shared" si="54"/>
        <v xml:space="preserve">Normal </v>
      </c>
      <c r="AR873" s="72" t="s">
        <v>191</v>
      </c>
      <c r="AS873">
        <v>3</v>
      </c>
      <c r="AT873">
        <v>2</v>
      </c>
      <c r="AU873" s="72" t="s">
        <v>195</v>
      </c>
      <c r="AV873" s="72" t="s">
        <v>194</v>
      </c>
      <c r="AY873" s="72" t="s">
        <v>191</v>
      </c>
      <c r="AZ873">
        <v>846</v>
      </c>
      <c r="BA873" s="72" t="s">
        <v>93</v>
      </c>
      <c r="BB873" s="72" t="s">
        <v>194</v>
      </c>
      <c r="BD873" s="72" t="s">
        <v>191</v>
      </c>
      <c r="BE873" s="73">
        <v>0.33</v>
      </c>
      <c r="BF873" s="72" t="s">
        <v>191</v>
      </c>
      <c r="BG873" s="72" t="s">
        <v>196</v>
      </c>
      <c r="BH873" s="72" t="s">
        <v>176</v>
      </c>
      <c r="BI873" s="81" t="str">
        <f t="shared" si="55"/>
        <v xml:space="preserve">Turbidity </v>
      </c>
      <c r="BJ873" s="72" t="s">
        <v>191</v>
      </c>
      <c r="BN873">
        <v>60</v>
      </c>
      <c r="BO873">
        <v>24</v>
      </c>
      <c r="BP873" s="72" t="s">
        <v>194</v>
      </c>
      <c r="BR873" s="72" t="s">
        <v>194</v>
      </c>
      <c r="BT873">
        <v>40</v>
      </c>
      <c r="BU873">
        <v>5</v>
      </c>
      <c r="BV873" s="72" t="s">
        <v>191</v>
      </c>
      <c r="BW873" s="72" t="s">
        <v>197</v>
      </c>
      <c r="BX873" t="s">
        <v>8267</v>
      </c>
    </row>
    <row r="874" spans="1:76" x14ac:dyDescent="0.45">
      <c r="A874" t="s">
        <v>8268</v>
      </c>
      <c r="B874" t="s">
        <v>176</v>
      </c>
      <c r="C874" t="s">
        <v>880</v>
      </c>
      <c r="D874" t="s">
        <v>8269</v>
      </c>
      <c r="E874" t="s">
        <v>8270</v>
      </c>
      <c r="F874" t="s">
        <v>8271</v>
      </c>
      <c r="G874">
        <v>9</v>
      </c>
      <c r="H874" s="72" t="s">
        <v>7151</v>
      </c>
      <c r="I874" s="72" t="s">
        <v>182</v>
      </c>
      <c r="J874" s="72" t="s">
        <v>183</v>
      </c>
      <c r="K874" s="72" t="s">
        <v>4888</v>
      </c>
      <c r="L874" s="72" t="s">
        <v>6346</v>
      </c>
      <c r="M874" s="72" t="s">
        <v>7169</v>
      </c>
      <c r="N874" s="72"/>
      <c r="O874" s="72"/>
      <c r="P874" s="72" t="s">
        <v>8272</v>
      </c>
      <c r="Q874" s="72" t="s">
        <v>8273</v>
      </c>
      <c r="R874" s="72" t="s">
        <v>3369</v>
      </c>
      <c r="S874" s="72" t="s">
        <v>8274</v>
      </c>
      <c r="T874" s="72" t="s">
        <v>8275</v>
      </c>
      <c r="U874" s="72" t="s">
        <v>176</v>
      </c>
      <c r="V874" s="72" t="s">
        <v>1628</v>
      </c>
      <c r="W874">
        <v>30</v>
      </c>
      <c r="X874">
        <v>30</v>
      </c>
      <c r="Y874">
        <v>0</v>
      </c>
      <c r="Z874">
        <v>150</v>
      </c>
      <c r="AA874">
        <v>150</v>
      </c>
      <c r="AB874">
        <v>0</v>
      </c>
      <c r="AC874" s="72" t="s">
        <v>191</v>
      </c>
      <c r="AD874" s="72" t="s">
        <v>192</v>
      </c>
      <c r="AE874" s="72" t="s">
        <v>176</v>
      </c>
      <c r="AF874" s="81" t="str">
        <f t="shared" si="52"/>
        <v>Afridev Handpump</v>
      </c>
      <c r="AG874" s="72" t="s">
        <v>193</v>
      </c>
      <c r="AH874" s="72" t="s">
        <v>191</v>
      </c>
      <c r="AI874" s="72" t="s">
        <v>16432</v>
      </c>
      <c r="AL874" t="str">
        <f t="shared" si="53"/>
        <v>Protected</v>
      </c>
      <c r="AM874">
        <v>2008</v>
      </c>
      <c r="AN874" s="72" t="s">
        <v>191</v>
      </c>
      <c r="AQ874" t="str">
        <f t="shared" si="54"/>
        <v xml:space="preserve">Normal </v>
      </c>
      <c r="AR874" s="72" t="s">
        <v>194</v>
      </c>
      <c r="AU874" s="72" t="s">
        <v>195</v>
      </c>
      <c r="AV874" s="72" t="s">
        <v>194</v>
      </c>
      <c r="AY874" s="72" t="s">
        <v>191</v>
      </c>
      <c r="AZ874">
        <v>844</v>
      </c>
      <c r="BA874" s="72" t="s">
        <v>93</v>
      </c>
      <c r="BB874" s="72" t="s">
        <v>194</v>
      </c>
      <c r="BD874" s="72" t="s">
        <v>191</v>
      </c>
      <c r="BE874" s="73">
        <v>0.31</v>
      </c>
      <c r="BF874" s="72" t="s">
        <v>191</v>
      </c>
      <c r="BG874" s="72" t="s">
        <v>196</v>
      </c>
      <c r="BH874" s="72" t="s">
        <v>176</v>
      </c>
      <c r="BI874" s="81" t="str">
        <f t="shared" si="55"/>
        <v xml:space="preserve">Turbidity </v>
      </c>
      <c r="BJ874" s="72" t="s">
        <v>191</v>
      </c>
      <c r="BN874">
        <v>60</v>
      </c>
      <c r="BO874">
        <v>24</v>
      </c>
      <c r="BP874" s="72" t="s">
        <v>194</v>
      </c>
      <c r="BR874" s="72" t="s">
        <v>194</v>
      </c>
      <c r="BT874">
        <v>40</v>
      </c>
      <c r="BU874">
        <v>5</v>
      </c>
      <c r="BV874" s="72" t="s">
        <v>191</v>
      </c>
      <c r="BW874" s="72" t="s">
        <v>197</v>
      </c>
      <c r="BX874" t="s">
        <v>8276</v>
      </c>
    </row>
    <row r="875" spans="1:76" x14ac:dyDescent="0.45">
      <c r="A875" t="s">
        <v>8277</v>
      </c>
      <c r="B875" t="s">
        <v>176</v>
      </c>
      <c r="C875" t="s">
        <v>297</v>
      </c>
      <c r="D875" t="s">
        <v>8278</v>
      </c>
      <c r="E875" t="s">
        <v>8279</v>
      </c>
      <c r="F875" t="s">
        <v>2135</v>
      </c>
      <c r="G875">
        <v>9</v>
      </c>
      <c r="H875" s="72" t="s">
        <v>7648</v>
      </c>
      <c r="I875" s="72" t="s">
        <v>182</v>
      </c>
      <c r="J875" s="72" t="s">
        <v>183</v>
      </c>
      <c r="K875" s="72" t="s">
        <v>8280</v>
      </c>
      <c r="L875" s="72" t="s">
        <v>8281</v>
      </c>
      <c r="M875" s="72" t="s">
        <v>8282</v>
      </c>
      <c r="N875" s="72"/>
      <c r="O875" s="72"/>
      <c r="P875" s="72" t="s">
        <v>8283</v>
      </c>
      <c r="Q875" s="72" t="s">
        <v>8284</v>
      </c>
      <c r="R875" s="72" t="s">
        <v>1787</v>
      </c>
      <c r="S875" s="72" t="s">
        <v>8285</v>
      </c>
      <c r="T875" s="72" t="s">
        <v>8286</v>
      </c>
      <c r="U875" s="72" t="s">
        <v>226</v>
      </c>
      <c r="V875" s="72" t="s">
        <v>176</v>
      </c>
      <c r="W875">
        <v>260</v>
      </c>
      <c r="X875">
        <v>260</v>
      </c>
      <c r="Y875">
        <v>0</v>
      </c>
      <c r="Z875">
        <v>1300</v>
      </c>
      <c r="AA875">
        <v>1300</v>
      </c>
      <c r="AB875">
        <v>0</v>
      </c>
      <c r="AC875" s="72" t="s">
        <v>191</v>
      </c>
      <c r="AD875" s="72" t="s">
        <v>192</v>
      </c>
      <c r="AE875" s="72" t="s">
        <v>176</v>
      </c>
      <c r="AF875" s="81" t="str">
        <f t="shared" si="52"/>
        <v>Afridev Handpump</v>
      </c>
      <c r="AG875" s="72" t="s">
        <v>193</v>
      </c>
      <c r="AH875" s="72" t="s">
        <v>191</v>
      </c>
      <c r="AI875" s="72" t="s">
        <v>16432</v>
      </c>
      <c r="AL875" t="str">
        <f t="shared" si="53"/>
        <v>Protected</v>
      </c>
      <c r="AM875">
        <v>2013</v>
      </c>
      <c r="AN875" s="72" t="s">
        <v>191</v>
      </c>
      <c r="AQ875" t="str">
        <f t="shared" si="54"/>
        <v xml:space="preserve">Normal </v>
      </c>
      <c r="AR875" s="72" t="s">
        <v>191</v>
      </c>
      <c r="AS875">
        <v>2</v>
      </c>
      <c r="AT875">
        <v>30</v>
      </c>
      <c r="AU875" s="72" t="s">
        <v>195</v>
      </c>
      <c r="AV875" s="72" t="s">
        <v>194</v>
      </c>
      <c r="AY875" s="72" t="s">
        <v>191</v>
      </c>
      <c r="AZ875">
        <v>1042</v>
      </c>
      <c r="BA875" s="72" t="s">
        <v>93</v>
      </c>
      <c r="BB875" s="72" t="s">
        <v>194</v>
      </c>
      <c r="BD875" s="72" t="s">
        <v>191</v>
      </c>
      <c r="BE875" s="73">
        <v>0.17</v>
      </c>
      <c r="BF875" s="72" t="s">
        <v>194</v>
      </c>
      <c r="BG875" s="80" t="s">
        <v>196</v>
      </c>
      <c r="BI875" s="81" t="str">
        <f t="shared" si="55"/>
        <v xml:space="preserve">Turbidity </v>
      </c>
      <c r="BN875">
        <v>80</v>
      </c>
      <c r="BO875">
        <v>24</v>
      </c>
      <c r="BP875" s="72" t="s">
        <v>194</v>
      </c>
      <c r="BR875" s="72" t="s">
        <v>194</v>
      </c>
      <c r="BT875">
        <v>20</v>
      </c>
      <c r="BU875">
        <v>3</v>
      </c>
      <c r="BV875" s="72" t="s">
        <v>191</v>
      </c>
      <c r="BW875" s="72" t="s">
        <v>197</v>
      </c>
      <c r="BX875" t="s">
        <v>8287</v>
      </c>
    </row>
    <row r="876" spans="1:76" x14ac:dyDescent="0.45">
      <c r="A876" t="s">
        <v>8288</v>
      </c>
      <c r="B876" t="s">
        <v>176</v>
      </c>
      <c r="C876" t="s">
        <v>297</v>
      </c>
      <c r="D876" t="s">
        <v>8289</v>
      </c>
      <c r="E876" t="s">
        <v>8290</v>
      </c>
      <c r="F876" t="s">
        <v>8291</v>
      </c>
      <c r="G876">
        <v>9</v>
      </c>
      <c r="H876" s="72" t="s">
        <v>7648</v>
      </c>
      <c r="I876" s="72" t="s">
        <v>182</v>
      </c>
      <c r="J876" s="72" t="s">
        <v>183</v>
      </c>
      <c r="K876" s="72" t="s">
        <v>8280</v>
      </c>
      <c r="L876" s="72" t="s">
        <v>8292</v>
      </c>
      <c r="M876" s="72" t="s">
        <v>8293</v>
      </c>
      <c r="N876" s="72"/>
      <c r="O876" s="72"/>
      <c r="P876" s="72" t="s">
        <v>8294</v>
      </c>
      <c r="Q876" s="72" t="s">
        <v>8295</v>
      </c>
      <c r="R876" s="72" t="s">
        <v>8296</v>
      </c>
      <c r="S876" s="72" t="s">
        <v>8297</v>
      </c>
      <c r="T876" s="72" t="s">
        <v>8298</v>
      </c>
      <c r="U876" s="72" t="s">
        <v>251</v>
      </c>
      <c r="V876" s="72" t="s">
        <v>176</v>
      </c>
      <c r="W876">
        <v>410</v>
      </c>
      <c r="X876">
        <v>410</v>
      </c>
      <c r="Y876">
        <v>0</v>
      </c>
      <c r="Z876">
        <v>2050</v>
      </c>
      <c r="AA876">
        <v>2050</v>
      </c>
      <c r="AB876">
        <v>0</v>
      </c>
      <c r="AC876" s="72" t="s">
        <v>191</v>
      </c>
      <c r="AD876" s="72" t="s">
        <v>192</v>
      </c>
      <c r="AE876" s="72" t="s">
        <v>176</v>
      </c>
      <c r="AF876" s="81" t="str">
        <f t="shared" si="52"/>
        <v>Afridev Handpump</v>
      </c>
      <c r="AG876" s="72" t="s">
        <v>193</v>
      </c>
      <c r="AH876" s="72" t="s">
        <v>191</v>
      </c>
      <c r="AI876" s="72" t="s">
        <v>16432</v>
      </c>
      <c r="AL876" t="str">
        <f t="shared" si="53"/>
        <v>Protected</v>
      </c>
      <c r="AM876">
        <v>1990</v>
      </c>
      <c r="AN876" s="72" t="s">
        <v>191</v>
      </c>
      <c r="AQ876" t="str">
        <f t="shared" si="54"/>
        <v xml:space="preserve">Poor </v>
      </c>
      <c r="AR876" s="72" t="s">
        <v>191</v>
      </c>
      <c r="AS876">
        <v>3</v>
      </c>
      <c r="AT876">
        <v>14</v>
      </c>
      <c r="AU876" s="72" t="s">
        <v>195</v>
      </c>
      <c r="AV876" s="72" t="s">
        <v>194</v>
      </c>
      <c r="AY876" s="72" t="s">
        <v>191</v>
      </c>
      <c r="AZ876">
        <v>1042</v>
      </c>
      <c r="BA876" s="72" t="s">
        <v>93</v>
      </c>
      <c r="BB876" s="72" t="s">
        <v>194</v>
      </c>
      <c r="BD876" s="72" t="s">
        <v>191</v>
      </c>
      <c r="BE876" s="73">
        <v>0.11</v>
      </c>
      <c r="BF876" s="72" t="s">
        <v>194</v>
      </c>
      <c r="BG876" s="80" t="s">
        <v>196</v>
      </c>
      <c r="BI876" s="81" t="str">
        <f t="shared" si="55"/>
        <v xml:space="preserve">Turbidity </v>
      </c>
      <c r="BN876">
        <v>120</v>
      </c>
      <c r="BO876">
        <v>24</v>
      </c>
      <c r="BP876" s="72" t="s">
        <v>194</v>
      </c>
      <c r="BR876" s="72" t="s">
        <v>194</v>
      </c>
      <c r="BT876">
        <v>20</v>
      </c>
      <c r="BU876">
        <v>10</v>
      </c>
      <c r="BV876" s="72" t="s">
        <v>191</v>
      </c>
      <c r="BW876" s="72" t="s">
        <v>227</v>
      </c>
      <c r="BX876" t="s">
        <v>8299</v>
      </c>
    </row>
    <row r="877" spans="1:76" x14ac:dyDescent="0.45">
      <c r="A877" t="s">
        <v>8300</v>
      </c>
      <c r="B877" t="s">
        <v>176</v>
      </c>
      <c r="C877" t="s">
        <v>297</v>
      </c>
      <c r="D877" t="s">
        <v>8301</v>
      </c>
      <c r="E877" t="s">
        <v>8302</v>
      </c>
      <c r="F877" t="s">
        <v>8303</v>
      </c>
      <c r="G877">
        <v>9</v>
      </c>
      <c r="H877" s="72" t="s">
        <v>7648</v>
      </c>
      <c r="I877" s="72" t="s">
        <v>182</v>
      </c>
      <c r="J877" s="72" t="s">
        <v>183</v>
      </c>
      <c r="K877" s="72" t="s">
        <v>8280</v>
      </c>
      <c r="L877" s="72" t="s">
        <v>8281</v>
      </c>
      <c r="M877" s="72" t="s">
        <v>8304</v>
      </c>
      <c r="N877" s="72"/>
      <c r="O877" s="72"/>
      <c r="P877" s="72" t="s">
        <v>8305</v>
      </c>
      <c r="Q877" s="72" t="s">
        <v>8306</v>
      </c>
      <c r="R877" s="72" t="s">
        <v>8307</v>
      </c>
      <c r="S877" s="72" t="s">
        <v>8308</v>
      </c>
      <c r="T877" s="72" t="s">
        <v>8309</v>
      </c>
      <c r="U877" s="72" t="s">
        <v>190</v>
      </c>
      <c r="V877" s="72" t="s">
        <v>176</v>
      </c>
      <c r="W877">
        <v>120</v>
      </c>
      <c r="X877">
        <v>120</v>
      </c>
      <c r="Y877">
        <v>0</v>
      </c>
      <c r="Z877">
        <v>600</v>
      </c>
      <c r="AA877">
        <v>600</v>
      </c>
      <c r="AB877">
        <v>0</v>
      </c>
      <c r="AC877" s="72" t="s">
        <v>191</v>
      </c>
      <c r="AD877" s="72" t="s">
        <v>192</v>
      </c>
      <c r="AE877" s="72" t="s">
        <v>176</v>
      </c>
      <c r="AF877" s="81" t="str">
        <f t="shared" si="52"/>
        <v>Afridev Handpump</v>
      </c>
      <c r="AG877" s="72" t="s">
        <v>193</v>
      </c>
      <c r="AH877" s="72" t="s">
        <v>191</v>
      </c>
      <c r="AI877" s="72" t="s">
        <v>16432</v>
      </c>
      <c r="AL877" t="str">
        <f t="shared" si="53"/>
        <v>Protected</v>
      </c>
      <c r="AM877">
        <v>2000</v>
      </c>
      <c r="AN877" s="72" t="s">
        <v>191</v>
      </c>
      <c r="AQ877" t="str">
        <f t="shared" si="54"/>
        <v xml:space="preserve">Normal </v>
      </c>
      <c r="AR877" s="72" t="s">
        <v>194</v>
      </c>
      <c r="AU877" s="72" t="s">
        <v>195</v>
      </c>
      <c r="AV877" s="72" t="s">
        <v>194</v>
      </c>
      <c r="AY877" s="72" t="s">
        <v>191</v>
      </c>
      <c r="AZ877">
        <v>1043</v>
      </c>
      <c r="BA877" s="72" t="s">
        <v>213</v>
      </c>
      <c r="BB877" s="72" t="s">
        <v>194</v>
      </c>
      <c r="BD877" s="72" t="s">
        <v>191</v>
      </c>
      <c r="BE877" s="73">
        <v>0.42</v>
      </c>
      <c r="BF877" s="72" t="s">
        <v>194</v>
      </c>
      <c r="BG877" s="80" t="s">
        <v>196</v>
      </c>
      <c r="BI877" s="81" t="str">
        <f t="shared" si="55"/>
        <v xml:space="preserve">Turbidity </v>
      </c>
      <c r="BN877">
        <v>75</v>
      </c>
      <c r="BO877">
        <v>24</v>
      </c>
      <c r="BP877" s="72" t="s">
        <v>194</v>
      </c>
      <c r="BR877" s="72" t="s">
        <v>194</v>
      </c>
      <c r="BT877">
        <v>20</v>
      </c>
      <c r="BU877">
        <v>8</v>
      </c>
      <c r="BV877" s="72" t="s">
        <v>191</v>
      </c>
      <c r="BW877" s="72" t="s">
        <v>197</v>
      </c>
      <c r="BX877" t="s">
        <v>8310</v>
      </c>
    </row>
    <row r="878" spans="1:76" x14ac:dyDescent="0.45">
      <c r="A878" t="s">
        <v>8311</v>
      </c>
      <c r="B878" t="s">
        <v>176</v>
      </c>
      <c r="C878" t="s">
        <v>297</v>
      </c>
      <c r="D878" t="s">
        <v>8312</v>
      </c>
      <c r="E878" t="s">
        <v>8313</v>
      </c>
      <c r="F878" t="s">
        <v>4033</v>
      </c>
      <c r="G878">
        <v>9</v>
      </c>
      <c r="H878" s="72" t="s">
        <v>7648</v>
      </c>
      <c r="I878" s="72" t="s">
        <v>182</v>
      </c>
      <c r="J878" s="72" t="s">
        <v>183</v>
      </c>
      <c r="K878" s="72" t="s">
        <v>8280</v>
      </c>
      <c r="L878" s="72" t="s">
        <v>8292</v>
      </c>
      <c r="M878" s="72" t="s">
        <v>8293</v>
      </c>
      <c r="N878" s="72"/>
      <c r="O878" s="72"/>
      <c r="P878" s="72" t="s">
        <v>8314</v>
      </c>
      <c r="Q878" s="72" t="s">
        <v>8315</v>
      </c>
      <c r="R878" s="72" t="s">
        <v>5373</v>
      </c>
      <c r="S878" s="72" t="s">
        <v>8316</v>
      </c>
      <c r="T878" s="72" t="s">
        <v>8317</v>
      </c>
      <c r="U878" s="72" t="s">
        <v>251</v>
      </c>
      <c r="V878" s="72" t="s">
        <v>176</v>
      </c>
      <c r="W878">
        <v>120</v>
      </c>
      <c r="X878">
        <v>120</v>
      </c>
      <c r="Y878">
        <v>0</v>
      </c>
      <c r="Z878">
        <v>600</v>
      </c>
      <c r="AA878">
        <v>600</v>
      </c>
      <c r="AB878">
        <v>0</v>
      </c>
      <c r="AC878" s="72" t="s">
        <v>191</v>
      </c>
      <c r="AD878" s="72" t="s">
        <v>192</v>
      </c>
      <c r="AE878" s="72" t="s">
        <v>176</v>
      </c>
      <c r="AF878" s="81" t="str">
        <f t="shared" si="52"/>
        <v>Afridev Handpump</v>
      </c>
      <c r="AG878" s="72" t="s">
        <v>193</v>
      </c>
      <c r="AH878" s="72" t="s">
        <v>191</v>
      </c>
      <c r="AI878" s="72" t="s">
        <v>16432</v>
      </c>
      <c r="AL878" t="str">
        <f t="shared" si="53"/>
        <v>Protected</v>
      </c>
      <c r="AM878">
        <v>2015</v>
      </c>
      <c r="AN878" s="72" t="s">
        <v>191</v>
      </c>
      <c r="AQ878" t="str">
        <f t="shared" si="54"/>
        <v xml:space="preserve">Poor </v>
      </c>
      <c r="AR878" s="72" t="s">
        <v>191</v>
      </c>
      <c r="AS878">
        <v>1</v>
      </c>
      <c r="AT878">
        <v>7</v>
      </c>
      <c r="AU878" s="72" t="s">
        <v>195</v>
      </c>
      <c r="AV878" s="72" t="s">
        <v>194</v>
      </c>
      <c r="AY878" s="72" t="s">
        <v>191</v>
      </c>
      <c r="AZ878">
        <v>1041</v>
      </c>
      <c r="BA878" s="72" t="s">
        <v>93</v>
      </c>
      <c r="BB878" s="72" t="s">
        <v>194</v>
      </c>
      <c r="BD878" s="72" t="s">
        <v>191</v>
      </c>
      <c r="BE878" s="73">
        <v>0.14000000000000001</v>
      </c>
      <c r="BF878" s="72" t="s">
        <v>194</v>
      </c>
      <c r="BG878" s="80" t="s">
        <v>196</v>
      </c>
      <c r="BI878" s="81" t="str">
        <f t="shared" si="55"/>
        <v xml:space="preserve">Turbidity </v>
      </c>
      <c r="BN878">
        <v>90</v>
      </c>
      <c r="BO878">
        <v>24</v>
      </c>
      <c r="BP878" s="72" t="s">
        <v>194</v>
      </c>
      <c r="BR878" s="72" t="s">
        <v>194</v>
      </c>
      <c r="BT878">
        <v>20</v>
      </c>
      <c r="BU878">
        <v>8</v>
      </c>
      <c r="BV878" s="72" t="s">
        <v>191</v>
      </c>
      <c r="BW878" s="72" t="s">
        <v>227</v>
      </c>
      <c r="BX878" t="s">
        <v>8318</v>
      </c>
    </row>
    <row r="879" spans="1:76" x14ac:dyDescent="0.45">
      <c r="A879" t="s">
        <v>8319</v>
      </c>
      <c r="B879" t="s">
        <v>176</v>
      </c>
      <c r="C879" t="s">
        <v>297</v>
      </c>
      <c r="D879" t="s">
        <v>8320</v>
      </c>
      <c r="E879" t="s">
        <v>8321</v>
      </c>
      <c r="F879" t="s">
        <v>8322</v>
      </c>
      <c r="G879">
        <v>9</v>
      </c>
      <c r="H879" s="72" t="s">
        <v>7648</v>
      </c>
      <c r="I879" s="72" t="s">
        <v>182</v>
      </c>
      <c r="J879" s="72" t="s">
        <v>183</v>
      </c>
      <c r="K879" s="72" t="s">
        <v>8280</v>
      </c>
      <c r="L879" s="72" t="s">
        <v>8281</v>
      </c>
      <c r="M879" s="72" t="s">
        <v>8282</v>
      </c>
      <c r="N879" s="72"/>
      <c r="O879" s="72"/>
      <c r="P879" s="72" t="s">
        <v>8323</v>
      </c>
      <c r="Q879" s="72" t="s">
        <v>8324</v>
      </c>
      <c r="R879" s="72" t="s">
        <v>1787</v>
      </c>
      <c r="S879" s="72" t="s">
        <v>8325</v>
      </c>
      <c r="T879" s="72" t="s">
        <v>8326</v>
      </c>
      <c r="U879" s="72" t="s">
        <v>226</v>
      </c>
      <c r="V879" s="72" t="s">
        <v>176</v>
      </c>
      <c r="W879">
        <v>260</v>
      </c>
      <c r="X879">
        <v>260</v>
      </c>
      <c r="Y879">
        <v>0</v>
      </c>
      <c r="Z879">
        <v>1300</v>
      </c>
      <c r="AA879">
        <v>1300</v>
      </c>
      <c r="AB879">
        <v>0</v>
      </c>
      <c r="AC879" s="72" t="s">
        <v>191</v>
      </c>
      <c r="AD879" s="72" t="s">
        <v>192</v>
      </c>
      <c r="AE879" s="72" t="s">
        <v>176</v>
      </c>
      <c r="AF879" s="81" t="str">
        <f t="shared" si="52"/>
        <v>Afridev Handpump</v>
      </c>
      <c r="AG879" s="72" t="s">
        <v>193</v>
      </c>
      <c r="AH879" s="72" t="s">
        <v>191</v>
      </c>
      <c r="AI879" s="72" t="s">
        <v>16432</v>
      </c>
      <c r="AL879" t="str">
        <f t="shared" si="53"/>
        <v>Protected</v>
      </c>
      <c r="AM879">
        <v>2018</v>
      </c>
      <c r="AN879" s="72" t="s">
        <v>191</v>
      </c>
      <c r="AQ879" t="str">
        <f t="shared" si="54"/>
        <v xml:space="preserve">Normal </v>
      </c>
      <c r="AR879" s="72" t="s">
        <v>194</v>
      </c>
      <c r="AU879" s="72" t="s">
        <v>195</v>
      </c>
      <c r="AV879" s="72" t="s">
        <v>194</v>
      </c>
      <c r="AY879" s="72" t="s">
        <v>191</v>
      </c>
      <c r="AZ879">
        <v>1040</v>
      </c>
      <c r="BA879" s="72" t="s">
        <v>93</v>
      </c>
      <c r="BB879" s="72" t="s">
        <v>194</v>
      </c>
      <c r="BD879" s="72" t="s">
        <v>191</v>
      </c>
      <c r="BE879" s="73">
        <v>0.14000000000000001</v>
      </c>
      <c r="BF879" s="72" t="s">
        <v>194</v>
      </c>
      <c r="BG879" s="80" t="s">
        <v>196</v>
      </c>
      <c r="BI879" s="81" t="str">
        <f t="shared" si="55"/>
        <v xml:space="preserve">Turbidity </v>
      </c>
      <c r="BN879">
        <v>89</v>
      </c>
      <c r="BO879">
        <v>24</v>
      </c>
      <c r="BP879" s="72" t="s">
        <v>194</v>
      </c>
      <c r="BR879" s="72" t="s">
        <v>194</v>
      </c>
      <c r="BT879">
        <v>20</v>
      </c>
      <c r="BU879">
        <v>10</v>
      </c>
      <c r="BV879" s="72" t="s">
        <v>191</v>
      </c>
      <c r="BW879" s="72" t="s">
        <v>197</v>
      </c>
      <c r="BX879" t="s">
        <v>8327</v>
      </c>
    </row>
    <row r="880" spans="1:76" x14ac:dyDescent="0.45">
      <c r="A880" t="s">
        <v>8328</v>
      </c>
      <c r="B880" t="s">
        <v>176</v>
      </c>
      <c r="C880" t="s">
        <v>600</v>
      </c>
      <c r="D880" t="s">
        <v>8329</v>
      </c>
      <c r="E880" t="s">
        <v>8330</v>
      </c>
      <c r="F880" t="s">
        <v>8331</v>
      </c>
      <c r="G880">
        <v>9</v>
      </c>
      <c r="H880" s="72" t="s">
        <v>7648</v>
      </c>
      <c r="I880" s="72" t="s">
        <v>182</v>
      </c>
      <c r="J880" s="72" t="s">
        <v>183</v>
      </c>
      <c r="K880" s="72" t="s">
        <v>4744</v>
      </c>
      <c r="L880" s="72" t="s">
        <v>4744</v>
      </c>
      <c r="M880" s="72" t="s">
        <v>6295</v>
      </c>
      <c r="N880" s="72"/>
      <c r="O880" s="72"/>
      <c r="P880" s="72" t="s">
        <v>8332</v>
      </c>
      <c r="Q880" s="72" t="s">
        <v>8333</v>
      </c>
      <c r="R880" s="72" t="s">
        <v>8334</v>
      </c>
      <c r="S880" s="72" t="s">
        <v>8335</v>
      </c>
      <c r="T880" s="72" t="s">
        <v>8336</v>
      </c>
      <c r="U880" s="72" t="s">
        <v>176</v>
      </c>
      <c r="V880" s="72" t="s">
        <v>2726</v>
      </c>
      <c r="W880">
        <v>55</v>
      </c>
      <c r="X880">
        <v>35</v>
      </c>
      <c r="Y880">
        <v>20</v>
      </c>
      <c r="Z880">
        <v>100</v>
      </c>
      <c r="AA880">
        <v>175</v>
      </c>
      <c r="AB880">
        <v>100</v>
      </c>
      <c r="AC880" s="72" t="s">
        <v>194</v>
      </c>
      <c r="AF880" s="81" t="str">
        <f t="shared" si="52"/>
        <v/>
      </c>
      <c r="AJ880" s="72" t="s">
        <v>867</v>
      </c>
      <c r="AK880" s="72" t="s">
        <v>176</v>
      </c>
      <c r="AL880" t="str">
        <f t="shared" si="53"/>
        <v>Unprotected well</v>
      </c>
      <c r="AQ880" t="str">
        <f t="shared" si="54"/>
        <v xml:space="preserve"> </v>
      </c>
      <c r="BE880"/>
      <c r="BI880" s="81" t="str">
        <f t="shared" si="55"/>
        <v xml:space="preserve"> </v>
      </c>
      <c r="BX880" t="s">
        <v>8337</v>
      </c>
    </row>
    <row r="881" spans="1:76" x14ac:dyDescent="0.45">
      <c r="A881" t="s">
        <v>8338</v>
      </c>
      <c r="B881" t="s">
        <v>176</v>
      </c>
      <c r="C881" t="s">
        <v>943</v>
      </c>
      <c r="D881" t="s">
        <v>8339</v>
      </c>
      <c r="E881" t="s">
        <v>8340</v>
      </c>
      <c r="F881" t="s">
        <v>3550</v>
      </c>
      <c r="G881">
        <v>9</v>
      </c>
      <c r="H881" s="72" t="s">
        <v>7772</v>
      </c>
      <c r="I881" s="72" t="s">
        <v>182</v>
      </c>
      <c r="J881" s="72" t="s">
        <v>183</v>
      </c>
      <c r="K881" s="72" t="s">
        <v>4744</v>
      </c>
      <c r="L881" s="72" t="s">
        <v>4744</v>
      </c>
      <c r="M881" s="72" t="s">
        <v>4432</v>
      </c>
      <c r="N881" s="72"/>
      <c r="O881" s="72"/>
      <c r="P881" s="72" t="s">
        <v>8341</v>
      </c>
      <c r="Q881" s="72" t="s">
        <v>8342</v>
      </c>
      <c r="R881" s="72" t="s">
        <v>620</v>
      </c>
      <c r="S881" s="72" t="s">
        <v>8343</v>
      </c>
      <c r="T881" s="72" t="s">
        <v>4432</v>
      </c>
      <c r="U881" s="72" t="s">
        <v>176</v>
      </c>
      <c r="V881" s="72" t="s">
        <v>2726</v>
      </c>
      <c r="W881">
        <v>509</v>
      </c>
      <c r="X881">
        <v>204</v>
      </c>
      <c r="Y881">
        <v>306</v>
      </c>
      <c r="Z881">
        <v>480</v>
      </c>
      <c r="AA881">
        <v>1020</v>
      </c>
      <c r="AB881">
        <v>1530</v>
      </c>
      <c r="AC881" s="72" t="s">
        <v>194</v>
      </c>
      <c r="AF881" s="81" t="str">
        <f t="shared" si="52"/>
        <v/>
      </c>
      <c r="AJ881" s="72" t="s">
        <v>1056</v>
      </c>
      <c r="AK881" s="72" t="s">
        <v>176</v>
      </c>
      <c r="AL881" t="str">
        <f t="shared" si="53"/>
        <v>Scoophole</v>
      </c>
      <c r="AQ881" t="str">
        <f t="shared" si="54"/>
        <v xml:space="preserve"> </v>
      </c>
      <c r="BE881"/>
      <c r="BI881" s="81" t="str">
        <f t="shared" si="55"/>
        <v xml:space="preserve"> </v>
      </c>
      <c r="BX881" t="s">
        <v>8344</v>
      </c>
    </row>
    <row r="882" spans="1:76" x14ac:dyDescent="0.45">
      <c r="A882" t="s">
        <v>8345</v>
      </c>
      <c r="B882" t="s">
        <v>176</v>
      </c>
      <c r="C882" t="s">
        <v>663</v>
      </c>
      <c r="D882" t="s">
        <v>8346</v>
      </c>
      <c r="E882" t="s">
        <v>8347</v>
      </c>
      <c r="F882" t="s">
        <v>3484</v>
      </c>
      <c r="G882">
        <v>9</v>
      </c>
      <c r="H882" s="72" t="s">
        <v>7772</v>
      </c>
      <c r="I882" s="72" t="s">
        <v>182</v>
      </c>
      <c r="J882" s="72" t="s">
        <v>183</v>
      </c>
      <c r="K882" s="72" t="s">
        <v>4744</v>
      </c>
      <c r="L882" s="72" t="s">
        <v>4744</v>
      </c>
      <c r="M882" s="72" t="s">
        <v>4432</v>
      </c>
      <c r="N882" s="72"/>
      <c r="O882" s="72"/>
      <c r="P882" s="72" t="s">
        <v>8348</v>
      </c>
      <c r="Q882" s="72" t="s">
        <v>8349</v>
      </c>
      <c r="R882" s="72" t="s">
        <v>1510</v>
      </c>
      <c r="S882" s="74" t="s">
        <v>8350</v>
      </c>
      <c r="T882" s="72" t="s">
        <v>4432</v>
      </c>
      <c r="U882" s="72" t="s">
        <v>176</v>
      </c>
      <c r="V882" s="72"/>
      <c r="W882">
        <v>510</v>
      </c>
      <c r="X882">
        <v>204</v>
      </c>
      <c r="Y882">
        <v>306</v>
      </c>
      <c r="Z882">
        <v>510</v>
      </c>
      <c r="AA882">
        <v>0</v>
      </c>
      <c r="AB882">
        <v>510</v>
      </c>
      <c r="AC882" s="72" t="s">
        <v>194</v>
      </c>
      <c r="AF882" s="81" t="str">
        <f t="shared" si="52"/>
        <v/>
      </c>
      <c r="AJ882" s="72" t="s">
        <v>1056</v>
      </c>
      <c r="AK882" s="72" t="s">
        <v>176</v>
      </c>
      <c r="AL882" t="str">
        <f t="shared" si="53"/>
        <v>Scoophole</v>
      </c>
      <c r="AQ882" t="str">
        <f t="shared" si="54"/>
        <v xml:space="preserve"> </v>
      </c>
      <c r="BE882"/>
      <c r="BI882" s="81" t="str">
        <f t="shared" si="55"/>
        <v xml:space="preserve"> </v>
      </c>
      <c r="BX882" t="s">
        <v>8351</v>
      </c>
    </row>
    <row r="883" spans="1:76" x14ac:dyDescent="0.45">
      <c r="A883" t="s">
        <v>8352</v>
      </c>
      <c r="B883" t="s">
        <v>176</v>
      </c>
      <c r="C883" t="s">
        <v>600</v>
      </c>
      <c r="D883" t="s">
        <v>8353</v>
      </c>
      <c r="E883" t="s">
        <v>8354</v>
      </c>
      <c r="F883" t="s">
        <v>5026</v>
      </c>
      <c r="G883">
        <v>9</v>
      </c>
      <c r="H883" s="72" t="s">
        <v>7772</v>
      </c>
      <c r="I883" s="72" t="s">
        <v>182</v>
      </c>
      <c r="J883" s="72" t="s">
        <v>183</v>
      </c>
      <c r="K883" s="72" t="s">
        <v>4744</v>
      </c>
      <c r="L883" s="72" t="s">
        <v>6888</v>
      </c>
      <c r="M883" s="72" t="s">
        <v>8355</v>
      </c>
      <c r="N883" s="72"/>
      <c r="O883" s="72"/>
      <c r="P883" s="72" t="s">
        <v>8356</v>
      </c>
      <c r="Q883" s="72" t="s">
        <v>8357</v>
      </c>
      <c r="R883" s="72" t="s">
        <v>6747</v>
      </c>
      <c r="S883" s="72" t="s">
        <v>8358</v>
      </c>
      <c r="T883" s="72" t="s">
        <v>8359</v>
      </c>
      <c r="U883" s="72" t="s">
        <v>251</v>
      </c>
      <c r="V883" s="72" t="s">
        <v>176</v>
      </c>
      <c r="W883">
        <v>200</v>
      </c>
      <c r="X883">
        <v>180</v>
      </c>
      <c r="Y883">
        <v>20</v>
      </c>
      <c r="Z883">
        <v>900</v>
      </c>
      <c r="AA883">
        <v>900</v>
      </c>
      <c r="AB883">
        <v>100</v>
      </c>
      <c r="AC883" s="72" t="s">
        <v>191</v>
      </c>
      <c r="AD883" s="72" t="s">
        <v>192</v>
      </c>
      <c r="AE883" s="72" t="s">
        <v>176</v>
      </c>
      <c r="AF883" s="81" t="str">
        <f t="shared" si="52"/>
        <v>Afridev Handpump</v>
      </c>
      <c r="AG883" s="72" t="s">
        <v>193</v>
      </c>
      <c r="AH883" s="72" t="s">
        <v>191</v>
      </c>
      <c r="AI883" s="72" t="s">
        <v>16432</v>
      </c>
      <c r="AL883" t="str">
        <f t="shared" si="53"/>
        <v>Protected</v>
      </c>
      <c r="AM883">
        <v>2013</v>
      </c>
      <c r="AN883" s="72" t="s">
        <v>191</v>
      </c>
      <c r="AQ883" t="str">
        <f t="shared" si="54"/>
        <v xml:space="preserve">Normal </v>
      </c>
      <c r="AR883" s="72" t="s">
        <v>194</v>
      </c>
      <c r="AU883" s="72" t="s">
        <v>195</v>
      </c>
      <c r="AV883" s="72" t="s">
        <v>194</v>
      </c>
      <c r="AY883" s="72" t="s">
        <v>191</v>
      </c>
      <c r="AZ883">
        <v>1337</v>
      </c>
      <c r="BA883" s="72" t="s">
        <v>93</v>
      </c>
      <c r="BB883" s="72" t="s">
        <v>194</v>
      </c>
      <c r="BD883" s="72" t="s">
        <v>191</v>
      </c>
      <c r="BE883" s="73">
        <v>0.13</v>
      </c>
      <c r="BF883" s="72" t="s">
        <v>191</v>
      </c>
      <c r="BG883" s="72" t="s">
        <v>196</v>
      </c>
      <c r="BH883" s="72" t="s">
        <v>176</v>
      </c>
      <c r="BI883" s="81" t="str">
        <f t="shared" si="55"/>
        <v xml:space="preserve">Turbidity </v>
      </c>
      <c r="BJ883" s="72" t="s">
        <v>191</v>
      </c>
      <c r="BN883">
        <v>65</v>
      </c>
      <c r="BO883">
        <v>24</v>
      </c>
      <c r="BP883" s="72" t="s">
        <v>194</v>
      </c>
      <c r="BR883" s="72" t="s">
        <v>194</v>
      </c>
      <c r="BT883">
        <v>20</v>
      </c>
      <c r="BU883">
        <v>6</v>
      </c>
      <c r="BV883" s="72" t="s">
        <v>191</v>
      </c>
      <c r="BW883" s="72" t="s">
        <v>197</v>
      </c>
      <c r="BX883" t="s">
        <v>8360</v>
      </c>
    </row>
    <row r="884" spans="1:76" x14ac:dyDescent="0.45">
      <c r="A884" t="s">
        <v>8361</v>
      </c>
      <c r="B884" t="s">
        <v>176</v>
      </c>
      <c r="C884" t="s">
        <v>736</v>
      </c>
      <c r="D884" t="s">
        <v>8362</v>
      </c>
      <c r="E884" t="s">
        <v>8363</v>
      </c>
      <c r="F884" t="s">
        <v>8364</v>
      </c>
      <c r="G884">
        <v>9</v>
      </c>
      <c r="H884" s="72" t="s">
        <v>7648</v>
      </c>
      <c r="I884" s="72" t="s">
        <v>182</v>
      </c>
      <c r="J884" s="72" t="s">
        <v>183</v>
      </c>
      <c r="K884" s="72" t="s">
        <v>4744</v>
      </c>
      <c r="L884" s="72" t="s">
        <v>4744</v>
      </c>
      <c r="M884" s="72" t="s">
        <v>8161</v>
      </c>
      <c r="N884" s="72"/>
      <c r="O884" s="72"/>
      <c r="P884" s="72" t="s">
        <v>8365</v>
      </c>
      <c r="Q884" s="72" t="s">
        <v>8366</v>
      </c>
      <c r="R884" s="72" t="s">
        <v>8367</v>
      </c>
      <c r="S884" s="72" t="s">
        <v>8368</v>
      </c>
      <c r="T884" s="72" t="s">
        <v>8369</v>
      </c>
      <c r="U884" s="72" t="s">
        <v>226</v>
      </c>
      <c r="V884" s="72" t="s">
        <v>176</v>
      </c>
      <c r="W884">
        <v>176</v>
      </c>
      <c r="X884">
        <v>32</v>
      </c>
      <c r="Y884">
        <v>143</v>
      </c>
      <c r="Z884">
        <v>1185</v>
      </c>
      <c r="AA884">
        <v>160</v>
      </c>
      <c r="AB884">
        <v>700</v>
      </c>
      <c r="AC884" s="72" t="s">
        <v>191</v>
      </c>
      <c r="AD884" s="72" t="s">
        <v>192</v>
      </c>
      <c r="AE884" s="72" t="s">
        <v>176</v>
      </c>
      <c r="AF884" s="81" t="str">
        <f t="shared" si="52"/>
        <v>Afridev Handpump</v>
      </c>
      <c r="AG884" s="72" t="s">
        <v>193</v>
      </c>
      <c r="AH884" s="72" t="s">
        <v>191</v>
      </c>
      <c r="AI884" s="72" t="s">
        <v>16432</v>
      </c>
      <c r="AL884" t="str">
        <f t="shared" si="53"/>
        <v>Protected</v>
      </c>
      <c r="AM884">
        <v>2016</v>
      </c>
      <c r="AN884" s="72" t="s">
        <v>191</v>
      </c>
      <c r="AQ884" t="str">
        <f t="shared" si="54"/>
        <v xml:space="preserve">Normal </v>
      </c>
      <c r="AR884" s="72" t="s">
        <v>191</v>
      </c>
      <c r="AS884">
        <v>3</v>
      </c>
      <c r="AT884">
        <v>30</v>
      </c>
      <c r="AU884" s="72" t="s">
        <v>195</v>
      </c>
      <c r="AV884" s="72" t="s">
        <v>194</v>
      </c>
      <c r="AY884" s="72" t="s">
        <v>191</v>
      </c>
      <c r="AZ884">
        <v>537</v>
      </c>
      <c r="BA884" s="72" t="s">
        <v>93</v>
      </c>
      <c r="BB884" s="72" t="s">
        <v>194</v>
      </c>
      <c r="BD884" s="72" t="s">
        <v>191</v>
      </c>
      <c r="BE884" s="73">
        <v>2.66</v>
      </c>
      <c r="BF884" s="72" t="s">
        <v>191</v>
      </c>
      <c r="BG884" s="72" t="s">
        <v>196</v>
      </c>
      <c r="BH884" s="72" t="s">
        <v>176</v>
      </c>
      <c r="BI884" s="81" t="str">
        <f t="shared" si="55"/>
        <v xml:space="preserve">Turbidity </v>
      </c>
      <c r="BJ884" s="72" t="s">
        <v>191</v>
      </c>
      <c r="BN884">
        <v>51</v>
      </c>
      <c r="BO884">
        <v>24</v>
      </c>
      <c r="BP884" s="72" t="s">
        <v>194</v>
      </c>
      <c r="BR884" s="72" t="s">
        <v>194</v>
      </c>
      <c r="BT884">
        <v>40</v>
      </c>
      <c r="BU884">
        <v>60</v>
      </c>
      <c r="BV884" s="72" t="s">
        <v>191</v>
      </c>
      <c r="BW884" s="72" t="s">
        <v>197</v>
      </c>
      <c r="BX884" t="s">
        <v>8370</v>
      </c>
    </row>
    <row r="885" spans="1:76" x14ac:dyDescent="0.45">
      <c r="A885" t="s">
        <v>8371</v>
      </c>
      <c r="B885" t="s">
        <v>176</v>
      </c>
      <c r="C885" t="s">
        <v>736</v>
      </c>
      <c r="D885" t="s">
        <v>8372</v>
      </c>
      <c r="E885" t="s">
        <v>8373</v>
      </c>
      <c r="F885" t="s">
        <v>2344</v>
      </c>
      <c r="G885">
        <v>9</v>
      </c>
      <c r="H885" s="72" t="s">
        <v>7772</v>
      </c>
      <c r="I885" s="72" t="s">
        <v>182</v>
      </c>
      <c r="J885" s="72" t="s">
        <v>183</v>
      </c>
      <c r="K885" s="72" t="s">
        <v>4744</v>
      </c>
      <c r="L885" s="72" t="s">
        <v>4744</v>
      </c>
      <c r="M885" s="72" t="s">
        <v>5710</v>
      </c>
      <c r="N885" s="72"/>
      <c r="O885" s="72"/>
      <c r="P885" s="72" t="s">
        <v>8374</v>
      </c>
      <c r="Q885" s="72" t="s">
        <v>8375</v>
      </c>
      <c r="R885" s="72" t="s">
        <v>4619</v>
      </c>
      <c r="S885" s="72" t="s">
        <v>8376</v>
      </c>
      <c r="T885" s="72" t="s">
        <v>5847</v>
      </c>
      <c r="U885" s="72" t="s">
        <v>745</v>
      </c>
      <c r="V885" s="72" t="s">
        <v>176</v>
      </c>
      <c r="W885">
        <v>84</v>
      </c>
      <c r="X885">
        <v>84</v>
      </c>
      <c r="Y885">
        <v>0</v>
      </c>
      <c r="Z885">
        <v>210</v>
      </c>
      <c r="AA885">
        <v>210</v>
      </c>
      <c r="AB885">
        <v>0</v>
      </c>
      <c r="AC885" s="72" t="s">
        <v>191</v>
      </c>
      <c r="AD885" s="72" t="s">
        <v>192</v>
      </c>
      <c r="AE885" s="72" t="s">
        <v>176</v>
      </c>
      <c r="AF885" s="81" t="str">
        <f t="shared" si="52"/>
        <v>Afridev Handpump</v>
      </c>
      <c r="AG885" s="72" t="s">
        <v>193</v>
      </c>
      <c r="AH885" s="72" t="s">
        <v>191</v>
      </c>
      <c r="AI885" s="72" t="s">
        <v>16432</v>
      </c>
      <c r="AL885" t="str">
        <f t="shared" si="53"/>
        <v>Protected</v>
      </c>
      <c r="AM885">
        <v>2018</v>
      </c>
      <c r="AN885" s="72" t="s">
        <v>191</v>
      </c>
      <c r="AQ885" t="str">
        <f t="shared" si="54"/>
        <v xml:space="preserve">Normal </v>
      </c>
      <c r="AR885" s="72" t="s">
        <v>194</v>
      </c>
      <c r="AU885" s="72" t="s">
        <v>195</v>
      </c>
      <c r="AV885" s="72" t="s">
        <v>194</v>
      </c>
      <c r="AY885" s="72" t="s">
        <v>191</v>
      </c>
      <c r="AZ885">
        <v>538</v>
      </c>
      <c r="BA885" s="72" t="s">
        <v>93</v>
      </c>
      <c r="BB885" s="72" t="s">
        <v>194</v>
      </c>
      <c r="BD885" s="72" t="s">
        <v>191</v>
      </c>
      <c r="BE885" s="73">
        <v>0.54</v>
      </c>
      <c r="BF885" s="72" t="s">
        <v>191</v>
      </c>
      <c r="BG885" s="72" t="s">
        <v>196</v>
      </c>
      <c r="BH885" s="72" t="s">
        <v>176</v>
      </c>
      <c r="BI885" s="81" t="str">
        <f t="shared" si="55"/>
        <v xml:space="preserve">Turbidity </v>
      </c>
      <c r="BJ885" s="72" t="s">
        <v>191</v>
      </c>
      <c r="BN885">
        <v>43</v>
      </c>
      <c r="BO885">
        <v>24</v>
      </c>
      <c r="BP885" s="72" t="s">
        <v>194</v>
      </c>
      <c r="BR885" s="72" t="s">
        <v>194</v>
      </c>
      <c r="BT885">
        <v>25</v>
      </c>
      <c r="BU885">
        <v>100</v>
      </c>
      <c r="BV885" s="72" t="s">
        <v>191</v>
      </c>
      <c r="BW885" s="72" t="s">
        <v>197</v>
      </c>
      <c r="BX885" t="s">
        <v>8377</v>
      </c>
    </row>
    <row r="886" spans="1:76" x14ac:dyDescent="0.45">
      <c r="A886" t="s">
        <v>8378</v>
      </c>
      <c r="B886" t="s">
        <v>176</v>
      </c>
      <c r="C886" t="s">
        <v>736</v>
      </c>
      <c r="D886" t="s">
        <v>8379</v>
      </c>
      <c r="E886" t="s">
        <v>8380</v>
      </c>
      <c r="F886" t="s">
        <v>8381</v>
      </c>
      <c r="G886">
        <v>9</v>
      </c>
      <c r="H886" s="72" t="s">
        <v>7772</v>
      </c>
      <c r="I886" s="72" t="s">
        <v>182</v>
      </c>
      <c r="J886" s="72" t="s">
        <v>183</v>
      </c>
      <c r="K886" s="72" t="s">
        <v>4744</v>
      </c>
      <c r="L886" s="72" t="s">
        <v>4744</v>
      </c>
      <c r="M886" s="72" t="s">
        <v>5710</v>
      </c>
      <c r="N886" s="72"/>
      <c r="O886" s="72"/>
      <c r="P886" s="72" t="s">
        <v>8382</v>
      </c>
      <c r="Q886" s="72" t="s">
        <v>8383</v>
      </c>
      <c r="R886" s="72" t="s">
        <v>1084</v>
      </c>
      <c r="S886" s="72" t="s">
        <v>8384</v>
      </c>
      <c r="T886" s="72" t="s">
        <v>8385</v>
      </c>
      <c r="U886" s="72" t="s">
        <v>190</v>
      </c>
      <c r="V886" s="72" t="s">
        <v>176</v>
      </c>
      <c r="W886">
        <v>84</v>
      </c>
      <c r="X886">
        <v>84</v>
      </c>
      <c r="Y886">
        <v>0</v>
      </c>
      <c r="Z886">
        <v>360</v>
      </c>
      <c r="AA886">
        <v>360</v>
      </c>
      <c r="AB886">
        <v>0</v>
      </c>
      <c r="AC886" s="72" t="s">
        <v>191</v>
      </c>
      <c r="AD886" s="72" t="s">
        <v>192</v>
      </c>
      <c r="AE886" s="72" t="s">
        <v>176</v>
      </c>
      <c r="AF886" s="81" t="str">
        <f t="shared" si="52"/>
        <v>Afridev Handpump</v>
      </c>
      <c r="AG886" s="72" t="s">
        <v>193</v>
      </c>
      <c r="AH886" s="72" t="s">
        <v>191</v>
      </c>
      <c r="AI886" s="72" t="s">
        <v>16432</v>
      </c>
      <c r="AL886" t="str">
        <f t="shared" si="53"/>
        <v>Protected</v>
      </c>
      <c r="AM886">
        <v>2018</v>
      </c>
      <c r="AN886" s="72" t="s">
        <v>191</v>
      </c>
      <c r="AQ886" t="str">
        <f t="shared" si="54"/>
        <v xml:space="preserve">Normal </v>
      </c>
      <c r="AR886" s="72" t="s">
        <v>194</v>
      </c>
      <c r="AU886" s="72" t="s">
        <v>195</v>
      </c>
      <c r="AV886" s="72" t="s">
        <v>194</v>
      </c>
      <c r="AY886" s="72" t="s">
        <v>191</v>
      </c>
      <c r="AZ886">
        <v>539</v>
      </c>
      <c r="BA886" s="72" t="s">
        <v>93</v>
      </c>
      <c r="BB886" s="72" t="s">
        <v>194</v>
      </c>
      <c r="BD886" s="72" t="s">
        <v>191</v>
      </c>
      <c r="BE886" s="73">
        <v>0.09</v>
      </c>
      <c r="BF886" s="72" t="s">
        <v>191</v>
      </c>
      <c r="BG886" s="72" t="s">
        <v>196</v>
      </c>
      <c r="BH886" s="72" t="s">
        <v>176</v>
      </c>
      <c r="BI886" s="81" t="str">
        <f t="shared" si="55"/>
        <v xml:space="preserve">Turbidity </v>
      </c>
      <c r="BJ886" s="72" t="s">
        <v>191</v>
      </c>
      <c r="BN886">
        <v>57</v>
      </c>
      <c r="BO886">
        <v>24</v>
      </c>
      <c r="BP886" s="72" t="s">
        <v>194</v>
      </c>
      <c r="BR886" s="72" t="s">
        <v>194</v>
      </c>
      <c r="BT886">
        <v>20</v>
      </c>
      <c r="BU886">
        <v>80</v>
      </c>
      <c r="BV886" s="72" t="s">
        <v>191</v>
      </c>
      <c r="BW886" s="72" t="s">
        <v>197</v>
      </c>
      <c r="BX886" t="s">
        <v>8386</v>
      </c>
    </row>
    <row r="887" spans="1:76" x14ac:dyDescent="0.45">
      <c r="A887" t="s">
        <v>8387</v>
      </c>
      <c r="B887" t="s">
        <v>176</v>
      </c>
      <c r="C887" t="s">
        <v>600</v>
      </c>
      <c r="D887" t="s">
        <v>8388</v>
      </c>
      <c r="E887" t="s">
        <v>8389</v>
      </c>
      <c r="F887" t="s">
        <v>4764</v>
      </c>
      <c r="G887">
        <v>9</v>
      </c>
      <c r="H887" s="72" t="s">
        <v>7772</v>
      </c>
      <c r="I887" s="72" t="s">
        <v>182</v>
      </c>
      <c r="J887" s="72" t="s">
        <v>183</v>
      </c>
      <c r="K887" s="72" t="s">
        <v>4744</v>
      </c>
      <c r="L887" s="72" t="s">
        <v>6888</v>
      </c>
      <c r="M887" s="72" t="s">
        <v>8355</v>
      </c>
      <c r="N887" s="72"/>
      <c r="O887" s="72"/>
      <c r="P887" s="72" t="s">
        <v>8390</v>
      </c>
      <c r="Q887" s="72" t="s">
        <v>8391</v>
      </c>
      <c r="R887" s="72" t="s">
        <v>4406</v>
      </c>
      <c r="S887" s="72" t="s">
        <v>8392</v>
      </c>
      <c r="T887" s="72" t="s">
        <v>8359</v>
      </c>
      <c r="U887" s="72" t="s">
        <v>176</v>
      </c>
      <c r="V887" s="72" t="s">
        <v>8393</v>
      </c>
      <c r="W887">
        <v>200</v>
      </c>
      <c r="X887">
        <v>180</v>
      </c>
      <c r="Y887">
        <v>20</v>
      </c>
      <c r="Z887">
        <v>100</v>
      </c>
      <c r="AA887">
        <v>900</v>
      </c>
      <c r="AB887">
        <v>100</v>
      </c>
      <c r="AC887" s="72" t="s">
        <v>194</v>
      </c>
      <c r="AF887" s="81" t="str">
        <f t="shared" si="52"/>
        <v/>
      </c>
      <c r="AJ887" s="72" t="s">
        <v>424</v>
      </c>
      <c r="AK887" s="72" t="s">
        <v>176</v>
      </c>
      <c r="AL887" t="str">
        <f t="shared" si="53"/>
        <v>Unprotected Spring</v>
      </c>
      <c r="AQ887" t="str">
        <f t="shared" si="54"/>
        <v xml:space="preserve"> </v>
      </c>
      <c r="BE887"/>
      <c r="BI887" s="81" t="str">
        <f t="shared" si="55"/>
        <v xml:space="preserve"> </v>
      </c>
      <c r="BX887" t="s">
        <v>8394</v>
      </c>
    </row>
    <row r="888" spans="1:76" x14ac:dyDescent="0.45">
      <c r="A888" t="s">
        <v>8395</v>
      </c>
      <c r="B888" t="s">
        <v>176</v>
      </c>
      <c r="C888" t="s">
        <v>216</v>
      </c>
      <c r="D888" t="s">
        <v>8396</v>
      </c>
      <c r="E888" t="s">
        <v>8397</v>
      </c>
      <c r="F888" t="s">
        <v>3671</v>
      </c>
      <c r="G888">
        <v>9</v>
      </c>
      <c r="H888" s="72" t="s">
        <v>7772</v>
      </c>
      <c r="I888" s="72" t="s">
        <v>182</v>
      </c>
      <c r="J888" s="72" t="s">
        <v>183</v>
      </c>
      <c r="K888" s="72" t="s">
        <v>825</v>
      </c>
      <c r="L888" s="72" t="s">
        <v>7730</v>
      </c>
      <c r="M888" s="72" t="s">
        <v>8398</v>
      </c>
      <c r="N888" s="72"/>
      <c r="O888" s="72"/>
      <c r="P888" s="72" t="s">
        <v>8399</v>
      </c>
      <c r="Q888" s="72" t="s">
        <v>8400</v>
      </c>
      <c r="R888" s="72" t="s">
        <v>4619</v>
      </c>
      <c r="S888" s="72" t="s">
        <v>8401</v>
      </c>
      <c r="T888" s="72" t="s">
        <v>8402</v>
      </c>
      <c r="U888" s="72" t="s">
        <v>251</v>
      </c>
      <c r="V888" s="72" t="s">
        <v>176</v>
      </c>
      <c r="W888">
        <v>70</v>
      </c>
      <c r="X888">
        <v>60</v>
      </c>
      <c r="Y888">
        <v>10</v>
      </c>
      <c r="Z888">
        <v>300</v>
      </c>
      <c r="AA888">
        <v>300</v>
      </c>
      <c r="AB888">
        <v>50</v>
      </c>
      <c r="AC888" s="72" t="s">
        <v>191</v>
      </c>
      <c r="AD888" s="72" t="s">
        <v>192</v>
      </c>
      <c r="AE888" s="72" t="s">
        <v>176</v>
      </c>
      <c r="AF888" s="81" t="str">
        <f t="shared" si="52"/>
        <v>Afridev Handpump</v>
      </c>
      <c r="AG888" s="72" t="s">
        <v>193</v>
      </c>
      <c r="AH888" s="72" t="s">
        <v>191</v>
      </c>
      <c r="AI888" s="72" t="s">
        <v>16432</v>
      </c>
      <c r="AL888" t="str">
        <f t="shared" si="53"/>
        <v>Protected</v>
      </c>
      <c r="AM888">
        <v>2018</v>
      </c>
      <c r="AN888" s="72" t="s">
        <v>191</v>
      </c>
      <c r="AQ888" t="str">
        <f t="shared" si="54"/>
        <v xml:space="preserve">Normal </v>
      </c>
      <c r="AR888" s="72" t="s">
        <v>194</v>
      </c>
      <c r="AU888" s="72" t="s">
        <v>195</v>
      </c>
      <c r="AV888" s="72" t="s">
        <v>194</v>
      </c>
      <c r="AY888" s="72" t="s">
        <v>191</v>
      </c>
      <c r="AZ888">
        <v>952</v>
      </c>
      <c r="BA888" s="72" t="s">
        <v>93</v>
      </c>
      <c r="BB888" s="72" t="s">
        <v>194</v>
      </c>
      <c r="BD888" s="72" t="s">
        <v>191</v>
      </c>
      <c r="BE888" s="73">
        <v>0.46</v>
      </c>
      <c r="BF888" s="72" t="s">
        <v>191</v>
      </c>
      <c r="BG888" s="72" t="s">
        <v>196</v>
      </c>
      <c r="BH888" s="72" t="s">
        <v>176</v>
      </c>
      <c r="BI888" s="81" t="str">
        <f t="shared" si="55"/>
        <v xml:space="preserve">Turbidity </v>
      </c>
      <c r="BJ888" s="72" t="s">
        <v>191</v>
      </c>
      <c r="BN888">
        <v>69</v>
      </c>
      <c r="BO888">
        <v>24</v>
      </c>
      <c r="BP888" s="72" t="s">
        <v>194</v>
      </c>
      <c r="BR888" s="72" t="s">
        <v>194</v>
      </c>
      <c r="BT888">
        <v>20</v>
      </c>
      <c r="BU888">
        <v>6</v>
      </c>
      <c r="BV888" s="72" t="s">
        <v>191</v>
      </c>
      <c r="BW888" s="72" t="s">
        <v>197</v>
      </c>
      <c r="BX888" t="s">
        <v>8403</v>
      </c>
    </row>
    <row r="889" spans="1:76" x14ac:dyDescent="0.45">
      <c r="A889" t="s">
        <v>8404</v>
      </c>
      <c r="B889" t="s">
        <v>176</v>
      </c>
      <c r="C889" t="s">
        <v>254</v>
      </c>
      <c r="D889" t="s">
        <v>8405</v>
      </c>
      <c r="E889" t="s">
        <v>8406</v>
      </c>
      <c r="F889" t="s">
        <v>8407</v>
      </c>
      <c r="G889">
        <v>9</v>
      </c>
      <c r="H889" s="72" t="s">
        <v>7772</v>
      </c>
      <c r="I889" s="72" t="s">
        <v>182</v>
      </c>
      <c r="J889" s="72" t="s">
        <v>183</v>
      </c>
      <c r="K889" s="72" t="s">
        <v>4888</v>
      </c>
      <c r="L889" s="72" t="s">
        <v>4888</v>
      </c>
      <c r="M889" s="72" t="s">
        <v>8408</v>
      </c>
      <c r="N889" s="72"/>
      <c r="O889" s="72"/>
      <c r="P889" s="72" t="s">
        <v>8409</v>
      </c>
      <c r="Q889" s="72" t="s">
        <v>8410</v>
      </c>
      <c r="R889" s="72" t="s">
        <v>8411</v>
      </c>
      <c r="S889" s="72" t="s">
        <v>8412</v>
      </c>
      <c r="T889" s="72" t="s">
        <v>8413</v>
      </c>
      <c r="U889" s="72" t="s">
        <v>226</v>
      </c>
      <c r="V889" s="72" t="s">
        <v>176</v>
      </c>
      <c r="W889">
        <v>88</v>
      </c>
      <c r="X889">
        <v>88</v>
      </c>
      <c r="Y889">
        <v>0</v>
      </c>
      <c r="Z889">
        <v>215</v>
      </c>
      <c r="AA889">
        <v>440</v>
      </c>
      <c r="AB889">
        <v>0</v>
      </c>
      <c r="AC889" s="72" t="s">
        <v>191</v>
      </c>
      <c r="AD889" s="72" t="s">
        <v>192</v>
      </c>
      <c r="AE889" s="72" t="s">
        <v>176</v>
      </c>
      <c r="AF889" s="81" t="str">
        <f t="shared" si="52"/>
        <v>Afridev Handpump</v>
      </c>
      <c r="AG889" s="72" t="s">
        <v>193</v>
      </c>
      <c r="AH889" s="72" t="s">
        <v>191</v>
      </c>
      <c r="AI889" s="72" t="s">
        <v>16432</v>
      </c>
      <c r="AL889" t="str">
        <f t="shared" si="53"/>
        <v>Protected</v>
      </c>
      <c r="AM889">
        <v>2004</v>
      </c>
      <c r="AN889" s="72" t="s">
        <v>191</v>
      </c>
      <c r="AQ889" t="str">
        <f t="shared" si="54"/>
        <v xml:space="preserve">Normal </v>
      </c>
      <c r="AR889" s="72" t="s">
        <v>194</v>
      </c>
      <c r="AU889" s="72" t="s">
        <v>195</v>
      </c>
      <c r="AV889" s="72" t="s">
        <v>194</v>
      </c>
      <c r="AY889" s="72" t="s">
        <v>191</v>
      </c>
      <c r="AZ889">
        <v>1239</v>
      </c>
      <c r="BA889" s="72" t="s">
        <v>93</v>
      </c>
      <c r="BB889" s="72" t="s">
        <v>194</v>
      </c>
      <c r="BD889" s="72" t="s">
        <v>191</v>
      </c>
      <c r="BE889" s="73">
        <v>0.39</v>
      </c>
      <c r="BF889" s="72" t="s">
        <v>191</v>
      </c>
      <c r="BG889" s="72" t="s">
        <v>196</v>
      </c>
      <c r="BH889" s="72" t="s">
        <v>176</v>
      </c>
      <c r="BI889" s="81" t="str">
        <f t="shared" si="55"/>
        <v xml:space="preserve">Turbidity </v>
      </c>
      <c r="BJ889" s="72" t="s">
        <v>191</v>
      </c>
      <c r="BN889">
        <v>72</v>
      </c>
      <c r="BO889">
        <v>24</v>
      </c>
      <c r="BP889" s="72" t="s">
        <v>194</v>
      </c>
      <c r="BR889" s="72" t="s">
        <v>194</v>
      </c>
      <c r="BT889">
        <v>20</v>
      </c>
      <c r="BU889">
        <v>6</v>
      </c>
      <c r="BV889" s="72" t="s">
        <v>191</v>
      </c>
      <c r="BW889" s="72" t="s">
        <v>197</v>
      </c>
      <c r="BX889" t="s">
        <v>8414</v>
      </c>
    </row>
    <row r="890" spans="1:76" x14ac:dyDescent="0.45">
      <c r="A890" t="s">
        <v>8415</v>
      </c>
      <c r="B890" t="s">
        <v>176</v>
      </c>
      <c r="C890" t="s">
        <v>880</v>
      </c>
      <c r="D890" t="s">
        <v>8416</v>
      </c>
      <c r="E890" t="s">
        <v>8417</v>
      </c>
      <c r="F890" t="s">
        <v>4171</v>
      </c>
      <c r="G890">
        <v>9</v>
      </c>
      <c r="H890" s="72" t="s">
        <v>7772</v>
      </c>
      <c r="I890" s="72" t="s">
        <v>182</v>
      </c>
      <c r="J890" s="72" t="s">
        <v>183</v>
      </c>
      <c r="K890" s="72" t="s">
        <v>4888</v>
      </c>
      <c r="L890" s="72" t="s">
        <v>4888</v>
      </c>
      <c r="M890" s="72" t="s">
        <v>8418</v>
      </c>
      <c r="N890" s="72"/>
      <c r="O890" s="72"/>
      <c r="P890" s="72" t="s">
        <v>8419</v>
      </c>
      <c r="Q890" s="72" t="s">
        <v>8420</v>
      </c>
      <c r="R890" s="72" t="s">
        <v>8421</v>
      </c>
      <c r="S890" s="72" t="s">
        <v>8422</v>
      </c>
      <c r="T890" s="72" t="s">
        <v>8423</v>
      </c>
      <c r="U890" s="72" t="s">
        <v>176</v>
      </c>
      <c r="V890" s="72" t="s">
        <v>4582</v>
      </c>
      <c r="W890">
        <v>70</v>
      </c>
      <c r="X890">
        <v>70</v>
      </c>
      <c r="Y890">
        <v>0</v>
      </c>
      <c r="Z890">
        <v>350</v>
      </c>
      <c r="AA890">
        <v>350</v>
      </c>
      <c r="AB890">
        <v>0</v>
      </c>
      <c r="AC890" s="72" t="s">
        <v>191</v>
      </c>
      <c r="AD890" s="72" t="s">
        <v>192</v>
      </c>
      <c r="AE890" s="72" t="s">
        <v>176</v>
      </c>
      <c r="AF890" s="81" t="str">
        <f t="shared" si="52"/>
        <v>Afridev Handpump</v>
      </c>
      <c r="AG890" s="72" t="s">
        <v>193</v>
      </c>
      <c r="AH890" s="72" t="s">
        <v>194</v>
      </c>
      <c r="AI890" s="72" t="s">
        <v>16433</v>
      </c>
      <c r="AL890" t="str">
        <f t="shared" si="53"/>
        <v>Unprotected</v>
      </c>
      <c r="AM890">
        <v>2001</v>
      </c>
      <c r="AN890" s="72" t="s">
        <v>191</v>
      </c>
      <c r="AQ890" t="str">
        <f t="shared" si="54"/>
        <v xml:space="preserve">Poor </v>
      </c>
      <c r="AR890" s="72" t="s">
        <v>191</v>
      </c>
      <c r="AS890">
        <v>2</v>
      </c>
      <c r="AT890">
        <v>21</v>
      </c>
      <c r="AU890" s="72" t="s">
        <v>195</v>
      </c>
      <c r="AV890" s="72" t="s">
        <v>194</v>
      </c>
      <c r="AY890" s="72" t="s">
        <v>191</v>
      </c>
      <c r="AZ890">
        <v>850</v>
      </c>
      <c r="BA890" s="72" t="s">
        <v>93</v>
      </c>
      <c r="BB890" s="72" t="s">
        <v>194</v>
      </c>
      <c r="BD890" s="72" t="s">
        <v>191</v>
      </c>
      <c r="BE890" s="73">
        <v>0.52</v>
      </c>
      <c r="BF890" s="72" t="s">
        <v>191</v>
      </c>
      <c r="BG890" s="72" t="s">
        <v>196</v>
      </c>
      <c r="BH890" s="72" t="s">
        <v>176</v>
      </c>
      <c r="BI890" s="81" t="str">
        <f t="shared" si="55"/>
        <v xml:space="preserve">Turbidity </v>
      </c>
      <c r="BJ890" s="72" t="s">
        <v>191</v>
      </c>
      <c r="BN890">
        <v>60</v>
      </c>
      <c r="BO890">
        <v>24</v>
      </c>
      <c r="BP890" s="72" t="s">
        <v>194</v>
      </c>
      <c r="BR890" s="72" t="s">
        <v>194</v>
      </c>
      <c r="BT890">
        <v>40</v>
      </c>
      <c r="BU890">
        <v>5</v>
      </c>
      <c r="BV890" s="72" t="s">
        <v>191</v>
      </c>
      <c r="BW890" s="72" t="s">
        <v>227</v>
      </c>
      <c r="BX890" t="s">
        <v>8424</v>
      </c>
    </row>
    <row r="891" spans="1:76" x14ac:dyDescent="0.45">
      <c r="A891" t="s">
        <v>8425</v>
      </c>
      <c r="B891" t="s">
        <v>176</v>
      </c>
      <c r="C891" t="s">
        <v>297</v>
      </c>
      <c r="D891" t="s">
        <v>8426</v>
      </c>
      <c r="E891" t="s">
        <v>8427</v>
      </c>
      <c r="F891" t="s">
        <v>8428</v>
      </c>
      <c r="G891">
        <v>9</v>
      </c>
      <c r="H891" s="72" t="s">
        <v>7772</v>
      </c>
      <c r="I891" s="72" t="s">
        <v>182</v>
      </c>
      <c r="J891" s="72" t="s">
        <v>183</v>
      </c>
      <c r="K891" s="72" t="s">
        <v>4888</v>
      </c>
      <c r="L891" s="72" t="s">
        <v>4888</v>
      </c>
      <c r="M891" s="72" t="s">
        <v>8429</v>
      </c>
      <c r="N891" s="72"/>
      <c r="O891" s="72"/>
      <c r="P891" s="72" t="s">
        <v>8430</v>
      </c>
      <c r="Q891" s="72" t="s">
        <v>8431</v>
      </c>
      <c r="R891" s="72" t="s">
        <v>8432</v>
      </c>
      <c r="S891" s="72" t="s">
        <v>8433</v>
      </c>
      <c r="T891" s="72" t="s">
        <v>8434</v>
      </c>
      <c r="U891" s="72" t="s">
        <v>478</v>
      </c>
      <c r="V891" s="72" t="s">
        <v>176</v>
      </c>
      <c r="W891">
        <v>105</v>
      </c>
      <c r="X891">
        <v>105</v>
      </c>
      <c r="Y891">
        <v>105</v>
      </c>
      <c r="Z891">
        <v>525</v>
      </c>
      <c r="AA891">
        <v>0</v>
      </c>
      <c r="AB891">
        <v>0</v>
      </c>
      <c r="AC891" s="72" t="s">
        <v>191</v>
      </c>
      <c r="AD891" s="72" t="s">
        <v>192</v>
      </c>
      <c r="AE891" s="72" t="s">
        <v>176</v>
      </c>
      <c r="AF891" s="81" t="str">
        <f t="shared" si="52"/>
        <v>Afridev Handpump</v>
      </c>
      <c r="AG891" s="72" t="s">
        <v>193</v>
      </c>
      <c r="AH891" s="72" t="s">
        <v>191</v>
      </c>
      <c r="AI891" s="72" t="s">
        <v>16432</v>
      </c>
      <c r="AL891" t="str">
        <f t="shared" si="53"/>
        <v>Protected</v>
      </c>
      <c r="AM891">
        <v>2004</v>
      </c>
      <c r="AN891" s="72" t="s">
        <v>191</v>
      </c>
      <c r="AQ891" t="str">
        <f t="shared" si="54"/>
        <v xml:space="preserve">Normal </v>
      </c>
      <c r="AR891" s="72" t="s">
        <v>191</v>
      </c>
      <c r="AS891">
        <v>2</v>
      </c>
      <c r="AT891">
        <v>1</v>
      </c>
      <c r="AU891" s="72" t="s">
        <v>195</v>
      </c>
      <c r="AV891" s="72" t="s">
        <v>194</v>
      </c>
      <c r="AY891" s="72" t="s">
        <v>191</v>
      </c>
      <c r="AZ891">
        <v>1142</v>
      </c>
      <c r="BA891" s="72" t="s">
        <v>93</v>
      </c>
      <c r="BB891" s="72" t="s">
        <v>194</v>
      </c>
      <c r="BD891" s="72" t="s">
        <v>191</v>
      </c>
      <c r="BE891" s="73">
        <v>0.99</v>
      </c>
      <c r="BF891" s="72" t="s">
        <v>194</v>
      </c>
      <c r="BG891" s="80" t="s">
        <v>196</v>
      </c>
      <c r="BI891" s="81" t="str">
        <f t="shared" si="55"/>
        <v xml:space="preserve">Turbidity </v>
      </c>
      <c r="BN891">
        <v>60</v>
      </c>
      <c r="BO891">
        <v>24</v>
      </c>
      <c r="BP891" s="72" t="s">
        <v>194</v>
      </c>
      <c r="BR891" s="72" t="s">
        <v>194</v>
      </c>
      <c r="BT891">
        <v>40</v>
      </c>
      <c r="BU891">
        <v>5</v>
      </c>
      <c r="BV891" s="72" t="s">
        <v>191</v>
      </c>
      <c r="BW891" s="72" t="s">
        <v>197</v>
      </c>
      <c r="BX891" t="s">
        <v>8435</v>
      </c>
    </row>
    <row r="892" spans="1:76" x14ac:dyDescent="0.45">
      <c r="A892" t="s">
        <v>8436</v>
      </c>
      <c r="B892" t="s">
        <v>176</v>
      </c>
      <c r="C892" t="s">
        <v>663</v>
      </c>
      <c r="D892" t="s">
        <v>8437</v>
      </c>
      <c r="E892" t="s">
        <v>8438</v>
      </c>
      <c r="F892" t="s">
        <v>8439</v>
      </c>
      <c r="G892">
        <v>9</v>
      </c>
      <c r="H892" s="72" t="s">
        <v>7772</v>
      </c>
      <c r="I892" s="72" t="s">
        <v>182</v>
      </c>
      <c r="J892" s="72" t="s">
        <v>183</v>
      </c>
      <c r="K892" s="72" t="s">
        <v>4744</v>
      </c>
      <c r="L892" s="72" t="s">
        <v>4744</v>
      </c>
      <c r="M892" s="72" t="s">
        <v>4744</v>
      </c>
      <c r="N892" s="72"/>
      <c r="O892" s="72"/>
      <c r="P892" s="72" t="s">
        <v>8440</v>
      </c>
      <c r="Q892" s="72" t="s">
        <v>8441</v>
      </c>
      <c r="R892" s="72" t="s">
        <v>6747</v>
      </c>
      <c r="S892" s="72" t="s">
        <v>8442</v>
      </c>
      <c r="T892" s="72" t="s">
        <v>8443</v>
      </c>
      <c r="U892" s="72" t="s">
        <v>251</v>
      </c>
      <c r="V892" s="72" t="s">
        <v>176</v>
      </c>
      <c r="W892">
        <v>250</v>
      </c>
      <c r="X892">
        <v>250</v>
      </c>
      <c r="Y892">
        <v>0</v>
      </c>
      <c r="Z892">
        <v>415</v>
      </c>
      <c r="AA892">
        <v>415</v>
      </c>
      <c r="AB892">
        <v>0</v>
      </c>
      <c r="AC892" s="72" t="s">
        <v>191</v>
      </c>
      <c r="AD892" s="72" t="s">
        <v>192</v>
      </c>
      <c r="AE892" s="72" t="s">
        <v>176</v>
      </c>
      <c r="AF892" s="81" t="str">
        <f t="shared" si="52"/>
        <v>Afridev Handpump</v>
      </c>
      <c r="AG892" s="72" t="s">
        <v>193</v>
      </c>
      <c r="AH892" s="72" t="s">
        <v>191</v>
      </c>
      <c r="AI892" s="72" t="s">
        <v>16432</v>
      </c>
      <c r="AL892" t="str">
        <f t="shared" si="53"/>
        <v>Protected</v>
      </c>
      <c r="AM892">
        <v>2019</v>
      </c>
      <c r="AN892" s="72" t="s">
        <v>191</v>
      </c>
      <c r="AQ892" t="str">
        <f t="shared" si="54"/>
        <v xml:space="preserve">Normal </v>
      </c>
      <c r="AR892" s="72" t="s">
        <v>194</v>
      </c>
      <c r="AU892" s="72" t="s">
        <v>195</v>
      </c>
      <c r="AV892" s="72" t="s">
        <v>194</v>
      </c>
      <c r="AY892" s="72" t="s">
        <v>191</v>
      </c>
      <c r="AZ892">
        <v>243</v>
      </c>
      <c r="BA892" s="72" t="s">
        <v>93</v>
      </c>
      <c r="BB892" s="72" t="s">
        <v>194</v>
      </c>
      <c r="BD892" s="72" t="s">
        <v>191</v>
      </c>
      <c r="BE892" s="73">
        <v>0.17</v>
      </c>
      <c r="BF892" s="72" t="s">
        <v>191</v>
      </c>
      <c r="BG892" s="72" t="s">
        <v>196</v>
      </c>
      <c r="BH892" s="72" t="s">
        <v>176</v>
      </c>
      <c r="BI892" s="81" t="str">
        <f t="shared" si="55"/>
        <v xml:space="preserve">Turbidity </v>
      </c>
      <c r="BJ892" s="72" t="s">
        <v>191</v>
      </c>
      <c r="BN892">
        <v>53</v>
      </c>
      <c r="BO892">
        <v>24</v>
      </c>
      <c r="BP892" s="72" t="s">
        <v>194</v>
      </c>
      <c r="BR892" s="72" t="s">
        <v>194</v>
      </c>
      <c r="BT892">
        <v>20</v>
      </c>
      <c r="BU892">
        <v>4</v>
      </c>
      <c r="BV892" s="72" t="s">
        <v>191</v>
      </c>
      <c r="BW892" s="72" t="s">
        <v>197</v>
      </c>
      <c r="BX892" t="s">
        <v>8444</v>
      </c>
    </row>
    <row r="893" spans="1:76" x14ac:dyDescent="0.45">
      <c r="A893" t="s">
        <v>8445</v>
      </c>
      <c r="B893" t="s">
        <v>176</v>
      </c>
      <c r="C893" t="s">
        <v>943</v>
      </c>
      <c r="D893" t="s">
        <v>8446</v>
      </c>
      <c r="E893" t="s">
        <v>8447</v>
      </c>
      <c r="F893" t="s">
        <v>8448</v>
      </c>
      <c r="G893">
        <v>9</v>
      </c>
      <c r="H893" s="72" t="s">
        <v>7772</v>
      </c>
      <c r="I893" s="72" t="s">
        <v>182</v>
      </c>
      <c r="J893" s="72" t="s">
        <v>183</v>
      </c>
      <c r="K893" s="72" t="s">
        <v>4744</v>
      </c>
      <c r="L893" s="72" t="s">
        <v>4744</v>
      </c>
      <c r="M893" s="72" t="s">
        <v>4744</v>
      </c>
      <c r="N893" s="72"/>
      <c r="O893" s="72"/>
      <c r="P893" s="72" t="s">
        <v>8449</v>
      </c>
      <c r="Q893" s="72" t="s">
        <v>8450</v>
      </c>
      <c r="R893" s="72" t="s">
        <v>6095</v>
      </c>
      <c r="S893" s="72" t="s">
        <v>8451</v>
      </c>
      <c r="T893" s="72" t="s">
        <v>8452</v>
      </c>
      <c r="U893" s="72" t="s">
        <v>226</v>
      </c>
      <c r="V893" s="72" t="s">
        <v>176</v>
      </c>
      <c r="W893">
        <v>250</v>
      </c>
      <c r="X893">
        <v>250</v>
      </c>
      <c r="Y893">
        <v>0</v>
      </c>
      <c r="Z893">
        <v>550</v>
      </c>
      <c r="AA893">
        <v>1250</v>
      </c>
      <c r="AB893">
        <v>0</v>
      </c>
      <c r="AC893" s="72" t="s">
        <v>191</v>
      </c>
      <c r="AD893" s="72" t="s">
        <v>192</v>
      </c>
      <c r="AE893" s="72" t="s">
        <v>176</v>
      </c>
      <c r="AF893" s="81" t="str">
        <f t="shared" si="52"/>
        <v>Afridev Handpump</v>
      </c>
      <c r="AG893" s="72" t="s">
        <v>193</v>
      </c>
      <c r="AH893" s="72" t="s">
        <v>191</v>
      </c>
      <c r="AI893" s="72" t="s">
        <v>16432</v>
      </c>
      <c r="AL893" t="str">
        <f t="shared" si="53"/>
        <v>Protected</v>
      </c>
      <c r="AM893">
        <v>2013</v>
      </c>
      <c r="AN893" s="72" t="s">
        <v>191</v>
      </c>
      <c r="AQ893" t="str">
        <f t="shared" si="54"/>
        <v xml:space="preserve">Normal </v>
      </c>
      <c r="AR893" s="72" t="s">
        <v>191</v>
      </c>
      <c r="AS893">
        <v>2</v>
      </c>
      <c r="AT893">
        <v>2</v>
      </c>
      <c r="AU893" s="72" t="s">
        <v>195</v>
      </c>
      <c r="AV893" s="72" t="s">
        <v>194</v>
      </c>
      <c r="AY893" s="72" t="s">
        <v>191</v>
      </c>
      <c r="AZ893">
        <v>33</v>
      </c>
      <c r="BA893" s="72" t="s">
        <v>93</v>
      </c>
      <c r="BB893" s="72" t="s">
        <v>194</v>
      </c>
      <c r="BD893" s="72" t="s">
        <v>191</v>
      </c>
      <c r="BE893" s="73">
        <v>0.14000000000000001</v>
      </c>
      <c r="BF893" s="72" t="s">
        <v>191</v>
      </c>
      <c r="BG893" s="72" t="s">
        <v>196</v>
      </c>
      <c r="BH893" s="72" t="s">
        <v>176</v>
      </c>
      <c r="BI893" s="81" t="str">
        <f t="shared" si="55"/>
        <v xml:space="preserve">Turbidity </v>
      </c>
      <c r="BJ893" s="72" t="s">
        <v>191</v>
      </c>
      <c r="BN893">
        <v>45</v>
      </c>
      <c r="BO893">
        <v>24</v>
      </c>
      <c r="BP893" s="72" t="s">
        <v>194</v>
      </c>
      <c r="BR893" s="72" t="s">
        <v>194</v>
      </c>
      <c r="BT893">
        <v>20</v>
      </c>
      <c r="BU893">
        <v>5</v>
      </c>
      <c r="BV893" s="72" t="s">
        <v>191</v>
      </c>
      <c r="BW893" s="72" t="s">
        <v>197</v>
      </c>
      <c r="BX893" t="s">
        <v>8453</v>
      </c>
    </row>
    <row r="894" spans="1:76" x14ac:dyDescent="0.45">
      <c r="A894" t="s">
        <v>8454</v>
      </c>
      <c r="B894" t="s">
        <v>176</v>
      </c>
      <c r="C894" t="s">
        <v>254</v>
      </c>
      <c r="D894" t="s">
        <v>8455</v>
      </c>
      <c r="E894" t="s">
        <v>8456</v>
      </c>
      <c r="F894" t="s">
        <v>6851</v>
      </c>
      <c r="G894">
        <v>9</v>
      </c>
      <c r="H894" s="72" t="s">
        <v>7772</v>
      </c>
      <c r="I894" s="72" t="s">
        <v>182</v>
      </c>
      <c r="J894" s="72" t="s">
        <v>183</v>
      </c>
      <c r="K894" s="72" t="s">
        <v>4888</v>
      </c>
      <c r="L894" s="72" t="s">
        <v>4888</v>
      </c>
      <c r="M894" s="72" t="s">
        <v>8408</v>
      </c>
      <c r="N894" s="72"/>
      <c r="O894" s="72"/>
      <c r="P894" s="72" t="s">
        <v>8457</v>
      </c>
      <c r="Q894" s="72" t="s">
        <v>8458</v>
      </c>
      <c r="R894" s="72" t="s">
        <v>8459</v>
      </c>
      <c r="S894" s="72" t="s">
        <v>8460</v>
      </c>
      <c r="T894" s="72" t="s">
        <v>8413</v>
      </c>
      <c r="U894" s="72" t="s">
        <v>251</v>
      </c>
      <c r="V894" s="72" t="s">
        <v>176</v>
      </c>
      <c r="W894">
        <v>88</v>
      </c>
      <c r="X894">
        <v>88</v>
      </c>
      <c r="Y894">
        <v>0</v>
      </c>
      <c r="Z894">
        <v>225</v>
      </c>
      <c r="AA894">
        <v>440</v>
      </c>
      <c r="AB894">
        <v>0</v>
      </c>
      <c r="AC894" s="72" t="s">
        <v>191</v>
      </c>
      <c r="AD894" s="72" t="s">
        <v>192</v>
      </c>
      <c r="AE894" s="72" t="s">
        <v>176</v>
      </c>
      <c r="AF894" s="81" t="str">
        <f t="shared" si="52"/>
        <v>Afridev Handpump</v>
      </c>
      <c r="AG894" s="72" t="s">
        <v>193</v>
      </c>
      <c r="AH894" s="72" t="s">
        <v>191</v>
      </c>
      <c r="AI894" s="72" t="s">
        <v>16432</v>
      </c>
      <c r="AL894" t="str">
        <f t="shared" si="53"/>
        <v>Protected</v>
      </c>
      <c r="AM894">
        <v>1994</v>
      </c>
      <c r="AN894" s="72" t="s">
        <v>191</v>
      </c>
      <c r="AQ894" t="str">
        <f t="shared" si="54"/>
        <v xml:space="preserve">Normal </v>
      </c>
      <c r="AR894" s="72" t="s">
        <v>191</v>
      </c>
      <c r="AS894">
        <v>5</v>
      </c>
      <c r="AT894">
        <v>7</v>
      </c>
      <c r="AU894" s="72" t="s">
        <v>195</v>
      </c>
      <c r="AV894" s="72" t="s">
        <v>194</v>
      </c>
      <c r="AY894" s="72" t="s">
        <v>191</v>
      </c>
      <c r="AZ894">
        <v>1240</v>
      </c>
      <c r="BA894" s="72" t="s">
        <v>93</v>
      </c>
      <c r="BB894" s="72" t="s">
        <v>194</v>
      </c>
      <c r="BD894" s="72" t="s">
        <v>191</v>
      </c>
      <c r="BE894" s="73">
        <v>1.21</v>
      </c>
      <c r="BF894" s="72" t="s">
        <v>191</v>
      </c>
      <c r="BG894" s="72" t="s">
        <v>196</v>
      </c>
      <c r="BH894" s="72" t="s">
        <v>176</v>
      </c>
      <c r="BI894" s="81" t="str">
        <f t="shared" si="55"/>
        <v xml:space="preserve">Turbidity </v>
      </c>
      <c r="BJ894" s="72" t="s">
        <v>191</v>
      </c>
      <c r="BN894">
        <v>93</v>
      </c>
      <c r="BO894">
        <v>24</v>
      </c>
      <c r="BP894" s="72" t="s">
        <v>194</v>
      </c>
      <c r="BR894" s="72" t="s">
        <v>194</v>
      </c>
      <c r="BT894">
        <v>20</v>
      </c>
      <c r="BU894">
        <v>7</v>
      </c>
      <c r="BV894" s="72" t="s">
        <v>191</v>
      </c>
      <c r="BW894" s="72" t="s">
        <v>197</v>
      </c>
      <c r="BX894" t="s">
        <v>8461</v>
      </c>
    </row>
    <row r="895" spans="1:76" x14ac:dyDescent="0.45">
      <c r="A895" t="s">
        <v>8462</v>
      </c>
      <c r="B895" t="s">
        <v>176</v>
      </c>
      <c r="C895" t="s">
        <v>200</v>
      </c>
      <c r="D895" t="s">
        <v>8463</v>
      </c>
      <c r="E895" t="s">
        <v>8464</v>
      </c>
      <c r="F895" t="s">
        <v>1774</v>
      </c>
      <c r="G895">
        <v>9</v>
      </c>
      <c r="H895" s="72" t="s">
        <v>7772</v>
      </c>
      <c r="I895" s="72" t="s">
        <v>182</v>
      </c>
      <c r="J895" s="72" t="s">
        <v>183</v>
      </c>
      <c r="K895" s="72" t="s">
        <v>4888</v>
      </c>
      <c r="L895" s="72" t="s">
        <v>4888</v>
      </c>
      <c r="M895" s="72" t="s">
        <v>4888</v>
      </c>
      <c r="N895" s="72"/>
      <c r="O895" s="72"/>
      <c r="P895" s="72" t="s">
        <v>8465</v>
      </c>
      <c r="Q895" s="72" t="s">
        <v>8466</v>
      </c>
      <c r="R895" s="72" t="s">
        <v>6220</v>
      </c>
      <c r="S895" s="72" t="s">
        <v>8467</v>
      </c>
      <c r="T895" s="72" t="s">
        <v>8468</v>
      </c>
      <c r="U895" s="72" t="s">
        <v>251</v>
      </c>
      <c r="V895" s="72" t="s">
        <v>176</v>
      </c>
      <c r="W895">
        <v>380</v>
      </c>
      <c r="X895">
        <v>380</v>
      </c>
      <c r="Y895">
        <v>0</v>
      </c>
      <c r="Z895">
        <v>1415</v>
      </c>
      <c r="AA895">
        <v>1415</v>
      </c>
      <c r="AB895">
        <v>0</v>
      </c>
      <c r="AC895" s="72" t="s">
        <v>191</v>
      </c>
      <c r="AD895" s="72" t="s">
        <v>192</v>
      </c>
      <c r="AE895" s="72" t="s">
        <v>176</v>
      </c>
      <c r="AF895" s="81" t="str">
        <f t="shared" si="52"/>
        <v>Afridev Handpump</v>
      </c>
      <c r="AG895" s="72" t="s">
        <v>193</v>
      </c>
      <c r="AH895" s="72" t="s">
        <v>191</v>
      </c>
      <c r="AI895" s="72" t="s">
        <v>16432</v>
      </c>
      <c r="AL895" t="str">
        <f t="shared" si="53"/>
        <v>Protected</v>
      </c>
      <c r="AM895">
        <v>2011</v>
      </c>
      <c r="AN895" s="72" t="s">
        <v>191</v>
      </c>
      <c r="AQ895" t="str">
        <f t="shared" si="54"/>
        <v xml:space="preserve">Normal </v>
      </c>
      <c r="AR895" s="72" t="s">
        <v>191</v>
      </c>
      <c r="AS895">
        <v>4</v>
      </c>
      <c r="AT895">
        <v>7</v>
      </c>
      <c r="AU895" s="72" t="s">
        <v>195</v>
      </c>
      <c r="AV895" s="72" t="s">
        <v>194</v>
      </c>
      <c r="AY895" s="72" t="s">
        <v>191</v>
      </c>
      <c r="AZ895">
        <v>359</v>
      </c>
      <c r="BA895" s="72" t="s">
        <v>93</v>
      </c>
      <c r="BB895" s="72" t="s">
        <v>194</v>
      </c>
      <c r="BD895" s="72" t="s">
        <v>191</v>
      </c>
      <c r="BE895" s="73">
        <v>0.3</v>
      </c>
      <c r="BF895" s="72" t="s">
        <v>194</v>
      </c>
      <c r="BG895" s="80" t="s">
        <v>196</v>
      </c>
      <c r="BI895" s="81" t="str">
        <f t="shared" si="55"/>
        <v xml:space="preserve">Turbidity </v>
      </c>
      <c r="BN895">
        <v>61</v>
      </c>
      <c r="BO895">
        <v>24</v>
      </c>
      <c r="BP895" s="72" t="s">
        <v>194</v>
      </c>
      <c r="BR895" s="72" t="s">
        <v>194</v>
      </c>
      <c r="BT895">
        <v>20</v>
      </c>
      <c r="BU895">
        <v>2</v>
      </c>
      <c r="BV895" s="72" t="s">
        <v>191</v>
      </c>
      <c r="BW895" s="72" t="s">
        <v>197</v>
      </c>
      <c r="BX895" t="s">
        <v>8469</v>
      </c>
    </row>
    <row r="896" spans="1:76" x14ac:dyDescent="0.45">
      <c r="A896" t="s">
        <v>8470</v>
      </c>
      <c r="B896" t="s">
        <v>176</v>
      </c>
      <c r="C896" t="s">
        <v>297</v>
      </c>
      <c r="D896" t="s">
        <v>8471</v>
      </c>
      <c r="E896" t="s">
        <v>8472</v>
      </c>
      <c r="F896" t="s">
        <v>8473</v>
      </c>
      <c r="G896">
        <v>9</v>
      </c>
      <c r="H896" s="72" t="s">
        <v>7772</v>
      </c>
      <c r="I896" s="72" t="s">
        <v>182</v>
      </c>
      <c r="J896" s="72" t="s">
        <v>183</v>
      </c>
      <c r="K896" s="72" t="s">
        <v>4888</v>
      </c>
      <c r="L896" s="72" t="s">
        <v>4888</v>
      </c>
      <c r="M896" s="72" t="s">
        <v>8474</v>
      </c>
      <c r="N896" s="72"/>
      <c r="O896" s="72"/>
      <c r="P896" s="72" t="s">
        <v>8475</v>
      </c>
      <c r="Q896" s="72" t="s">
        <v>8476</v>
      </c>
      <c r="R896" s="72" t="s">
        <v>8421</v>
      </c>
      <c r="S896" s="72" t="s">
        <v>8477</v>
      </c>
      <c r="T896" s="72" t="s">
        <v>8478</v>
      </c>
      <c r="U896" s="72" t="s">
        <v>745</v>
      </c>
      <c r="V896" s="72" t="s">
        <v>176</v>
      </c>
      <c r="W896">
        <v>60</v>
      </c>
      <c r="X896">
        <v>30</v>
      </c>
      <c r="Y896">
        <v>15</v>
      </c>
      <c r="Z896">
        <v>125</v>
      </c>
      <c r="AA896">
        <v>125</v>
      </c>
      <c r="AB896">
        <v>125</v>
      </c>
      <c r="AC896" s="72" t="s">
        <v>191</v>
      </c>
      <c r="AD896" s="72" t="s">
        <v>192</v>
      </c>
      <c r="AE896" s="72" t="s">
        <v>176</v>
      </c>
      <c r="AF896" s="81" t="str">
        <f t="shared" si="52"/>
        <v>Afridev Handpump</v>
      </c>
      <c r="AG896" s="72" t="s">
        <v>193</v>
      </c>
      <c r="AH896" s="72" t="s">
        <v>191</v>
      </c>
      <c r="AI896" s="72" t="s">
        <v>16432</v>
      </c>
      <c r="AL896" t="str">
        <f t="shared" si="53"/>
        <v>Protected</v>
      </c>
      <c r="AM896">
        <v>2013</v>
      </c>
      <c r="AN896" s="72" t="s">
        <v>191</v>
      </c>
      <c r="AQ896" t="str">
        <f t="shared" si="54"/>
        <v xml:space="preserve">Normal </v>
      </c>
      <c r="AR896" s="72" t="s">
        <v>194</v>
      </c>
      <c r="AU896" s="72" t="s">
        <v>195</v>
      </c>
      <c r="AV896" s="72" t="s">
        <v>194</v>
      </c>
      <c r="AY896" s="72" t="s">
        <v>191</v>
      </c>
      <c r="AZ896">
        <v>1143</v>
      </c>
      <c r="BA896" s="72" t="s">
        <v>93</v>
      </c>
      <c r="BB896" s="72" t="s">
        <v>194</v>
      </c>
      <c r="BD896" s="72" t="s">
        <v>191</v>
      </c>
      <c r="BE896" s="73">
        <v>0.57999999999999996</v>
      </c>
      <c r="BF896" s="72" t="s">
        <v>194</v>
      </c>
      <c r="BG896" s="80" t="s">
        <v>196</v>
      </c>
      <c r="BI896" s="81" t="str">
        <f t="shared" si="55"/>
        <v xml:space="preserve">Turbidity </v>
      </c>
      <c r="BN896">
        <v>180</v>
      </c>
      <c r="BO896">
        <v>6</v>
      </c>
      <c r="BP896" s="72" t="s">
        <v>194</v>
      </c>
      <c r="BR896" s="72" t="s">
        <v>194</v>
      </c>
      <c r="BT896">
        <v>20</v>
      </c>
      <c r="BU896">
        <v>6</v>
      </c>
      <c r="BV896" s="72" t="s">
        <v>194</v>
      </c>
      <c r="BW896" s="72" t="s">
        <v>197</v>
      </c>
      <c r="BX896" t="s">
        <v>8479</v>
      </c>
    </row>
    <row r="897" spans="1:76" x14ac:dyDescent="0.45">
      <c r="A897" t="s">
        <v>8480</v>
      </c>
      <c r="B897" t="s">
        <v>176</v>
      </c>
      <c r="C897" t="s">
        <v>663</v>
      </c>
      <c r="D897" t="s">
        <v>8481</v>
      </c>
      <c r="E897" t="s">
        <v>8482</v>
      </c>
      <c r="F897" t="s">
        <v>2105</v>
      </c>
      <c r="G897">
        <v>9</v>
      </c>
      <c r="H897" s="72" t="s">
        <v>7772</v>
      </c>
      <c r="I897" s="72" t="s">
        <v>182</v>
      </c>
      <c r="J897" s="72" t="s">
        <v>183</v>
      </c>
      <c r="K897" s="72" t="s">
        <v>4744</v>
      </c>
      <c r="L897" s="72" t="s">
        <v>4744</v>
      </c>
      <c r="M897" s="72" t="s">
        <v>4744</v>
      </c>
      <c r="N897" s="72"/>
      <c r="O897" s="72"/>
      <c r="P897" s="72" t="s">
        <v>8483</v>
      </c>
      <c r="Q897" s="72" t="s">
        <v>8484</v>
      </c>
      <c r="R897" s="72" t="s">
        <v>8485</v>
      </c>
      <c r="S897" s="72" t="s">
        <v>8486</v>
      </c>
      <c r="T897" s="72" t="s">
        <v>4744</v>
      </c>
      <c r="U897" s="72" t="s">
        <v>745</v>
      </c>
      <c r="V897" s="72" t="s">
        <v>176</v>
      </c>
      <c r="W897">
        <v>250</v>
      </c>
      <c r="X897">
        <v>250</v>
      </c>
      <c r="Y897">
        <v>0</v>
      </c>
      <c r="Z897">
        <v>415</v>
      </c>
      <c r="AA897">
        <v>415</v>
      </c>
      <c r="AB897">
        <v>0</v>
      </c>
      <c r="AC897" s="72" t="s">
        <v>191</v>
      </c>
      <c r="AD897" s="72" t="s">
        <v>192</v>
      </c>
      <c r="AE897" s="72" t="s">
        <v>176</v>
      </c>
      <c r="AF897" s="81" t="str">
        <f t="shared" si="52"/>
        <v>Afridev Handpump</v>
      </c>
      <c r="AG897" s="72" t="s">
        <v>193</v>
      </c>
      <c r="AH897" s="72" t="s">
        <v>191</v>
      </c>
      <c r="AI897" s="72" t="s">
        <v>16432</v>
      </c>
      <c r="AL897" t="str">
        <f t="shared" si="53"/>
        <v>Protected</v>
      </c>
      <c r="AM897">
        <v>2016</v>
      </c>
      <c r="AN897" s="72" t="s">
        <v>191</v>
      </c>
      <c r="AQ897" t="str">
        <f t="shared" si="54"/>
        <v xml:space="preserve">Normal </v>
      </c>
      <c r="AR897" s="72" t="s">
        <v>194</v>
      </c>
      <c r="AU897" s="72" t="s">
        <v>195</v>
      </c>
      <c r="AV897" s="72" t="s">
        <v>194</v>
      </c>
      <c r="AY897" s="72" t="s">
        <v>191</v>
      </c>
      <c r="AZ897">
        <v>244</v>
      </c>
      <c r="BA897" s="72" t="s">
        <v>93</v>
      </c>
      <c r="BB897" s="72" t="s">
        <v>194</v>
      </c>
      <c r="BD897" s="72" t="s">
        <v>191</v>
      </c>
      <c r="BE897" s="73">
        <v>0.27</v>
      </c>
      <c r="BF897" s="72" t="s">
        <v>191</v>
      </c>
      <c r="BG897" s="72" t="s">
        <v>196</v>
      </c>
      <c r="BH897" s="72" t="s">
        <v>176</v>
      </c>
      <c r="BI897" s="81" t="str">
        <f t="shared" si="55"/>
        <v xml:space="preserve">Turbidity </v>
      </c>
      <c r="BJ897" s="72" t="s">
        <v>191</v>
      </c>
      <c r="BN897">
        <v>59</v>
      </c>
      <c r="BO897">
        <v>24</v>
      </c>
      <c r="BP897" s="72" t="s">
        <v>194</v>
      </c>
      <c r="BR897" s="72" t="s">
        <v>194</v>
      </c>
      <c r="BT897">
        <v>20</v>
      </c>
      <c r="BU897">
        <v>3</v>
      </c>
      <c r="BV897" s="72" t="s">
        <v>191</v>
      </c>
      <c r="BW897" s="72" t="s">
        <v>197</v>
      </c>
      <c r="BX897" t="s">
        <v>8487</v>
      </c>
    </row>
    <row r="898" spans="1:76" x14ac:dyDescent="0.45">
      <c r="A898" t="s">
        <v>8488</v>
      </c>
      <c r="B898" t="s">
        <v>176</v>
      </c>
      <c r="C898" t="s">
        <v>254</v>
      </c>
      <c r="D898" t="s">
        <v>8489</v>
      </c>
      <c r="E898" t="s">
        <v>8490</v>
      </c>
      <c r="F898" t="s">
        <v>8491</v>
      </c>
      <c r="G898">
        <v>9</v>
      </c>
      <c r="H898" s="72" t="s">
        <v>7772</v>
      </c>
      <c r="I898" s="72" t="s">
        <v>182</v>
      </c>
      <c r="J898" s="72" t="s">
        <v>183</v>
      </c>
      <c r="K898" s="72" t="s">
        <v>4888</v>
      </c>
      <c r="L898" s="72" t="s">
        <v>4888</v>
      </c>
      <c r="M898" s="72" t="s">
        <v>8492</v>
      </c>
      <c r="N898" s="72"/>
      <c r="O898" s="72"/>
      <c r="P898" s="72" t="s">
        <v>8493</v>
      </c>
      <c r="Q898" s="72" t="s">
        <v>8494</v>
      </c>
      <c r="R898" s="72" t="s">
        <v>2667</v>
      </c>
      <c r="S898" s="72" t="s">
        <v>8495</v>
      </c>
      <c r="T898" s="72" t="s">
        <v>8496</v>
      </c>
      <c r="U898" s="72" t="s">
        <v>251</v>
      </c>
      <c r="V898" s="72" t="s">
        <v>176</v>
      </c>
      <c r="W898">
        <v>280</v>
      </c>
      <c r="X898">
        <v>280</v>
      </c>
      <c r="Y898">
        <v>0</v>
      </c>
      <c r="Z898">
        <v>160</v>
      </c>
      <c r="AA898">
        <v>1400</v>
      </c>
      <c r="AB898">
        <v>0</v>
      </c>
      <c r="AC898" s="72" t="s">
        <v>191</v>
      </c>
      <c r="AD898" s="72" t="s">
        <v>192</v>
      </c>
      <c r="AE898" s="72" t="s">
        <v>176</v>
      </c>
      <c r="AF898" s="81" t="str">
        <f t="shared" si="52"/>
        <v>Afridev Handpump</v>
      </c>
      <c r="AG898" s="72" t="s">
        <v>193</v>
      </c>
      <c r="AH898" s="72" t="s">
        <v>191</v>
      </c>
      <c r="AI898" s="72" t="s">
        <v>16432</v>
      </c>
      <c r="AL898" t="str">
        <f t="shared" si="53"/>
        <v>Protected</v>
      </c>
      <c r="AM898">
        <v>2000</v>
      </c>
      <c r="AN898" s="72" t="s">
        <v>191</v>
      </c>
      <c r="AQ898" t="str">
        <f t="shared" si="54"/>
        <v xml:space="preserve">Normal </v>
      </c>
      <c r="AR898" s="72" t="s">
        <v>194</v>
      </c>
      <c r="AU898" s="72" t="s">
        <v>195</v>
      </c>
      <c r="AV898" s="72" t="s">
        <v>194</v>
      </c>
      <c r="AY898" s="72" t="s">
        <v>191</v>
      </c>
      <c r="AZ898">
        <v>1241</v>
      </c>
      <c r="BA898" s="72" t="s">
        <v>93</v>
      </c>
      <c r="BB898" s="72" t="s">
        <v>194</v>
      </c>
      <c r="BD898" s="72" t="s">
        <v>191</v>
      </c>
      <c r="BE898" s="73">
        <v>0.91</v>
      </c>
      <c r="BF898" s="72" t="s">
        <v>191</v>
      </c>
      <c r="BG898" s="72" t="s">
        <v>196</v>
      </c>
      <c r="BH898" s="72" t="s">
        <v>176</v>
      </c>
      <c r="BI898" s="81" t="str">
        <f t="shared" si="55"/>
        <v xml:space="preserve">Turbidity </v>
      </c>
      <c r="BJ898" s="72" t="s">
        <v>191</v>
      </c>
      <c r="BN898">
        <v>77</v>
      </c>
      <c r="BO898">
        <v>24</v>
      </c>
      <c r="BP898" s="72" t="s">
        <v>194</v>
      </c>
      <c r="BR898" s="72" t="s">
        <v>194</v>
      </c>
      <c r="BT898">
        <v>20</v>
      </c>
      <c r="BU898">
        <v>9</v>
      </c>
      <c r="BV898" s="72" t="s">
        <v>191</v>
      </c>
      <c r="BW898" s="72" t="s">
        <v>197</v>
      </c>
      <c r="BX898" t="s">
        <v>8497</v>
      </c>
    </row>
    <row r="899" spans="1:76" x14ac:dyDescent="0.45">
      <c r="A899" t="s">
        <v>8498</v>
      </c>
      <c r="B899" t="s">
        <v>176</v>
      </c>
      <c r="C899" t="s">
        <v>297</v>
      </c>
      <c r="D899" t="s">
        <v>8499</v>
      </c>
      <c r="E899" t="s">
        <v>8500</v>
      </c>
      <c r="F899" t="s">
        <v>1710</v>
      </c>
      <c r="G899">
        <v>9</v>
      </c>
      <c r="H899" s="72" t="s">
        <v>7772</v>
      </c>
      <c r="I899" s="72" t="s">
        <v>182</v>
      </c>
      <c r="J899" s="72" t="s">
        <v>183</v>
      </c>
      <c r="K899" s="72" t="s">
        <v>4888</v>
      </c>
      <c r="L899" s="72" t="s">
        <v>4888</v>
      </c>
      <c r="M899" s="72" t="s">
        <v>8474</v>
      </c>
      <c r="N899" s="72"/>
      <c r="O899" s="72"/>
      <c r="P899" s="72" t="s">
        <v>8501</v>
      </c>
      <c r="Q899" s="72" t="s">
        <v>8502</v>
      </c>
      <c r="R899" s="72" t="s">
        <v>8503</v>
      </c>
      <c r="S899" s="72" t="s">
        <v>8504</v>
      </c>
      <c r="T899" s="72" t="s">
        <v>8478</v>
      </c>
      <c r="U899" s="72" t="s">
        <v>745</v>
      </c>
      <c r="V899" s="72" t="s">
        <v>176</v>
      </c>
      <c r="W899">
        <v>60</v>
      </c>
      <c r="X899">
        <v>60</v>
      </c>
      <c r="Y899">
        <v>30</v>
      </c>
      <c r="Z899">
        <v>30</v>
      </c>
      <c r="AA899">
        <v>150</v>
      </c>
      <c r="AB899">
        <v>150</v>
      </c>
      <c r="AC899" s="72" t="s">
        <v>191</v>
      </c>
      <c r="AD899" s="72" t="s">
        <v>192</v>
      </c>
      <c r="AE899" s="72" t="s">
        <v>176</v>
      </c>
      <c r="AF899" s="81" t="str">
        <f t="shared" ref="AF899:AF962" si="56">CONCATENATE(AD899,AE899)</f>
        <v>Afridev Handpump</v>
      </c>
      <c r="AG899" s="72" t="s">
        <v>193</v>
      </c>
      <c r="AH899" s="72" t="s">
        <v>191</v>
      </c>
      <c r="AI899" s="72" t="s">
        <v>16432</v>
      </c>
      <c r="AL899" t="str">
        <f t="shared" ref="AL899:AL962" si="57">CONCATENATE(AI899,AJ899,AK899)</f>
        <v>Protected</v>
      </c>
      <c r="AM899">
        <v>1994</v>
      </c>
      <c r="AN899" s="72" t="s">
        <v>191</v>
      </c>
      <c r="AQ899" t="str">
        <f t="shared" ref="AQ899:AQ962" si="58">CONCATENATE(BW899," ",AO899,AP899)</f>
        <v xml:space="preserve">Normal </v>
      </c>
      <c r="AR899" s="72" t="s">
        <v>194</v>
      </c>
      <c r="AU899" s="72" t="s">
        <v>195</v>
      </c>
      <c r="AV899" s="72" t="s">
        <v>194</v>
      </c>
      <c r="AY899" s="72" t="s">
        <v>191</v>
      </c>
      <c r="AZ899">
        <v>1144</v>
      </c>
      <c r="BA899" s="72" t="s">
        <v>93</v>
      </c>
      <c r="BB899" s="72" t="s">
        <v>194</v>
      </c>
      <c r="BD899" s="72" t="s">
        <v>191</v>
      </c>
      <c r="BE899" s="73">
        <v>1.2</v>
      </c>
      <c r="BF899" s="72" t="s">
        <v>194</v>
      </c>
      <c r="BG899" s="80" t="s">
        <v>196</v>
      </c>
      <c r="BI899" s="81" t="str">
        <f t="shared" ref="BI899:BI962" si="59">CONCATENATE(BG899," ",BH899)</f>
        <v xml:space="preserve">Turbidity </v>
      </c>
      <c r="BN899">
        <v>180</v>
      </c>
      <c r="BO899">
        <v>8</v>
      </c>
      <c r="BP899" s="72" t="s">
        <v>194</v>
      </c>
      <c r="BR899" s="72" t="s">
        <v>194</v>
      </c>
      <c r="BT899">
        <v>20</v>
      </c>
      <c r="BU899">
        <v>2</v>
      </c>
      <c r="BV899" s="72" t="s">
        <v>191</v>
      </c>
      <c r="BW899" s="72" t="s">
        <v>197</v>
      </c>
      <c r="BX899" t="s">
        <v>8505</v>
      </c>
    </row>
    <row r="900" spans="1:76" x14ac:dyDescent="0.45">
      <c r="A900" t="s">
        <v>8506</v>
      </c>
      <c r="B900" t="s">
        <v>176</v>
      </c>
      <c r="C900" t="s">
        <v>200</v>
      </c>
      <c r="D900" t="s">
        <v>8507</v>
      </c>
      <c r="E900" t="s">
        <v>8508</v>
      </c>
      <c r="F900" t="s">
        <v>8509</v>
      </c>
      <c r="G900">
        <v>9</v>
      </c>
      <c r="H900" s="72" t="s">
        <v>7772</v>
      </c>
      <c r="I900" s="72" t="s">
        <v>182</v>
      </c>
      <c r="J900" s="72" t="s">
        <v>183</v>
      </c>
      <c r="K900" s="72" t="s">
        <v>4888</v>
      </c>
      <c r="L900" s="72" t="s">
        <v>4888</v>
      </c>
      <c r="M900" s="72" t="s">
        <v>4888</v>
      </c>
      <c r="N900" s="72"/>
      <c r="O900" s="72"/>
      <c r="P900" s="72" t="s">
        <v>8510</v>
      </c>
      <c r="Q900" s="72" t="s">
        <v>8511</v>
      </c>
      <c r="R900" s="72" t="s">
        <v>8512</v>
      </c>
      <c r="S900" s="72" t="s">
        <v>8513</v>
      </c>
      <c r="T900" s="72" t="s">
        <v>8514</v>
      </c>
      <c r="U900" s="72" t="s">
        <v>190</v>
      </c>
      <c r="V900" s="72" t="s">
        <v>176</v>
      </c>
      <c r="W900">
        <v>30</v>
      </c>
      <c r="X900">
        <v>25</v>
      </c>
      <c r="Y900">
        <v>0</v>
      </c>
      <c r="Z900">
        <v>200</v>
      </c>
      <c r="AA900">
        <v>200</v>
      </c>
      <c r="AB900">
        <v>0</v>
      </c>
      <c r="AC900" s="72" t="s">
        <v>191</v>
      </c>
      <c r="AD900" s="72" t="s">
        <v>192</v>
      </c>
      <c r="AE900" s="72" t="s">
        <v>176</v>
      </c>
      <c r="AF900" s="81" t="str">
        <f t="shared" si="56"/>
        <v>Afridev Handpump</v>
      </c>
      <c r="AG900" s="72" t="s">
        <v>193</v>
      </c>
      <c r="AH900" s="72" t="s">
        <v>191</v>
      </c>
      <c r="AI900" s="72" t="s">
        <v>16432</v>
      </c>
      <c r="AL900" t="str">
        <f t="shared" si="57"/>
        <v>Protected</v>
      </c>
      <c r="AM900">
        <v>2016</v>
      </c>
      <c r="AN900" s="72" t="s">
        <v>191</v>
      </c>
      <c r="AQ900" t="str">
        <f t="shared" si="58"/>
        <v xml:space="preserve">Normal </v>
      </c>
      <c r="AR900" s="72" t="s">
        <v>191</v>
      </c>
      <c r="AS900">
        <v>2</v>
      </c>
      <c r="AT900">
        <v>120</v>
      </c>
      <c r="AU900" s="72" t="s">
        <v>195</v>
      </c>
      <c r="AV900" s="72" t="s">
        <v>194</v>
      </c>
      <c r="AY900" s="72" t="s">
        <v>191</v>
      </c>
      <c r="AZ900">
        <v>360</v>
      </c>
      <c r="BA900" s="72" t="s">
        <v>93</v>
      </c>
      <c r="BB900" s="72" t="s">
        <v>194</v>
      </c>
      <c r="BD900" s="72" t="s">
        <v>191</v>
      </c>
      <c r="BE900" s="73">
        <v>0.12</v>
      </c>
      <c r="BF900" s="72" t="s">
        <v>194</v>
      </c>
      <c r="BG900" s="80" t="s">
        <v>196</v>
      </c>
      <c r="BI900" s="81" t="str">
        <f t="shared" si="59"/>
        <v xml:space="preserve">Turbidity </v>
      </c>
      <c r="BN900">
        <v>52</v>
      </c>
      <c r="BO900">
        <v>24</v>
      </c>
      <c r="BP900" s="72" t="s">
        <v>194</v>
      </c>
      <c r="BR900" s="72" t="s">
        <v>194</v>
      </c>
      <c r="BT900">
        <v>20</v>
      </c>
      <c r="BU900">
        <v>6</v>
      </c>
      <c r="BV900" s="72" t="s">
        <v>191</v>
      </c>
      <c r="BW900" s="72" t="s">
        <v>197</v>
      </c>
      <c r="BX900" t="s">
        <v>8515</v>
      </c>
    </row>
    <row r="901" spans="1:76" x14ac:dyDescent="0.45">
      <c r="A901" t="s">
        <v>8516</v>
      </c>
      <c r="B901" t="s">
        <v>176</v>
      </c>
      <c r="C901" t="s">
        <v>200</v>
      </c>
      <c r="D901" t="s">
        <v>8517</v>
      </c>
      <c r="E901" t="s">
        <v>8518</v>
      </c>
      <c r="F901" t="s">
        <v>7168</v>
      </c>
      <c r="G901">
        <v>9</v>
      </c>
      <c r="H901" s="72" t="s">
        <v>7772</v>
      </c>
      <c r="I901" s="72" t="s">
        <v>182</v>
      </c>
      <c r="J901" s="72" t="s">
        <v>183</v>
      </c>
      <c r="K901" s="72" t="s">
        <v>4888</v>
      </c>
      <c r="L901" s="72" t="s">
        <v>4888</v>
      </c>
      <c r="M901" s="72" t="s">
        <v>4888</v>
      </c>
      <c r="N901" s="72"/>
      <c r="O901" s="72"/>
      <c r="P901" s="72" t="s">
        <v>8519</v>
      </c>
      <c r="Q901" s="72" t="s">
        <v>8520</v>
      </c>
      <c r="R901" s="72" t="s">
        <v>8521</v>
      </c>
      <c r="S901" s="72" t="s">
        <v>8522</v>
      </c>
      <c r="T901" s="72" t="s">
        <v>8523</v>
      </c>
      <c r="U901" s="72" t="s">
        <v>381</v>
      </c>
      <c r="V901" s="72" t="s">
        <v>176</v>
      </c>
      <c r="W901">
        <v>380</v>
      </c>
      <c r="X901">
        <v>380</v>
      </c>
      <c r="Y901">
        <v>0</v>
      </c>
      <c r="Z901">
        <v>470</v>
      </c>
      <c r="AA901">
        <v>470</v>
      </c>
      <c r="AB901">
        <v>0</v>
      </c>
      <c r="AC901" s="72" t="s">
        <v>191</v>
      </c>
      <c r="AD901" s="72" t="s">
        <v>192</v>
      </c>
      <c r="AE901" s="72" t="s">
        <v>176</v>
      </c>
      <c r="AF901" s="81" t="str">
        <f t="shared" si="56"/>
        <v>Afridev Handpump</v>
      </c>
      <c r="AG901" s="72" t="s">
        <v>193</v>
      </c>
      <c r="AH901" s="72" t="s">
        <v>191</v>
      </c>
      <c r="AI901" s="72" t="s">
        <v>16432</v>
      </c>
      <c r="AL901" t="str">
        <f t="shared" si="57"/>
        <v>Protected</v>
      </c>
      <c r="AM901">
        <v>1964</v>
      </c>
      <c r="AN901" s="72" t="s">
        <v>191</v>
      </c>
      <c r="AQ901" t="str">
        <f t="shared" si="58"/>
        <v xml:space="preserve">Normal </v>
      </c>
      <c r="AR901" s="72" t="s">
        <v>191</v>
      </c>
      <c r="AS901">
        <v>2</v>
      </c>
      <c r="AT901">
        <v>3</v>
      </c>
      <c r="AU901" s="72" t="s">
        <v>195</v>
      </c>
      <c r="AV901" s="72" t="s">
        <v>194</v>
      </c>
      <c r="AY901" s="72" t="s">
        <v>191</v>
      </c>
      <c r="AZ901">
        <v>361</v>
      </c>
      <c r="BA901" s="72" t="s">
        <v>93</v>
      </c>
      <c r="BB901" s="72" t="s">
        <v>194</v>
      </c>
      <c r="BD901" s="72" t="s">
        <v>191</v>
      </c>
      <c r="BE901" s="73">
        <v>0.04</v>
      </c>
      <c r="BF901" s="72" t="s">
        <v>194</v>
      </c>
      <c r="BG901" s="80" t="s">
        <v>196</v>
      </c>
      <c r="BI901" s="81" t="str">
        <f t="shared" si="59"/>
        <v xml:space="preserve">Turbidity </v>
      </c>
      <c r="BN901">
        <v>59</v>
      </c>
      <c r="BO901">
        <v>12</v>
      </c>
      <c r="BP901" s="72" t="s">
        <v>194</v>
      </c>
      <c r="BR901" s="72" t="s">
        <v>194</v>
      </c>
      <c r="BT901">
        <v>20</v>
      </c>
      <c r="BU901">
        <v>5</v>
      </c>
      <c r="BV901" s="72" t="s">
        <v>191</v>
      </c>
      <c r="BW901" s="72" t="s">
        <v>197</v>
      </c>
      <c r="BX901" t="s">
        <v>8524</v>
      </c>
    </row>
    <row r="902" spans="1:76" x14ac:dyDescent="0.45">
      <c r="A902" t="s">
        <v>8525</v>
      </c>
      <c r="B902" t="s">
        <v>176</v>
      </c>
      <c r="C902" t="s">
        <v>297</v>
      </c>
      <c r="D902" t="s">
        <v>8526</v>
      </c>
      <c r="E902" t="s">
        <v>8527</v>
      </c>
      <c r="F902" t="s">
        <v>6943</v>
      </c>
      <c r="G902">
        <v>9</v>
      </c>
      <c r="H902" s="72" t="s">
        <v>7772</v>
      </c>
      <c r="I902" s="72" t="s">
        <v>182</v>
      </c>
      <c r="J902" s="72" t="s">
        <v>183</v>
      </c>
      <c r="K902" s="72" t="s">
        <v>4888</v>
      </c>
      <c r="L902" s="72" t="s">
        <v>4888</v>
      </c>
      <c r="M902" s="72" t="s">
        <v>8474</v>
      </c>
      <c r="N902" s="72"/>
      <c r="O902" s="72"/>
      <c r="P902" s="72" t="s">
        <v>8528</v>
      </c>
      <c r="Q902" s="72" t="s">
        <v>8529</v>
      </c>
      <c r="R902" s="72" t="s">
        <v>8530</v>
      </c>
      <c r="S902" s="72" t="s">
        <v>8531</v>
      </c>
      <c r="T902" s="72" t="s">
        <v>8532</v>
      </c>
      <c r="U902" s="72" t="s">
        <v>478</v>
      </c>
      <c r="V902" s="72" t="s">
        <v>176</v>
      </c>
      <c r="W902">
        <v>69</v>
      </c>
      <c r="X902">
        <v>69</v>
      </c>
      <c r="Y902">
        <v>0</v>
      </c>
      <c r="Z902">
        <v>345</v>
      </c>
      <c r="AA902">
        <v>345</v>
      </c>
      <c r="AB902">
        <v>0</v>
      </c>
      <c r="AC902" s="72" t="s">
        <v>191</v>
      </c>
      <c r="AD902" s="72" t="s">
        <v>192</v>
      </c>
      <c r="AE902" s="72" t="s">
        <v>176</v>
      </c>
      <c r="AF902" s="81" t="str">
        <f t="shared" si="56"/>
        <v>Afridev Handpump</v>
      </c>
      <c r="AG902" s="72" t="s">
        <v>193</v>
      </c>
      <c r="AH902" s="72" t="s">
        <v>191</v>
      </c>
      <c r="AI902" s="72" t="s">
        <v>16432</v>
      </c>
      <c r="AL902" t="str">
        <f t="shared" si="57"/>
        <v>Protected</v>
      </c>
      <c r="AM902">
        <v>2003</v>
      </c>
      <c r="AN902" s="72" t="s">
        <v>191</v>
      </c>
      <c r="AQ902" t="str">
        <f t="shared" si="58"/>
        <v xml:space="preserve">Normal </v>
      </c>
      <c r="AR902" s="72" t="s">
        <v>194</v>
      </c>
      <c r="AU902" s="72" t="s">
        <v>195</v>
      </c>
      <c r="AV902" s="72" t="s">
        <v>194</v>
      </c>
      <c r="AY902" s="72" t="s">
        <v>191</v>
      </c>
      <c r="AZ902">
        <v>1145</v>
      </c>
      <c r="BA902" s="72" t="s">
        <v>93</v>
      </c>
      <c r="BB902" s="72" t="s">
        <v>194</v>
      </c>
      <c r="BD902" s="72" t="s">
        <v>191</v>
      </c>
      <c r="BE902" s="73">
        <v>0.69</v>
      </c>
      <c r="BF902" s="72" t="s">
        <v>194</v>
      </c>
      <c r="BG902" s="80" t="s">
        <v>196</v>
      </c>
      <c r="BI902" s="81" t="str">
        <f t="shared" si="59"/>
        <v xml:space="preserve">Turbidity </v>
      </c>
      <c r="BN902">
        <v>50</v>
      </c>
      <c r="BO902">
        <v>24</v>
      </c>
      <c r="BP902" s="72" t="s">
        <v>194</v>
      </c>
      <c r="BR902" s="72" t="s">
        <v>194</v>
      </c>
      <c r="BT902">
        <v>40</v>
      </c>
      <c r="BU902">
        <v>4</v>
      </c>
      <c r="BV902" s="72" t="s">
        <v>191</v>
      </c>
      <c r="BW902" s="72" t="s">
        <v>197</v>
      </c>
      <c r="BX902" t="s">
        <v>8533</v>
      </c>
    </row>
    <row r="903" spans="1:76" x14ac:dyDescent="0.45">
      <c r="A903" t="s">
        <v>8534</v>
      </c>
      <c r="B903" t="s">
        <v>176</v>
      </c>
      <c r="C903" t="s">
        <v>254</v>
      </c>
      <c r="D903" t="s">
        <v>8535</v>
      </c>
      <c r="E903" t="s">
        <v>8536</v>
      </c>
      <c r="F903" t="s">
        <v>8537</v>
      </c>
      <c r="G903">
        <v>9</v>
      </c>
      <c r="H903" s="72" t="s">
        <v>7772</v>
      </c>
      <c r="I903" s="72" t="s">
        <v>182</v>
      </c>
      <c r="J903" s="72" t="s">
        <v>183</v>
      </c>
      <c r="K903" s="72" t="s">
        <v>4888</v>
      </c>
      <c r="L903" s="72" t="s">
        <v>4888</v>
      </c>
      <c r="M903" s="72" t="s">
        <v>8492</v>
      </c>
      <c r="N903" s="72"/>
      <c r="O903" s="72"/>
      <c r="P903" s="72" t="s">
        <v>8538</v>
      </c>
      <c r="Q903" s="72" t="s">
        <v>8539</v>
      </c>
      <c r="R903" s="72" t="s">
        <v>8512</v>
      </c>
      <c r="S903" s="72" t="s">
        <v>8540</v>
      </c>
      <c r="T903" s="72" t="s">
        <v>8541</v>
      </c>
      <c r="U903" s="72" t="s">
        <v>190</v>
      </c>
      <c r="V903" s="72" t="s">
        <v>176</v>
      </c>
      <c r="W903">
        <v>280</v>
      </c>
      <c r="X903">
        <v>280</v>
      </c>
      <c r="Y903">
        <v>0</v>
      </c>
      <c r="Z903">
        <v>320</v>
      </c>
      <c r="AA903">
        <v>1400</v>
      </c>
      <c r="AB903">
        <v>0</v>
      </c>
      <c r="AC903" s="72" t="s">
        <v>191</v>
      </c>
      <c r="AD903" s="72" t="s">
        <v>192</v>
      </c>
      <c r="AE903" s="72" t="s">
        <v>176</v>
      </c>
      <c r="AF903" s="81" t="str">
        <f t="shared" si="56"/>
        <v>Afridev Handpump</v>
      </c>
      <c r="AG903" s="72" t="s">
        <v>193</v>
      </c>
      <c r="AH903" s="72" t="s">
        <v>191</v>
      </c>
      <c r="AI903" s="72" t="s">
        <v>16432</v>
      </c>
      <c r="AL903" t="str">
        <f t="shared" si="57"/>
        <v>Protected</v>
      </c>
      <c r="AM903">
        <v>2012</v>
      </c>
      <c r="AN903" s="72" t="s">
        <v>191</v>
      </c>
      <c r="AQ903" t="str">
        <f t="shared" si="58"/>
        <v xml:space="preserve">Normal </v>
      </c>
      <c r="AR903" s="72" t="s">
        <v>194</v>
      </c>
      <c r="AU903" s="72" t="s">
        <v>195</v>
      </c>
      <c r="AV903" s="72" t="s">
        <v>194</v>
      </c>
      <c r="AY903" s="72" t="s">
        <v>191</v>
      </c>
      <c r="AZ903">
        <v>1242</v>
      </c>
      <c r="BA903" s="72" t="s">
        <v>93</v>
      </c>
      <c r="BB903" s="72" t="s">
        <v>194</v>
      </c>
      <c r="BD903" s="72" t="s">
        <v>191</v>
      </c>
      <c r="BE903" s="73">
        <v>0.59</v>
      </c>
      <c r="BF903" s="72" t="s">
        <v>191</v>
      </c>
      <c r="BG903" s="72" t="s">
        <v>196</v>
      </c>
      <c r="BH903" s="72" t="s">
        <v>176</v>
      </c>
      <c r="BI903" s="81" t="str">
        <f t="shared" si="59"/>
        <v xml:space="preserve">Turbidity </v>
      </c>
      <c r="BJ903" s="72" t="s">
        <v>191</v>
      </c>
      <c r="BN903">
        <v>73</v>
      </c>
      <c r="BO903">
        <v>24</v>
      </c>
      <c r="BP903" s="72" t="s">
        <v>194</v>
      </c>
      <c r="BR903" s="72" t="s">
        <v>194</v>
      </c>
      <c r="BT903">
        <v>20</v>
      </c>
      <c r="BU903">
        <v>5</v>
      </c>
      <c r="BV903" s="72" t="s">
        <v>191</v>
      </c>
      <c r="BW903" s="72" t="s">
        <v>197</v>
      </c>
      <c r="BX903" t="s">
        <v>8542</v>
      </c>
    </row>
    <row r="904" spans="1:76" x14ac:dyDescent="0.45">
      <c r="A904" t="s">
        <v>8543</v>
      </c>
      <c r="B904" t="s">
        <v>176</v>
      </c>
      <c r="C904" t="s">
        <v>297</v>
      </c>
      <c r="D904" t="s">
        <v>8544</v>
      </c>
      <c r="E904" t="s">
        <v>8545</v>
      </c>
      <c r="F904" t="s">
        <v>2552</v>
      </c>
      <c r="G904">
        <v>9</v>
      </c>
      <c r="H904" s="72" t="s">
        <v>7772</v>
      </c>
      <c r="I904" s="72" t="s">
        <v>182</v>
      </c>
      <c r="J904" s="72" t="s">
        <v>183</v>
      </c>
      <c r="K904" s="72" t="s">
        <v>4888</v>
      </c>
      <c r="L904" s="72" t="s">
        <v>4888</v>
      </c>
      <c r="M904" s="72" t="s">
        <v>8546</v>
      </c>
      <c r="N904" s="72"/>
      <c r="O904" s="72"/>
      <c r="P904" s="72" t="s">
        <v>8547</v>
      </c>
      <c r="Q904" s="72" t="s">
        <v>8548</v>
      </c>
      <c r="R904" s="72" t="s">
        <v>8549</v>
      </c>
      <c r="S904" s="72" t="s">
        <v>8550</v>
      </c>
      <c r="T904" s="72" t="s">
        <v>8551</v>
      </c>
      <c r="U904" s="72" t="s">
        <v>190</v>
      </c>
      <c r="V904" s="72" t="s">
        <v>176</v>
      </c>
      <c r="W904">
        <v>54</v>
      </c>
      <c r="X904">
        <v>54</v>
      </c>
      <c r="Y904">
        <v>0</v>
      </c>
      <c r="Z904">
        <v>275</v>
      </c>
      <c r="AA904">
        <v>275</v>
      </c>
      <c r="AB904">
        <v>0</v>
      </c>
      <c r="AC904" s="72" t="s">
        <v>191</v>
      </c>
      <c r="AD904" s="72" t="s">
        <v>192</v>
      </c>
      <c r="AE904" s="72" t="s">
        <v>176</v>
      </c>
      <c r="AF904" s="81" t="str">
        <f t="shared" si="56"/>
        <v>Afridev Handpump</v>
      </c>
      <c r="AG904" s="72" t="s">
        <v>193</v>
      </c>
      <c r="AH904" s="72" t="s">
        <v>191</v>
      </c>
      <c r="AI904" s="72" t="s">
        <v>16432</v>
      </c>
      <c r="AL904" t="str">
        <f t="shared" si="57"/>
        <v>Protected</v>
      </c>
      <c r="AM904">
        <v>2018</v>
      </c>
      <c r="AN904" s="72" t="s">
        <v>191</v>
      </c>
      <c r="AQ904" t="str">
        <f t="shared" si="58"/>
        <v xml:space="preserve">Normal </v>
      </c>
      <c r="AR904" s="72" t="s">
        <v>194</v>
      </c>
      <c r="AU904" s="72" t="s">
        <v>195</v>
      </c>
      <c r="AV904" s="72" t="s">
        <v>194</v>
      </c>
      <c r="AY904" s="72" t="s">
        <v>191</v>
      </c>
      <c r="AZ904">
        <v>1146</v>
      </c>
      <c r="BA904" s="72" t="s">
        <v>93</v>
      </c>
      <c r="BB904" s="72" t="s">
        <v>194</v>
      </c>
      <c r="BD904" s="72" t="s">
        <v>191</v>
      </c>
      <c r="BE904" s="73">
        <v>0.8</v>
      </c>
      <c r="BF904" s="72" t="s">
        <v>194</v>
      </c>
      <c r="BG904" s="80" t="s">
        <v>196</v>
      </c>
      <c r="BI904" s="81" t="str">
        <f t="shared" si="59"/>
        <v xml:space="preserve">Turbidity </v>
      </c>
      <c r="BN904">
        <v>56</v>
      </c>
      <c r="BO904">
        <v>24</v>
      </c>
      <c r="BP904" s="72" t="s">
        <v>194</v>
      </c>
      <c r="BR904" s="72" t="s">
        <v>194</v>
      </c>
      <c r="BT904">
        <v>25</v>
      </c>
      <c r="BU904">
        <v>4</v>
      </c>
      <c r="BV904" s="72" t="s">
        <v>191</v>
      </c>
      <c r="BW904" s="72" t="s">
        <v>197</v>
      </c>
      <c r="BX904" t="s">
        <v>8552</v>
      </c>
    </row>
    <row r="905" spans="1:76" x14ac:dyDescent="0.45">
      <c r="A905" t="s">
        <v>8553</v>
      </c>
      <c r="B905" t="s">
        <v>176</v>
      </c>
      <c r="C905" t="s">
        <v>254</v>
      </c>
      <c r="D905" t="s">
        <v>8554</v>
      </c>
      <c r="E905" t="s">
        <v>8555</v>
      </c>
      <c r="F905" t="s">
        <v>8556</v>
      </c>
      <c r="G905">
        <v>9</v>
      </c>
      <c r="H905" s="72" t="s">
        <v>7772</v>
      </c>
      <c r="I905" s="72" t="s">
        <v>182</v>
      </c>
      <c r="J905" s="72" t="s">
        <v>183</v>
      </c>
      <c r="K905" s="72" t="s">
        <v>4888</v>
      </c>
      <c r="L905" s="72" t="s">
        <v>4888</v>
      </c>
      <c r="M905" s="72" t="s">
        <v>8492</v>
      </c>
      <c r="N905" s="72"/>
      <c r="O905" s="72"/>
      <c r="P905" s="72" t="s">
        <v>8557</v>
      </c>
      <c r="Q905" s="72" t="s">
        <v>8558</v>
      </c>
      <c r="R905" s="72" t="s">
        <v>2667</v>
      </c>
      <c r="S905" s="72" t="s">
        <v>8559</v>
      </c>
      <c r="T905" s="72" t="s">
        <v>8560</v>
      </c>
      <c r="U905" s="72" t="s">
        <v>251</v>
      </c>
      <c r="V905" s="72" t="s">
        <v>176</v>
      </c>
      <c r="W905">
        <v>280</v>
      </c>
      <c r="X905">
        <v>280</v>
      </c>
      <c r="Y905">
        <v>0</v>
      </c>
      <c r="Z905">
        <v>115</v>
      </c>
      <c r="AA905">
        <v>1400</v>
      </c>
      <c r="AB905">
        <v>0</v>
      </c>
      <c r="AC905" s="72" t="s">
        <v>191</v>
      </c>
      <c r="AD905" s="72" t="s">
        <v>192</v>
      </c>
      <c r="AE905" s="72" t="s">
        <v>176</v>
      </c>
      <c r="AF905" s="81" t="str">
        <f t="shared" si="56"/>
        <v>Afridev Handpump</v>
      </c>
      <c r="AG905" s="72" t="s">
        <v>193</v>
      </c>
      <c r="AH905" s="72" t="s">
        <v>194</v>
      </c>
      <c r="AI905" s="72" t="s">
        <v>16433</v>
      </c>
      <c r="AL905" t="str">
        <f t="shared" si="57"/>
        <v>Unprotected</v>
      </c>
      <c r="AM905">
        <v>2002</v>
      </c>
      <c r="AN905" s="72" t="s">
        <v>194</v>
      </c>
      <c r="AO905" s="72" t="s">
        <v>549</v>
      </c>
      <c r="AP905" s="72" t="s">
        <v>176</v>
      </c>
      <c r="AQ905" t="str">
        <f t="shared" si="58"/>
        <v>Does not function Non functioning water point</v>
      </c>
      <c r="AR905" s="72" t="s">
        <v>194</v>
      </c>
      <c r="AU905" s="72" t="s">
        <v>194</v>
      </c>
      <c r="AV905" s="72" t="s">
        <v>194</v>
      </c>
      <c r="AY905" s="72" t="s">
        <v>194</v>
      </c>
      <c r="BB905" s="72" t="s">
        <v>194</v>
      </c>
      <c r="BD905" s="72" t="s">
        <v>194</v>
      </c>
      <c r="BE905"/>
      <c r="BF905" s="72" t="s">
        <v>194</v>
      </c>
      <c r="BG905" s="80" t="s">
        <v>196</v>
      </c>
      <c r="BI905" s="81" t="str">
        <f t="shared" si="59"/>
        <v xml:space="preserve">Turbidity </v>
      </c>
      <c r="BN905">
        <v>0</v>
      </c>
      <c r="BO905">
        <v>0</v>
      </c>
      <c r="BP905" s="72" t="s">
        <v>194</v>
      </c>
      <c r="BR905" s="72" t="s">
        <v>194</v>
      </c>
      <c r="BT905">
        <v>0</v>
      </c>
      <c r="BU905">
        <v>0</v>
      </c>
      <c r="BV905" s="72" t="s">
        <v>194</v>
      </c>
      <c r="BW905" s="72" t="s">
        <v>550</v>
      </c>
      <c r="BX905" t="s">
        <v>8561</v>
      </c>
    </row>
    <row r="906" spans="1:76" x14ac:dyDescent="0.45">
      <c r="A906" t="s">
        <v>8562</v>
      </c>
      <c r="B906" t="s">
        <v>176</v>
      </c>
      <c r="C906" t="s">
        <v>200</v>
      </c>
      <c r="D906" t="s">
        <v>8563</v>
      </c>
      <c r="E906" t="s">
        <v>8564</v>
      </c>
      <c r="F906" t="s">
        <v>6132</v>
      </c>
      <c r="G906">
        <v>9</v>
      </c>
      <c r="H906" s="72" t="s">
        <v>7772</v>
      </c>
      <c r="I906" s="72" t="s">
        <v>182</v>
      </c>
      <c r="J906" s="72" t="s">
        <v>183</v>
      </c>
      <c r="K906" s="72" t="s">
        <v>4888</v>
      </c>
      <c r="L906" s="72" t="s">
        <v>4888</v>
      </c>
      <c r="M906" s="72" t="s">
        <v>4888</v>
      </c>
      <c r="N906" s="72"/>
      <c r="O906" s="72"/>
      <c r="P906" s="72" t="s">
        <v>8565</v>
      </c>
      <c r="Q906" s="72" t="s">
        <v>8566</v>
      </c>
      <c r="R906" s="72" t="s">
        <v>7096</v>
      </c>
      <c r="S906" s="72" t="s">
        <v>8567</v>
      </c>
      <c r="T906" s="72" t="s">
        <v>8568</v>
      </c>
      <c r="U906" s="72" t="s">
        <v>478</v>
      </c>
      <c r="V906" s="72" t="s">
        <v>176</v>
      </c>
      <c r="W906">
        <v>260</v>
      </c>
      <c r="X906">
        <v>260</v>
      </c>
      <c r="Y906">
        <v>0</v>
      </c>
      <c r="Z906">
        <v>1800</v>
      </c>
      <c r="AA906">
        <v>1800</v>
      </c>
      <c r="AB906">
        <v>0</v>
      </c>
      <c r="AC906" s="72" t="s">
        <v>191</v>
      </c>
      <c r="AD906" s="72" t="s">
        <v>192</v>
      </c>
      <c r="AE906" s="72" t="s">
        <v>176</v>
      </c>
      <c r="AF906" s="81" t="str">
        <f t="shared" si="56"/>
        <v>Afridev Handpump</v>
      </c>
      <c r="AG906" s="72" t="s">
        <v>193</v>
      </c>
      <c r="AH906" s="72" t="s">
        <v>191</v>
      </c>
      <c r="AI906" s="72" t="s">
        <v>16432</v>
      </c>
      <c r="AL906" t="str">
        <f t="shared" si="57"/>
        <v>Protected</v>
      </c>
      <c r="AM906">
        <v>2008</v>
      </c>
      <c r="AN906" s="72" t="s">
        <v>191</v>
      </c>
      <c r="AQ906" t="str">
        <f t="shared" si="58"/>
        <v xml:space="preserve">Normal </v>
      </c>
      <c r="AR906" s="72" t="s">
        <v>194</v>
      </c>
      <c r="AU906" s="72" t="s">
        <v>195</v>
      </c>
      <c r="AV906" s="72" t="s">
        <v>194</v>
      </c>
      <c r="AY906" s="72" t="s">
        <v>191</v>
      </c>
      <c r="AZ906">
        <v>362</v>
      </c>
      <c r="BA906" s="72" t="s">
        <v>93</v>
      </c>
      <c r="BB906" s="72" t="s">
        <v>194</v>
      </c>
      <c r="BD906" s="72" t="s">
        <v>191</v>
      </c>
      <c r="BE906" s="73">
        <v>0.77</v>
      </c>
      <c r="BF906" s="72" t="s">
        <v>194</v>
      </c>
      <c r="BG906" s="80" t="s">
        <v>196</v>
      </c>
      <c r="BI906" s="81" t="str">
        <f t="shared" si="59"/>
        <v xml:space="preserve">Turbidity </v>
      </c>
      <c r="BN906">
        <v>49</v>
      </c>
      <c r="BO906">
        <v>24</v>
      </c>
      <c r="BP906" s="72" t="s">
        <v>194</v>
      </c>
      <c r="BR906" s="72" t="s">
        <v>194</v>
      </c>
      <c r="BT906">
        <v>20</v>
      </c>
      <c r="BU906">
        <v>5</v>
      </c>
      <c r="BV906" s="72" t="s">
        <v>191</v>
      </c>
      <c r="BW906" s="72" t="s">
        <v>197</v>
      </c>
      <c r="BX906" t="s">
        <v>8569</v>
      </c>
    </row>
    <row r="907" spans="1:76" x14ac:dyDescent="0.45">
      <c r="A907" t="s">
        <v>8570</v>
      </c>
      <c r="B907" t="s">
        <v>176</v>
      </c>
      <c r="C907" t="s">
        <v>216</v>
      </c>
      <c r="D907" t="s">
        <v>8571</v>
      </c>
      <c r="E907" t="s">
        <v>8572</v>
      </c>
      <c r="F907" t="s">
        <v>8573</v>
      </c>
      <c r="G907">
        <v>9</v>
      </c>
      <c r="H907" s="72" t="s">
        <v>7772</v>
      </c>
      <c r="I907" s="72" t="s">
        <v>182</v>
      </c>
      <c r="J907" s="72" t="s">
        <v>183</v>
      </c>
      <c r="K907" s="72" t="s">
        <v>825</v>
      </c>
      <c r="L907" s="72" t="s">
        <v>7730</v>
      </c>
      <c r="M907" s="72" t="s">
        <v>8574</v>
      </c>
      <c r="N907" s="72"/>
      <c r="O907" s="72"/>
      <c r="P907" s="72" t="s">
        <v>8575</v>
      </c>
      <c r="Q907" s="72" t="s">
        <v>8576</v>
      </c>
      <c r="R907" s="72" t="s">
        <v>1012</v>
      </c>
      <c r="S907" s="72" t="s">
        <v>8577</v>
      </c>
      <c r="T907" s="72" t="s">
        <v>8578</v>
      </c>
      <c r="U907" s="72" t="s">
        <v>226</v>
      </c>
      <c r="V907" s="72" t="s">
        <v>176</v>
      </c>
      <c r="W907">
        <v>56</v>
      </c>
      <c r="X907">
        <v>56</v>
      </c>
      <c r="Y907">
        <v>0</v>
      </c>
      <c r="Z907">
        <v>400</v>
      </c>
      <c r="AA907">
        <v>400</v>
      </c>
      <c r="AB907">
        <v>0</v>
      </c>
      <c r="AC907" s="72" t="s">
        <v>191</v>
      </c>
      <c r="AD907" s="72" t="s">
        <v>192</v>
      </c>
      <c r="AE907" s="72" t="s">
        <v>176</v>
      </c>
      <c r="AF907" s="81" t="str">
        <f t="shared" si="56"/>
        <v>Afridev Handpump</v>
      </c>
      <c r="AG907" s="72" t="s">
        <v>193</v>
      </c>
      <c r="AH907" s="72" t="s">
        <v>191</v>
      </c>
      <c r="AI907" s="72" t="s">
        <v>16432</v>
      </c>
      <c r="AL907" t="str">
        <f t="shared" si="57"/>
        <v>Protected</v>
      </c>
      <c r="AM907">
        <v>2016</v>
      </c>
      <c r="AN907" s="72" t="s">
        <v>191</v>
      </c>
      <c r="AQ907" t="str">
        <f t="shared" si="58"/>
        <v xml:space="preserve">Poor </v>
      </c>
      <c r="AR907" s="72" t="s">
        <v>194</v>
      </c>
      <c r="AU907" s="72" t="s">
        <v>195</v>
      </c>
      <c r="AV907" s="72" t="s">
        <v>194</v>
      </c>
      <c r="AY907" s="72" t="s">
        <v>191</v>
      </c>
      <c r="AZ907">
        <v>953</v>
      </c>
      <c r="BA907" s="72" t="s">
        <v>93</v>
      </c>
      <c r="BB907" s="72" t="s">
        <v>194</v>
      </c>
      <c r="BD907" s="72" t="s">
        <v>191</v>
      </c>
      <c r="BE907" s="73">
        <v>0.04</v>
      </c>
      <c r="BF907" s="72" t="s">
        <v>191</v>
      </c>
      <c r="BG907" s="72" t="s">
        <v>196</v>
      </c>
      <c r="BH907" s="72" t="s">
        <v>176</v>
      </c>
      <c r="BI907" s="81" t="str">
        <f t="shared" si="59"/>
        <v xml:space="preserve">Turbidity </v>
      </c>
      <c r="BJ907" s="72" t="s">
        <v>191</v>
      </c>
      <c r="BN907">
        <v>86</v>
      </c>
      <c r="BO907">
        <v>24</v>
      </c>
      <c r="BP907" s="72" t="s">
        <v>194</v>
      </c>
      <c r="BR907" s="72" t="s">
        <v>194</v>
      </c>
      <c r="BT907">
        <v>20</v>
      </c>
      <c r="BU907">
        <v>6</v>
      </c>
      <c r="BV907" s="72" t="s">
        <v>191</v>
      </c>
      <c r="BW907" s="72" t="s">
        <v>227</v>
      </c>
      <c r="BX907" t="s">
        <v>8579</v>
      </c>
    </row>
    <row r="908" spans="1:76" x14ac:dyDescent="0.45">
      <c r="A908" t="s">
        <v>8580</v>
      </c>
      <c r="B908" t="s">
        <v>176</v>
      </c>
      <c r="C908" t="s">
        <v>216</v>
      </c>
      <c r="D908" t="s">
        <v>8581</v>
      </c>
      <c r="E908" t="s">
        <v>8582</v>
      </c>
      <c r="F908" t="s">
        <v>8583</v>
      </c>
      <c r="G908">
        <v>9</v>
      </c>
      <c r="H908" s="72" t="s">
        <v>7772</v>
      </c>
      <c r="I908" s="72" t="s">
        <v>182</v>
      </c>
      <c r="J908" s="72" t="s">
        <v>183</v>
      </c>
      <c r="K908" s="72" t="s">
        <v>825</v>
      </c>
      <c r="L908" s="72" t="s">
        <v>7730</v>
      </c>
      <c r="M908" s="72" t="s">
        <v>8584</v>
      </c>
      <c r="N908" s="72"/>
      <c r="O908" s="72"/>
      <c r="P908" s="72" t="s">
        <v>8585</v>
      </c>
      <c r="Q908" s="72" t="s">
        <v>8586</v>
      </c>
      <c r="R908" s="72" t="s">
        <v>6598</v>
      </c>
      <c r="S908" s="72" t="s">
        <v>8587</v>
      </c>
      <c r="T908" s="72" t="s">
        <v>8584</v>
      </c>
      <c r="U908" s="72" t="s">
        <v>176</v>
      </c>
      <c r="V908" s="72"/>
      <c r="W908">
        <v>108</v>
      </c>
      <c r="X908">
        <v>78</v>
      </c>
      <c r="Y908">
        <v>30</v>
      </c>
      <c r="Z908">
        <v>150</v>
      </c>
      <c r="AA908">
        <v>390</v>
      </c>
      <c r="AB908">
        <v>150</v>
      </c>
      <c r="AC908" s="72" t="s">
        <v>194</v>
      </c>
      <c r="AF908" s="81" t="str">
        <f t="shared" si="56"/>
        <v/>
      </c>
      <c r="AJ908" s="72" t="s">
        <v>867</v>
      </c>
      <c r="AK908" s="72" t="s">
        <v>176</v>
      </c>
      <c r="AL908" t="str">
        <f t="shared" si="57"/>
        <v>Unprotected well</v>
      </c>
      <c r="AQ908" t="str">
        <f t="shared" si="58"/>
        <v xml:space="preserve"> </v>
      </c>
      <c r="BE908"/>
      <c r="BI908" s="81" t="str">
        <f t="shared" si="59"/>
        <v xml:space="preserve"> </v>
      </c>
      <c r="BX908" t="s">
        <v>8588</v>
      </c>
    </row>
    <row r="909" spans="1:76" x14ac:dyDescent="0.45">
      <c r="A909" t="s">
        <v>8589</v>
      </c>
      <c r="B909" t="s">
        <v>176</v>
      </c>
      <c r="C909" t="s">
        <v>200</v>
      </c>
      <c r="D909" t="s">
        <v>8590</v>
      </c>
      <c r="E909" t="s">
        <v>8591</v>
      </c>
      <c r="F909" t="s">
        <v>3510</v>
      </c>
      <c r="G909">
        <v>9</v>
      </c>
      <c r="H909" s="72" t="s">
        <v>7772</v>
      </c>
      <c r="I909" s="72" t="s">
        <v>182</v>
      </c>
      <c r="J909" s="72" t="s">
        <v>183</v>
      </c>
      <c r="K909" s="72" t="s">
        <v>4888</v>
      </c>
      <c r="L909" s="72" t="s">
        <v>4888</v>
      </c>
      <c r="M909" s="72" t="s">
        <v>8592</v>
      </c>
      <c r="N909" s="72"/>
      <c r="O909" s="72"/>
      <c r="P909" s="72" t="s">
        <v>8593</v>
      </c>
      <c r="Q909" s="72" t="s">
        <v>8594</v>
      </c>
      <c r="R909" s="72" t="s">
        <v>8595</v>
      </c>
      <c r="S909" s="72" t="s">
        <v>8596</v>
      </c>
      <c r="T909" s="72" t="s">
        <v>8597</v>
      </c>
      <c r="U909" s="72" t="s">
        <v>733</v>
      </c>
      <c r="V909" s="72" t="s">
        <v>176</v>
      </c>
      <c r="W909">
        <v>260</v>
      </c>
      <c r="X909">
        <v>260</v>
      </c>
      <c r="Y909">
        <v>0</v>
      </c>
      <c r="Z909">
        <v>1800</v>
      </c>
      <c r="AA909">
        <v>1800</v>
      </c>
      <c r="AB909">
        <v>0</v>
      </c>
      <c r="AC909" s="72" t="s">
        <v>191</v>
      </c>
      <c r="AD909" s="72" t="s">
        <v>192</v>
      </c>
      <c r="AE909" s="72" t="s">
        <v>176</v>
      </c>
      <c r="AF909" s="81" t="str">
        <f t="shared" si="56"/>
        <v>Afridev Handpump</v>
      </c>
      <c r="AG909" s="72" t="s">
        <v>193</v>
      </c>
      <c r="AH909" s="72" t="s">
        <v>191</v>
      </c>
      <c r="AI909" s="72" t="s">
        <v>16432</v>
      </c>
      <c r="AL909" t="str">
        <f t="shared" si="57"/>
        <v>Protected</v>
      </c>
      <c r="AM909">
        <v>2009</v>
      </c>
      <c r="AN909" s="72" t="s">
        <v>194</v>
      </c>
      <c r="AO909" s="72" t="s">
        <v>549</v>
      </c>
      <c r="AP909" s="72" t="s">
        <v>176</v>
      </c>
      <c r="AQ909" t="str">
        <f t="shared" si="58"/>
        <v>Does not function Non functioning water point</v>
      </c>
      <c r="AR909" s="72" t="s">
        <v>191</v>
      </c>
      <c r="AS909">
        <v>1</v>
      </c>
      <c r="AT909">
        <v>36</v>
      </c>
      <c r="AU909" s="72" t="s">
        <v>194</v>
      </c>
      <c r="AV909" s="72" t="s">
        <v>194</v>
      </c>
      <c r="AY909" s="72" t="s">
        <v>194</v>
      </c>
      <c r="BB909" s="72" t="s">
        <v>194</v>
      </c>
      <c r="BD909" s="72" t="s">
        <v>194</v>
      </c>
      <c r="BE909"/>
      <c r="BF909" s="72" t="s">
        <v>194</v>
      </c>
      <c r="BG909" s="80" t="s">
        <v>196</v>
      </c>
      <c r="BI909" s="81" t="str">
        <f t="shared" si="59"/>
        <v xml:space="preserve">Turbidity </v>
      </c>
      <c r="BN909">
        <v>0</v>
      </c>
      <c r="BO909">
        <v>0</v>
      </c>
      <c r="BP909" s="72" t="s">
        <v>194</v>
      </c>
      <c r="BR909" s="72" t="s">
        <v>194</v>
      </c>
      <c r="BT909">
        <v>20</v>
      </c>
      <c r="BU909">
        <v>0</v>
      </c>
      <c r="BV909" s="72" t="s">
        <v>194</v>
      </c>
      <c r="BW909" s="72" t="s">
        <v>550</v>
      </c>
      <c r="BX909" t="s">
        <v>8598</v>
      </c>
    </row>
    <row r="910" spans="1:76" x14ac:dyDescent="0.45">
      <c r="A910" t="s">
        <v>8599</v>
      </c>
      <c r="B910" t="s">
        <v>176</v>
      </c>
      <c r="C910" t="s">
        <v>254</v>
      </c>
      <c r="D910" t="s">
        <v>8600</v>
      </c>
      <c r="E910" t="s">
        <v>8601</v>
      </c>
      <c r="F910" t="s">
        <v>8602</v>
      </c>
      <c r="G910">
        <v>9</v>
      </c>
      <c r="H910" s="72" t="s">
        <v>7772</v>
      </c>
      <c r="I910" s="72" t="s">
        <v>182</v>
      </c>
      <c r="J910" s="72" t="s">
        <v>183</v>
      </c>
      <c r="K910" s="72" t="s">
        <v>4888</v>
      </c>
      <c r="L910" s="72" t="s">
        <v>4888</v>
      </c>
      <c r="M910" s="72" t="s">
        <v>8492</v>
      </c>
      <c r="N910" s="72"/>
      <c r="O910" s="72"/>
      <c r="P910" s="72" t="s">
        <v>8603</v>
      </c>
      <c r="Q910" s="72" t="s">
        <v>8604</v>
      </c>
      <c r="R910" s="72" t="s">
        <v>8605</v>
      </c>
      <c r="S910" s="72" t="s">
        <v>8606</v>
      </c>
      <c r="T910" s="72" t="s">
        <v>8560</v>
      </c>
      <c r="U910" s="72" t="s">
        <v>251</v>
      </c>
      <c r="V910" s="72" t="s">
        <v>176</v>
      </c>
      <c r="W910">
        <v>280</v>
      </c>
      <c r="X910">
        <v>280</v>
      </c>
      <c r="Y910">
        <v>0</v>
      </c>
      <c r="Z910">
        <v>335</v>
      </c>
      <c r="AA910">
        <v>1400</v>
      </c>
      <c r="AB910">
        <v>0</v>
      </c>
      <c r="AC910" s="72" t="s">
        <v>191</v>
      </c>
      <c r="AD910" s="72" t="s">
        <v>192</v>
      </c>
      <c r="AE910" s="72" t="s">
        <v>176</v>
      </c>
      <c r="AF910" s="81" t="str">
        <f t="shared" si="56"/>
        <v>Afridev Handpump</v>
      </c>
      <c r="AG910" s="72" t="s">
        <v>193</v>
      </c>
      <c r="AH910" s="72" t="s">
        <v>191</v>
      </c>
      <c r="AI910" s="72" t="s">
        <v>16432</v>
      </c>
      <c r="AL910" t="str">
        <f t="shared" si="57"/>
        <v>Protected</v>
      </c>
      <c r="AM910">
        <v>2000</v>
      </c>
      <c r="AN910" s="72" t="s">
        <v>191</v>
      </c>
      <c r="AQ910" t="str">
        <f t="shared" si="58"/>
        <v xml:space="preserve">Normal </v>
      </c>
      <c r="AR910" s="72" t="s">
        <v>191</v>
      </c>
      <c r="AS910">
        <v>1</v>
      </c>
      <c r="AT910">
        <v>5</v>
      </c>
      <c r="AU910" s="72" t="s">
        <v>195</v>
      </c>
      <c r="AV910" s="72" t="s">
        <v>194</v>
      </c>
      <c r="AY910" s="72" t="s">
        <v>191</v>
      </c>
      <c r="AZ910">
        <v>1243</v>
      </c>
      <c r="BA910" s="72" t="s">
        <v>93</v>
      </c>
      <c r="BB910" s="72" t="s">
        <v>194</v>
      </c>
      <c r="BD910" s="72" t="s">
        <v>191</v>
      </c>
      <c r="BE910" s="73">
        <v>0.49</v>
      </c>
      <c r="BF910" s="72" t="s">
        <v>191</v>
      </c>
      <c r="BG910" s="72" t="s">
        <v>196</v>
      </c>
      <c r="BH910" s="72" t="s">
        <v>176</v>
      </c>
      <c r="BI910" s="81" t="str">
        <f t="shared" si="59"/>
        <v xml:space="preserve">Turbidity </v>
      </c>
      <c r="BJ910" s="72" t="s">
        <v>191</v>
      </c>
      <c r="BN910">
        <v>56</v>
      </c>
      <c r="BO910">
        <v>24</v>
      </c>
      <c r="BP910" s="72" t="s">
        <v>194</v>
      </c>
      <c r="BR910" s="72" t="s">
        <v>194</v>
      </c>
      <c r="BT910">
        <v>20</v>
      </c>
      <c r="BU910">
        <v>4</v>
      </c>
      <c r="BV910" s="72" t="s">
        <v>191</v>
      </c>
      <c r="BW910" s="72" t="s">
        <v>197</v>
      </c>
      <c r="BX910" t="s">
        <v>8607</v>
      </c>
    </row>
    <row r="911" spans="1:76" x14ac:dyDescent="0.45">
      <c r="A911" t="s">
        <v>8608</v>
      </c>
      <c r="B911" t="s">
        <v>176</v>
      </c>
      <c r="C911" t="s">
        <v>216</v>
      </c>
      <c r="D911" t="s">
        <v>8609</v>
      </c>
      <c r="E911" t="s">
        <v>8610</v>
      </c>
      <c r="F911" t="s">
        <v>8611</v>
      </c>
      <c r="G911">
        <v>9</v>
      </c>
      <c r="H911" s="72" t="s">
        <v>7772</v>
      </c>
      <c r="I911" s="72" t="s">
        <v>182</v>
      </c>
      <c r="J911" s="72" t="s">
        <v>183</v>
      </c>
      <c r="K911" s="72" t="s">
        <v>825</v>
      </c>
      <c r="L911" s="72" t="s">
        <v>7730</v>
      </c>
      <c r="M911" s="72" t="s">
        <v>7878</v>
      </c>
      <c r="N911" s="72"/>
      <c r="O911" s="72"/>
      <c r="P911" s="72" t="s">
        <v>8612</v>
      </c>
      <c r="Q911" s="72" t="s">
        <v>8613</v>
      </c>
      <c r="R911" s="72" t="s">
        <v>1064</v>
      </c>
      <c r="S911" s="72" t="s">
        <v>8614</v>
      </c>
      <c r="T911" s="72" t="s">
        <v>8615</v>
      </c>
      <c r="U911" s="72" t="s">
        <v>251</v>
      </c>
      <c r="V911" s="72" t="s">
        <v>176</v>
      </c>
      <c r="W911">
        <v>140</v>
      </c>
      <c r="X911">
        <v>90</v>
      </c>
      <c r="Y911">
        <v>50</v>
      </c>
      <c r="Z911">
        <v>350</v>
      </c>
      <c r="AA911">
        <v>450</v>
      </c>
      <c r="AB911">
        <v>225</v>
      </c>
      <c r="AC911" s="72" t="s">
        <v>191</v>
      </c>
      <c r="AD911" s="72" t="s">
        <v>192</v>
      </c>
      <c r="AE911" s="72" t="s">
        <v>176</v>
      </c>
      <c r="AF911" s="81" t="str">
        <f t="shared" si="56"/>
        <v>Afridev Handpump</v>
      </c>
      <c r="AG911" s="72" t="s">
        <v>193</v>
      </c>
      <c r="AH911" s="72" t="s">
        <v>191</v>
      </c>
      <c r="AI911" s="72" t="s">
        <v>16432</v>
      </c>
      <c r="AL911" t="str">
        <f t="shared" si="57"/>
        <v>Protected</v>
      </c>
      <c r="AM911">
        <v>2013</v>
      </c>
      <c r="AN911" s="72" t="s">
        <v>191</v>
      </c>
      <c r="AQ911" t="str">
        <f t="shared" si="58"/>
        <v xml:space="preserve">Poor </v>
      </c>
      <c r="AR911" s="72" t="s">
        <v>191</v>
      </c>
      <c r="AS911">
        <v>2</v>
      </c>
      <c r="AT911">
        <v>2</v>
      </c>
      <c r="AU911" s="72" t="s">
        <v>195</v>
      </c>
      <c r="AV911" s="72" t="s">
        <v>194</v>
      </c>
      <c r="AY911" s="72" t="s">
        <v>191</v>
      </c>
      <c r="AZ911">
        <v>954</v>
      </c>
      <c r="BA911" s="72" t="s">
        <v>93</v>
      </c>
      <c r="BB911" s="72" t="s">
        <v>194</v>
      </c>
      <c r="BD911" s="72" t="s">
        <v>191</v>
      </c>
      <c r="BE911" s="73">
        <v>0.12</v>
      </c>
      <c r="BF911" s="72" t="s">
        <v>191</v>
      </c>
      <c r="BG911" s="72" t="s">
        <v>196</v>
      </c>
      <c r="BH911" s="72" t="s">
        <v>176</v>
      </c>
      <c r="BI911" s="81" t="str">
        <f t="shared" si="59"/>
        <v xml:space="preserve">Turbidity </v>
      </c>
      <c r="BJ911" s="72" t="s">
        <v>191</v>
      </c>
      <c r="BN911">
        <v>57</v>
      </c>
      <c r="BO911">
        <v>24</v>
      </c>
      <c r="BP911" s="72" t="s">
        <v>194</v>
      </c>
      <c r="BR911" s="72" t="s">
        <v>194</v>
      </c>
      <c r="BT911">
        <v>20</v>
      </c>
      <c r="BU911">
        <v>9</v>
      </c>
      <c r="BV911" s="72" t="s">
        <v>191</v>
      </c>
      <c r="BW911" s="72" t="s">
        <v>227</v>
      </c>
      <c r="BX911" t="s">
        <v>8616</v>
      </c>
    </row>
    <row r="912" spans="1:76" x14ac:dyDescent="0.45">
      <c r="A912" t="s">
        <v>8617</v>
      </c>
      <c r="B912" t="s">
        <v>176</v>
      </c>
      <c r="C912" t="s">
        <v>216</v>
      </c>
      <c r="D912" t="s">
        <v>8618</v>
      </c>
      <c r="E912" t="s">
        <v>8619</v>
      </c>
      <c r="F912" t="s">
        <v>8620</v>
      </c>
      <c r="G912">
        <v>9</v>
      </c>
      <c r="H912" s="72" t="s">
        <v>7772</v>
      </c>
      <c r="I912" s="72" t="s">
        <v>182</v>
      </c>
      <c r="J912" s="72" t="s">
        <v>183</v>
      </c>
      <c r="K912" s="72" t="s">
        <v>825</v>
      </c>
      <c r="L912" s="72" t="s">
        <v>7730</v>
      </c>
      <c r="M912" s="72" t="s">
        <v>7796</v>
      </c>
      <c r="N912" s="72"/>
      <c r="O912" s="72"/>
      <c r="P912" s="72" t="s">
        <v>8621</v>
      </c>
      <c r="Q912" s="72" t="s">
        <v>8622</v>
      </c>
      <c r="R912" s="72" t="s">
        <v>4649</v>
      </c>
      <c r="S912" s="72" t="s">
        <v>8623</v>
      </c>
      <c r="T912" s="72" t="s">
        <v>8624</v>
      </c>
      <c r="U912" s="72" t="s">
        <v>176</v>
      </c>
      <c r="V912" s="72" t="s">
        <v>805</v>
      </c>
      <c r="W912">
        <v>250</v>
      </c>
      <c r="X912">
        <v>250</v>
      </c>
      <c r="Y912">
        <v>0</v>
      </c>
      <c r="Z912">
        <v>750</v>
      </c>
      <c r="AA912">
        <v>750</v>
      </c>
      <c r="AB912">
        <v>0</v>
      </c>
      <c r="AC912" s="72" t="s">
        <v>191</v>
      </c>
      <c r="AD912" s="72" t="s">
        <v>192</v>
      </c>
      <c r="AE912" s="72" t="s">
        <v>176</v>
      </c>
      <c r="AF912" s="81" t="str">
        <f t="shared" si="56"/>
        <v>Afridev Handpump</v>
      </c>
      <c r="AG912" s="72" t="s">
        <v>193</v>
      </c>
      <c r="AH912" s="72" t="s">
        <v>191</v>
      </c>
      <c r="AI912" s="72" t="s">
        <v>16432</v>
      </c>
      <c r="AL912" t="str">
        <f t="shared" si="57"/>
        <v>Protected</v>
      </c>
      <c r="AM912">
        <v>2013</v>
      </c>
      <c r="AN912" s="72" t="s">
        <v>191</v>
      </c>
      <c r="AQ912" t="str">
        <f t="shared" si="58"/>
        <v xml:space="preserve">Normal </v>
      </c>
      <c r="AR912" s="72" t="s">
        <v>194</v>
      </c>
      <c r="AU912" s="72" t="s">
        <v>195</v>
      </c>
      <c r="AV912" s="72" t="s">
        <v>194</v>
      </c>
      <c r="AY912" s="72" t="s">
        <v>191</v>
      </c>
      <c r="AZ912">
        <v>955</v>
      </c>
      <c r="BA912" s="72" t="s">
        <v>93</v>
      </c>
      <c r="BB912" s="72" t="s">
        <v>194</v>
      </c>
      <c r="BD912" s="72" t="s">
        <v>191</v>
      </c>
      <c r="BE912" s="73">
        <v>0.11</v>
      </c>
      <c r="BF912" s="72" t="s">
        <v>191</v>
      </c>
      <c r="BG912" s="72" t="s">
        <v>196</v>
      </c>
      <c r="BH912" s="72" t="s">
        <v>176</v>
      </c>
      <c r="BI912" s="81" t="str">
        <f t="shared" si="59"/>
        <v xml:space="preserve">Turbidity </v>
      </c>
      <c r="BJ912" s="72" t="s">
        <v>191</v>
      </c>
      <c r="BN912">
        <v>87</v>
      </c>
      <c r="BO912">
        <v>24</v>
      </c>
      <c r="BP912" s="72" t="s">
        <v>194</v>
      </c>
      <c r="BR912" s="72" t="s">
        <v>194</v>
      </c>
      <c r="BT912">
        <v>20</v>
      </c>
      <c r="BU912">
        <v>6</v>
      </c>
      <c r="BV912" s="72" t="s">
        <v>191</v>
      </c>
      <c r="BW912" s="72" t="s">
        <v>197</v>
      </c>
      <c r="BX912" t="s">
        <v>8625</v>
      </c>
    </row>
    <row r="913" spans="1:76" x14ac:dyDescent="0.45">
      <c r="A913" t="s">
        <v>8626</v>
      </c>
      <c r="B913" t="s">
        <v>176</v>
      </c>
      <c r="C913" t="s">
        <v>200</v>
      </c>
      <c r="D913" t="s">
        <v>8627</v>
      </c>
      <c r="E913" t="s">
        <v>8628</v>
      </c>
      <c r="F913" t="s">
        <v>1467</v>
      </c>
      <c r="G913">
        <v>9</v>
      </c>
      <c r="H913" s="72" t="s">
        <v>7772</v>
      </c>
      <c r="I913" s="72" t="s">
        <v>182</v>
      </c>
      <c r="J913" s="72" t="s">
        <v>183</v>
      </c>
      <c r="K913" s="72" t="s">
        <v>4888</v>
      </c>
      <c r="L913" s="72" t="s">
        <v>7710</v>
      </c>
      <c r="M913" s="72" t="s">
        <v>8629</v>
      </c>
      <c r="N913" s="72"/>
      <c r="O913" s="72"/>
      <c r="P913" s="72" t="s">
        <v>8630</v>
      </c>
      <c r="Q913" s="72" t="s">
        <v>8631</v>
      </c>
      <c r="R913" s="72" t="s">
        <v>8265</v>
      </c>
      <c r="S913" s="72" t="s">
        <v>8632</v>
      </c>
      <c r="T913" s="72" t="s">
        <v>8633</v>
      </c>
      <c r="U913" s="72" t="s">
        <v>922</v>
      </c>
      <c r="V913" s="72" t="s">
        <v>176</v>
      </c>
      <c r="W913">
        <v>51</v>
      </c>
      <c r="X913">
        <v>51</v>
      </c>
      <c r="Y913">
        <v>0</v>
      </c>
      <c r="Z913">
        <v>150</v>
      </c>
      <c r="AA913">
        <v>150</v>
      </c>
      <c r="AB913">
        <v>0</v>
      </c>
      <c r="AC913" s="72" t="s">
        <v>191</v>
      </c>
      <c r="AD913" s="72" t="s">
        <v>192</v>
      </c>
      <c r="AE913" s="72" t="s">
        <v>176</v>
      </c>
      <c r="AF913" s="81" t="str">
        <f t="shared" si="56"/>
        <v>Afridev Handpump</v>
      </c>
      <c r="AG913" s="72" t="s">
        <v>193</v>
      </c>
      <c r="AH913" s="72" t="s">
        <v>191</v>
      </c>
      <c r="AI913" s="72" t="s">
        <v>16432</v>
      </c>
      <c r="AL913" t="str">
        <f t="shared" si="57"/>
        <v>Protected</v>
      </c>
      <c r="AM913">
        <v>2014</v>
      </c>
      <c r="AN913" s="72" t="s">
        <v>191</v>
      </c>
      <c r="AQ913" t="str">
        <f t="shared" si="58"/>
        <v xml:space="preserve">Poor </v>
      </c>
      <c r="AR913" s="72" t="s">
        <v>191</v>
      </c>
      <c r="AS913">
        <v>5</v>
      </c>
      <c r="AT913">
        <v>7</v>
      </c>
      <c r="AU913" s="72" t="s">
        <v>195</v>
      </c>
      <c r="AV913" s="72" t="s">
        <v>194</v>
      </c>
      <c r="AY913" s="72" t="s">
        <v>191</v>
      </c>
      <c r="AZ913">
        <v>363</v>
      </c>
      <c r="BA913" s="72" t="s">
        <v>93</v>
      </c>
      <c r="BB913" s="72" t="s">
        <v>194</v>
      </c>
      <c r="BD913" s="72" t="s">
        <v>191</v>
      </c>
      <c r="BE913" s="73">
        <v>11.44</v>
      </c>
      <c r="BF913" s="72" t="s">
        <v>194</v>
      </c>
      <c r="BG913" s="80" t="s">
        <v>196</v>
      </c>
      <c r="BI913" s="81" t="str">
        <f t="shared" si="59"/>
        <v xml:space="preserve">Turbidity </v>
      </c>
      <c r="BN913">
        <v>240</v>
      </c>
      <c r="BO913">
        <v>24</v>
      </c>
      <c r="BP913" s="72" t="s">
        <v>194</v>
      </c>
      <c r="BR913" s="72" t="s">
        <v>194</v>
      </c>
      <c r="BT913">
        <v>20</v>
      </c>
      <c r="BU913">
        <v>2</v>
      </c>
      <c r="BV913" s="72" t="s">
        <v>194</v>
      </c>
      <c r="BW913" s="72" t="s">
        <v>227</v>
      </c>
      <c r="BX913" t="s">
        <v>8634</v>
      </c>
    </row>
    <row r="914" spans="1:76" x14ac:dyDescent="0.45">
      <c r="A914" t="s">
        <v>8635</v>
      </c>
      <c r="B914" t="s">
        <v>176</v>
      </c>
      <c r="C914" t="s">
        <v>600</v>
      </c>
      <c r="D914" t="s">
        <v>8636</v>
      </c>
      <c r="E914" t="s">
        <v>8637</v>
      </c>
      <c r="F914" t="s">
        <v>6471</v>
      </c>
      <c r="G914">
        <v>9</v>
      </c>
      <c r="H914" s="72" t="s">
        <v>7772</v>
      </c>
      <c r="I914" s="72" t="s">
        <v>182</v>
      </c>
      <c r="J914" s="72" t="s">
        <v>183</v>
      </c>
      <c r="K914" s="72" t="s">
        <v>4744</v>
      </c>
      <c r="L914" s="72" t="s">
        <v>2808</v>
      </c>
      <c r="M914" s="72" t="s">
        <v>2808</v>
      </c>
      <c r="N914" s="72"/>
      <c r="O914" s="72"/>
      <c r="P914" s="72" t="s">
        <v>8638</v>
      </c>
      <c r="Q914" s="72" t="s">
        <v>8639</v>
      </c>
      <c r="R914" s="72" t="s">
        <v>6936</v>
      </c>
      <c r="S914" s="72" t="s">
        <v>8640</v>
      </c>
      <c r="T914" s="72" t="s">
        <v>8641</v>
      </c>
      <c r="U914" s="72" t="s">
        <v>251</v>
      </c>
      <c r="V914" s="72" t="s">
        <v>176</v>
      </c>
      <c r="W914">
        <v>485</v>
      </c>
      <c r="X914">
        <v>330</v>
      </c>
      <c r="Y914">
        <v>155</v>
      </c>
      <c r="Z914">
        <v>40</v>
      </c>
      <c r="AA914">
        <v>200</v>
      </c>
      <c r="AB914">
        <v>775</v>
      </c>
      <c r="AC914" s="72" t="s">
        <v>191</v>
      </c>
      <c r="AD914" s="72" t="s">
        <v>192</v>
      </c>
      <c r="AE914" s="72" t="s">
        <v>176</v>
      </c>
      <c r="AF914" s="81" t="str">
        <f t="shared" si="56"/>
        <v>Afridev Handpump</v>
      </c>
      <c r="AG914" s="72" t="s">
        <v>193</v>
      </c>
      <c r="AH914" s="72" t="s">
        <v>191</v>
      </c>
      <c r="AI914" s="72" t="s">
        <v>16432</v>
      </c>
      <c r="AL914" t="str">
        <f t="shared" si="57"/>
        <v>Protected</v>
      </c>
      <c r="AM914">
        <v>2013</v>
      </c>
      <c r="AN914" s="72" t="s">
        <v>191</v>
      </c>
      <c r="AQ914" t="str">
        <f t="shared" si="58"/>
        <v xml:space="preserve">Normal </v>
      </c>
      <c r="AR914" s="72" t="s">
        <v>191</v>
      </c>
      <c r="AS914">
        <v>2</v>
      </c>
      <c r="AT914">
        <v>5</v>
      </c>
      <c r="AU914" s="72" t="s">
        <v>195</v>
      </c>
      <c r="AV914" s="72" t="s">
        <v>194</v>
      </c>
      <c r="AY914" s="72" t="s">
        <v>191</v>
      </c>
      <c r="AZ914">
        <v>1339</v>
      </c>
      <c r="BA914" s="72" t="s">
        <v>93</v>
      </c>
      <c r="BB914" s="72" t="s">
        <v>194</v>
      </c>
      <c r="BD914" s="72" t="s">
        <v>191</v>
      </c>
      <c r="BE914" s="73">
        <v>0.76</v>
      </c>
      <c r="BF914" s="72" t="s">
        <v>191</v>
      </c>
      <c r="BG914" s="72" t="s">
        <v>196</v>
      </c>
      <c r="BH914" s="72" t="s">
        <v>176</v>
      </c>
      <c r="BI914" s="81" t="str">
        <f t="shared" si="59"/>
        <v xml:space="preserve">Turbidity </v>
      </c>
      <c r="BJ914" s="72" t="s">
        <v>191</v>
      </c>
      <c r="BN914">
        <v>40</v>
      </c>
      <c r="BO914">
        <v>24</v>
      </c>
      <c r="BP914" s="72" t="s">
        <v>194</v>
      </c>
      <c r="BR914" s="72" t="s">
        <v>194</v>
      </c>
      <c r="BT914">
        <v>20</v>
      </c>
      <c r="BU914">
        <v>5</v>
      </c>
      <c r="BV914" s="72" t="s">
        <v>191</v>
      </c>
      <c r="BW914" s="72" t="s">
        <v>197</v>
      </c>
      <c r="BX914" t="s">
        <v>8642</v>
      </c>
    </row>
    <row r="915" spans="1:76" x14ac:dyDescent="0.45">
      <c r="A915" t="s">
        <v>8643</v>
      </c>
      <c r="B915" t="s">
        <v>176</v>
      </c>
      <c r="C915" t="s">
        <v>254</v>
      </c>
      <c r="D915" t="s">
        <v>8644</v>
      </c>
      <c r="E915" t="s">
        <v>8645</v>
      </c>
      <c r="F915" t="s">
        <v>8646</v>
      </c>
      <c r="G915">
        <v>9</v>
      </c>
      <c r="H915" s="72" t="s">
        <v>7772</v>
      </c>
      <c r="I915" s="72" t="s">
        <v>182</v>
      </c>
      <c r="J915" s="72" t="s">
        <v>183</v>
      </c>
      <c r="K915" s="72" t="s">
        <v>4888</v>
      </c>
      <c r="L915" s="72" t="s">
        <v>4888</v>
      </c>
      <c r="M915" s="72" t="s">
        <v>8492</v>
      </c>
      <c r="N915" s="72"/>
      <c r="O915" s="72"/>
      <c r="P915" s="72" t="s">
        <v>8647</v>
      </c>
      <c r="Q915" s="72" t="s">
        <v>8648</v>
      </c>
      <c r="R915" s="72" t="s">
        <v>2667</v>
      </c>
      <c r="S915" s="72" t="s">
        <v>8649</v>
      </c>
      <c r="T915" s="72" t="s">
        <v>8650</v>
      </c>
      <c r="U915" s="72" t="s">
        <v>251</v>
      </c>
      <c r="V915" s="72" t="s">
        <v>176</v>
      </c>
      <c r="W915">
        <v>268</v>
      </c>
      <c r="X915">
        <v>268</v>
      </c>
      <c r="Y915">
        <v>0</v>
      </c>
      <c r="Z915">
        <v>260</v>
      </c>
      <c r="AA915">
        <v>1340</v>
      </c>
      <c r="AB915">
        <v>0</v>
      </c>
      <c r="AC915" s="72" t="s">
        <v>191</v>
      </c>
      <c r="AD915" s="72" t="s">
        <v>192</v>
      </c>
      <c r="AE915" s="72" t="s">
        <v>176</v>
      </c>
      <c r="AF915" s="81" t="str">
        <f t="shared" si="56"/>
        <v>Afridev Handpump</v>
      </c>
      <c r="AG915" s="72" t="s">
        <v>193</v>
      </c>
      <c r="AH915" s="72" t="s">
        <v>191</v>
      </c>
      <c r="AI915" s="72" t="s">
        <v>16432</v>
      </c>
      <c r="AL915" t="str">
        <f t="shared" si="57"/>
        <v>Protected</v>
      </c>
      <c r="AM915">
        <v>2000</v>
      </c>
      <c r="AN915" s="72" t="s">
        <v>191</v>
      </c>
      <c r="AQ915" t="str">
        <f t="shared" si="58"/>
        <v xml:space="preserve">Normal </v>
      </c>
      <c r="AR915" s="72" t="s">
        <v>194</v>
      </c>
      <c r="AU915" s="72" t="s">
        <v>195</v>
      </c>
      <c r="AV915" s="72" t="s">
        <v>194</v>
      </c>
      <c r="AY915" s="72" t="s">
        <v>194</v>
      </c>
      <c r="BB915" s="72" t="s">
        <v>194</v>
      </c>
      <c r="BD915" s="72" t="s">
        <v>191</v>
      </c>
      <c r="BE915" s="73">
        <v>0.99</v>
      </c>
      <c r="BF915" s="72" t="s">
        <v>191</v>
      </c>
      <c r="BG915" s="72" t="s">
        <v>196</v>
      </c>
      <c r="BH915" s="72" t="s">
        <v>176</v>
      </c>
      <c r="BI915" s="81" t="str">
        <f t="shared" si="59"/>
        <v xml:space="preserve">Turbidity </v>
      </c>
      <c r="BJ915" s="72" t="s">
        <v>191</v>
      </c>
      <c r="BN915">
        <v>79</v>
      </c>
      <c r="BO915">
        <v>24</v>
      </c>
      <c r="BP915" s="72" t="s">
        <v>194</v>
      </c>
      <c r="BR915" s="72" t="s">
        <v>194</v>
      </c>
      <c r="BT915">
        <v>20</v>
      </c>
      <c r="BU915">
        <v>7</v>
      </c>
      <c r="BV915" s="72" t="s">
        <v>191</v>
      </c>
      <c r="BW915" s="72" t="s">
        <v>197</v>
      </c>
      <c r="BX915" t="s">
        <v>8651</v>
      </c>
    </row>
    <row r="916" spans="1:76" x14ac:dyDescent="0.45">
      <c r="A916" t="s">
        <v>8652</v>
      </c>
      <c r="B916" t="s">
        <v>176</v>
      </c>
      <c r="C916" t="s">
        <v>177</v>
      </c>
      <c r="D916" t="s">
        <v>8653</v>
      </c>
      <c r="E916" t="s">
        <v>8654</v>
      </c>
      <c r="F916" t="s">
        <v>1322</v>
      </c>
      <c r="G916">
        <v>9</v>
      </c>
      <c r="H916" s="72" t="s">
        <v>7772</v>
      </c>
      <c r="I916" s="72" t="s">
        <v>182</v>
      </c>
      <c r="J916" s="72" t="s">
        <v>183</v>
      </c>
      <c r="K916" s="72" t="s">
        <v>8280</v>
      </c>
      <c r="L916" s="72" t="s">
        <v>4842</v>
      </c>
      <c r="M916" s="72" t="s">
        <v>8655</v>
      </c>
      <c r="N916" s="72"/>
      <c r="O916" s="72"/>
      <c r="P916" s="72" t="s">
        <v>8656</v>
      </c>
      <c r="Q916" s="72" t="s">
        <v>8657</v>
      </c>
      <c r="R916" s="72" t="s">
        <v>324</v>
      </c>
      <c r="S916" s="72" t="s">
        <v>8658</v>
      </c>
      <c r="T916" s="72" t="s">
        <v>8659</v>
      </c>
      <c r="U916" s="72" t="s">
        <v>251</v>
      </c>
      <c r="V916" s="72" t="s">
        <v>176</v>
      </c>
      <c r="W916">
        <v>550</v>
      </c>
      <c r="X916">
        <v>550</v>
      </c>
      <c r="Y916">
        <v>0</v>
      </c>
      <c r="Z916">
        <v>700</v>
      </c>
      <c r="AA916">
        <v>700</v>
      </c>
      <c r="AB916">
        <v>0</v>
      </c>
      <c r="AC916" s="72" t="s">
        <v>191</v>
      </c>
      <c r="AD916" s="72" t="s">
        <v>192</v>
      </c>
      <c r="AE916" s="72" t="s">
        <v>176</v>
      </c>
      <c r="AF916" s="81" t="str">
        <f t="shared" si="56"/>
        <v>Afridev Handpump</v>
      </c>
      <c r="AG916" s="72" t="s">
        <v>193</v>
      </c>
      <c r="AH916" s="72" t="s">
        <v>191</v>
      </c>
      <c r="AI916" s="72" t="s">
        <v>16432</v>
      </c>
      <c r="AL916" t="str">
        <f t="shared" si="57"/>
        <v>Protected</v>
      </c>
      <c r="AM916">
        <v>2000</v>
      </c>
      <c r="AN916" s="72" t="s">
        <v>191</v>
      </c>
      <c r="AQ916" t="str">
        <f t="shared" si="58"/>
        <v xml:space="preserve">Normal </v>
      </c>
      <c r="AR916" s="72" t="s">
        <v>194</v>
      </c>
      <c r="AU916" s="72" t="s">
        <v>195</v>
      </c>
      <c r="AV916" s="72" t="s">
        <v>194</v>
      </c>
      <c r="AY916" s="72" t="s">
        <v>191</v>
      </c>
      <c r="AZ916">
        <v>457</v>
      </c>
      <c r="BA916" s="72" t="s">
        <v>93</v>
      </c>
      <c r="BB916" s="72" t="s">
        <v>194</v>
      </c>
      <c r="BD916" s="72" t="s">
        <v>191</v>
      </c>
      <c r="BE916" s="73">
        <v>0.01</v>
      </c>
      <c r="BF916" s="72" t="s">
        <v>191</v>
      </c>
      <c r="BG916" s="72" t="s">
        <v>196</v>
      </c>
      <c r="BH916" s="72" t="s">
        <v>176</v>
      </c>
      <c r="BI916" s="81" t="str">
        <f t="shared" si="59"/>
        <v xml:space="preserve">Turbidity </v>
      </c>
      <c r="BJ916" s="72" t="s">
        <v>191</v>
      </c>
      <c r="BN916">
        <v>60</v>
      </c>
      <c r="BO916">
        <v>24</v>
      </c>
      <c r="BP916" s="72" t="s">
        <v>194</v>
      </c>
      <c r="BR916" s="72" t="s">
        <v>194</v>
      </c>
      <c r="BT916">
        <v>20</v>
      </c>
      <c r="BU916">
        <v>3</v>
      </c>
      <c r="BV916" s="72" t="s">
        <v>191</v>
      </c>
      <c r="BW916" s="72" t="s">
        <v>197</v>
      </c>
      <c r="BX916" t="s">
        <v>8660</v>
      </c>
    </row>
    <row r="917" spans="1:76" x14ac:dyDescent="0.45">
      <c r="A917" t="s">
        <v>8661</v>
      </c>
      <c r="B917" t="s">
        <v>176</v>
      </c>
      <c r="C917" t="s">
        <v>600</v>
      </c>
      <c r="D917" t="s">
        <v>8662</v>
      </c>
      <c r="E917" t="s">
        <v>8663</v>
      </c>
      <c r="F917" t="s">
        <v>8664</v>
      </c>
      <c r="G917">
        <v>9</v>
      </c>
      <c r="H917" s="72" t="s">
        <v>7772</v>
      </c>
      <c r="I917" s="72" t="s">
        <v>182</v>
      </c>
      <c r="J917" s="72" t="s">
        <v>183</v>
      </c>
      <c r="K917" s="72" t="s">
        <v>4744</v>
      </c>
      <c r="L917" s="72" t="s">
        <v>2808</v>
      </c>
      <c r="M917" s="72" t="s">
        <v>2808</v>
      </c>
      <c r="N917" s="72"/>
      <c r="O917" s="72"/>
      <c r="P917" s="72" t="s">
        <v>8665</v>
      </c>
      <c r="Q917" s="72" t="s">
        <v>8666</v>
      </c>
      <c r="R917" s="72" t="s">
        <v>8334</v>
      </c>
      <c r="S917" s="72" t="s">
        <v>8667</v>
      </c>
      <c r="T917" s="72" t="s">
        <v>8668</v>
      </c>
      <c r="U917" s="72" t="s">
        <v>226</v>
      </c>
      <c r="V917" s="72" t="s">
        <v>176</v>
      </c>
      <c r="W917">
        <v>485</v>
      </c>
      <c r="X917">
        <v>330</v>
      </c>
      <c r="Y917">
        <v>155</v>
      </c>
      <c r="Z917">
        <v>45</v>
      </c>
      <c r="AA917">
        <v>1650</v>
      </c>
      <c r="AB917">
        <v>775</v>
      </c>
      <c r="AC917" s="72" t="s">
        <v>191</v>
      </c>
      <c r="AD917" s="72" t="s">
        <v>192</v>
      </c>
      <c r="AE917" s="72" t="s">
        <v>176</v>
      </c>
      <c r="AF917" s="81" t="str">
        <f t="shared" si="56"/>
        <v>Afridev Handpump</v>
      </c>
      <c r="AG917" s="72" t="s">
        <v>193</v>
      </c>
      <c r="AH917" s="72" t="s">
        <v>191</v>
      </c>
      <c r="AI917" s="72" t="s">
        <v>16432</v>
      </c>
      <c r="AL917" t="str">
        <f t="shared" si="57"/>
        <v>Protected</v>
      </c>
      <c r="AM917">
        <v>2014</v>
      </c>
      <c r="AN917" s="72" t="s">
        <v>191</v>
      </c>
      <c r="AQ917" t="str">
        <f t="shared" si="58"/>
        <v xml:space="preserve">Normal </v>
      </c>
      <c r="AR917" s="72" t="s">
        <v>194</v>
      </c>
      <c r="AU917" s="72" t="s">
        <v>195</v>
      </c>
      <c r="AV917" s="72" t="s">
        <v>194</v>
      </c>
      <c r="AY917" s="72" t="s">
        <v>191</v>
      </c>
      <c r="AZ917">
        <v>1340</v>
      </c>
      <c r="BA917" s="72" t="s">
        <v>93</v>
      </c>
      <c r="BB917" s="72" t="s">
        <v>194</v>
      </c>
      <c r="BD917" s="72" t="s">
        <v>191</v>
      </c>
      <c r="BE917" s="73">
        <v>0.65</v>
      </c>
      <c r="BF917" s="72" t="s">
        <v>191</v>
      </c>
      <c r="BG917" s="72" t="s">
        <v>196</v>
      </c>
      <c r="BH917" s="72" t="s">
        <v>176</v>
      </c>
      <c r="BI917" s="81" t="str">
        <f t="shared" si="59"/>
        <v xml:space="preserve">Turbidity </v>
      </c>
      <c r="BJ917" s="72" t="s">
        <v>191</v>
      </c>
      <c r="BN917">
        <v>79</v>
      </c>
      <c r="BO917">
        <v>24</v>
      </c>
      <c r="BP917" s="72" t="s">
        <v>194</v>
      </c>
      <c r="BR917" s="72" t="s">
        <v>194</v>
      </c>
      <c r="BT917">
        <v>20</v>
      </c>
      <c r="BU917">
        <v>6</v>
      </c>
      <c r="BV917" s="72" t="s">
        <v>191</v>
      </c>
      <c r="BW917" s="72" t="s">
        <v>197</v>
      </c>
      <c r="BX917" t="s">
        <v>8669</v>
      </c>
    </row>
    <row r="918" spans="1:76" x14ac:dyDescent="0.45">
      <c r="A918" t="s">
        <v>8670</v>
      </c>
      <c r="B918" t="s">
        <v>176</v>
      </c>
      <c r="C918" t="s">
        <v>943</v>
      </c>
      <c r="D918" t="s">
        <v>8671</v>
      </c>
      <c r="E918" t="s">
        <v>8672</v>
      </c>
      <c r="F918" t="s">
        <v>6823</v>
      </c>
      <c r="G918">
        <v>9</v>
      </c>
      <c r="H918" s="72" t="s">
        <v>7772</v>
      </c>
      <c r="I918" s="72" t="s">
        <v>182</v>
      </c>
      <c r="J918" s="72" t="s">
        <v>183</v>
      </c>
      <c r="K918" s="72" t="s">
        <v>4744</v>
      </c>
      <c r="L918" s="72" t="s">
        <v>4744</v>
      </c>
      <c r="M918" s="72" t="s">
        <v>8161</v>
      </c>
      <c r="N918" s="72"/>
      <c r="O918" s="72"/>
      <c r="P918" s="72" t="s">
        <v>8673</v>
      </c>
      <c r="Q918" s="72" t="s">
        <v>8674</v>
      </c>
      <c r="R918" s="72" t="s">
        <v>4115</v>
      </c>
      <c r="S918" s="72" t="s">
        <v>8675</v>
      </c>
      <c r="T918" s="72" t="s">
        <v>8676</v>
      </c>
      <c r="U918" s="72" t="s">
        <v>226</v>
      </c>
      <c r="V918" s="72" t="s">
        <v>176</v>
      </c>
      <c r="W918">
        <v>123</v>
      </c>
      <c r="X918">
        <v>123</v>
      </c>
      <c r="Y918">
        <v>0</v>
      </c>
      <c r="Z918">
        <v>615</v>
      </c>
      <c r="AA918">
        <v>615</v>
      </c>
      <c r="AB918">
        <v>0</v>
      </c>
      <c r="AC918" s="72" t="s">
        <v>191</v>
      </c>
      <c r="AD918" s="72" t="s">
        <v>192</v>
      </c>
      <c r="AE918" s="72" t="s">
        <v>176</v>
      </c>
      <c r="AF918" s="81" t="str">
        <f t="shared" si="56"/>
        <v>Afridev Handpump</v>
      </c>
      <c r="AG918" s="72" t="s">
        <v>193</v>
      </c>
      <c r="AH918" s="72" t="s">
        <v>191</v>
      </c>
      <c r="AI918" s="72" t="s">
        <v>16432</v>
      </c>
      <c r="AL918" t="str">
        <f t="shared" si="57"/>
        <v>Protected</v>
      </c>
      <c r="AM918">
        <v>2014</v>
      </c>
      <c r="AN918" s="72" t="s">
        <v>191</v>
      </c>
      <c r="AQ918" t="str">
        <f t="shared" si="58"/>
        <v xml:space="preserve">Normal </v>
      </c>
      <c r="AR918" s="72" t="s">
        <v>191</v>
      </c>
      <c r="AS918">
        <v>1</v>
      </c>
      <c r="AT918">
        <v>1</v>
      </c>
      <c r="AU918" s="72" t="s">
        <v>195</v>
      </c>
      <c r="AV918" s="72" t="s">
        <v>194</v>
      </c>
      <c r="AY918" s="72" t="s">
        <v>191</v>
      </c>
      <c r="AZ918">
        <v>134</v>
      </c>
      <c r="BA918" s="72" t="s">
        <v>93</v>
      </c>
      <c r="BB918" s="72" t="s">
        <v>194</v>
      </c>
      <c r="BD918" s="72" t="s">
        <v>191</v>
      </c>
      <c r="BE918" s="73">
        <v>0.18</v>
      </c>
      <c r="BF918" s="72" t="s">
        <v>191</v>
      </c>
      <c r="BG918" s="72" t="s">
        <v>196</v>
      </c>
      <c r="BH918" s="72" t="s">
        <v>176</v>
      </c>
      <c r="BI918" s="81" t="str">
        <f t="shared" si="59"/>
        <v xml:space="preserve">Turbidity </v>
      </c>
      <c r="BJ918" s="72" t="s">
        <v>191</v>
      </c>
      <c r="BN918">
        <v>80</v>
      </c>
      <c r="BO918">
        <v>24</v>
      </c>
      <c r="BP918" s="72" t="s">
        <v>194</v>
      </c>
      <c r="BR918" s="72" t="s">
        <v>194</v>
      </c>
      <c r="BT918">
        <v>20</v>
      </c>
      <c r="BU918">
        <v>4</v>
      </c>
      <c r="BV918" s="72" t="s">
        <v>191</v>
      </c>
      <c r="BW918" s="72" t="s">
        <v>197</v>
      </c>
      <c r="BX918" t="s">
        <v>8677</v>
      </c>
    </row>
    <row r="919" spans="1:76" x14ac:dyDescent="0.45">
      <c r="A919" t="s">
        <v>8678</v>
      </c>
      <c r="B919" t="s">
        <v>176</v>
      </c>
      <c r="C919" t="s">
        <v>200</v>
      </c>
      <c r="D919" t="s">
        <v>8679</v>
      </c>
      <c r="E919" t="s">
        <v>8680</v>
      </c>
      <c r="F919" t="s">
        <v>2768</v>
      </c>
      <c r="G919">
        <v>9</v>
      </c>
      <c r="H919" s="72" t="s">
        <v>7772</v>
      </c>
      <c r="I919" s="72" t="s">
        <v>182</v>
      </c>
      <c r="J919" s="72" t="s">
        <v>183</v>
      </c>
      <c r="K919" s="72" t="s">
        <v>4888</v>
      </c>
      <c r="L919" s="72" t="s">
        <v>7710</v>
      </c>
      <c r="M919" s="72" t="s">
        <v>8629</v>
      </c>
      <c r="N919" s="72"/>
      <c r="O919" s="72"/>
      <c r="P919" s="72" t="s">
        <v>8681</v>
      </c>
      <c r="Q919" s="72" t="s">
        <v>8682</v>
      </c>
      <c r="R919" s="72" t="s">
        <v>6031</v>
      </c>
      <c r="S919" s="72" t="s">
        <v>8683</v>
      </c>
      <c r="T919" s="72" t="s">
        <v>8684</v>
      </c>
      <c r="U919" s="72" t="s">
        <v>226</v>
      </c>
      <c r="V919" s="72" t="s">
        <v>176</v>
      </c>
      <c r="W919">
        <v>51</v>
      </c>
      <c r="X919">
        <v>51</v>
      </c>
      <c r="Y919">
        <v>0</v>
      </c>
      <c r="Z919">
        <v>380</v>
      </c>
      <c r="AA919">
        <v>380</v>
      </c>
      <c r="AB919">
        <v>0</v>
      </c>
      <c r="AC919" s="72" t="s">
        <v>191</v>
      </c>
      <c r="AD919" s="72" t="s">
        <v>192</v>
      </c>
      <c r="AE919" s="72" t="s">
        <v>176</v>
      </c>
      <c r="AF919" s="81" t="str">
        <f t="shared" si="56"/>
        <v>Afridev Handpump</v>
      </c>
      <c r="AG919" s="72" t="s">
        <v>193</v>
      </c>
      <c r="AH919" s="72" t="s">
        <v>191</v>
      </c>
      <c r="AI919" s="72" t="s">
        <v>16432</v>
      </c>
      <c r="AL919" t="str">
        <f t="shared" si="57"/>
        <v>Protected</v>
      </c>
      <c r="AM919">
        <v>2013</v>
      </c>
      <c r="AN919" s="72" t="s">
        <v>191</v>
      </c>
      <c r="AQ919" t="str">
        <f t="shared" si="58"/>
        <v xml:space="preserve">Normal </v>
      </c>
      <c r="AR919" s="72" t="s">
        <v>191</v>
      </c>
      <c r="AS919">
        <v>2</v>
      </c>
      <c r="AT919">
        <v>2</v>
      </c>
      <c r="AU919" s="72" t="s">
        <v>195</v>
      </c>
      <c r="AV919" s="72" t="s">
        <v>194</v>
      </c>
      <c r="AY919" s="72" t="s">
        <v>191</v>
      </c>
      <c r="AZ919">
        <v>364</v>
      </c>
      <c r="BA919" s="72" t="s">
        <v>93</v>
      </c>
      <c r="BB919" s="72" t="s">
        <v>194</v>
      </c>
      <c r="BD919" s="72" t="s">
        <v>191</v>
      </c>
      <c r="BE919" s="73">
        <v>0.06</v>
      </c>
      <c r="BF919" s="72" t="s">
        <v>194</v>
      </c>
      <c r="BG919" s="80" t="s">
        <v>196</v>
      </c>
      <c r="BI919" s="81" t="str">
        <f t="shared" si="59"/>
        <v xml:space="preserve">Turbidity </v>
      </c>
      <c r="BN919">
        <v>62</v>
      </c>
      <c r="BO919">
        <v>24</v>
      </c>
      <c r="BP919" s="72" t="s">
        <v>194</v>
      </c>
      <c r="BR919" s="72" t="s">
        <v>194</v>
      </c>
      <c r="BT919">
        <v>40</v>
      </c>
      <c r="BU919">
        <v>4</v>
      </c>
      <c r="BV919" s="72" t="s">
        <v>191</v>
      </c>
      <c r="BW919" s="72" t="s">
        <v>197</v>
      </c>
      <c r="BX919" t="s">
        <v>8685</v>
      </c>
    </row>
    <row r="920" spans="1:76" x14ac:dyDescent="0.45">
      <c r="A920" t="s">
        <v>8686</v>
      </c>
      <c r="B920" t="s">
        <v>176</v>
      </c>
      <c r="C920" t="s">
        <v>254</v>
      </c>
      <c r="D920" t="s">
        <v>8687</v>
      </c>
      <c r="E920" t="s">
        <v>8688</v>
      </c>
      <c r="F920" t="s">
        <v>8689</v>
      </c>
      <c r="G920">
        <v>9</v>
      </c>
      <c r="H920" s="72" t="s">
        <v>7772</v>
      </c>
      <c r="I920" s="72" t="s">
        <v>182</v>
      </c>
      <c r="J920" s="72" t="s">
        <v>183</v>
      </c>
      <c r="K920" s="72" t="s">
        <v>4888</v>
      </c>
      <c r="L920" s="72" t="s">
        <v>4888</v>
      </c>
      <c r="M920" s="72" t="s">
        <v>8492</v>
      </c>
      <c r="N920" s="72"/>
      <c r="O920" s="72"/>
      <c r="P920" s="72" t="s">
        <v>8690</v>
      </c>
      <c r="Q920" s="72" t="s">
        <v>8691</v>
      </c>
      <c r="R920" s="72" t="s">
        <v>6220</v>
      </c>
      <c r="S920" s="72" t="s">
        <v>8692</v>
      </c>
      <c r="T920" s="72" t="s">
        <v>8693</v>
      </c>
      <c r="U920" s="72" t="s">
        <v>251</v>
      </c>
      <c r="V920" s="72" t="s">
        <v>176</v>
      </c>
      <c r="W920">
        <v>268</v>
      </c>
      <c r="X920">
        <v>268</v>
      </c>
      <c r="Y920">
        <v>0</v>
      </c>
      <c r="Z920">
        <v>630</v>
      </c>
      <c r="AA920">
        <v>1340</v>
      </c>
      <c r="AB920">
        <v>0</v>
      </c>
      <c r="AC920" s="72" t="s">
        <v>191</v>
      </c>
      <c r="AD920" s="72" t="s">
        <v>192</v>
      </c>
      <c r="AE920" s="72" t="s">
        <v>176</v>
      </c>
      <c r="AF920" s="81" t="str">
        <f t="shared" si="56"/>
        <v>Afridev Handpump</v>
      </c>
      <c r="AG920" s="72" t="s">
        <v>193</v>
      </c>
      <c r="AH920" s="72" t="s">
        <v>191</v>
      </c>
      <c r="AI920" s="72" t="s">
        <v>16432</v>
      </c>
      <c r="AL920" t="str">
        <f t="shared" si="57"/>
        <v>Protected</v>
      </c>
      <c r="AM920">
        <v>1997</v>
      </c>
      <c r="AN920" s="72" t="s">
        <v>191</v>
      </c>
      <c r="AQ920" t="str">
        <f t="shared" si="58"/>
        <v xml:space="preserve">Normal </v>
      </c>
      <c r="AR920" s="72" t="s">
        <v>194</v>
      </c>
      <c r="AU920" s="72" t="s">
        <v>195</v>
      </c>
      <c r="AV920" s="72" t="s">
        <v>194</v>
      </c>
      <c r="AY920" s="72" t="s">
        <v>191</v>
      </c>
      <c r="AZ920">
        <v>1245</v>
      </c>
      <c r="BA920" s="72" t="s">
        <v>93</v>
      </c>
      <c r="BB920" s="72" t="s">
        <v>194</v>
      </c>
      <c r="BD920" s="72" t="s">
        <v>191</v>
      </c>
      <c r="BE920" s="73">
        <v>1.31</v>
      </c>
      <c r="BF920" s="72" t="s">
        <v>191</v>
      </c>
      <c r="BG920" s="72" t="s">
        <v>196</v>
      </c>
      <c r="BH920" s="72" t="s">
        <v>176</v>
      </c>
      <c r="BI920" s="81" t="str">
        <f t="shared" si="59"/>
        <v xml:space="preserve">Turbidity </v>
      </c>
      <c r="BJ920" s="72" t="s">
        <v>191</v>
      </c>
      <c r="BN920">
        <v>54</v>
      </c>
      <c r="BO920">
        <v>24</v>
      </c>
      <c r="BP920" s="72" t="s">
        <v>194</v>
      </c>
      <c r="BR920" s="72" t="s">
        <v>194</v>
      </c>
      <c r="BT920">
        <v>20</v>
      </c>
      <c r="BU920">
        <v>7</v>
      </c>
      <c r="BV920" s="72" t="s">
        <v>191</v>
      </c>
      <c r="BW920" s="72" t="s">
        <v>197</v>
      </c>
      <c r="BX920" t="s">
        <v>8694</v>
      </c>
    </row>
    <row r="921" spans="1:76" x14ac:dyDescent="0.45">
      <c r="A921" t="s">
        <v>8695</v>
      </c>
      <c r="B921" t="s">
        <v>176</v>
      </c>
      <c r="C921" t="s">
        <v>600</v>
      </c>
      <c r="D921" t="s">
        <v>8696</v>
      </c>
      <c r="E921" t="s">
        <v>8697</v>
      </c>
      <c r="F921" t="s">
        <v>1355</v>
      </c>
      <c r="G921">
        <v>9</v>
      </c>
      <c r="H921" s="72" t="s">
        <v>7772</v>
      </c>
      <c r="I921" s="72" t="s">
        <v>182</v>
      </c>
      <c r="J921" s="72" t="s">
        <v>183</v>
      </c>
      <c r="K921" s="72" t="s">
        <v>4744</v>
      </c>
      <c r="L921" s="72" t="s">
        <v>2808</v>
      </c>
      <c r="M921" s="72" t="s">
        <v>2808</v>
      </c>
      <c r="N921" s="72"/>
      <c r="O921" s="72"/>
      <c r="P921" s="72" t="s">
        <v>8698</v>
      </c>
      <c r="Q921" s="72" t="s">
        <v>8699</v>
      </c>
      <c r="R921" s="72" t="s">
        <v>1002</v>
      </c>
      <c r="S921" s="72" t="s">
        <v>8700</v>
      </c>
      <c r="T921" s="72" t="s">
        <v>8701</v>
      </c>
      <c r="U921" s="72" t="s">
        <v>226</v>
      </c>
      <c r="V921" s="72" t="s">
        <v>176</v>
      </c>
      <c r="W921">
        <v>485</v>
      </c>
      <c r="X921">
        <v>330</v>
      </c>
      <c r="Y921">
        <v>115</v>
      </c>
      <c r="Z921">
        <v>10</v>
      </c>
      <c r="AA921">
        <v>1625</v>
      </c>
      <c r="AB921">
        <v>775</v>
      </c>
      <c r="AC921" s="72" t="s">
        <v>191</v>
      </c>
      <c r="AD921" s="72" t="s">
        <v>192</v>
      </c>
      <c r="AE921" s="72" t="s">
        <v>176</v>
      </c>
      <c r="AF921" s="81" t="str">
        <f t="shared" si="56"/>
        <v>Afridev Handpump</v>
      </c>
      <c r="AG921" s="72" t="s">
        <v>193</v>
      </c>
      <c r="AH921" s="72" t="s">
        <v>191</v>
      </c>
      <c r="AI921" s="72" t="s">
        <v>16432</v>
      </c>
      <c r="AL921" t="str">
        <f t="shared" si="57"/>
        <v>Protected</v>
      </c>
      <c r="AM921">
        <v>2000</v>
      </c>
      <c r="AN921" s="72" t="s">
        <v>191</v>
      </c>
      <c r="AQ921" t="str">
        <f t="shared" si="58"/>
        <v xml:space="preserve">Normal </v>
      </c>
      <c r="AR921" s="72" t="s">
        <v>194</v>
      </c>
      <c r="AU921" s="72" t="s">
        <v>195</v>
      </c>
      <c r="AV921" s="72" t="s">
        <v>194</v>
      </c>
      <c r="AY921" s="72" t="s">
        <v>191</v>
      </c>
      <c r="AZ921">
        <v>1341</v>
      </c>
      <c r="BA921" s="72" t="s">
        <v>93</v>
      </c>
      <c r="BB921" s="72" t="s">
        <v>194</v>
      </c>
      <c r="BD921" s="72" t="s">
        <v>191</v>
      </c>
      <c r="BE921" s="73">
        <v>0.78</v>
      </c>
      <c r="BF921" s="72" t="s">
        <v>191</v>
      </c>
      <c r="BG921" s="72" t="s">
        <v>196</v>
      </c>
      <c r="BH921" s="72" t="s">
        <v>176</v>
      </c>
      <c r="BI921" s="81" t="str">
        <f t="shared" si="59"/>
        <v xml:space="preserve">Turbidity </v>
      </c>
      <c r="BJ921" s="72" t="s">
        <v>191</v>
      </c>
      <c r="BN921">
        <v>59</v>
      </c>
      <c r="BO921">
        <v>24</v>
      </c>
      <c r="BP921" s="72" t="s">
        <v>194</v>
      </c>
      <c r="BR921" s="72" t="s">
        <v>194</v>
      </c>
      <c r="BT921">
        <v>20</v>
      </c>
      <c r="BU921">
        <v>5</v>
      </c>
      <c r="BV921" s="72" t="s">
        <v>191</v>
      </c>
      <c r="BW921" s="72" t="s">
        <v>197</v>
      </c>
      <c r="BX921" t="s">
        <v>8702</v>
      </c>
    </row>
    <row r="922" spans="1:76" x14ac:dyDescent="0.45">
      <c r="A922" t="s">
        <v>8703</v>
      </c>
      <c r="B922" t="s">
        <v>176</v>
      </c>
      <c r="C922" t="s">
        <v>177</v>
      </c>
      <c r="D922" t="s">
        <v>8704</v>
      </c>
      <c r="E922" t="s">
        <v>8705</v>
      </c>
      <c r="F922" t="s">
        <v>8706</v>
      </c>
      <c r="G922">
        <v>9</v>
      </c>
      <c r="H922" s="72" t="s">
        <v>7772</v>
      </c>
      <c r="I922" s="72" t="s">
        <v>182</v>
      </c>
      <c r="J922" s="72" t="s">
        <v>183</v>
      </c>
      <c r="K922" s="72" t="s">
        <v>8280</v>
      </c>
      <c r="L922" s="72" t="s">
        <v>4842</v>
      </c>
      <c r="M922" s="72" t="s">
        <v>8707</v>
      </c>
      <c r="N922" s="72"/>
      <c r="O922" s="72"/>
      <c r="P922" s="72" t="s">
        <v>8708</v>
      </c>
      <c r="Q922" s="72" t="s">
        <v>8709</v>
      </c>
      <c r="R922" s="72" t="s">
        <v>3319</v>
      </c>
      <c r="S922" s="72" t="s">
        <v>8710</v>
      </c>
      <c r="T922" s="72" t="s">
        <v>8711</v>
      </c>
      <c r="U922" s="72" t="s">
        <v>226</v>
      </c>
      <c r="V922" s="72" t="s">
        <v>176</v>
      </c>
      <c r="W922">
        <v>90</v>
      </c>
      <c r="X922">
        <v>90</v>
      </c>
      <c r="Y922">
        <v>0</v>
      </c>
      <c r="Z922">
        <v>300</v>
      </c>
      <c r="AA922">
        <v>300</v>
      </c>
      <c r="AB922">
        <v>0</v>
      </c>
      <c r="AC922" s="72" t="s">
        <v>191</v>
      </c>
      <c r="AD922" s="72" t="s">
        <v>192</v>
      </c>
      <c r="AE922" s="72" t="s">
        <v>176</v>
      </c>
      <c r="AF922" s="81" t="str">
        <f t="shared" si="56"/>
        <v>Afridev Handpump</v>
      </c>
      <c r="AG922" s="72" t="s">
        <v>193</v>
      </c>
      <c r="AH922" s="72" t="s">
        <v>191</v>
      </c>
      <c r="AI922" s="72" t="s">
        <v>16432</v>
      </c>
      <c r="AL922" t="str">
        <f t="shared" si="57"/>
        <v>Protected</v>
      </c>
      <c r="AM922">
        <v>2014</v>
      </c>
      <c r="AN922" s="72" t="s">
        <v>191</v>
      </c>
      <c r="AQ922" t="str">
        <f t="shared" si="58"/>
        <v xml:space="preserve">Normal </v>
      </c>
      <c r="AR922" s="72" t="s">
        <v>194</v>
      </c>
      <c r="AU922" s="72" t="s">
        <v>195</v>
      </c>
      <c r="AV922" s="72" t="s">
        <v>194</v>
      </c>
      <c r="AY922" s="72" t="s">
        <v>191</v>
      </c>
      <c r="AZ922">
        <v>458</v>
      </c>
      <c r="BA922" s="72" t="s">
        <v>93</v>
      </c>
      <c r="BB922" s="72" t="s">
        <v>194</v>
      </c>
      <c r="BD922" s="72" t="s">
        <v>191</v>
      </c>
      <c r="BE922" s="73">
        <v>0.11</v>
      </c>
      <c r="BF922" s="72" t="s">
        <v>191</v>
      </c>
      <c r="BG922" s="72" t="s">
        <v>196</v>
      </c>
      <c r="BH922" s="72" t="s">
        <v>176</v>
      </c>
      <c r="BI922" s="81" t="str">
        <f t="shared" si="59"/>
        <v xml:space="preserve">Turbidity </v>
      </c>
      <c r="BJ922" s="72" t="s">
        <v>191</v>
      </c>
      <c r="BN922">
        <v>63</v>
      </c>
      <c r="BO922">
        <v>24</v>
      </c>
      <c r="BP922" s="72" t="s">
        <v>194</v>
      </c>
      <c r="BR922" s="72" t="s">
        <v>194</v>
      </c>
      <c r="BT922">
        <v>40</v>
      </c>
      <c r="BU922">
        <v>3</v>
      </c>
      <c r="BV922" s="72" t="s">
        <v>191</v>
      </c>
      <c r="BW922" s="72" t="s">
        <v>197</v>
      </c>
      <c r="BX922" t="s">
        <v>8712</v>
      </c>
    </row>
    <row r="923" spans="1:76" x14ac:dyDescent="0.45">
      <c r="A923" t="s">
        <v>8713</v>
      </c>
      <c r="B923" t="s">
        <v>176</v>
      </c>
      <c r="C923" t="s">
        <v>297</v>
      </c>
      <c r="D923" t="s">
        <v>8714</v>
      </c>
      <c r="E923" t="s">
        <v>8715</v>
      </c>
      <c r="F923" t="s">
        <v>5478</v>
      </c>
      <c r="G923">
        <v>9</v>
      </c>
      <c r="H923" s="72" t="s">
        <v>7772</v>
      </c>
      <c r="I923" s="72" t="s">
        <v>182</v>
      </c>
      <c r="J923" s="72" t="s">
        <v>183</v>
      </c>
      <c r="K923" s="72" t="s">
        <v>8280</v>
      </c>
      <c r="L923" s="72" t="s">
        <v>8716</v>
      </c>
      <c r="M923" s="72" t="s">
        <v>8717</v>
      </c>
      <c r="N923" s="72"/>
      <c r="O923" s="72"/>
      <c r="P923" s="72" t="s">
        <v>8718</v>
      </c>
      <c r="Q923" s="72" t="s">
        <v>8719</v>
      </c>
      <c r="R923" s="72" t="s">
        <v>1521</v>
      </c>
      <c r="S923" s="72" t="s">
        <v>8720</v>
      </c>
      <c r="T923" s="72" t="s">
        <v>8721</v>
      </c>
      <c r="U923" s="72" t="s">
        <v>226</v>
      </c>
      <c r="V923" s="72" t="s">
        <v>176</v>
      </c>
      <c r="W923">
        <v>120</v>
      </c>
      <c r="X923">
        <v>120</v>
      </c>
      <c r="Y923">
        <v>0</v>
      </c>
      <c r="Z923">
        <v>600</v>
      </c>
      <c r="AA923">
        <v>600</v>
      </c>
      <c r="AB923">
        <v>0</v>
      </c>
      <c r="AC923" s="72" t="s">
        <v>191</v>
      </c>
      <c r="AD923" s="72" t="s">
        <v>192</v>
      </c>
      <c r="AE923" s="72" t="s">
        <v>176</v>
      </c>
      <c r="AF923" s="81" t="str">
        <f t="shared" si="56"/>
        <v>Afridev Handpump</v>
      </c>
      <c r="AG923" s="72" t="s">
        <v>193</v>
      </c>
      <c r="AH923" s="72" t="s">
        <v>191</v>
      </c>
      <c r="AI923" s="72" t="s">
        <v>16432</v>
      </c>
      <c r="AL923" t="str">
        <f t="shared" si="57"/>
        <v>Protected</v>
      </c>
      <c r="AM923">
        <v>2014</v>
      </c>
      <c r="AN923" s="72" t="s">
        <v>191</v>
      </c>
      <c r="AQ923" t="str">
        <f t="shared" si="58"/>
        <v xml:space="preserve">Normal </v>
      </c>
      <c r="AR923" s="72" t="s">
        <v>191</v>
      </c>
      <c r="AS923">
        <v>2</v>
      </c>
      <c r="AT923">
        <v>75</v>
      </c>
      <c r="AU923" s="72" t="s">
        <v>195</v>
      </c>
      <c r="AV923" s="72" t="s">
        <v>194</v>
      </c>
      <c r="AY923" s="72" t="s">
        <v>191</v>
      </c>
      <c r="AZ923">
        <v>1048</v>
      </c>
      <c r="BA923" s="72" t="s">
        <v>93</v>
      </c>
      <c r="BB923" s="72" t="s">
        <v>194</v>
      </c>
      <c r="BD923" s="72" t="s">
        <v>191</v>
      </c>
      <c r="BE923" s="73">
        <v>0.32</v>
      </c>
      <c r="BF923" s="72" t="s">
        <v>194</v>
      </c>
      <c r="BG923" s="80" t="s">
        <v>196</v>
      </c>
      <c r="BI923" s="81" t="str">
        <f t="shared" si="59"/>
        <v xml:space="preserve">Turbidity </v>
      </c>
      <c r="BN923">
        <v>90</v>
      </c>
      <c r="BO923">
        <v>24</v>
      </c>
      <c r="BP923" s="72" t="s">
        <v>194</v>
      </c>
      <c r="BR923" s="72" t="s">
        <v>194</v>
      </c>
      <c r="BT923">
        <v>20</v>
      </c>
      <c r="BU923">
        <v>8</v>
      </c>
      <c r="BV923" s="72" t="s">
        <v>191</v>
      </c>
      <c r="BW923" s="72" t="s">
        <v>197</v>
      </c>
      <c r="BX923" t="s">
        <v>8722</v>
      </c>
    </row>
    <row r="924" spans="1:76" x14ac:dyDescent="0.45">
      <c r="A924" t="s">
        <v>8723</v>
      </c>
      <c r="B924" t="s">
        <v>176</v>
      </c>
      <c r="C924" t="s">
        <v>736</v>
      </c>
      <c r="D924" t="s">
        <v>8724</v>
      </c>
      <c r="E924" t="s">
        <v>8725</v>
      </c>
      <c r="F924" t="s">
        <v>331</v>
      </c>
      <c r="G924">
        <v>9</v>
      </c>
      <c r="H924" s="72" t="s">
        <v>7772</v>
      </c>
      <c r="I924" s="72" t="s">
        <v>182</v>
      </c>
      <c r="J924" s="72" t="s">
        <v>183</v>
      </c>
      <c r="K924" s="72" t="s">
        <v>4744</v>
      </c>
      <c r="L924" s="72" t="s">
        <v>2808</v>
      </c>
      <c r="M924" s="72" t="s">
        <v>2808</v>
      </c>
      <c r="N924" s="72"/>
      <c r="O924" s="72"/>
      <c r="P924" s="72" t="s">
        <v>8726</v>
      </c>
      <c r="Q924" s="72" t="s">
        <v>8727</v>
      </c>
      <c r="R924" s="72" t="s">
        <v>2234</v>
      </c>
      <c r="S924" s="72" t="s">
        <v>8728</v>
      </c>
      <c r="T924" s="72" t="s">
        <v>8729</v>
      </c>
      <c r="U924" s="72" t="s">
        <v>176</v>
      </c>
      <c r="V924" s="72" t="s">
        <v>2726</v>
      </c>
      <c r="W924">
        <v>485</v>
      </c>
      <c r="X924">
        <v>330</v>
      </c>
      <c r="Y924">
        <v>155</v>
      </c>
      <c r="Z924">
        <v>800</v>
      </c>
      <c r="AA924">
        <v>1750</v>
      </c>
      <c r="AB924">
        <v>800</v>
      </c>
      <c r="AC924" s="72" t="s">
        <v>194</v>
      </c>
      <c r="AF924" s="81" t="str">
        <f t="shared" si="56"/>
        <v/>
      </c>
      <c r="AJ924" s="72" t="s">
        <v>867</v>
      </c>
      <c r="AK924" s="72" t="s">
        <v>176</v>
      </c>
      <c r="AL924" t="str">
        <f t="shared" si="57"/>
        <v>Unprotected well</v>
      </c>
      <c r="AQ924" t="str">
        <f t="shared" si="58"/>
        <v xml:space="preserve"> </v>
      </c>
      <c r="BE924"/>
      <c r="BI924" s="81" t="str">
        <f t="shared" si="59"/>
        <v xml:space="preserve"> </v>
      </c>
      <c r="BX924" t="s">
        <v>8730</v>
      </c>
    </row>
    <row r="925" spans="1:76" x14ac:dyDescent="0.45">
      <c r="A925" t="s">
        <v>8731</v>
      </c>
      <c r="B925" t="s">
        <v>176</v>
      </c>
      <c r="C925" t="s">
        <v>736</v>
      </c>
      <c r="D925" t="s">
        <v>8732</v>
      </c>
      <c r="E925" t="s">
        <v>8733</v>
      </c>
      <c r="F925" t="s">
        <v>7083</v>
      </c>
      <c r="G925">
        <v>9</v>
      </c>
      <c r="H925" s="72" t="s">
        <v>7772</v>
      </c>
      <c r="I925" s="72" t="s">
        <v>182</v>
      </c>
      <c r="J925" s="72" t="s">
        <v>183</v>
      </c>
      <c r="K925" s="72" t="s">
        <v>4744</v>
      </c>
      <c r="L925" s="72" t="s">
        <v>2808</v>
      </c>
      <c r="M925" s="72" t="s">
        <v>2808</v>
      </c>
      <c r="N925" s="72"/>
      <c r="O925" s="72"/>
      <c r="P925" s="72" t="s">
        <v>8734</v>
      </c>
      <c r="Q925" s="72" t="s">
        <v>8735</v>
      </c>
      <c r="R925" s="72" t="s">
        <v>2686</v>
      </c>
      <c r="S925" s="72" t="s">
        <v>8736</v>
      </c>
      <c r="T925" s="72" t="s">
        <v>8729</v>
      </c>
      <c r="U925" s="72" t="s">
        <v>176</v>
      </c>
      <c r="V925" s="72" t="s">
        <v>2726</v>
      </c>
      <c r="W925">
        <v>485</v>
      </c>
      <c r="X925">
        <v>330</v>
      </c>
      <c r="Y925">
        <v>155</v>
      </c>
      <c r="Z925">
        <v>80</v>
      </c>
      <c r="AA925">
        <v>1650</v>
      </c>
      <c r="AB925">
        <v>775</v>
      </c>
      <c r="AC925" s="72" t="s">
        <v>194</v>
      </c>
      <c r="AF925" s="81" t="str">
        <f t="shared" si="56"/>
        <v/>
      </c>
      <c r="AJ925" s="72" t="s">
        <v>867</v>
      </c>
      <c r="AK925" s="72" t="s">
        <v>176</v>
      </c>
      <c r="AL925" t="str">
        <f t="shared" si="57"/>
        <v>Unprotected well</v>
      </c>
      <c r="AQ925" t="str">
        <f t="shared" si="58"/>
        <v xml:space="preserve"> </v>
      </c>
      <c r="BE925"/>
      <c r="BI925" s="81" t="str">
        <f t="shared" si="59"/>
        <v xml:space="preserve"> </v>
      </c>
      <c r="BX925" t="s">
        <v>8737</v>
      </c>
    </row>
    <row r="926" spans="1:76" x14ac:dyDescent="0.45">
      <c r="A926" t="s">
        <v>8738</v>
      </c>
      <c r="B926" t="s">
        <v>176</v>
      </c>
      <c r="C926" t="s">
        <v>736</v>
      </c>
      <c r="D926" t="s">
        <v>8739</v>
      </c>
      <c r="E926" t="s">
        <v>8740</v>
      </c>
      <c r="F926" t="s">
        <v>8741</v>
      </c>
      <c r="G926">
        <v>9</v>
      </c>
      <c r="H926" s="72" t="s">
        <v>7772</v>
      </c>
      <c r="I926" s="72" t="s">
        <v>182</v>
      </c>
      <c r="J926" s="72" t="s">
        <v>183</v>
      </c>
      <c r="K926" s="72" t="s">
        <v>4744</v>
      </c>
      <c r="L926" s="72" t="s">
        <v>2808</v>
      </c>
      <c r="M926" s="72" t="s">
        <v>2808</v>
      </c>
      <c r="N926" s="72"/>
      <c r="O926" s="72"/>
      <c r="P926" s="72" t="s">
        <v>8742</v>
      </c>
      <c r="Q926" s="72" t="s">
        <v>8743</v>
      </c>
      <c r="R926" s="72" t="s">
        <v>2631</v>
      </c>
      <c r="S926" s="72" t="s">
        <v>8744</v>
      </c>
      <c r="T926" s="72" t="s">
        <v>8729</v>
      </c>
      <c r="U926" s="72" t="s">
        <v>226</v>
      </c>
      <c r="V926" s="72" t="s">
        <v>176</v>
      </c>
      <c r="W926">
        <v>485</v>
      </c>
      <c r="X926">
        <v>330</v>
      </c>
      <c r="Y926">
        <v>155</v>
      </c>
      <c r="Z926">
        <v>625</v>
      </c>
      <c r="AA926">
        <v>1650</v>
      </c>
      <c r="AB926">
        <v>775</v>
      </c>
      <c r="AC926" s="72" t="s">
        <v>191</v>
      </c>
      <c r="AD926" s="72" t="s">
        <v>192</v>
      </c>
      <c r="AE926" s="72" t="s">
        <v>176</v>
      </c>
      <c r="AF926" s="81" t="str">
        <f t="shared" si="56"/>
        <v>Afridev Handpump</v>
      </c>
      <c r="AG926" s="72" t="s">
        <v>193</v>
      </c>
      <c r="AH926" s="72" t="s">
        <v>191</v>
      </c>
      <c r="AI926" s="72" t="s">
        <v>16432</v>
      </c>
      <c r="AL926" t="str">
        <f t="shared" si="57"/>
        <v>Protected</v>
      </c>
      <c r="AM926">
        <v>2018</v>
      </c>
      <c r="AN926" s="72" t="s">
        <v>191</v>
      </c>
      <c r="AQ926" t="str">
        <f t="shared" si="58"/>
        <v xml:space="preserve">Normal </v>
      </c>
      <c r="AR926" s="72" t="s">
        <v>194</v>
      </c>
      <c r="AU926" s="72" t="s">
        <v>195</v>
      </c>
      <c r="AV926" s="72" t="s">
        <v>194</v>
      </c>
      <c r="AY926" s="72" t="s">
        <v>191</v>
      </c>
      <c r="AZ926">
        <v>540</v>
      </c>
      <c r="BA926" s="72" t="s">
        <v>93</v>
      </c>
      <c r="BB926" s="72" t="s">
        <v>194</v>
      </c>
      <c r="BD926" s="72" t="s">
        <v>191</v>
      </c>
      <c r="BE926" s="73">
        <v>0.44</v>
      </c>
      <c r="BF926" s="72" t="s">
        <v>191</v>
      </c>
      <c r="BG926" s="72" t="s">
        <v>196</v>
      </c>
      <c r="BH926" s="72" t="s">
        <v>176</v>
      </c>
      <c r="BI926" s="81" t="str">
        <f t="shared" si="59"/>
        <v xml:space="preserve">Turbidity </v>
      </c>
      <c r="BJ926" s="72" t="s">
        <v>191</v>
      </c>
      <c r="BN926">
        <v>47</v>
      </c>
      <c r="BO926">
        <v>24</v>
      </c>
      <c r="BP926" s="72" t="s">
        <v>194</v>
      </c>
      <c r="BR926" s="72" t="s">
        <v>194</v>
      </c>
      <c r="BT926">
        <v>20</v>
      </c>
      <c r="BU926">
        <v>120</v>
      </c>
      <c r="BV926" s="72" t="s">
        <v>191</v>
      </c>
      <c r="BW926" s="72" t="s">
        <v>197</v>
      </c>
      <c r="BX926" t="s">
        <v>8745</v>
      </c>
    </row>
    <row r="927" spans="1:76" x14ac:dyDescent="0.45">
      <c r="A927" t="s">
        <v>8746</v>
      </c>
      <c r="B927" t="s">
        <v>176</v>
      </c>
      <c r="C927" t="s">
        <v>736</v>
      </c>
      <c r="D927" t="s">
        <v>8747</v>
      </c>
      <c r="E927" t="s">
        <v>8748</v>
      </c>
      <c r="F927" t="s">
        <v>8749</v>
      </c>
      <c r="G927">
        <v>9</v>
      </c>
      <c r="H927" s="72" t="s">
        <v>7772</v>
      </c>
      <c r="I927" s="72" t="s">
        <v>182</v>
      </c>
      <c r="J927" s="72" t="s">
        <v>183</v>
      </c>
      <c r="K927" s="72" t="s">
        <v>4744</v>
      </c>
      <c r="L927" s="72" t="s">
        <v>2808</v>
      </c>
      <c r="M927" s="72" t="s">
        <v>2808</v>
      </c>
      <c r="N927" s="72"/>
      <c r="O927" s="72"/>
      <c r="P927" s="72" t="s">
        <v>8750</v>
      </c>
      <c r="Q927" s="72" t="s">
        <v>8751</v>
      </c>
      <c r="R927" s="72" t="s">
        <v>4659</v>
      </c>
      <c r="S927" s="72" t="s">
        <v>8752</v>
      </c>
      <c r="T927" s="72" t="s">
        <v>8753</v>
      </c>
      <c r="U927" s="72" t="s">
        <v>251</v>
      </c>
      <c r="V927" s="72" t="s">
        <v>176</v>
      </c>
      <c r="W927">
        <v>485</v>
      </c>
      <c r="X927">
        <v>330</v>
      </c>
      <c r="Y927">
        <v>155</v>
      </c>
      <c r="Z927">
        <v>35</v>
      </c>
      <c r="AA927">
        <v>175</v>
      </c>
      <c r="AB927">
        <v>775</v>
      </c>
      <c r="AC927" s="72" t="s">
        <v>191</v>
      </c>
      <c r="AD927" s="72" t="s">
        <v>192</v>
      </c>
      <c r="AE927" s="72" t="s">
        <v>176</v>
      </c>
      <c r="AF927" s="81" t="str">
        <f t="shared" si="56"/>
        <v>Afridev Handpump</v>
      </c>
      <c r="AG927" s="72" t="s">
        <v>193</v>
      </c>
      <c r="AH927" s="72" t="s">
        <v>191</v>
      </c>
      <c r="AI927" s="72" t="s">
        <v>16432</v>
      </c>
      <c r="AL927" t="str">
        <f t="shared" si="57"/>
        <v>Protected</v>
      </c>
      <c r="AM927">
        <v>1999</v>
      </c>
      <c r="AN927" s="72" t="s">
        <v>191</v>
      </c>
      <c r="AQ927" t="str">
        <f t="shared" si="58"/>
        <v xml:space="preserve">Normal </v>
      </c>
      <c r="AR927" s="72" t="s">
        <v>191</v>
      </c>
      <c r="AS927">
        <v>2</v>
      </c>
      <c r="AT927">
        <v>60</v>
      </c>
      <c r="AU927" s="72" t="s">
        <v>195</v>
      </c>
      <c r="AV927" s="72" t="s">
        <v>194</v>
      </c>
      <c r="AY927" s="72" t="s">
        <v>191</v>
      </c>
      <c r="AZ927">
        <v>541</v>
      </c>
      <c r="BA927" s="72" t="s">
        <v>93</v>
      </c>
      <c r="BB927" s="72" t="s">
        <v>194</v>
      </c>
      <c r="BD927" s="72" t="s">
        <v>191</v>
      </c>
      <c r="BE927" s="73">
        <v>0.41</v>
      </c>
      <c r="BF927" s="72" t="s">
        <v>191</v>
      </c>
      <c r="BG927" s="72" t="s">
        <v>196</v>
      </c>
      <c r="BH927" s="72" t="s">
        <v>176</v>
      </c>
      <c r="BI927" s="81" t="str">
        <f t="shared" si="59"/>
        <v xml:space="preserve">Turbidity </v>
      </c>
      <c r="BJ927" s="72" t="s">
        <v>191</v>
      </c>
      <c r="BN927">
        <v>62</v>
      </c>
      <c r="BO927">
        <v>3</v>
      </c>
      <c r="BP927" s="72" t="s">
        <v>194</v>
      </c>
      <c r="BR927" s="72" t="s">
        <v>194</v>
      </c>
      <c r="BT927">
        <v>20</v>
      </c>
      <c r="BU927">
        <v>40</v>
      </c>
      <c r="BV927" s="72" t="s">
        <v>194</v>
      </c>
      <c r="BW927" s="72" t="s">
        <v>197</v>
      </c>
      <c r="BX927" t="s">
        <v>8754</v>
      </c>
    </row>
    <row r="928" spans="1:76" x14ac:dyDescent="0.45">
      <c r="A928" t="s">
        <v>8755</v>
      </c>
      <c r="B928" t="s">
        <v>176</v>
      </c>
      <c r="C928" t="s">
        <v>736</v>
      </c>
      <c r="D928" t="s">
        <v>8756</v>
      </c>
      <c r="E928" t="s">
        <v>8757</v>
      </c>
      <c r="F928" t="s">
        <v>8758</v>
      </c>
      <c r="G928">
        <v>9</v>
      </c>
      <c r="H928" s="72" t="s">
        <v>7772</v>
      </c>
      <c r="I928" s="72" t="s">
        <v>182</v>
      </c>
      <c r="J928" s="72" t="s">
        <v>183</v>
      </c>
      <c r="K928" s="72" t="s">
        <v>4744</v>
      </c>
      <c r="L928" s="72" t="s">
        <v>2808</v>
      </c>
      <c r="M928" s="72" t="s">
        <v>8759</v>
      </c>
      <c r="N928" s="72"/>
      <c r="O928" s="72"/>
      <c r="P928" s="72" t="s">
        <v>8760</v>
      </c>
      <c r="Q928" s="72" t="s">
        <v>8761</v>
      </c>
      <c r="R928" s="72" t="s">
        <v>4619</v>
      </c>
      <c r="S928" s="72" t="s">
        <v>8762</v>
      </c>
      <c r="T928" s="72" t="s">
        <v>8763</v>
      </c>
      <c r="U928" s="72" t="s">
        <v>226</v>
      </c>
      <c r="V928" s="72" t="s">
        <v>176</v>
      </c>
      <c r="W928">
        <v>150</v>
      </c>
      <c r="X928">
        <v>150</v>
      </c>
      <c r="Y928">
        <v>0</v>
      </c>
      <c r="Z928">
        <v>1235</v>
      </c>
      <c r="AA928">
        <v>1235</v>
      </c>
      <c r="AB928">
        <v>0</v>
      </c>
      <c r="AC928" s="72" t="s">
        <v>191</v>
      </c>
      <c r="AD928" s="72" t="s">
        <v>192</v>
      </c>
      <c r="AE928" s="72" t="s">
        <v>176</v>
      </c>
      <c r="AF928" s="81" t="str">
        <f t="shared" si="56"/>
        <v>Afridev Handpump</v>
      </c>
      <c r="AG928" s="72" t="s">
        <v>193</v>
      </c>
      <c r="AH928" s="72" t="s">
        <v>191</v>
      </c>
      <c r="AI928" s="72" t="s">
        <v>16432</v>
      </c>
      <c r="AL928" t="str">
        <f t="shared" si="57"/>
        <v>Protected</v>
      </c>
      <c r="AM928">
        <v>1995</v>
      </c>
      <c r="AN928" s="72" t="s">
        <v>191</v>
      </c>
      <c r="AQ928" t="str">
        <f t="shared" si="58"/>
        <v xml:space="preserve">Normal </v>
      </c>
      <c r="AR928" s="72" t="s">
        <v>194</v>
      </c>
      <c r="AU928" s="72" t="s">
        <v>195</v>
      </c>
      <c r="AV928" s="72" t="s">
        <v>194</v>
      </c>
      <c r="AY928" s="72" t="s">
        <v>191</v>
      </c>
      <c r="AZ928">
        <v>542</v>
      </c>
      <c r="BA928" s="72" t="s">
        <v>93</v>
      </c>
      <c r="BB928" s="72" t="s">
        <v>194</v>
      </c>
      <c r="BD928" s="72" t="s">
        <v>191</v>
      </c>
      <c r="BE928" s="73">
        <v>0.39</v>
      </c>
      <c r="BF928" s="72" t="s">
        <v>191</v>
      </c>
      <c r="BG928" s="72" t="s">
        <v>196</v>
      </c>
      <c r="BH928" s="72" t="s">
        <v>176</v>
      </c>
      <c r="BI928" s="81" t="str">
        <f t="shared" si="59"/>
        <v xml:space="preserve">Turbidity </v>
      </c>
      <c r="BJ928" s="72" t="s">
        <v>191</v>
      </c>
      <c r="BN928">
        <v>44</v>
      </c>
      <c r="BO928">
        <v>24</v>
      </c>
      <c r="BP928" s="72" t="s">
        <v>194</v>
      </c>
      <c r="BR928" s="72" t="s">
        <v>194</v>
      </c>
      <c r="BT928">
        <v>20</v>
      </c>
      <c r="BU928">
        <v>100</v>
      </c>
      <c r="BV928" s="72" t="s">
        <v>191</v>
      </c>
      <c r="BW928" s="72" t="s">
        <v>197</v>
      </c>
      <c r="BX928" t="s">
        <v>8764</v>
      </c>
    </row>
    <row r="929" spans="1:76" x14ac:dyDescent="0.45">
      <c r="A929" t="s">
        <v>8765</v>
      </c>
      <c r="B929" t="s">
        <v>176</v>
      </c>
      <c r="C929" t="s">
        <v>736</v>
      </c>
      <c r="D929" t="s">
        <v>8766</v>
      </c>
      <c r="E929" t="s">
        <v>8767</v>
      </c>
      <c r="F929" t="s">
        <v>8768</v>
      </c>
      <c r="G929">
        <v>9</v>
      </c>
      <c r="H929" s="72" t="s">
        <v>7772</v>
      </c>
      <c r="I929" s="72" t="s">
        <v>182</v>
      </c>
      <c r="J929" s="72" t="s">
        <v>183</v>
      </c>
      <c r="K929" s="72" t="s">
        <v>4744</v>
      </c>
      <c r="L929" s="72" t="s">
        <v>2808</v>
      </c>
      <c r="M929" s="72" t="s">
        <v>8759</v>
      </c>
      <c r="N929" s="72"/>
      <c r="O929" s="72"/>
      <c r="P929" s="72" t="s">
        <v>8769</v>
      </c>
      <c r="Q929" s="72" t="s">
        <v>8770</v>
      </c>
      <c r="R929" s="72" t="s">
        <v>4236</v>
      </c>
      <c r="S929" s="72" t="s">
        <v>8771</v>
      </c>
      <c r="T929" s="72" t="s">
        <v>8772</v>
      </c>
      <c r="U929" s="72" t="s">
        <v>226</v>
      </c>
      <c r="V929" s="72" t="s">
        <v>176</v>
      </c>
      <c r="W929">
        <v>150</v>
      </c>
      <c r="X929">
        <v>143</v>
      </c>
      <c r="Y929">
        <v>17</v>
      </c>
      <c r="Z929">
        <v>1000</v>
      </c>
      <c r="AA929">
        <v>1000</v>
      </c>
      <c r="AB929">
        <v>85</v>
      </c>
      <c r="AC929" s="72" t="s">
        <v>191</v>
      </c>
      <c r="AD929" s="72" t="s">
        <v>192</v>
      </c>
      <c r="AE929" s="72" t="s">
        <v>176</v>
      </c>
      <c r="AF929" s="81" t="str">
        <f t="shared" si="56"/>
        <v>Afridev Handpump</v>
      </c>
      <c r="AG929" s="72" t="s">
        <v>193</v>
      </c>
      <c r="AH929" s="72" t="s">
        <v>191</v>
      </c>
      <c r="AI929" s="72" t="s">
        <v>16432</v>
      </c>
      <c r="AL929" t="str">
        <f t="shared" si="57"/>
        <v>Protected</v>
      </c>
      <c r="AM929">
        <v>2014</v>
      </c>
      <c r="AN929" s="72" t="s">
        <v>191</v>
      </c>
      <c r="AQ929" t="str">
        <f t="shared" si="58"/>
        <v xml:space="preserve">Poor </v>
      </c>
      <c r="AR929" s="72" t="s">
        <v>191</v>
      </c>
      <c r="AS929">
        <v>1</v>
      </c>
      <c r="AT929">
        <v>7</v>
      </c>
      <c r="AU929" s="72" t="s">
        <v>195</v>
      </c>
      <c r="AV929" s="72" t="s">
        <v>194</v>
      </c>
      <c r="AY929" s="72" t="s">
        <v>191</v>
      </c>
      <c r="AZ929">
        <v>543</v>
      </c>
      <c r="BA929" s="72" t="s">
        <v>93</v>
      </c>
      <c r="BB929" s="72" t="s">
        <v>194</v>
      </c>
      <c r="BD929" s="72" t="s">
        <v>191</v>
      </c>
      <c r="BE929" s="73">
        <v>0.08</v>
      </c>
      <c r="BF929" s="72" t="s">
        <v>191</v>
      </c>
      <c r="BG929" s="72" t="s">
        <v>196</v>
      </c>
      <c r="BH929" s="72" t="s">
        <v>176</v>
      </c>
      <c r="BI929" s="81" t="str">
        <f t="shared" si="59"/>
        <v xml:space="preserve">Turbidity </v>
      </c>
      <c r="BJ929" s="72" t="s">
        <v>191</v>
      </c>
      <c r="BN929">
        <v>59</v>
      </c>
      <c r="BO929">
        <v>24</v>
      </c>
      <c r="BP929" s="72" t="s">
        <v>194</v>
      </c>
      <c r="BR929" s="72" t="s">
        <v>194</v>
      </c>
      <c r="BT929">
        <v>40</v>
      </c>
      <c r="BU929">
        <v>120</v>
      </c>
      <c r="BV929" s="72" t="s">
        <v>191</v>
      </c>
      <c r="BW929" s="72" t="s">
        <v>227</v>
      </c>
      <c r="BX929" t="s">
        <v>8773</v>
      </c>
    </row>
    <row r="930" spans="1:76" x14ac:dyDescent="0.45">
      <c r="A930" t="s">
        <v>8774</v>
      </c>
      <c r="B930" t="s">
        <v>176</v>
      </c>
      <c r="C930" t="s">
        <v>736</v>
      </c>
      <c r="D930" t="s">
        <v>8775</v>
      </c>
      <c r="E930" t="s">
        <v>8776</v>
      </c>
      <c r="F930" t="s">
        <v>6833</v>
      </c>
      <c r="G930">
        <v>9</v>
      </c>
      <c r="H930" s="72" t="s">
        <v>7772</v>
      </c>
      <c r="I930" s="72" t="s">
        <v>182</v>
      </c>
      <c r="J930" s="72" t="s">
        <v>183</v>
      </c>
      <c r="K930" s="72" t="s">
        <v>4744</v>
      </c>
      <c r="L930" s="72" t="s">
        <v>2808</v>
      </c>
      <c r="M930" s="72" t="s">
        <v>2808</v>
      </c>
      <c r="N930" s="72"/>
      <c r="O930" s="72"/>
      <c r="P930" s="72" t="s">
        <v>8777</v>
      </c>
      <c r="Q930" s="72" t="s">
        <v>8778</v>
      </c>
      <c r="R930" s="72" t="s">
        <v>4069</v>
      </c>
      <c r="S930" s="72" t="s">
        <v>8779</v>
      </c>
      <c r="T930" s="72" t="s">
        <v>8780</v>
      </c>
      <c r="U930" s="72" t="s">
        <v>226</v>
      </c>
      <c r="V930" s="72" t="s">
        <v>176</v>
      </c>
      <c r="W930">
        <v>485</v>
      </c>
      <c r="X930">
        <v>330</v>
      </c>
      <c r="Y930">
        <v>155</v>
      </c>
      <c r="Z930">
        <v>125</v>
      </c>
      <c r="AA930">
        <v>1650</v>
      </c>
      <c r="AB930">
        <v>775</v>
      </c>
      <c r="AC930" s="72" t="s">
        <v>194</v>
      </c>
      <c r="AF930" s="81" t="str">
        <f t="shared" si="56"/>
        <v/>
      </c>
      <c r="AJ930" s="72" t="s">
        <v>867</v>
      </c>
      <c r="AK930" s="72" t="s">
        <v>176</v>
      </c>
      <c r="AL930" t="str">
        <f t="shared" si="57"/>
        <v>Unprotected well</v>
      </c>
      <c r="AQ930" t="str">
        <f t="shared" si="58"/>
        <v xml:space="preserve"> </v>
      </c>
      <c r="BE930"/>
      <c r="BI930" s="81" t="str">
        <f t="shared" si="59"/>
        <v xml:space="preserve"> </v>
      </c>
      <c r="BX930" t="s">
        <v>8781</v>
      </c>
    </row>
    <row r="931" spans="1:76" x14ac:dyDescent="0.45">
      <c r="A931" t="s">
        <v>8782</v>
      </c>
      <c r="B931" t="s">
        <v>176</v>
      </c>
      <c r="C931" t="s">
        <v>736</v>
      </c>
      <c r="D931" t="s">
        <v>8783</v>
      </c>
      <c r="E931" t="s">
        <v>8784</v>
      </c>
      <c r="F931" t="s">
        <v>8785</v>
      </c>
      <c r="G931">
        <v>9</v>
      </c>
      <c r="H931" s="72" t="s">
        <v>7772</v>
      </c>
      <c r="I931" s="72" t="s">
        <v>182</v>
      </c>
      <c r="J931" s="72" t="s">
        <v>183</v>
      </c>
      <c r="K931" s="72" t="s">
        <v>4744</v>
      </c>
      <c r="L931" s="72" t="s">
        <v>2808</v>
      </c>
      <c r="M931" s="72" t="s">
        <v>2808</v>
      </c>
      <c r="N931" s="72"/>
      <c r="O931" s="72"/>
      <c r="P931" s="72" t="s">
        <v>8786</v>
      </c>
      <c r="Q931" s="72" t="s">
        <v>8787</v>
      </c>
      <c r="R931" s="72" t="s">
        <v>4416</v>
      </c>
      <c r="S931" s="72" t="s">
        <v>8788</v>
      </c>
      <c r="T931" s="72" t="s">
        <v>8789</v>
      </c>
      <c r="U931" s="72" t="s">
        <v>226</v>
      </c>
      <c r="V931" s="72" t="s">
        <v>176</v>
      </c>
      <c r="W931">
        <v>485</v>
      </c>
      <c r="X931">
        <v>330</v>
      </c>
      <c r="Y931">
        <v>155</v>
      </c>
      <c r="Z931">
        <v>135</v>
      </c>
      <c r="AA931">
        <v>1650</v>
      </c>
      <c r="AB931">
        <v>775</v>
      </c>
      <c r="AC931" s="72" t="s">
        <v>191</v>
      </c>
      <c r="AD931" s="72" t="s">
        <v>176</v>
      </c>
      <c r="AE931" s="72" t="s">
        <v>8790</v>
      </c>
      <c r="AF931" s="81" t="str">
        <f t="shared" si="56"/>
        <v>elephant pump</v>
      </c>
      <c r="AG931" s="72" t="s">
        <v>193</v>
      </c>
      <c r="AH931" s="72" t="s">
        <v>191</v>
      </c>
      <c r="AI931" s="72" t="s">
        <v>16432</v>
      </c>
      <c r="AL931" t="str">
        <f t="shared" si="57"/>
        <v>Protected</v>
      </c>
      <c r="AM931">
        <v>2001</v>
      </c>
      <c r="AN931" s="72" t="s">
        <v>191</v>
      </c>
      <c r="AQ931" t="str">
        <f t="shared" si="58"/>
        <v xml:space="preserve">Normal </v>
      </c>
      <c r="AR931" s="72" t="s">
        <v>194</v>
      </c>
      <c r="AU931" s="72" t="s">
        <v>195</v>
      </c>
      <c r="AV931" s="72" t="s">
        <v>194</v>
      </c>
      <c r="AY931" s="72" t="s">
        <v>191</v>
      </c>
      <c r="AZ931">
        <v>544</v>
      </c>
      <c r="BA931" s="72" t="s">
        <v>213</v>
      </c>
      <c r="BB931" s="72" t="s">
        <v>194</v>
      </c>
      <c r="BD931" s="72" t="s">
        <v>191</v>
      </c>
      <c r="BE931" s="73">
        <v>2.08</v>
      </c>
      <c r="BF931" s="72" t="s">
        <v>191</v>
      </c>
      <c r="BG931" s="72" t="s">
        <v>196</v>
      </c>
      <c r="BH931" s="72" t="s">
        <v>176</v>
      </c>
      <c r="BI931" s="81" t="str">
        <f t="shared" si="59"/>
        <v xml:space="preserve">Turbidity </v>
      </c>
      <c r="BJ931" s="72" t="s">
        <v>191</v>
      </c>
      <c r="BN931">
        <v>43</v>
      </c>
      <c r="BO931">
        <v>24</v>
      </c>
      <c r="BP931" s="72" t="s">
        <v>194</v>
      </c>
      <c r="BR931" s="72" t="s">
        <v>194</v>
      </c>
      <c r="BT931">
        <v>40</v>
      </c>
      <c r="BU931">
        <v>120</v>
      </c>
      <c r="BV931" s="72" t="s">
        <v>191</v>
      </c>
      <c r="BW931" s="72" t="s">
        <v>197</v>
      </c>
      <c r="BX931" t="s">
        <v>8791</v>
      </c>
    </row>
    <row r="932" spans="1:76" x14ac:dyDescent="0.45">
      <c r="A932" t="s">
        <v>8792</v>
      </c>
      <c r="B932" t="s">
        <v>176</v>
      </c>
      <c r="C932" t="s">
        <v>880</v>
      </c>
      <c r="D932" t="s">
        <v>8793</v>
      </c>
      <c r="E932" t="s">
        <v>8794</v>
      </c>
      <c r="F932" t="s">
        <v>6365</v>
      </c>
      <c r="G932">
        <v>9</v>
      </c>
      <c r="H932" s="72" t="s">
        <v>7772</v>
      </c>
      <c r="I932" s="72" t="s">
        <v>182</v>
      </c>
      <c r="J932" s="72" t="s">
        <v>183</v>
      </c>
      <c r="K932" s="72" t="s">
        <v>4888</v>
      </c>
      <c r="L932" s="72" t="s">
        <v>4888</v>
      </c>
      <c r="M932" s="72" t="s">
        <v>8795</v>
      </c>
      <c r="N932" s="72"/>
      <c r="O932" s="72"/>
      <c r="P932" s="72" t="s">
        <v>8796</v>
      </c>
      <c r="Q932" s="72" t="s">
        <v>8797</v>
      </c>
      <c r="R932" s="72" t="s">
        <v>2847</v>
      </c>
      <c r="S932" s="72" t="s">
        <v>8798</v>
      </c>
      <c r="T932" s="72" t="s">
        <v>8799</v>
      </c>
      <c r="U932" s="72" t="s">
        <v>176</v>
      </c>
      <c r="V932" s="72" t="s">
        <v>8800</v>
      </c>
      <c r="W932">
        <v>60</v>
      </c>
      <c r="X932">
        <v>65</v>
      </c>
      <c r="Y932">
        <v>65</v>
      </c>
      <c r="Z932">
        <v>325</v>
      </c>
      <c r="AA932">
        <v>325</v>
      </c>
      <c r="AB932">
        <v>0</v>
      </c>
      <c r="AC932" s="72" t="s">
        <v>191</v>
      </c>
      <c r="AD932" s="72" t="s">
        <v>192</v>
      </c>
      <c r="AE932" s="72" t="s">
        <v>176</v>
      </c>
      <c r="AF932" s="81" t="str">
        <f t="shared" si="56"/>
        <v>Afridev Handpump</v>
      </c>
      <c r="AG932" s="72" t="s">
        <v>193</v>
      </c>
      <c r="AH932" s="72" t="s">
        <v>191</v>
      </c>
      <c r="AI932" s="72" t="s">
        <v>16432</v>
      </c>
      <c r="AL932" t="str">
        <f t="shared" si="57"/>
        <v>Protected</v>
      </c>
      <c r="AM932">
        <v>2015</v>
      </c>
      <c r="AN932" s="72" t="s">
        <v>191</v>
      </c>
      <c r="AQ932" t="str">
        <f t="shared" si="58"/>
        <v xml:space="preserve">Poor </v>
      </c>
      <c r="AR932" s="72" t="s">
        <v>194</v>
      </c>
      <c r="AU932" s="72" t="s">
        <v>195</v>
      </c>
      <c r="AV932" s="72" t="s">
        <v>194</v>
      </c>
      <c r="AY932" s="72" t="s">
        <v>191</v>
      </c>
      <c r="AZ932">
        <v>853</v>
      </c>
      <c r="BA932" s="72" t="s">
        <v>93</v>
      </c>
      <c r="BB932" s="72" t="s">
        <v>194</v>
      </c>
      <c r="BD932" s="72" t="s">
        <v>191</v>
      </c>
      <c r="BE932" s="73">
        <v>0.59</v>
      </c>
      <c r="BF932" s="72" t="s">
        <v>191</v>
      </c>
      <c r="BG932" s="72" t="s">
        <v>196</v>
      </c>
      <c r="BH932" s="72" t="s">
        <v>176</v>
      </c>
      <c r="BI932" s="81" t="str">
        <f t="shared" si="59"/>
        <v xml:space="preserve">Turbidity </v>
      </c>
      <c r="BJ932" s="72" t="s">
        <v>191</v>
      </c>
      <c r="BN932">
        <v>65</v>
      </c>
      <c r="BO932">
        <v>24</v>
      </c>
      <c r="BP932" s="72" t="s">
        <v>194</v>
      </c>
      <c r="BR932" s="72" t="s">
        <v>194</v>
      </c>
      <c r="BT932">
        <v>20</v>
      </c>
      <c r="BU932">
        <v>5</v>
      </c>
      <c r="BV932" s="72" t="s">
        <v>191</v>
      </c>
      <c r="BW932" s="72" t="s">
        <v>227</v>
      </c>
      <c r="BX932" t="s">
        <v>8801</v>
      </c>
    </row>
    <row r="933" spans="1:76" x14ac:dyDescent="0.45">
      <c r="A933" t="s">
        <v>8802</v>
      </c>
      <c r="B933" t="s">
        <v>176</v>
      </c>
      <c r="C933" t="s">
        <v>880</v>
      </c>
      <c r="D933" t="s">
        <v>8803</v>
      </c>
      <c r="E933" t="s">
        <v>8804</v>
      </c>
      <c r="F933" t="s">
        <v>7273</v>
      </c>
      <c r="G933">
        <v>9</v>
      </c>
      <c r="H933" s="72" t="s">
        <v>7772</v>
      </c>
      <c r="I933" s="72" t="s">
        <v>182</v>
      </c>
      <c r="J933" s="72" t="s">
        <v>183</v>
      </c>
      <c r="K933" s="72" t="s">
        <v>4888</v>
      </c>
      <c r="L933" s="72" t="s">
        <v>4888</v>
      </c>
      <c r="M933" s="72" t="s">
        <v>8805</v>
      </c>
      <c r="N933" s="72"/>
      <c r="O933" s="72"/>
      <c r="P933" s="72" t="s">
        <v>8806</v>
      </c>
      <c r="Q933" s="72" t="s">
        <v>8807</v>
      </c>
      <c r="R933" s="72" t="s">
        <v>3369</v>
      </c>
      <c r="S933" s="72" t="s">
        <v>8808</v>
      </c>
      <c r="T933" s="72" t="s">
        <v>8809</v>
      </c>
      <c r="U933" s="72" t="s">
        <v>176</v>
      </c>
      <c r="V933" s="72" t="s">
        <v>4284</v>
      </c>
      <c r="W933">
        <v>50</v>
      </c>
      <c r="X933">
        <v>50</v>
      </c>
      <c r="Y933">
        <v>50</v>
      </c>
      <c r="Z933">
        <v>250</v>
      </c>
      <c r="AA933">
        <v>250</v>
      </c>
      <c r="AB933">
        <v>0</v>
      </c>
      <c r="AC933" s="72" t="s">
        <v>191</v>
      </c>
      <c r="AD933" s="72" t="s">
        <v>192</v>
      </c>
      <c r="AE933" s="72" t="s">
        <v>176</v>
      </c>
      <c r="AF933" s="81" t="str">
        <f t="shared" si="56"/>
        <v>Afridev Handpump</v>
      </c>
      <c r="AG933" s="72" t="s">
        <v>193</v>
      </c>
      <c r="AH933" s="72" t="s">
        <v>191</v>
      </c>
      <c r="AI933" s="72" t="s">
        <v>16432</v>
      </c>
      <c r="AL933" t="str">
        <f t="shared" si="57"/>
        <v>Protected</v>
      </c>
      <c r="AM933">
        <v>2002</v>
      </c>
      <c r="AN933" s="72" t="s">
        <v>191</v>
      </c>
      <c r="AQ933" t="str">
        <f t="shared" si="58"/>
        <v xml:space="preserve">Normal </v>
      </c>
      <c r="AR933" s="72" t="s">
        <v>194</v>
      </c>
      <c r="AU933" s="72" t="s">
        <v>195</v>
      </c>
      <c r="AV933" s="72" t="s">
        <v>194</v>
      </c>
      <c r="AY933" s="72" t="s">
        <v>191</v>
      </c>
      <c r="AZ933">
        <v>852</v>
      </c>
      <c r="BA933" s="72" t="s">
        <v>93</v>
      </c>
      <c r="BB933" s="72" t="s">
        <v>194</v>
      </c>
      <c r="BD933" s="72" t="s">
        <v>191</v>
      </c>
      <c r="BE933" s="73">
        <v>0.18</v>
      </c>
      <c r="BF933" s="72" t="s">
        <v>191</v>
      </c>
      <c r="BG933" s="72" t="s">
        <v>196</v>
      </c>
      <c r="BH933" s="72" t="s">
        <v>176</v>
      </c>
      <c r="BI933" s="81" t="str">
        <f t="shared" si="59"/>
        <v xml:space="preserve">Turbidity </v>
      </c>
      <c r="BJ933" s="72" t="s">
        <v>191</v>
      </c>
      <c r="BN933">
        <v>60</v>
      </c>
      <c r="BO933">
        <v>24</v>
      </c>
      <c r="BP933" s="72" t="s">
        <v>194</v>
      </c>
      <c r="BR933" s="72" t="s">
        <v>194</v>
      </c>
      <c r="BT933">
        <v>20</v>
      </c>
      <c r="BU933">
        <v>5</v>
      </c>
      <c r="BV933" s="72" t="s">
        <v>191</v>
      </c>
      <c r="BW933" s="72" t="s">
        <v>197</v>
      </c>
      <c r="BX933" t="s">
        <v>8810</v>
      </c>
    </row>
    <row r="934" spans="1:76" x14ac:dyDescent="0.45">
      <c r="A934" t="s">
        <v>8811</v>
      </c>
      <c r="B934" t="s">
        <v>176</v>
      </c>
      <c r="C934" t="s">
        <v>880</v>
      </c>
      <c r="D934" t="s">
        <v>8812</v>
      </c>
      <c r="E934" t="s">
        <v>8813</v>
      </c>
      <c r="F934" t="s">
        <v>7014</v>
      </c>
      <c r="G934">
        <v>9</v>
      </c>
      <c r="H934" s="72" t="s">
        <v>7772</v>
      </c>
      <c r="I934" s="72" t="s">
        <v>182</v>
      </c>
      <c r="J934" s="72" t="s">
        <v>183</v>
      </c>
      <c r="K934" s="72" t="s">
        <v>4888</v>
      </c>
      <c r="L934" s="72" t="s">
        <v>4888</v>
      </c>
      <c r="M934" s="72" t="s">
        <v>8805</v>
      </c>
      <c r="N934" s="72"/>
      <c r="O934" s="72"/>
      <c r="P934" s="72" t="s">
        <v>8814</v>
      </c>
      <c r="Q934" s="72" t="s">
        <v>8815</v>
      </c>
      <c r="R934" s="72" t="s">
        <v>2265</v>
      </c>
      <c r="S934" s="72" t="s">
        <v>8816</v>
      </c>
      <c r="T934" s="72" t="s">
        <v>8817</v>
      </c>
      <c r="U934" s="72" t="s">
        <v>251</v>
      </c>
      <c r="V934" s="72" t="s">
        <v>176</v>
      </c>
      <c r="W934">
        <v>40</v>
      </c>
      <c r="X934">
        <v>40</v>
      </c>
      <c r="Y934">
        <v>0</v>
      </c>
      <c r="Z934">
        <v>200</v>
      </c>
      <c r="AA934">
        <v>200</v>
      </c>
      <c r="AB934">
        <v>0</v>
      </c>
      <c r="AC934" s="72" t="s">
        <v>191</v>
      </c>
      <c r="AD934" s="72" t="s">
        <v>192</v>
      </c>
      <c r="AE934" s="72" t="s">
        <v>176</v>
      </c>
      <c r="AF934" s="81" t="str">
        <f t="shared" si="56"/>
        <v>Afridev Handpump</v>
      </c>
      <c r="AG934" s="72" t="s">
        <v>193</v>
      </c>
      <c r="AH934" s="72" t="s">
        <v>191</v>
      </c>
      <c r="AI934" s="72" t="s">
        <v>16432</v>
      </c>
      <c r="AL934" t="str">
        <f t="shared" si="57"/>
        <v>Protected</v>
      </c>
      <c r="AM934">
        <v>1996</v>
      </c>
      <c r="AN934" s="72" t="s">
        <v>191</v>
      </c>
      <c r="AQ934" t="str">
        <f t="shared" si="58"/>
        <v xml:space="preserve">Poor </v>
      </c>
      <c r="AR934" s="72" t="s">
        <v>194</v>
      </c>
      <c r="AU934" s="72" t="s">
        <v>195</v>
      </c>
      <c r="AV934" s="72" t="s">
        <v>194</v>
      </c>
      <c r="AY934" s="72" t="s">
        <v>191</v>
      </c>
      <c r="AZ934">
        <v>851</v>
      </c>
      <c r="BA934" s="72" t="s">
        <v>93</v>
      </c>
      <c r="BB934" s="72" t="s">
        <v>194</v>
      </c>
      <c r="BD934" s="72" t="s">
        <v>191</v>
      </c>
      <c r="BE934" s="73">
        <v>0.3</v>
      </c>
      <c r="BF934" s="72" t="s">
        <v>191</v>
      </c>
      <c r="BG934" s="72" t="s">
        <v>196</v>
      </c>
      <c r="BH934" s="72" t="s">
        <v>176</v>
      </c>
      <c r="BI934" s="81" t="str">
        <f t="shared" si="59"/>
        <v xml:space="preserve">Turbidity </v>
      </c>
      <c r="BJ934" s="72" t="s">
        <v>191</v>
      </c>
      <c r="BN934">
        <v>60</v>
      </c>
      <c r="BO934">
        <v>24</v>
      </c>
      <c r="BP934" s="72" t="s">
        <v>194</v>
      </c>
      <c r="BR934" s="72" t="s">
        <v>194</v>
      </c>
      <c r="BT934">
        <v>40</v>
      </c>
      <c r="BU934">
        <v>5</v>
      </c>
      <c r="BV934" s="72" t="s">
        <v>191</v>
      </c>
      <c r="BW934" s="72" t="s">
        <v>227</v>
      </c>
      <c r="BX934" t="s">
        <v>8818</v>
      </c>
    </row>
    <row r="935" spans="1:76" x14ac:dyDescent="0.45">
      <c r="A935" t="s">
        <v>8819</v>
      </c>
      <c r="B935" t="s">
        <v>176</v>
      </c>
      <c r="C935" t="s">
        <v>297</v>
      </c>
      <c r="D935" t="s">
        <v>8820</v>
      </c>
      <c r="E935" t="s">
        <v>8821</v>
      </c>
      <c r="F935" t="s">
        <v>8822</v>
      </c>
      <c r="G935">
        <v>9</v>
      </c>
      <c r="H935" s="72" t="s">
        <v>7772</v>
      </c>
      <c r="I935" s="72" t="s">
        <v>182</v>
      </c>
      <c r="J935" s="72" t="s">
        <v>183</v>
      </c>
      <c r="K935" s="72" t="s">
        <v>8280</v>
      </c>
      <c r="L935" s="72" t="s">
        <v>8716</v>
      </c>
      <c r="M935" s="72" t="s">
        <v>8717</v>
      </c>
      <c r="N935" s="72"/>
      <c r="O935" s="72"/>
      <c r="P935" s="72" t="s">
        <v>8823</v>
      </c>
      <c r="Q935" s="72" t="s">
        <v>8824</v>
      </c>
      <c r="R935" s="72" t="s">
        <v>1219</v>
      </c>
      <c r="S935" s="72" t="s">
        <v>8825</v>
      </c>
      <c r="T935" s="72" t="s">
        <v>8826</v>
      </c>
      <c r="U935" s="72" t="s">
        <v>251</v>
      </c>
      <c r="V935" s="72" t="s">
        <v>176</v>
      </c>
      <c r="W935">
        <v>275</v>
      </c>
      <c r="X935">
        <v>275</v>
      </c>
      <c r="Y935">
        <v>0</v>
      </c>
      <c r="Z935">
        <v>1375</v>
      </c>
      <c r="AA935">
        <v>1375</v>
      </c>
      <c r="AB935">
        <v>0</v>
      </c>
      <c r="AC935" s="72" t="s">
        <v>191</v>
      </c>
      <c r="AD935" s="72" t="s">
        <v>192</v>
      </c>
      <c r="AE935" s="72" t="s">
        <v>176</v>
      </c>
      <c r="AF935" s="81" t="str">
        <f t="shared" si="56"/>
        <v>Afridev Handpump</v>
      </c>
      <c r="AG935" s="72" t="s">
        <v>193</v>
      </c>
      <c r="AH935" s="72" t="s">
        <v>191</v>
      </c>
      <c r="AI935" s="72" t="s">
        <v>16432</v>
      </c>
      <c r="AL935" t="str">
        <f t="shared" si="57"/>
        <v>Protected</v>
      </c>
      <c r="AM935">
        <v>1996</v>
      </c>
      <c r="AN935" s="72" t="s">
        <v>191</v>
      </c>
      <c r="AQ935" t="str">
        <f t="shared" si="58"/>
        <v xml:space="preserve">Poor </v>
      </c>
      <c r="AR935" s="72" t="s">
        <v>191</v>
      </c>
      <c r="AS935">
        <v>4</v>
      </c>
      <c r="AT935">
        <v>365</v>
      </c>
      <c r="AU935" s="72" t="s">
        <v>195</v>
      </c>
      <c r="AV935" s="72" t="s">
        <v>194</v>
      </c>
      <c r="AY935" s="72" t="s">
        <v>191</v>
      </c>
      <c r="AZ935">
        <v>1047</v>
      </c>
      <c r="BA935" s="72" t="s">
        <v>93</v>
      </c>
      <c r="BB935" s="72" t="s">
        <v>194</v>
      </c>
      <c r="BD935" s="72" t="s">
        <v>191</v>
      </c>
      <c r="BE935" s="73">
        <v>0.2</v>
      </c>
      <c r="BF935" s="72" t="s">
        <v>194</v>
      </c>
      <c r="BG935" s="80" t="s">
        <v>196</v>
      </c>
      <c r="BI935" s="81" t="str">
        <f t="shared" si="59"/>
        <v xml:space="preserve">Turbidity </v>
      </c>
      <c r="BN935">
        <v>85</v>
      </c>
      <c r="BO935">
        <v>24</v>
      </c>
      <c r="BP935" s="72" t="s">
        <v>194</v>
      </c>
      <c r="BR935" s="72" t="s">
        <v>194</v>
      </c>
      <c r="BT935">
        <v>20</v>
      </c>
      <c r="BU935">
        <v>10</v>
      </c>
      <c r="BV935" s="72" t="s">
        <v>191</v>
      </c>
      <c r="BW935" s="72" t="s">
        <v>227</v>
      </c>
      <c r="BX935" t="s">
        <v>8827</v>
      </c>
    </row>
    <row r="936" spans="1:76" x14ac:dyDescent="0.45">
      <c r="A936" t="s">
        <v>8828</v>
      </c>
      <c r="B936" t="s">
        <v>176</v>
      </c>
      <c r="C936" t="s">
        <v>297</v>
      </c>
      <c r="D936" t="s">
        <v>8829</v>
      </c>
      <c r="E936" t="s">
        <v>8830</v>
      </c>
      <c r="F936" t="s">
        <v>8831</v>
      </c>
      <c r="G936">
        <v>9</v>
      </c>
      <c r="H936" s="72" t="s">
        <v>7772</v>
      </c>
      <c r="I936" s="72" t="s">
        <v>182</v>
      </c>
      <c r="J936" s="72" t="s">
        <v>183</v>
      </c>
      <c r="K936" s="72" t="s">
        <v>8280</v>
      </c>
      <c r="L936" s="72" t="s">
        <v>8716</v>
      </c>
      <c r="M936" s="72" t="s">
        <v>8832</v>
      </c>
      <c r="N936" s="72"/>
      <c r="O936" s="72"/>
      <c r="P936" s="72" t="s">
        <v>8833</v>
      </c>
      <c r="Q936" s="72" t="s">
        <v>8834</v>
      </c>
      <c r="R936" s="72" t="s">
        <v>1675</v>
      </c>
      <c r="S936" s="72" t="s">
        <v>8835</v>
      </c>
      <c r="T936" s="72" t="s">
        <v>8836</v>
      </c>
      <c r="U936" s="72" t="s">
        <v>226</v>
      </c>
      <c r="V936" s="72" t="s">
        <v>176</v>
      </c>
      <c r="W936">
        <v>120</v>
      </c>
      <c r="X936">
        <v>120</v>
      </c>
      <c r="Y936">
        <v>0</v>
      </c>
      <c r="Z936">
        <v>600</v>
      </c>
      <c r="AA936">
        <v>600</v>
      </c>
      <c r="AB936">
        <v>0</v>
      </c>
      <c r="AC936" s="72" t="s">
        <v>191</v>
      </c>
      <c r="AD936" s="72" t="s">
        <v>192</v>
      </c>
      <c r="AE936" s="72" t="s">
        <v>176</v>
      </c>
      <c r="AF936" s="81" t="str">
        <f t="shared" si="56"/>
        <v>Afridev Handpump</v>
      </c>
      <c r="AG936" s="72" t="s">
        <v>193</v>
      </c>
      <c r="AH936" s="72" t="s">
        <v>191</v>
      </c>
      <c r="AI936" s="72" t="s">
        <v>16432</v>
      </c>
      <c r="AL936" t="str">
        <f t="shared" si="57"/>
        <v>Protected</v>
      </c>
      <c r="AM936">
        <v>1994</v>
      </c>
      <c r="AN936" s="72" t="s">
        <v>191</v>
      </c>
      <c r="AQ936" t="str">
        <f t="shared" si="58"/>
        <v xml:space="preserve">Poor </v>
      </c>
      <c r="AR936" s="72" t="s">
        <v>194</v>
      </c>
      <c r="AU936" s="72" t="s">
        <v>195</v>
      </c>
      <c r="AV936" s="72" t="s">
        <v>194</v>
      </c>
      <c r="AY936" s="72" t="s">
        <v>191</v>
      </c>
      <c r="AZ936">
        <v>1045</v>
      </c>
      <c r="BA936" s="72" t="s">
        <v>93</v>
      </c>
      <c r="BB936" s="72" t="s">
        <v>194</v>
      </c>
      <c r="BD936" s="72" t="s">
        <v>191</v>
      </c>
      <c r="BE936" s="73">
        <v>0.17</v>
      </c>
      <c r="BF936" s="72" t="s">
        <v>194</v>
      </c>
      <c r="BG936" s="80" t="s">
        <v>196</v>
      </c>
      <c r="BI936" s="81" t="str">
        <f t="shared" si="59"/>
        <v xml:space="preserve">Turbidity </v>
      </c>
      <c r="BN936">
        <v>85</v>
      </c>
      <c r="BO936">
        <v>24</v>
      </c>
      <c r="BP936" s="72" t="s">
        <v>194</v>
      </c>
      <c r="BR936" s="72" t="s">
        <v>194</v>
      </c>
      <c r="BT936">
        <v>20</v>
      </c>
      <c r="BU936">
        <v>10</v>
      </c>
      <c r="BV936" s="72" t="s">
        <v>191</v>
      </c>
      <c r="BW936" s="72" t="s">
        <v>227</v>
      </c>
      <c r="BX936" t="s">
        <v>8837</v>
      </c>
    </row>
    <row r="937" spans="1:76" x14ac:dyDescent="0.45">
      <c r="A937" t="s">
        <v>8838</v>
      </c>
      <c r="B937" t="s">
        <v>176</v>
      </c>
      <c r="C937" t="s">
        <v>943</v>
      </c>
      <c r="D937" t="s">
        <v>8839</v>
      </c>
      <c r="E937" t="s">
        <v>8840</v>
      </c>
      <c r="F937" t="s">
        <v>8841</v>
      </c>
      <c r="G937">
        <v>9</v>
      </c>
      <c r="H937" s="72" t="s">
        <v>8842</v>
      </c>
      <c r="I937" s="72" t="s">
        <v>182</v>
      </c>
      <c r="J937" s="72" t="s">
        <v>183</v>
      </c>
      <c r="K937" s="72" t="s">
        <v>4744</v>
      </c>
      <c r="L937" s="72" t="s">
        <v>8843</v>
      </c>
      <c r="M937" s="72" t="s">
        <v>8844</v>
      </c>
      <c r="N937" s="72"/>
      <c r="O937" s="72"/>
      <c r="P937" s="72" t="s">
        <v>8845</v>
      </c>
      <c r="Q937" s="72" t="s">
        <v>8846</v>
      </c>
      <c r="R937" s="72" t="s">
        <v>8847</v>
      </c>
      <c r="S937" s="72" t="s">
        <v>8848</v>
      </c>
      <c r="T937" s="72" t="s">
        <v>8844</v>
      </c>
      <c r="U937" s="72" t="s">
        <v>251</v>
      </c>
      <c r="V937" s="72" t="s">
        <v>176</v>
      </c>
      <c r="W937">
        <v>90</v>
      </c>
      <c r="X937">
        <v>90</v>
      </c>
      <c r="Y937">
        <v>0</v>
      </c>
      <c r="Z937">
        <v>225</v>
      </c>
      <c r="AA937">
        <v>225</v>
      </c>
      <c r="AB937">
        <v>0</v>
      </c>
      <c r="AC937" s="72" t="s">
        <v>191</v>
      </c>
      <c r="AD937" s="72" t="s">
        <v>192</v>
      </c>
      <c r="AE937" s="72" t="s">
        <v>176</v>
      </c>
      <c r="AF937" s="81" t="str">
        <f t="shared" si="56"/>
        <v>Afridev Handpump</v>
      </c>
      <c r="AG937" s="72" t="s">
        <v>193</v>
      </c>
      <c r="AH937" s="72" t="s">
        <v>191</v>
      </c>
      <c r="AI937" s="72" t="s">
        <v>16432</v>
      </c>
      <c r="AL937" t="str">
        <f t="shared" si="57"/>
        <v>Protected</v>
      </c>
      <c r="AM937">
        <v>2016</v>
      </c>
      <c r="AN937" s="72" t="s">
        <v>191</v>
      </c>
      <c r="AQ937" t="str">
        <f t="shared" si="58"/>
        <v xml:space="preserve">Normal </v>
      </c>
      <c r="AR937" s="72" t="s">
        <v>194</v>
      </c>
      <c r="AU937" s="72" t="s">
        <v>195</v>
      </c>
      <c r="AV937" s="72" t="s">
        <v>194</v>
      </c>
      <c r="AY937" s="72" t="s">
        <v>191</v>
      </c>
      <c r="AZ937">
        <v>139</v>
      </c>
      <c r="BA937" s="72" t="s">
        <v>93</v>
      </c>
      <c r="BB937" s="72" t="s">
        <v>194</v>
      </c>
      <c r="BD937" s="72" t="s">
        <v>191</v>
      </c>
      <c r="BE937" s="73">
        <v>0.11</v>
      </c>
      <c r="BF937" s="72" t="s">
        <v>191</v>
      </c>
      <c r="BG937" s="72" t="s">
        <v>196</v>
      </c>
      <c r="BH937" s="72" t="s">
        <v>176</v>
      </c>
      <c r="BI937" s="81" t="str">
        <f t="shared" si="59"/>
        <v xml:space="preserve">Turbidity </v>
      </c>
      <c r="BJ937" s="72" t="s">
        <v>191</v>
      </c>
      <c r="BN937">
        <v>55</v>
      </c>
      <c r="BO937">
        <v>24</v>
      </c>
      <c r="BP937" s="72" t="s">
        <v>194</v>
      </c>
      <c r="BR937" s="72" t="s">
        <v>194</v>
      </c>
      <c r="BT937">
        <v>20</v>
      </c>
      <c r="BU937">
        <v>5</v>
      </c>
      <c r="BV937" s="72" t="s">
        <v>191</v>
      </c>
      <c r="BW937" s="72" t="s">
        <v>197</v>
      </c>
      <c r="BX937" t="s">
        <v>8849</v>
      </c>
    </row>
    <row r="938" spans="1:76" x14ac:dyDescent="0.45">
      <c r="A938" t="s">
        <v>8850</v>
      </c>
      <c r="B938" t="s">
        <v>176</v>
      </c>
      <c r="C938" t="s">
        <v>600</v>
      </c>
      <c r="D938" t="s">
        <v>8851</v>
      </c>
      <c r="E938" t="s">
        <v>8852</v>
      </c>
      <c r="F938" t="s">
        <v>8853</v>
      </c>
      <c r="G938">
        <v>9</v>
      </c>
      <c r="H938" s="72" t="s">
        <v>8842</v>
      </c>
      <c r="I938" s="72" t="s">
        <v>182</v>
      </c>
      <c r="J938" s="72" t="s">
        <v>183</v>
      </c>
      <c r="K938" s="72" t="s">
        <v>4744</v>
      </c>
      <c r="L938" s="72" t="s">
        <v>2808</v>
      </c>
      <c r="M938" s="72" t="s">
        <v>8854</v>
      </c>
      <c r="N938" s="72"/>
      <c r="O938" s="72"/>
      <c r="P938" s="72" t="s">
        <v>8855</v>
      </c>
      <c r="Q938" s="72" t="s">
        <v>8856</v>
      </c>
      <c r="R938" s="72" t="s">
        <v>6245</v>
      </c>
      <c r="S938" s="72" t="s">
        <v>8857</v>
      </c>
      <c r="T938" s="72" t="s">
        <v>8858</v>
      </c>
      <c r="U938" s="72" t="s">
        <v>251</v>
      </c>
      <c r="V938" s="72" t="s">
        <v>176</v>
      </c>
      <c r="W938">
        <v>367</v>
      </c>
      <c r="X938">
        <v>300</v>
      </c>
      <c r="Y938">
        <v>167</v>
      </c>
      <c r="Z938">
        <v>50</v>
      </c>
      <c r="AA938">
        <v>1500</v>
      </c>
      <c r="AB938">
        <v>835</v>
      </c>
      <c r="AC938" s="72" t="s">
        <v>191</v>
      </c>
      <c r="AD938" s="72" t="s">
        <v>192</v>
      </c>
      <c r="AE938" s="72" t="s">
        <v>176</v>
      </c>
      <c r="AF938" s="81" t="str">
        <f t="shared" si="56"/>
        <v>Afridev Handpump</v>
      </c>
      <c r="AG938" s="72" t="s">
        <v>193</v>
      </c>
      <c r="AH938" s="72" t="s">
        <v>191</v>
      </c>
      <c r="AI938" s="72" t="s">
        <v>16432</v>
      </c>
      <c r="AL938" t="str">
        <f t="shared" si="57"/>
        <v>Protected</v>
      </c>
      <c r="AM938">
        <v>2002</v>
      </c>
      <c r="AN938" s="72" t="s">
        <v>191</v>
      </c>
      <c r="AQ938" t="str">
        <f t="shared" si="58"/>
        <v xml:space="preserve">Normal </v>
      </c>
      <c r="AR938" s="72" t="s">
        <v>191</v>
      </c>
      <c r="AS938">
        <v>2</v>
      </c>
      <c r="AT938">
        <v>3</v>
      </c>
      <c r="AU938" s="72" t="s">
        <v>195</v>
      </c>
      <c r="AV938" s="72" t="s">
        <v>194</v>
      </c>
      <c r="AY938" s="72" t="s">
        <v>191</v>
      </c>
      <c r="AZ938">
        <v>1342</v>
      </c>
      <c r="BA938" s="72" t="s">
        <v>93</v>
      </c>
      <c r="BB938" s="72" t="s">
        <v>194</v>
      </c>
      <c r="BD938" s="72" t="s">
        <v>191</v>
      </c>
      <c r="BE938" s="73">
        <v>0</v>
      </c>
      <c r="BF938" s="72" t="s">
        <v>191</v>
      </c>
      <c r="BG938" s="72" t="s">
        <v>196</v>
      </c>
      <c r="BH938" s="72" t="s">
        <v>176</v>
      </c>
      <c r="BI938" s="81" t="str">
        <f t="shared" si="59"/>
        <v xml:space="preserve">Turbidity </v>
      </c>
      <c r="BJ938" s="72" t="s">
        <v>191</v>
      </c>
      <c r="BN938">
        <v>67</v>
      </c>
      <c r="BO938">
        <v>24</v>
      </c>
      <c r="BP938" s="72" t="s">
        <v>194</v>
      </c>
      <c r="BR938" s="72" t="s">
        <v>194</v>
      </c>
      <c r="BT938">
        <v>20</v>
      </c>
      <c r="BU938">
        <v>6</v>
      </c>
      <c r="BV938" s="72" t="s">
        <v>191</v>
      </c>
      <c r="BW938" s="72" t="s">
        <v>197</v>
      </c>
      <c r="BX938" t="s">
        <v>8859</v>
      </c>
    </row>
    <row r="939" spans="1:76" x14ac:dyDescent="0.45">
      <c r="A939" t="s">
        <v>8860</v>
      </c>
      <c r="B939" t="s">
        <v>176</v>
      </c>
      <c r="C939" t="s">
        <v>457</v>
      </c>
      <c r="D939" t="s">
        <v>8861</v>
      </c>
      <c r="E939" t="s">
        <v>8862</v>
      </c>
      <c r="F939" t="s">
        <v>8863</v>
      </c>
      <c r="G939">
        <v>9</v>
      </c>
      <c r="H939" s="72" t="s">
        <v>8842</v>
      </c>
      <c r="I939" s="72" t="s">
        <v>182</v>
      </c>
      <c r="J939" s="72" t="s">
        <v>183</v>
      </c>
      <c r="K939" s="72" t="s">
        <v>4732</v>
      </c>
      <c r="L939" s="72" t="s">
        <v>7122</v>
      </c>
      <c r="M939" s="72" t="s">
        <v>8864</v>
      </c>
      <c r="N939" s="72"/>
      <c r="O939" s="72"/>
      <c r="P939" s="72" t="s">
        <v>8865</v>
      </c>
      <c r="Q939" s="72" t="s">
        <v>8866</v>
      </c>
      <c r="R939" s="72" t="s">
        <v>3329</v>
      </c>
      <c r="S939" s="72" t="s">
        <v>8867</v>
      </c>
      <c r="T939" s="72" t="s">
        <v>8864</v>
      </c>
      <c r="U939" s="72" t="s">
        <v>251</v>
      </c>
      <c r="V939" s="72" t="s">
        <v>176</v>
      </c>
      <c r="W939">
        <v>145</v>
      </c>
      <c r="X939">
        <v>145</v>
      </c>
      <c r="Y939">
        <v>0</v>
      </c>
      <c r="Z939">
        <v>725</v>
      </c>
      <c r="AA939">
        <v>725</v>
      </c>
      <c r="AB939">
        <v>0</v>
      </c>
      <c r="AC939" s="72" t="s">
        <v>191</v>
      </c>
      <c r="AD939" s="72" t="s">
        <v>192</v>
      </c>
      <c r="AE939" s="72" t="s">
        <v>176</v>
      </c>
      <c r="AF939" s="81" t="str">
        <f t="shared" si="56"/>
        <v>Afridev Handpump</v>
      </c>
      <c r="AG939" s="72" t="s">
        <v>193</v>
      </c>
      <c r="AH939" s="72" t="s">
        <v>191</v>
      </c>
      <c r="AI939" s="72" t="s">
        <v>16432</v>
      </c>
      <c r="AL939" t="str">
        <f t="shared" si="57"/>
        <v>Protected</v>
      </c>
      <c r="AM939">
        <v>1994</v>
      </c>
      <c r="AN939" s="72" t="s">
        <v>191</v>
      </c>
      <c r="AQ939" t="str">
        <f t="shared" si="58"/>
        <v xml:space="preserve">Normal </v>
      </c>
      <c r="AR939" s="72" t="s">
        <v>194</v>
      </c>
      <c r="AU939" s="72" t="s">
        <v>195</v>
      </c>
      <c r="AV939" s="72" t="s">
        <v>194</v>
      </c>
      <c r="AY939" s="72" t="s">
        <v>191</v>
      </c>
      <c r="AZ939">
        <v>1641</v>
      </c>
      <c r="BA939" s="72" t="s">
        <v>93</v>
      </c>
      <c r="BB939" s="72" t="s">
        <v>194</v>
      </c>
      <c r="BD939" s="72" t="s">
        <v>191</v>
      </c>
      <c r="BE939" s="73">
        <v>0.55000000000000004</v>
      </c>
      <c r="BF939" s="72" t="s">
        <v>191</v>
      </c>
      <c r="BG939" s="72" t="s">
        <v>196</v>
      </c>
      <c r="BH939" s="72" t="s">
        <v>176</v>
      </c>
      <c r="BI939" s="81" t="str">
        <f t="shared" si="59"/>
        <v xml:space="preserve">Turbidity </v>
      </c>
      <c r="BJ939" s="72" t="s">
        <v>191</v>
      </c>
      <c r="BN939">
        <v>77</v>
      </c>
      <c r="BO939">
        <v>24</v>
      </c>
      <c r="BP939" s="72" t="s">
        <v>194</v>
      </c>
      <c r="BR939" s="72" t="s">
        <v>194</v>
      </c>
      <c r="BT939">
        <v>40</v>
      </c>
      <c r="BU939">
        <v>6</v>
      </c>
      <c r="BV939" s="72" t="s">
        <v>191</v>
      </c>
      <c r="BW939" s="72" t="s">
        <v>197</v>
      </c>
      <c r="BX939" t="s">
        <v>8868</v>
      </c>
    </row>
    <row r="940" spans="1:76" x14ac:dyDescent="0.45">
      <c r="A940" t="s">
        <v>8869</v>
      </c>
      <c r="B940" t="s">
        <v>176</v>
      </c>
      <c r="C940" t="s">
        <v>457</v>
      </c>
      <c r="D940" t="s">
        <v>8870</v>
      </c>
      <c r="E940" t="s">
        <v>8871</v>
      </c>
      <c r="F940" t="s">
        <v>8872</v>
      </c>
      <c r="G940">
        <v>9</v>
      </c>
      <c r="H940" s="72" t="s">
        <v>8842</v>
      </c>
      <c r="I940" s="72" t="s">
        <v>182</v>
      </c>
      <c r="J940" s="72" t="s">
        <v>183</v>
      </c>
      <c r="K940" s="72" t="s">
        <v>4732</v>
      </c>
      <c r="L940" s="72" t="s">
        <v>7122</v>
      </c>
      <c r="M940" s="72" t="s">
        <v>8873</v>
      </c>
      <c r="N940" s="72"/>
      <c r="O940" s="72"/>
      <c r="P940" s="72" t="s">
        <v>8874</v>
      </c>
      <c r="Q940" s="72" t="s">
        <v>8875</v>
      </c>
      <c r="R940" s="72" t="s">
        <v>2659</v>
      </c>
      <c r="S940" s="72" t="s">
        <v>8876</v>
      </c>
      <c r="T940" s="72" t="s">
        <v>8877</v>
      </c>
      <c r="U940" s="72" t="s">
        <v>226</v>
      </c>
      <c r="V940" s="72" t="s">
        <v>176</v>
      </c>
      <c r="W940">
        <v>189</v>
      </c>
      <c r="X940">
        <v>189</v>
      </c>
      <c r="Y940">
        <v>0</v>
      </c>
      <c r="Z940">
        <v>990</v>
      </c>
      <c r="AA940">
        <v>990</v>
      </c>
      <c r="AB940">
        <v>0</v>
      </c>
      <c r="AC940" s="72" t="s">
        <v>191</v>
      </c>
      <c r="AD940" s="72" t="s">
        <v>192</v>
      </c>
      <c r="AE940" s="72" t="s">
        <v>176</v>
      </c>
      <c r="AF940" s="81" t="str">
        <f t="shared" si="56"/>
        <v>Afridev Handpump</v>
      </c>
      <c r="AG940" s="72" t="s">
        <v>193</v>
      </c>
      <c r="AH940" s="72" t="s">
        <v>191</v>
      </c>
      <c r="AI940" s="72" t="s">
        <v>16432</v>
      </c>
      <c r="AL940" t="str">
        <f t="shared" si="57"/>
        <v>Protected</v>
      </c>
      <c r="AM940">
        <v>2007</v>
      </c>
      <c r="AN940" s="72" t="s">
        <v>191</v>
      </c>
      <c r="AQ940" t="str">
        <f t="shared" si="58"/>
        <v xml:space="preserve">Normal </v>
      </c>
      <c r="AR940" s="72" t="s">
        <v>191</v>
      </c>
      <c r="AS940">
        <v>2</v>
      </c>
      <c r="AT940">
        <v>3</v>
      </c>
      <c r="AU940" s="72" t="s">
        <v>195</v>
      </c>
      <c r="AV940" s="72" t="s">
        <v>194</v>
      </c>
      <c r="AY940" s="72" t="s">
        <v>191</v>
      </c>
      <c r="AZ940">
        <v>1642</v>
      </c>
      <c r="BA940" s="72" t="s">
        <v>93</v>
      </c>
      <c r="BB940" s="72" t="s">
        <v>194</v>
      </c>
      <c r="BD940" s="72" t="s">
        <v>191</v>
      </c>
      <c r="BE940" s="73">
        <v>0.35</v>
      </c>
      <c r="BF940" s="72" t="s">
        <v>191</v>
      </c>
      <c r="BG940" s="72" t="s">
        <v>196</v>
      </c>
      <c r="BH940" s="72" t="s">
        <v>176</v>
      </c>
      <c r="BI940" s="81" t="str">
        <f t="shared" si="59"/>
        <v xml:space="preserve">Turbidity </v>
      </c>
      <c r="BJ940" s="72" t="s">
        <v>191</v>
      </c>
      <c r="BN940">
        <v>57</v>
      </c>
      <c r="BO940">
        <v>24</v>
      </c>
      <c r="BP940" s="72" t="s">
        <v>194</v>
      </c>
      <c r="BR940" s="72" t="s">
        <v>194</v>
      </c>
      <c r="BT940">
        <v>40</v>
      </c>
      <c r="BU940">
        <v>5</v>
      </c>
      <c r="BV940" s="72" t="s">
        <v>191</v>
      </c>
      <c r="BW940" s="72" t="s">
        <v>197</v>
      </c>
      <c r="BX940" t="s">
        <v>8878</v>
      </c>
    </row>
    <row r="941" spans="1:76" x14ac:dyDescent="0.45">
      <c r="A941" t="s">
        <v>8879</v>
      </c>
      <c r="B941" t="s">
        <v>176</v>
      </c>
      <c r="C941" t="s">
        <v>457</v>
      </c>
      <c r="D941" t="s">
        <v>8880</v>
      </c>
      <c r="E941" t="s">
        <v>8881</v>
      </c>
      <c r="F941" t="s">
        <v>8882</v>
      </c>
      <c r="G941">
        <v>9</v>
      </c>
      <c r="H941" s="72" t="s">
        <v>8842</v>
      </c>
      <c r="I941" s="72" t="s">
        <v>182</v>
      </c>
      <c r="J941" s="72" t="s">
        <v>183</v>
      </c>
      <c r="K941" s="72" t="s">
        <v>4732</v>
      </c>
      <c r="L941" s="72" t="s">
        <v>7122</v>
      </c>
      <c r="M941" s="72" t="s">
        <v>8864</v>
      </c>
      <c r="N941" s="72"/>
      <c r="O941" s="72"/>
      <c r="P941" s="72" t="s">
        <v>8883</v>
      </c>
      <c r="Q941" s="72" t="s">
        <v>8884</v>
      </c>
      <c r="R941" s="72" t="s">
        <v>3031</v>
      </c>
      <c r="S941" s="72" t="s">
        <v>8885</v>
      </c>
      <c r="T941" s="72" t="s">
        <v>8886</v>
      </c>
      <c r="U941" s="72" t="s">
        <v>251</v>
      </c>
      <c r="V941" s="72" t="s">
        <v>176</v>
      </c>
      <c r="W941">
        <v>255</v>
      </c>
      <c r="X941">
        <v>255</v>
      </c>
      <c r="Y941">
        <v>0</v>
      </c>
      <c r="Z941">
        <v>1050</v>
      </c>
      <c r="AA941">
        <v>1050</v>
      </c>
      <c r="AB941">
        <v>0</v>
      </c>
      <c r="AC941" s="72" t="s">
        <v>191</v>
      </c>
      <c r="AD941" s="72" t="s">
        <v>192</v>
      </c>
      <c r="AE941" s="72" t="s">
        <v>176</v>
      </c>
      <c r="AF941" s="81" t="str">
        <f t="shared" si="56"/>
        <v>Afridev Handpump</v>
      </c>
      <c r="AG941" s="72" t="s">
        <v>193</v>
      </c>
      <c r="AH941" s="72" t="s">
        <v>191</v>
      </c>
      <c r="AI941" s="72" t="s">
        <v>16432</v>
      </c>
      <c r="AL941" t="str">
        <f t="shared" si="57"/>
        <v>Protected</v>
      </c>
      <c r="AM941">
        <v>2017</v>
      </c>
      <c r="AN941" s="72" t="s">
        <v>191</v>
      </c>
      <c r="AQ941" t="str">
        <f t="shared" si="58"/>
        <v xml:space="preserve">Normal </v>
      </c>
      <c r="AR941" s="72" t="s">
        <v>194</v>
      </c>
      <c r="AU941" s="72" t="s">
        <v>195</v>
      </c>
      <c r="AV941" s="72" t="s">
        <v>194</v>
      </c>
      <c r="AY941" s="72" t="s">
        <v>191</v>
      </c>
      <c r="AZ941">
        <v>1643</v>
      </c>
      <c r="BA941" s="72" t="s">
        <v>93</v>
      </c>
      <c r="BB941" s="72" t="s">
        <v>194</v>
      </c>
      <c r="BD941" s="72" t="s">
        <v>191</v>
      </c>
      <c r="BE941" s="73">
        <v>0.16</v>
      </c>
      <c r="BF941" s="72" t="s">
        <v>191</v>
      </c>
      <c r="BG941" s="72" t="s">
        <v>196</v>
      </c>
      <c r="BH941" s="72" t="s">
        <v>176</v>
      </c>
      <c r="BI941" s="81" t="str">
        <f t="shared" si="59"/>
        <v xml:space="preserve">Turbidity </v>
      </c>
      <c r="BJ941" s="72" t="s">
        <v>191</v>
      </c>
      <c r="BN941">
        <v>61</v>
      </c>
      <c r="BO941">
        <v>24</v>
      </c>
      <c r="BP941" s="72" t="s">
        <v>194</v>
      </c>
      <c r="BR941" s="72" t="s">
        <v>194</v>
      </c>
      <c r="BT941">
        <v>40</v>
      </c>
      <c r="BU941">
        <v>5</v>
      </c>
      <c r="BV941" s="72" t="s">
        <v>191</v>
      </c>
      <c r="BW941" s="72" t="s">
        <v>197</v>
      </c>
      <c r="BX941" t="s">
        <v>8887</v>
      </c>
    </row>
    <row r="942" spans="1:76" x14ac:dyDescent="0.45">
      <c r="A942" t="s">
        <v>8888</v>
      </c>
      <c r="B942" t="s">
        <v>176</v>
      </c>
      <c r="C942" t="s">
        <v>216</v>
      </c>
      <c r="D942" t="s">
        <v>8889</v>
      </c>
      <c r="E942" t="s">
        <v>8890</v>
      </c>
      <c r="F942" t="s">
        <v>2881</v>
      </c>
      <c r="G942">
        <v>9</v>
      </c>
      <c r="H942" s="72" t="s">
        <v>8842</v>
      </c>
      <c r="I942" s="72" t="s">
        <v>182</v>
      </c>
      <c r="J942" s="72" t="s">
        <v>183</v>
      </c>
      <c r="K942" s="72" t="s">
        <v>825</v>
      </c>
      <c r="L942" s="72" t="s">
        <v>8891</v>
      </c>
      <c r="M942" s="72" t="s">
        <v>8892</v>
      </c>
      <c r="N942" s="72"/>
      <c r="O942" s="72"/>
      <c r="P942" s="72" t="s">
        <v>8893</v>
      </c>
      <c r="Q942" s="72" t="s">
        <v>8894</v>
      </c>
      <c r="R942" s="72" t="s">
        <v>898</v>
      </c>
      <c r="S942" s="72" t="s">
        <v>8895</v>
      </c>
      <c r="T942" s="72" t="s">
        <v>8896</v>
      </c>
      <c r="U942" s="72" t="s">
        <v>251</v>
      </c>
      <c r="V942" s="72" t="s">
        <v>176</v>
      </c>
      <c r="W942">
        <v>98</v>
      </c>
      <c r="X942">
        <v>98</v>
      </c>
      <c r="Y942">
        <v>0</v>
      </c>
      <c r="Z942">
        <v>500</v>
      </c>
      <c r="AA942">
        <v>500</v>
      </c>
      <c r="AB942">
        <v>0</v>
      </c>
      <c r="AC942" s="72" t="s">
        <v>191</v>
      </c>
      <c r="AD942" s="72" t="s">
        <v>192</v>
      </c>
      <c r="AE942" s="72" t="s">
        <v>176</v>
      </c>
      <c r="AF942" s="81" t="str">
        <f t="shared" si="56"/>
        <v>Afridev Handpump</v>
      </c>
      <c r="AG942" s="72" t="s">
        <v>193</v>
      </c>
      <c r="AH942" s="72" t="s">
        <v>191</v>
      </c>
      <c r="AI942" s="72" t="s">
        <v>16432</v>
      </c>
      <c r="AL942" t="str">
        <f t="shared" si="57"/>
        <v>Protected</v>
      </c>
      <c r="AM942">
        <v>1994</v>
      </c>
      <c r="AN942" s="72" t="s">
        <v>191</v>
      </c>
      <c r="AQ942" t="str">
        <f t="shared" si="58"/>
        <v xml:space="preserve">Normal </v>
      </c>
      <c r="AR942" s="72" t="s">
        <v>191</v>
      </c>
      <c r="AS942">
        <v>1</v>
      </c>
      <c r="AT942">
        <v>7</v>
      </c>
      <c r="AU942" s="72" t="s">
        <v>195</v>
      </c>
      <c r="AV942" s="72" t="s">
        <v>194</v>
      </c>
      <c r="AY942" s="72" t="s">
        <v>191</v>
      </c>
      <c r="AZ942">
        <v>956</v>
      </c>
      <c r="BA942" s="72" t="s">
        <v>93</v>
      </c>
      <c r="BB942" s="72" t="s">
        <v>194</v>
      </c>
      <c r="BD942" s="72" t="s">
        <v>191</v>
      </c>
      <c r="BE942" s="73">
        <v>0.19</v>
      </c>
      <c r="BF942" s="72" t="s">
        <v>191</v>
      </c>
      <c r="BG942" s="72" t="s">
        <v>196</v>
      </c>
      <c r="BH942" s="72" t="s">
        <v>176</v>
      </c>
      <c r="BI942" s="81" t="str">
        <f t="shared" si="59"/>
        <v xml:space="preserve">Turbidity </v>
      </c>
      <c r="BJ942" s="72" t="s">
        <v>191</v>
      </c>
      <c r="BN942">
        <v>70</v>
      </c>
      <c r="BO942">
        <v>24</v>
      </c>
      <c r="BP942" s="72" t="s">
        <v>194</v>
      </c>
      <c r="BR942" s="72" t="s">
        <v>194</v>
      </c>
      <c r="BT942">
        <v>20</v>
      </c>
      <c r="BU942">
        <v>6</v>
      </c>
      <c r="BV942" s="72" t="s">
        <v>191</v>
      </c>
      <c r="BW942" s="72" t="s">
        <v>197</v>
      </c>
      <c r="BX942" t="s">
        <v>8897</v>
      </c>
    </row>
    <row r="943" spans="1:76" x14ac:dyDescent="0.45">
      <c r="A943" t="s">
        <v>8898</v>
      </c>
      <c r="B943" t="s">
        <v>176</v>
      </c>
      <c r="C943" t="s">
        <v>230</v>
      </c>
      <c r="D943" t="s">
        <v>8899</v>
      </c>
      <c r="E943" t="s">
        <v>8900</v>
      </c>
      <c r="F943" t="s">
        <v>8901</v>
      </c>
      <c r="G943">
        <v>9</v>
      </c>
      <c r="H943" s="72" t="s">
        <v>8842</v>
      </c>
      <c r="I943" s="72" t="s">
        <v>182</v>
      </c>
      <c r="J943" s="72" t="s">
        <v>183</v>
      </c>
      <c r="K943" s="72" t="s">
        <v>825</v>
      </c>
      <c r="L943" s="72" t="s">
        <v>8891</v>
      </c>
      <c r="M943" s="72" t="s">
        <v>8902</v>
      </c>
      <c r="N943" s="72"/>
      <c r="O943" s="72"/>
      <c r="P943" s="72" t="s">
        <v>8903</v>
      </c>
      <c r="Q943" s="72" t="s">
        <v>8904</v>
      </c>
      <c r="R943" s="72" t="s">
        <v>1953</v>
      </c>
      <c r="S943" s="72" t="s">
        <v>8905</v>
      </c>
      <c r="T943" s="72"/>
      <c r="U943" s="72" t="s">
        <v>226</v>
      </c>
      <c r="V943" s="72" t="s">
        <v>176</v>
      </c>
      <c r="W943">
        <v>90</v>
      </c>
      <c r="X943">
        <v>90</v>
      </c>
      <c r="Y943">
        <v>0</v>
      </c>
      <c r="Z943">
        <v>450</v>
      </c>
      <c r="AA943">
        <v>450</v>
      </c>
      <c r="AB943">
        <v>0</v>
      </c>
      <c r="AC943" s="72" t="s">
        <v>191</v>
      </c>
      <c r="AD943" s="72" t="s">
        <v>192</v>
      </c>
      <c r="AE943" s="72" t="s">
        <v>176</v>
      </c>
      <c r="AF943" s="81" t="str">
        <f t="shared" si="56"/>
        <v>Afridev Handpump</v>
      </c>
      <c r="AG943" s="72" t="s">
        <v>193</v>
      </c>
      <c r="AH943" s="72" t="s">
        <v>191</v>
      </c>
      <c r="AI943" s="72" t="s">
        <v>16432</v>
      </c>
      <c r="AL943" t="str">
        <f t="shared" si="57"/>
        <v>Protected</v>
      </c>
      <c r="AM943">
        <v>2007</v>
      </c>
      <c r="AN943" s="72" t="s">
        <v>191</v>
      </c>
      <c r="AQ943" t="str">
        <f t="shared" si="58"/>
        <v xml:space="preserve">Poor </v>
      </c>
      <c r="AR943" s="72" t="s">
        <v>191</v>
      </c>
      <c r="AS943">
        <v>1</v>
      </c>
      <c r="AT943">
        <v>2</v>
      </c>
      <c r="AU943" s="72" t="s">
        <v>195</v>
      </c>
      <c r="AV943" s="72" t="s">
        <v>194</v>
      </c>
      <c r="AY943" s="72" t="s">
        <v>191</v>
      </c>
      <c r="AZ943">
        <v>1765</v>
      </c>
      <c r="BA943" s="72" t="s">
        <v>93</v>
      </c>
      <c r="BB943" s="72" t="s">
        <v>194</v>
      </c>
      <c r="BD943" s="72" t="s">
        <v>191</v>
      </c>
      <c r="BE943" s="73">
        <v>0.8</v>
      </c>
      <c r="BF943" s="72" t="s">
        <v>191</v>
      </c>
      <c r="BG943" s="72" t="s">
        <v>196</v>
      </c>
      <c r="BH943" s="72" t="s">
        <v>176</v>
      </c>
      <c r="BI943" s="81" t="str">
        <f t="shared" si="59"/>
        <v xml:space="preserve">Turbidity </v>
      </c>
      <c r="BJ943" s="72" t="s">
        <v>191</v>
      </c>
      <c r="BN943">
        <v>85</v>
      </c>
      <c r="BO943">
        <v>24</v>
      </c>
      <c r="BP943" s="72" t="s">
        <v>194</v>
      </c>
      <c r="BR943" s="72" t="s">
        <v>194</v>
      </c>
      <c r="BT943">
        <v>40</v>
      </c>
      <c r="BU943">
        <v>6</v>
      </c>
      <c r="BV943" s="72" t="s">
        <v>191</v>
      </c>
      <c r="BW943" s="72" t="s">
        <v>227</v>
      </c>
      <c r="BX943" t="s">
        <v>8906</v>
      </c>
    </row>
    <row r="944" spans="1:76" x14ac:dyDescent="0.45">
      <c r="A944" t="s">
        <v>8907</v>
      </c>
      <c r="B944" t="s">
        <v>176</v>
      </c>
      <c r="C944" t="s">
        <v>663</v>
      </c>
      <c r="D944" t="s">
        <v>8908</v>
      </c>
      <c r="E944" t="s">
        <v>8909</v>
      </c>
      <c r="F944" t="s">
        <v>1575</v>
      </c>
      <c r="G944">
        <v>9</v>
      </c>
      <c r="H944" s="72" t="s">
        <v>8842</v>
      </c>
      <c r="I944" s="72" t="s">
        <v>182</v>
      </c>
      <c r="J944" s="72" t="s">
        <v>183</v>
      </c>
      <c r="K944" s="72" t="s">
        <v>4744</v>
      </c>
      <c r="L944" s="72" t="s">
        <v>8843</v>
      </c>
      <c r="M944" s="72" t="s">
        <v>8910</v>
      </c>
      <c r="N944" s="72"/>
      <c r="O944" s="72"/>
      <c r="P944" s="72" t="s">
        <v>8911</v>
      </c>
      <c r="Q944" s="72" t="s">
        <v>8912</v>
      </c>
      <c r="R944" s="72" t="s">
        <v>8913</v>
      </c>
      <c r="S944" s="72" t="s">
        <v>8914</v>
      </c>
      <c r="T944" s="72" t="s">
        <v>8910</v>
      </c>
      <c r="U944" s="72" t="s">
        <v>251</v>
      </c>
      <c r="V944" s="72" t="s">
        <v>176</v>
      </c>
      <c r="W944">
        <v>147</v>
      </c>
      <c r="X944">
        <v>147</v>
      </c>
      <c r="Y944">
        <v>0</v>
      </c>
      <c r="Z944">
        <v>365</v>
      </c>
      <c r="AA944">
        <v>365</v>
      </c>
      <c r="AB944">
        <v>0</v>
      </c>
      <c r="AC944" s="72" t="s">
        <v>191</v>
      </c>
      <c r="AD944" s="72" t="s">
        <v>192</v>
      </c>
      <c r="AE944" s="72" t="s">
        <v>176</v>
      </c>
      <c r="AF944" s="81" t="str">
        <f t="shared" si="56"/>
        <v>Afridev Handpump</v>
      </c>
      <c r="AG944" s="72" t="s">
        <v>193</v>
      </c>
      <c r="AH944" s="72" t="s">
        <v>191</v>
      </c>
      <c r="AI944" s="72" t="s">
        <v>16432</v>
      </c>
      <c r="AL944" t="str">
        <f t="shared" si="57"/>
        <v>Protected</v>
      </c>
      <c r="AM944">
        <v>1999</v>
      </c>
      <c r="AN944" s="72" t="s">
        <v>191</v>
      </c>
      <c r="AQ944" t="str">
        <f t="shared" si="58"/>
        <v xml:space="preserve">Normal </v>
      </c>
      <c r="AR944" s="72" t="s">
        <v>194</v>
      </c>
      <c r="AU944" s="72" t="s">
        <v>195</v>
      </c>
      <c r="AV944" s="72" t="s">
        <v>194</v>
      </c>
      <c r="AY944" s="72" t="s">
        <v>191</v>
      </c>
      <c r="AZ944">
        <v>245</v>
      </c>
      <c r="BA944" s="72" t="s">
        <v>93</v>
      </c>
      <c r="BB944" s="72" t="s">
        <v>194</v>
      </c>
      <c r="BD944" s="72" t="s">
        <v>191</v>
      </c>
      <c r="BE944" s="73">
        <v>0.13</v>
      </c>
      <c r="BF944" s="72" t="s">
        <v>191</v>
      </c>
      <c r="BG944" s="72" t="s">
        <v>196</v>
      </c>
      <c r="BH944" s="72" t="s">
        <v>176</v>
      </c>
      <c r="BI944" s="81" t="str">
        <f t="shared" si="59"/>
        <v xml:space="preserve">Turbidity </v>
      </c>
      <c r="BJ944" s="72" t="s">
        <v>191</v>
      </c>
      <c r="BN944">
        <v>65</v>
      </c>
      <c r="BO944">
        <v>24</v>
      </c>
      <c r="BP944" s="72" t="s">
        <v>194</v>
      </c>
      <c r="BR944" s="72" t="s">
        <v>194</v>
      </c>
      <c r="BT944">
        <v>20</v>
      </c>
      <c r="BU944">
        <v>4</v>
      </c>
      <c r="BV944" s="72" t="s">
        <v>191</v>
      </c>
      <c r="BW944" s="72" t="s">
        <v>197</v>
      </c>
      <c r="BX944" t="s">
        <v>8915</v>
      </c>
    </row>
    <row r="945" spans="1:76" x14ac:dyDescent="0.45">
      <c r="A945" t="s">
        <v>8916</v>
      </c>
      <c r="B945" t="s">
        <v>176</v>
      </c>
      <c r="C945" t="s">
        <v>943</v>
      </c>
      <c r="D945" t="s">
        <v>8917</v>
      </c>
      <c r="E945" t="s">
        <v>8918</v>
      </c>
      <c r="F945" t="s">
        <v>8919</v>
      </c>
      <c r="G945">
        <v>9</v>
      </c>
      <c r="H945" s="72" t="s">
        <v>8842</v>
      </c>
      <c r="I945" s="72" t="s">
        <v>182</v>
      </c>
      <c r="J945" s="72" t="s">
        <v>183</v>
      </c>
      <c r="K945" s="72" t="s">
        <v>4744</v>
      </c>
      <c r="L945" s="72" t="s">
        <v>8843</v>
      </c>
      <c r="M945" s="72" t="s">
        <v>8844</v>
      </c>
      <c r="N945" s="72"/>
      <c r="O945" s="72"/>
      <c r="P945" s="72" t="s">
        <v>8920</v>
      </c>
      <c r="Q945" s="72" t="s">
        <v>8921</v>
      </c>
      <c r="R945" s="72" t="s">
        <v>8922</v>
      </c>
      <c r="S945" s="72" t="s">
        <v>8923</v>
      </c>
      <c r="T945" s="72" t="s">
        <v>8844</v>
      </c>
      <c r="U945" s="72" t="s">
        <v>190</v>
      </c>
      <c r="V945" s="72" t="s">
        <v>176</v>
      </c>
      <c r="W945">
        <v>90</v>
      </c>
      <c r="X945">
        <v>90</v>
      </c>
      <c r="Y945">
        <v>0</v>
      </c>
      <c r="Z945">
        <v>225</v>
      </c>
      <c r="AA945">
        <v>225</v>
      </c>
      <c r="AB945">
        <v>0</v>
      </c>
      <c r="AC945" s="72" t="s">
        <v>191</v>
      </c>
      <c r="AD945" s="72" t="s">
        <v>192</v>
      </c>
      <c r="AE945" s="72" t="s">
        <v>176</v>
      </c>
      <c r="AF945" s="81" t="str">
        <f t="shared" si="56"/>
        <v>Afridev Handpump</v>
      </c>
      <c r="AG945" s="72" t="s">
        <v>193</v>
      </c>
      <c r="AH945" s="72" t="s">
        <v>191</v>
      </c>
      <c r="AI945" s="72" t="s">
        <v>16432</v>
      </c>
      <c r="AL945" t="str">
        <f t="shared" si="57"/>
        <v>Protected</v>
      </c>
      <c r="AM945">
        <v>2001</v>
      </c>
      <c r="AN945" s="72" t="s">
        <v>191</v>
      </c>
      <c r="AQ945" t="str">
        <f t="shared" si="58"/>
        <v xml:space="preserve">Normal </v>
      </c>
      <c r="AR945" s="72" t="s">
        <v>191</v>
      </c>
      <c r="AS945">
        <v>2</v>
      </c>
      <c r="AT945">
        <v>5</v>
      </c>
      <c r="AU945" s="72" t="s">
        <v>195</v>
      </c>
      <c r="AV945" s="72" t="s">
        <v>194</v>
      </c>
      <c r="AY945" s="72" t="s">
        <v>191</v>
      </c>
      <c r="AZ945">
        <v>136</v>
      </c>
      <c r="BA945" s="72" t="s">
        <v>93</v>
      </c>
      <c r="BB945" s="72" t="s">
        <v>194</v>
      </c>
      <c r="BD945" s="72" t="s">
        <v>191</v>
      </c>
      <c r="BE945" s="73">
        <v>0.18</v>
      </c>
      <c r="BF945" s="72" t="s">
        <v>191</v>
      </c>
      <c r="BG945" s="72" t="s">
        <v>196</v>
      </c>
      <c r="BH945" s="72" t="s">
        <v>176</v>
      </c>
      <c r="BI945" s="81" t="str">
        <f t="shared" si="59"/>
        <v xml:space="preserve">Turbidity </v>
      </c>
      <c r="BJ945" s="72" t="s">
        <v>191</v>
      </c>
      <c r="BN945">
        <v>50</v>
      </c>
      <c r="BO945">
        <v>24</v>
      </c>
      <c r="BP945" s="72" t="s">
        <v>194</v>
      </c>
      <c r="BR945" s="72" t="s">
        <v>194</v>
      </c>
      <c r="BT945">
        <v>20</v>
      </c>
      <c r="BU945">
        <v>5</v>
      </c>
      <c r="BV945" s="72" t="s">
        <v>191</v>
      </c>
      <c r="BW945" s="72" t="s">
        <v>197</v>
      </c>
      <c r="BX945" t="s">
        <v>8924</v>
      </c>
    </row>
    <row r="946" spans="1:76" x14ac:dyDescent="0.45">
      <c r="A946" t="s">
        <v>8925</v>
      </c>
      <c r="B946" t="s">
        <v>176</v>
      </c>
      <c r="C946" t="s">
        <v>663</v>
      </c>
      <c r="D946" t="s">
        <v>8926</v>
      </c>
      <c r="E946" t="s">
        <v>8927</v>
      </c>
      <c r="F946" t="s">
        <v>5306</v>
      </c>
      <c r="G946">
        <v>9</v>
      </c>
      <c r="H946" s="72" t="s">
        <v>8842</v>
      </c>
      <c r="I946" s="72" t="s">
        <v>182</v>
      </c>
      <c r="J946" s="72" t="s">
        <v>183</v>
      </c>
      <c r="K946" s="72" t="s">
        <v>4744</v>
      </c>
      <c r="L946" s="72" t="s">
        <v>8843</v>
      </c>
      <c r="M946" s="72" t="s">
        <v>8910</v>
      </c>
      <c r="N946" s="72"/>
      <c r="O946" s="72"/>
      <c r="P946" s="72" t="s">
        <v>8928</v>
      </c>
      <c r="Q946" s="72" t="s">
        <v>8929</v>
      </c>
      <c r="R946" s="72" t="s">
        <v>4941</v>
      </c>
      <c r="S946" s="72" t="s">
        <v>8930</v>
      </c>
      <c r="T946" s="72" t="s">
        <v>8910</v>
      </c>
      <c r="U946" s="72" t="s">
        <v>745</v>
      </c>
      <c r="V946" s="72" t="s">
        <v>176</v>
      </c>
      <c r="W946">
        <v>147</v>
      </c>
      <c r="X946">
        <v>147</v>
      </c>
      <c r="Y946">
        <v>0</v>
      </c>
      <c r="Z946">
        <v>365</v>
      </c>
      <c r="AA946">
        <v>365</v>
      </c>
      <c r="AB946">
        <v>0</v>
      </c>
      <c r="AC946" s="72" t="s">
        <v>191</v>
      </c>
      <c r="AD946" s="72" t="s">
        <v>192</v>
      </c>
      <c r="AE946" s="72" t="s">
        <v>176</v>
      </c>
      <c r="AF946" s="81" t="str">
        <f t="shared" si="56"/>
        <v>Afridev Handpump</v>
      </c>
      <c r="AG946" s="72" t="s">
        <v>193</v>
      </c>
      <c r="AH946" s="72" t="s">
        <v>191</v>
      </c>
      <c r="AI946" s="72" t="s">
        <v>16432</v>
      </c>
      <c r="AL946" t="str">
        <f t="shared" si="57"/>
        <v>Protected</v>
      </c>
      <c r="AM946">
        <v>2019</v>
      </c>
      <c r="AN946" s="72" t="s">
        <v>191</v>
      </c>
      <c r="AQ946" t="str">
        <f t="shared" si="58"/>
        <v xml:space="preserve">Normal </v>
      </c>
      <c r="AR946" s="72" t="s">
        <v>194</v>
      </c>
      <c r="AU946" s="72" t="s">
        <v>195</v>
      </c>
      <c r="AV946" s="72" t="s">
        <v>194</v>
      </c>
      <c r="AY946" s="72" t="s">
        <v>191</v>
      </c>
      <c r="AZ946">
        <v>246</v>
      </c>
      <c r="BA946" s="72" t="s">
        <v>93</v>
      </c>
      <c r="BB946" s="72" t="s">
        <v>194</v>
      </c>
      <c r="BD946" s="72" t="s">
        <v>191</v>
      </c>
      <c r="BE946" s="73">
        <v>0.1</v>
      </c>
      <c r="BF946" s="72" t="s">
        <v>191</v>
      </c>
      <c r="BG946" s="72" t="s">
        <v>196</v>
      </c>
      <c r="BH946" s="72" t="s">
        <v>176</v>
      </c>
      <c r="BI946" s="81" t="str">
        <f t="shared" si="59"/>
        <v xml:space="preserve">Turbidity </v>
      </c>
      <c r="BJ946" s="72" t="s">
        <v>191</v>
      </c>
      <c r="BN946">
        <v>54</v>
      </c>
      <c r="BO946">
        <v>24</v>
      </c>
      <c r="BP946" s="72" t="s">
        <v>194</v>
      </c>
      <c r="BR946" s="72" t="s">
        <v>194</v>
      </c>
      <c r="BT946">
        <v>20</v>
      </c>
      <c r="BU946">
        <v>4</v>
      </c>
      <c r="BV946" s="72" t="s">
        <v>191</v>
      </c>
      <c r="BW946" s="72" t="s">
        <v>197</v>
      </c>
      <c r="BX946" t="s">
        <v>8931</v>
      </c>
    </row>
    <row r="947" spans="1:76" x14ac:dyDescent="0.45">
      <c r="A947" t="s">
        <v>8932</v>
      </c>
      <c r="B947" t="s">
        <v>176</v>
      </c>
      <c r="C947" t="s">
        <v>600</v>
      </c>
      <c r="D947" t="s">
        <v>8933</v>
      </c>
      <c r="E947" t="s">
        <v>8934</v>
      </c>
      <c r="F947" t="s">
        <v>2291</v>
      </c>
      <c r="G947">
        <v>9</v>
      </c>
      <c r="H947" s="72" t="s">
        <v>8842</v>
      </c>
      <c r="I947" s="72" t="s">
        <v>182</v>
      </c>
      <c r="J947" s="72" t="s">
        <v>183</v>
      </c>
      <c r="K947" s="72" t="s">
        <v>4744</v>
      </c>
      <c r="L947" s="72" t="s">
        <v>2808</v>
      </c>
      <c r="M947" s="72" t="s">
        <v>8854</v>
      </c>
      <c r="N947" s="72"/>
      <c r="O947" s="72"/>
      <c r="P947" s="72" t="s">
        <v>8935</v>
      </c>
      <c r="Q947" s="72" t="s">
        <v>8936</v>
      </c>
      <c r="R947" s="72" t="s">
        <v>4069</v>
      </c>
      <c r="S947" s="72" t="s">
        <v>8937</v>
      </c>
      <c r="T947" s="72" t="s">
        <v>8938</v>
      </c>
      <c r="U947" s="72" t="s">
        <v>176</v>
      </c>
      <c r="V947" s="72" t="s">
        <v>2726</v>
      </c>
      <c r="W947">
        <v>367</v>
      </c>
      <c r="X947">
        <v>300</v>
      </c>
      <c r="Y947">
        <v>167</v>
      </c>
      <c r="Z947">
        <v>15</v>
      </c>
      <c r="AA947">
        <v>1500</v>
      </c>
      <c r="AB947">
        <v>835</v>
      </c>
      <c r="AC947" s="72" t="s">
        <v>194</v>
      </c>
      <c r="AF947" s="81" t="str">
        <f t="shared" si="56"/>
        <v/>
      </c>
      <c r="AJ947" s="72" t="s">
        <v>867</v>
      </c>
      <c r="AK947" s="72" t="s">
        <v>176</v>
      </c>
      <c r="AL947" t="str">
        <f t="shared" si="57"/>
        <v>Unprotected well</v>
      </c>
      <c r="AQ947" t="str">
        <f t="shared" si="58"/>
        <v xml:space="preserve"> </v>
      </c>
      <c r="BE947"/>
      <c r="BI947" s="81" t="str">
        <f t="shared" si="59"/>
        <v xml:space="preserve"> </v>
      </c>
      <c r="BX947" t="s">
        <v>8939</v>
      </c>
    </row>
    <row r="948" spans="1:76" x14ac:dyDescent="0.45">
      <c r="A948" t="s">
        <v>8940</v>
      </c>
      <c r="B948" t="s">
        <v>176</v>
      </c>
      <c r="C948" t="s">
        <v>230</v>
      </c>
      <c r="D948" t="s">
        <v>8941</v>
      </c>
      <c r="E948" t="s">
        <v>8942</v>
      </c>
      <c r="F948" t="s">
        <v>8943</v>
      </c>
      <c r="G948">
        <v>9</v>
      </c>
      <c r="H948" s="72" t="s">
        <v>8842</v>
      </c>
      <c r="I948" s="72" t="s">
        <v>182</v>
      </c>
      <c r="J948" s="72" t="s">
        <v>183</v>
      </c>
      <c r="K948" s="72" t="s">
        <v>825</v>
      </c>
      <c r="L948" s="72" t="s">
        <v>8891</v>
      </c>
      <c r="M948" s="72" t="s">
        <v>699</v>
      </c>
      <c r="N948" s="72"/>
      <c r="O948" s="72"/>
      <c r="P948" s="72" t="s">
        <v>8944</v>
      </c>
      <c r="Q948" s="72" t="s">
        <v>8945</v>
      </c>
      <c r="R948" s="72" t="s">
        <v>314</v>
      </c>
      <c r="S948" s="72" t="s">
        <v>8946</v>
      </c>
      <c r="T948" s="72"/>
      <c r="U948" s="72" t="s">
        <v>745</v>
      </c>
      <c r="V948" s="72" t="s">
        <v>176</v>
      </c>
      <c r="W948">
        <v>385</v>
      </c>
      <c r="X948">
        <v>360</v>
      </c>
      <c r="Y948">
        <v>25</v>
      </c>
      <c r="Z948">
        <v>0</v>
      </c>
      <c r="AA948">
        <v>0</v>
      </c>
      <c r="AB948">
        <v>0</v>
      </c>
      <c r="AC948" s="72" t="s">
        <v>191</v>
      </c>
      <c r="AD948" s="72" t="s">
        <v>192</v>
      </c>
      <c r="AE948" s="72" t="s">
        <v>176</v>
      </c>
      <c r="AF948" s="81" t="str">
        <f t="shared" si="56"/>
        <v>Afridev Handpump</v>
      </c>
      <c r="AG948" s="72" t="s">
        <v>193</v>
      </c>
      <c r="AH948" s="72" t="s">
        <v>191</v>
      </c>
      <c r="AI948" s="72" t="s">
        <v>16432</v>
      </c>
      <c r="AL948" t="str">
        <f t="shared" si="57"/>
        <v>Protected</v>
      </c>
      <c r="AM948">
        <v>1999</v>
      </c>
      <c r="AN948" s="72" t="s">
        <v>194</v>
      </c>
      <c r="AO948" s="72" t="s">
        <v>549</v>
      </c>
      <c r="AP948" s="72" t="s">
        <v>176</v>
      </c>
      <c r="AQ948" t="str">
        <f t="shared" si="58"/>
        <v>Does not function Non functioning water point</v>
      </c>
      <c r="AR948" s="72" t="s">
        <v>194</v>
      </c>
      <c r="AU948" s="72" t="s">
        <v>194</v>
      </c>
      <c r="AV948" s="72" t="s">
        <v>194</v>
      </c>
      <c r="AY948" s="72" t="s">
        <v>194</v>
      </c>
      <c r="BB948" s="72" t="s">
        <v>194</v>
      </c>
      <c r="BD948" s="72" t="s">
        <v>194</v>
      </c>
      <c r="BE948"/>
      <c r="BF948" s="72" t="s">
        <v>194</v>
      </c>
      <c r="BG948" s="80" t="s">
        <v>196</v>
      </c>
      <c r="BI948" s="81" t="str">
        <f t="shared" si="59"/>
        <v xml:space="preserve">Turbidity </v>
      </c>
      <c r="BN948">
        <v>0</v>
      </c>
      <c r="BO948">
        <v>0</v>
      </c>
      <c r="BP948" s="72" t="s">
        <v>194</v>
      </c>
      <c r="BR948" s="72" t="s">
        <v>194</v>
      </c>
      <c r="BT948">
        <v>0</v>
      </c>
      <c r="BU948">
        <v>0</v>
      </c>
      <c r="BV948" s="72" t="s">
        <v>194</v>
      </c>
      <c r="BW948" s="72" t="s">
        <v>550</v>
      </c>
      <c r="BX948" t="s">
        <v>8947</v>
      </c>
    </row>
    <row r="949" spans="1:76" x14ac:dyDescent="0.45">
      <c r="A949" t="s">
        <v>8948</v>
      </c>
      <c r="B949" t="s">
        <v>176</v>
      </c>
      <c r="C949" t="s">
        <v>996</v>
      </c>
      <c r="D949" t="s">
        <v>8949</v>
      </c>
      <c r="E949" t="s">
        <v>8950</v>
      </c>
      <c r="F949" t="s">
        <v>8951</v>
      </c>
      <c r="G949">
        <v>9</v>
      </c>
      <c r="H949" s="72" t="s">
        <v>8842</v>
      </c>
      <c r="I949" s="72" t="s">
        <v>182</v>
      </c>
      <c r="J949" s="72" t="s">
        <v>183</v>
      </c>
      <c r="K949" s="72" t="s">
        <v>825</v>
      </c>
      <c r="L949" s="72" t="s">
        <v>8891</v>
      </c>
      <c r="M949" s="72" t="s">
        <v>8952</v>
      </c>
      <c r="N949" s="72"/>
      <c r="O949" s="72"/>
      <c r="P949" s="72" t="s">
        <v>8953</v>
      </c>
      <c r="Q949" s="72" t="s">
        <v>8954</v>
      </c>
      <c r="R949" s="72" t="s">
        <v>3813</v>
      </c>
      <c r="S949" s="72" t="s">
        <v>8955</v>
      </c>
      <c r="T949" s="72" t="s">
        <v>8956</v>
      </c>
      <c r="U949" s="72" t="s">
        <v>226</v>
      </c>
      <c r="V949" s="72" t="s">
        <v>176</v>
      </c>
      <c r="W949">
        <v>105</v>
      </c>
      <c r="X949">
        <v>105</v>
      </c>
      <c r="Y949">
        <v>0</v>
      </c>
      <c r="Z949">
        <v>306</v>
      </c>
      <c r="AA949">
        <v>528</v>
      </c>
      <c r="AB949">
        <v>0</v>
      </c>
      <c r="AC949" s="72" t="s">
        <v>191</v>
      </c>
      <c r="AD949" s="72" t="s">
        <v>192</v>
      </c>
      <c r="AE949" s="72" t="s">
        <v>176</v>
      </c>
      <c r="AF949" s="81" t="str">
        <f t="shared" si="56"/>
        <v>Afridev Handpump</v>
      </c>
      <c r="AG949" s="72" t="s">
        <v>193</v>
      </c>
      <c r="AH949" s="72" t="s">
        <v>191</v>
      </c>
      <c r="AI949" s="72" t="s">
        <v>16432</v>
      </c>
      <c r="AL949" t="str">
        <f t="shared" si="57"/>
        <v>Protected</v>
      </c>
      <c r="AM949">
        <v>2007</v>
      </c>
      <c r="AN949" s="72" t="s">
        <v>191</v>
      </c>
      <c r="AQ949" t="str">
        <f t="shared" si="58"/>
        <v xml:space="preserve">Normal </v>
      </c>
      <c r="AR949" s="72" t="s">
        <v>194</v>
      </c>
      <c r="AU949" s="72" t="s">
        <v>195</v>
      </c>
      <c r="AV949" s="72" t="s">
        <v>194</v>
      </c>
      <c r="AY949" s="72" t="s">
        <v>191</v>
      </c>
      <c r="AZ949">
        <v>724</v>
      </c>
      <c r="BA949" s="72" t="s">
        <v>93</v>
      </c>
      <c r="BB949" s="72" t="s">
        <v>194</v>
      </c>
      <c r="BD949" s="72" t="s">
        <v>191</v>
      </c>
      <c r="BE949" s="73">
        <v>0.59</v>
      </c>
      <c r="BF949" s="72" t="s">
        <v>194</v>
      </c>
      <c r="BG949" s="80" t="s">
        <v>196</v>
      </c>
      <c r="BI949" s="81" t="str">
        <f t="shared" si="59"/>
        <v xml:space="preserve">Turbidity </v>
      </c>
      <c r="BN949">
        <v>63</v>
      </c>
      <c r="BO949">
        <v>24</v>
      </c>
      <c r="BP949" s="72" t="s">
        <v>194</v>
      </c>
      <c r="BR949" s="72" t="s">
        <v>194</v>
      </c>
      <c r="BT949">
        <v>20</v>
      </c>
      <c r="BU949">
        <v>8</v>
      </c>
      <c r="BV949" s="72" t="s">
        <v>191</v>
      </c>
      <c r="BW949" s="72" t="s">
        <v>197</v>
      </c>
      <c r="BX949" t="s">
        <v>8957</v>
      </c>
    </row>
    <row r="950" spans="1:76" x14ac:dyDescent="0.45">
      <c r="A950" t="s">
        <v>8958</v>
      </c>
      <c r="B950" t="s">
        <v>176</v>
      </c>
      <c r="C950" t="s">
        <v>230</v>
      </c>
      <c r="D950" t="s">
        <v>8959</v>
      </c>
      <c r="E950" t="s">
        <v>8960</v>
      </c>
      <c r="F950" t="s">
        <v>2854</v>
      </c>
      <c r="G950">
        <v>9</v>
      </c>
      <c r="H950" s="72" t="s">
        <v>8842</v>
      </c>
      <c r="I950" s="72" t="s">
        <v>182</v>
      </c>
      <c r="J950" s="72" t="s">
        <v>183</v>
      </c>
      <c r="K950" s="72" t="s">
        <v>825</v>
      </c>
      <c r="L950" s="72" t="s">
        <v>8891</v>
      </c>
      <c r="M950" s="72" t="s">
        <v>699</v>
      </c>
      <c r="N950" s="72"/>
      <c r="O950" s="72"/>
      <c r="P950" s="72" t="s">
        <v>8961</v>
      </c>
      <c r="Q950" s="72" t="s">
        <v>8962</v>
      </c>
      <c r="R950" s="72" t="s">
        <v>2285</v>
      </c>
      <c r="S950" s="72" t="s">
        <v>8963</v>
      </c>
      <c r="T950" s="72" t="s">
        <v>8964</v>
      </c>
      <c r="U950" s="72" t="s">
        <v>226</v>
      </c>
      <c r="V950" s="72" t="s">
        <v>176</v>
      </c>
      <c r="W950">
        <v>385</v>
      </c>
      <c r="X950">
        <v>360</v>
      </c>
      <c r="Y950">
        <v>25</v>
      </c>
      <c r="Z950">
        <v>1800</v>
      </c>
      <c r="AA950">
        <v>1800</v>
      </c>
      <c r="AB950">
        <v>125</v>
      </c>
      <c r="AC950" s="72" t="s">
        <v>191</v>
      </c>
      <c r="AD950" s="72" t="s">
        <v>192</v>
      </c>
      <c r="AE950" s="72" t="s">
        <v>176</v>
      </c>
      <c r="AF950" s="81" t="str">
        <f t="shared" si="56"/>
        <v>Afridev Handpump</v>
      </c>
      <c r="AG950" s="72" t="s">
        <v>193</v>
      </c>
      <c r="AH950" s="72" t="s">
        <v>191</v>
      </c>
      <c r="AI950" s="72" t="s">
        <v>16432</v>
      </c>
      <c r="AL950" t="str">
        <f t="shared" si="57"/>
        <v>Protected</v>
      </c>
      <c r="AM950">
        <v>2014</v>
      </c>
      <c r="AN950" s="72" t="s">
        <v>191</v>
      </c>
      <c r="AQ950" t="str">
        <f t="shared" si="58"/>
        <v xml:space="preserve">Normal </v>
      </c>
      <c r="AR950" s="72" t="s">
        <v>191</v>
      </c>
      <c r="AS950">
        <v>1</v>
      </c>
      <c r="AT950">
        <v>1</v>
      </c>
      <c r="AU950" s="72" t="s">
        <v>195</v>
      </c>
      <c r="AV950" s="72" t="s">
        <v>194</v>
      </c>
      <c r="AY950" s="72" t="s">
        <v>191</v>
      </c>
      <c r="AZ950">
        <v>1766</v>
      </c>
      <c r="BA950" s="72" t="s">
        <v>93</v>
      </c>
      <c r="BB950" s="72" t="s">
        <v>194</v>
      </c>
      <c r="BD950" s="72" t="s">
        <v>191</v>
      </c>
      <c r="BE950" s="73">
        <v>0.8</v>
      </c>
      <c r="BF950" s="72" t="s">
        <v>191</v>
      </c>
      <c r="BG950" s="72" t="s">
        <v>196</v>
      </c>
      <c r="BH950" s="72" t="s">
        <v>176</v>
      </c>
      <c r="BI950" s="81" t="str">
        <f t="shared" si="59"/>
        <v xml:space="preserve">Turbidity </v>
      </c>
      <c r="BJ950" s="72" t="s">
        <v>191</v>
      </c>
      <c r="BN950">
        <v>60</v>
      </c>
      <c r="BO950">
        <v>24</v>
      </c>
      <c r="BP950" s="72" t="s">
        <v>194</v>
      </c>
      <c r="BR950" s="72" t="s">
        <v>194</v>
      </c>
      <c r="BT950">
        <v>20</v>
      </c>
      <c r="BU950">
        <v>8</v>
      </c>
      <c r="BV950" s="72" t="s">
        <v>191</v>
      </c>
      <c r="BW950" s="72" t="s">
        <v>197</v>
      </c>
      <c r="BX950" t="s">
        <v>8965</v>
      </c>
    </row>
    <row r="951" spans="1:76" x14ac:dyDescent="0.45">
      <c r="A951" t="s">
        <v>8966</v>
      </c>
      <c r="B951" t="s">
        <v>176</v>
      </c>
      <c r="C951" t="s">
        <v>600</v>
      </c>
      <c r="D951" t="s">
        <v>8967</v>
      </c>
      <c r="E951" t="s">
        <v>8968</v>
      </c>
      <c r="F951" t="s">
        <v>2322</v>
      </c>
      <c r="G951">
        <v>9</v>
      </c>
      <c r="H951" s="72" t="s">
        <v>8842</v>
      </c>
      <c r="I951" s="72" t="s">
        <v>182</v>
      </c>
      <c r="J951" s="72" t="s">
        <v>183</v>
      </c>
      <c r="K951" s="72" t="s">
        <v>4744</v>
      </c>
      <c r="L951" s="72" t="s">
        <v>2808</v>
      </c>
      <c r="M951" s="72" t="s">
        <v>8969</v>
      </c>
      <c r="N951" s="72"/>
      <c r="O951" s="72"/>
      <c r="P951" s="72" t="s">
        <v>8970</v>
      </c>
      <c r="Q951" s="72" t="s">
        <v>8971</v>
      </c>
      <c r="R951" s="72" t="s">
        <v>3450</v>
      </c>
      <c r="S951" s="72" t="s">
        <v>8972</v>
      </c>
      <c r="T951" s="72" t="s">
        <v>8973</v>
      </c>
      <c r="U951" s="72" t="s">
        <v>176</v>
      </c>
      <c r="V951" s="72" t="s">
        <v>2726</v>
      </c>
      <c r="W951">
        <v>104</v>
      </c>
      <c r="X951">
        <v>89</v>
      </c>
      <c r="Y951">
        <v>15</v>
      </c>
      <c r="Z951">
        <v>75</v>
      </c>
      <c r="AA951">
        <v>445</v>
      </c>
      <c r="AB951">
        <v>75</v>
      </c>
      <c r="AC951" s="72" t="s">
        <v>194</v>
      </c>
      <c r="AF951" s="81" t="str">
        <f t="shared" si="56"/>
        <v/>
      </c>
      <c r="AJ951" s="72" t="s">
        <v>867</v>
      </c>
      <c r="AK951" s="72" t="s">
        <v>176</v>
      </c>
      <c r="AL951" t="str">
        <f t="shared" si="57"/>
        <v>Unprotected well</v>
      </c>
      <c r="AQ951" t="str">
        <f t="shared" si="58"/>
        <v xml:space="preserve"> </v>
      </c>
      <c r="BE951"/>
      <c r="BI951" s="81" t="str">
        <f t="shared" si="59"/>
        <v xml:space="preserve"> </v>
      </c>
      <c r="BX951" t="s">
        <v>8974</v>
      </c>
    </row>
    <row r="952" spans="1:76" x14ac:dyDescent="0.45">
      <c r="A952" t="s">
        <v>8975</v>
      </c>
      <c r="B952" t="s">
        <v>176</v>
      </c>
      <c r="C952" t="s">
        <v>200</v>
      </c>
      <c r="D952" t="s">
        <v>8976</v>
      </c>
      <c r="E952" t="s">
        <v>8977</v>
      </c>
      <c r="F952" t="s">
        <v>1603</v>
      </c>
      <c r="G952">
        <v>9</v>
      </c>
      <c r="H952" s="72" t="s">
        <v>8842</v>
      </c>
      <c r="I952" s="72" t="s">
        <v>182</v>
      </c>
      <c r="J952" s="72" t="s">
        <v>183</v>
      </c>
      <c r="K952" s="72" t="s">
        <v>4888</v>
      </c>
      <c r="L952" s="72" t="s">
        <v>8978</v>
      </c>
      <c r="M952" s="72" t="s">
        <v>8978</v>
      </c>
      <c r="N952" s="72"/>
      <c r="O952" s="72"/>
      <c r="P952" s="72" t="s">
        <v>8979</v>
      </c>
      <c r="Q952" s="72" t="s">
        <v>8980</v>
      </c>
      <c r="R952" s="72" t="s">
        <v>8421</v>
      </c>
      <c r="S952" s="72" t="s">
        <v>8981</v>
      </c>
      <c r="T952" s="72" t="s">
        <v>8982</v>
      </c>
      <c r="U952" s="72" t="s">
        <v>381</v>
      </c>
      <c r="V952" s="72" t="s">
        <v>176</v>
      </c>
      <c r="W952">
        <v>278</v>
      </c>
      <c r="X952">
        <v>278</v>
      </c>
      <c r="Y952">
        <v>0</v>
      </c>
      <c r="Z952">
        <v>500</v>
      </c>
      <c r="AA952">
        <v>500</v>
      </c>
      <c r="AB952">
        <v>0</v>
      </c>
      <c r="AC952" s="72" t="s">
        <v>191</v>
      </c>
      <c r="AD952" s="72" t="s">
        <v>192</v>
      </c>
      <c r="AE952" s="72" t="s">
        <v>176</v>
      </c>
      <c r="AF952" s="81" t="str">
        <f t="shared" si="56"/>
        <v>Afridev Handpump</v>
      </c>
      <c r="AG952" s="72" t="s">
        <v>193</v>
      </c>
      <c r="AH952" s="72" t="s">
        <v>191</v>
      </c>
      <c r="AI952" s="72" t="s">
        <v>16432</v>
      </c>
      <c r="AL952" t="str">
        <f t="shared" si="57"/>
        <v>Protected</v>
      </c>
      <c r="AM952">
        <v>1960</v>
      </c>
      <c r="AN952" s="72" t="s">
        <v>191</v>
      </c>
      <c r="AQ952" t="str">
        <f t="shared" si="58"/>
        <v xml:space="preserve">Normal </v>
      </c>
      <c r="AR952" s="72" t="s">
        <v>194</v>
      </c>
      <c r="AU952" s="72" t="s">
        <v>195</v>
      </c>
      <c r="AV952" s="72" t="s">
        <v>194</v>
      </c>
      <c r="AY952" s="72" t="s">
        <v>191</v>
      </c>
      <c r="AZ952">
        <v>265</v>
      </c>
      <c r="BA952" s="72" t="s">
        <v>93</v>
      </c>
      <c r="BB952" s="72" t="s">
        <v>194</v>
      </c>
      <c r="BD952" s="72" t="s">
        <v>191</v>
      </c>
      <c r="BE952" s="73">
        <v>0.18</v>
      </c>
      <c r="BF952" s="72" t="s">
        <v>194</v>
      </c>
      <c r="BG952" s="80" t="s">
        <v>196</v>
      </c>
      <c r="BI952" s="81" t="str">
        <f t="shared" si="59"/>
        <v xml:space="preserve">Turbidity </v>
      </c>
      <c r="BN952">
        <v>63</v>
      </c>
      <c r="BO952">
        <v>24</v>
      </c>
      <c r="BP952" s="72" t="s">
        <v>194</v>
      </c>
      <c r="BR952" s="72" t="s">
        <v>194</v>
      </c>
      <c r="BT952">
        <v>20</v>
      </c>
      <c r="BU952">
        <v>4</v>
      </c>
      <c r="BV952" s="72" t="s">
        <v>191</v>
      </c>
      <c r="BW952" s="72" t="s">
        <v>197</v>
      </c>
      <c r="BX952" t="s">
        <v>8983</v>
      </c>
    </row>
    <row r="953" spans="1:76" x14ac:dyDescent="0.45">
      <c r="A953" t="s">
        <v>8984</v>
      </c>
      <c r="B953" t="s">
        <v>176</v>
      </c>
      <c r="C953" t="s">
        <v>297</v>
      </c>
      <c r="D953" t="s">
        <v>8985</v>
      </c>
      <c r="E953" t="s">
        <v>8986</v>
      </c>
      <c r="F953" t="s">
        <v>2143</v>
      </c>
      <c r="G953">
        <v>9</v>
      </c>
      <c r="H953" s="72" t="s">
        <v>8842</v>
      </c>
      <c r="I953" s="72" t="s">
        <v>182</v>
      </c>
      <c r="J953" s="72" t="s">
        <v>183</v>
      </c>
      <c r="K953" s="72" t="s">
        <v>4888</v>
      </c>
      <c r="L953" s="72" t="s">
        <v>8978</v>
      </c>
      <c r="M953" s="72" t="s">
        <v>8987</v>
      </c>
      <c r="N953" s="72"/>
      <c r="O953" s="72"/>
      <c r="P953" s="72" t="s">
        <v>8988</v>
      </c>
      <c r="Q953" s="72" t="s">
        <v>8989</v>
      </c>
      <c r="R953" s="72" t="s">
        <v>8990</v>
      </c>
      <c r="S953" s="72" t="s">
        <v>8991</v>
      </c>
      <c r="T953" s="72" t="s">
        <v>8992</v>
      </c>
      <c r="U953" s="72" t="s">
        <v>478</v>
      </c>
      <c r="V953" s="72" t="s">
        <v>176</v>
      </c>
      <c r="W953">
        <v>54</v>
      </c>
      <c r="X953">
        <v>0</v>
      </c>
      <c r="Y953">
        <v>0</v>
      </c>
      <c r="Z953">
        <v>270</v>
      </c>
      <c r="AA953">
        <v>270</v>
      </c>
      <c r="AB953">
        <v>0</v>
      </c>
      <c r="AC953" s="72" t="s">
        <v>191</v>
      </c>
      <c r="AD953" s="72" t="s">
        <v>192</v>
      </c>
      <c r="AE953" s="72" t="s">
        <v>176</v>
      </c>
      <c r="AF953" s="81" t="str">
        <f t="shared" si="56"/>
        <v>Afridev Handpump</v>
      </c>
      <c r="AG953" s="72" t="s">
        <v>193</v>
      </c>
      <c r="AH953" s="72" t="s">
        <v>191</v>
      </c>
      <c r="AI953" s="72" t="s">
        <v>16432</v>
      </c>
      <c r="AL953" t="str">
        <f t="shared" si="57"/>
        <v>Protected</v>
      </c>
      <c r="AM953">
        <v>2004</v>
      </c>
      <c r="AN953" s="72" t="s">
        <v>194</v>
      </c>
      <c r="AO953" s="72" t="s">
        <v>549</v>
      </c>
      <c r="AP953" s="72" t="s">
        <v>176</v>
      </c>
      <c r="AQ953" t="str">
        <f t="shared" si="58"/>
        <v>Poor Non functioning water point</v>
      </c>
      <c r="AR953" s="72" t="s">
        <v>191</v>
      </c>
      <c r="AS953">
        <v>3</v>
      </c>
      <c r="AT953">
        <v>75</v>
      </c>
      <c r="AU953" s="72" t="s">
        <v>194</v>
      </c>
      <c r="AV953" s="72" t="s">
        <v>194</v>
      </c>
      <c r="AY953" s="72" t="s">
        <v>194</v>
      </c>
      <c r="BB953" s="72" t="s">
        <v>194</v>
      </c>
      <c r="BD953" s="72" t="s">
        <v>194</v>
      </c>
      <c r="BE953"/>
      <c r="BF953" s="72" t="s">
        <v>194</v>
      </c>
      <c r="BG953" s="80" t="s">
        <v>196</v>
      </c>
      <c r="BI953" s="81" t="str">
        <f t="shared" si="59"/>
        <v xml:space="preserve">Turbidity </v>
      </c>
      <c r="BN953">
        <v>0</v>
      </c>
      <c r="BO953">
        <v>0</v>
      </c>
      <c r="BP953" s="72" t="s">
        <v>194</v>
      </c>
      <c r="BR953" s="72" t="s">
        <v>194</v>
      </c>
      <c r="BT953">
        <v>0</v>
      </c>
      <c r="BU953">
        <v>0</v>
      </c>
      <c r="BV953" s="72" t="s">
        <v>194</v>
      </c>
      <c r="BW953" s="72" t="s">
        <v>227</v>
      </c>
      <c r="BX953" t="s">
        <v>8993</v>
      </c>
    </row>
    <row r="954" spans="1:76" x14ac:dyDescent="0.45">
      <c r="A954" t="s">
        <v>8994</v>
      </c>
      <c r="B954" t="s">
        <v>176</v>
      </c>
      <c r="C954" t="s">
        <v>230</v>
      </c>
      <c r="D954" t="s">
        <v>8995</v>
      </c>
      <c r="E954" t="s">
        <v>8996</v>
      </c>
      <c r="F954" t="s">
        <v>8997</v>
      </c>
      <c r="G954">
        <v>9</v>
      </c>
      <c r="H954" s="72" t="s">
        <v>8842</v>
      </c>
      <c r="I954" s="72" t="s">
        <v>182</v>
      </c>
      <c r="J954" s="72" t="s">
        <v>183</v>
      </c>
      <c r="K954" s="72" t="s">
        <v>825</v>
      </c>
      <c r="L954" s="72" t="s">
        <v>8891</v>
      </c>
      <c r="M954" s="72" t="s">
        <v>699</v>
      </c>
      <c r="N954" s="72"/>
      <c r="O954" s="72"/>
      <c r="P954" s="72" t="s">
        <v>8998</v>
      </c>
      <c r="Q954" s="72" t="s">
        <v>8999</v>
      </c>
      <c r="R954" s="72" t="s">
        <v>4282</v>
      </c>
      <c r="S954" s="72" t="s">
        <v>9000</v>
      </c>
      <c r="T954" s="72" t="s">
        <v>9001</v>
      </c>
      <c r="U954" s="72" t="s">
        <v>176</v>
      </c>
      <c r="V954" s="72"/>
      <c r="W954">
        <v>385</v>
      </c>
      <c r="X954">
        <v>360</v>
      </c>
      <c r="Y954">
        <v>25</v>
      </c>
      <c r="Z954">
        <v>25</v>
      </c>
      <c r="AA954">
        <v>1800</v>
      </c>
      <c r="AB954">
        <v>125</v>
      </c>
      <c r="AC954" s="72" t="s">
        <v>194</v>
      </c>
      <c r="AF954" s="81" t="str">
        <f t="shared" si="56"/>
        <v/>
      </c>
      <c r="AJ954" s="72" t="s">
        <v>1790</v>
      </c>
      <c r="AK954" s="72" t="s">
        <v>176</v>
      </c>
      <c r="AL954" t="str">
        <f t="shared" si="57"/>
        <v>River</v>
      </c>
      <c r="AQ954" t="str">
        <f t="shared" si="58"/>
        <v xml:space="preserve"> </v>
      </c>
      <c r="BE954"/>
      <c r="BI954" s="81" t="str">
        <f t="shared" si="59"/>
        <v xml:space="preserve"> </v>
      </c>
      <c r="BX954" t="s">
        <v>9002</v>
      </c>
    </row>
    <row r="955" spans="1:76" x14ac:dyDescent="0.45">
      <c r="A955" t="s">
        <v>9003</v>
      </c>
      <c r="B955" t="s">
        <v>176</v>
      </c>
      <c r="C955" t="s">
        <v>216</v>
      </c>
      <c r="D955" t="s">
        <v>9004</v>
      </c>
      <c r="E955" t="s">
        <v>9005</v>
      </c>
      <c r="F955" t="s">
        <v>3256</v>
      </c>
      <c r="G955">
        <v>9</v>
      </c>
      <c r="H955" s="72" t="s">
        <v>8842</v>
      </c>
      <c r="I955" s="72" t="s">
        <v>182</v>
      </c>
      <c r="J955" s="72" t="s">
        <v>183</v>
      </c>
      <c r="K955" s="72" t="s">
        <v>825</v>
      </c>
      <c r="L955" s="72" t="s">
        <v>8891</v>
      </c>
      <c r="M955" s="72" t="s">
        <v>9006</v>
      </c>
      <c r="N955" s="72"/>
      <c r="O955" s="72"/>
      <c r="P955" s="72" t="s">
        <v>9007</v>
      </c>
      <c r="Q955" s="72" t="s">
        <v>9008</v>
      </c>
      <c r="R955" s="72" t="s">
        <v>2108</v>
      </c>
      <c r="S955" s="72" t="s">
        <v>9009</v>
      </c>
      <c r="T955" s="72" t="s">
        <v>9006</v>
      </c>
      <c r="U955" s="72" t="s">
        <v>251</v>
      </c>
      <c r="V955" s="72" t="s">
        <v>176</v>
      </c>
      <c r="W955">
        <v>95</v>
      </c>
      <c r="X955">
        <v>95</v>
      </c>
      <c r="Y955">
        <v>0</v>
      </c>
      <c r="Z955">
        <v>575</v>
      </c>
      <c r="AA955">
        <v>575</v>
      </c>
      <c r="AB955">
        <v>0</v>
      </c>
      <c r="AC955" s="72" t="s">
        <v>191</v>
      </c>
      <c r="AD955" s="72" t="s">
        <v>192</v>
      </c>
      <c r="AE955" s="72" t="s">
        <v>176</v>
      </c>
      <c r="AF955" s="81" t="str">
        <f t="shared" si="56"/>
        <v>Afridev Handpump</v>
      </c>
      <c r="AG955" s="72" t="s">
        <v>193</v>
      </c>
      <c r="AH955" s="72" t="s">
        <v>191</v>
      </c>
      <c r="AI955" s="72" t="s">
        <v>16432</v>
      </c>
      <c r="AL955" t="str">
        <f t="shared" si="57"/>
        <v>Protected</v>
      </c>
      <c r="AM955">
        <v>2013</v>
      </c>
      <c r="AN955" s="72" t="s">
        <v>194</v>
      </c>
      <c r="AO955" s="72" t="s">
        <v>549</v>
      </c>
      <c r="AP955" s="72" t="s">
        <v>176</v>
      </c>
      <c r="AQ955" t="str">
        <f t="shared" si="58"/>
        <v>Does not function Non functioning water point</v>
      </c>
      <c r="AR955" s="72" t="s">
        <v>191</v>
      </c>
      <c r="AS955">
        <v>1</v>
      </c>
      <c r="AT955">
        <v>364</v>
      </c>
      <c r="AU955" s="72" t="s">
        <v>194</v>
      </c>
      <c r="AV955" s="72" t="s">
        <v>194</v>
      </c>
      <c r="AY955" s="72" t="s">
        <v>194</v>
      </c>
      <c r="BB955" s="72" t="s">
        <v>194</v>
      </c>
      <c r="BD955" s="72" t="s">
        <v>194</v>
      </c>
      <c r="BE955"/>
      <c r="BF955" s="72" t="s">
        <v>194</v>
      </c>
      <c r="BG955" s="80" t="s">
        <v>196</v>
      </c>
      <c r="BI955" s="81" t="str">
        <f t="shared" si="59"/>
        <v xml:space="preserve">Turbidity </v>
      </c>
      <c r="BN955">
        <v>0</v>
      </c>
      <c r="BO955">
        <v>0</v>
      </c>
      <c r="BP955" s="72" t="s">
        <v>194</v>
      </c>
      <c r="BR955" s="72" t="s">
        <v>194</v>
      </c>
      <c r="BT955">
        <v>0</v>
      </c>
      <c r="BU955">
        <v>0</v>
      </c>
      <c r="BV955" s="72" t="s">
        <v>194</v>
      </c>
      <c r="BW955" s="72" t="s">
        <v>550</v>
      </c>
      <c r="BX955" t="s">
        <v>9010</v>
      </c>
    </row>
    <row r="956" spans="1:76" x14ac:dyDescent="0.45">
      <c r="A956" t="s">
        <v>9011</v>
      </c>
      <c r="B956" t="s">
        <v>176</v>
      </c>
      <c r="C956" t="s">
        <v>996</v>
      </c>
      <c r="D956" t="s">
        <v>9012</v>
      </c>
      <c r="E956" t="s">
        <v>9013</v>
      </c>
      <c r="F956" t="s">
        <v>9014</v>
      </c>
      <c r="G956">
        <v>9</v>
      </c>
      <c r="H956" s="72" t="s">
        <v>8842</v>
      </c>
      <c r="I956" s="72" t="s">
        <v>182</v>
      </c>
      <c r="J956" s="72" t="s">
        <v>183</v>
      </c>
      <c r="K956" s="72" t="s">
        <v>825</v>
      </c>
      <c r="L956" s="72" t="s">
        <v>8891</v>
      </c>
      <c r="M956" s="72" t="s">
        <v>8952</v>
      </c>
      <c r="N956" s="72"/>
      <c r="O956" s="72"/>
      <c r="P956" s="72" t="s">
        <v>9015</v>
      </c>
      <c r="Q956" s="72" t="s">
        <v>9016</v>
      </c>
      <c r="R956" s="72" t="s">
        <v>2294</v>
      </c>
      <c r="S956" s="72" t="s">
        <v>9017</v>
      </c>
      <c r="T956" s="72" t="s">
        <v>9018</v>
      </c>
      <c r="U956" s="72" t="s">
        <v>251</v>
      </c>
      <c r="V956" s="72" t="s">
        <v>176</v>
      </c>
      <c r="W956">
        <v>180</v>
      </c>
      <c r="X956">
        <v>180</v>
      </c>
      <c r="Y956">
        <v>0</v>
      </c>
      <c r="Z956">
        <v>950</v>
      </c>
      <c r="AA956">
        <v>950</v>
      </c>
      <c r="AB956">
        <v>0</v>
      </c>
      <c r="AC956" s="72" t="s">
        <v>191</v>
      </c>
      <c r="AD956" s="72" t="s">
        <v>192</v>
      </c>
      <c r="AE956" s="72" t="s">
        <v>176</v>
      </c>
      <c r="AF956" s="81" t="str">
        <f t="shared" si="56"/>
        <v>Afridev Handpump</v>
      </c>
      <c r="AG956" s="72" t="s">
        <v>193</v>
      </c>
      <c r="AH956" s="72" t="s">
        <v>191</v>
      </c>
      <c r="AI956" s="72" t="s">
        <v>16432</v>
      </c>
      <c r="AL956" t="str">
        <f t="shared" si="57"/>
        <v>Protected</v>
      </c>
      <c r="AM956">
        <v>1997</v>
      </c>
      <c r="AN956" s="72" t="s">
        <v>191</v>
      </c>
      <c r="AQ956" t="str">
        <f t="shared" si="58"/>
        <v xml:space="preserve">Normal </v>
      </c>
      <c r="AR956" s="72" t="s">
        <v>194</v>
      </c>
      <c r="AU956" s="72" t="s">
        <v>195</v>
      </c>
      <c r="AV956" s="72" t="s">
        <v>194</v>
      </c>
      <c r="AY956" s="72" t="s">
        <v>191</v>
      </c>
      <c r="AZ956">
        <v>725</v>
      </c>
      <c r="BA956" s="72" t="s">
        <v>93</v>
      </c>
      <c r="BB956" s="72" t="s">
        <v>194</v>
      </c>
      <c r="BD956" s="72" t="s">
        <v>191</v>
      </c>
      <c r="BE956" s="73">
        <v>0.37</v>
      </c>
      <c r="BF956" s="72" t="s">
        <v>194</v>
      </c>
      <c r="BG956" s="80" t="s">
        <v>196</v>
      </c>
      <c r="BI956" s="81" t="str">
        <f t="shared" si="59"/>
        <v xml:space="preserve">Turbidity </v>
      </c>
      <c r="BN956">
        <v>59</v>
      </c>
      <c r="BO956">
        <v>24</v>
      </c>
      <c r="BP956" s="72" t="s">
        <v>194</v>
      </c>
      <c r="BR956" s="72" t="s">
        <v>194</v>
      </c>
      <c r="BT956">
        <v>20</v>
      </c>
      <c r="BU956">
        <v>10</v>
      </c>
      <c r="BV956" s="72" t="s">
        <v>191</v>
      </c>
      <c r="BW956" s="72" t="s">
        <v>197</v>
      </c>
      <c r="BX956" t="s">
        <v>9019</v>
      </c>
    </row>
    <row r="957" spans="1:76" x14ac:dyDescent="0.45">
      <c r="A957" t="s">
        <v>9020</v>
      </c>
      <c r="B957" t="s">
        <v>176</v>
      </c>
      <c r="C957" t="s">
        <v>600</v>
      </c>
      <c r="D957" t="s">
        <v>9021</v>
      </c>
      <c r="E957" t="s">
        <v>9022</v>
      </c>
      <c r="F957" t="s">
        <v>9023</v>
      </c>
      <c r="G957">
        <v>9</v>
      </c>
      <c r="H957" s="72" t="s">
        <v>8842</v>
      </c>
      <c r="I957" s="72" t="s">
        <v>182</v>
      </c>
      <c r="J957" s="72" t="s">
        <v>183</v>
      </c>
      <c r="K957" s="72" t="s">
        <v>4744</v>
      </c>
      <c r="L957" s="72" t="s">
        <v>2808</v>
      </c>
      <c r="M957" s="72" t="s">
        <v>8969</v>
      </c>
      <c r="N957" s="72"/>
      <c r="O957" s="72"/>
      <c r="P957" s="72" t="s">
        <v>9024</v>
      </c>
      <c r="Q957" s="72" t="s">
        <v>9025</v>
      </c>
      <c r="R957" s="72" t="s">
        <v>4095</v>
      </c>
      <c r="S957" s="72" t="s">
        <v>9026</v>
      </c>
      <c r="T957" s="72" t="s">
        <v>8973</v>
      </c>
      <c r="U957" s="72" t="s">
        <v>251</v>
      </c>
      <c r="V957" s="72" t="s">
        <v>176</v>
      </c>
      <c r="W957">
        <v>104</v>
      </c>
      <c r="X957">
        <v>89</v>
      </c>
      <c r="Y957">
        <v>15</v>
      </c>
      <c r="Z957">
        <v>50</v>
      </c>
      <c r="AA957">
        <v>445</v>
      </c>
      <c r="AB957">
        <v>75</v>
      </c>
      <c r="AC957" s="72" t="s">
        <v>191</v>
      </c>
      <c r="AD957" s="72" t="s">
        <v>192</v>
      </c>
      <c r="AE957" s="72" t="s">
        <v>176</v>
      </c>
      <c r="AF957" s="81" t="str">
        <f t="shared" si="56"/>
        <v>Afridev Handpump</v>
      </c>
      <c r="AG957" s="72" t="s">
        <v>193</v>
      </c>
      <c r="AH957" s="72" t="s">
        <v>191</v>
      </c>
      <c r="AI957" s="72" t="s">
        <v>16432</v>
      </c>
      <c r="AL957" t="str">
        <f t="shared" si="57"/>
        <v>Protected</v>
      </c>
      <c r="AM957">
        <v>2002</v>
      </c>
      <c r="AN957" s="72" t="s">
        <v>191</v>
      </c>
      <c r="AQ957" t="str">
        <f t="shared" si="58"/>
        <v xml:space="preserve">Normal </v>
      </c>
      <c r="AR957" s="72" t="s">
        <v>191</v>
      </c>
      <c r="AS957">
        <v>3</v>
      </c>
      <c r="AT957">
        <v>21</v>
      </c>
      <c r="AU957" s="72" t="s">
        <v>195</v>
      </c>
      <c r="AV957" s="72" t="s">
        <v>194</v>
      </c>
      <c r="AY957" s="72" t="s">
        <v>191</v>
      </c>
      <c r="AZ957">
        <v>1343</v>
      </c>
      <c r="BA957" s="72" t="s">
        <v>93</v>
      </c>
      <c r="BB957" s="72" t="s">
        <v>194</v>
      </c>
      <c r="BD957" s="72" t="s">
        <v>191</v>
      </c>
      <c r="BE957" s="73">
        <v>1.05</v>
      </c>
      <c r="BF957" s="72" t="s">
        <v>191</v>
      </c>
      <c r="BG957" s="72" t="s">
        <v>196</v>
      </c>
      <c r="BH957" s="72" t="s">
        <v>176</v>
      </c>
      <c r="BI957" s="81" t="str">
        <f t="shared" si="59"/>
        <v xml:space="preserve">Turbidity </v>
      </c>
      <c r="BJ957" s="72" t="s">
        <v>191</v>
      </c>
      <c r="BN957">
        <v>96</v>
      </c>
      <c r="BO957">
        <v>24</v>
      </c>
      <c r="BP957" s="72" t="s">
        <v>194</v>
      </c>
      <c r="BR957" s="72" t="s">
        <v>194</v>
      </c>
      <c r="BT957">
        <v>20</v>
      </c>
      <c r="BU957">
        <v>6</v>
      </c>
      <c r="BV957" s="72" t="s">
        <v>191</v>
      </c>
      <c r="BW957" s="72" t="s">
        <v>197</v>
      </c>
      <c r="BX957" t="s">
        <v>9027</v>
      </c>
    </row>
    <row r="958" spans="1:76" x14ac:dyDescent="0.45">
      <c r="A958" t="s">
        <v>9028</v>
      </c>
      <c r="B958" t="s">
        <v>176</v>
      </c>
      <c r="C958" t="s">
        <v>230</v>
      </c>
      <c r="D958" t="s">
        <v>9029</v>
      </c>
      <c r="E958" t="s">
        <v>9030</v>
      </c>
      <c r="F958" t="s">
        <v>9031</v>
      </c>
      <c r="G958">
        <v>9</v>
      </c>
      <c r="H958" s="72" t="s">
        <v>8842</v>
      </c>
      <c r="I958" s="72" t="s">
        <v>182</v>
      </c>
      <c r="J958" s="72" t="s">
        <v>183</v>
      </c>
      <c r="K958" s="72" t="s">
        <v>825</v>
      </c>
      <c r="L958" s="72" t="s">
        <v>8891</v>
      </c>
      <c r="M958" s="72" t="s">
        <v>9032</v>
      </c>
      <c r="N958" s="72"/>
      <c r="O958" s="72"/>
      <c r="P958" s="72" t="s">
        <v>9033</v>
      </c>
      <c r="Q958" s="72" t="s">
        <v>9034</v>
      </c>
      <c r="R958" s="72" t="s">
        <v>2285</v>
      </c>
      <c r="S958" s="72" t="s">
        <v>9035</v>
      </c>
      <c r="T958" s="72" t="s">
        <v>9001</v>
      </c>
      <c r="U958" s="72" t="s">
        <v>733</v>
      </c>
      <c r="V958" s="72" t="s">
        <v>176</v>
      </c>
      <c r="W958">
        <v>56</v>
      </c>
      <c r="X958">
        <v>56</v>
      </c>
      <c r="Y958">
        <v>0</v>
      </c>
      <c r="Z958">
        <v>280</v>
      </c>
      <c r="AA958">
        <v>280</v>
      </c>
      <c r="AB958">
        <v>0</v>
      </c>
      <c r="AC958" s="72" t="s">
        <v>191</v>
      </c>
      <c r="AD958" s="72" t="s">
        <v>192</v>
      </c>
      <c r="AE958" s="72" t="s">
        <v>176</v>
      </c>
      <c r="AF958" s="81" t="str">
        <f t="shared" si="56"/>
        <v>Afridev Handpump</v>
      </c>
      <c r="AG958" s="72" t="s">
        <v>193</v>
      </c>
      <c r="AH958" s="72" t="s">
        <v>191</v>
      </c>
      <c r="AI958" s="72" t="s">
        <v>16432</v>
      </c>
      <c r="AL958" t="str">
        <f t="shared" si="57"/>
        <v>Protected</v>
      </c>
      <c r="AM958">
        <v>2005</v>
      </c>
      <c r="AN958" s="72" t="s">
        <v>191</v>
      </c>
      <c r="AQ958" t="str">
        <f t="shared" si="58"/>
        <v xml:space="preserve">Normal </v>
      </c>
      <c r="AR958" s="72" t="s">
        <v>194</v>
      </c>
      <c r="AU958" s="72" t="s">
        <v>195</v>
      </c>
      <c r="AV958" s="72" t="s">
        <v>194</v>
      </c>
      <c r="AY958" s="72" t="s">
        <v>191</v>
      </c>
      <c r="AZ958">
        <v>1767</v>
      </c>
      <c r="BA958" s="72" t="s">
        <v>93</v>
      </c>
      <c r="BB958" s="72" t="s">
        <v>194</v>
      </c>
      <c r="BD958" s="72" t="s">
        <v>191</v>
      </c>
      <c r="BE958" s="73">
        <v>0.08</v>
      </c>
      <c r="BF958" s="72" t="s">
        <v>191</v>
      </c>
      <c r="BG958" s="72" t="s">
        <v>196</v>
      </c>
      <c r="BH958" s="72" t="s">
        <v>176</v>
      </c>
      <c r="BI958" s="81" t="str">
        <f t="shared" si="59"/>
        <v xml:space="preserve">Turbidity </v>
      </c>
      <c r="BJ958" s="72" t="s">
        <v>191</v>
      </c>
      <c r="BN958">
        <v>80</v>
      </c>
      <c r="BO958">
        <v>24</v>
      </c>
      <c r="BP958" s="72" t="s">
        <v>194</v>
      </c>
      <c r="BR958" s="72" t="s">
        <v>194</v>
      </c>
      <c r="BT958">
        <v>60</v>
      </c>
      <c r="BU958">
        <v>8</v>
      </c>
      <c r="BV958" s="72" t="s">
        <v>191</v>
      </c>
      <c r="BW958" s="72" t="s">
        <v>197</v>
      </c>
      <c r="BX958" t="s">
        <v>9036</v>
      </c>
    </row>
    <row r="959" spans="1:76" x14ac:dyDescent="0.45">
      <c r="A959" t="s">
        <v>9037</v>
      </c>
      <c r="B959" t="s">
        <v>176</v>
      </c>
      <c r="C959" t="s">
        <v>254</v>
      </c>
      <c r="D959" t="s">
        <v>9038</v>
      </c>
      <c r="E959" t="s">
        <v>9039</v>
      </c>
      <c r="F959" t="s">
        <v>9040</v>
      </c>
      <c r="G959">
        <v>9</v>
      </c>
      <c r="H959" s="72" t="s">
        <v>8842</v>
      </c>
      <c r="I959" s="72" t="s">
        <v>182</v>
      </c>
      <c r="J959" s="72" t="s">
        <v>183</v>
      </c>
      <c r="K959" s="72" t="s">
        <v>4888</v>
      </c>
      <c r="L959" s="72" t="s">
        <v>8978</v>
      </c>
      <c r="M959" s="72" t="s">
        <v>9041</v>
      </c>
      <c r="N959" s="72"/>
      <c r="O959" s="72"/>
      <c r="P959" s="72" t="s">
        <v>9042</v>
      </c>
      <c r="Q959" s="72" t="s">
        <v>9043</v>
      </c>
      <c r="R959" s="72" t="s">
        <v>9044</v>
      </c>
      <c r="S959" s="72" t="s">
        <v>9045</v>
      </c>
      <c r="T959" s="72" t="s">
        <v>9046</v>
      </c>
      <c r="U959" s="72" t="s">
        <v>226</v>
      </c>
      <c r="V959" s="72" t="s">
        <v>176</v>
      </c>
      <c r="W959">
        <v>329</v>
      </c>
      <c r="X959">
        <v>329</v>
      </c>
      <c r="Y959">
        <v>0</v>
      </c>
      <c r="Z959">
        <v>445</v>
      </c>
      <c r="AA959">
        <v>1645</v>
      </c>
      <c r="AB959">
        <v>0</v>
      </c>
      <c r="AC959" s="72" t="s">
        <v>191</v>
      </c>
      <c r="AD959" s="72" t="s">
        <v>192</v>
      </c>
      <c r="AE959" s="72" t="s">
        <v>176</v>
      </c>
      <c r="AF959" s="81" t="str">
        <f t="shared" si="56"/>
        <v>Afridev Handpump</v>
      </c>
      <c r="AG959" s="72" t="s">
        <v>193</v>
      </c>
      <c r="AH959" s="72" t="s">
        <v>191</v>
      </c>
      <c r="AI959" s="72" t="s">
        <v>16432</v>
      </c>
      <c r="AL959" t="str">
        <f t="shared" si="57"/>
        <v>Protected</v>
      </c>
      <c r="AM959">
        <v>2008</v>
      </c>
      <c r="AN959" s="72" t="s">
        <v>191</v>
      </c>
      <c r="AQ959" t="str">
        <f t="shared" si="58"/>
        <v xml:space="preserve">Normal </v>
      </c>
      <c r="AR959" s="72" t="s">
        <v>194</v>
      </c>
      <c r="AU959" s="72" t="s">
        <v>195</v>
      </c>
      <c r="AV959" s="72" t="s">
        <v>194</v>
      </c>
      <c r="AY959" s="72" t="s">
        <v>191</v>
      </c>
      <c r="AZ959">
        <v>1247</v>
      </c>
      <c r="BA959" s="72" t="s">
        <v>93</v>
      </c>
      <c r="BB959" s="72" t="s">
        <v>194</v>
      </c>
      <c r="BD959" s="72" t="s">
        <v>191</v>
      </c>
      <c r="BE959" s="73">
        <v>0.24</v>
      </c>
      <c r="BF959" s="72" t="s">
        <v>191</v>
      </c>
      <c r="BG959" s="72" t="s">
        <v>196</v>
      </c>
      <c r="BH959" s="72" t="s">
        <v>176</v>
      </c>
      <c r="BI959" s="81" t="str">
        <f t="shared" si="59"/>
        <v xml:space="preserve">Turbidity </v>
      </c>
      <c r="BJ959" s="72" t="s">
        <v>191</v>
      </c>
      <c r="BN959">
        <v>83</v>
      </c>
      <c r="BO959">
        <v>24</v>
      </c>
      <c r="BP959" s="72" t="s">
        <v>194</v>
      </c>
      <c r="BR959" s="72" t="s">
        <v>194</v>
      </c>
      <c r="BT959">
        <v>20</v>
      </c>
      <c r="BU959">
        <v>7</v>
      </c>
      <c r="BV959" s="72" t="s">
        <v>191</v>
      </c>
      <c r="BW959" s="72" t="s">
        <v>197</v>
      </c>
      <c r="BX959" t="s">
        <v>9047</v>
      </c>
    </row>
    <row r="960" spans="1:76" x14ac:dyDescent="0.45">
      <c r="A960" t="s">
        <v>9048</v>
      </c>
      <c r="B960" t="s">
        <v>176</v>
      </c>
      <c r="C960" t="s">
        <v>284</v>
      </c>
      <c r="D960" t="s">
        <v>9049</v>
      </c>
      <c r="E960" t="s">
        <v>9050</v>
      </c>
      <c r="F960" t="s">
        <v>1784</v>
      </c>
      <c r="G960">
        <v>9</v>
      </c>
      <c r="H960" s="72" t="s">
        <v>8842</v>
      </c>
      <c r="I960" s="72" t="s">
        <v>182</v>
      </c>
      <c r="J960" s="72" t="s">
        <v>183</v>
      </c>
      <c r="K960" s="72" t="s">
        <v>4732</v>
      </c>
      <c r="L960" s="72" t="s">
        <v>7122</v>
      </c>
      <c r="M960" s="72" t="s">
        <v>9051</v>
      </c>
      <c r="N960" s="72"/>
      <c r="O960" s="72"/>
      <c r="P960" s="72" t="s">
        <v>9052</v>
      </c>
      <c r="Q960" s="72" t="s">
        <v>9053</v>
      </c>
      <c r="R960" s="72" t="s">
        <v>610</v>
      </c>
      <c r="S960" s="72" t="s">
        <v>9054</v>
      </c>
      <c r="T960" s="72" t="s">
        <v>9055</v>
      </c>
      <c r="U960" s="72" t="s">
        <v>251</v>
      </c>
      <c r="V960" s="72" t="s">
        <v>176</v>
      </c>
      <c r="W960">
        <v>156</v>
      </c>
      <c r="X960">
        <v>156</v>
      </c>
      <c r="Y960">
        <v>0</v>
      </c>
      <c r="Z960">
        <v>780</v>
      </c>
      <c r="AA960">
        <v>780</v>
      </c>
      <c r="AB960">
        <v>0</v>
      </c>
      <c r="AC960" s="72" t="s">
        <v>191</v>
      </c>
      <c r="AD960" s="72" t="s">
        <v>192</v>
      </c>
      <c r="AE960" s="72" t="s">
        <v>176</v>
      </c>
      <c r="AF960" s="81" t="str">
        <f t="shared" si="56"/>
        <v>Afridev Handpump</v>
      </c>
      <c r="AG960" s="72" t="s">
        <v>193</v>
      </c>
      <c r="AH960" s="72" t="s">
        <v>191</v>
      </c>
      <c r="AI960" s="72" t="s">
        <v>16432</v>
      </c>
      <c r="AL960" t="str">
        <f t="shared" si="57"/>
        <v>Protected</v>
      </c>
      <c r="AM960">
        <v>2018</v>
      </c>
      <c r="AN960" s="72" t="s">
        <v>191</v>
      </c>
      <c r="AQ960" t="str">
        <f t="shared" si="58"/>
        <v xml:space="preserve">Normal </v>
      </c>
      <c r="AR960" s="72" t="s">
        <v>194</v>
      </c>
      <c r="AU960" s="72" t="s">
        <v>195</v>
      </c>
      <c r="AV960" s="72" t="s">
        <v>194</v>
      </c>
      <c r="AY960" s="72" t="s">
        <v>191</v>
      </c>
      <c r="AZ960">
        <v>1947</v>
      </c>
      <c r="BA960" s="72" t="s">
        <v>93</v>
      </c>
      <c r="BB960" s="72" t="s">
        <v>194</v>
      </c>
      <c r="BD960" s="72" t="s">
        <v>191</v>
      </c>
      <c r="BE960" s="73">
        <v>0.39</v>
      </c>
      <c r="BF960" s="72" t="s">
        <v>194</v>
      </c>
      <c r="BG960" s="80" t="s">
        <v>196</v>
      </c>
      <c r="BI960" s="81" t="str">
        <f t="shared" si="59"/>
        <v xml:space="preserve">Turbidity </v>
      </c>
      <c r="BN960">
        <v>50</v>
      </c>
      <c r="BO960">
        <v>24</v>
      </c>
      <c r="BP960" s="72" t="s">
        <v>194</v>
      </c>
      <c r="BR960" s="72" t="s">
        <v>194</v>
      </c>
      <c r="BT960">
        <v>48</v>
      </c>
      <c r="BU960">
        <v>5</v>
      </c>
      <c r="BV960" s="72" t="s">
        <v>191</v>
      </c>
      <c r="BW960" s="72" t="s">
        <v>197</v>
      </c>
      <c r="BX960" t="s">
        <v>9056</v>
      </c>
    </row>
    <row r="961" spans="1:76" x14ac:dyDescent="0.45">
      <c r="A961" t="s">
        <v>9057</v>
      </c>
      <c r="B961" t="s">
        <v>176</v>
      </c>
      <c r="C961" t="s">
        <v>200</v>
      </c>
      <c r="D961" t="s">
        <v>9058</v>
      </c>
      <c r="E961" t="s">
        <v>9059</v>
      </c>
      <c r="F961" t="s">
        <v>2656</v>
      </c>
      <c r="G961">
        <v>9</v>
      </c>
      <c r="H961" s="72" t="s">
        <v>8842</v>
      </c>
      <c r="I961" s="72" t="s">
        <v>182</v>
      </c>
      <c r="J961" s="72" t="s">
        <v>183</v>
      </c>
      <c r="K961" s="72" t="s">
        <v>4888</v>
      </c>
      <c r="L961" s="72" t="s">
        <v>8978</v>
      </c>
      <c r="M961" s="72" t="s">
        <v>8978</v>
      </c>
      <c r="N961" s="72"/>
      <c r="O961" s="72"/>
      <c r="P961" s="72" t="s">
        <v>9060</v>
      </c>
      <c r="Q961" s="72" t="s">
        <v>9061</v>
      </c>
      <c r="R961" s="72" t="s">
        <v>6144</v>
      </c>
      <c r="S961" s="72" t="s">
        <v>9062</v>
      </c>
      <c r="T961" s="72" t="s">
        <v>9063</v>
      </c>
      <c r="U961" s="72" t="s">
        <v>226</v>
      </c>
      <c r="V961" s="72" t="s">
        <v>176</v>
      </c>
      <c r="W961">
        <v>278</v>
      </c>
      <c r="X961">
        <v>278</v>
      </c>
      <c r="Y961">
        <v>0</v>
      </c>
      <c r="Z961">
        <v>215</v>
      </c>
      <c r="AA961">
        <v>215</v>
      </c>
      <c r="AB961">
        <v>0</v>
      </c>
      <c r="AC961" s="72" t="s">
        <v>191</v>
      </c>
      <c r="AD961" s="72" t="s">
        <v>192</v>
      </c>
      <c r="AE961" s="72" t="s">
        <v>176</v>
      </c>
      <c r="AF961" s="81" t="str">
        <f t="shared" si="56"/>
        <v>Afridev Handpump</v>
      </c>
      <c r="AG961" s="72" t="s">
        <v>193</v>
      </c>
      <c r="AH961" s="72" t="s">
        <v>191</v>
      </c>
      <c r="AI961" s="72" t="s">
        <v>16432</v>
      </c>
      <c r="AL961" t="str">
        <f t="shared" si="57"/>
        <v>Protected</v>
      </c>
      <c r="AM961">
        <v>2019</v>
      </c>
      <c r="AN961" s="72" t="s">
        <v>191</v>
      </c>
      <c r="AQ961" t="str">
        <f t="shared" si="58"/>
        <v xml:space="preserve">Normal </v>
      </c>
      <c r="AR961" s="72" t="s">
        <v>194</v>
      </c>
      <c r="AU961" s="72" t="s">
        <v>195</v>
      </c>
      <c r="AV961" s="72" t="s">
        <v>194</v>
      </c>
      <c r="AY961" s="72" t="s">
        <v>191</v>
      </c>
      <c r="AZ961">
        <v>266</v>
      </c>
      <c r="BA961" s="72" t="s">
        <v>93</v>
      </c>
      <c r="BB961" s="72" t="s">
        <v>194</v>
      </c>
      <c r="BD961" s="72" t="s">
        <v>191</v>
      </c>
      <c r="BE961" s="73">
        <v>1</v>
      </c>
      <c r="BF961" s="72" t="s">
        <v>194</v>
      </c>
      <c r="BG961" s="80" t="s">
        <v>196</v>
      </c>
      <c r="BI961" s="81" t="str">
        <f t="shared" si="59"/>
        <v xml:space="preserve">Turbidity </v>
      </c>
      <c r="BN961">
        <v>62</v>
      </c>
      <c r="BO961">
        <v>12</v>
      </c>
      <c r="BP961" s="72" t="s">
        <v>194</v>
      </c>
      <c r="BR961" s="72" t="s">
        <v>194</v>
      </c>
      <c r="BT961">
        <v>20</v>
      </c>
      <c r="BU961">
        <v>5</v>
      </c>
      <c r="BV961" s="72" t="s">
        <v>191</v>
      </c>
      <c r="BW961" s="72" t="s">
        <v>197</v>
      </c>
      <c r="BX961" t="s">
        <v>9064</v>
      </c>
    </row>
    <row r="962" spans="1:76" x14ac:dyDescent="0.45">
      <c r="A962" t="s">
        <v>9065</v>
      </c>
      <c r="B962" t="s">
        <v>176</v>
      </c>
      <c r="C962" t="s">
        <v>736</v>
      </c>
      <c r="D962" t="s">
        <v>9066</v>
      </c>
      <c r="E962" t="s">
        <v>9067</v>
      </c>
      <c r="F962" t="s">
        <v>9068</v>
      </c>
      <c r="G962">
        <v>9</v>
      </c>
      <c r="H962" s="72" t="s">
        <v>8842</v>
      </c>
      <c r="I962" s="72" t="s">
        <v>182</v>
      </c>
      <c r="J962" s="72" t="s">
        <v>183</v>
      </c>
      <c r="K962" s="72" t="s">
        <v>4744</v>
      </c>
      <c r="L962" s="72" t="s">
        <v>2808</v>
      </c>
      <c r="M962" s="72" t="s">
        <v>9069</v>
      </c>
      <c r="N962" s="72"/>
      <c r="O962" s="72"/>
      <c r="P962" s="72" t="s">
        <v>9070</v>
      </c>
      <c r="Q962" s="72" t="s">
        <v>9071</v>
      </c>
      <c r="R962" s="72" t="s">
        <v>1042</v>
      </c>
      <c r="S962" s="72" t="s">
        <v>9072</v>
      </c>
      <c r="T962" s="72" t="s">
        <v>9073</v>
      </c>
      <c r="U962" s="72" t="s">
        <v>745</v>
      </c>
      <c r="V962" s="72" t="s">
        <v>176</v>
      </c>
      <c r="W962">
        <v>104</v>
      </c>
      <c r="X962">
        <v>85</v>
      </c>
      <c r="Y962">
        <v>19</v>
      </c>
      <c r="Z962">
        <v>575</v>
      </c>
      <c r="AA962">
        <v>425</v>
      </c>
      <c r="AB962">
        <v>95</v>
      </c>
      <c r="AC962" s="72" t="s">
        <v>191</v>
      </c>
      <c r="AD962" s="72" t="s">
        <v>192</v>
      </c>
      <c r="AE962" s="72" t="s">
        <v>176</v>
      </c>
      <c r="AF962" s="81" t="str">
        <f t="shared" si="56"/>
        <v>Afridev Handpump</v>
      </c>
      <c r="AG962" s="72" t="s">
        <v>193</v>
      </c>
      <c r="AH962" s="72" t="s">
        <v>191</v>
      </c>
      <c r="AI962" s="72" t="s">
        <v>16432</v>
      </c>
      <c r="AL962" t="str">
        <f t="shared" si="57"/>
        <v>Protected</v>
      </c>
      <c r="AM962">
        <v>2006</v>
      </c>
      <c r="AN962" s="72" t="s">
        <v>191</v>
      </c>
      <c r="AQ962" t="str">
        <f t="shared" si="58"/>
        <v xml:space="preserve">Normal </v>
      </c>
      <c r="AR962" s="72" t="s">
        <v>194</v>
      </c>
      <c r="AU962" s="72" t="s">
        <v>195</v>
      </c>
      <c r="AV962" s="72" t="s">
        <v>194</v>
      </c>
      <c r="AY962" s="72" t="s">
        <v>191</v>
      </c>
      <c r="AZ962">
        <v>546</v>
      </c>
      <c r="BA962" s="72" t="s">
        <v>93</v>
      </c>
      <c r="BB962" s="72" t="s">
        <v>194</v>
      </c>
      <c r="BD962" s="72" t="s">
        <v>191</v>
      </c>
      <c r="BE962" s="73">
        <v>0.46</v>
      </c>
      <c r="BF962" s="72" t="s">
        <v>191</v>
      </c>
      <c r="BG962" s="72" t="s">
        <v>196</v>
      </c>
      <c r="BH962" s="72" t="s">
        <v>176</v>
      </c>
      <c r="BI962" s="81" t="str">
        <f t="shared" si="59"/>
        <v xml:space="preserve">Turbidity </v>
      </c>
      <c r="BJ962" s="72" t="s">
        <v>191</v>
      </c>
      <c r="BN962">
        <v>95</v>
      </c>
      <c r="BO962">
        <v>24</v>
      </c>
      <c r="BP962" s="72" t="s">
        <v>194</v>
      </c>
      <c r="BR962" s="72" t="s">
        <v>194</v>
      </c>
      <c r="BT962">
        <v>40</v>
      </c>
      <c r="BU962">
        <v>160</v>
      </c>
      <c r="BV962" s="72" t="s">
        <v>194</v>
      </c>
      <c r="BW962" s="72" t="s">
        <v>197</v>
      </c>
      <c r="BX962" t="s">
        <v>9074</v>
      </c>
    </row>
    <row r="963" spans="1:76" x14ac:dyDescent="0.45">
      <c r="A963" t="s">
        <v>9075</v>
      </c>
      <c r="B963" t="s">
        <v>176</v>
      </c>
      <c r="C963" t="s">
        <v>943</v>
      </c>
      <c r="D963" t="s">
        <v>9076</v>
      </c>
      <c r="E963" t="s">
        <v>9077</v>
      </c>
      <c r="F963" t="s">
        <v>1960</v>
      </c>
      <c r="G963">
        <v>9</v>
      </c>
      <c r="H963" s="72" t="s">
        <v>8842</v>
      </c>
      <c r="I963" s="72" t="s">
        <v>182</v>
      </c>
      <c r="J963" s="72" t="s">
        <v>183</v>
      </c>
      <c r="K963" s="72" t="s">
        <v>4744</v>
      </c>
      <c r="L963" s="72" t="s">
        <v>8843</v>
      </c>
      <c r="M963" s="72" t="s">
        <v>8843</v>
      </c>
      <c r="N963" s="72"/>
      <c r="O963" s="72"/>
      <c r="P963" s="72" t="s">
        <v>9078</v>
      </c>
      <c r="Q963" s="72" t="s">
        <v>9079</v>
      </c>
      <c r="R963" s="72" t="s">
        <v>4640</v>
      </c>
      <c r="S963" s="72" t="s">
        <v>9080</v>
      </c>
      <c r="T963" s="72" t="s">
        <v>9081</v>
      </c>
      <c r="U963" s="72" t="s">
        <v>251</v>
      </c>
      <c r="V963" s="72" t="s">
        <v>176</v>
      </c>
      <c r="W963">
        <v>320</v>
      </c>
      <c r="X963">
        <v>260</v>
      </c>
      <c r="Y963">
        <v>80</v>
      </c>
      <c r="Z963">
        <v>400</v>
      </c>
      <c r="AA963">
        <v>1200</v>
      </c>
      <c r="AB963">
        <v>400</v>
      </c>
      <c r="AC963" s="72" t="s">
        <v>191</v>
      </c>
      <c r="AD963" s="72" t="s">
        <v>192</v>
      </c>
      <c r="AE963" s="72" t="s">
        <v>176</v>
      </c>
      <c r="AF963" s="81" t="str">
        <f t="shared" ref="AF963:AF1026" si="60">CONCATENATE(AD963,AE963)</f>
        <v>Afridev Handpump</v>
      </c>
      <c r="AG963" s="72" t="s">
        <v>193</v>
      </c>
      <c r="AH963" s="72" t="s">
        <v>191</v>
      </c>
      <c r="AI963" s="72" t="s">
        <v>16432</v>
      </c>
      <c r="AL963" t="str">
        <f t="shared" ref="AL963:AL1026" si="61">CONCATENATE(AI963,AJ963,AK963)</f>
        <v>Protected</v>
      </c>
      <c r="AM963">
        <v>2005</v>
      </c>
      <c r="AN963" s="72" t="s">
        <v>191</v>
      </c>
      <c r="AQ963" t="str">
        <f t="shared" ref="AQ963:AQ1026" si="62">CONCATENATE(BW963," ",AO963,AP963)</f>
        <v xml:space="preserve">Normal </v>
      </c>
      <c r="AR963" s="72" t="s">
        <v>191</v>
      </c>
      <c r="AS963">
        <v>3</v>
      </c>
      <c r="AT963">
        <v>5</v>
      </c>
      <c r="AU963" s="72" t="s">
        <v>195</v>
      </c>
      <c r="AV963" s="72" t="s">
        <v>194</v>
      </c>
      <c r="AY963" s="72" t="s">
        <v>191</v>
      </c>
      <c r="AZ963">
        <v>137</v>
      </c>
      <c r="BA963" s="72" t="s">
        <v>93</v>
      </c>
      <c r="BB963" s="72" t="s">
        <v>194</v>
      </c>
      <c r="BD963" s="72" t="s">
        <v>191</v>
      </c>
      <c r="BE963" s="73">
        <v>0.13</v>
      </c>
      <c r="BF963" s="72" t="s">
        <v>191</v>
      </c>
      <c r="BG963" s="72" t="s">
        <v>196</v>
      </c>
      <c r="BH963" s="72" t="s">
        <v>176</v>
      </c>
      <c r="BI963" s="81" t="str">
        <f t="shared" ref="BI963:BI1026" si="63">CONCATENATE(BG963," ",BH963)</f>
        <v xml:space="preserve">Turbidity </v>
      </c>
      <c r="BJ963" s="72" t="s">
        <v>191</v>
      </c>
      <c r="BN963">
        <v>55</v>
      </c>
      <c r="BO963">
        <v>24</v>
      </c>
      <c r="BP963" s="72" t="s">
        <v>194</v>
      </c>
      <c r="BR963" s="72" t="s">
        <v>194</v>
      </c>
      <c r="BT963">
        <v>20</v>
      </c>
      <c r="BU963">
        <v>5</v>
      </c>
      <c r="BV963" s="72" t="s">
        <v>191</v>
      </c>
      <c r="BW963" s="72" t="s">
        <v>197</v>
      </c>
      <c r="BX963" t="s">
        <v>9082</v>
      </c>
    </row>
    <row r="964" spans="1:76" x14ac:dyDescent="0.45">
      <c r="A964" t="s">
        <v>9083</v>
      </c>
      <c r="B964" t="s">
        <v>176</v>
      </c>
      <c r="C964" t="s">
        <v>297</v>
      </c>
      <c r="D964" t="s">
        <v>9084</v>
      </c>
      <c r="E964" t="s">
        <v>9085</v>
      </c>
      <c r="F964" t="s">
        <v>9086</v>
      </c>
      <c r="G964">
        <v>9</v>
      </c>
      <c r="H964" s="72" t="s">
        <v>8842</v>
      </c>
      <c r="I964" s="72" t="s">
        <v>182</v>
      </c>
      <c r="J964" s="72" t="s">
        <v>183</v>
      </c>
      <c r="K964" s="72" t="s">
        <v>4888</v>
      </c>
      <c r="L964" s="72" t="s">
        <v>8978</v>
      </c>
      <c r="M964" s="72" t="s">
        <v>8987</v>
      </c>
      <c r="N964" s="72"/>
      <c r="O964" s="72"/>
      <c r="P964" s="72" t="s">
        <v>9087</v>
      </c>
      <c r="Q964" s="72" t="s">
        <v>9088</v>
      </c>
      <c r="R964" s="72" t="s">
        <v>8503</v>
      </c>
      <c r="S964" s="72" t="s">
        <v>9089</v>
      </c>
      <c r="T964" s="72" t="s">
        <v>9090</v>
      </c>
      <c r="U964" s="72" t="s">
        <v>745</v>
      </c>
      <c r="V964" s="72" t="s">
        <v>176</v>
      </c>
      <c r="W964">
        <v>70</v>
      </c>
      <c r="X964">
        <v>70</v>
      </c>
      <c r="Y964">
        <v>0</v>
      </c>
      <c r="Z964">
        <v>350</v>
      </c>
      <c r="AA964">
        <v>350</v>
      </c>
      <c r="AB964">
        <v>0</v>
      </c>
      <c r="AC964" s="72" t="s">
        <v>191</v>
      </c>
      <c r="AD964" s="72" t="s">
        <v>192</v>
      </c>
      <c r="AE964" s="72" t="s">
        <v>176</v>
      </c>
      <c r="AF964" s="81" t="str">
        <f t="shared" si="60"/>
        <v>Afridev Handpump</v>
      </c>
      <c r="AG964" s="72" t="s">
        <v>193</v>
      </c>
      <c r="AH964" s="72" t="s">
        <v>191</v>
      </c>
      <c r="AI964" s="72" t="s">
        <v>16432</v>
      </c>
      <c r="AL964" t="str">
        <f t="shared" si="61"/>
        <v>Protected</v>
      </c>
      <c r="AM964">
        <v>1999</v>
      </c>
      <c r="AN964" s="72" t="s">
        <v>191</v>
      </c>
      <c r="AQ964" t="str">
        <f t="shared" si="62"/>
        <v xml:space="preserve">Poor </v>
      </c>
      <c r="AR964" s="72" t="s">
        <v>191</v>
      </c>
      <c r="AS964">
        <v>1</v>
      </c>
      <c r="AT964">
        <v>5</v>
      </c>
      <c r="AU964" s="72" t="s">
        <v>195</v>
      </c>
      <c r="AV964" s="72" t="s">
        <v>194</v>
      </c>
      <c r="AY964" s="72" t="s">
        <v>191</v>
      </c>
      <c r="AZ964">
        <v>1147</v>
      </c>
      <c r="BA964" s="72" t="s">
        <v>93</v>
      </c>
      <c r="BB964" s="72" t="s">
        <v>194</v>
      </c>
      <c r="BD964" s="72" t="s">
        <v>191</v>
      </c>
      <c r="BE964" s="73">
        <v>0.69</v>
      </c>
      <c r="BF964" s="72" t="s">
        <v>194</v>
      </c>
      <c r="BG964" s="80" t="s">
        <v>196</v>
      </c>
      <c r="BI964" s="81" t="str">
        <f t="shared" si="63"/>
        <v xml:space="preserve">Turbidity </v>
      </c>
      <c r="BN964">
        <v>58</v>
      </c>
      <c r="BO964">
        <v>24</v>
      </c>
      <c r="BP964" s="72" t="s">
        <v>194</v>
      </c>
      <c r="BR964" s="72" t="s">
        <v>194</v>
      </c>
      <c r="BT964">
        <v>40</v>
      </c>
      <c r="BU964">
        <v>3</v>
      </c>
      <c r="BV964" s="72" t="s">
        <v>191</v>
      </c>
      <c r="BW964" s="72" t="s">
        <v>227</v>
      </c>
      <c r="BX964" t="s">
        <v>9091</v>
      </c>
    </row>
    <row r="965" spans="1:76" x14ac:dyDescent="0.45">
      <c r="A965" t="s">
        <v>9092</v>
      </c>
      <c r="B965" t="s">
        <v>176</v>
      </c>
      <c r="C965" t="s">
        <v>230</v>
      </c>
      <c r="D965" t="s">
        <v>9093</v>
      </c>
      <c r="E965" t="s">
        <v>9094</v>
      </c>
      <c r="F965" t="s">
        <v>5315</v>
      </c>
      <c r="G965">
        <v>9</v>
      </c>
      <c r="H965" s="72" t="s">
        <v>8842</v>
      </c>
      <c r="I965" s="72" t="s">
        <v>182</v>
      </c>
      <c r="J965" s="72" t="s">
        <v>183</v>
      </c>
      <c r="K965" s="72" t="s">
        <v>825</v>
      </c>
      <c r="L965" s="72" t="s">
        <v>8891</v>
      </c>
      <c r="M965" s="72" t="s">
        <v>861</v>
      </c>
      <c r="N965" s="72"/>
      <c r="O965" s="72"/>
      <c r="P965" s="72" t="s">
        <v>9095</v>
      </c>
      <c r="Q965" s="72" t="s">
        <v>9096</v>
      </c>
      <c r="R965" s="72" t="s">
        <v>4479</v>
      </c>
      <c r="S965" s="72" t="s">
        <v>9097</v>
      </c>
      <c r="T965" s="72" t="s">
        <v>9098</v>
      </c>
      <c r="U965" s="72" t="s">
        <v>226</v>
      </c>
      <c r="V965" s="72" t="s">
        <v>176</v>
      </c>
      <c r="W965">
        <v>169</v>
      </c>
      <c r="X965">
        <v>169</v>
      </c>
      <c r="Y965">
        <v>0</v>
      </c>
      <c r="Z965">
        <v>845</v>
      </c>
      <c r="AA965">
        <v>845</v>
      </c>
      <c r="AB965">
        <v>0</v>
      </c>
      <c r="AC965" s="72" t="s">
        <v>191</v>
      </c>
      <c r="AD965" s="72" t="s">
        <v>192</v>
      </c>
      <c r="AE965" s="72" t="s">
        <v>176</v>
      </c>
      <c r="AF965" s="81" t="str">
        <f t="shared" si="60"/>
        <v>Afridev Handpump</v>
      </c>
      <c r="AG965" s="72" t="s">
        <v>193</v>
      </c>
      <c r="AH965" s="72" t="s">
        <v>191</v>
      </c>
      <c r="AI965" s="72" t="s">
        <v>16432</v>
      </c>
      <c r="AL965" t="str">
        <f t="shared" si="61"/>
        <v>Protected</v>
      </c>
      <c r="AM965">
        <v>2008</v>
      </c>
      <c r="AN965" s="72" t="s">
        <v>191</v>
      </c>
      <c r="AQ965" t="str">
        <f t="shared" si="62"/>
        <v xml:space="preserve">Poor </v>
      </c>
      <c r="AR965" s="72" t="s">
        <v>191</v>
      </c>
      <c r="AS965">
        <v>1</v>
      </c>
      <c r="AT965">
        <v>1</v>
      </c>
      <c r="AU965" s="72" t="s">
        <v>195</v>
      </c>
      <c r="AV965" s="72" t="s">
        <v>194</v>
      </c>
      <c r="AY965" s="72" t="s">
        <v>191</v>
      </c>
      <c r="AZ965">
        <v>1768</v>
      </c>
      <c r="BA965" s="72" t="s">
        <v>93</v>
      </c>
      <c r="BB965" s="72" t="s">
        <v>194</v>
      </c>
      <c r="BD965" s="72" t="s">
        <v>191</v>
      </c>
      <c r="BE965" s="73">
        <v>0.97</v>
      </c>
      <c r="BF965" s="72" t="s">
        <v>191</v>
      </c>
      <c r="BG965" s="72" t="s">
        <v>196</v>
      </c>
      <c r="BH965" s="72" t="s">
        <v>176</v>
      </c>
      <c r="BI965" s="81" t="str">
        <f t="shared" si="63"/>
        <v xml:space="preserve">Turbidity </v>
      </c>
      <c r="BJ965" s="72" t="s">
        <v>191</v>
      </c>
      <c r="BN965">
        <v>76</v>
      </c>
      <c r="BO965">
        <v>24</v>
      </c>
      <c r="BP965" s="72" t="s">
        <v>194</v>
      </c>
      <c r="BR965" s="72" t="s">
        <v>194</v>
      </c>
      <c r="BT965">
        <v>40</v>
      </c>
      <c r="BU965">
        <v>9</v>
      </c>
      <c r="BV965" s="72" t="s">
        <v>191</v>
      </c>
      <c r="BW965" s="72" t="s">
        <v>227</v>
      </c>
      <c r="BX965" t="s">
        <v>9099</v>
      </c>
    </row>
    <row r="966" spans="1:76" x14ac:dyDescent="0.45">
      <c r="A966" t="s">
        <v>9100</v>
      </c>
      <c r="B966" t="s">
        <v>176</v>
      </c>
      <c r="C966" t="s">
        <v>216</v>
      </c>
      <c r="D966" t="s">
        <v>9101</v>
      </c>
      <c r="E966" t="s">
        <v>9102</v>
      </c>
      <c r="F966" t="s">
        <v>9103</v>
      </c>
      <c r="G966">
        <v>9</v>
      </c>
      <c r="H966" s="72" t="s">
        <v>8842</v>
      </c>
      <c r="I966" s="72" t="s">
        <v>182</v>
      </c>
      <c r="J966" s="72" t="s">
        <v>183</v>
      </c>
      <c r="K966" s="72" t="s">
        <v>825</v>
      </c>
      <c r="L966" s="72" t="s">
        <v>8891</v>
      </c>
      <c r="M966" s="72" t="s">
        <v>9104</v>
      </c>
      <c r="N966" s="72"/>
      <c r="O966" s="72"/>
      <c r="P966" s="72" t="s">
        <v>9105</v>
      </c>
      <c r="Q966" s="72" t="s">
        <v>9106</v>
      </c>
      <c r="R966" s="72" t="s">
        <v>8334</v>
      </c>
      <c r="S966" s="72" t="s">
        <v>9107</v>
      </c>
      <c r="T966" s="72" t="s">
        <v>9108</v>
      </c>
      <c r="U966" s="72" t="s">
        <v>176</v>
      </c>
      <c r="V966" s="72"/>
      <c r="W966">
        <v>78</v>
      </c>
      <c r="X966">
        <v>33</v>
      </c>
      <c r="Y966">
        <v>35</v>
      </c>
      <c r="Z966">
        <v>175</v>
      </c>
      <c r="AA966">
        <v>165</v>
      </c>
      <c r="AB966">
        <v>175</v>
      </c>
      <c r="AC966" s="72" t="s">
        <v>194</v>
      </c>
      <c r="AF966" s="81" t="str">
        <f t="shared" si="60"/>
        <v/>
      </c>
      <c r="AJ966" s="72" t="s">
        <v>867</v>
      </c>
      <c r="AK966" s="72" t="s">
        <v>176</v>
      </c>
      <c r="AL966" t="str">
        <f t="shared" si="61"/>
        <v>Unprotected well</v>
      </c>
      <c r="AQ966" t="str">
        <f t="shared" si="62"/>
        <v xml:space="preserve"> </v>
      </c>
      <c r="BE966"/>
      <c r="BI966" s="81" t="str">
        <f t="shared" si="63"/>
        <v xml:space="preserve"> </v>
      </c>
      <c r="BX966" t="s">
        <v>9109</v>
      </c>
    </row>
    <row r="967" spans="1:76" x14ac:dyDescent="0.45">
      <c r="A967" t="s">
        <v>9110</v>
      </c>
      <c r="B967" t="s">
        <v>176</v>
      </c>
      <c r="C967" t="s">
        <v>996</v>
      </c>
      <c r="D967" t="s">
        <v>9111</v>
      </c>
      <c r="E967" t="s">
        <v>9112</v>
      </c>
      <c r="F967" t="s">
        <v>9113</v>
      </c>
      <c r="G967">
        <v>9</v>
      </c>
      <c r="H967" s="72" t="s">
        <v>8842</v>
      </c>
      <c r="I967" s="72" t="s">
        <v>182</v>
      </c>
      <c r="J967" s="72" t="s">
        <v>183</v>
      </c>
      <c r="K967" s="72" t="s">
        <v>825</v>
      </c>
      <c r="L967" s="72" t="s">
        <v>8891</v>
      </c>
      <c r="M967" s="72" t="s">
        <v>9104</v>
      </c>
      <c r="N967" s="72"/>
      <c r="O967" s="72"/>
      <c r="P967" s="72" t="s">
        <v>9114</v>
      </c>
      <c r="Q967" s="72" t="s">
        <v>9115</v>
      </c>
      <c r="R967" s="72" t="s">
        <v>236</v>
      </c>
      <c r="S967" s="72" t="s">
        <v>9116</v>
      </c>
      <c r="T967" s="72" t="s">
        <v>9117</v>
      </c>
      <c r="U967" s="72" t="s">
        <v>251</v>
      </c>
      <c r="V967" s="72" t="s">
        <v>176</v>
      </c>
      <c r="W967">
        <v>78</v>
      </c>
      <c r="X967">
        <v>78</v>
      </c>
      <c r="Y967">
        <v>35</v>
      </c>
      <c r="Z967">
        <v>215</v>
      </c>
      <c r="AA967">
        <v>215</v>
      </c>
      <c r="AB967">
        <v>175</v>
      </c>
      <c r="AC967" s="72" t="s">
        <v>191</v>
      </c>
      <c r="AD967" s="72" t="s">
        <v>192</v>
      </c>
      <c r="AE967" s="72" t="s">
        <v>176</v>
      </c>
      <c r="AF967" s="81" t="str">
        <f t="shared" si="60"/>
        <v>Afridev Handpump</v>
      </c>
      <c r="AG967" s="72" t="s">
        <v>193</v>
      </c>
      <c r="AH967" s="72" t="s">
        <v>191</v>
      </c>
      <c r="AI967" s="72" t="s">
        <v>16432</v>
      </c>
      <c r="AL967" t="str">
        <f t="shared" si="61"/>
        <v>Protected</v>
      </c>
      <c r="AM967">
        <v>2004</v>
      </c>
      <c r="AN967" s="72" t="s">
        <v>191</v>
      </c>
      <c r="AQ967" t="str">
        <f t="shared" si="62"/>
        <v xml:space="preserve">Normal </v>
      </c>
      <c r="AR967" s="72" t="s">
        <v>194</v>
      </c>
      <c r="AU967" s="72" t="s">
        <v>195</v>
      </c>
      <c r="AV967" s="72" t="s">
        <v>194</v>
      </c>
      <c r="AY967" s="72" t="s">
        <v>191</v>
      </c>
      <c r="AZ967">
        <v>726</v>
      </c>
      <c r="BA967" s="72" t="s">
        <v>93</v>
      </c>
      <c r="BB967" s="72" t="s">
        <v>194</v>
      </c>
      <c r="BD967" s="72" t="s">
        <v>191</v>
      </c>
      <c r="BE967" s="73">
        <v>0.32</v>
      </c>
      <c r="BF967" s="72" t="s">
        <v>194</v>
      </c>
      <c r="BG967" s="80" t="s">
        <v>196</v>
      </c>
      <c r="BI967" s="81" t="str">
        <f t="shared" si="63"/>
        <v xml:space="preserve">Turbidity </v>
      </c>
      <c r="BN967">
        <v>59</v>
      </c>
      <c r="BO967">
        <v>24</v>
      </c>
      <c r="BP967" s="72" t="s">
        <v>194</v>
      </c>
      <c r="BR967" s="72" t="s">
        <v>194</v>
      </c>
      <c r="BT967">
        <v>20</v>
      </c>
      <c r="BU967">
        <v>12</v>
      </c>
      <c r="BV967" s="72" t="s">
        <v>191</v>
      </c>
      <c r="BW967" s="72" t="s">
        <v>197</v>
      </c>
      <c r="BX967" t="s">
        <v>9118</v>
      </c>
    </row>
    <row r="968" spans="1:76" x14ac:dyDescent="0.45">
      <c r="A968" t="s">
        <v>9119</v>
      </c>
      <c r="B968" t="s">
        <v>176</v>
      </c>
      <c r="C968" t="s">
        <v>663</v>
      </c>
      <c r="D968" t="s">
        <v>9120</v>
      </c>
      <c r="E968" t="s">
        <v>9121</v>
      </c>
      <c r="F968" t="s">
        <v>9122</v>
      </c>
      <c r="G968">
        <v>9</v>
      </c>
      <c r="H968" s="72" t="s">
        <v>8842</v>
      </c>
      <c r="I968" s="72" t="s">
        <v>182</v>
      </c>
      <c r="J968" s="72" t="s">
        <v>183</v>
      </c>
      <c r="K968" s="72" t="s">
        <v>4744</v>
      </c>
      <c r="L968" s="72" t="s">
        <v>8843</v>
      </c>
      <c r="M968" s="72" t="s">
        <v>8843</v>
      </c>
      <c r="N968" s="72"/>
      <c r="O968" s="72"/>
      <c r="P968" s="72" t="s">
        <v>9123</v>
      </c>
      <c r="Q968" s="72" t="s">
        <v>9124</v>
      </c>
      <c r="R968" s="72" t="s">
        <v>6747</v>
      </c>
      <c r="S968" s="72" t="s">
        <v>9125</v>
      </c>
      <c r="T968" s="72" t="s">
        <v>8843</v>
      </c>
      <c r="U968" s="72" t="s">
        <v>478</v>
      </c>
      <c r="V968" s="72" t="s">
        <v>176</v>
      </c>
      <c r="W968">
        <v>320</v>
      </c>
      <c r="X968">
        <v>240</v>
      </c>
      <c r="Y968">
        <v>80</v>
      </c>
      <c r="Z968">
        <v>400</v>
      </c>
      <c r="AA968">
        <v>0</v>
      </c>
      <c r="AB968">
        <v>400</v>
      </c>
      <c r="AC968" s="72" t="s">
        <v>194</v>
      </c>
      <c r="AF968" s="81" t="str">
        <f t="shared" si="60"/>
        <v/>
      </c>
      <c r="AJ968" s="72" t="s">
        <v>867</v>
      </c>
      <c r="AK968" s="72" t="s">
        <v>176</v>
      </c>
      <c r="AL968" t="str">
        <f t="shared" si="61"/>
        <v>Unprotected well</v>
      </c>
      <c r="AQ968" t="str">
        <f t="shared" si="62"/>
        <v xml:space="preserve"> </v>
      </c>
      <c r="BE968"/>
      <c r="BI968" s="81" t="str">
        <f t="shared" si="63"/>
        <v xml:space="preserve"> </v>
      </c>
      <c r="BX968" t="s">
        <v>9126</v>
      </c>
    </row>
    <row r="969" spans="1:76" x14ac:dyDescent="0.45">
      <c r="A969" t="s">
        <v>9127</v>
      </c>
      <c r="B969" t="s">
        <v>176</v>
      </c>
      <c r="C969" t="s">
        <v>254</v>
      </c>
      <c r="D969" t="s">
        <v>9128</v>
      </c>
      <c r="E969" t="s">
        <v>9129</v>
      </c>
      <c r="F969" t="s">
        <v>9130</v>
      </c>
      <c r="G969">
        <v>9</v>
      </c>
      <c r="H969" s="72" t="s">
        <v>8842</v>
      </c>
      <c r="I969" s="72" t="s">
        <v>182</v>
      </c>
      <c r="J969" s="72" t="s">
        <v>183</v>
      </c>
      <c r="K969" s="72" t="s">
        <v>4888</v>
      </c>
      <c r="L969" s="72" t="s">
        <v>8978</v>
      </c>
      <c r="M969" s="72" t="s">
        <v>9041</v>
      </c>
      <c r="N969" s="72"/>
      <c r="O969" s="72"/>
      <c r="P969" s="72" t="s">
        <v>9131</v>
      </c>
      <c r="Q969" s="72" t="s">
        <v>9132</v>
      </c>
      <c r="R969" s="72" t="s">
        <v>9133</v>
      </c>
      <c r="S969" s="72" t="s">
        <v>9134</v>
      </c>
      <c r="T969" s="72" t="s">
        <v>9135</v>
      </c>
      <c r="U969" s="72" t="s">
        <v>226</v>
      </c>
      <c r="V969" s="72" t="s">
        <v>176</v>
      </c>
      <c r="W969">
        <v>329</v>
      </c>
      <c r="X969">
        <v>329</v>
      </c>
      <c r="Y969">
        <v>0</v>
      </c>
      <c r="Z969">
        <v>610</v>
      </c>
      <c r="AA969">
        <v>1645</v>
      </c>
      <c r="AB969">
        <v>0</v>
      </c>
      <c r="AC969" s="72" t="s">
        <v>191</v>
      </c>
      <c r="AD969" s="72" t="s">
        <v>192</v>
      </c>
      <c r="AE969" s="72" t="s">
        <v>176</v>
      </c>
      <c r="AF969" s="81" t="str">
        <f t="shared" si="60"/>
        <v>Afridev Handpump</v>
      </c>
      <c r="AG969" s="72" t="s">
        <v>193</v>
      </c>
      <c r="AH969" s="72" t="s">
        <v>191</v>
      </c>
      <c r="AI969" s="72" t="s">
        <v>16432</v>
      </c>
      <c r="AL969" t="str">
        <f t="shared" si="61"/>
        <v>Protected</v>
      </c>
      <c r="AM969">
        <v>2008</v>
      </c>
      <c r="AN969" s="72" t="s">
        <v>191</v>
      </c>
      <c r="AQ969" t="str">
        <f t="shared" si="62"/>
        <v xml:space="preserve">Poor </v>
      </c>
      <c r="AR969" s="72" t="s">
        <v>191</v>
      </c>
      <c r="AS969">
        <v>3</v>
      </c>
      <c r="AT969">
        <v>2</v>
      </c>
      <c r="AU969" s="72" t="s">
        <v>195</v>
      </c>
      <c r="AV969" s="72" t="s">
        <v>194</v>
      </c>
      <c r="AY969" s="72" t="s">
        <v>191</v>
      </c>
      <c r="AZ969">
        <v>1248</v>
      </c>
      <c r="BA969" s="72" t="s">
        <v>93</v>
      </c>
      <c r="BB969" s="72" t="s">
        <v>194</v>
      </c>
      <c r="BD969" s="72" t="s">
        <v>191</v>
      </c>
      <c r="BE969" s="73">
        <v>27</v>
      </c>
      <c r="BF969" s="72" t="s">
        <v>191</v>
      </c>
      <c r="BG969" s="72" t="s">
        <v>196</v>
      </c>
      <c r="BH969" s="72" t="s">
        <v>176</v>
      </c>
      <c r="BI969" s="81" t="str">
        <f t="shared" si="63"/>
        <v xml:space="preserve">Turbidity </v>
      </c>
      <c r="BJ969" s="72" t="s">
        <v>191</v>
      </c>
      <c r="BN969">
        <v>94</v>
      </c>
      <c r="BO969">
        <v>24</v>
      </c>
      <c r="BP969" s="72" t="s">
        <v>194</v>
      </c>
      <c r="BR969" s="72" t="s">
        <v>194</v>
      </c>
      <c r="BT969">
        <v>20</v>
      </c>
      <c r="BU969">
        <v>7</v>
      </c>
      <c r="BV969" s="72" t="s">
        <v>194</v>
      </c>
      <c r="BW969" s="72" t="s">
        <v>227</v>
      </c>
      <c r="BX969" t="s">
        <v>9136</v>
      </c>
    </row>
    <row r="970" spans="1:76" x14ac:dyDescent="0.45">
      <c r="A970" t="s">
        <v>9137</v>
      </c>
      <c r="B970" t="s">
        <v>176</v>
      </c>
      <c r="C970" t="s">
        <v>200</v>
      </c>
      <c r="D970" t="s">
        <v>9138</v>
      </c>
      <c r="E970" t="s">
        <v>9139</v>
      </c>
      <c r="F970" t="s">
        <v>9140</v>
      </c>
      <c r="G970">
        <v>9</v>
      </c>
      <c r="H970" s="72" t="s">
        <v>8842</v>
      </c>
      <c r="I970" s="72" t="s">
        <v>182</v>
      </c>
      <c r="J970" s="72" t="s">
        <v>183</v>
      </c>
      <c r="K970" s="72" t="s">
        <v>4888</v>
      </c>
      <c r="L970" s="72" t="s">
        <v>8978</v>
      </c>
      <c r="M970" s="72" t="s">
        <v>8978</v>
      </c>
      <c r="N970" s="72"/>
      <c r="O970" s="72"/>
      <c r="P970" s="72" t="s">
        <v>9141</v>
      </c>
      <c r="Q970" s="72" t="s">
        <v>9142</v>
      </c>
      <c r="R970" s="72" t="s">
        <v>9143</v>
      </c>
      <c r="S970" s="72" t="s">
        <v>9144</v>
      </c>
      <c r="T970" s="72" t="s">
        <v>9145</v>
      </c>
      <c r="U970" s="72" t="s">
        <v>478</v>
      </c>
      <c r="V970" s="72" t="s">
        <v>176</v>
      </c>
      <c r="W970">
        <v>278</v>
      </c>
      <c r="X970">
        <v>278</v>
      </c>
      <c r="Y970">
        <v>0</v>
      </c>
      <c r="Z970">
        <v>570</v>
      </c>
      <c r="AA970">
        <v>570</v>
      </c>
      <c r="AB970">
        <v>0</v>
      </c>
      <c r="AC970" s="72" t="s">
        <v>191</v>
      </c>
      <c r="AD970" s="72" t="s">
        <v>192</v>
      </c>
      <c r="AE970" s="72" t="s">
        <v>176</v>
      </c>
      <c r="AF970" s="81" t="str">
        <f t="shared" si="60"/>
        <v>Afridev Handpump</v>
      </c>
      <c r="AG970" s="72" t="s">
        <v>193</v>
      </c>
      <c r="AH970" s="72" t="s">
        <v>191</v>
      </c>
      <c r="AI970" s="72" t="s">
        <v>16432</v>
      </c>
      <c r="AL970" t="str">
        <f t="shared" si="61"/>
        <v>Protected</v>
      </c>
      <c r="AM970">
        <v>2003</v>
      </c>
      <c r="AN970" s="72" t="s">
        <v>191</v>
      </c>
      <c r="AQ970" t="str">
        <f t="shared" si="62"/>
        <v xml:space="preserve">Normal </v>
      </c>
      <c r="AR970" s="72" t="s">
        <v>191</v>
      </c>
      <c r="AS970">
        <v>2</v>
      </c>
      <c r="AT970">
        <v>2</v>
      </c>
      <c r="AU970" s="72" t="s">
        <v>195</v>
      </c>
      <c r="AV970" s="72" t="s">
        <v>194</v>
      </c>
      <c r="AY970" s="72" t="s">
        <v>191</v>
      </c>
      <c r="AZ970">
        <v>267</v>
      </c>
      <c r="BA970" s="72" t="s">
        <v>93</v>
      </c>
      <c r="BB970" s="72" t="s">
        <v>194</v>
      </c>
      <c r="BD970" s="72" t="s">
        <v>191</v>
      </c>
      <c r="BE970" s="73">
        <v>0.2</v>
      </c>
      <c r="BF970" s="72" t="s">
        <v>194</v>
      </c>
      <c r="BG970" s="80" t="s">
        <v>196</v>
      </c>
      <c r="BI970" s="81" t="str">
        <f t="shared" si="63"/>
        <v xml:space="preserve">Turbidity </v>
      </c>
      <c r="BN970">
        <v>75</v>
      </c>
      <c r="BO970">
        <v>24</v>
      </c>
      <c r="BP970" s="72" t="s">
        <v>194</v>
      </c>
      <c r="BR970" s="72" t="s">
        <v>194</v>
      </c>
      <c r="BT970">
        <v>20</v>
      </c>
      <c r="BU970">
        <v>5</v>
      </c>
      <c r="BV970" s="72" t="s">
        <v>191</v>
      </c>
      <c r="BW970" s="72" t="s">
        <v>197</v>
      </c>
      <c r="BX970" t="s">
        <v>9146</v>
      </c>
    </row>
    <row r="971" spans="1:76" x14ac:dyDescent="0.45">
      <c r="A971" t="s">
        <v>9147</v>
      </c>
      <c r="B971" t="s">
        <v>176</v>
      </c>
      <c r="C971" t="s">
        <v>457</v>
      </c>
      <c r="D971" t="s">
        <v>9148</v>
      </c>
      <c r="E971" t="s">
        <v>9149</v>
      </c>
      <c r="F971" t="s">
        <v>6833</v>
      </c>
      <c r="G971">
        <v>9</v>
      </c>
      <c r="H971" s="72" t="s">
        <v>8842</v>
      </c>
      <c r="I971" s="72" t="s">
        <v>182</v>
      </c>
      <c r="J971" s="72" t="s">
        <v>183</v>
      </c>
      <c r="K971" s="72" t="s">
        <v>4732</v>
      </c>
      <c r="L971" s="72" t="s">
        <v>7122</v>
      </c>
      <c r="M971" s="72" t="s">
        <v>8864</v>
      </c>
      <c r="N971" s="72"/>
      <c r="O971" s="72"/>
      <c r="P971" s="72" t="s">
        <v>9150</v>
      </c>
      <c r="Q971" s="72" t="s">
        <v>9151</v>
      </c>
      <c r="R971" s="72" t="s">
        <v>2391</v>
      </c>
      <c r="S971" s="72" t="s">
        <v>9152</v>
      </c>
      <c r="T971" s="72" t="s">
        <v>9153</v>
      </c>
      <c r="U971" s="72" t="s">
        <v>251</v>
      </c>
      <c r="V971" s="72" t="s">
        <v>176</v>
      </c>
      <c r="W971">
        <v>100</v>
      </c>
      <c r="X971">
        <v>100</v>
      </c>
      <c r="Y971">
        <v>0</v>
      </c>
      <c r="Z971">
        <v>500</v>
      </c>
      <c r="AA971">
        <v>500</v>
      </c>
      <c r="AB971">
        <v>0</v>
      </c>
      <c r="AC971" s="72" t="s">
        <v>191</v>
      </c>
      <c r="AD971" s="72" t="s">
        <v>192</v>
      </c>
      <c r="AE971" s="72" t="s">
        <v>176</v>
      </c>
      <c r="AF971" s="81" t="str">
        <f t="shared" si="60"/>
        <v>Afridev Handpump</v>
      </c>
      <c r="AG971" s="72" t="s">
        <v>193</v>
      </c>
      <c r="AH971" s="72" t="s">
        <v>191</v>
      </c>
      <c r="AI971" s="72" t="s">
        <v>16432</v>
      </c>
      <c r="AL971" t="str">
        <f t="shared" si="61"/>
        <v>Protected</v>
      </c>
      <c r="AM971">
        <v>2014</v>
      </c>
      <c r="AN971" s="72" t="s">
        <v>191</v>
      </c>
      <c r="AQ971" t="str">
        <f t="shared" si="62"/>
        <v xml:space="preserve">Normal </v>
      </c>
      <c r="AR971" s="72" t="s">
        <v>191</v>
      </c>
      <c r="AS971">
        <v>3</v>
      </c>
      <c r="AT971">
        <v>2</v>
      </c>
      <c r="AU971" s="72" t="s">
        <v>195</v>
      </c>
      <c r="AV971" s="72" t="s">
        <v>194</v>
      </c>
      <c r="AY971" s="72" t="s">
        <v>191</v>
      </c>
      <c r="AZ971">
        <v>1644</v>
      </c>
      <c r="BA971" s="72" t="s">
        <v>93</v>
      </c>
      <c r="BB971" s="72" t="s">
        <v>194</v>
      </c>
      <c r="BD971" s="72" t="s">
        <v>191</v>
      </c>
      <c r="BE971" s="73">
        <v>0.44</v>
      </c>
      <c r="BF971" s="72" t="s">
        <v>191</v>
      </c>
      <c r="BG971" s="72" t="s">
        <v>196</v>
      </c>
      <c r="BH971" s="72" t="s">
        <v>176</v>
      </c>
      <c r="BI971" s="81" t="str">
        <f t="shared" si="63"/>
        <v xml:space="preserve">Turbidity </v>
      </c>
      <c r="BJ971" s="72" t="s">
        <v>191</v>
      </c>
      <c r="BN971">
        <v>87</v>
      </c>
      <c r="BO971">
        <v>24</v>
      </c>
      <c r="BP971" s="72" t="s">
        <v>194</v>
      </c>
      <c r="BR971" s="72" t="s">
        <v>194</v>
      </c>
      <c r="BT971">
        <v>40</v>
      </c>
      <c r="BU971">
        <v>5</v>
      </c>
      <c r="BV971" s="72" t="s">
        <v>191</v>
      </c>
      <c r="BW971" s="72" t="s">
        <v>197</v>
      </c>
      <c r="BX971" t="s">
        <v>9154</v>
      </c>
    </row>
    <row r="972" spans="1:76" x14ac:dyDescent="0.45">
      <c r="A972" t="s">
        <v>9155</v>
      </c>
      <c r="B972" t="s">
        <v>176</v>
      </c>
      <c r="C972" t="s">
        <v>216</v>
      </c>
      <c r="D972" t="s">
        <v>9156</v>
      </c>
      <c r="E972" t="s">
        <v>9157</v>
      </c>
      <c r="F972" t="s">
        <v>8943</v>
      </c>
      <c r="G972">
        <v>9</v>
      </c>
      <c r="H972" s="72" t="s">
        <v>8842</v>
      </c>
      <c r="I972" s="72" t="s">
        <v>182</v>
      </c>
      <c r="J972" s="72" t="s">
        <v>183</v>
      </c>
      <c r="K972" s="72" t="s">
        <v>825</v>
      </c>
      <c r="L972" s="72" t="s">
        <v>8891</v>
      </c>
      <c r="M972" s="72" t="s">
        <v>9104</v>
      </c>
      <c r="N972" s="72"/>
      <c r="O972" s="72"/>
      <c r="P972" s="72" t="s">
        <v>9158</v>
      </c>
      <c r="Q972" s="72" t="s">
        <v>9159</v>
      </c>
      <c r="R972" s="72" t="s">
        <v>4649</v>
      </c>
      <c r="S972" s="72" t="s">
        <v>9160</v>
      </c>
      <c r="T972" s="72" t="s">
        <v>9161</v>
      </c>
      <c r="U972" s="72" t="s">
        <v>226</v>
      </c>
      <c r="V972" s="72" t="s">
        <v>176</v>
      </c>
      <c r="W972">
        <v>78</v>
      </c>
      <c r="X972">
        <v>33</v>
      </c>
      <c r="Y972">
        <v>35</v>
      </c>
      <c r="Z972">
        <v>125</v>
      </c>
      <c r="AA972">
        <v>165</v>
      </c>
      <c r="AB972">
        <v>175</v>
      </c>
      <c r="AC972" s="72" t="s">
        <v>191</v>
      </c>
      <c r="AD972" s="72" t="s">
        <v>192</v>
      </c>
      <c r="AE972" s="72" t="s">
        <v>176</v>
      </c>
      <c r="AF972" s="81" t="str">
        <f t="shared" si="60"/>
        <v>Afridev Handpump</v>
      </c>
      <c r="AG972" s="72" t="s">
        <v>193</v>
      </c>
      <c r="AH972" s="72" t="s">
        <v>191</v>
      </c>
      <c r="AI972" s="72" t="s">
        <v>16432</v>
      </c>
      <c r="AL972" t="str">
        <f t="shared" si="61"/>
        <v>Protected</v>
      </c>
      <c r="AM972">
        <v>2007</v>
      </c>
      <c r="AN972" s="72" t="s">
        <v>194</v>
      </c>
      <c r="AO972" s="72" t="s">
        <v>549</v>
      </c>
      <c r="AP972" s="72" t="s">
        <v>176</v>
      </c>
      <c r="AQ972" t="str">
        <f t="shared" si="62"/>
        <v>Does not function Non functioning water point</v>
      </c>
      <c r="AR972" s="72" t="s">
        <v>191</v>
      </c>
      <c r="AS972">
        <v>1</v>
      </c>
      <c r="AT972">
        <v>364</v>
      </c>
      <c r="AU972" s="72" t="s">
        <v>194</v>
      </c>
      <c r="AV972" s="72" t="s">
        <v>194</v>
      </c>
      <c r="AY972" s="72" t="s">
        <v>194</v>
      </c>
      <c r="BB972" s="72" t="s">
        <v>194</v>
      </c>
      <c r="BD972" s="72" t="s">
        <v>194</v>
      </c>
      <c r="BE972"/>
      <c r="BF972" s="72" t="s">
        <v>194</v>
      </c>
      <c r="BG972" s="80" t="s">
        <v>196</v>
      </c>
      <c r="BI972" s="81" t="str">
        <f t="shared" si="63"/>
        <v xml:space="preserve">Turbidity </v>
      </c>
      <c r="BN972">
        <v>0</v>
      </c>
      <c r="BO972">
        <v>0</v>
      </c>
      <c r="BP972" s="72" t="s">
        <v>194</v>
      </c>
      <c r="BR972" s="72" t="s">
        <v>194</v>
      </c>
      <c r="BT972">
        <v>0</v>
      </c>
      <c r="BU972">
        <v>0</v>
      </c>
      <c r="BV972" s="72" t="s">
        <v>194</v>
      </c>
      <c r="BW972" s="72" t="s">
        <v>550</v>
      </c>
      <c r="BX972" t="s">
        <v>9162</v>
      </c>
    </row>
    <row r="973" spans="1:76" x14ac:dyDescent="0.45">
      <c r="A973" t="s">
        <v>9163</v>
      </c>
      <c r="B973" t="s">
        <v>176</v>
      </c>
      <c r="C973" t="s">
        <v>230</v>
      </c>
      <c r="D973" t="s">
        <v>9164</v>
      </c>
      <c r="E973" t="s">
        <v>9165</v>
      </c>
      <c r="F973" t="s">
        <v>9166</v>
      </c>
      <c r="G973">
        <v>9</v>
      </c>
      <c r="H973" s="72" t="s">
        <v>8842</v>
      </c>
      <c r="I973" s="72" t="s">
        <v>182</v>
      </c>
      <c r="J973" s="72" t="s">
        <v>183</v>
      </c>
      <c r="K973" s="72" t="s">
        <v>825</v>
      </c>
      <c r="L973" s="72" t="s">
        <v>8891</v>
      </c>
      <c r="M973" s="72" t="s">
        <v>9167</v>
      </c>
      <c r="N973" s="72"/>
      <c r="O973" s="72"/>
      <c r="P973" s="72" t="s">
        <v>9168</v>
      </c>
      <c r="Q973" s="72" t="s">
        <v>9169</v>
      </c>
      <c r="R973" s="72" t="s">
        <v>1064</v>
      </c>
      <c r="S973" s="72" t="s">
        <v>9170</v>
      </c>
      <c r="T973" s="72"/>
      <c r="U973" s="72" t="s">
        <v>190</v>
      </c>
      <c r="V973" s="72" t="s">
        <v>176</v>
      </c>
      <c r="W973">
        <v>132</v>
      </c>
      <c r="X973">
        <v>132</v>
      </c>
      <c r="Y973">
        <v>0</v>
      </c>
      <c r="Z973">
        <v>0</v>
      </c>
      <c r="AA973">
        <v>660</v>
      </c>
      <c r="AB973">
        <v>0</v>
      </c>
      <c r="AC973" s="72" t="s">
        <v>191</v>
      </c>
      <c r="AD973" s="72" t="s">
        <v>192</v>
      </c>
      <c r="AE973" s="72" t="s">
        <v>176</v>
      </c>
      <c r="AF973" s="81" t="str">
        <f t="shared" si="60"/>
        <v>Afridev Handpump</v>
      </c>
      <c r="AG973" s="72" t="s">
        <v>193</v>
      </c>
      <c r="AH973" s="72" t="s">
        <v>191</v>
      </c>
      <c r="AI973" s="72" t="s">
        <v>16432</v>
      </c>
      <c r="AL973" t="str">
        <f t="shared" si="61"/>
        <v>Protected</v>
      </c>
      <c r="AM973">
        <v>2001</v>
      </c>
      <c r="AN973" s="72" t="s">
        <v>194</v>
      </c>
      <c r="AO973" s="72" t="s">
        <v>549</v>
      </c>
      <c r="AP973" s="72" t="s">
        <v>176</v>
      </c>
      <c r="AQ973" t="str">
        <f t="shared" si="62"/>
        <v>Does not function Non functioning water point</v>
      </c>
      <c r="AR973" s="72" t="s">
        <v>194</v>
      </c>
      <c r="AU973" s="72" t="s">
        <v>194</v>
      </c>
      <c r="AV973" s="72" t="s">
        <v>194</v>
      </c>
      <c r="AY973" s="72" t="s">
        <v>194</v>
      </c>
      <c r="BB973" s="72" t="s">
        <v>194</v>
      </c>
      <c r="BD973" s="72" t="s">
        <v>194</v>
      </c>
      <c r="BE973"/>
      <c r="BF973" s="72" t="s">
        <v>194</v>
      </c>
      <c r="BG973" s="80" t="s">
        <v>196</v>
      </c>
      <c r="BI973" s="81" t="str">
        <f t="shared" si="63"/>
        <v xml:space="preserve">Turbidity </v>
      </c>
      <c r="BN973">
        <v>0</v>
      </c>
      <c r="BO973">
        <v>0</v>
      </c>
      <c r="BP973" s="72" t="s">
        <v>194</v>
      </c>
      <c r="BR973" s="72" t="s">
        <v>194</v>
      </c>
      <c r="BT973">
        <v>0</v>
      </c>
      <c r="BU973">
        <v>0</v>
      </c>
      <c r="BV973" s="72" t="s">
        <v>194</v>
      </c>
      <c r="BW973" s="72" t="s">
        <v>550</v>
      </c>
      <c r="BX973" t="s">
        <v>9171</v>
      </c>
    </row>
    <row r="974" spans="1:76" x14ac:dyDescent="0.45">
      <c r="A974" t="s">
        <v>9172</v>
      </c>
      <c r="B974" t="s">
        <v>176</v>
      </c>
      <c r="C974" t="s">
        <v>663</v>
      </c>
      <c r="D974" t="s">
        <v>9173</v>
      </c>
      <c r="E974" t="s">
        <v>9174</v>
      </c>
      <c r="F974" t="s">
        <v>9175</v>
      </c>
      <c r="G974">
        <v>9</v>
      </c>
      <c r="H974" s="72" t="s">
        <v>8842</v>
      </c>
      <c r="I974" s="72" t="s">
        <v>182</v>
      </c>
      <c r="J974" s="72" t="s">
        <v>183</v>
      </c>
      <c r="K974" s="72" t="s">
        <v>4744</v>
      </c>
      <c r="L974" s="72" t="s">
        <v>8843</v>
      </c>
      <c r="M974" s="72" t="s">
        <v>8843</v>
      </c>
      <c r="N974" s="72"/>
      <c r="O974" s="72"/>
      <c r="P974" s="72" t="s">
        <v>9176</v>
      </c>
      <c r="Q974" s="72" t="s">
        <v>9177</v>
      </c>
      <c r="R974" s="72" t="s">
        <v>6308</v>
      </c>
      <c r="S974" s="72" t="s">
        <v>9178</v>
      </c>
      <c r="T974" s="72" t="s">
        <v>8843</v>
      </c>
      <c r="U974" s="72" t="s">
        <v>478</v>
      </c>
      <c r="V974" s="72" t="s">
        <v>176</v>
      </c>
      <c r="W974">
        <v>320</v>
      </c>
      <c r="X974">
        <v>240</v>
      </c>
      <c r="Y974">
        <v>80</v>
      </c>
      <c r="Z974">
        <v>400</v>
      </c>
      <c r="AA974">
        <v>400</v>
      </c>
      <c r="AB974">
        <v>0</v>
      </c>
      <c r="AC974" s="72" t="s">
        <v>191</v>
      </c>
      <c r="AD974" s="72" t="s">
        <v>192</v>
      </c>
      <c r="AE974" s="72" t="s">
        <v>176</v>
      </c>
      <c r="AF974" s="81" t="str">
        <f t="shared" si="60"/>
        <v>Afridev Handpump</v>
      </c>
      <c r="AG974" s="72" t="s">
        <v>193</v>
      </c>
      <c r="AH974" s="72" t="s">
        <v>191</v>
      </c>
      <c r="AI974" s="72" t="s">
        <v>16432</v>
      </c>
      <c r="AL974" t="str">
        <f t="shared" si="61"/>
        <v>Protected</v>
      </c>
      <c r="AM974">
        <v>2016</v>
      </c>
      <c r="AN974" s="72" t="s">
        <v>191</v>
      </c>
      <c r="AQ974" t="str">
        <f t="shared" si="62"/>
        <v xml:space="preserve">Normal </v>
      </c>
      <c r="AR974" s="72" t="s">
        <v>191</v>
      </c>
      <c r="AS974">
        <v>3</v>
      </c>
      <c r="AT974">
        <v>7</v>
      </c>
      <c r="AU974" s="72" t="s">
        <v>195</v>
      </c>
      <c r="AV974" s="72" t="s">
        <v>194</v>
      </c>
      <c r="AY974" s="72" t="s">
        <v>191</v>
      </c>
      <c r="AZ974">
        <v>247</v>
      </c>
      <c r="BA974" s="72" t="s">
        <v>93</v>
      </c>
      <c r="BB974" s="72" t="s">
        <v>194</v>
      </c>
      <c r="BD974" s="72" t="s">
        <v>191</v>
      </c>
      <c r="BE974" s="73">
        <v>0.1</v>
      </c>
      <c r="BF974" s="72" t="s">
        <v>191</v>
      </c>
      <c r="BG974" s="72" t="s">
        <v>196</v>
      </c>
      <c r="BH974" s="72" t="s">
        <v>176</v>
      </c>
      <c r="BI974" s="81" t="str">
        <f t="shared" si="63"/>
        <v xml:space="preserve">Turbidity </v>
      </c>
      <c r="BJ974" s="72" t="s">
        <v>191</v>
      </c>
      <c r="BN974">
        <v>68</v>
      </c>
      <c r="BO974">
        <v>24</v>
      </c>
      <c r="BP974" s="72" t="s">
        <v>194</v>
      </c>
      <c r="BR974" s="72" t="s">
        <v>194</v>
      </c>
      <c r="BT974">
        <v>20</v>
      </c>
      <c r="BU974">
        <v>5</v>
      </c>
      <c r="BV974" s="72" t="s">
        <v>191</v>
      </c>
      <c r="BW974" s="72" t="s">
        <v>197</v>
      </c>
      <c r="BX974" t="s">
        <v>9179</v>
      </c>
    </row>
    <row r="975" spans="1:76" x14ac:dyDescent="0.45">
      <c r="A975" t="s">
        <v>9180</v>
      </c>
      <c r="B975" t="s">
        <v>176</v>
      </c>
      <c r="C975" t="s">
        <v>943</v>
      </c>
      <c r="D975" t="s">
        <v>9181</v>
      </c>
      <c r="E975" t="s">
        <v>9182</v>
      </c>
      <c r="F975" t="s">
        <v>4841</v>
      </c>
      <c r="G975">
        <v>9</v>
      </c>
      <c r="H975" s="72" t="s">
        <v>9183</v>
      </c>
      <c r="I975" s="72" t="s">
        <v>182</v>
      </c>
      <c r="J975" s="72" t="s">
        <v>183</v>
      </c>
      <c r="K975" s="72" t="s">
        <v>4744</v>
      </c>
      <c r="L975" s="72" t="s">
        <v>8843</v>
      </c>
      <c r="M975" s="72" t="s">
        <v>8843</v>
      </c>
      <c r="N975" s="72"/>
      <c r="O975" s="72"/>
      <c r="P975" s="72" t="s">
        <v>9184</v>
      </c>
      <c r="Q975" s="72" t="s">
        <v>9185</v>
      </c>
      <c r="R975" s="72" t="s">
        <v>6245</v>
      </c>
      <c r="S975" s="72" t="s">
        <v>9186</v>
      </c>
      <c r="T975" s="72" t="s">
        <v>9081</v>
      </c>
      <c r="U975" s="72" t="s">
        <v>251</v>
      </c>
      <c r="V975" s="72" t="s">
        <v>176</v>
      </c>
      <c r="W975">
        <v>320</v>
      </c>
      <c r="X975">
        <v>240</v>
      </c>
      <c r="Y975">
        <v>80</v>
      </c>
      <c r="Z975">
        <v>400</v>
      </c>
      <c r="AA975">
        <v>1200</v>
      </c>
      <c r="AB975">
        <v>400</v>
      </c>
      <c r="AC975" s="72" t="s">
        <v>191</v>
      </c>
      <c r="AD975" s="72" t="s">
        <v>192</v>
      </c>
      <c r="AE975" s="72" t="s">
        <v>176</v>
      </c>
      <c r="AF975" s="81" t="str">
        <f t="shared" si="60"/>
        <v>Afridev Handpump</v>
      </c>
      <c r="AG975" s="72" t="s">
        <v>193</v>
      </c>
      <c r="AH975" s="72" t="s">
        <v>191</v>
      </c>
      <c r="AI975" s="72" t="s">
        <v>16432</v>
      </c>
      <c r="AL975" t="str">
        <f t="shared" si="61"/>
        <v>Protected</v>
      </c>
      <c r="AM975">
        <v>2002</v>
      </c>
      <c r="AN975" s="72" t="s">
        <v>191</v>
      </c>
      <c r="AQ975" t="str">
        <f t="shared" si="62"/>
        <v xml:space="preserve">Poor </v>
      </c>
      <c r="AR975" s="72" t="s">
        <v>191</v>
      </c>
      <c r="AS975">
        <v>2</v>
      </c>
      <c r="AT975">
        <v>3</v>
      </c>
      <c r="AU975" s="72" t="s">
        <v>195</v>
      </c>
      <c r="AV975" s="72" t="s">
        <v>194</v>
      </c>
      <c r="AY975" s="72" t="s">
        <v>191</v>
      </c>
      <c r="AZ975">
        <v>138</v>
      </c>
      <c r="BA975" s="72" t="s">
        <v>93</v>
      </c>
      <c r="BB975" s="72" t="s">
        <v>194</v>
      </c>
      <c r="BD975" s="72" t="s">
        <v>191</v>
      </c>
      <c r="BE975" s="73">
        <v>0.22</v>
      </c>
      <c r="BF975" s="72" t="s">
        <v>191</v>
      </c>
      <c r="BG975" s="72" t="s">
        <v>196</v>
      </c>
      <c r="BH975" s="72" t="s">
        <v>176</v>
      </c>
      <c r="BI975" s="81" t="str">
        <f t="shared" si="63"/>
        <v xml:space="preserve">Turbidity </v>
      </c>
      <c r="BJ975" s="72" t="s">
        <v>191</v>
      </c>
      <c r="BN975">
        <v>120</v>
      </c>
      <c r="BO975">
        <v>24</v>
      </c>
      <c r="BP975" s="72" t="s">
        <v>194</v>
      </c>
      <c r="BR975" s="72" t="s">
        <v>194</v>
      </c>
      <c r="BT975">
        <v>20</v>
      </c>
      <c r="BU975">
        <v>5</v>
      </c>
      <c r="BV975" s="72" t="s">
        <v>191</v>
      </c>
      <c r="BW975" s="72" t="s">
        <v>227</v>
      </c>
      <c r="BX975" t="s">
        <v>9187</v>
      </c>
    </row>
    <row r="976" spans="1:76" x14ac:dyDescent="0.45">
      <c r="A976" t="s">
        <v>9188</v>
      </c>
      <c r="B976" t="s">
        <v>176</v>
      </c>
      <c r="C976" t="s">
        <v>216</v>
      </c>
      <c r="D976" t="s">
        <v>9189</v>
      </c>
      <c r="E976" t="s">
        <v>9190</v>
      </c>
      <c r="F976" t="s">
        <v>1372</v>
      </c>
      <c r="G976">
        <v>9</v>
      </c>
      <c r="H976" s="72" t="s">
        <v>8842</v>
      </c>
      <c r="I976" s="72" t="s">
        <v>182</v>
      </c>
      <c r="J976" s="72" t="s">
        <v>183</v>
      </c>
      <c r="K976" s="72" t="s">
        <v>825</v>
      </c>
      <c r="L976" s="72" t="s">
        <v>8891</v>
      </c>
      <c r="M976" s="72" t="s">
        <v>9191</v>
      </c>
      <c r="N976" s="72"/>
      <c r="O976" s="72"/>
      <c r="P976" s="72" t="s">
        <v>9192</v>
      </c>
      <c r="Q976" s="72" t="s">
        <v>9193</v>
      </c>
      <c r="R976" s="72" t="s">
        <v>4523</v>
      </c>
      <c r="S976" s="72" t="s">
        <v>9194</v>
      </c>
      <c r="T976" s="72" t="s">
        <v>9195</v>
      </c>
      <c r="U976" s="72" t="s">
        <v>226</v>
      </c>
      <c r="V976" s="72" t="s">
        <v>176</v>
      </c>
      <c r="W976">
        <v>96</v>
      </c>
      <c r="X976">
        <v>60</v>
      </c>
      <c r="Y976">
        <v>36</v>
      </c>
      <c r="Z976">
        <v>300</v>
      </c>
      <c r="AA976">
        <v>300</v>
      </c>
      <c r="AB976">
        <v>180</v>
      </c>
      <c r="AC976" s="72" t="s">
        <v>191</v>
      </c>
      <c r="AD976" s="72" t="s">
        <v>192</v>
      </c>
      <c r="AE976" s="72" t="s">
        <v>176</v>
      </c>
      <c r="AF976" s="81" t="str">
        <f t="shared" si="60"/>
        <v>Afridev Handpump</v>
      </c>
      <c r="AG976" s="72" t="s">
        <v>193</v>
      </c>
      <c r="AH976" s="72" t="s">
        <v>191</v>
      </c>
      <c r="AI976" s="72" t="s">
        <v>16432</v>
      </c>
      <c r="AL976" t="str">
        <f t="shared" si="61"/>
        <v>Protected</v>
      </c>
      <c r="AM976">
        <v>2007</v>
      </c>
      <c r="AN976" s="72" t="s">
        <v>191</v>
      </c>
      <c r="AQ976" t="str">
        <f t="shared" si="62"/>
        <v xml:space="preserve">Normal </v>
      </c>
      <c r="AR976" s="72" t="s">
        <v>191</v>
      </c>
      <c r="AS976">
        <v>4</v>
      </c>
      <c r="AT976">
        <v>7</v>
      </c>
      <c r="AU976" s="72" t="s">
        <v>195</v>
      </c>
      <c r="AV976" s="72" t="s">
        <v>194</v>
      </c>
      <c r="AY976" s="72" t="s">
        <v>191</v>
      </c>
      <c r="AZ976">
        <v>958</v>
      </c>
      <c r="BA976" s="72" t="s">
        <v>93</v>
      </c>
      <c r="BB976" s="72" t="s">
        <v>194</v>
      </c>
      <c r="BD976" s="72" t="s">
        <v>191</v>
      </c>
      <c r="BE976" s="73">
        <v>0.34</v>
      </c>
      <c r="BF976" s="72" t="s">
        <v>191</v>
      </c>
      <c r="BG976" s="72" t="s">
        <v>196</v>
      </c>
      <c r="BH976" s="72" t="s">
        <v>176</v>
      </c>
      <c r="BI976" s="81" t="str">
        <f t="shared" si="63"/>
        <v xml:space="preserve">Turbidity </v>
      </c>
      <c r="BJ976" s="72" t="s">
        <v>191</v>
      </c>
      <c r="BN976">
        <v>62</v>
      </c>
      <c r="BO976">
        <v>24</v>
      </c>
      <c r="BP976" s="72" t="s">
        <v>194</v>
      </c>
      <c r="BR976" s="72" t="s">
        <v>194</v>
      </c>
      <c r="BT976">
        <v>20</v>
      </c>
      <c r="BU976">
        <v>6</v>
      </c>
      <c r="BV976" s="72" t="s">
        <v>191</v>
      </c>
      <c r="BW976" s="72" t="s">
        <v>197</v>
      </c>
      <c r="BX976" t="s">
        <v>9196</v>
      </c>
    </row>
    <row r="977" spans="1:76" x14ac:dyDescent="0.45">
      <c r="A977" t="s">
        <v>9197</v>
      </c>
      <c r="B977" t="s">
        <v>176</v>
      </c>
      <c r="C977" t="s">
        <v>996</v>
      </c>
      <c r="D977" t="s">
        <v>9198</v>
      </c>
      <c r="E977" t="s">
        <v>9199</v>
      </c>
      <c r="F977" t="s">
        <v>3925</v>
      </c>
      <c r="G977">
        <v>9</v>
      </c>
      <c r="H977" s="72" t="s">
        <v>8842</v>
      </c>
      <c r="I977" s="72" t="s">
        <v>182</v>
      </c>
      <c r="J977" s="72" t="s">
        <v>183</v>
      </c>
      <c r="K977" s="72" t="s">
        <v>825</v>
      </c>
      <c r="L977" s="72" t="s">
        <v>9200</v>
      </c>
      <c r="M977" s="72" t="s">
        <v>9201</v>
      </c>
      <c r="N977" s="72"/>
      <c r="O977" s="72"/>
      <c r="P977" s="72" t="s">
        <v>9202</v>
      </c>
      <c r="Q977" s="72" t="s">
        <v>9203</v>
      </c>
      <c r="R977" s="72" t="s">
        <v>3718</v>
      </c>
      <c r="S977" s="72" t="s">
        <v>9204</v>
      </c>
      <c r="T977" s="72" t="s">
        <v>9205</v>
      </c>
      <c r="U977" s="72" t="s">
        <v>176</v>
      </c>
      <c r="V977" s="72" t="s">
        <v>2726</v>
      </c>
      <c r="W977">
        <v>105</v>
      </c>
      <c r="X977">
        <v>105</v>
      </c>
      <c r="Y977">
        <v>60</v>
      </c>
      <c r="Z977">
        <v>360</v>
      </c>
      <c r="AA977">
        <v>275</v>
      </c>
      <c r="AB977">
        <v>360</v>
      </c>
      <c r="AC977" s="72" t="s">
        <v>194</v>
      </c>
      <c r="AF977" s="81" t="str">
        <f t="shared" si="60"/>
        <v/>
      </c>
      <c r="AJ977" s="72" t="s">
        <v>867</v>
      </c>
      <c r="AK977" s="72" t="s">
        <v>176</v>
      </c>
      <c r="AL977" t="str">
        <f t="shared" si="61"/>
        <v>Unprotected well</v>
      </c>
      <c r="AQ977" t="str">
        <f t="shared" si="62"/>
        <v xml:space="preserve"> </v>
      </c>
      <c r="BE977"/>
      <c r="BI977" s="81" t="str">
        <f t="shared" si="63"/>
        <v xml:space="preserve"> </v>
      </c>
      <c r="BX977" t="s">
        <v>9206</v>
      </c>
    </row>
    <row r="978" spans="1:76" x14ac:dyDescent="0.45">
      <c r="A978" t="s">
        <v>9207</v>
      </c>
      <c r="B978" t="s">
        <v>176</v>
      </c>
      <c r="C978" t="s">
        <v>177</v>
      </c>
      <c r="D978" t="s">
        <v>9208</v>
      </c>
      <c r="E978" t="s">
        <v>9209</v>
      </c>
      <c r="F978" t="s">
        <v>9210</v>
      </c>
      <c r="G978">
        <v>9</v>
      </c>
      <c r="H978" s="72" t="s">
        <v>8842</v>
      </c>
      <c r="I978" s="72" t="s">
        <v>182</v>
      </c>
      <c r="J978" s="72" t="s">
        <v>183</v>
      </c>
      <c r="K978" s="72" t="s">
        <v>8280</v>
      </c>
      <c r="L978" s="72" t="s">
        <v>4842</v>
      </c>
      <c r="M978" s="72" t="s">
        <v>9211</v>
      </c>
      <c r="N978" s="72"/>
      <c r="O978" s="72"/>
      <c r="P978" s="72" t="s">
        <v>9212</v>
      </c>
      <c r="Q978" s="72" t="s">
        <v>9213</v>
      </c>
      <c r="R978" s="72" t="s">
        <v>620</v>
      </c>
      <c r="S978" s="72" t="s">
        <v>9214</v>
      </c>
      <c r="T978" s="72" t="s">
        <v>9215</v>
      </c>
      <c r="U978" s="72" t="s">
        <v>251</v>
      </c>
      <c r="V978" s="72" t="s">
        <v>176</v>
      </c>
      <c r="W978">
        <v>150</v>
      </c>
      <c r="X978">
        <v>150</v>
      </c>
      <c r="Y978">
        <v>0</v>
      </c>
      <c r="Z978">
        <v>750</v>
      </c>
      <c r="AA978">
        <v>750</v>
      </c>
      <c r="AB978">
        <v>0</v>
      </c>
      <c r="AC978" s="72" t="s">
        <v>191</v>
      </c>
      <c r="AD978" s="72" t="s">
        <v>192</v>
      </c>
      <c r="AE978" s="72" t="s">
        <v>176</v>
      </c>
      <c r="AF978" s="81" t="str">
        <f t="shared" si="60"/>
        <v>Afridev Handpump</v>
      </c>
      <c r="AG978" s="72" t="s">
        <v>193</v>
      </c>
      <c r="AH978" s="72" t="s">
        <v>191</v>
      </c>
      <c r="AI978" s="72" t="s">
        <v>16432</v>
      </c>
      <c r="AL978" t="str">
        <f t="shared" si="61"/>
        <v>Protected</v>
      </c>
      <c r="AM978">
        <v>1998</v>
      </c>
      <c r="AN978" s="72" t="s">
        <v>191</v>
      </c>
      <c r="AQ978" t="str">
        <f t="shared" si="62"/>
        <v xml:space="preserve">Normal </v>
      </c>
      <c r="AR978" s="72" t="s">
        <v>194</v>
      </c>
      <c r="AU978" s="72" t="s">
        <v>195</v>
      </c>
      <c r="AV978" s="72" t="s">
        <v>194</v>
      </c>
      <c r="AY978" s="72" t="s">
        <v>191</v>
      </c>
      <c r="AZ978">
        <v>459</v>
      </c>
      <c r="BA978" s="72" t="s">
        <v>93</v>
      </c>
      <c r="BB978" s="72" t="s">
        <v>194</v>
      </c>
      <c r="BD978" s="72" t="s">
        <v>191</v>
      </c>
      <c r="BE978" s="73">
        <v>0.04</v>
      </c>
      <c r="BF978" s="72" t="s">
        <v>191</v>
      </c>
      <c r="BG978" s="72" t="s">
        <v>196</v>
      </c>
      <c r="BH978" s="72" t="s">
        <v>176</v>
      </c>
      <c r="BI978" s="81" t="str">
        <f t="shared" si="63"/>
        <v xml:space="preserve">Turbidity </v>
      </c>
      <c r="BJ978" s="72" t="s">
        <v>191</v>
      </c>
      <c r="BN978">
        <v>85</v>
      </c>
      <c r="BO978">
        <v>24</v>
      </c>
      <c r="BP978" s="72" t="s">
        <v>194</v>
      </c>
      <c r="BR978" s="72" t="s">
        <v>194</v>
      </c>
      <c r="BT978">
        <v>40</v>
      </c>
      <c r="BU978">
        <v>5</v>
      </c>
      <c r="BV978" s="72" t="s">
        <v>191</v>
      </c>
      <c r="BW978" s="72" t="s">
        <v>197</v>
      </c>
      <c r="BX978" t="s">
        <v>9216</v>
      </c>
    </row>
    <row r="979" spans="1:76" x14ac:dyDescent="0.45">
      <c r="A979" t="s">
        <v>9217</v>
      </c>
      <c r="B979" t="s">
        <v>176</v>
      </c>
      <c r="C979" t="s">
        <v>230</v>
      </c>
      <c r="D979" t="s">
        <v>9218</v>
      </c>
      <c r="E979" t="s">
        <v>9219</v>
      </c>
      <c r="F979" t="s">
        <v>9220</v>
      </c>
      <c r="G979">
        <v>9</v>
      </c>
      <c r="H979" s="72" t="s">
        <v>8842</v>
      </c>
      <c r="I979" s="72" t="s">
        <v>182</v>
      </c>
      <c r="J979" s="72" t="s">
        <v>183</v>
      </c>
      <c r="K979" s="72" t="s">
        <v>825</v>
      </c>
      <c r="L979" s="72" t="s">
        <v>8891</v>
      </c>
      <c r="M979" s="72" t="s">
        <v>9167</v>
      </c>
      <c r="N979" s="72"/>
      <c r="O979" s="72"/>
      <c r="P979" s="72" t="s">
        <v>9221</v>
      </c>
      <c r="Q979" s="72" t="s">
        <v>9222</v>
      </c>
      <c r="R979" s="72" t="s">
        <v>4445</v>
      </c>
      <c r="S979" s="72" t="s">
        <v>9223</v>
      </c>
      <c r="T979" s="72" t="s">
        <v>9224</v>
      </c>
      <c r="U979" s="72" t="s">
        <v>190</v>
      </c>
      <c r="V979" s="72" t="s">
        <v>176</v>
      </c>
      <c r="W979">
        <v>132</v>
      </c>
      <c r="X979">
        <v>132</v>
      </c>
      <c r="Y979">
        <v>0</v>
      </c>
      <c r="Z979">
        <v>660</v>
      </c>
      <c r="AA979">
        <v>660</v>
      </c>
      <c r="AB979">
        <v>0</v>
      </c>
      <c r="AC979" s="72" t="s">
        <v>191</v>
      </c>
      <c r="AD979" s="72" t="s">
        <v>192</v>
      </c>
      <c r="AE979" s="72" t="s">
        <v>176</v>
      </c>
      <c r="AF979" s="81" t="str">
        <f t="shared" si="60"/>
        <v>Afridev Handpump</v>
      </c>
      <c r="AG979" s="72" t="s">
        <v>193</v>
      </c>
      <c r="AH979" s="72" t="s">
        <v>191</v>
      </c>
      <c r="AI979" s="72" t="s">
        <v>16432</v>
      </c>
      <c r="AL979" t="str">
        <f t="shared" si="61"/>
        <v>Protected</v>
      </c>
      <c r="AM979">
        <v>2003</v>
      </c>
      <c r="AN979" s="72" t="s">
        <v>191</v>
      </c>
      <c r="AQ979" t="str">
        <f t="shared" si="62"/>
        <v xml:space="preserve">Poor </v>
      </c>
      <c r="AR979" s="72" t="s">
        <v>191</v>
      </c>
      <c r="AS979">
        <v>2</v>
      </c>
      <c r="AT979">
        <v>2</v>
      </c>
      <c r="AU979" s="72" t="s">
        <v>195</v>
      </c>
      <c r="AV979" s="72" t="s">
        <v>194</v>
      </c>
      <c r="AY979" s="72" t="s">
        <v>191</v>
      </c>
      <c r="AZ979">
        <v>1769</v>
      </c>
      <c r="BA979" s="72" t="s">
        <v>93</v>
      </c>
      <c r="BB979" s="72" t="s">
        <v>194</v>
      </c>
      <c r="BD979" s="72" t="s">
        <v>191</v>
      </c>
      <c r="BE979" s="73">
        <v>0.21</v>
      </c>
      <c r="BF979" s="72" t="s">
        <v>191</v>
      </c>
      <c r="BG979" s="72" t="s">
        <v>196</v>
      </c>
      <c r="BH979" s="72" t="s">
        <v>176</v>
      </c>
      <c r="BI979" s="81" t="str">
        <f t="shared" si="63"/>
        <v xml:space="preserve">Turbidity </v>
      </c>
      <c r="BJ979" s="72" t="s">
        <v>191</v>
      </c>
      <c r="BN979">
        <v>98</v>
      </c>
      <c r="BO979">
        <v>24</v>
      </c>
      <c r="BP979" s="72" t="s">
        <v>194</v>
      </c>
      <c r="BR979" s="72" t="s">
        <v>194</v>
      </c>
      <c r="BT979">
        <v>40</v>
      </c>
      <c r="BU979">
        <v>8</v>
      </c>
      <c r="BV979" s="72" t="s">
        <v>191</v>
      </c>
      <c r="BW979" s="72" t="s">
        <v>227</v>
      </c>
      <c r="BX979" t="s">
        <v>9225</v>
      </c>
    </row>
    <row r="980" spans="1:76" x14ac:dyDescent="0.45">
      <c r="A980" t="s">
        <v>9226</v>
      </c>
      <c r="B980" t="s">
        <v>176</v>
      </c>
      <c r="C980" t="s">
        <v>996</v>
      </c>
      <c r="D980" t="s">
        <v>9227</v>
      </c>
      <c r="E980" t="s">
        <v>9228</v>
      </c>
      <c r="F980" t="s">
        <v>9229</v>
      </c>
      <c r="G980">
        <v>9</v>
      </c>
      <c r="H980" s="72" t="s">
        <v>8842</v>
      </c>
      <c r="I980" s="72" t="s">
        <v>182</v>
      </c>
      <c r="J980" s="72" t="s">
        <v>183</v>
      </c>
      <c r="K980" s="72" t="s">
        <v>825</v>
      </c>
      <c r="L980" s="72" t="s">
        <v>9200</v>
      </c>
      <c r="M980" s="72" t="s">
        <v>9201</v>
      </c>
      <c r="N980" s="72"/>
      <c r="O980" s="72"/>
      <c r="P980" s="72" t="s">
        <v>9230</v>
      </c>
      <c r="Q980" s="72" t="s">
        <v>9231</v>
      </c>
      <c r="R980" s="72" t="s">
        <v>3250</v>
      </c>
      <c r="S980" s="72" t="s">
        <v>9232</v>
      </c>
      <c r="T980" s="72" t="s">
        <v>9233</v>
      </c>
      <c r="U980" s="72" t="s">
        <v>251</v>
      </c>
      <c r="V980" s="72" t="s">
        <v>176</v>
      </c>
      <c r="W980">
        <v>120</v>
      </c>
      <c r="X980">
        <v>120</v>
      </c>
      <c r="Y980">
        <v>0</v>
      </c>
      <c r="Z980">
        <v>120</v>
      </c>
      <c r="AA980">
        <v>720</v>
      </c>
      <c r="AB980">
        <v>0</v>
      </c>
      <c r="AC980" s="72" t="s">
        <v>191</v>
      </c>
      <c r="AD980" s="72" t="s">
        <v>192</v>
      </c>
      <c r="AE980" s="72" t="s">
        <v>176</v>
      </c>
      <c r="AF980" s="81" t="str">
        <f t="shared" si="60"/>
        <v>Afridev Handpump</v>
      </c>
      <c r="AG980" s="72" t="s">
        <v>193</v>
      </c>
      <c r="AH980" s="72" t="s">
        <v>191</v>
      </c>
      <c r="AI980" s="72" t="s">
        <v>16432</v>
      </c>
      <c r="AL980" t="str">
        <f t="shared" si="61"/>
        <v>Protected</v>
      </c>
      <c r="AM980">
        <v>2000</v>
      </c>
      <c r="AN980" s="72" t="s">
        <v>191</v>
      </c>
      <c r="AQ980" t="str">
        <f t="shared" si="62"/>
        <v xml:space="preserve">Normal </v>
      </c>
      <c r="AR980" s="72" t="s">
        <v>194</v>
      </c>
      <c r="AU980" s="72" t="s">
        <v>195</v>
      </c>
      <c r="AV980" s="72" t="s">
        <v>194</v>
      </c>
      <c r="AY980" s="72" t="s">
        <v>191</v>
      </c>
      <c r="AZ980">
        <v>727</v>
      </c>
      <c r="BA980" s="72" t="s">
        <v>93</v>
      </c>
      <c r="BB980" s="72" t="s">
        <v>194</v>
      </c>
      <c r="BD980" s="72" t="s">
        <v>191</v>
      </c>
      <c r="BE980" s="73">
        <v>0.12</v>
      </c>
      <c r="BF980" s="72" t="s">
        <v>194</v>
      </c>
      <c r="BG980" s="80" t="s">
        <v>196</v>
      </c>
      <c r="BI980" s="81" t="str">
        <f t="shared" si="63"/>
        <v xml:space="preserve">Turbidity </v>
      </c>
      <c r="BN980">
        <v>55</v>
      </c>
      <c r="BO980">
        <v>24</v>
      </c>
      <c r="BP980" s="72" t="s">
        <v>194</v>
      </c>
      <c r="BR980" s="72" t="s">
        <v>194</v>
      </c>
      <c r="BT980">
        <v>20</v>
      </c>
      <c r="BU980">
        <v>10</v>
      </c>
      <c r="BV980" s="72" t="s">
        <v>194</v>
      </c>
      <c r="BW980" s="72" t="s">
        <v>197</v>
      </c>
      <c r="BX980" t="s">
        <v>9234</v>
      </c>
    </row>
    <row r="981" spans="1:76" x14ac:dyDescent="0.45">
      <c r="A981" t="s">
        <v>9235</v>
      </c>
      <c r="B981" t="s">
        <v>176</v>
      </c>
      <c r="C981" t="s">
        <v>736</v>
      </c>
      <c r="D981" t="s">
        <v>9236</v>
      </c>
      <c r="E981" t="s">
        <v>9237</v>
      </c>
      <c r="F981" t="s">
        <v>6703</v>
      </c>
      <c r="G981">
        <v>9</v>
      </c>
      <c r="H981" s="72" t="s">
        <v>8842</v>
      </c>
      <c r="I981" s="72" t="s">
        <v>182</v>
      </c>
      <c r="J981" s="72" t="s">
        <v>183</v>
      </c>
      <c r="K981" s="72" t="s">
        <v>4744</v>
      </c>
      <c r="L981" s="72" t="s">
        <v>2808</v>
      </c>
      <c r="M981" s="72" t="s">
        <v>8854</v>
      </c>
      <c r="N981" s="72"/>
      <c r="O981" s="72"/>
      <c r="P981" s="72" t="s">
        <v>9238</v>
      </c>
      <c r="Q981" s="72" t="s">
        <v>9239</v>
      </c>
      <c r="R981" s="72" t="s">
        <v>9240</v>
      </c>
      <c r="S981" s="72" t="s">
        <v>9241</v>
      </c>
      <c r="T981" s="72" t="s">
        <v>9242</v>
      </c>
      <c r="U981" s="72" t="s">
        <v>176</v>
      </c>
      <c r="V981" s="72" t="s">
        <v>2726</v>
      </c>
      <c r="W981">
        <v>367</v>
      </c>
      <c r="X981">
        <v>200</v>
      </c>
      <c r="Y981">
        <v>167</v>
      </c>
      <c r="Z981">
        <v>160</v>
      </c>
      <c r="AA981">
        <v>1000</v>
      </c>
      <c r="AB981">
        <v>835</v>
      </c>
      <c r="AC981" s="72" t="s">
        <v>194</v>
      </c>
      <c r="AF981" s="81" t="str">
        <f t="shared" si="60"/>
        <v/>
      </c>
      <c r="AJ981" s="72" t="s">
        <v>867</v>
      </c>
      <c r="AK981" s="72" t="s">
        <v>176</v>
      </c>
      <c r="AL981" t="str">
        <f t="shared" si="61"/>
        <v>Unprotected well</v>
      </c>
      <c r="AQ981" t="str">
        <f t="shared" si="62"/>
        <v xml:space="preserve"> </v>
      </c>
      <c r="BE981"/>
      <c r="BI981" s="81" t="str">
        <f t="shared" si="63"/>
        <v xml:space="preserve"> </v>
      </c>
      <c r="BX981" t="s">
        <v>9243</v>
      </c>
    </row>
    <row r="982" spans="1:76" x14ac:dyDescent="0.45">
      <c r="A982" t="s">
        <v>9244</v>
      </c>
      <c r="B982" t="s">
        <v>176</v>
      </c>
      <c r="C982" t="s">
        <v>736</v>
      </c>
      <c r="D982" t="s">
        <v>9245</v>
      </c>
      <c r="E982" t="s">
        <v>9246</v>
      </c>
      <c r="F982" t="s">
        <v>5745</v>
      </c>
      <c r="G982">
        <v>9</v>
      </c>
      <c r="H982" s="72" t="s">
        <v>8842</v>
      </c>
      <c r="I982" s="72" t="s">
        <v>182</v>
      </c>
      <c r="J982" s="72" t="s">
        <v>183</v>
      </c>
      <c r="K982" s="72" t="s">
        <v>4744</v>
      </c>
      <c r="L982" s="72" t="s">
        <v>2808</v>
      </c>
      <c r="M982" s="72" t="s">
        <v>8854</v>
      </c>
      <c r="N982" s="72"/>
      <c r="O982" s="72"/>
      <c r="P982" s="72" t="s">
        <v>9247</v>
      </c>
      <c r="Q982" s="72" t="s">
        <v>9248</v>
      </c>
      <c r="R982" s="72" t="s">
        <v>4416</v>
      </c>
      <c r="S982" s="72" t="s">
        <v>9249</v>
      </c>
      <c r="T982" s="72" t="s">
        <v>9250</v>
      </c>
      <c r="U982" s="72" t="s">
        <v>226</v>
      </c>
      <c r="V982" s="72" t="s">
        <v>176</v>
      </c>
      <c r="W982">
        <v>367</v>
      </c>
      <c r="X982">
        <v>200</v>
      </c>
      <c r="Y982">
        <v>167</v>
      </c>
      <c r="Z982">
        <v>450</v>
      </c>
      <c r="AA982">
        <v>1000</v>
      </c>
      <c r="AB982">
        <v>835</v>
      </c>
      <c r="AC982" s="72" t="s">
        <v>191</v>
      </c>
      <c r="AD982" s="72" t="s">
        <v>192</v>
      </c>
      <c r="AE982" s="72" t="s">
        <v>176</v>
      </c>
      <c r="AF982" s="81" t="str">
        <f t="shared" si="60"/>
        <v>Afridev Handpump</v>
      </c>
      <c r="AG982" s="72" t="s">
        <v>193</v>
      </c>
      <c r="AH982" s="72" t="s">
        <v>191</v>
      </c>
      <c r="AI982" s="72" t="s">
        <v>16432</v>
      </c>
      <c r="AL982" t="str">
        <f t="shared" si="61"/>
        <v>Protected</v>
      </c>
      <c r="AM982">
        <v>2019</v>
      </c>
      <c r="AN982" s="72" t="s">
        <v>191</v>
      </c>
      <c r="AQ982" t="str">
        <f t="shared" si="62"/>
        <v xml:space="preserve">Normal </v>
      </c>
      <c r="AR982" s="72" t="s">
        <v>194</v>
      </c>
      <c r="AU982" s="72" t="s">
        <v>195</v>
      </c>
      <c r="AV982" s="72" t="s">
        <v>194</v>
      </c>
      <c r="AY982" s="72" t="s">
        <v>191</v>
      </c>
      <c r="AZ982">
        <v>545</v>
      </c>
      <c r="BA982" s="72" t="s">
        <v>93</v>
      </c>
      <c r="BB982" s="72" t="s">
        <v>194</v>
      </c>
      <c r="BD982" s="72" t="s">
        <v>191</v>
      </c>
      <c r="BE982" s="73">
        <v>0.81</v>
      </c>
      <c r="BF982" s="72" t="s">
        <v>191</v>
      </c>
      <c r="BG982" s="72" t="s">
        <v>196</v>
      </c>
      <c r="BH982" s="72" t="s">
        <v>176</v>
      </c>
      <c r="BI982" s="81" t="str">
        <f t="shared" si="63"/>
        <v xml:space="preserve">Turbidity </v>
      </c>
      <c r="BJ982" s="72" t="s">
        <v>191</v>
      </c>
      <c r="BN982">
        <v>47</v>
      </c>
      <c r="BO982">
        <v>24</v>
      </c>
      <c r="BP982" s="72" t="s">
        <v>194</v>
      </c>
      <c r="BR982" s="72" t="s">
        <v>194</v>
      </c>
      <c r="BT982">
        <v>40</v>
      </c>
      <c r="BU982">
        <v>180</v>
      </c>
      <c r="BV982" s="72" t="s">
        <v>191</v>
      </c>
      <c r="BW982" s="72" t="s">
        <v>197</v>
      </c>
      <c r="BX982" t="s">
        <v>9251</v>
      </c>
    </row>
    <row r="983" spans="1:76" x14ac:dyDescent="0.45">
      <c r="A983" t="s">
        <v>9252</v>
      </c>
      <c r="B983" t="s">
        <v>176</v>
      </c>
      <c r="C983" t="s">
        <v>736</v>
      </c>
      <c r="D983" t="s">
        <v>9253</v>
      </c>
      <c r="E983" t="s">
        <v>9254</v>
      </c>
      <c r="F983" t="s">
        <v>7538</v>
      </c>
      <c r="G983">
        <v>9</v>
      </c>
      <c r="H983" s="72" t="s">
        <v>8842</v>
      </c>
      <c r="I983" s="72" t="s">
        <v>182</v>
      </c>
      <c r="J983" s="72" t="s">
        <v>183</v>
      </c>
      <c r="K983" s="72" t="s">
        <v>4744</v>
      </c>
      <c r="L983" s="72" t="s">
        <v>2808</v>
      </c>
      <c r="M983" s="72" t="s">
        <v>8969</v>
      </c>
      <c r="N983" s="72"/>
      <c r="O983" s="72"/>
      <c r="P983" s="72" t="s">
        <v>9255</v>
      </c>
      <c r="Q983" s="72" t="s">
        <v>9256</v>
      </c>
      <c r="R983" s="72" t="s">
        <v>334</v>
      </c>
      <c r="S983" s="72" t="s">
        <v>9257</v>
      </c>
      <c r="T983" s="72" t="s">
        <v>9258</v>
      </c>
      <c r="U983" s="72" t="s">
        <v>381</v>
      </c>
      <c r="V983" s="72" t="s">
        <v>176</v>
      </c>
      <c r="W983">
        <v>104</v>
      </c>
      <c r="X983">
        <v>86</v>
      </c>
      <c r="Y983">
        <v>18</v>
      </c>
      <c r="Z983">
        <v>245</v>
      </c>
      <c r="AA983">
        <v>430</v>
      </c>
      <c r="AB983">
        <v>245</v>
      </c>
      <c r="AC983" s="72" t="s">
        <v>194</v>
      </c>
      <c r="AF983" s="81" t="str">
        <f t="shared" si="60"/>
        <v/>
      </c>
      <c r="AJ983" s="72" t="s">
        <v>867</v>
      </c>
      <c r="AK983" s="72" t="s">
        <v>176</v>
      </c>
      <c r="AL983" t="str">
        <f t="shared" si="61"/>
        <v>Unprotected well</v>
      </c>
      <c r="AQ983" t="str">
        <f t="shared" si="62"/>
        <v xml:space="preserve"> </v>
      </c>
      <c r="BE983"/>
      <c r="BI983" s="81" t="str">
        <f t="shared" si="63"/>
        <v xml:space="preserve"> </v>
      </c>
      <c r="BX983" t="s">
        <v>9259</v>
      </c>
    </row>
    <row r="984" spans="1:76" x14ac:dyDescent="0.45">
      <c r="A984" t="s">
        <v>9260</v>
      </c>
      <c r="B984" t="s">
        <v>176</v>
      </c>
      <c r="C984" t="s">
        <v>177</v>
      </c>
      <c r="D984" t="s">
        <v>9261</v>
      </c>
      <c r="E984" t="s">
        <v>9262</v>
      </c>
      <c r="F984" t="s">
        <v>1131</v>
      </c>
      <c r="G984">
        <v>9</v>
      </c>
      <c r="H984" s="72" t="s">
        <v>8842</v>
      </c>
      <c r="I984" s="72" t="s">
        <v>182</v>
      </c>
      <c r="J984" s="72" t="s">
        <v>183</v>
      </c>
      <c r="K984" s="72" t="s">
        <v>8280</v>
      </c>
      <c r="L984" s="72" t="s">
        <v>4842</v>
      </c>
      <c r="M984" s="72" t="s">
        <v>9263</v>
      </c>
      <c r="N984" s="72"/>
      <c r="O984" s="72"/>
      <c r="P984" s="72" t="s">
        <v>9264</v>
      </c>
      <c r="Q984" s="72" t="s">
        <v>9265</v>
      </c>
      <c r="R984" s="72" t="s">
        <v>2099</v>
      </c>
      <c r="S984" s="72" t="s">
        <v>9266</v>
      </c>
      <c r="T984" s="72" t="s">
        <v>9267</v>
      </c>
      <c r="U984" s="72" t="s">
        <v>226</v>
      </c>
      <c r="V984" s="72" t="s">
        <v>176</v>
      </c>
      <c r="W984">
        <v>225</v>
      </c>
      <c r="X984">
        <v>225</v>
      </c>
      <c r="Y984">
        <v>0</v>
      </c>
      <c r="Z984">
        <v>500</v>
      </c>
      <c r="AA984">
        <v>500</v>
      </c>
      <c r="AB984">
        <v>0</v>
      </c>
      <c r="AC984" s="72" t="s">
        <v>191</v>
      </c>
      <c r="AD984" s="72" t="s">
        <v>192</v>
      </c>
      <c r="AE984" s="72" t="s">
        <v>176</v>
      </c>
      <c r="AF984" s="81" t="str">
        <f t="shared" si="60"/>
        <v>Afridev Handpump</v>
      </c>
      <c r="AG984" s="72" t="s">
        <v>193</v>
      </c>
      <c r="AH984" s="72" t="s">
        <v>191</v>
      </c>
      <c r="AI984" s="72" t="s">
        <v>16432</v>
      </c>
      <c r="AL984" t="str">
        <f t="shared" si="61"/>
        <v>Protected</v>
      </c>
      <c r="AM984">
        <v>2014</v>
      </c>
      <c r="AN984" s="72" t="s">
        <v>191</v>
      </c>
      <c r="AQ984" t="str">
        <f t="shared" si="62"/>
        <v xml:space="preserve">Normal </v>
      </c>
      <c r="AR984" s="72" t="s">
        <v>194</v>
      </c>
      <c r="AU984" s="72" t="s">
        <v>195</v>
      </c>
      <c r="AV984" s="72" t="s">
        <v>194</v>
      </c>
      <c r="AY984" s="72" t="s">
        <v>191</v>
      </c>
      <c r="AZ984">
        <v>460</v>
      </c>
      <c r="BA984" s="72" t="s">
        <v>93</v>
      </c>
      <c r="BB984" s="72" t="s">
        <v>194</v>
      </c>
      <c r="BD984" s="72" t="s">
        <v>191</v>
      </c>
      <c r="BE984" s="73">
        <v>0.02</v>
      </c>
      <c r="BF984" s="72" t="s">
        <v>191</v>
      </c>
      <c r="BG984" s="72" t="s">
        <v>196</v>
      </c>
      <c r="BH984" s="72" t="s">
        <v>176</v>
      </c>
      <c r="BI984" s="81" t="str">
        <f t="shared" si="63"/>
        <v xml:space="preserve">Turbidity </v>
      </c>
      <c r="BJ984" s="72" t="s">
        <v>191</v>
      </c>
      <c r="BN984">
        <v>64</v>
      </c>
      <c r="BO984">
        <v>24</v>
      </c>
      <c r="BP984" s="72" t="s">
        <v>194</v>
      </c>
      <c r="BR984" s="72" t="s">
        <v>194</v>
      </c>
      <c r="BT984">
        <v>20</v>
      </c>
      <c r="BU984">
        <v>4</v>
      </c>
      <c r="BV984" s="72" t="s">
        <v>191</v>
      </c>
      <c r="BW984" s="72" t="s">
        <v>197</v>
      </c>
      <c r="BX984" t="s">
        <v>9268</v>
      </c>
    </row>
    <row r="985" spans="1:76" x14ac:dyDescent="0.45">
      <c r="A985" t="s">
        <v>9269</v>
      </c>
      <c r="B985" t="s">
        <v>176</v>
      </c>
      <c r="C985" t="s">
        <v>216</v>
      </c>
      <c r="D985" t="s">
        <v>9270</v>
      </c>
      <c r="E985" t="s">
        <v>9271</v>
      </c>
      <c r="F985" t="s">
        <v>5531</v>
      </c>
      <c r="G985">
        <v>9</v>
      </c>
      <c r="H985" s="72" t="s">
        <v>8842</v>
      </c>
      <c r="I985" s="72" t="s">
        <v>182</v>
      </c>
      <c r="J985" s="72" t="s">
        <v>183</v>
      </c>
      <c r="K985" s="72" t="s">
        <v>825</v>
      </c>
      <c r="L985" s="72" t="s">
        <v>8891</v>
      </c>
      <c r="M985" s="72" t="s">
        <v>8891</v>
      </c>
      <c r="N985" s="72"/>
      <c r="O985" s="72"/>
      <c r="P985" s="72" t="s">
        <v>9272</v>
      </c>
      <c r="Q985" s="72" t="s">
        <v>9273</v>
      </c>
      <c r="R985" s="72" t="s">
        <v>6569</v>
      </c>
      <c r="S985" s="72" t="s">
        <v>9274</v>
      </c>
      <c r="T985" s="72" t="s">
        <v>9275</v>
      </c>
      <c r="U985" s="72" t="s">
        <v>251</v>
      </c>
      <c r="V985" s="72" t="s">
        <v>176</v>
      </c>
      <c r="W985">
        <v>98</v>
      </c>
      <c r="X985">
        <v>98</v>
      </c>
      <c r="Y985">
        <v>0</v>
      </c>
      <c r="Z985">
        <v>500</v>
      </c>
      <c r="AA985">
        <v>500</v>
      </c>
      <c r="AB985">
        <v>0</v>
      </c>
      <c r="AC985" s="72" t="s">
        <v>191</v>
      </c>
      <c r="AD985" s="72" t="s">
        <v>192</v>
      </c>
      <c r="AE985" s="72" t="s">
        <v>176</v>
      </c>
      <c r="AF985" s="81" t="str">
        <f t="shared" si="60"/>
        <v>Afridev Handpump</v>
      </c>
      <c r="AG985" s="72" t="s">
        <v>193</v>
      </c>
      <c r="AH985" s="72" t="s">
        <v>191</v>
      </c>
      <c r="AI985" s="72" t="s">
        <v>16432</v>
      </c>
      <c r="AL985" t="str">
        <f t="shared" si="61"/>
        <v>Protected</v>
      </c>
      <c r="AM985">
        <v>1999</v>
      </c>
      <c r="AN985" s="72" t="s">
        <v>191</v>
      </c>
      <c r="AQ985" t="str">
        <f t="shared" si="62"/>
        <v xml:space="preserve">Normal </v>
      </c>
      <c r="AR985" s="72" t="s">
        <v>194</v>
      </c>
      <c r="AU985" s="72" t="s">
        <v>195</v>
      </c>
      <c r="AV985" s="72" t="s">
        <v>194</v>
      </c>
      <c r="AY985" s="72" t="s">
        <v>191</v>
      </c>
      <c r="AZ985">
        <v>959</v>
      </c>
      <c r="BA985" s="72" t="s">
        <v>93</v>
      </c>
      <c r="BB985" s="72" t="s">
        <v>194</v>
      </c>
      <c r="BD985" s="72" t="s">
        <v>191</v>
      </c>
      <c r="BE985" s="73">
        <v>0.17</v>
      </c>
      <c r="BF985" s="72" t="s">
        <v>191</v>
      </c>
      <c r="BG985" s="72" t="s">
        <v>196</v>
      </c>
      <c r="BH985" s="72" t="s">
        <v>176</v>
      </c>
      <c r="BI985" s="81" t="str">
        <f t="shared" si="63"/>
        <v xml:space="preserve">Turbidity </v>
      </c>
      <c r="BJ985" s="72" t="s">
        <v>191</v>
      </c>
      <c r="BN985">
        <v>73</v>
      </c>
      <c r="BO985">
        <v>24</v>
      </c>
      <c r="BP985" s="72" t="s">
        <v>194</v>
      </c>
      <c r="BR985" s="72" t="s">
        <v>194</v>
      </c>
      <c r="BT985">
        <v>20</v>
      </c>
      <c r="BU985">
        <v>6</v>
      </c>
      <c r="BV985" s="72" t="s">
        <v>191</v>
      </c>
      <c r="BW985" s="72" t="s">
        <v>197</v>
      </c>
      <c r="BX985" t="s">
        <v>9276</v>
      </c>
    </row>
    <row r="986" spans="1:76" x14ac:dyDescent="0.45">
      <c r="A986" t="s">
        <v>9277</v>
      </c>
      <c r="B986" t="s">
        <v>176</v>
      </c>
      <c r="C986" t="s">
        <v>200</v>
      </c>
      <c r="D986" t="s">
        <v>9278</v>
      </c>
      <c r="E986" t="s">
        <v>9279</v>
      </c>
      <c r="F986" t="s">
        <v>9280</v>
      </c>
      <c r="G986">
        <v>9</v>
      </c>
      <c r="H986" s="72" t="s">
        <v>7772</v>
      </c>
      <c r="I986" s="72" t="s">
        <v>182</v>
      </c>
      <c r="J986" s="72" t="s">
        <v>183</v>
      </c>
      <c r="K986" s="72" t="s">
        <v>4888</v>
      </c>
      <c r="L986" s="72" t="s">
        <v>4888</v>
      </c>
      <c r="M986" s="72" t="s">
        <v>4888</v>
      </c>
      <c r="N986" s="72"/>
      <c r="O986" s="72"/>
      <c r="P986" s="72" t="s">
        <v>9281</v>
      </c>
      <c r="Q986" s="72" t="s">
        <v>9282</v>
      </c>
      <c r="R986" s="72" t="s">
        <v>9283</v>
      </c>
      <c r="S986" s="72" t="s">
        <v>9284</v>
      </c>
      <c r="T986" s="72" t="s">
        <v>9285</v>
      </c>
      <c r="U986" s="72" t="s">
        <v>478</v>
      </c>
      <c r="V986" s="72" t="s">
        <v>176</v>
      </c>
      <c r="W986">
        <v>380</v>
      </c>
      <c r="X986">
        <v>380</v>
      </c>
      <c r="Y986">
        <v>0</v>
      </c>
      <c r="Z986">
        <v>820</v>
      </c>
      <c r="AA986">
        <v>820</v>
      </c>
      <c r="AB986">
        <v>0</v>
      </c>
      <c r="AC986" s="72" t="s">
        <v>191</v>
      </c>
      <c r="AD986" s="72" t="s">
        <v>192</v>
      </c>
      <c r="AE986" s="72" t="s">
        <v>176</v>
      </c>
      <c r="AF986" s="81" t="str">
        <f t="shared" si="60"/>
        <v>Afridev Handpump</v>
      </c>
      <c r="AG986" s="72" t="s">
        <v>193</v>
      </c>
      <c r="AH986" s="72" t="s">
        <v>191</v>
      </c>
      <c r="AI986" s="72" t="s">
        <v>16432</v>
      </c>
      <c r="AL986" t="str">
        <f t="shared" si="61"/>
        <v>Protected</v>
      </c>
      <c r="AM986">
        <v>1995</v>
      </c>
      <c r="AN986" s="72" t="s">
        <v>194</v>
      </c>
      <c r="AO986" s="72" t="s">
        <v>549</v>
      </c>
      <c r="AP986" s="72" t="s">
        <v>176</v>
      </c>
      <c r="AQ986" t="str">
        <f t="shared" si="62"/>
        <v>Does not function Non functioning water point</v>
      </c>
      <c r="AR986" s="72" t="s">
        <v>194</v>
      </c>
      <c r="AU986" s="72" t="s">
        <v>194</v>
      </c>
      <c r="AV986" s="72" t="s">
        <v>194</v>
      </c>
      <c r="AY986" s="72" t="s">
        <v>194</v>
      </c>
      <c r="BB986" s="72" t="s">
        <v>194</v>
      </c>
      <c r="BD986" s="72" t="s">
        <v>194</v>
      </c>
      <c r="BE986"/>
      <c r="BF986" s="72" t="s">
        <v>194</v>
      </c>
      <c r="BG986" s="80" t="s">
        <v>196</v>
      </c>
      <c r="BI986" s="81" t="str">
        <f t="shared" si="63"/>
        <v xml:space="preserve">Turbidity </v>
      </c>
      <c r="BN986">
        <v>0</v>
      </c>
      <c r="BO986">
        <v>0</v>
      </c>
      <c r="BP986" s="72" t="s">
        <v>194</v>
      </c>
      <c r="BR986" s="72" t="s">
        <v>194</v>
      </c>
      <c r="BT986">
        <v>0</v>
      </c>
      <c r="BU986">
        <v>0</v>
      </c>
      <c r="BV986" s="72" t="s">
        <v>194</v>
      </c>
      <c r="BW986" s="72" t="s">
        <v>550</v>
      </c>
      <c r="BX986" t="s">
        <v>9286</v>
      </c>
    </row>
    <row r="987" spans="1:76" x14ac:dyDescent="0.45">
      <c r="A987" t="s">
        <v>9287</v>
      </c>
      <c r="B987" t="s">
        <v>176</v>
      </c>
      <c r="C987" t="s">
        <v>200</v>
      </c>
      <c r="D987" t="s">
        <v>9288</v>
      </c>
      <c r="E987" t="s">
        <v>9289</v>
      </c>
      <c r="F987" t="s">
        <v>5270</v>
      </c>
      <c r="G987">
        <v>9</v>
      </c>
      <c r="H987" s="72" t="s">
        <v>7772</v>
      </c>
      <c r="I987" s="72" t="s">
        <v>182</v>
      </c>
      <c r="J987" s="72" t="s">
        <v>183</v>
      </c>
      <c r="K987" s="72" t="s">
        <v>4888</v>
      </c>
      <c r="L987" s="72" t="s">
        <v>7710</v>
      </c>
      <c r="M987" s="72" t="s">
        <v>8629</v>
      </c>
      <c r="N987" s="72"/>
      <c r="O987" s="72"/>
      <c r="P987" s="72" t="s">
        <v>9290</v>
      </c>
      <c r="Q987" s="72" t="s">
        <v>9291</v>
      </c>
      <c r="R987" s="72" t="s">
        <v>2428</v>
      </c>
      <c r="S987" s="72" t="s">
        <v>9292</v>
      </c>
      <c r="T987" s="72" t="s">
        <v>8633</v>
      </c>
      <c r="U987" s="72" t="s">
        <v>478</v>
      </c>
      <c r="V987" s="72" t="s">
        <v>176</v>
      </c>
      <c r="W987">
        <v>51</v>
      </c>
      <c r="X987">
        <v>51</v>
      </c>
      <c r="Y987">
        <v>0</v>
      </c>
      <c r="Z987">
        <v>210</v>
      </c>
      <c r="AA987">
        <v>210</v>
      </c>
      <c r="AB987">
        <v>0</v>
      </c>
      <c r="AC987" s="72" t="s">
        <v>191</v>
      </c>
      <c r="AD987" s="72" t="s">
        <v>192</v>
      </c>
      <c r="AE987" s="72" t="s">
        <v>176</v>
      </c>
      <c r="AF987" s="81" t="str">
        <f t="shared" si="60"/>
        <v>Afridev Handpump</v>
      </c>
      <c r="AG987" s="72" t="s">
        <v>193</v>
      </c>
      <c r="AH987" s="72" t="s">
        <v>191</v>
      </c>
      <c r="AI987" s="72" t="s">
        <v>16432</v>
      </c>
      <c r="AL987" t="str">
        <f t="shared" si="61"/>
        <v>Protected</v>
      </c>
      <c r="AM987">
        <v>1998</v>
      </c>
      <c r="AN987" s="72" t="s">
        <v>194</v>
      </c>
      <c r="AO987" s="72" t="s">
        <v>549</v>
      </c>
      <c r="AP987" s="72" t="s">
        <v>176</v>
      </c>
      <c r="AQ987" t="str">
        <f t="shared" si="62"/>
        <v>Does not function Non functioning water point</v>
      </c>
      <c r="AR987" s="72" t="s">
        <v>191</v>
      </c>
      <c r="AS987">
        <v>1</v>
      </c>
      <c r="AT987">
        <v>336</v>
      </c>
      <c r="AU987" s="72" t="s">
        <v>194</v>
      </c>
      <c r="AV987" s="72" t="s">
        <v>194</v>
      </c>
      <c r="AY987" s="72" t="s">
        <v>194</v>
      </c>
      <c r="BB987" s="72" t="s">
        <v>194</v>
      </c>
      <c r="BD987" s="72" t="s">
        <v>194</v>
      </c>
      <c r="BE987"/>
      <c r="BF987" s="72" t="s">
        <v>194</v>
      </c>
      <c r="BG987" s="80" t="s">
        <v>196</v>
      </c>
      <c r="BI987" s="81" t="str">
        <f t="shared" si="63"/>
        <v xml:space="preserve">Turbidity </v>
      </c>
      <c r="BN987">
        <v>0</v>
      </c>
      <c r="BO987">
        <v>0</v>
      </c>
      <c r="BP987" s="72" t="s">
        <v>194</v>
      </c>
      <c r="BR987" s="72" t="s">
        <v>194</v>
      </c>
      <c r="BT987">
        <v>0</v>
      </c>
      <c r="BU987">
        <v>0</v>
      </c>
      <c r="BV987" s="72" t="s">
        <v>194</v>
      </c>
      <c r="BW987" s="72" t="s">
        <v>550</v>
      </c>
      <c r="BX987" t="s">
        <v>9293</v>
      </c>
    </row>
    <row r="988" spans="1:76" x14ac:dyDescent="0.45">
      <c r="A988" t="s">
        <v>9294</v>
      </c>
      <c r="B988" t="s">
        <v>176</v>
      </c>
      <c r="C988" t="s">
        <v>880</v>
      </c>
      <c r="D988" t="s">
        <v>9295</v>
      </c>
      <c r="E988" t="s">
        <v>9296</v>
      </c>
      <c r="F988" t="s">
        <v>2760</v>
      </c>
      <c r="G988">
        <v>9</v>
      </c>
      <c r="H988" s="72" t="s">
        <v>8842</v>
      </c>
      <c r="I988" s="72" t="s">
        <v>182</v>
      </c>
      <c r="J988" s="72" t="s">
        <v>183</v>
      </c>
      <c r="K988" s="72" t="s">
        <v>4888</v>
      </c>
      <c r="L988" s="72" t="s">
        <v>3511</v>
      </c>
      <c r="M988" s="72" t="s">
        <v>9297</v>
      </c>
      <c r="N988" s="72"/>
      <c r="O988" s="72"/>
      <c r="P988" s="72" t="s">
        <v>9298</v>
      </c>
      <c r="Q988" s="72" t="s">
        <v>9299</v>
      </c>
      <c r="R988" s="72" t="s">
        <v>2428</v>
      </c>
      <c r="S988" s="72" t="s">
        <v>9300</v>
      </c>
      <c r="T988" s="72" t="s">
        <v>9301</v>
      </c>
      <c r="U988" s="72" t="s">
        <v>176</v>
      </c>
      <c r="V988" s="72" t="s">
        <v>4582</v>
      </c>
      <c r="W988">
        <v>100</v>
      </c>
      <c r="X988">
        <v>100</v>
      </c>
      <c r="Y988">
        <v>0</v>
      </c>
      <c r="Z988">
        <v>500</v>
      </c>
      <c r="AA988">
        <v>500</v>
      </c>
      <c r="AB988">
        <v>0</v>
      </c>
      <c r="AC988" s="72" t="s">
        <v>191</v>
      </c>
      <c r="AD988" s="72" t="s">
        <v>192</v>
      </c>
      <c r="AE988" s="72" t="s">
        <v>176</v>
      </c>
      <c r="AF988" s="81" t="str">
        <f t="shared" si="60"/>
        <v>Afridev Handpump</v>
      </c>
      <c r="AG988" s="72" t="s">
        <v>193</v>
      </c>
      <c r="AH988" s="72" t="s">
        <v>191</v>
      </c>
      <c r="AI988" s="72" t="s">
        <v>16432</v>
      </c>
      <c r="AL988" t="str">
        <f t="shared" si="61"/>
        <v>Protected</v>
      </c>
      <c r="AM988">
        <v>2001</v>
      </c>
      <c r="AN988" s="72" t="s">
        <v>191</v>
      </c>
      <c r="AQ988" t="str">
        <f t="shared" si="62"/>
        <v xml:space="preserve">Poor </v>
      </c>
      <c r="AR988" s="72" t="s">
        <v>191</v>
      </c>
      <c r="AS988">
        <v>5</v>
      </c>
      <c r="AT988">
        <v>3</v>
      </c>
      <c r="AU988" s="72" t="s">
        <v>195</v>
      </c>
      <c r="AV988" s="72" t="s">
        <v>194</v>
      </c>
      <c r="AY988" s="72" t="s">
        <v>191</v>
      </c>
      <c r="AZ988">
        <v>855</v>
      </c>
      <c r="BA988" s="72" t="s">
        <v>93</v>
      </c>
      <c r="BB988" s="72" t="s">
        <v>194</v>
      </c>
      <c r="BD988" s="72" t="s">
        <v>191</v>
      </c>
      <c r="BE988" s="73">
        <v>0.27</v>
      </c>
      <c r="BF988" s="72" t="s">
        <v>191</v>
      </c>
      <c r="BG988" s="72" t="s">
        <v>196</v>
      </c>
      <c r="BH988" s="72" t="s">
        <v>176</v>
      </c>
      <c r="BI988" s="81" t="str">
        <f t="shared" si="63"/>
        <v xml:space="preserve">Turbidity </v>
      </c>
      <c r="BJ988" s="72" t="s">
        <v>191</v>
      </c>
      <c r="BN988">
        <v>60</v>
      </c>
      <c r="BO988">
        <v>24</v>
      </c>
      <c r="BP988" s="72" t="s">
        <v>194</v>
      </c>
      <c r="BR988" s="72" t="s">
        <v>194</v>
      </c>
      <c r="BT988">
        <v>40</v>
      </c>
      <c r="BU988">
        <v>5</v>
      </c>
      <c r="BV988" s="72" t="s">
        <v>191</v>
      </c>
      <c r="BW988" s="72" t="s">
        <v>227</v>
      </c>
      <c r="BX988" t="s">
        <v>9302</v>
      </c>
    </row>
    <row r="989" spans="1:76" x14ac:dyDescent="0.45">
      <c r="A989" t="s">
        <v>9303</v>
      </c>
      <c r="B989" t="s">
        <v>176</v>
      </c>
      <c r="C989" t="s">
        <v>177</v>
      </c>
      <c r="D989" t="s">
        <v>9304</v>
      </c>
      <c r="E989" t="s">
        <v>9305</v>
      </c>
      <c r="F989" t="s">
        <v>3783</v>
      </c>
      <c r="G989">
        <v>9</v>
      </c>
      <c r="H989" s="72" t="s">
        <v>8842</v>
      </c>
      <c r="I989" s="72" t="s">
        <v>182</v>
      </c>
      <c r="J989" s="72" t="s">
        <v>183</v>
      </c>
      <c r="K989" s="72" t="s">
        <v>8280</v>
      </c>
      <c r="L989" s="72" t="s">
        <v>4842</v>
      </c>
      <c r="M989" s="72" t="s">
        <v>9263</v>
      </c>
      <c r="N989" s="72"/>
      <c r="O989" s="72"/>
      <c r="P989" s="72" t="s">
        <v>9306</v>
      </c>
      <c r="Q989" s="72" t="s">
        <v>9307</v>
      </c>
      <c r="R989" s="72" t="s">
        <v>712</v>
      </c>
      <c r="S989" s="72" t="s">
        <v>9308</v>
      </c>
      <c r="T989" s="72" t="s">
        <v>9267</v>
      </c>
      <c r="U989" s="72" t="s">
        <v>251</v>
      </c>
      <c r="V989" s="72" t="s">
        <v>176</v>
      </c>
      <c r="W989">
        <v>225</v>
      </c>
      <c r="X989">
        <v>225</v>
      </c>
      <c r="Y989">
        <v>0</v>
      </c>
      <c r="Z989">
        <v>100</v>
      </c>
      <c r="AA989">
        <v>100</v>
      </c>
      <c r="AB989">
        <v>0</v>
      </c>
      <c r="AC989" s="72" t="s">
        <v>191</v>
      </c>
      <c r="AD989" s="72" t="s">
        <v>192</v>
      </c>
      <c r="AE989" s="72" t="s">
        <v>176</v>
      </c>
      <c r="AF989" s="81" t="str">
        <f t="shared" si="60"/>
        <v>Afridev Handpump</v>
      </c>
      <c r="AG989" s="72" t="s">
        <v>193</v>
      </c>
      <c r="AH989" s="72" t="s">
        <v>191</v>
      </c>
      <c r="AI989" s="72" t="s">
        <v>16432</v>
      </c>
      <c r="AL989" t="str">
        <f t="shared" si="61"/>
        <v>Protected</v>
      </c>
      <c r="AM989">
        <v>2003</v>
      </c>
      <c r="AN989" s="72" t="s">
        <v>191</v>
      </c>
      <c r="AQ989" t="str">
        <f t="shared" si="62"/>
        <v xml:space="preserve">Normal </v>
      </c>
      <c r="AR989" s="72" t="s">
        <v>191</v>
      </c>
      <c r="AS989">
        <v>2</v>
      </c>
      <c r="AT989">
        <v>60</v>
      </c>
      <c r="AU989" s="72" t="s">
        <v>195</v>
      </c>
      <c r="AV989" s="72" t="s">
        <v>194</v>
      </c>
      <c r="AY989" s="72" t="s">
        <v>191</v>
      </c>
      <c r="AZ989">
        <v>461</v>
      </c>
      <c r="BA989" s="72" t="s">
        <v>93</v>
      </c>
      <c r="BB989" s="72" t="s">
        <v>194</v>
      </c>
      <c r="BD989" s="72" t="s">
        <v>191</v>
      </c>
      <c r="BE989" s="73">
        <v>0.05</v>
      </c>
      <c r="BF989" s="72" t="s">
        <v>191</v>
      </c>
      <c r="BG989" s="72" t="s">
        <v>196</v>
      </c>
      <c r="BH989" s="72" t="s">
        <v>176</v>
      </c>
      <c r="BI989" s="81" t="str">
        <f t="shared" si="63"/>
        <v xml:space="preserve">Turbidity </v>
      </c>
      <c r="BJ989" s="72" t="s">
        <v>191</v>
      </c>
      <c r="BN989">
        <v>68</v>
      </c>
      <c r="BO989">
        <v>24</v>
      </c>
      <c r="BP989" s="72" t="s">
        <v>194</v>
      </c>
      <c r="BR989" s="72" t="s">
        <v>194</v>
      </c>
      <c r="BT989">
        <v>25</v>
      </c>
      <c r="BU989">
        <v>4</v>
      </c>
      <c r="BV989" s="72" t="s">
        <v>191</v>
      </c>
      <c r="BW989" s="72" t="s">
        <v>197</v>
      </c>
      <c r="BX989" t="s">
        <v>9309</v>
      </c>
    </row>
    <row r="990" spans="1:76" x14ac:dyDescent="0.45">
      <c r="A990" t="s">
        <v>9310</v>
      </c>
      <c r="B990" t="s">
        <v>176</v>
      </c>
      <c r="C990" t="s">
        <v>600</v>
      </c>
      <c r="D990" t="s">
        <v>9311</v>
      </c>
      <c r="E990" t="s">
        <v>9312</v>
      </c>
      <c r="F990" t="s">
        <v>6169</v>
      </c>
      <c r="G990">
        <v>9</v>
      </c>
      <c r="H990" s="72" t="s">
        <v>8842</v>
      </c>
      <c r="I990" s="72" t="s">
        <v>182</v>
      </c>
      <c r="J990" s="72" t="s">
        <v>183</v>
      </c>
      <c r="K990" s="72" t="s">
        <v>4744</v>
      </c>
      <c r="L990" s="72" t="s">
        <v>2808</v>
      </c>
      <c r="M990" s="72" t="s">
        <v>2808</v>
      </c>
      <c r="N990" s="72"/>
      <c r="O990" s="72"/>
      <c r="P990" s="72" t="s">
        <v>9313</v>
      </c>
      <c r="Q990" s="72" t="s">
        <v>9314</v>
      </c>
      <c r="R990" s="72" t="s">
        <v>4904</v>
      </c>
      <c r="S990" s="72" t="s">
        <v>9315</v>
      </c>
      <c r="T990" s="72" t="s">
        <v>8668</v>
      </c>
      <c r="U990" s="72" t="s">
        <v>176</v>
      </c>
      <c r="V990" s="72" t="s">
        <v>9316</v>
      </c>
      <c r="W990">
        <v>427</v>
      </c>
      <c r="X990">
        <v>300</v>
      </c>
      <c r="Y990">
        <v>127</v>
      </c>
      <c r="Z990">
        <v>30</v>
      </c>
      <c r="AA990">
        <v>1500</v>
      </c>
      <c r="AB990">
        <v>635</v>
      </c>
      <c r="AC990" s="72" t="s">
        <v>194</v>
      </c>
      <c r="AF990" s="81" t="str">
        <f t="shared" si="60"/>
        <v/>
      </c>
      <c r="AJ990" s="72" t="s">
        <v>867</v>
      </c>
      <c r="AK990" s="72" t="s">
        <v>176</v>
      </c>
      <c r="AL990" t="str">
        <f t="shared" si="61"/>
        <v>Unprotected well</v>
      </c>
      <c r="AQ990" t="str">
        <f t="shared" si="62"/>
        <v xml:space="preserve"> </v>
      </c>
      <c r="BE990"/>
      <c r="BI990" s="81" t="str">
        <f t="shared" si="63"/>
        <v xml:space="preserve"> </v>
      </c>
      <c r="BX990" t="s">
        <v>9317</v>
      </c>
    </row>
    <row r="991" spans="1:76" x14ac:dyDescent="0.45">
      <c r="A991" t="s">
        <v>9318</v>
      </c>
      <c r="B991" t="s">
        <v>176</v>
      </c>
      <c r="C991" t="s">
        <v>230</v>
      </c>
      <c r="D991" t="s">
        <v>9319</v>
      </c>
      <c r="E991" t="s">
        <v>9320</v>
      </c>
      <c r="F991" t="s">
        <v>9321</v>
      </c>
      <c r="G991">
        <v>9</v>
      </c>
      <c r="H991" s="72" t="s">
        <v>8842</v>
      </c>
      <c r="I991" s="72" t="s">
        <v>182</v>
      </c>
      <c r="J991" s="72" t="s">
        <v>183</v>
      </c>
      <c r="K991" s="72" t="s">
        <v>825</v>
      </c>
      <c r="L991" s="72" t="s">
        <v>8891</v>
      </c>
      <c r="M991" s="72" t="s">
        <v>9322</v>
      </c>
      <c r="N991" s="72"/>
      <c r="O991" s="72"/>
      <c r="P991" s="72" t="s">
        <v>9323</v>
      </c>
      <c r="Q991" s="72" t="s">
        <v>9324</v>
      </c>
      <c r="R991" s="72" t="s">
        <v>4659</v>
      </c>
      <c r="S991" s="72" t="s">
        <v>9325</v>
      </c>
      <c r="T991" s="72"/>
      <c r="U991" s="72" t="s">
        <v>745</v>
      </c>
      <c r="V991" s="72" t="s">
        <v>176</v>
      </c>
      <c r="W991">
        <v>125</v>
      </c>
      <c r="X991">
        <v>125</v>
      </c>
      <c r="Y991">
        <v>0</v>
      </c>
      <c r="Z991">
        <v>625</v>
      </c>
      <c r="AA991">
        <v>625</v>
      </c>
      <c r="AB991">
        <v>0</v>
      </c>
      <c r="AC991" s="72" t="s">
        <v>191</v>
      </c>
      <c r="AD991" s="72" t="s">
        <v>192</v>
      </c>
      <c r="AE991" s="72" t="s">
        <v>176</v>
      </c>
      <c r="AF991" s="81" t="str">
        <f t="shared" si="60"/>
        <v>Afridev Handpump</v>
      </c>
      <c r="AG991" s="72" t="s">
        <v>193</v>
      </c>
      <c r="AH991" s="72" t="s">
        <v>191</v>
      </c>
      <c r="AI991" s="72" t="s">
        <v>16432</v>
      </c>
      <c r="AL991" t="str">
        <f t="shared" si="61"/>
        <v>Protected</v>
      </c>
      <c r="AM991">
        <v>2007</v>
      </c>
      <c r="AN991" s="72" t="s">
        <v>191</v>
      </c>
      <c r="AQ991" t="str">
        <f t="shared" si="62"/>
        <v xml:space="preserve">Poor </v>
      </c>
      <c r="AR991" s="72" t="s">
        <v>191</v>
      </c>
      <c r="AS991">
        <v>2</v>
      </c>
      <c r="AT991">
        <v>14</v>
      </c>
      <c r="AU991" s="72" t="s">
        <v>195</v>
      </c>
      <c r="AV991" s="72" t="s">
        <v>194</v>
      </c>
      <c r="AY991" s="72" t="s">
        <v>191</v>
      </c>
      <c r="AZ991">
        <v>1770</v>
      </c>
      <c r="BA991" s="72" t="s">
        <v>213</v>
      </c>
      <c r="BB991" s="72" t="s">
        <v>194</v>
      </c>
      <c r="BD991" s="72" t="s">
        <v>191</v>
      </c>
      <c r="BE991" s="73">
        <v>0.32</v>
      </c>
      <c r="BF991" s="72" t="s">
        <v>191</v>
      </c>
      <c r="BG991" s="72" t="s">
        <v>196</v>
      </c>
      <c r="BH991" s="72" t="s">
        <v>176</v>
      </c>
      <c r="BI991" s="81" t="str">
        <f t="shared" si="63"/>
        <v xml:space="preserve">Turbidity </v>
      </c>
      <c r="BJ991" s="72" t="s">
        <v>191</v>
      </c>
      <c r="BN991">
        <v>104</v>
      </c>
      <c r="BO991">
        <v>24</v>
      </c>
      <c r="BP991" s="72" t="s">
        <v>194</v>
      </c>
      <c r="BR991" s="72" t="s">
        <v>194</v>
      </c>
      <c r="BT991">
        <v>20</v>
      </c>
      <c r="BU991">
        <v>8</v>
      </c>
      <c r="BV991" s="72" t="s">
        <v>194</v>
      </c>
      <c r="BW991" s="72" t="s">
        <v>227</v>
      </c>
      <c r="BX991" t="s">
        <v>9326</v>
      </c>
    </row>
    <row r="992" spans="1:76" x14ac:dyDescent="0.45">
      <c r="A992" t="s">
        <v>9327</v>
      </c>
      <c r="B992" t="s">
        <v>176</v>
      </c>
      <c r="C992" t="s">
        <v>996</v>
      </c>
      <c r="D992" t="s">
        <v>9328</v>
      </c>
      <c r="E992" t="s">
        <v>9329</v>
      </c>
      <c r="F992" t="s">
        <v>883</v>
      </c>
      <c r="G992">
        <v>9</v>
      </c>
      <c r="H992" s="72" t="s">
        <v>8842</v>
      </c>
      <c r="I992" s="72" t="s">
        <v>182</v>
      </c>
      <c r="J992" s="72" t="s">
        <v>183</v>
      </c>
      <c r="K992" s="72" t="s">
        <v>825</v>
      </c>
      <c r="L992" s="72" t="s">
        <v>8891</v>
      </c>
      <c r="M992" s="72" t="s">
        <v>9330</v>
      </c>
      <c r="N992" s="72"/>
      <c r="O992" s="72"/>
      <c r="P992" s="72" t="s">
        <v>9331</v>
      </c>
      <c r="Q992" s="72" t="s">
        <v>9332</v>
      </c>
      <c r="R992" s="72" t="s">
        <v>7978</v>
      </c>
      <c r="S992" s="72" t="s">
        <v>9333</v>
      </c>
      <c r="T992" s="72" t="s">
        <v>9334</v>
      </c>
      <c r="U992" s="72" t="s">
        <v>251</v>
      </c>
      <c r="V992" s="72" t="s">
        <v>176</v>
      </c>
      <c r="W992">
        <v>160</v>
      </c>
      <c r="X992">
        <v>250</v>
      </c>
      <c r="Y992">
        <v>0</v>
      </c>
      <c r="Z992">
        <v>1250</v>
      </c>
      <c r="AA992">
        <v>1250</v>
      </c>
      <c r="AB992">
        <v>40</v>
      </c>
      <c r="AC992" s="72" t="s">
        <v>191</v>
      </c>
      <c r="AD992" s="72" t="s">
        <v>192</v>
      </c>
      <c r="AE992" s="72" t="s">
        <v>176</v>
      </c>
      <c r="AF992" s="81" t="str">
        <f t="shared" si="60"/>
        <v>Afridev Handpump</v>
      </c>
      <c r="AG992" s="72" t="s">
        <v>193</v>
      </c>
      <c r="AH992" s="72" t="s">
        <v>191</v>
      </c>
      <c r="AI992" s="72" t="s">
        <v>16432</v>
      </c>
      <c r="AL992" t="str">
        <f t="shared" si="61"/>
        <v>Protected</v>
      </c>
      <c r="AM992">
        <v>1982</v>
      </c>
      <c r="AN992" s="72" t="s">
        <v>191</v>
      </c>
      <c r="AQ992" t="str">
        <f t="shared" si="62"/>
        <v xml:space="preserve">Normal </v>
      </c>
      <c r="AR992" s="72" t="s">
        <v>194</v>
      </c>
      <c r="AU992" s="72" t="s">
        <v>195</v>
      </c>
      <c r="AV992" s="72" t="s">
        <v>194</v>
      </c>
      <c r="AY992" s="72" t="s">
        <v>191</v>
      </c>
      <c r="AZ992">
        <v>728</v>
      </c>
      <c r="BA992" s="72" t="s">
        <v>93</v>
      </c>
      <c r="BB992" s="72" t="s">
        <v>194</v>
      </c>
      <c r="BD992" s="72" t="s">
        <v>191</v>
      </c>
      <c r="BE992" s="73">
        <v>0.3</v>
      </c>
      <c r="BF992" s="72" t="s">
        <v>194</v>
      </c>
      <c r="BG992" s="80" t="s">
        <v>196</v>
      </c>
      <c r="BI992" s="81" t="str">
        <f t="shared" si="63"/>
        <v xml:space="preserve">Turbidity </v>
      </c>
      <c r="BN992">
        <v>60</v>
      </c>
      <c r="BO992">
        <v>24</v>
      </c>
      <c r="BP992" s="72" t="s">
        <v>194</v>
      </c>
      <c r="BR992" s="72" t="s">
        <v>194</v>
      </c>
      <c r="BT992">
        <v>20</v>
      </c>
      <c r="BU992">
        <v>10</v>
      </c>
      <c r="BV992" s="72" t="s">
        <v>191</v>
      </c>
      <c r="BW992" s="72" t="s">
        <v>197</v>
      </c>
      <c r="BX992" t="s">
        <v>9335</v>
      </c>
    </row>
    <row r="993" spans="1:76" x14ac:dyDescent="0.45">
      <c r="A993" t="s">
        <v>9336</v>
      </c>
      <c r="B993" t="s">
        <v>176</v>
      </c>
      <c r="C993" t="s">
        <v>996</v>
      </c>
      <c r="D993" t="s">
        <v>9337</v>
      </c>
      <c r="E993" t="s">
        <v>9338</v>
      </c>
      <c r="F993" t="s">
        <v>9103</v>
      </c>
      <c r="G993">
        <v>9</v>
      </c>
      <c r="H993" s="72" t="s">
        <v>8842</v>
      </c>
      <c r="I993" s="72" t="s">
        <v>182</v>
      </c>
      <c r="J993" s="72" t="s">
        <v>183</v>
      </c>
      <c r="K993" s="72" t="s">
        <v>825</v>
      </c>
      <c r="L993" s="72" t="s">
        <v>8891</v>
      </c>
      <c r="M993" s="72" t="s">
        <v>9330</v>
      </c>
      <c r="N993" s="72"/>
      <c r="O993" s="72"/>
      <c r="P993" s="72" t="s">
        <v>9339</v>
      </c>
      <c r="Q993" s="72" t="s">
        <v>9340</v>
      </c>
      <c r="R993" s="72" t="s">
        <v>1953</v>
      </c>
      <c r="S993" s="72" t="s">
        <v>9341</v>
      </c>
      <c r="T993" s="72" t="s">
        <v>9330</v>
      </c>
      <c r="U993" s="72" t="s">
        <v>176</v>
      </c>
      <c r="V993" s="72" t="s">
        <v>2726</v>
      </c>
      <c r="W993">
        <v>250</v>
      </c>
      <c r="X993">
        <v>235</v>
      </c>
      <c r="Y993">
        <v>15</v>
      </c>
      <c r="Z993">
        <v>50</v>
      </c>
      <c r="AA993">
        <v>1250</v>
      </c>
      <c r="AB993">
        <v>260</v>
      </c>
      <c r="AC993" s="72" t="s">
        <v>194</v>
      </c>
      <c r="AF993" s="81" t="str">
        <f t="shared" si="60"/>
        <v/>
      </c>
      <c r="AJ993" s="72" t="s">
        <v>867</v>
      </c>
      <c r="AK993" s="72" t="s">
        <v>176</v>
      </c>
      <c r="AL993" t="str">
        <f t="shared" si="61"/>
        <v>Unprotected well</v>
      </c>
      <c r="AQ993" t="str">
        <f t="shared" si="62"/>
        <v xml:space="preserve"> </v>
      </c>
      <c r="BE993"/>
      <c r="BI993" s="81" t="str">
        <f t="shared" si="63"/>
        <v xml:space="preserve"> </v>
      </c>
      <c r="BX993" t="s">
        <v>9342</v>
      </c>
    </row>
    <row r="994" spans="1:76" x14ac:dyDescent="0.45">
      <c r="A994" t="s">
        <v>9343</v>
      </c>
      <c r="B994" t="s">
        <v>176</v>
      </c>
      <c r="C994" t="s">
        <v>177</v>
      </c>
      <c r="D994" t="s">
        <v>9344</v>
      </c>
      <c r="E994" t="s">
        <v>9345</v>
      </c>
      <c r="F994" t="s">
        <v>9346</v>
      </c>
      <c r="G994">
        <v>9</v>
      </c>
      <c r="H994" s="72" t="s">
        <v>8842</v>
      </c>
      <c r="I994" s="72" t="s">
        <v>182</v>
      </c>
      <c r="J994" s="72" t="s">
        <v>183</v>
      </c>
      <c r="K994" s="72" t="s">
        <v>8280</v>
      </c>
      <c r="L994" s="72" t="s">
        <v>4842</v>
      </c>
      <c r="M994" s="72" t="s">
        <v>9347</v>
      </c>
      <c r="N994" s="72"/>
      <c r="O994" s="72"/>
      <c r="P994" s="72" t="s">
        <v>9348</v>
      </c>
      <c r="Q994" s="72" t="s">
        <v>9349</v>
      </c>
      <c r="R994" s="72" t="s">
        <v>1510</v>
      </c>
      <c r="S994" s="72" t="s">
        <v>9350</v>
      </c>
      <c r="T994" s="72" t="s">
        <v>9351</v>
      </c>
      <c r="U994" s="72" t="s">
        <v>226</v>
      </c>
      <c r="V994" s="72" t="s">
        <v>176</v>
      </c>
      <c r="W994">
        <v>200</v>
      </c>
      <c r="X994">
        <v>190</v>
      </c>
      <c r="Y994">
        <v>10</v>
      </c>
      <c r="Z994">
        <v>750</v>
      </c>
      <c r="AA994">
        <v>750</v>
      </c>
      <c r="AB994">
        <v>50</v>
      </c>
      <c r="AC994" s="72" t="s">
        <v>191</v>
      </c>
      <c r="AD994" s="72" t="s">
        <v>192</v>
      </c>
      <c r="AE994" s="72" t="s">
        <v>176</v>
      </c>
      <c r="AF994" s="81" t="str">
        <f t="shared" si="60"/>
        <v>Afridev Handpump</v>
      </c>
      <c r="AG994" s="72" t="s">
        <v>193</v>
      </c>
      <c r="AH994" s="72" t="s">
        <v>191</v>
      </c>
      <c r="AI994" s="72" t="s">
        <v>16432</v>
      </c>
      <c r="AL994" t="str">
        <f t="shared" si="61"/>
        <v>Protected</v>
      </c>
      <c r="AM994">
        <v>2014</v>
      </c>
      <c r="AN994" s="72" t="s">
        <v>191</v>
      </c>
      <c r="AQ994" t="str">
        <f t="shared" si="62"/>
        <v xml:space="preserve">Normal </v>
      </c>
      <c r="AR994" s="72" t="s">
        <v>194</v>
      </c>
      <c r="AU994" s="72" t="s">
        <v>195</v>
      </c>
      <c r="AV994" s="72" t="s">
        <v>194</v>
      </c>
      <c r="AY994" s="72" t="s">
        <v>191</v>
      </c>
      <c r="AZ994">
        <v>462</v>
      </c>
      <c r="BA994" s="72" t="s">
        <v>93</v>
      </c>
      <c r="BB994" s="72" t="s">
        <v>194</v>
      </c>
      <c r="BD994" s="72" t="s">
        <v>191</v>
      </c>
      <c r="BE994" s="73">
        <v>0.05</v>
      </c>
      <c r="BF994" s="72" t="s">
        <v>191</v>
      </c>
      <c r="BG994" s="72" t="s">
        <v>196</v>
      </c>
      <c r="BH994" s="72" t="s">
        <v>176</v>
      </c>
      <c r="BI994" s="81" t="str">
        <f t="shared" si="63"/>
        <v xml:space="preserve">Turbidity </v>
      </c>
      <c r="BJ994" s="72" t="s">
        <v>191</v>
      </c>
      <c r="BN994">
        <v>66</v>
      </c>
      <c r="BO994">
        <v>24</v>
      </c>
      <c r="BP994" s="72" t="s">
        <v>194</v>
      </c>
      <c r="BR994" s="72" t="s">
        <v>194</v>
      </c>
      <c r="BT994">
        <v>20</v>
      </c>
      <c r="BU994">
        <v>5</v>
      </c>
      <c r="BV994" s="72" t="s">
        <v>191</v>
      </c>
      <c r="BW994" s="72" t="s">
        <v>197</v>
      </c>
      <c r="BX994" t="s">
        <v>9352</v>
      </c>
    </row>
    <row r="995" spans="1:76" x14ac:dyDescent="0.45">
      <c r="A995" t="s">
        <v>9353</v>
      </c>
      <c r="B995" t="s">
        <v>176</v>
      </c>
      <c r="C995" t="s">
        <v>177</v>
      </c>
      <c r="D995" t="s">
        <v>9354</v>
      </c>
      <c r="E995" t="s">
        <v>9355</v>
      </c>
      <c r="F995" t="s">
        <v>8255</v>
      </c>
      <c r="G995">
        <v>9</v>
      </c>
      <c r="H995" s="72" t="s">
        <v>8842</v>
      </c>
      <c r="I995" s="72" t="s">
        <v>182</v>
      </c>
      <c r="J995" s="72" t="s">
        <v>183</v>
      </c>
      <c r="K995" s="72" t="s">
        <v>8280</v>
      </c>
      <c r="L995" s="72" t="s">
        <v>4842</v>
      </c>
      <c r="M995" s="72" t="s">
        <v>9347</v>
      </c>
      <c r="N995" s="72"/>
      <c r="O995" s="72"/>
      <c r="P995" s="72" t="s">
        <v>9356</v>
      </c>
      <c r="Q995" s="72" t="s">
        <v>9357</v>
      </c>
      <c r="R995" s="72" t="s">
        <v>1407</v>
      </c>
      <c r="S995" s="72" t="s">
        <v>9358</v>
      </c>
      <c r="T995" s="72" t="s">
        <v>9359</v>
      </c>
      <c r="U995" s="72" t="s">
        <v>251</v>
      </c>
      <c r="V995" s="72" t="s">
        <v>176</v>
      </c>
      <c r="W995">
        <v>200</v>
      </c>
      <c r="X995">
        <v>190</v>
      </c>
      <c r="Y995">
        <v>10</v>
      </c>
      <c r="Z995">
        <v>225</v>
      </c>
      <c r="AA995">
        <v>225</v>
      </c>
      <c r="AB995">
        <v>50</v>
      </c>
      <c r="AC995" s="72" t="s">
        <v>191</v>
      </c>
      <c r="AD995" s="72" t="s">
        <v>192</v>
      </c>
      <c r="AE995" s="72" t="s">
        <v>176</v>
      </c>
      <c r="AF995" s="81" t="str">
        <f t="shared" si="60"/>
        <v>Afridev Handpump</v>
      </c>
      <c r="AG995" s="72" t="s">
        <v>193</v>
      </c>
      <c r="AH995" s="72" t="s">
        <v>191</v>
      </c>
      <c r="AI995" s="72" t="s">
        <v>16432</v>
      </c>
      <c r="AL995" t="str">
        <f t="shared" si="61"/>
        <v>Protected</v>
      </c>
      <c r="AM995">
        <v>1995</v>
      </c>
      <c r="AN995" s="72" t="s">
        <v>191</v>
      </c>
      <c r="AQ995" t="str">
        <f t="shared" si="62"/>
        <v xml:space="preserve">Normal </v>
      </c>
      <c r="AR995" s="72" t="s">
        <v>194</v>
      </c>
      <c r="AU995" s="72" t="s">
        <v>195</v>
      </c>
      <c r="AV995" s="72" t="s">
        <v>194</v>
      </c>
      <c r="AY995" s="72" t="s">
        <v>191</v>
      </c>
      <c r="AZ995">
        <v>463</v>
      </c>
      <c r="BA995" s="72" t="s">
        <v>93</v>
      </c>
      <c r="BB995" s="72" t="s">
        <v>194</v>
      </c>
      <c r="BD995" s="72" t="s">
        <v>191</v>
      </c>
      <c r="BE995" s="73">
        <v>0.59</v>
      </c>
      <c r="BF995" s="72" t="s">
        <v>191</v>
      </c>
      <c r="BG995" s="72" t="s">
        <v>196</v>
      </c>
      <c r="BH995" s="72" t="s">
        <v>176</v>
      </c>
      <c r="BI995" s="81" t="str">
        <f t="shared" si="63"/>
        <v xml:space="preserve">Turbidity </v>
      </c>
      <c r="BJ995" s="72" t="s">
        <v>191</v>
      </c>
      <c r="BN995">
        <v>69</v>
      </c>
      <c r="BO995">
        <v>24</v>
      </c>
      <c r="BP995" s="72" t="s">
        <v>194</v>
      </c>
      <c r="BR995" s="72" t="s">
        <v>194</v>
      </c>
      <c r="BT995">
        <v>20</v>
      </c>
      <c r="BU995">
        <v>3</v>
      </c>
      <c r="BV995" s="72" t="s">
        <v>191</v>
      </c>
      <c r="BW995" s="72" t="s">
        <v>197</v>
      </c>
      <c r="BX995" t="s">
        <v>9360</v>
      </c>
    </row>
    <row r="996" spans="1:76" x14ac:dyDescent="0.45">
      <c r="A996" t="s">
        <v>9361</v>
      </c>
      <c r="B996" t="s">
        <v>176</v>
      </c>
      <c r="C996" t="s">
        <v>177</v>
      </c>
      <c r="D996" t="s">
        <v>9362</v>
      </c>
      <c r="E996" t="s">
        <v>9363</v>
      </c>
      <c r="F996" t="s">
        <v>5841</v>
      </c>
      <c r="G996">
        <v>9</v>
      </c>
      <c r="H996" s="72" t="s">
        <v>8842</v>
      </c>
      <c r="I996" s="72" t="s">
        <v>182</v>
      </c>
      <c r="J996" s="72" t="s">
        <v>183</v>
      </c>
      <c r="K996" s="72" t="s">
        <v>8280</v>
      </c>
      <c r="L996" s="72" t="s">
        <v>4842</v>
      </c>
      <c r="M996" s="72" t="s">
        <v>9364</v>
      </c>
      <c r="N996" s="72"/>
      <c r="O996" s="72"/>
      <c r="P996" s="72" t="s">
        <v>9365</v>
      </c>
      <c r="Q996" s="72" t="s">
        <v>9366</v>
      </c>
      <c r="R996" s="72" t="s">
        <v>2967</v>
      </c>
      <c r="S996" s="72" t="s">
        <v>9367</v>
      </c>
      <c r="T996" s="72" t="s">
        <v>9368</v>
      </c>
      <c r="U996" s="72" t="s">
        <v>226</v>
      </c>
      <c r="V996" s="72" t="s">
        <v>176</v>
      </c>
      <c r="W996">
        <v>120</v>
      </c>
      <c r="X996">
        <v>120</v>
      </c>
      <c r="Y996">
        <v>0</v>
      </c>
      <c r="Z996">
        <v>450</v>
      </c>
      <c r="AA996">
        <v>450</v>
      </c>
      <c r="AB996">
        <v>0</v>
      </c>
      <c r="AC996" s="72" t="s">
        <v>191</v>
      </c>
      <c r="AD996" s="72" t="s">
        <v>192</v>
      </c>
      <c r="AE996" s="72" t="s">
        <v>176</v>
      </c>
      <c r="AF996" s="81" t="str">
        <f t="shared" si="60"/>
        <v>Afridev Handpump</v>
      </c>
      <c r="AG996" s="72" t="s">
        <v>193</v>
      </c>
      <c r="AH996" s="72" t="s">
        <v>191</v>
      </c>
      <c r="AI996" s="72" t="s">
        <v>16432</v>
      </c>
      <c r="AL996" t="str">
        <f t="shared" si="61"/>
        <v>Protected</v>
      </c>
      <c r="AM996">
        <v>2014</v>
      </c>
      <c r="AN996" s="72" t="s">
        <v>191</v>
      </c>
      <c r="AQ996" t="str">
        <f t="shared" si="62"/>
        <v xml:space="preserve">Normal </v>
      </c>
      <c r="AR996" s="72" t="s">
        <v>194</v>
      </c>
      <c r="AU996" s="72" t="s">
        <v>195</v>
      </c>
      <c r="AV996" s="72" t="s">
        <v>194</v>
      </c>
      <c r="AY996" s="72" t="s">
        <v>191</v>
      </c>
      <c r="AZ996">
        <v>464</v>
      </c>
      <c r="BA996" s="72" t="s">
        <v>93</v>
      </c>
      <c r="BB996" s="72" t="s">
        <v>194</v>
      </c>
      <c r="BD996" s="72" t="s">
        <v>191</v>
      </c>
      <c r="BE996" s="73">
        <v>0.06</v>
      </c>
      <c r="BF996" s="72" t="s">
        <v>191</v>
      </c>
      <c r="BG996" s="72" t="s">
        <v>196</v>
      </c>
      <c r="BH996" s="72" t="s">
        <v>176</v>
      </c>
      <c r="BI996" s="81" t="str">
        <f t="shared" si="63"/>
        <v xml:space="preserve">Turbidity </v>
      </c>
      <c r="BJ996" s="72" t="s">
        <v>191</v>
      </c>
      <c r="BN996">
        <v>73</v>
      </c>
      <c r="BO996">
        <v>24</v>
      </c>
      <c r="BP996" s="72" t="s">
        <v>194</v>
      </c>
      <c r="BR996" s="72" t="s">
        <v>194</v>
      </c>
      <c r="BT996">
        <v>20</v>
      </c>
      <c r="BU996">
        <v>4</v>
      </c>
      <c r="BV996" s="72" t="s">
        <v>191</v>
      </c>
      <c r="BW996" s="72" t="s">
        <v>197</v>
      </c>
      <c r="BX996" t="s">
        <v>9369</v>
      </c>
    </row>
    <row r="997" spans="1:76" x14ac:dyDescent="0.45">
      <c r="A997" t="s">
        <v>9370</v>
      </c>
      <c r="B997" t="s">
        <v>176</v>
      </c>
      <c r="C997" t="s">
        <v>177</v>
      </c>
      <c r="D997" t="s">
        <v>9371</v>
      </c>
      <c r="E997" t="s">
        <v>9372</v>
      </c>
      <c r="F997" t="s">
        <v>9373</v>
      </c>
      <c r="G997">
        <v>9</v>
      </c>
      <c r="H997" s="72" t="s">
        <v>7648</v>
      </c>
      <c r="I997" s="72" t="s">
        <v>182</v>
      </c>
      <c r="J997" s="72" t="s">
        <v>183</v>
      </c>
      <c r="K997" s="72" t="s">
        <v>8280</v>
      </c>
      <c r="L997" s="72" t="s">
        <v>4842</v>
      </c>
      <c r="M997" s="72" t="s">
        <v>9374</v>
      </c>
      <c r="N997" s="72"/>
      <c r="O997" s="72"/>
      <c r="P997" s="72" t="s">
        <v>9375</v>
      </c>
      <c r="Q997" s="72" t="s">
        <v>9376</v>
      </c>
      <c r="R997" s="72" t="s">
        <v>783</v>
      </c>
      <c r="S997" s="72" t="s">
        <v>9377</v>
      </c>
      <c r="T997" s="72" t="s">
        <v>9378</v>
      </c>
      <c r="U997" s="72" t="s">
        <v>922</v>
      </c>
      <c r="V997" s="72" t="s">
        <v>176</v>
      </c>
      <c r="W997">
        <v>30</v>
      </c>
      <c r="X997">
        <v>30</v>
      </c>
      <c r="Y997">
        <v>0</v>
      </c>
      <c r="Z997">
        <v>150</v>
      </c>
      <c r="AA997">
        <v>150</v>
      </c>
      <c r="AB997">
        <v>0</v>
      </c>
      <c r="AC997" s="72" t="s">
        <v>191</v>
      </c>
      <c r="AD997" s="72" t="s">
        <v>192</v>
      </c>
      <c r="AE997" s="72" t="s">
        <v>176</v>
      </c>
      <c r="AF997" s="81" t="str">
        <f t="shared" si="60"/>
        <v>Afridev Handpump</v>
      </c>
      <c r="AG997" s="72" t="s">
        <v>193</v>
      </c>
      <c r="AH997" s="72" t="s">
        <v>191</v>
      </c>
      <c r="AI997" s="72" t="s">
        <v>16432</v>
      </c>
      <c r="AL997" t="str">
        <f t="shared" si="61"/>
        <v>Protected</v>
      </c>
      <c r="AM997">
        <v>2013</v>
      </c>
      <c r="AN997" s="72" t="s">
        <v>191</v>
      </c>
      <c r="AQ997" t="str">
        <f t="shared" si="62"/>
        <v xml:space="preserve">Normal </v>
      </c>
      <c r="AR997" s="72" t="s">
        <v>194</v>
      </c>
      <c r="AU997" s="72" t="s">
        <v>195</v>
      </c>
      <c r="AV997" s="72" t="s">
        <v>194</v>
      </c>
      <c r="AY997" s="72" t="s">
        <v>191</v>
      </c>
      <c r="AZ997">
        <v>453</v>
      </c>
      <c r="BA997" s="72" t="s">
        <v>93</v>
      </c>
      <c r="BB997" s="72" t="s">
        <v>194</v>
      </c>
      <c r="BD997" s="72" t="s">
        <v>191</v>
      </c>
      <c r="BE997" s="73">
        <v>0.03</v>
      </c>
      <c r="BF997" s="72" t="s">
        <v>191</v>
      </c>
      <c r="BG997" s="72" t="s">
        <v>196</v>
      </c>
      <c r="BH997" s="72" t="s">
        <v>176</v>
      </c>
      <c r="BI997" s="81" t="str">
        <f t="shared" si="63"/>
        <v xml:space="preserve">Turbidity </v>
      </c>
      <c r="BJ997" s="72" t="s">
        <v>191</v>
      </c>
      <c r="BN997">
        <v>83</v>
      </c>
      <c r="BO997">
        <v>24</v>
      </c>
      <c r="BP997" s="72" t="s">
        <v>194</v>
      </c>
      <c r="BR997" s="72" t="s">
        <v>194</v>
      </c>
      <c r="BT997">
        <v>40</v>
      </c>
      <c r="BU997">
        <v>3</v>
      </c>
      <c r="BV997" s="72" t="s">
        <v>191</v>
      </c>
      <c r="BW997" s="72" t="s">
        <v>197</v>
      </c>
      <c r="BX997" t="s">
        <v>9379</v>
      </c>
    </row>
    <row r="998" spans="1:76" x14ac:dyDescent="0.45">
      <c r="A998" t="s">
        <v>9380</v>
      </c>
      <c r="B998" t="s">
        <v>176</v>
      </c>
      <c r="C998" t="s">
        <v>177</v>
      </c>
      <c r="D998" t="s">
        <v>9381</v>
      </c>
      <c r="E998" t="s">
        <v>9382</v>
      </c>
      <c r="F998" t="s">
        <v>3680</v>
      </c>
      <c r="G998">
        <v>9</v>
      </c>
      <c r="H998" s="72" t="s">
        <v>7648</v>
      </c>
      <c r="I998" s="72" t="s">
        <v>182</v>
      </c>
      <c r="J998" s="72" t="s">
        <v>183</v>
      </c>
      <c r="K998" s="72" t="s">
        <v>8280</v>
      </c>
      <c r="L998" s="72" t="s">
        <v>4842</v>
      </c>
      <c r="M998" s="72" t="s">
        <v>8707</v>
      </c>
      <c r="N998" s="72"/>
      <c r="O998" s="72"/>
      <c r="P998" s="72" t="s">
        <v>9383</v>
      </c>
      <c r="Q998" s="72" t="s">
        <v>9384</v>
      </c>
      <c r="R998" s="72" t="s">
        <v>1308</v>
      </c>
      <c r="S998" s="72" t="s">
        <v>9385</v>
      </c>
      <c r="T998" s="72" t="s">
        <v>9386</v>
      </c>
      <c r="U998" s="72" t="s">
        <v>251</v>
      </c>
      <c r="V998" s="72" t="s">
        <v>176</v>
      </c>
      <c r="W998">
        <v>90</v>
      </c>
      <c r="X998">
        <v>90</v>
      </c>
      <c r="Y998">
        <v>0</v>
      </c>
      <c r="Z998">
        <v>120</v>
      </c>
      <c r="AA998">
        <v>120</v>
      </c>
      <c r="AB998">
        <v>0</v>
      </c>
      <c r="AC998" s="72" t="s">
        <v>191</v>
      </c>
      <c r="AD998" s="72" t="s">
        <v>192</v>
      </c>
      <c r="AE998" s="72" t="s">
        <v>176</v>
      </c>
      <c r="AF998" s="81" t="str">
        <f t="shared" si="60"/>
        <v>Afridev Handpump</v>
      </c>
      <c r="AG998" s="72" t="s">
        <v>193</v>
      </c>
      <c r="AH998" s="72" t="s">
        <v>191</v>
      </c>
      <c r="AI998" s="72" t="s">
        <v>16432</v>
      </c>
      <c r="AL998" t="str">
        <f t="shared" si="61"/>
        <v>Protected</v>
      </c>
      <c r="AM998">
        <v>2004</v>
      </c>
      <c r="AN998" s="72" t="s">
        <v>191</v>
      </c>
      <c r="AQ998" t="str">
        <f t="shared" si="62"/>
        <v xml:space="preserve">Poor </v>
      </c>
      <c r="AR998" s="72" t="s">
        <v>191</v>
      </c>
      <c r="AS998">
        <v>2</v>
      </c>
      <c r="AT998">
        <v>20</v>
      </c>
      <c r="AU998" s="72" t="s">
        <v>195</v>
      </c>
      <c r="AV998" s="72" t="s">
        <v>194</v>
      </c>
      <c r="AY998" s="72" t="s">
        <v>191</v>
      </c>
      <c r="AZ998">
        <v>455</v>
      </c>
      <c r="BA998" s="72" t="s">
        <v>93</v>
      </c>
      <c r="BB998" s="72" t="s">
        <v>194</v>
      </c>
      <c r="BD998" s="72" t="s">
        <v>191</v>
      </c>
      <c r="BE998" s="73">
        <v>0.08</v>
      </c>
      <c r="BF998" s="72" t="s">
        <v>191</v>
      </c>
      <c r="BG998" s="72" t="s">
        <v>196</v>
      </c>
      <c r="BH998" s="72" t="s">
        <v>176</v>
      </c>
      <c r="BI998" s="81" t="str">
        <f t="shared" si="63"/>
        <v xml:space="preserve">Turbidity </v>
      </c>
      <c r="BJ998" s="72" t="s">
        <v>191</v>
      </c>
      <c r="BN998">
        <v>123</v>
      </c>
      <c r="BO998">
        <v>12</v>
      </c>
      <c r="BP998" s="72" t="s">
        <v>194</v>
      </c>
      <c r="BR998" s="72" t="s">
        <v>194</v>
      </c>
      <c r="BT998">
        <v>20</v>
      </c>
      <c r="BU998">
        <v>3</v>
      </c>
      <c r="BV998" s="72" t="s">
        <v>194</v>
      </c>
      <c r="BW998" s="72" t="s">
        <v>227</v>
      </c>
      <c r="BX998" t="s">
        <v>9387</v>
      </c>
    </row>
    <row r="999" spans="1:76" x14ac:dyDescent="0.45">
      <c r="A999" t="s">
        <v>9388</v>
      </c>
      <c r="B999" t="s">
        <v>176</v>
      </c>
      <c r="C999" t="s">
        <v>177</v>
      </c>
      <c r="D999" t="s">
        <v>9389</v>
      </c>
      <c r="E999" t="s">
        <v>9390</v>
      </c>
      <c r="F999" t="s">
        <v>3266</v>
      </c>
      <c r="G999">
        <v>9</v>
      </c>
      <c r="H999" s="72" t="s">
        <v>7648</v>
      </c>
      <c r="I999" s="72" t="s">
        <v>182</v>
      </c>
      <c r="J999" s="72" t="s">
        <v>183</v>
      </c>
      <c r="K999" s="72" t="s">
        <v>8280</v>
      </c>
      <c r="L999" s="72" t="s">
        <v>4842</v>
      </c>
      <c r="M999" s="72" t="s">
        <v>9374</v>
      </c>
      <c r="N999" s="72"/>
      <c r="O999" s="72"/>
      <c r="P999" s="72" t="s">
        <v>9391</v>
      </c>
      <c r="Q999" s="72" t="s">
        <v>9392</v>
      </c>
      <c r="R999" s="72" t="s">
        <v>1443</v>
      </c>
      <c r="S999" s="72" t="s">
        <v>9393</v>
      </c>
      <c r="T999" s="72" t="s">
        <v>9394</v>
      </c>
      <c r="U999" s="72" t="s">
        <v>251</v>
      </c>
      <c r="V999" s="72" t="s">
        <v>176</v>
      </c>
      <c r="W999">
        <v>140</v>
      </c>
      <c r="X999">
        <v>140</v>
      </c>
      <c r="Y999">
        <v>0</v>
      </c>
      <c r="Z999">
        <v>450</v>
      </c>
      <c r="AA999">
        <v>450</v>
      </c>
      <c r="AB999">
        <v>0</v>
      </c>
      <c r="AC999" s="72" t="s">
        <v>191</v>
      </c>
      <c r="AD999" s="72" t="s">
        <v>192</v>
      </c>
      <c r="AE999" s="72" t="s">
        <v>176</v>
      </c>
      <c r="AF999" s="81" t="str">
        <f t="shared" si="60"/>
        <v>Afridev Handpump</v>
      </c>
      <c r="AG999" s="72" t="s">
        <v>193</v>
      </c>
      <c r="AH999" s="72" t="s">
        <v>191</v>
      </c>
      <c r="AI999" s="72" t="s">
        <v>16432</v>
      </c>
      <c r="AL999" t="str">
        <f t="shared" si="61"/>
        <v>Protected</v>
      </c>
      <c r="AM999">
        <v>2000</v>
      </c>
      <c r="AN999" s="72" t="s">
        <v>191</v>
      </c>
      <c r="AQ999" t="str">
        <f t="shared" si="62"/>
        <v xml:space="preserve">Normal </v>
      </c>
      <c r="AR999" s="72" t="s">
        <v>194</v>
      </c>
      <c r="AU999" s="72" t="s">
        <v>195</v>
      </c>
      <c r="AV999" s="72" t="s">
        <v>194</v>
      </c>
      <c r="AY999" s="72" t="s">
        <v>191</v>
      </c>
      <c r="AZ999">
        <v>454</v>
      </c>
      <c r="BA999" s="72" t="s">
        <v>93</v>
      </c>
      <c r="BB999" s="72" t="s">
        <v>194</v>
      </c>
      <c r="BD999" s="72" t="s">
        <v>191</v>
      </c>
      <c r="BE999" s="73">
        <v>0.05</v>
      </c>
      <c r="BF999" s="72" t="s">
        <v>191</v>
      </c>
      <c r="BG999" s="72" t="s">
        <v>196</v>
      </c>
      <c r="BH999" s="72" t="s">
        <v>176</v>
      </c>
      <c r="BI999" s="81" t="str">
        <f t="shared" si="63"/>
        <v xml:space="preserve">Turbidity </v>
      </c>
      <c r="BJ999" s="72" t="s">
        <v>191</v>
      </c>
      <c r="BN999">
        <v>61</v>
      </c>
      <c r="BO999">
        <v>24</v>
      </c>
      <c r="BP999" s="72" t="s">
        <v>194</v>
      </c>
      <c r="BR999" s="72" t="s">
        <v>194</v>
      </c>
      <c r="BT999">
        <v>20</v>
      </c>
      <c r="BU999">
        <v>6</v>
      </c>
      <c r="BV999" s="72" t="s">
        <v>191</v>
      </c>
      <c r="BW999" s="72" t="s">
        <v>197</v>
      </c>
      <c r="BX999" t="s">
        <v>9395</v>
      </c>
    </row>
    <row r="1000" spans="1:76" x14ac:dyDescent="0.45">
      <c r="A1000" t="s">
        <v>9396</v>
      </c>
      <c r="B1000" t="s">
        <v>176</v>
      </c>
      <c r="C1000" t="s">
        <v>880</v>
      </c>
      <c r="D1000" t="s">
        <v>9397</v>
      </c>
      <c r="E1000" t="s">
        <v>9398</v>
      </c>
      <c r="F1000" t="s">
        <v>3754</v>
      </c>
      <c r="G1000">
        <v>9</v>
      </c>
      <c r="H1000" s="72" t="s">
        <v>8842</v>
      </c>
      <c r="I1000" s="72" t="s">
        <v>182</v>
      </c>
      <c r="J1000" s="72" t="s">
        <v>183</v>
      </c>
      <c r="K1000" s="72" t="s">
        <v>4888</v>
      </c>
      <c r="L1000" s="72" t="s">
        <v>5566</v>
      </c>
      <c r="M1000" s="72" t="s">
        <v>7859</v>
      </c>
      <c r="N1000" s="72"/>
      <c r="O1000" s="72"/>
      <c r="P1000" s="72" t="s">
        <v>9399</v>
      </c>
      <c r="Q1000" s="72" t="s">
        <v>9400</v>
      </c>
      <c r="R1000" s="72" t="s">
        <v>9401</v>
      </c>
      <c r="S1000" s="72" t="s">
        <v>9402</v>
      </c>
      <c r="T1000" s="72" t="s">
        <v>888</v>
      </c>
      <c r="U1000" s="72" t="s">
        <v>251</v>
      </c>
      <c r="V1000" s="72" t="s">
        <v>176</v>
      </c>
      <c r="W1000">
        <v>60</v>
      </c>
      <c r="X1000">
        <v>60</v>
      </c>
      <c r="Y1000">
        <v>0</v>
      </c>
      <c r="Z1000">
        <v>300</v>
      </c>
      <c r="AA1000">
        <v>300</v>
      </c>
      <c r="AB1000">
        <v>0</v>
      </c>
      <c r="AC1000" s="72" t="s">
        <v>191</v>
      </c>
      <c r="AD1000" s="72" t="s">
        <v>192</v>
      </c>
      <c r="AE1000" s="72" t="s">
        <v>176</v>
      </c>
      <c r="AF1000" s="81" t="str">
        <f t="shared" si="60"/>
        <v>Afridev Handpump</v>
      </c>
      <c r="AG1000" s="72" t="s">
        <v>193</v>
      </c>
      <c r="AH1000" s="72" t="s">
        <v>191</v>
      </c>
      <c r="AI1000" s="72" t="s">
        <v>16432</v>
      </c>
      <c r="AL1000" t="str">
        <f t="shared" si="61"/>
        <v>Protected</v>
      </c>
      <c r="AM1000">
        <v>2001</v>
      </c>
      <c r="AN1000" s="72" t="s">
        <v>191</v>
      </c>
      <c r="AQ1000" t="str">
        <f t="shared" si="62"/>
        <v xml:space="preserve">Normal </v>
      </c>
      <c r="AR1000" s="72" t="s">
        <v>194</v>
      </c>
      <c r="AU1000" s="72" t="s">
        <v>195</v>
      </c>
      <c r="AV1000" s="72" t="s">
        <v>194</v>
      </c>
      <c r="AY1000" s="72" t="s">
        <v>191</v>
      </c>
      <c r="AZ1000">
        <v>854</v>
      </c>
      <c r="BA1000" s="72" t="s">
        <v>93</v>
      </c>
      <c r="BB1000" s="72" t="s">
        <v>194</v>
      </c>
      <c r="BD1000" s="72" t="s">
        <v>191</v>
      </c>
      <c r="BE1000" s="73">
        <v>0.32</v>
      </c>
      <c r="BF1000" s="72" t="s">
        <v>191</v>
      </c>
      <c r="BG1000" s="72" t="s">
        <v>196</v>
      </c>
      <c r="BH1000" s="72" t="s">
        <v>176</v>
      </c>
      <c r="BI1000" s="81" t="str">
        <f t="shared" si="63"/>
        <v xml:space="preserve">Turbidity </v>
      </c>
      <c r="BJ1000" s="72" t="s">
        <v>191</v>
      </c>
      <c r="BN1000">
        <v>60</v>
      </c>
      <c r="BO1000">
        <v>24</v>
      </c>
      <c r="BP1000" s="72" t="s">
        <v>194</v>
      </c>
      <c r="BR1000" s="72" t="s">
        <v>194</v>
      </c>
      <c r="BT1000">
        <v>40</v>
      </c>
      <c r="BU1000">
        <v>5</v>
      </c>
      <c r="BV1000" s="72" t="s">
        <v>191</v>
      </c>
      <c r="BW1000" s="72" t="s">
        <v>197</v>
      </c>
      <c r="BX1000" t="s">
        <v>9403</v>
      </c>
    </row>
    <row r="1001" spans="1:76" x14ac:dyDescent="0.45">
      <c r="A1001" t="s">
        <v>9404</v>
      </c>
      <c r="B1001" t="s">
        <v>176</v>
      </c>
      <c r="C1001" t="s">
        <v>200</v>
      </c>
      <c r="D1001" t="s">
        <v>9405</v>
      </c>
      <c r="E1001" t="s">
        <v>9406</v>
      </c>
      <c r="F1001" t="s">
        <v>4065</v>
      </c>
      <c r="G1001">
        <v>9</v>
      </c>
      <c r="H1001" s="72" t="s">
        <v>7648</v>
      </c>
      <c r="I1001" s="72" t="s">
        <v>182</v>
      </c>
      <c r="J1001" s="72" t="s">
        <v>183</v>
      </c>
      <c r="K1001" s="72" t="s">
        <v>4888</v>
      </c>
      <c r="L1001" s="72" t="s">
        <v>7710</v>
      </c>
      <c r="M1001" s="72" t="s">
        <v>9407</v>
      </c>
      <c r="N1001" s="72"/>
      <c r="O1001" s="72"/>
      <c r="P1001" s="72" t="s">
        <v>9408</v>
      </c>
      <c r="Q1001" s="72" t="s">
        <v>9409</v>
      </c>
      <c r="R1001" s="72" t="s">
        <v>4932</v>
      </c>
      <c r="S1001" s="72" t="s">
        <v>9410</v>
      </c>
      <c r="T1001" s="72" t="s">
        <v>9411</v>
      </c>
      <c r="U1001" s="72" t="s">
        <v>226</v>
      </c>
      <c r="V1001" s="72" t="s">
        <v>176</v>
      </c>
      <c r="W1001">
        <v>95</v>
      </c>
      <c r="X1001">
        <v>95</v>
      </c>
      <c r="Y1001">
        <v>0</v>
      </c>
      <c r="Z1001">
        <v>775</v>
      </c>
      <c r="AA1001">
        <v>775</v>
      </c>
      <c r="AB1001">
        <v>0</v>
      </c>
      <c r="AC1001" s="72" t="s">
        <v>191</v>
      </c>
      <c r="AD1001" s="72" t="s">
        <v>192</v>
      </c>
      <c r="AE1001" s="72" t="s">
        <v>176</v>
      </c>
      <c r="AF1001" s="81" t="str">
        <f t="shared" si="60"/>
        <v>Afridev Handpump</v>
      </c>
      <c r="AG1001" s="72" t="s">
        <v>193</v>
      </c>
      <c r="AH1001" s="72" t="s">
        <v>191</v>
      </c>
      <c r="AI1001" s="72" t="s">
        <v>16432</v>
      </c>
      <c r="AL1001" t="str">
        <f t="shared" si="61"/>
        <v>Protected</v>
      </c>
      <c r="AM1001">
        <v>1990</v>
      </c>
      <c r="AN1001" s="72" t="s">
        <v>191</v>
      </c>
      <c r="AQ1001" t="str">
        <f t="shared" si="62"/>
        <v xml:space="preserve">Normal </v>
      </c>
      <c r="AR1001" s="72" t="s">
        <v>191</v>
      </c>
      <c r="AS1001">
        <v>2</v>
      </c>
      <c r="AT1001">
        <v>2</v>
      </c>
      <c r="AU1001" s="72" t="s">
        <v>195</v>
      </c>
      <c r="AV1001" s="72" t="s">
        <v>194</v>
      </c>
      <c r="AY1001" s="72" t="s">
        <v>191</v>
      </c>
      <c r="AZ1001">
        <v>354</v>
      </c>
      <c r="BA1001" s="72" t="s">
        <v>93</v>
      </c>
      <c r="BB1001" s="72" t="s">
        <v>194</v>
      </c>
      <c r="BD1001" s="72" t="s">
        <v>191</v>
      </c>
      <c r="BE1001" s="73">
        <v>0.21</v>
      </c>
      <c r="BF1001" s="72" t="s">
        <v>194</v>
      </c>
      <c r="BG1001" s="80" t="s">
        <v>196</v>
      </c>
      <c r="BI1001" s="81" t="str">
        <f t="shared" si="63"/>
        <v xml:space="preserve">Turbidity </v>
      </c>
      <c r="BN1001">
        <v>59</v>
      </c>
      <c r="BO1001">
        <v>24</v>
      </c>
      <c r="BP1001" s="72" t="s">
        <v>194</v>
      </c>
      <c r="BR1001" s="72" t="s">
        <v>194</v>
      </c>
      <c r="BT1001">
        <v>20</v>
      </c>
      <c r="BU1001">
        <v>4</v>
      </c>
      <c r="BV1001" s="72" t="s">
        <v>191</v>
      </c>
      <c r="BW1001" s="72" t="s">
        <v>197</v>
      </c>
      <c r="BX1001" t="s">
        <v>9412</v>
      </c>
    </row>
    <row r="1002" spans="1:76" x14ac:dyDescent="0.45">
      <c r="A1002" t="s">
        <v>9413</v>
      </c>
      <c r="B1002" t="s">
        <v>176</v>
      </c>
      <c r="C1002" t="s">
        <v>736</v>
      </c>
      <c r="D1002" t="s">
        <v>9414</v>
      </c>
      <c r="E1002" t="s">
        <v>9415</v>
      </c>
      <c r="F1002" t="s">
        <v>2908</v>
      </c>
      <c r="G1002">
        <v>9</v>
      </c>
      <c r="H1002" s="72" t="s">
        <v>9183</v>
      </c>
      <c r="I1002" s="72" t="s">
        <v>182</v>
      </c>
      <c r="J1002" s="72" t="s">
        <v>183</v>
      </c>
      <c r="K1002" s="72" t="s">
        <v>4744</v>
      </c>
      <c r="L1002" s="72" t="s">
        <v>2808</v>
      </c>
      <c r="M1002" s="72" t="s">
        <v>9069</v>
      </c>
      <c r="N1002" s="72"/>
      <c r="O1002" s="72"/>
      <c r="P1002" s="72" t="s">
        <v>9416</v>
      </c>
      <c r="Q1002" s="72" t="s">
        <v>9417</v>
      </c>
      <c r="R1002" s="72" t="s">
        <v>4370</v>
      </c>
      <c r="S1002" s="72" t="s">
        <v>9418</v>
      </c>
      <c r="T1002" s="72" t="s">
        <v>9419</v>
      </c>
      <c r="U1002" s="72" t="s">
        <v>176</v>
      </c>
      <c r="V1002" s="72"/>
      <c r="W1002">
        <v>104</v>
      </c>
      <c r="X1002">
        <v>85</v>
      </c>
      <c r="Y1002">
        <v>19</v>
      </c>
      <c r="Z1002">
        <v>156</v>
      </c>
      <c r="AA1002">
        <v>425</v>
      </c>
      <c r="AB1002">
        <v>95</v>
      </c>
      <c r="AC1002" s="72" t="s">
        <v>194</v>
      </c>
      <c r="AF1002" s="81" t="str">
        <f t="shared" si="60"/>
        <v/>
      </c>
      <c r="AJ1002" s="72" t="s">
        <v>1790</v>
      </c>
      <c r="AK1002" s="72" t="s">
        <v>176</v>
      </c>
      <c r="AL1002" t="str">
        <f t="shared" si="61"/>
        <v>River</v>
      </c>
      <c r="AQ1002" t="str">
        <f t="shared" si="62"/>
        <v xml:space="preserve"> </v>
      </c>
      <c r="BE1002"/>
      <c r="BI1002" s="81" t="str">
        <f t="shared" si="63"/>
        <v xml:space="preserve"> </v>
      </c>
      <c r="BX1002" t="s">
        <v>9420</v>
      </c>
    </row>
    <row r="1003" spans="1:76" x14ac:dyDescent="0.45">
      <c r="A1003" t="s">
        <v>9421</v>
      </c>
      <c r="B1003" t="s">
        <v>176</v>
      </c>
      <c r="C1003" t="s">
        <v>600</v>
      </c>
      <c r="D1003" t="s">
        <v>9422</v>
      </c>
      <c r="E1003" t="s">
        <v>9423</v>
      </c>
      <c r="F1003" t="s">
        <v>2221</v>
      </c>
      <c r="G1003">
        <v>9</v>
      </c>
      <c r="H1003" s="72" t="s">
        <v>9183</v>
      </c>
      <c r="I1003" s="72" t="s">
        <v>182</v>
      </c>
      <c r="J1003" s="72" t="s">
        <v>183</v>
      </c>
      <c r="K1003" s="72" t="s">
        <v>4744</v>
      </c>
      <c r="L1003" s="72" t="s">
        <v>2808</v>
      </c>
      <c r="M1003" s="72" t="s">
        <v>9069</v>
      </c>
      <c r="N1003" s="72"/>
      <c r="O1003" s="72"/>
      <c r="P1003" s="72" t="s">
        <v>9424</v>
      </c>
      <c r="Q1003" s="72" t="s">
        <v>9425</v>
      </c>
      <c r="R1003" s="72" t="s">
        <v>4406</v>
      </c>
      <c r="S1003" s="72" t="s">
        <v>9426</v>
      </c>
      <c r="T1003" s="72" t="s">
        <v>9419</v>
      </c>
      <c r="U1003" s="72" t="s">
        <v>251</v>
      </c>
      <c r="V1003" s="72" t="s">
        <v>176</v>
      </c>
      <c r="W1003">
        <v>104</v>
      </c>
      <c r="X1003">
        <v>85</v>
      </c>
      <c r="Y1003">
        <v>19</v>
      </c>
      <c r="Z1003">
        <v>50</v>
      </c>
      <c r="AA1003">
        <v>425</v>
      </c>
      <c r="AB1003">
        <v>95</v>
      </c>
      <c r="AC1003" s="72" t="s">
        <v>194</v>
      </c>
      <c r="AF1003" s="81" t="str">
        <f t="shared" si="60"/>
        <v/>
      </c>
      <c r="AJ1003" s="72" t="s">
        <v>176</v>
      </c>
      <c r="AK1003" s="72" t="s">
        <v>4815</v>
      </c>
      <c r="AL1003" t="str">
        <f t="shared" si="61"/>
        <v>Nira Pump</v>
      </c>
      <c r="AQ1003" t="str">
        <f t="shared" si="62"/>
        <v xml:space="preserve"> </v>
      </c>
      <c r="BE1003"/>
      <c r="BI1003" s="81" t="str">
        <f t="shared" si="63"/>
        <v xml:space="preserve"> </v>
      </c>
      <c r="BX1003" t="s">
        <v>9427</v>
      </c>
    </row>
    <row r="1004" spans="1:76" x14ac:dyDescent="0.45">
      <c r="A1004" t="s">
        <v>9428</v>
      </c>
      <c r="B1004" t="s">
        <v>176</v>
      </c>
      <c r="C1004" t="s">
        <v>736</v>
      </c>
      <c r="D1004" t="s">
        <v>9429</v>
      </c>
      <c r="E1004" t="s">
        <v>9430</v>
      </c>
      <c r="F1004" t="s">
        <v>5087</v>
      </c>
      <c r="G1004">
        <v>9</v>
      </c>
      <c r="H1004" s="72" t="s">
        <v>9183</v>
      </c>
      <c r="I1004" s="72" t="s">
        <v>182</v>
      </c>
      <c r="J1004" s="72" t="s">
        <v>183</v>
      </c>
      <c r="K1004" s="72" t="s">
        <v>4744</v>
      </c>
      <c r="L1004" s="72" t="s">
        <v>2808</v>
      </c>
      <c r="M1004" s="72" t="s">
        <v>2808</v>
      </c>
      <c r="N1004" s="72"/>
      <c r="O1004" s="72"/>
      <c r="P1004" s="72" t="s">
        <v>9431</v>
      </c>
      <c r="Q1004" s="72" t="s">
        <v>9432</v>
      </c>
      <c r="R1004" s="72" t="s">
        <v>7017</v>
      </c>
      <c r="S1004" s="72" t="s">
        <v>9433</v>
      </c>
      <c r="T1004" s="72" t="s">
        <v>9434</v>
      </c>
      <c r="U1004" s="72" t="s">
        <v>176</v>
      </c>
      <c r="V1004" s="72"/>
      <c r="W1004">
        <v>485</v>
      </c>
      <c r="X1004">
        <v>330</v>
      </c>
      <c r="Y1004">
        <v>155</v>
      </c>
      <c r="Z1004">
        <v>100</v>
      </c>
      <c r="AA1004">
        <v>1650</v>
      </c>
      <c r="AB1004">
        <v>775</v>
      </c>
      <c r="AC1004" s="72" t="s">
        <v>194</v>
      </c>
      <c r="AF1004" s="81" t="str">
        <f t="shared" si="60"/>
        <v/>
      </c>
      <c r="AJ1004" s="72" t="s">
        <v>424</v>
      </c>
      <c r="AK1004" s="72" t="s">
        <v>176</v>
      </c>
      <c r="AL1004" t="str">
        <f t="shared" si="61"/>
        <v>Unprotected Spring</v>
      </c>
      <c r="AQ1004" t="str">
        <f t="shared" si="62"/>
        <v xml:space="preserve"> </v>
      </c>
      <c r="BE1004"/>
      <c r="BI1004" s="81" t="str">
        <f t="shared" si="63"/>
        <v xml:space="preserve"> </v>
      </c>
      <c r="BX1004" t="s">
        <v>9435</v>
      </c>
    </row>
    <row r="1005" spans="1:76" x14ac:dyDescent="0.45">
      <c r="A1005" t="s">
        <v>9436</v>
      </c>
      <c r="B1005" t="s">
        <v>176</v>
      </c>
      <c r="C1005" t="s">
        <v>600</v>
      </c>
      <c r="D1005" t="s">
        <v>9437</v>
      </c>
      <c r="E1005" t="s">
        <v>9438</v>
      </c>
      <c r="F1005" t="s">
        <v>6150</v>
      </c>
      <c r="G1005">
        <v>9</v>
      </c>
      <c r="H1005" s="72" t="s">
        <v>9183</v>
      </c>
      <c r="I1005" s="72" t="s">
        <v>182</v>
      </c>
      <c r="J1005" s="72" t="s">
        <v>183</v>
      </c>
      <c r="K1005" s="72" t="s">
        <v>4744</v>
      </c>
      <c r="L1005" s="72" t="s">
        <v>2808</v>
      </c>
      <c r="M1005" s="72" t="s">
        <v>2808</v>
      </c>
      <c r="N1005" s="72"/>
      <c r="O1005" s="72"/>
      <c r="P1005" s="72" t="s">
        <v>9439</v>
      </c>
      <c r="Q1005" s="72" t="s">
        <v>9440</v>
      </c>
      <c r="R1005" s="72" t="s">
        <v>9441</v>
      </c>
      <c r="S1005" s="72" t="s">
        <v>9442</v>
      </c>
      <c r="T1005" s="72" t="s">
        <v>9434</v>
      </c>
      <c r="U1005" s="72" t="s">
        <v>176</v>
      </c>
      <c r="V1005" s="72" t="s">
        <v>2726</v>
      </c>
      <c r="W1005">
        <v>467</v>
      </c>
      <c r="X1005">
        <v>300</v>
      </c>
      <c r="Y1005">
        <v>167</v>
      </c>
      <c r="Z1005">
        <v>20</v>
      </c>
      <c r="AA1005">
        <v>1500</v>
      </c>
      <c r="AB1005">
        <v>835</v>
      </c>
      <c r="AC1005" s="72" t="s">
        <v>194</v>
      </c>
      <c r="AF1005" s="81" t="str">
        <f t="shared" si="60"/>
        <v/>
      </c>
      <c r="AJ1005" s="72" t="s">
        <v>867</v>
      </c>
      <c r="AK1005" s="72" t="s">
        <v>176</v>
      </c>
      <c r="AL1005" t="str">
        <f t="shared" si="61"/>
        <v>Unprotected well</v>
      </c>
      <c r="AQ1005" t="str">
        <f t="shared" si="62"/>
        <v xml:space="preserve"> </v>
      </c>
      <c r="BE1005"/>
      <c r="BI1005" s="81" t="str">
        <f t="shared" si="63"/>
        <v xml:space="preserve"> </v>
      </c>
      <c r="BX1005" t="s">
        <v>9443</v>
      </c>
    </row>
    <row r="1006" spans="1:76" x14ac:dyDescent="0.45">
      <c r="A1006" t="s">
        <v>9444</v>
      </c>
      <c r="B1006" t="s">
        <v>176</v>
      </c>
      <c r="C1006" t="s">
        <v>200</v>
      </c>
      <c r="D1006" t="s">
        <v>9445</v>
      </c>
      <c r="E1006" t="s">
        <v>9446</v>
      </c>
      <c r="F1006" t="s">
        <v>6877</v>
      </c>
      <c r="G1006">
        <v>9</v>
      </c>
      <c r="H1006" s="72" t="s">
        <v>9183</v>
      </c>
      <c r="I1006" s="72" t="s">
        <v>182</v>
      </c>
      <c r="J1006" s="72" t="s">
        <v>183</v>
      </c>
      <c r="K1006" s="72" t="s">
        <v>4888</v>
      </c>
      <c r="L1006" s="72" t="s">
        <v>8978</v>
      </c>
      <c r="M1006" s="72" t="s">
        <v>8978</v>
      </c>
      <c r="N1006" s="72"/>
      <c r="O1006" s="72"/>
      <c r="P1006" s="72" t="s">
        <v>9447</v>
      </c>
      <c r="Q1006" s="72" t="s">
        <v>9448</v>
      </c>
      <c r="R1006" s="72" t="s">
        <v>8521</v>
      </c>
      <c r="S1006" s="72" t="s">
        <v>9449</v>
      </c>
      <c r="T1006" s="72" t="s">
        <v>9450</v>
      </c>
      <c r="U1006" s="72" t="s">
        <v>226</v>
      </c>
      <c r="V1006" s="72" t="s">
        <v>176</v>
      </c>
      <c r="W1006">
        <v>278</v>
      </c>
      <c r="X1006">
        <v>278</v>
      </c>
      <c r="Y1006">
        <v>0</v>
      </c>
      <c r="Z1006">
        <v>240</v>
      </c>
      <c r="AA1006">
        <v>278</v>
      </c>
      <c r="AB1006">
        <v>0</v>
      </c>
      <c r="AC1006" s="72" t="s">
        <v>191</v>
      </c>
      <c r="AD1006" s="72" t="s">
        <v>192</v>
      </c>
      <c r="AE1006" s="72" t="s">
        <v>176</v>
      </c>
      <c r="AF1006" s="81" t="str">
        <f t="shared" si="60"/>
        <v>Afridev Handpump</v>
      </c>
      <c r="AG1006" s="72" t="s">
        <v>193</v>
      </c>
      <c r="AH1006" s="72" t="s">
        <v>191</v>
      </c>
      <c r="AI1006" s="72" t="s">
        <v>16432</v>
      </c>
      <c r="AL1006" t="str">
        <f t="shared" si="61"/>
        <v>Protected</v>
      </c>
      <c r="AM1006">
        <v>2009</v>
      </c>
      <c r="AN1006" s="72" t="s">
        <v>194</v>
      </c>
      <c r="AO1006" s="72" t="s">
        <v>549</v>
      </c>
      <c r="AP1006" s="72" t="s">
        <v>176</v>
      </c>
      <c r="AQ1006" t="str">
        <f t="shared" si="62"/>
        <v>Does not function Non functioning water point</v>
      </c>
      <c r="AR1006" s="72" t="s">
        <v>194</v>
      </c>
      <c r="AU1006" s="72" t="s">
        <v>194</v>
      </c>
      <c r="AV1006" s="72" t="s">
        <v>194</v>
      </c>
      <c r="AY1006" s="72" t="s">
        <v>194</v>
      </c>
      <c r="BB1006" s="72" t="s">
        <v>194</v>
      </c>
      <c r="BD1006" s="72" t="s">
        <v>194</v>
      </c>
      <c r="BE1006"/>
      <c r="BF1006" s="72" t="s">
        <v>194</v>
      </c>
      <c r="BG1006" s="80" t="s">
        <v>196</v>
      </c>
      <c r="BI1006" s="81" t="str">
        <f t="shared" si="63"/>
        <v xml:space="preserve">Turbidity </v>
      </c>
      <c r="BN1006">
        <v>0</v>
      </c>
      <c r="BO1006">
        <v>0</v>
      </c>
      <c r="BP1006" s="72" t="s">
        <v>194</v>
      </c>
      <c r="BR1006" s="72" t="s">
        <v>194</v>
      </c>
      <c r="BT1006">
        <v>0</v>
      </c>
      <c r="BU1006">
        <v>0</v>
      </c>
      <c r="BV1006" s="72" t="s">
        <v>194</v>
      </c>
      <c r="BW1006" s="72" t="s">
        <v>550</v>
      </c>
      <c r="BX1006" t="s">
        <v>9451</v>
      </c>
    </row>
    <row r="1007" spans="1:76" x14ac:dyDescent="0.45">
      <c r="A1007" t="s">
        <v>9452</v>
      </c>
      <c r="B1007" t="s">
        <v>176</v>
      </c>
      <c r="C1007" t="s">
        <v>996</v>
      </c>
      <c r="D1007" t="s">
        <v>9453</v>
      </c>
      <c r="E1007" t="s">
        <v>9454</v>
      </c>
      <c r="F1007" t="s">
        <v>3680</v>
      </c>
      <c r="G1007">
        <v>9</v>
      </c>
      <c r="H1007" s="72" t="s">
        <v>9183</v>
      </c>
      <c r="I1007" s="72" t="s">
        <v>182</v>
      </c>
      <c r="J1007" s="72" t="s">
        <v>183</v>
      </c>
      <c r="K1007" s="72" t="s">
        <v>825</v>
      </c>
      <c r="L1007" s="72" t="s">
        <v>9455</v>
      </c>
      <c r="M1007" s="72" t="s">
        <v>9455</v>
      </c>
      <c r="N1007" s="72"/>
      <c r="O1007" s="72"/>
      <c r="P1007" s="72" t="s">
        <v>9456</v>
      </c>
      <c r="Q1007" s="72" t="s">
        <v>9457</v>
      </c>
      <c r="R1007" s="72" t="s">
        <v>2518</v>
      </c>
      <c r="S1007" s="72" t="s">
        <v>9458</v>
      </c>
      <c r="T1007" s="72" t="s">
        <v>9459</v>
      </c>
      <c r="U1007" s="72" t="s">
        <v>190</v>
      </c>
      <c r="V1007" s="72" t="s">
        <v>176</v>
      </c>
      <c r="W1007">
        <v>235</v>
      </c>
      <c r="X1007">
        <v>35</v>
      </c>
      <c r="Y1007">
        <v>200</v>
      </c>
      <c r="Z1007">
        <v>500</v>
      </c>
      <c r="AA1007">
        <v>180</v>
      </c>
      <c r="AB1007">
        <v>982</v>
      </c>
      <c r="AC1007" s="72" t="s">
        <v>191</v>
      </c>
      <c r="AD1007" s="72" t="s">
        <v>192</v>
      </c>
      <c r="AE1007" s="72" t="s">
        <v>176</v>
      </c>
      <c r="AF1007" s="81" t="str">
        <f t="shared" si="60"/>
        <v>Afridev Handpump</v>
      </c>
      <c r="AG1007" s="72" t="s">
        <v>193</v>
      </c>
      <c r="AH1007" s="72" t="s">
        <v>191</v>
      </c>
      <c r="AI1007" s="72" t="s">
        <v>16432</v>
      </c>
      <c r="AL1007" t="str">
        <f t="shared" si="61"/>
        <v>Protected</v>
      </c>
      <c r="AM1007">
        <v>2016</v>
      </c>
      <c r="AN1007" s="72" t="s">
        <v>194</v>
      </c>
      <c r="AO1007" s="72" t="s">
        <v>549</v>
      </c>
      <c r="AP1007" s="72" t="s">
        <v>176</v>
      </c>
      <c r="AQ1007" t="str">
        <f t="shared" si="62"/>
        <v>Does not function Non functioning water point</v>
      </c>
      <c r="AR1007" s="72" t="s">
        <v>194</v>
      </c>
      <c r="AU1007" s="72" t="s">
        <v>195</v>
      </c>
      <c r="AV1007" s="72" t="s">
        <v>194</v>
      </c>
      <c r="AY1007" s="72" t="s">
        <v>194</v>
      </c>
      <c r="BB1007" s="72" t="s">
        <v>194</v>
      </c>
      <c r="BD1007" s="72" t="s">
        <v>194</v>
      </c>
      <c r="BF1007" s="72" t="s">
        <v>381</v>
      </c>
      <c r="BG1007" s="80" t="s">
        <v>196</v>
      </c>
      <c r="BI1007" s="81" t="str">
        <f t="shared" si="63"/>
        <v xml:space="preserve">Turbidity </v>
      </c>
      <c r="BN1007">
        <v>0</v>
      </c>
      <c r="BO1007">
        <v>0</v>
      </c>
      <c r="BP1007" s="72" t="s">
        <v>194</v>
      </c>
      <c r="BR1007" s="72" t="s">
        <v>194</v>
      </c>
      <c r="BT1007">
        <v>0</v>
      </c>
      <c r="BU1007">
        <v>0</v>
      </c>
      <c r="BV1007" s="72" t="s">
        <v>194</v>
      </c>
      <c r="BW1007" s="72" t="s">
        <v>550</v>
      </c>
      <c r="BX1007" t="s">
        <v>9460</v>
      </c>
    </row>
    <row r="1008" spans="1:76" x14ac:dyDescent="0.45">
      <c r="A1008" t="s">
        <v>9461</v>
      </c>
      <c r="B1008" t="s">
        <v>176</v>
      </c>
      <c r="C1008" t="s">
        <v>880</v>
      </c>
      <c r="D1008" t="s">
        <v>9462</v>
      </c>
      <c r="E1008" t="s">
        <v>9463</v>
      </c>
      <c r="F1008" t="s">
        <v>1774</v>
      </c>
      <c r="G1008">
        <v>9</v>
      </c>
      <c r="H1008" s="72" t="s">
        <v>9183</v>
      </c>
      <c r="I1008" s="72" t="s">
        <v>182</v>
      </c>
      <c r="J1008" s="72" t="s">
        <v>183</v>
      </c>
      <c r="K1008" s="72" t="s">
        <v>4888</v>
      </c>
      <c r="L1008" s="72" t="s">
        <v>8978</v>
      </c>
      <c r="M1008" s="72" t="s">
        <v>7074</v>
      </c>
      <c r="N1008" s="72"/>
      <c r="O1008" s="72"/>
      <c r="P1008" s="72" t="s">
        <v>9464</v>
      </c>
      <c r="Q1008" s="72" t="s">
        <v>9465</v>
      </c>
      <c r="R1008" s="72" t="s">
        <v>6350</v>
      </c>
      <c r="S1008" s="72" t="s">
        <v>9466</v>
      </c>
      <c r="T1008" s="72" t="s">
        <v>9467</v>
      </c>
      <c r="U1008" s="72" t="s">
        <v>176</v>
      </c>
      <c r="V1008" s="72" t="s">
        <v>4582</v>
      </c>
      <c r="W1008">
        <v>70</v>
      </c>
      <c r="X1008">
        <v>70</v>
      </c>
      <c r="Y1008">
        <v>0</v>
      </c>
      <c r="Z1008">
        <v>300</v>
      </c>
      <c r="AA1008">
        <v>300</v>
      </c>
      <c r="AB1008">
        <v>0</v>
      </c>
      <c r="AC1008" s="72" t="s">
        <v>191</v>
      </c>
      <c r="AD1008" s="72" t="s">
        <v>192</v>
      </c>
      <c r="AE1008" s="72" t="s">
        <v>176</v>
      </c>
      <c r="AF1008" s="81" t="str">
        <f t="shared" si="60"/>
        <v>Afridev Handpump</v>
      </c>
      <c r="AG1008" s="72" t="s">
        <v>193</v>
      </c>
      <c r="AH1008" s="72" t="s">
        <v>191</v>
      </c>
      <c r="AI1008" s="72" t="s">
        <v>16432</v>
      </c>
      <c r="AL1008" t="str">
        <f t="shared" si="61"/>
        <v>Protected</v>
      </c>
      <c r="AM1008">
        <v>2001</v>
      </c>
      <c r="AN1008" s="72" t="s">
        <v>191</v>
      </c>
      <c r="AQ1008" t="str">
        <f t="shared" si="62"/>
        <v xml:space="preserve">Normal </v>
      </c>
      <c r="AR1008" s="72" t="s">
        <v>194</v>
      </c>
      <c r="AU1008" s="72" t="s">
        <v>195</v>
      </c>
      <c r="AV1008" s="72" t="s">
        <v>194</v>
      </c>
      <c r="AY1008" s="72" t="s">
        <v>191</v>
      </c>
      <c r="AZ1008">
        <v>856</v>
      </c>
      <c r="BA1008" s="72" t="s">
        <v>93</v>
      </c>
      <c r="BB1008" s="72" t="s">
        <v>194</v>
      </c>
      <c r="BD1008" s="72" t="s">
        <v>191</v>
      </c>
      <c r="BE1008" s="73">
        <v>0.25</v>
      </c>
      <c r="BF1008" s="72" t="s">
        <v>191</v>
      </c>
      <c r="BG1008" s="72" t="s">
        <v>196</v>
      </c>
      <c r="BH1008" s="72" t="s">
        <v>176</v>
      </c>
      <c r="BI1008" s="81" t="str">
        <f t="shared" si="63"/>
        <v xml:space="preserve">Turbidity </v>
      </c>
      <c r="BJ1008" s="72" t="s">
        <v>191</v>
      </c>
      <c r="BN1008">
        <v>60</v>
      </c>
      <c r="BO1008">
        <v>24</v>
      </c>
      <c r="BP1008" s="72" t="s">
        <v>194</v>
      </c>
      <c r="BR1008" s="72" t="s">
        <v>194</v>
      </c>
      <c r="BT1008">
        <v>20</v>
      </c>
      <c r="BU1008">
        <v>4</v>
      </c>
      <c r="BV1008" s="72" t="s">
        <v>191</v>
      </c>
      <c r="BW1008" s="72" t="s">
        <v>197</v>
      </c>
      <c r="BX1008" t="s">
        <v>9468</v>
      </c>
    </row>
    <row r="1009" spans="1:76" x14ac:dyDescent="0.45">
      <c r="A1009" t="s">
        <v>9469</v>
      </c>
      <c r="B1009" t="s">
        <v>176</v>
      </c>
      <c r="C1009" t="s">
        <v>297</v>
      </c>
      <c r="D1009" t="s">
        <v>9470</v>
      </c>
      <c r="E1009" t="s">
        <v>9471</v>
      </c>
      <c r="F1009" t="s">
        <v>8901</v>
      </c>
      <c r="G1009">
        <v>9</v>
      </c>
      <c r="H1009" s="72" t="s">
        <v>9183</v>
      </c>
      <c r="I1009" s="72" t="s">
        <v>182</v>
      </c>
      <c r="J1009" s="72" t="s">
        <v>183</v>
      </c>
      <c r="K1009" s="72" t="s">
        <v>4888</v>
      </c>
      <c r="L1009" s="72" t="s">
        <v>8978</v>
      </c>
      <c r="M1009" s="72" t="s">
        <v>9472</v>
      </c>
      <c r="N1009" s="72"/>
      <c r="O1009" s="72"/>
      <c r="P1009" s="72" t="s">
        <v>9473</v>
      </c>
      <c r="Q1009" s="72" t="s">
        <v>9474</v>
      </c>
      <c r="R1009" s="72" t="s">
        <v>9475</v>
      </c>
      <c r="S1009" s="72" t="s">
        <v>9476</v>
      </c>
      <c r="T1009" s="72" t="s">
        <v>9477</v>
      </c>
      <c r="U1009" s="72" t="s">
        <v>478</v>
      </c>
      <c r="V1009" s="72" t="s">
        <v>176</v>
      </c>
      <c r="W1009">
        <v>218</v>
      </c>
      <c r="X1009">
        <v>218</v>
      </c>
      <c r="Y1009">
        <v>0</v>
      </c>
      <c r="Z1009">
        <v>1900</v>
      </c>
      <c r="AA1009">
        <v>1900</v>
      </c>
      <c r="AB1009">
        <v>0</v>
      </c>
      <c r="AC1009" s="72" t="s">
        <v>191</v>
      </c>
      <c r="AD1009" s="72" t="s">
        <v>192</v>
      </c>
      <c r="AE1009" s="72" t="s">
        <v>176</v>
      </c>
      <c r="AF1009" s="81" t="str">
        <f t="shared" si="60"/>
        <v>Afridev Handpump</v>
      </c>
      <c r="AG1009" s="72" t="s">
        <v>193</v>
      </c>
      <c r="AH1009" s="72" t="s">
        <v>191</v>
      </c>
      <c r="AI1009" s="72" t="s">
        <v>16432</v>
      </c>
      <c r="AL1009" t="str">
        <f t="shared" si="61"/>
        <v>Protected</v>
      </c>
      <c r="AM1009">
        <v>2008</v>
      </c>
      <c r="AN1009" s="72" t="s">
        <v>191</v>
      </c>
      <c r="AQ1009" t="str">
        <f t="shared" si="62"/>
        <v xml:space="preserve">Normal </v>
      </c>
      <c r="AR1009" s="72" t="s">
        <v>194</v>
      </c>
      <c r="AU1009" s="72" t="s">
        <v>195</v>
      </c>
      <c r="AV1009" s="72" t="s">
        <v>194</v>
      </c>
      <c r="AY1009" s="72" t="s">
        <v>191</v>
      </c>
      <c r="AZ1009">
        <v>1149</v>
      </c>
      <c r="BA1009" s="72" t="s">
        <v>93</v>
      </c>
      <c r="BB1009" s="72" t="s">
        <v>194</v>
      </c>
      <c r="BD1009" s="72" t="s">
        <v>191</v>
      </c>
      <c r="BE1009" s="73">
        <v>0.88</v>
      </c>
      <c r="BF1009" s="72" t="s">
        <v>194</v>
      </c>
      <c r="BG1009" s="80" t="s">
        <v>196</v>
      </c>
      <c r="BI1009" s="81" t="str">
        <f t="shared" si="63"/>
        <v xml:space="preserve">Turbidity </v>
      </c>
      <c r="BN1009">
        <v>58</v>
      </c>
      <c r="BO1009">
        <v>24</v>
      </c>
      <c r="BP1009" s="72" t="s">
        <v>194</v>
      </c>
      <c r="BR1009" s="72" t="s">
        <v>194</v>
      </c>
      <c r="BT1009">
        <v>25</v>
      </c>
      <c r="BU1009">
        <v>7</v>
      </c>
      <c r="BV1009" s="72" t="s">
        <v>191</v>
      </c>
      <c r="BW1009" s="72" t="s">
        <v>197</v>
      </c>
      <c r="BX1009" t="s">
        <v>9478</v>
      </c>
    </row>
    <row r="1010" spans="1:76" x14ac:dyDescent="0.45">
      <c r="A1010" t="s">
        <v>9479</v>
      </c>
      <c r="B1010" t="s">
        <v>176</v>
      </c>
      <c r="C1010" t="s">
        <v>880</v>
      </c>
      <c r="D1010" t="s">
        <v>9480</v>
      </c>
      <c r="E1010" t="s">
        <v>9481</v>
      </c>
      <c r="F1010" t="s">
        <v>7237</v>
      </c>
      <c r="G1010">
        <v>9</v>
      </c>
      <c r="H1010" s="72" t="s">
        <v>9183</v>
      </c>
      <c r="I1010" s="72" t="s">
        <v>182</v>
      </c>
      <c r="J1010" s="72" t="s">
        <v>183</v>
      </c>
      <c r="K1010" s="72" t="s">
        <v>4888</v>
      </c>
      <c r="L1010" s="72" t="s">
        <v>8978</v>
      </c>
      <c r="M1010" s="72" t="s">
        <v>7074</v>
      </c>
      <c r="N1010" s="72"/>
      <c r="O1010" s="72"/>
      <c r="P1010" s="72" t="s">
        <v>9482</v>
      </c>
      <c r="Q1010" s="72" t="s">
        <v>9483</v>
      </c>
      <c r="R1010" s="72" t="s">
        <v>1531</v>
      </c>
      <c r="S1010" s="72" t="s">
        <v>9484</v>
      </c>
      <c r="T1010" s="72" t="s">
        <v>9485</v>
      </c>
      <c r="U1010" s="72" t="s">
        <v>176</v>
      </c>
      <c r="V1010" s="72" t="s">
        <v>1618</v>
      </c>
      <c r="W1010">
        <v>48</v>
      </c>
      <c r="X1010">
        <v>48</v>
      </c>
      <c r="Y1010">
        <v>0</v>
      </c>
      <c r="Z1010">
        <v>240</v>
      </c>
      <c r="AA1010">
        <v>240</v>
      </c>
      <c r="AB1010">
        <v>0</v>
      </c>
      <c r="AC1010" s="72" t="s">
        <v>191</v>
      </c>
      <c r="AD1010" s="72" t="s">
        <v>192</v>
      </c>
      <c r="AE1010" s="72" t="s">
        <v>176</v>
      </c>
      <c r="AF1010" s="81" t="str">
        <f t="shared" si="60"/>
        <v>Afridev Handpump</v>
      </c>
      <c r="AG1010" s="72" t="s">
        <v>193</v>
      </c>
      <c r="AH1010" s="72" t="s">
        <v>191</v>
      </c>
      <c r="AI1010" s="72" t="s">
        <v>16432</v>
      </c>
      <c r="AL1010" t="str">
        <f t="shared" si="61"/>
        <v>Protected</v>
      </c>
      <c r="AM1010">
        <v>2014</v>
      </c>
      <c r="AN1010" s="72" t="s">
        <v>191</v>
      </c>
      <c r="AQ1010" t="str">
        <f t="shared" si="62"/>
        <v xml:space="preserve">Normal </v>
      </c>
      <c r="AR1010" s="72" t="s">
        <v>194</v>
      </c>
      <c r="AU1010" s="72" t="s">
        <v>195</v>
      </c>
      <c r="AV1010" s="72" t="s">
        <v>194</v>
      </c>
      <c r="AY1010" s="72" t="s">
        <v>191</v>
      </c>
      <c r="AZ1010">
        <v>857</v>
      </c>
      <c r="BA1010" s="72" t="s">
        <v>93</v>
      </c>
      <c r="BB1010" s="72" t="s">
        <v>194</v>
      </c>
      <c r="BD1010" s="72" t="s">
        <v>191</v>
      </c>
      <c r="BE1010" s="73">
        <v>0.37</v>
      </c>
      <c r="BF1010" s="72" t="s">
        <v>191</v>
      </c>
      <c r="BG1010" s="72" t="s">
        <v>196</v>
      </c>
      <c r="BH1010" s="72" t="s">
        <v>176</v>
      </c>
      <c r="BI1010" s="81" t="str">
        <f t="shared" si="63"/>
        <v xml:space="preserve">Turbidity </v>
      </c>
      <c r="BJ1010" s="72" t="s">
        <v>191</v>
      </c>
      <c r="BN1010">
        <v>50</v>
      </c>
      <c r="BO1010">
        <v>24</v>
      </c>
      <c r="BP1010" s="72" t="s">
        <v>194</v>
      </c>
      <c r="BR1010" s="72" t="s">
        <v>194</v>
      </c>
      <c r="BT1010">
        <v>40</v>
      </c>
      <c r="BU1010">
        <v>5</v>
      </c>
      <c r="BV1010" s="72" t="s">
        <v>191</v>
      </c>
      <c r="BW1010" s="72" t="s">
        <v>197</v>
      </c>
      <c r="BX1010" t="s">
        <v>9486</v>
      </c>
    </row>
    <row r="1011" spans="1:76" x14ac:dyDescent="0.45">
      <c r="A1011" t="s">
        <v>9487</v>
      </c>
      <c r="B1011" t="s">
        <v>176</v>
      </c>
      <c r="C1011" t="s">
        <v>996</v>
      </c>
      <c r="D1011" t="s">
        <v>9488</v>
      </c>
      <c r="E1011" t="s">
        <v>9489</v>
      </c>
      <c r="F1011" t="s">
        <v>2768</v>
      </c>
      <c r="G1011">
        <v>9</v>
      </c>
      <c r="H1011" s="72" t="s">
        <v>9183</v>
      </c>
      <c r="I1011" s="72" t="s">
        <v>182</v>
      </c>
      <c r="J1011" s="72" t="s">
        <v>183</v>
      </c>
      <c r="K1011" s="72" t="s">
        <v>825</v>
      </c>
      <c r="L1011" s="72" t="s">
        <v>9455</v>
      </c>
      <c r="M1011" s="72" t="s">
        <v>9455</v>
      </c>
      <c r="N1011" s="72"/>
      <c r="O1011" s="72"/>
      <c r="P1011" s="72" t="s">
        <v>9490</v>
      </c>
      <c r="Q1011" s="72" t="s">
        <v>9491</v>
      </c>
      <c r="R1011" s="72" t="s">
        <v>3031</v>
      </c>
      <c r="S1011" s="72" t="s">
        <v>9492</v>
      </c>
      <c r="T1011" s="72" t="s">
        <v>9493</v>
      </c>
      <c r="U1011" s="72" t="s">
        <v>190</v>
      </c>
      <c r="V1011" s="72" t="s">
        <v>176</v>
      </c>
      <c r="W1011">
        <v>235</v>
      </c>
      <c r="X1011">
        <v>35</v>
      </c>
      <c r="Y1011">
        <v>200</v>
      </c>
      <c r="Z1011">
        <v>560</v>
      </c>
      <c r="AA1011">
        <v>560</v>
      </c>
      <c r="AB1011">
        <v>982</v>
      </c>
      <c r="AC1011" s="72" t="s">
        <v>191</v>
      </c>
      <c r="AD1011" s="72" t="s">
        <v>192</v>
      </c>
      <c r="AE1011" s="72" t="s">
        <v>176</v>
      </c>
      <c r="AF1011" s="81" t="str">
        <f t="shared" si="60"/>
        <v>Afridev Handpump</v>
      </c>
      <c r="AG1011" s="72" t="s">
        <v>193</v>
      </c>
      <c r="AH1011" s="72" t="s">
        <v>191</v>
      </c>
      <c r="AI1011" s="72" t="s">
        <v>16432</v>
      </c>
      <c r="AL1011" t="str">
        <f t="shared" si="61"/>
        <v>Protected</v>
      </c>
      <c r="AM1011">
        <v>1999</v>
      </c>
      <c r="AN1011" s="72" t="s">
        <v>194</v>
      </c>
      <c r="AO1011" s="72" t="s">
        <v>549</v>
      </c>
      <c r="AP1011" s="72" t="s">
        <v>176</v>
      </c>
      <c r="AQ1011" t="str">
        <f t="shared" si="62"/>
        <v>Does not function Non functioning water point</v>
      </c>
      <c r="AR1011" s="72" t="s">
        <v>194</v>
      </c>
      <c r="AU1011" s="72" t="s">
        <v>195</v>
      </c>
      <c r="AV1011" s="72" t="s">
        <v>194</v>
      </c>
      <c r="AY1011" s="72" t="s">
        <v>194</v>
      </c>
      <c r="BB1011" s="72" t="s">
        <v>194</v>
      </c>
      <c r="BD1011" s="72" t="s">
        <v>194</v>
      </c>
      <c r="BF1011" s="72" t="s">
        <v>381</v>
      </c>
      <c r="BG1011" s="80" t="s">
        <v>196</v>
      </c>
      <c r="BI1011" s="81" t="str">
        <f t="shared" si="63"/>
        <v xml:space="preserve">Turbidity </v>
      </c>
      <c r="BN1011">
        <v>0</v>
      </c>
      <c r="BO1011">
        <v>0</v>
      </c>
      <c r="BP1011" s="72" t="s">
        <v>194</v>
      </c>
      <c r="BR1011" s="72" t="s">
        <v>194</v>
      </c>
      <c r="BT1011">
        <v>0</v>
      </c>
      <c r="BU1011">
        <v>0</v>
      </c>
      <c r="BV1011" s="72" t="s">
        <v>194</v>
      </c>
      <c r="BW1011" s="72" t="s">
        <v>550</v>
      </c>
      <c r="BX1011" t="s">
        <v>9494</v>
      </c>
    </row>
    <row r="1012" spans="1:76" x14ac:dyDescent="0.45">
      <c r="A1012" t="s">
        <v>9495</v>
      </c>
      <c r="B1012" t="s">
        <v>176</v>
      </c>
      <c r="C1012" t="s">
        <v>736</v>
      </c>
      <c r="D1012" t="s">
        <v>9496</v>
      </c>
      <c r="E1012" t="s">
        <v>9497</v>
      </c>
      <c r="F1012" t="s">
        <v>7014</v>
      </c>
      <c r="G1012">
        <v>9</v>
      </c>
      <c r="H1012" s="72" t="s">
        <v>9183</v>
      </c>
      <c r="I1012" s="72" t="s">
        <v>182</v>
      </c>
      <c r="J1012" s="72" t="s">
        <v>183</v>
      </c>
      <c r="K1012" s="72" t="s">
        <v>4744</v>
      </c>
      <c r="L1012" s="72" t="s">
        <v>2808</v>
      </c>
      <c r="M1012" s="72" t="s">
        <v>2808</v>
      </c>
      <c r="N1012" s="72"/>
      <c r="O1012" s="72"/>
      <c r="P1012" s="72" t="s">
        <v>9498</v>
      </c>
      <c r="Q1012" s="72" t="s">
        <v>9499</v>
      </c>
      <c r="R1012" s="72" t="s">
        <v>4649</v>
      </c>
      <c r="S1012" s="72" t="s">
        <v>9500</v>
      </c>
      <c r="T1012" s="72" t="s">
        <v>9501</v>
      </c>
      <c r="U1012" s="72" t="s">
        <v>190</v>
      </c>
      <c r="V1012" s="72" t="s">
        <v>176</v>
      </c>
      <c r="W1012">
        <v>485</v>
      </c>
      <c r="X1012">
        <v>330</v>
      </c>
      <c r="Y1012">
        <v>155</v>
      </c>
      <c r="Z1012">
        <v>300</v>
      </c>
      <c r="AA1012">
        <v>1650</v>
      </c>
      <c r="AB1012">
        <v>775</v>
      </c>
      <c r="AC1012" s="72" t="s">
        <v>194</v>
      </c>
      <c r="AF1012" s="81" t="str">
        <f t="shared" si="60"/>
        <v/>
      </c>
      <c r="AJ1012" s="72" t="s">
        <v>867</v>
      </c>
      <c r="AK1012" s="72" t="s">
        <v>176</v>
      </c>
      <c r="AL1012" t="str">
        <f t="shared" si="61"/>
        <v>Unprotected well</v>
      </c>
      <c r="AQ1012" t="str">
        <f t="shared" si="62"/>
        <v xml:space="preserve"> </v>
      </c>
      <c r="BE1012"/>
      <c r="BI1012" s="81" t="str">
        <f t="shared" si="63"/>
        <v xml:space="preserve"> </v>
      </c>
      <c r="BX1012" t="s">
        <v>9502</v>
      </c>
    </row>
    <row r="1013" spans="1:76" x14ac:dyDescent="0.45">
      <c r="A1013" t="s">
        <v>9503</v>
      </c>
      <c r="B1013" t="s">
        <v>176</v>
      </c>
      <c r="C1013" t="s">
        <v>177</v>
      </c>
      <c r="D1013" t="s">
        <v>9504</v>
      </c>
      <c r="E1013" t="s">
        <v>9505</v>
      </c>
      <c r="F1013" t="s">
        <v>5315</v>
      </c>
      <c r="G1013">
        <v>9</v>
      </c>
      <c r="H1013" s="72" t="s">
        <v>9183</v>
      </c>
      <c r="I1013" s="72" t="s">
        <v>182</v>
      </c>
      <c r="J1013" s="72" t="s">
        <v>183</v>
      </c>
      <c r="K1013" s="72" t="s">
        <v>184</v>
      </c>
      <c r="L1013" s="72" t="s">
        <v>184</v>
      </c>
      <c r="M1013" s="72" t="s">
        <v>6541</v>
      </c>
      <c r="N1013" s="72"/>
      <c r="O1013" s="72"/>
      <c r="P1013" s="72" t="s">
        <v>9506</v>
      </c>
      <c r="Q1013" s="72" t="s">
        <v>9507</v>
      </c>
      <c r="R1013" s="72" t="s">
        <v>1144</v>
      </c>
      <c r="S1013" s="72" t="s">
        <v>9508</v>
      </c>
      <c r="T1013" s="72" t="s">
        <v>9509</v>
      </c>
      <c r="U1013" s="72" t="s">
        <v>226</v>
      </c>
      <c r="V1013" s="72" t="s">
        <v>176</v>
      </c>
      <c r="W1013">
        <v>155</v>
      </c>
      <c r="X1013">
        <v>155</v>
      </c>
      <c r="Y1013">
        <v>0</v>
      </c>
      <c r="Z1013">
        <v>450</v>
      </c>
      <c r="AA1013">
        <v>450</v>
      </c>
      <c r="AB1013">
        <v>0</v>
      </c>
      <c r="AC1013" s="72" t="s">
        <v>191</v>
      </c>
      <c r="AD1013" s="72" t="s">
        <v>192</v>
      </c>
      <c r="AE1013" s="72" t="s">
        <v>176</v>
      </c>
      <c r="AF1013" s="81" t="str">
        <f t="shared" si="60"/>
        <v>Afridev Handpump</v>
      </c>
      <c r="AG1013" s="72" t="s">
        <v>193</v>
      </c>
      <c r="AH1013" s="72" t="s">
        <v>191</v>
      </c>
      <c r="AI1013" s="72" t="s">
        <v>16432</v>
      </c>
      <c r="AL1013" t="str">
        <f t="shared" si="61"/>
        <v>Protected</v>
      </c>
      <c r="AM1013">
        <v>2014</v>
      </c>
      <c r="AN1013" s="72" t="s">
        <v>191</v>
      </c>
      <c r="AQ1013" t="str">
        <f t="shared" si="62"/>
        <v xml:space="preserve">Normal </v>
      </c>
      <c r="AR1013" s="72" t="s">
        <v>194</v>
      </c>
      <c r="AU1013" s="72" t="s">
        <v>195</v>
      </c>
      <c r="AV1013" s="72" t="s">
        <v>194</v>
      </c>
      <c r="AY1013" s="72" t="s">
        <v>191</v>
      </c>
      <c r="AZ1013">
        <v>465</v>
      </c>
      <c r="BA1013" s="72" t="s">
        <v>93</v>
      </c>
      <c r="BB1013" s="72" t="s">
        <v>194</v>
      </c>
      <c r="BD1013" s="72" t="s">
        <v>191</v>
      </c>
      <c r="BE1013" s="73">
        <v>0.15</v>
      </c>
      <c r="BF1013" s="72" t="s">
        <v>191</v>
      </c>
      <c r="BG1013" s="72" t="s">
        <v>196</v>
      </c>
      <c r="BH1013" s="72" t="s">
        <v>176</v>
      </c>
      <c r="BI1013" s="81" t="str">
        <f t="shared" si="63"/>
        <v xml:space="preserve">Turbidity </v>
      </c>
      <c r="BJ1013" s="72" t="s">
        <v>191</v>
      </c>
      <c r="BN1013">
        <v>69</v>
      </c>
      <c r="BO1013">
        <v>24</v>
      </c>
      <c r="BP1013" s="72" t="s">
        <v>194</v>
      </c>
      <c r="BR1013" s="72" t="s">
        <v>194</v>
      </c>
      <c r="BT1013">
        <v>30</v>
      </c>
      <c r="BU1013">
        <v>4</v>
      </c>
      <c r="BV1013" s="72" t="s">
        <v>191</v>
      </c>
      <c r="BW1013" s="72" t="s">
        <v>197</v>
      </c>
      <c r="BX1013" t="s">
        <v>9510</v>
      </c>
    </row>
    <row r="1014" spans="1:76" x14ac:dyDescent="0.45">
      <c r="A1014" t="s">
        <v>9511</v>
      </c>
      <c r="B1014" t="s">
        <v>176</v>
      </c>
      <c r="C1014" t="s">
        <v>177</v>
      </c>
      <c r="D1014" t="s">
        <v>9512</v>
      </c>
      <c r="E1014" t="s">
        <v>9513</v>
      </c>
      <c r="F1014" t="s">
        <v>9514</v>
      </c>
      <c r="G1014">
        <v>9</v>
      </c>
      <c r="H1014" s="72" t="s">
        <v>9183</v>
      </c>
      <c r="I1014" s="72" t="s">
        <v>182</v>
      </c>
      <c r="J1014" s="72" t="s">
        <v>183</v>
      </c>
      <c r="K1014" s="72" t="s">
        <v>184</v>
      </c>
      <c r="L1014" s="72" t="s">
        <v>184</v>
      </c>
      <c r="M1014" s="72" t="s">
        <v>6541</v>
      </c>
      <c r="N1014" s="72"/>
      <c r="O1014" s="72"/>
      <c r="P1014" s="72" t="s">
        <v>9515</v>
      </c>
      <c r="Q1014" s="72" t="s">
        <v>9516</v>
      </c>
      <c r="R1014" s="72" t="s">
        <v>596</v>
      </c>
      <c r="S1014" s="72" t="s">
        <v>9517</v>
      </c>
      <c r="T1014" s="72" t="s">
        <v>9518</v>
      </c>
      <c r="U1014" s="72" t="s">
        <v>251</v>
      </c>
      <c r="V1014" s="72" t="s">
        <v>176</v>
      </c>
      <c r="W1014">
        <v>155</v>
      </c>
      <c r="X1014">
        <v>155</v>
      </c>
      <c r="Y1014">
        <v>0</v>
      </c>
      <c r="Z1014">
        <v>300</v>
      </c>
      <c r="AA1014">
        <v>300</v>
      </c>
      <c r="AB1014">
        <v>0</v>
      </c>
      <c r="AC1014" s="72" t="s">
        <v>191</v>
      </c>
      <c r="AD1014" s="72" t="s">
        <v>192</v>
      </c>
      <c r="AE1014" s="72" t="s">
        <v>176</v>
      </c>
      <c r="AF1014" s="81" t="str">
        <f t="shared" si="60"/>
        <v>Afridev Handpump</v>
      </c>
      <c r="AG1014" s="72" t="s">
        <v>193</v>
      </c>
      <c r="AH1014" s="72" t="s">
        <v>191</v>
      </c>
      <c r="AI1014" s="72" t="s">
        <v>16432</v>
      </c>
      <c r="AL1014" t="str">
        <f t="shared" si="61"/>
        <v>Protected</v>
      </c>
      <c r="AM1014">
        <v>2002</v>
      </c>
      <c r="AN1014" s="72" t="s">
        <v>191</v>
      </c>
      <c r="AQ1014" t="str">
        <f t="shared" si="62"/>
        <v xml:space="preserve">Normal </v>
      </c>
      <c r="AR1014" s="72" t="s">
        <v>191</v>
      </c>
      <c r="AS1014">
        <v>2</v>
      </c>
      <c r="AT1014">
        <v>120</v>
      </c>
      <c r="AU1014" s="72" t="s">
        <v>195</v>
      </c>
      <c r="AV1014" s="72" t="s">
        <v>194</v>
      </c>
      <c r="AY1014" s="72" t="s">
        <v>191</v>
      </c>
      <c r="AZ1014">
        <v>466</v>
      </c>
      <c r="BA1014" s="72" t="s">
        <v>93</v>
      </c>
      <c r="BB1014" s="72" t="s">
        <v>194</v>
      </c>
      <c r="BD1014" s="72" t="s">
        <v>191</v>
      </c>
      <c r="BE1014" s="73">
        <v>0.1</v>
      </c>
      <c r="BF1014" s="72" t="s">
        <v>191</v>
      </c>
      <c r="BG1014" s="72" t="s">
        <v>196</v>
      </c>
      <c r="BH1014" s="72" t="s">
        <v>176</v>
      </c>
      <c r="BI1014" s="81" t="str">
        <f t="shared" si="63"/>
        <v xml:space="preserve">Turbidity </v>
      </c>
      <c r="BJ1014" s="72" t="s">
        <v>191</v>
      </c>
      <c r="BN1014">
        <v>72</v>
      </c>
      <c r="BO1014">
        <v>24</v>
      </c>
      <c r="BP1014" s="72" t="s">
        <v>194</v>
      </c>
      <c r="BR1014" s="72" t="s">
        <v>194</v>
      </c>
      <c r="BT1014">
        <v>20</v>
      </c>
      <c r="BU1014">
        <v>7</v>
      </c>
      <c r="BV1014" s="72" t="s">
        <v>191</v>
      </c>
      <c r="BW1014" s="72" t="s">
        <v>197</v>
      </c>
      <c r="BX1014" t="s">
        <v>9519</v>
      </c>
    </row>
    <row r="1015" spans="1:76" x14ac:dyDescent="0.45">
      <c r="A1015" t="s">
        <v>9520</v>
      </c>
      <c r="B1015" t="s">
        <v>176</v>
      </c>
      <c r="C1015" t="s">
        <v>216</v>
      </c>
      <c r="D1015" t="s">
        <v>9521</v>
      </c>
      <c r="E1015" t="s">
        <v>9522</v>
      </c>
      <c r="F1015" t="s">
        <v>7132</v>
      </c>
      <c r="G1015">
        <v>9</v>
      </c>
      <c r="H1015" s="72" t="s">
        <v>9183</v>
      </c>
      <c r="I1015" s="72" t="s">
        <v>182</v>
      </c>
      <c r="J1015" s="72" t="s">
        <v>183</v>
      </c>
      <c r="K1015" s="72" t="s">
        <v>825</v>
      </c>
      <c r="L1015" s="72" t="s">
        <v>9455</v>
      </c>
      <c r="M1015" s="72" t="s">
        <v>9523</v>
      </c>
      <c r="N1015" s="72"/>
      <c r="O1015" s="72"/>
      <c r="P1015" s="72" t="s">
        <v>9524</v>
      </c>
      <c r="Q1015" s="72" t="s">
        <v>9525</v>
      </c>
      <c r="R1015" s="72" t="s">
        <v>1042</v>
      </c>
      <c r="S1015" s="72" t="s">
        <v>9526</v>
      </c>
      <c r="T1015" s="72" t="s">
        <v>9527</v>
      </c>
      <c r="U1015" s="72" t="s">
        <v>251</v>
      </c>
      <c r="V1015" s="72" t="s">
        <v>176</v>
      </c>
      <c r="W1015">
        <v>180</v>
      </c>
      <c r="X1015">
        <v>180</v>
      </c>
      <c r="Y1015">
        <v>0</v>
      </c>
      <c r="Z1015">
        <v>900</v>
      </c>
      <c r="AA1015">
        <v>900</v>
      </c>
      <c r="AB1015">
        <v>0</v>
      </c>
      <c r="AC1015" s="72" t="s">
        <v>191</v>
      </c>
      <c r="AD1015" s="72" t="s">
        <v>192</v>
      </c>
      <c r="AE1015" s="72" t="s">
        <v>176</v>
      </c>
      <c r="AF1015" s="81" t="str">
        <f t="shared" si="60"/>
        <v>Afridev Handpump</v>
      </c>
      <c r="AG1015" s="72" t="s">
        <v>193</v>
      </c>
      <c r="AH1015" s="72" t="s">
        <v>191</v>
      </c>
      <c r="AI1015" s="72" t="s">
        <v>16432</v>
      </c>
      <c r="AL1015" t="str">
        <f t="shared" si="61"/>
        <v>Protected</v>
      </c>
      <c r="AM1015">
        <v>2000</v>
      </c>
      <c r="AN1015" s="72" t="s">
        <v>191</v>
      </c>
      <c r="AQ1015" t="str">
        <f t="shared" si="62"/>
        <v xml:space="preserve">Normal </v>
      </c>
      <c r="AR1015" s="72" t="s">
        <v>191</v>
      </c>
      <c r="AS1015">
        <v>3</v>
      </c>
      <c r="AT1015">
        <v>7</v>
      </c>
      <c r="AU1015" s="72" t="s">
        <v>195</v>
      </c>
      <c r="AV1015" s="72" t="s">
        <v>194</v>
      </c>
      <c r="AY1015" s="72" t="s">
        <v>191</v>
      </c>
      <c r="AZ1015">
        <v>960</v>
      </c>
      <c r="BA1015" s="72" t="s">
        <v>93</v>
      </c>
      <c r="BB1015" s="72" t="s">
        <v>194</v>
      </c>
      <c r="BD1015" s="72" t="s">
        <v>191</v>
      </c>
      <c r="BE1015" s="73">
        <v>0.28999999999999998</v>
      </c>
      <c r="BF1015" s="72" t="s">
        <v>191</v>
      </c>
      <c r="BG1015" s="72" t="s">
        <v>196</v>
      </c>
      <c r="BH1015" s="72" t="s">
        <v>176</v>
      </c>
      <c r="BI1015" s="81" t="str">
        <f t="shared" si="63"/>
        <v xml:space="preserve">Turbidity </v>
      </c>
      <c r="BJ1015" s="72" t="s">
        <v>191</v>
      </c>
      <c r="BN1015">
        <v>78</v>
      </c>
      <c r="BO1015">
        <v>24</v>
      </c>
      <c r="BP1015" s="72" t="s">
        <v>194</v>
      </c>
      <c r="BR1015" s="72" t="s">
        <v>194</v>
      </c>
      <c r="BT1015">
        <v>20</v>
      </c>
      <c r="BU1015">
        <v>6</v>
      </c>
      <c r="BV1015" s="72" t="s">
        <v>191</v>
      </c>
      <c r="BW1015" s="72" t="s">
        <v>197</v>
      </c>
      <c r="BX1015" t="s">
        <v>9528</v>
      </c>
    </row>
    <row r="1016" spans="1:76" x14ac:dyDescent="0.45">
      <c r="A1016" t="s">
        <v>9529</v>
      </c>
      <c r="B1016" t="s">
        <v>176</v>
      </c>
      <c r="C1016" t="s">
        <v>996</v>
      </c>
      <c r="D1016" t="s">
        <v>9530</v>
      </c>
      <c r="E1016" t="s">
        <v>9531</v>
      </c>
      <c r="F1016" t="s">
        <v>4702</v>
      </c>
      <c r="G1016">
        <v>9</v>
      </c>
      <c r="H1016" s="72" t="s">
        <v>9183</v>
      </c>
      <c r="I1016" s="72" t="s">
        <v>182</v>
      </c>
      <c r="J1016" s="72" t="s">
        <v>183</v>
      </c>
      <c r="K1016" s="72" t="s">
        <v>825</v>
      </c>
      <c r="L1016" s="72" t="s">
        <v>9455</v>
      </c>
      <c r="M1016" s="72" t="s">
        <v>9532</v>
      </c>
      <c r="N1016" s="72"/>
      <c r="O1016" s="72"/>
      <c r="P1016" s="72" t="s">
        <v>9533</v>
      </c>
      <c r="Q1016" s="72" t="s">
        <v>9534</v>
      </c>
      <c r="R1016" s="72" t="s">
        <v>2205</v>
      </c>
      <c r="S1016" s="72" t="s">
        <v>9535</v>
      </c>
      <c r="T1016" s="72" t="s">
        <v>9536</v>
      </c>
      <c r="U1016" s="72" t="s">
        <v>733</v>
      </c>
      <c r="V1016" s="72" t="s">
        <v>176</v>
      </c>
      <c r="W1016">
        <v>115</v>
      </c>
      <c r="X1016">
        <v>115</v>
      </c>
      <c r="Y1016">
        <v>0</v>
      </c>
      <c r="Z1016">
        <v>850</v>
      </c>
      <c r="AA1016">
        <v>850</v>
      </c>
      <c r="AB1016">
        <v>0</v>
      </c>
      <c r="AC1016" s="72" t="s">
        <v>191</v>
      </c>
      <c r="AD1016" s="72" t="s">
        <v>192</v>
      </c>
      <c r="AE1016" s="72" t="s">
        <v>176</v>
      </c>
      <c r="AF1016" s="81" t="str">
        <f t="shared" si="60"/>
        <v>Afridev Handpump</v>
      </c>
      <c r="AG1016" s="72" t="s">
        <v>193</v>
      </c>
      <c r="AH1016" s="72" t="s">
        <v>191</v>
      </c>
      <c r="AI1016" s="72" t="s">
        <v>16432</v>
      </c>
      <c r="AL1016" t="str">
        <f t="shared" si="61"/>
        <v>Protected</v>
      </c>
      <c r="AM1016">
        <v>2005</v>
      </c>
      <c r="AN1016" s="72" t="s">
        <v>191</v>
      </c>
      <c r="AQ1016" t="str">
        <f t="shared" si="62"/>
        <v xml:space="preserve">Normal </v>
      </c>
      <c r="AR1016" s="72" t="s">
        <v>191</v>
      </c>
      <c r="AS1016">
        <v>2</v>
      </c>
      <c r="AT1016">
        <v>14</v>
      </c>
      <c r="AU1016" s="72" t="s">
        <v>195</v>
      </c>
      <c r="AV1016" s="72" t="s">
        <v>194</v>
      </c>
      <c r="AY1016" s="72" t="s">
        <v>191</v>
      </c>
      <c r="AZ1016">
        <v>729</v>
      </c>
      <c r="BA1016" s="72" t="s">
        <v>93</v>
      </c>
      <c r="BB1016" s="72" t="s">
        <v>194</v>
      </c>
      <c r="BD1016" s="72" t="s">
        <v>191</v>
      </c>
      <c r="BE1016" s="73">
        <v>0.3</v>
      </c>
      <c r="BF1016" s="72" t="s">
        <v>194</v>
      </c>
      <c r="BG1016" s="80" t="s">
        <v>196</v>
      </c>
      <c r="BI1016" s="81" t="str">
        <f t="shared" si="63"/>
        <v xml:space="preserve">Turbidity </v>
      </c>
      <c r="BN1016">
        <v>55</v>
      </c>
      <c r="BO1016">
        <v>24</v>
      </c>
      <c r="BP1016" s="72" t="s">
        <v>194</v>
      </c>
      <c r="BR1016" s="72" t="s">
        <v>194</v>
      </c>
      <c r="BT1016">
        <v>20</v>
      </c>
      <c r="BU1016">
        <v>10</v>
      </c>
      <c r="BV1016" s="72" t="s">
        <v>191</v>
      </c>
      <c r="BW1016" s="72" t="s">
        <v>197</v>
      </c>
      <c r="BX1016" t="s">
        <v>9537</v>
      </c>
    </row>
    <row r="1017" spans="1:76" x14ac:dyDescent="0.45">
      <c r="A1017" t="s">
        <v>9538</v>
      </c>
      <c r="B1017" t="s">
        <v>176</v>
      </c>
      <c r="C1017" t="s">
        <v>230</v>
      </c>
      <c r="D1017" t="s">
        <v>9539</v>
      </c>
      <c r="E1017" t="s">
        <v>9540</v>
      </c>
      <c r="F1017" t="s">
        <v>1947</v>
      </c>
      <c r="G1017">
        <v>9</v>
      </c>
      <c r="H1017" s="72" t="s">
        <v>9183</v>
      </c>
      <c r="I1017" s="72" t="s">
        <v>182</v>
      </c>
      <c r="J1017" s="72" t="s">
        <v>183</v>
      </c>
      <c r="K1017" s="72" t="s">
        <v>825</v>
      </c>
      <c r="L1017" s="72" t="s">
        <v>9455</v>
      </c>
      <c r="M1017" s="72" t="s">
        <v>9541</v>
      </c>
      <c r="N1017" s="72"/>
      <c r="O1017" s="72"/>
      <c r="P1017" s="72" t="s">
        <v>9542</v>
      </c>
      <c r="Q1017" s="72" t="s">
        <v>9543</v>
      </c>
      <c r="R1017" s="72" t="s">
        <v>4370</v>
      </c>
      <c r="S1017" s="72" t="s">
        <v>9544</v>
      </c>
      <c r="T1017" s="72"/>
      <c r="U1017" s="72" t="s">
        <v>190</v>
      </c>
      <c r="V1017" s="72" t="s">
        <v>176</v>
      </c>
      <c r="W1017">
        <v>84</v>
      </c>
      <c r="X1017">
        <v>84</v>
      </c>
      <c r="Y1017">
        <v>0</v>
      </c>
      <c r="Z1017">
        <v>420</v>
      </c>
      <c r="AA1017">
        <v>420</v>
      </c>
      <c r="AB1017">
        <v>0</v>
      </c>
      <c r="AC1017" s="72" t="s">
        <v>191</v>
      </c>
      <c r="AD1017" s="72" t="s">
        <v>192</v>
      </c>
      <c r="AE1017" s="72" t="s">
        <v>176</v>
      </c>
      <c r="AF1017" s="81" t="str">
        <f t="shared" si="60"/>
        <v>Afridev Handpump</v>
      </c>
      <c r="AG1017" s="72" t="s">
        <v>193</v>
      </c>
      <c r="AH1017" s="72" t="s">
        <v>191</v>
      </c>
      <c r="AI1017" s="72" t="s">
        <v>16432</v>
      </c>
      <c r="AL1017" t="str">
        <f t="shared" si="61"/>
        <v>Protected</v>
      </c>
      <c r="AM1017">
        <v>2000</v>
      </c>
      <c r="AN1017" s="72" t="s">
        <v>191</v>
      </c>
      <c r="AQ1017" t="str">
        <f t="shared" si="62"/>
        <v xml:space="preserve">Poor </v>
      </c>
      <c r="AR1017" s="72" t="s">
        <v>191</v>
      </c>
      <c r="AS1017">
        <v>4</v>
      </c>
      <c r="AT1017">
        <v>7</v>
      </c>
      <c r="AU1017" s="72" t="s">
        <v>195</v>
      </c>
      <c r="AV1017" s="72" t="s">
        <v>194</v>
      </c>
      <c r="AY1017" s="72" t="s">
        <v>191</v>
      </c>
      <c r="AZ1017">
        <v>1771</v>
      </c>
      <c r="BA1017" s="72" t="s">
        <v>93</v>
      </c>
      <c r="BB1017" s="72" t="s">
        <v>194</v>
      </c>
      <c r="BD1017" s="72" t="s">
        <v>191</v>
      </c>
      <c r="BE1017" s="73">
        <v>0.8</v>
      </c>
      <c r="BF1017" s="72" t="s">
        <v>191</v>
      </c>
      <c r="BG1017" s="72" t="s">
        <v>196</v>
      </c>
      <c r="BH1017" s="72" t="s">
        <v>176</v>
      </c>
      <c r="BI1017" s="81" t="str">
        <f t="shared" si="63"/>
        <v xml:space="preserve">Turbidity </v>
      </c>
      <c r="BJ1017" s="72" t="s">
        <v>191</v>
      </c>
      <c r="BN1017">
        <v>108</v>
      </c>
      <c r="BO1017">
        <v>24</v>
      </c>
      <c r="BP1017" s="72" t="s">
        <v>194</v>
      </c>
      <c r="BR1017" s="72" t="s">
        <v>194</v>
      </c>
      <c r="BT1017">
        <v>40</v>
      </c>
      <c r="BU1017">
        <v>8</v>
      </c>
      <c r="BV1017" s="72" t="s">
        <v>191</v>
      </c>
      <c r="BW1017" s="72" t="s">
        <v>227</v>
      </c>
      <c r="BX1017" t="s">
        <v>9545</v>
      </c>
    </row>
    <row r="1018" spans="1:76" x14ac:dyDescent="0.45">
      <c r="A1018" t="s">
        <v>9546</v>
      </c>
      <c r="B1018" t="s">
        <v>176</v>
      </c>
      <c r="C1018" t="s">
        <v>200</v>
      </c>
      <c r="D1018" t="s">
        <v>9547</v>
      </c>
      <c r="E1018" t="s">
        <v>9548</v>
      </c>
      <c r="F1018" t="s">
        <v>2424</v>
      </c>
      <c r="G1018">
        <v>9</v>
      </c>
      <c r="H1018" s="72" t="s">
        <v>9183</v>
      </c>
      <c r="I1018" s="72" t="s">
        <v>182</v>
      </c>
      <c r="J1018" s="72" t="s">
        <v>183</v>
      </c>
      <c r="K1018" s="72" t="s">
        <v>4888</v>
      </c>
      <c r="L1018" s="72" t="s">
        <v>8978</v>
      </c>
      <c r="M1018" s="72" t="s">
        <v>494</v>
      </c>
      <c r="N1018" s="72"/>
      <c r="O1018" s="72"/>
      <c r="P1018" s="72" t="s">
        <v>9549</v>
      </c>
      <c r="Q1018" s="72" t="s">
        <v>9550</v>
      </c>
      <c r="R1018" s="72" t="s">
        <v>9551</v>
      </c>
      <c r="S1018" s="72" t="s">
        <v>9552</v>
      </c>
      <c r="T1018" s="72" t="s">
        <v>9553</v>
      </c>
      <c r="U1018" s="72" t="s">
        <v>478</v>
      </c>
      <c r="V1018" s="72" t="s">
        <v>176</v>
      </c>
      <c r="W1018">
        <v>190</v>
      </c>
      <c r="X1018">
        <v>190</v>
      </c>
      <c r="Y1018">
        <v>0</v>
      </c>
      <c r="Z1018">
        <v>550</v>
      </c>
      <c r="AA1018">
        <v>550</v>
      </c>
      <c r="AB1018">
        <v>0</v>
      </c>
      <c r="AC1018" s="72" t="s">
        <v>191</v>
      </c>
      <c r="AD1018" s="72" t="s">
        <v>192</v>
      </c>
      <c r="AE1018" s="72" t="s">
        <v>176</v>
      </c>
      <c r="AF1018" s="81" t="str">
        <f t="shared" si="60"/>
        <v>Afridev Handpump</v>
      </c>
      <c r="AG1018" s="72" t="s">
        <v>193</v>
      </c>
      <c r="AH1018" s="72" t="s">
        <v>191</v>
      </c>
      <c r="AI1018" s="72" t="s">
        <v>16432</v>
      </c>
      <c r="AL1018" t="str">
        <f t="shared" si="61"/>
        <v>Protected</v>
      </c>
      <c r="AM1018">
        <v>2003</v>
      </c>
      <c r="AN1018" s="72" t="s">
        <v>191</v>
      </c>
      <c r="AQ1018" t="str">
        <f t="shared" si="62"/>
        <v xml:space="preserve">Normal </v>
      </c>
      <c r="AR1018" s="72" t="s">
        <v>191</v>
      </c>
      <c r="AS1018">
        <v>5</v>
      </c>
      <c r="AT1018">
        <v>2</v>
      </c>
      <c r="AU1018" s="72" t="s">
        <v>195</v>
      </c>
      <c r="AV1018" s="72" t="s">
        <v>194</v>
      </c>
      <c r="AY1018" s="72" t="s">
        <v>191</v>
      </c>
      <c r="AZ1018">
        <v>269</v>
      </c>
      <c r="BA1018" s="72" t="s">
        <v>93</v>
      </c>
      <c r="BB1018" s="72" t="s">
        <v>194</v>
      </c>
      <c r="BD1018" s="72" t="s">
        <v>191</v>
      </c>
      <c r="BE1018" s="73">
        <v>0.56000000000000005</v>
      </c>
      <c r="BF1018" s="72" t="s">
        <v>194</v>
      </c>
      <c r="BG1018" s="80" t="s">
        <v>196</v>
      </c>
      <c r="BI1018" s="81" t="str">
        <f t="shared" si="63"/>
        <v xml:space="preserve">Turbidity </v>
      </c>
      <c r="BN1018">
        <v>59</v>
      </c>
      <c r="BO1018">
        <v>24</v>
      </c>
      <c r="BP1018" s="72" t="s">
        <v>194</v>
      </c>
      <c r="BR1018" s="72" t="s">
        <v>194</v>
      </c>
      <c r="BT1018">
        <v>20</v>
      </c>
      <c r="BU1018">
        <v>3</v>
      </c>
      <c r="BV1018" s="72" t="s">
        <v>191</v>
      </c>
      <c r="BW1018" s="72" t="s">
        <v>197</v>
      </c>
      <c r="BX1018" t="s">
        <v>9554</v>
      </c>
    </row>
    <row r="1019" spans="1:76" x14ac:dyDescent="0.45">
      <c r="A1019" t="s">
        <v>9555</v>
      </c>
      <c r="B1019" t="s">
        <v>176</v>
      </c>
      <c r="C1019" t="s">
        <v>297</v>
      </c>
      <c r="D1019" t="s">
        <v>9556</v>
      </c>
      <c r="E1019" t="s">
        <v>9557</v>
      </c>
      <c r="F1019" t="s">
        <v>6489</v>
      </c>
      <c r="G1019">
        <v>9</v>
      </c>
      <c r="H1019" s="72" t="s">
        <v>9183</v>
      </c>
      <c r="I1019" s="72" t="s">
        <v>182</v>
      </c>
      <c r="J1019" s="72" t="s">
        <v>183</v>
      </c>
      <c r="K1019" s="72" t="s">
        <v>4888</v>
      </c>
      <c r="L1019" s="72" t="s">
        <v>8978</v>
      </c>
      <c r="M1019" s="72" t="s">
        <v>9558</v>
      </c>
      <c r="N1019" s="72"/>
      <c r="O1019" s="72"/>
      <c r="P1019" s="72" t="s">
        <v>9559</v>
      </c>
      <c r="Q1019" s="72" t="s">
        <v>9560</v>
      </c>
      <c r="R1019" s="72" t="s">
        <v>5048</v>
      </c>
      <c r="S1019" s="72" t="s">
        <v>9561</v>
      </c>
      <c r="T1019" s="72" t="s">
        <v>9562</v>
      </c>
      <c r="U1019" s="72" t="s">
        <v>478</v>
      </c>
      <c r="V1019" s="72" t="s">
        <v>176</v>
      </c>
      <c r="W1019">
        <v>156</v>
      </c>
      <c r="X1019">
        <v>156</v>
      </c>
      <c r="Y1019">
        <v>0</v>
      </c>
      <c r="Z1019">
        <v>750</v>
      </c>
      <c r="AA1019">
        <v>750</v>
      </c>
      <c r="AB1019">
        <v>0</v>
      </c>
      <c r="AC1019" s="72" t="s">
        <v>191</v>
      </c>
      <c r="AD1019" s="72" t="s">
        <v>4311</v>
      </c>
      <c r="AE1019" s="72" t="s">
        <v>176</v>
      </c>
      <c r="AF1019" s="81" t="str">
        <f t="shared" si="60"/>
        <v>Mark II Handpump</v>
      </c>
      <c r="AG1019" s="72" t="s">
        <v>193</v>
      </c>
      <c r="AH1019" s="72" t="s">
        <v>191</v>
      </c>
      <c r="AI1019" s="72" t="s">
        <v>16432</v>
      </c>
      <c r="AL1019" t="str">
        <f t="shared" si="61"/>
        <v>Protected</v>
      </c>
      <c r="AM1019">
        <v>2013</v>
      </c>
      <c r="AN1019" s="72" t="s">
        <v>191</v>
      </c>
      <c r="AQ1019" t="str">
        <f t="shared" si="62"/>
        <v xml:space="preserve">Poor </v>
      </c>
      <c r="AR1019" s="72" t="s">
        <v>191</v>
      </c>
      <c r="AS1019">
        <v>3</v>
      </c>
      <c r="AT1019">
        <v>1</v>
      </c>
      <c r="AU1019" s="72" t="s">
        <v>195</v>
      </c>
      <c r="AV1019" s="72" t="s">
        <v>194</v>
      </c>
      <c r="AY1019" s="72" t="s">
        <v>191</v>
      </c>
      <c r="AZ1019">
        <v>1151</v>
      </c>
      <c r="BA1019" s="72" t="s">
        <v>93</v>
      </c>
      <c r="BB1019" s="72" t="s">
        <v>194</v>
      </c>
      <c r="BD1019" s="72" t="s">
        <v>191</v>
      </c>
      <c r="BE1019" s="73">
        <v>0.8</v>
      </c>
      <c r="BF1019" s="72" t="s">
        <v>194</v>
      </c>
      <c r="BG1019" s="80" t="s">
        <v>196</v>
      </c>
      <c r="BI1019" s="81" t="str">
        <f t="shared" si="63"/>
        <v xml:space="preserve">Turbidity </v>
      </c>
      <c r="BN1019">
        <v>60</v>
      </c>
      <c r="BO1019">
        <v>24</v>
      </c>
      <c r="BP1019" s="72" t="s">
        <v>194</v>
      </c>
      <c r="BR1019" s="72" t="s">
        <v>194</v>
      </c>
      <c r="BT1019">
        <v>20</v>
      </c>
      <c r="BU1019">
        <v>5</v>
      </c>
      <c r="BV1019" s="72" t="s">
        <v>191</v>
      </c>
      <c r="BW1019" s="72" t="s">
        <v>227</v>
      </c>
      <c r="BX1019" t="s">
        <v>9563</v>
      </c>
    </row>
    <row r="1020" spans="1:76" x14ac:dyDescent="0.45">
      <c r="A1020" t="s">
        <v>9564</v>
      </c>
      <c r="B1020" t="s">
        <v>176</v>
      </c>
      <c r="C1020" t="s">
        <v>177</v>
      </c>
      <c r="D1020" t="s">
        <v>9565</v>
      </c>
      <c r="E1020" t="s">
        <v>9566</v>
      </c>
      <c r="F1020" t="s">
        <v>4606</v>
      </c>
      <c r="G1020">
        <v>9</v>
      </c>
      <c r="H1020" s="72" t="s">
        <v>9183</v>
      </c>
      <c r="I1020" s="72" t="s">
        <v>182</v>
      </c>
      <c r="J1020" s="72" t="s">
        <v>183</v>
      </c>
      <c r="K1020" s="72" t="s">
        <v>184</v>
      </c>
      <c r="L1020" s="72" t="s">
        <v>184</v>
      </c>
      <c r="M1020" s="72" t="s">
        <v>6541</v>
      </c>
      <c r="N1020" s="72"/>
      <c r="O1020" s="72"/>
      <c r="P1020" s="72" t="s">
        <v>9567</v>
      </c>
      <c r="Q1020" s="72" t="s">
        <v>9568</v>
      </c>
      <c r="R1020" s="72" t="s">
        <v>1348</v>
      </c>
      <c r="S1020" s="72" t="s">
        <v>9569</v>
      </c>
      <c r="T1020" s="72" t="s">
        <v>9570</v>
      </c>
      <c r="U1020" s="72" t="s">
        <v>251</v>
      </c>
      <c r="V1020" s="72" t="s">
        <v>176</v>
      </c>
      <c r="W1020">
        <v>108</v>
      </c>
      <c r="X1020">
        <v>108</v>
      </c>
      <c r="Y1020">
        <v>0</v>
      </c>
      <c r="Z1020">
        <v>100</v>
      </c>
      <c r="AA1020">
        <v>100</v>
      </c>
      <c r="AB1020">
        <v>0</v>
      </c>
      <c r="AC1020" s="72" t="s">
        <v>191</v>
      </c>
      <c r="AD1020" s="72" t="s">
        <v>192</v>
      </c>
      <c r="AE1020" s="72" t="s">
        <v>176</v>
      </c>
      <c r="AF1020" s="81" t="str">
        <f t="shared" si="60"/>
        <v>Afridev Handpump</v>
      </c>
      <c r="AG1020" s="72" t="s">
        <v>193</v>
      </c>
      <c r="AH1020" s="72" t="s">
        <v>191</v>
      </c>
      <c r="AI1020" s="72" t="s">
        <v>16432</v>
      </c>
      <c r="AL1020" t="str">
        <f t="shared" si="61"/>
        <v>Protected</v>
      </c>
      <c r="AM1020">
        <v>2007</v>
      </c>
      <c r="AN1020" s="72" t="s">
        <v>191</v>
      </c>
      <c r="AQ1020" t="str">
        <f t="shared" si="62"/>
        <v xml:space="preserve">Poor </v>
      </c>
      <c r="AR1020" s="72" t="s">
        <v>194</v>
      </c>
      <c r="AU1020" s="72" t="s">
        <v>195</v>
      </c>
      <c r="AV1020" s="72" t="s">
        <v>194</v>
      </c>
      <c r="AY1020" s="72" t="s">
        <v>191</v>
      </c>
      <c r="AZ1020">
        <v>467</v>
      </c>
      <c r="BA1020" s="72" t="s">
        <v>93</v>
      </c>
      <c r="BB1020" s="72" t="s">
        <v>194</v>
      </c>
      <c r="BD1020" s="72" t="s">
        <v>191</v>
      </c>
      <c r="BE1020" s="73">
        <v>0.25</v>
      </c>
      <c r="BF1020" s="72" t="s">
        <v>191</v>
      </c>
      <c r="BG1020" s="72" t="s">
        <v>196</v>
      </c>
      <c r="BH1020" s="72" t="s">
        <v>176</v>
      </c>
      <c r="BI1020" s="81" t="str">
        <f t="shared" si="63"/>
        <v xml:space="preserve">Turbidity </v>
      </c>
      <c r="BJ1020" s="72" t="s">
        <v>191</v>
      </c>
      <c r="BN1020">
        <v>350</v>
      </c>
      <c r="BO1020">
        <v>8</v>
      </c>
      <c r="BP1020" s="72" t="s">
        <v>194</v>
      </c>
      <c r="BR1020" s="72" t="s">
        <v>194</v>
      </c>
      <c r="BT1020">
        <v>20</v>
      </c>
      <c r="BU1020">
        <v>5</v>
      </c>
      <c r="BV1020" s="72" t="s">
        <v>194</v>
      </c>
      <c r="BW1020" s="72" t="s">
        <v>227</v>
      </c>
      <c r="BX1020" t="s">
        <v>9571</v>
      </c>
    </row>
    <row r="1021" spans="1:76" x14ac:dyDescent="0.45">
      <c r="A1021" t="s">
        <v>9572</v>
      </c>
      <c r="B1021" t="s">
        <v>176</v>
      </c>
      <c r="C1021" t="s">
        <v>216</v>
      </c>
      <c r="D1021" t="s">
        <v>9573</v>
      </c>
      <c r="E1021" t="s">
        <v>9574</v>
      </c>
      <c r="F1021" t="s">
        <v>6823</v>
      </c>
      <c r="G1021">
        <v>9</v>
      </c>
      <c r="H1021" s="72" t="s">
        <v>9183</v>
      </c>
      <c r="I1021" s="72" t="s">
        <v>182</v>
      </c>
      <c r="J1021" s="72" t="s">
        <v>183</v>
      </c>
      <c r="K1021" s="72" t="s">
        <v>825</v>
      </c>
      <c r="L1021" s="72" t="s">
        <v>9455</v>
      </c>
      <c r="M1021" s="72" t="s">
        <v>9575</v>
      </c>
      <c r="N1021" s="72"/>
      <c r="O1021" s="72"/>
      <c r="P1021" s="72" t="s">
        <v>9576</v>
      </c>
      <c r="Q1021" s="72" t="s">
        <v>9577</v>
      </c>
      <c r="R1021" s="72" t="s">
        <v>2631</v>
      </c>
      <c r="S1021" s="72" t="s">
        <v>9578</v>
      </c>
      <c r="T1021" s="72" t="s">
        <v>9575</v>
      </c>
      <c r="U1021" s="72" t="s">
        <v>190</v>
      </c>
      <c r="V1021" s="72" t="s">
        <v>176</v>
      </c>
      <c r="W1021">
        <v>290</v>
      </c>
      <c r="X1021">
        <v>290</v>
      </c>
      <c r="Y1021">
        <v>0</v>
      </c>
      <c r="Z1021">
        <v>25</v>
      </c>
      <c r="AA1021">
        <v>1450</v>
      </c>
      <c r="AB1021">
        <v>0</v>
      </c>
      <c r="AC1021" s="72" t="s">
        <v>191</v>
      </c>
      <c r="AD1021" s="72" t="s">
        <v>192</v>
      </c>
      <c r="AE1021" s="72" t="s">
        <v>176</v>
      </c>
      <c r="AF1021" s="81" t="str">
        <f t="shared" si="60"/>
        <v>Afridev Handpump</v>
      </c>
      <c r="AG1021" s="72" t="s">
        <v>193</v>
      </c>
      <c r="AH1021" s="72" t="s">
        <v>191</v>
      </c>
      <c r="AI1021" s="72" t="s">
        <v>16432</v>
      </c>
      <c r="AL1021" t="str">
        <f t="shared" si="61"/>
        <v>Protected</v>
      </c>
      <c r="AM1021">
        <v>2015</v>
      </c>
      <c r="AN1021" s="72" t="s">
        <v>191</v>
      </c>
      <c r="AQ1021" t="str">
        <f t="shared" si="62"/>
        <v xml:space="preserve">Normal </v>
      </c>
      <c r="AR1021" s="72" t="s">
        <v>194</v>
      </c>
      <c r="AU1021" s="72" t="s">
        <v>195</v>
      </c>
      <c r="AV1021" s="72" t="s">
        <v>194</v>
      </c>
      <c r="AY1021" s="72" t="s">
        <v>191</v>
      </c>
      <c r="AZ1021">
        <v>961</v>
      </c>
      <c r="BA1021" s="72" t="s">
        <v>93</v>
      </c>
      <c r="BB1021" s="72" t="s">
        <v>194</v>
      </c>
      <c r="BD1021" s="72" t="s">
        <v>191</v>
      </c>
      <c r="BE1021" s="73">
        <v>0.14000000000000001</v>
      </c>
      <c r="BF1021" s="72" t="s">
        <v>191</v>
      </c>
      <c r="BG1021" s="72" t="s">
        <v>196</v>
      </c>
      <c r="BH1021" s="72" t="s">
        <v>176</v>
      </c>
      <c r="BI1021" s="81" t="str">
        <f t="shared" si="63"/>
        <v xml:space="preserve">Turbidity </v>
      </c>
      <c r="BJ1021" s="72" t="s">
        <v>191</v>
      </c>
      <c r="BN1021">
        <v>66</v>
      </c>
      <c r="BO1021">
        <v>24</v>
      </c>
      <c r="BP1021" s="72" t="s">
        <v>194</v>
      </c>
      <c r="BR1021" s="72" t="s">
        <v>194</v>
      </c>
      <c r="BT1021">
        <v>20</v>
      </c>
      <c r="BU1021">
        <v>5</v>
      </c>
      <c r="BV1021" s="72" t="s">
        <v>191</v>
      </c>
      <c r="BW1021" s="72" t="s">
        <v>197</v>
      </c>
      <c r="BX1021" t="s">
        <v>9579</v>
      </c>
    </row>
    <row r="1022" spans="1:76" x14ac:dyDescent="0.45">
      <c r="A1022" t="s">
        <v>9580</v>
      </c>
      <c r="B1022" t="s">
        <v>176</v>
      </c>
      <c r="C1022" t="s">
        <v>297</v>
      </c>
      <c r="D1022" t="s">
        <v>9581</v>
      </c>
      <c r="E1022" t="s">
        <v>9582</v>
      </c>
      <c r="F1022" t="s">
        <v>9583</v>
      </c>
      <c r="G1022">
        <v>9</v>
      </c>
      <c r="H1022" s="72" t="s">
        <v>9183</v>
      </c>
      <c r="I1022" s="72" t="s">
        <v>182</v>
      </c>
      <c r="J1022" s="72" t="s">
        <v>183</v>
      </c>
      <c r="K1022" s="72" t="s">
        <v>4888</v>
      </c>
      <c r="L1022" s="72" t="s">
        <v>8978</v>
      </c>
      <c r="M1022" s="72" t="s">
        <v>9558</v>
      </c>
      <c r="N1022" s="72"/>
      <c r="O1022" s="72"/>
      <c r="P1022" s="72" t="s">
        <v>9584</v>
      </c>
      <c r="Q1022" s="72" t="s">
        <v>9585</v>
      </c>
      <c r="R1022" s="72" t="s">
        <v>9551</v>
      </c>
      <c r="S1022" s="72" t="s">
        <v>9586</v>
      </c>
      <c r="T1022" s="72" t="s">
        <v>9562</v>
      </c>
      <c r="U1022" s="72" t="s">
        <v>745</v>
      </c>
      <c r="V1022" s="72" t="s">
        <v>176</v>
      </c>
      <c r="W1022">
        <v>30</v>
      </c>
      <c r="X1022">
        <v>0</v>
      </c>
      <c r="Y1022">
        <v>0</v>
      </c>
      <c r="Z1022">
        <v>225</v>
      </c>
      <c r="AA1022">
        <v>0</v>
      </c>
      <c r="AB1022">
        <v>0</v>
      </c>
      <c r="AC1022" s="72" t="s">
        <v>194</v>
      </c>
      <c r="AF1022" s="81" t="str">
        <f t="shared" si="60"/>
        <v/>
      </c>
      <c r="AJ1022" s="72" t="s">
        <v>867</v>
      </c>
      <c r="AK1022" s="72" t="s">
        <v>176</v>
      </c>
      <c r="AL1022" t="str">
        <f t="shared" si="61"/>
        <v>Unprotected well</v>
      </c>
      <c r="AQ1022" t="str">
        <f t="shared" si="62"/>
        <v xml:space="preserve"> </v>
      </c>
      <c r="BE1022"/>
      <c r="BI1022" s="81" t="str">
        <f t="shared" si="63"/>
        <v xml:space="preserve"> </v>
      </c>
      <c r="BX1022" t="s">
        <v>9587</v>
      </c>
    </row>
    <row r="1023" spans="1:76" x14ac:dyDescent="0.45">
      <c r="A1023" t="s">
        <v>9588</v>
      </c>
      <c r="B1023" t="s">
        <v>176</v>
      </c>
      <c r="C1023" t="s">
        <v>216</v>
      </c>
      <c r="D1023" t="s">
        <v>9589</v>
      </c>
      <c r="E1023" t="s">
        <v>9590</v>
      </c>
      <c r="F1023" t="s">
        <v>1970</v>
      </c>
      <c r="G1023">
        <v>9</v>
      </c>
      <c r="H1023" s="72" t="s">
        <v>9183</v>
      </c>
      <c r="I1023" s="72" t="s">
        <v>182</v>
      </c>
      <c r="J1023" s="72" t="s">
        <v>183</v>
      </c>
      <c r="K1023" s="72" t="s">
        <v>825</v>
      </c>
      <c r="L1023" s="72" t="s">
        <v>9455</v>
      </c>
      <c r="M1023" s="72" t="s">
        <v>9575</v>
      </c>
      <c r="N1023" s="72"/>
      <c r="O1023" s="72"/>
      <c r="P1023" s="72" t="s">
        <v>9591</v>
      </c>
      <c r="Q1023" s="72" t="s">
        <v>9592</v>
      </c>
      <c r="R1023" s="72" t="s">
        <v>1500</v>
      </c>
      <c r="S1023" s="72" t="s">
        <v>9593</v>
      </c>
      <c r="T1023" s="72" t="s">
        <v>9594</v>
      </c>
      <c r="U1023" s="72" t="s">
        <v>251</v>
      </c>
      <c r="V1023" s="72" t="s">
        <v>176</v>
      </c>
      <c r="W1023">
        <v>290</v>
      </c>
      <c r="X1023">
        <v>290</v>
      </c>
      <c r="Y1023">
        <v>0</v>
      </c>
      <c r="Z1023">
        <v>860</v>
      </c>
      <c r="AA1023">
        <v>1450</v>
      </c>
      <c r="AB1023">
        <v>0</v>
      </c>
      <c r="AC1023" s="72" t="s">
        <v>191</v>
      </c>
      <c r="AD1023" s="72" t="s">
        <v>192</v>
      </c>
      <c r="AE1023" s="72" t="s">
        <v>176</v>
      </c>
      <c r="AF1023" s="81" t="str">
        <f t="shared" si="60"/>
        <v>Afridev Handpump</v>
      </c>
      <c r="AG1023" s="72" t="s">
        <v>193</v>
      </c>
      <c r="AH1023" s="72" t="s">
        <v>191</v>
      </c>
      <c r="AI1023" s="72" t="s">
        <v>16432</v>
      </c>
      <c r="AL1023" t="str">
        <f t="shared" si="61"/>
        <v>Protected</v>
      </c>
      <c r="AM1023">
        <v>2000</v>
      </c>
      <c r="AN1023" s="72" t="s">
        <v>194</v>
      </c>
      <c r="AO1023" s="72" t="s">
        <v>549</v>
      </c>
      <c r="AP1023" s="72" t="s">
        <v>176</v>
      </c>
      <c r="AQ1023" t="str">
        <f t="shared" si="62"/>
        <v>Does not function Non functioning water point</v>
      </c>
      <c r="AR1023" s="72" t="s">
        <v>191</v>
      </c>
      <c r="AS1023">
        <v>1</v>
      </c>
      <c r="AT1023">
        <v>364</v>
      </c>
      <c r="AU1023" s="72" t="s">
        <v>194</v>
      </c>
      <c r="AV1023" s="72" t="s">
        <v>194</v>
      </c>
      <c r="AY1023" s="72" t="s">
        <v>194</v>
      </c>
      <c r="BB1023" s="72" t="s">
        <v>194</v>
      </c>
      <c r="BD1023" s="72" t="s">
        <v>194</v>
      </c>
      <c r="BE1023"/>
      <c r="BF1023" s="72" t="s">
        <v>194</v>
      </c>
      <c r="BG1023" s="80" t="s">
        <v>196</v>
      </c>
      <c r="BI1023" s="81" t="str">
        <f t="shared" si="63"/>
        <v xml:space="preserve">Turbidity </v>
      </c>
      <c r="BN1023">
        <v>0</v>
      </c>
      <c r="BO1023">
        <v>0</v>
      </c>
      <c r="BP1023" s="72" t="s">
        <v>194</v>
      </c>
      <c r="BR1023" s="72" t="s">
        <v>194</v>
      </c>
      <c r="BT1023">
        <v>0</v>
      </c>
      <c r="BU1023">
        <v>0</v>
      </c>
      <c r="BV1023" s="72" t="s">
        <v>194</v>
      </c>
      <c r="BW1023" s="72" t="s">
        <v>550</v>
      </c>
      <c r="BX1023" t="s">
        <v>9595</v>
      </c>
    </row>
    <row r="1024" spans="1:76" x14ac:dyDescent="0.45">
      <c r="A1024" t="s">
        <v>9596</v>
      </c>
      <c r="B1024" t="s">
        <v>176</v>
      </c>
      <c r="C1024" t="s">
        <v>230</v>
      </c>
      <c r="D1024" t="s">
        <v>9597</v>
      </c>
      <c r="E1024" t="s">
        <v>9598</v>
      </c>
      <c r="F1024" t="s">
        <v>4102</v>
      </c>
      <c r="G1024">
        <v>9</v>
      </c>
      <c r="H1024" s="72" t="s">
        <v>9183</v>
      </c>
      <c r="I1024" s="72" t="s">
        <v>182</v>
      </c>
      <c r="J1024" s="72" t="s">
        <v>183</v>
      </c>
      <c r="K1024" s="72" t="s">
        <v>825</v>
      </c>
      <c r="L1024" s="72" t="s">
        <v>9455</v>
      </c>
      <c r="M1024" s="72" t="s">
        <v>9541</v>
      </c>
      <c r="N1024" s="72"/>
      <c r="O1024" s="72"/>
      <c r="P1024" s="72" t="s">
        <v>9599</v>
      </c>
      <c r="Q1024" s="72" t="s">
        <v>9600</v>
      </c>
      <c r="R1024" s="72" t="s">
        <v>2337</v>
      </c>
      <c r="S1024" s="72" t="s">
        <v>9601</v>
      </c>
      <c r="T1024" s="72"/>
      <c r="U1024" s="72" t="s">
        <v>190</v>
      </c>
      <c r="V1024" s="72" t="s">
        <v>176</v>
      </c>
      <c r="W1024">
        <v>84</v>
      </c>
      <c r="X1024">
        <v>84</v>
      </c>
      <c r="Y1024">
        <v>0</v>
      </c>
      <c r="Z1024">
        <v>85</v>
      </c>
      <c r="AA1024">
        <v>420</v>
      </c>
      <c r="AB1024">
        <v>0</v>
      </c>
      <c r="AC1024" s="72" t="s">
        <v>191</v>
      </c>
      <c r="AD1024" s="72" t="s">
        <v>192</v>
      </c>
      <c r="AE1024" s="72" t="s">
        <v>176</v>
      </c>
      <c r="AF1024" s="81" t="str">
        <f t="shared" si="60"/>
        <v>Afridev Handpump</v>
      </c>
      <c r="AG1024" s="72" t="s">
        <v>193</v>
      </c>
      <c r="AH1024" s="72" t="s">
        <v>191</v>
      </c>
      <c r="AI1024" s="72" t="s">
        <v>16432</v>
      </c>
      <c r="AL1024" t="str">
        <f t="shared" si="61"/>
        <v>Protected</v>
      </c>
      <c r="AM1024">
        <v>2002</v>
      </c>
      <c r="AN1024" s="72" t="s">
        <v>191</v>
      </c>
      <c r="AQ1024" t="str">
        <f t="shared" si="62"/>
        <v xml:space="preserve">Normal </v>
      </c>
      <c r="AR1024" s="72" t="s">
        <v>194</v>
      </c>
      <c r="AU1024" s="72" t="s">
        <v>195</v>
      </c>
      <c r="AV1024" s="72" t="s">
        <v>194</v>
      </c>
      <c r="AY1024" s="72" t="s">
        <v>191</v>
      </c>
      <c r="AZ1024">
        <v>1773</v>
      </c>
      <c r="BA1024" s="72" t="s">
        <v>93</v>
      </c>
      <c r="BB1024" s="72" t="s">
        <v>194</v>
      </c>
      <c r="BD1024" s="72" t="s">
        <v>191</v>
      </c>
      <c r="BE1024" s="73">
        <v>0.4</v>
      </c>
      <c r="BF1024" s="72" t="s">
        <v>191</v>
      </c>
      <c r="BG1024" s="72" t="s">
        <v>196</v>
      </c>
      <c r="BH1024" s="72" t="s">
        <v>176</v>
      </c>
      <c r="BI1024" s="81" t="str">
        <f t="shared" si="63"/>
        <v xml:space="preserve">Turbidity </v>
      </c>
      <c r="BJ1024" s="72" t="s">
        <v>191</v>
      </c>
      <c r="BN1024">
        <v>82</v>
      </c>
      <c r="BO1024">
        <v>24</v>
      </c>
      <c r="BP1024" s="72" t="s">
        <v>194</v>
      </c>
      <c r="BR1024" s="72" t="s">
        <v>194</v>
      </c>
      <c r="BT1024">
        <v>20</v>
      </c>
      <c r="BU1024">
        <v>6</v>
      </c>
      <c r="BV1024" s="72" t="s">
        <v>191</v>
      </c>
      <c r="BW1024" s="72" t="s">
        <v>197</v>
      </c>
      <c r="BX1024" t="s">
        <v>9602</v>
      </c>
    </row>
    <row r="1025" spans="1:76" x14ac:dyDescent="0.45">
      <c r="A1025" t="s">
        <v>9603</v>
      </c>
      <c r="B1025" t="s">
        <v>176</v>
      </c>
      <c r="C1025" t="s">
        <v>996</v>
      </c>
      <c r="D1025" t="s">
        <v>9604</v>
      </c>
      <c r="E1025" t="s">
        <v>9605</v>
      </c>
      <c r="F1025" t="s">
        <v>1372</v>
      </c>
      <c r="G1025">
        <v>9</v>
      </c>
      <c r="H1025" s="72" t="s">
        <v>9183</v>
      </c>
      <c r="I1025" s="72" t="s">
        <v>182</v>
      </c>
      <c r="J1025" s="72" t="s">
        <v>183</v>
      </c>
      <c r="K1025" s="72" t="s">
        <v>825</v>
      </c>
      <c r="L1025" s="72" t="s">
        <v>9200</v>
      </c>
      <c r="M1025" s="72" t="s">
        <v>9606</v>
      </c>
      <c r="N1025" s="72"/>
      <c r="O1025" s="72"/>
      <c r="P1025" s="72" t="s">
        <v>9607</v>
      </c>
      <c r="Q1025" s="72" t="s">
        <v>9608</v>
      </c>
      <c r="R1025" s="72" t="s">
        <v>2967</v>
      </c>
      <c r="S1025" s="72" t="s">
        <v>9609</v>
      </c>
      <c r="T1025" s="72" t="s">
        <v>9606</v>
      </c>
      <c r="U1025" s="72" t="s">
        <v>226</v>
      </c>
      <c r="V1025" s="72" t="s">
        <v>176</v>
      </c>
      <c r="W1025">
        <v>550</v>
      </c>
      <c r="X1025">
        <v>550</v>
      </c>
      <c r="Y1025">
        <v>0</v>
      </c>
      <c r="Z1025">
        <v>1100</v>
      </c>
      <c r="AA1025">
        <v>1100</v>
      </c>
      <c r="AB1025">
        <v>0</v>
      </c>
      <c r="AC1025" s="72" t="s">
        <v>191</v>
      </c>
      <c r="AD1025" s="72" t="s">
        <v>192</v>
      </c>
      <c r="AE1025" s="72" t="s">
        <v>176</v>
      </c>
      <c r="AF1025" s="81" t="str">
        <f t="shared" si="60"/>
        <v>Afridev Handpump</v>
      </c>
      <c r="AG1025" s="72" t="s">
        <v>193</v>
      </c>
      <c r="AH1025" s="72" t="s">
        <v>191</v>
      </c>
      <c r="AI1025" s="72" t="s">
        <v>16432</v>
      </c>
      <c r="AL1025" t="str">
        <f t="shared" si="61"/>
        <v>Protected</v>
      </c>
      <c r="AM1025">
        <v>2013</v>
      </c>
      <c r="AN1025" s="72" t="s">
        <v>191</v>
      </c>
      <c r="AQ1025" t="str">
        <f t="shared" si="62"/>
        <v xml:space="preserve">Normal </v>
      </c>
      <c r="AR1025" s="72" t="s">
        <v>194</v>
      </c>
      <c r="AU1025" s="72" t="s">
        <v>195</v>
      </c>
      <c r="AV1025" s="72" t="s">
        <v>194</v>
      </c>
      <c r="AY1025" s="72" t="s">
        <v>191</v>
      </c>
      <c r="AZ1025">
        <v>730</v>
      </c>
      <c r="BA1025" s="72" t="s">
        <v>93</v>
      </c>
      <c r="BB1025" s="72" t="s">
        <v>194</v>
      </c>
      <c r="BD1025" s="72" t="s">
        <v>191</v>
      </c>
      <c r="BE1025" s="73">
        <v>0.37</v>
      </c>
      <c r="BF1025" s="72" t="s">
        <v>194</v>
      </c>
      <c r="BG1025" s="80" t="s">
        <v>196</v>
      </c>
      <c r="BI1025" s="81" t="str">
        <f t="shared" si="63"/>
        <v xml:space="preserve">Turbidity </v>
      </c>
      <c r="BN1025">
        <v>60</v>
      </c>
      <c r="BO1025">
        <v>24</v>
      </c>
      <c r="BP1025" s="72" t="s">
        <v>194</v>
      </c>
      <c r="BR1025" s="72" t="s">
        <v>194</v>
      </c>
      <c r="BT1025">
        <v>20</v>
      </c>
      <c r="BU1025">
        <v>10</v>
      </c>
      <c r="BV1025" s="72" t="s">
        <v>191</v>
      </c>
      <c r="BW1025" s="72" t="s">
        <v>197</v>
      </c>
      <c r="BX1025" t="s">
        <v>9610</v>
      </c>
    </row>
    <row r="1026" spans="1:76" x14ac:dyDescent="0.45">
      <c r="A1026" t="s">
        <v>9611</v>
      </c>
      <c r="B1026" t="s">
        <v>176</v>
      </c>
      <c r="C1026" t="s">
        <v>216</v>
      </c>
      <c r="D1026" t="s">
        <v>9612</v>
      </c>
      <c r="E1026" t="s">
        <v>9613</v>
      </c>
      <c r="F1026" t="s">
        <v>1700</v>
      </c>
      <c r="G1026">
        <v>9</v>
      </c>
      <c r="H1026" s="72" t="s">
        <v>9183</v>
      </c>
      <c r="I1026" s="72" t="s">
        <v>182</v>
      </c>
      <c r="J1026" s="72" t="s">
        <v>183</v>
      </c>
      <c r="K1026" s="72" t="s">
        <v>825</v>
      </c>
      <c r="L1026" s="72" t="s">
        <v>9455</v>
      </c>
      <c r="M1026" s="72" t="s">
        <v>9575</v>
      </c>
      <c r="N1026" s="72"/>
      <c r="O1026" s="72"/>
      <c r="P1026" s="72" t="s">
        <v>9614</v>
      </c>
      <c r="Q1026" s="72" t="s">
        <v>9615</v>
      </c>
      <c r="R1026" s="72" t="s">
        <v>1033</v>
      </c>
      <c r="S1026" s="72" t="s">
        <v>9616</v>
      </c>
      <c r="T1026" s="72" t="s">
        <v>9575</v>
      </c>
      <c r="U1026" s="72" t="s">
        <v>251</v>
      </c>
      <c r="V1026" s="72" t="s">
        <v>176</v>
      </c>
      <c r="W1026">
        <v>290</v>
      </c>
      <c r="X1026">
        <v>290</v>
      </c>
      <c r="Y1026">
        <v>0</v>
      </c>
      <c r="Z1026">
        <v>590</v>
      </c>
      <c r="AA1026">
        <v>1450</v>
      </c>
      <c r="AB1026">
        <v>0</v>
      </c>
      <c r="AC1026" s="72" t="s">
        <v>191</v>
      </c>
      <c r="AD1026" s="72" t="s">
        <v>192</v>
      </c>
      <c r="AE1026" s="72" t="s">
        <v>176</v>
      </c>
      <c r="AF1026" s="81" t="str">
        <f t="shared" si="60"/>
        <v>Afridev Handpump</v>
      </c>
      <c r="AG1026" s="72" t="s">
        <v>193</v>
      </c>
      <c r="AH1026" s="72" t="s">
        <v>191</v>
      </c>
      <c r="AI1026" s="72" t="s">
        <v>16432</v>
      </c>
      <c r="AL1026" t="str">
        <f t="shared" si="61"/>
        <v>Protected</v>
      </c>
      <c r="AM1026">
        <v>2002</v>
      </c>
      <c r="AN1026" s="72" t="s">
        <v>191</v>
      </c>
      <c r="AQ1026" t="str">
        <f t="shared" si="62"/>
        <v xml:space="preserve">Poor </v>
      </c>
      <c r="AR1026" s="72" t="s">
        <v>191</v>
      </c>
      <c r="AS1026">
        <v>3</v>
      </c>
      <c r="AT1026">
        <v>21</v>
      </c>
      <c r="AU1026" s="72" t="s">
        <v>195</v>
      </c>
      <c r="AV1026" s="72" t="s">
        <v>194</v>
      </c>
      <c r="AY1026" s="72" t="s">
        <v>191</v>
      </c>
      <c r="AZ1026">
        <v>962</v>
      </c>
      <c r="BA1026" s="72" t="s">
        <v>93</v>
      </c>
      <c r="BB1026" s="72" t="s">
        <v>194</v>
      </c>
      <c r="BD1026" s="72" t="s">
        <v>191</v>
      </c>
      <c r="BE1026" s="73">
        <v>0.45</v>
      </c>
      <c r="BF1026" s="72" t="s">
        <v>191</v>
      </c>
      <c r="BG1026" s="72" t="s">
        <v>196</v>
      </c>
      <c r="BH1026" s="72" t="s">
        <v>176</v>
      </c>
      <c r="BI1026" s="81" t="str">
        <f t="shared" si="63"/>
        <v xml:space="preserve">Turbidity </v>
      </c>
      <c r="BJ1026" s="72" t="s">
        <v>191</v>
      </c>
      <c r="BN1026">
        <v>79</v>
      </c>
      <c r="BO1026">
        <v>24</v>
      </c>
      <c r="BP1026" s="72" t="s">
        <v>194</v>
      </c>
      <c r="BR1026" s="72" t="s">
        <v>194</v>
      </c>
      <c r="BT1026">
        <v>20</v>
      </c>
      <c r="BU1026">
        <v>6</v>
      </c>
      <c r="BV1026" s="72" t="s">
        <v>191</v>
      </c>
      <c r="BW1026" s="72" t="s">
        <v>227</v>
      </c>
      <c r="BX1026" t="s">
        <v>9617</v>
      </c>
    </row>
    <row r="1027" spans="1:76" x14ac:dyDescent="0.45">
      <c r="A1027" t="s">
        <v>9618</v>
      </c>
      <c r="B1027" t="s">
        <v>176</v>
      </c>
      <c r="C1027" t="s">
        <v>254</v>
      </c>
      <c r="D1027" t="s">
        <v>9619</v>
      </c>
      <c r="E1027" t="s">
        <v>9620</v>
      </c>
      <c r="F1027" t="s">
        <v>9621</v>
      </c>
      <c r="G1027">
        <v>9</v>
      </c>
      <c r="H1027" s="72" t="s">
        <v>9183</v>
      </c>
      <c r="I1027" s="72" t="s">
        <v>182</v>
      </c>
      <c r="J1027" s="72" t="s">
        <v>183</v>
      </c>
      <c r="K1027" s="72" t="s">
        <v>4888</v>
      </c>
      <c r="L1027" s="72" t="s">
        <v>8978</v>
      </c>
      <c r="M1027" s="72" t="s">
        <v>9041</v>
      </c>
      <c r="N1027" s="72"/>
      <c r="O1027" s="72"/>
      <c r="P1027" s="72" t="s">
        <v>9622</v>
      </c>
      <c r="Q1027" s="72" t="s">
        <v>9623</v>
      </c>
      <c r="R1027" s="72" t="s">
        <v>5048</v>
      </c>
      <c r="S1027" s="72" t="s">
        <v>9624</v>
      </c>
      <c r="T1027" s="72" t="s">
        <v>9625</v>
      </c>
      <c r="U1027" s="72" t="s">
        <v>226</v>
      </c>
      <c r="V1027" s="72" t="s">
        <v>176</v>
      </c>
      <c r="W1027">
        <v>480</v>
      </c>
      <c r="X1027">
        <v>480</v>
      </c>
      <c r="Y1027">
        <v>0</v>
      </c>
      <c r="Z1027">
        <v>760</v>
      </c>
      <c r="AA1027">
        <v>2400</v>
      </c>
      <c r="AB1027">
        <v>0</v>
      </c>
      <c r="AC1027" s="72" t="s">
        <v>191</v>
      </c>
      <c r="AD1027" s="72" t="s">
        <v>192</v>
      </c>
      <c r="AE1027" s="72" t="s">
        <v>176</v>
      </c>
      <c r="AF1027" s="81" t="str">
        <f t="shared" ref="AF1027:AF1090" si="64">CONCATENATE(AD1027,AE1027)</f>
        <v>Afridev Handpump</v>
      </c>
      <c r="AG1027" s="72" t="s">
        <v>193</v>
      </c>
      <c r="AH1027" s="72" t="s">
        <v>191</v>
      </c>
      <c r="AI1027" s="72" t="s">
        <v>16432</v>
      </c>
      <c r="AL1027" t="str">
        <f t="shared" ref="AL1027:AL1090" si="65">CONCATENATE(AI1027,AJ1027,AK1027)</f>
        <v>Protected</v>
      </c>
      <c r="AM1027">
        <v>2008</v>
      </c>
      <c r="AN1027" s="72" t="s">
        <v>191</v>
      </c>
      <c r="AQ1027" t="str">
        <f t="shared" ref="AQ1027:AQ1090" si="66">CONCATENATE(BW1027," ",AO1027,AP1027)</f>
        <v xml:space="preserve">Normal </v>
      </c>
      <c r="AR1027" s="72" t="s">
        <v>194</v>
      </c>
      <c r="AU1027" s="72" t="s">
        <v>195</v>
      </c>
      <c r="AV1027" s="72" t="s">
        <v>194</v>
      </c>
      <c r="AY1027" s="72" t="s">
        <v>191</v>
      </c>
      <c r="AZ1027">
        <v>1249</v>
      </c>
      <c r="BA1027" s="72" t="s">
        <v>93</v>
      </c>
      <c r="BB1027" s="72" t="s">
        <v>194</v>
      </c>
      <c r="BD1027" s="72" t="s">
        <v>191</v>
      </c>
      <c r="BE1027" s="73">
        <v>0.16</v>
      </c>
      <c r="BF1027" s="72" t="s">
        <v>191</v>
      </c>
      <c r="BG1027" s="72" t="s">
        <v>196</v>
      </c>
      <c r="BH1027" s="72" t="s">
        <v>176</v>
      </c>
      <c r="BI1027" s="81" t="str">
        <f t="shared" ref="BI1027:BI1090" si="67">CONCATENATE(BG1027," ",BH1027)</f>
        <v xml:space="preserve">Turbidity </v>
      </c>
      <c r="BJ1027" s="72" t="s">
        <v>191</v>
      </c>
      <c r="BN1027">
        <v>69</v>
      </c>
      <c r="BO1027">
        <v>24</v>
      </c>
      <c r="BP1027" s="72" t="s">
        <v>194</v>
      </c>
      <c r="BR1027" s="72" t="s">
        <v>194</v>
      </c>
      <c r="BT1027">
        <v>20</v>
      </c>
      <c r="BU1027">
        <v>7</v>
      </c>
      <c r="BV1027" s="72" t="s">
        <v>191</v>
      </c>
      <c r="BW1027" s="72" t="s">
        <v>197</v>
      </c>
      <c r="BX1027" t="s">
        <v>9626</v>
      </c>
    </row>
    <row r="1028" spans="1:76" x14ac:dyDescent="0.45">
      <c r="A1028" t="s">
        <v>9627</v>
      </c>
      <c r="B1028" t="s">
        <v>176</v>
      </c>
      <c r="C1028" t="s">
        <v>177</v>
      </c>
      <c r="D1028" t="s">
        <v>9628</v>
      </c>
      <c r="E1028" t="s">
        <v>9629</v>
      </c>
      <c r="F1028" t="s">
        <v>6285</v>
      </c>
      <c r="G1028">
        <v>9</v>
      </c>
      <c r="H1028" s="72" t="s">
        <v>9183</v>
      </c>
      <c r="I1028" s="72" t="s">
        <v>182</v>
      </c>
      <c r="J1028" s="72" t="s">
        <v>183</v>
      </c>
      <c r="K1028" s="72" t="s">
        <v>184</v>
      </c>
      <c r="L1028" s="72" t="s">
        <v>184</v>
      </c>
      <c r="M1028" s="72" t="s">
        <v>6541</v>
      </c>
      <c r="N1028" s="72"/>
      <c r="O1028" s="72"/>
      <c r="P1028" s="72" t="s">
        <v>9630</v>
      </c>
      <c r="Q1028" s="72" t="s">
        <v>9631</v>
      </c>
      <c r="R1028" s="72" t="s">
        <v>972</v>
      </c>
      <c r="S1028" s="72" t="s">
        <v>9632</v>
      </c>
      <c r="T1028" s="72" t="s">
        <v>9633</v>
      </c>
      <c r="U1028" s="72" t="s">
        <v>251</v>
      </c>
      <c r="V1028" s="72" t="s">
        <v>176</v>
      </c>
      <c r="W1028">
        <v>130</v>
      </c>
      <c r="X1028">
        <v>130</v>
      </c>
      <c r="Y1028">
        <v>0</v>
      </c>
      <c r="Z1028">
        <v>650</v>
      </c>
      <c r="AA1028">
        <v>650</v>
      </c>
      <c r="AB1028">
        <v>0</v>
      </c>
      <c r="AC1028" s="72" t="s">
        <v>191</v>
      </c>
      <c r="AD1028" s="72" t="s">
        <v>192</v>
      </c>
      <c r="AE1028" s="72" t="s">
        <v>176</v>
      </c>
      <c r="AF1028" s="81" t="str">
        <f t="shared" si="64"/>
        <v>Afridev Handpump</v>
      </c>
      <c r="AG1028" s="72" t="s">
        <v>193</v>
      </c>
      <c r="AH1028" s="72" t="s">
        <v>191</v>
      </c>
      <c r="AI1028" s="72" t="s">
        <v>16432</v>
      </c>
      <c r="AL1028" t="str">
        <f t="shared" si="65"/>
        <v>Protected</v>
      </c>
      <c r="AM1028">
        <v>2008</v>
      </c>
      <c r="AN1028" s="72" t="s">
        <v>191</v>
      </c>
      <c r="AQ1028" t="str">
        <f t="shared" si="66"/>
        <v xml:space="preserve">Normal </v>
      </c>
      <c r="AR1028" s="72" t="s">
        <v>194</v>
      </c>
      <c r="AU1028" s="72" t="s">
        <v>195</v>
      </c>
      <c r="AV1028" s="72" t="s">
        <v>194</v>
      </c>
      <c r="AY1028" s="72" t="s">
        <v>191</v>
      </c>
      <c r="AZ1028">
        <v>468</v>
      </c>
      <c r="BA1028" s="72" t="s">
        <v>93</v>
      </c>
      <c r="BB1028" s="72" t="s">
        <v>194</v>
      </c>
      <c r="BD1028" s="72" t="s">
        <v>191</v>
      </c>
      <c r="BE1028" s="73">
        <v>0.04</v>
      </c>
      <c r="BF1028" s="72" t="s">
        <v>191</v>
      </c>
      <c r="BG1028" s="72" t="s">
        <v>196</v>
      </c>
      <c r="BH1028" s="72" t="s">
        <v>176</v>
      </c>
      <c r="BI1028" s="81" t="str">
        <f t="shared" si="67"/>
        <v xml:space="preserve">Turbidity </v>
      </c>
      <c r="BJ1028" s="72" t="s">
        <v>191</v>
      </c>
      <c r="BN1028">
        <v>69</v>
      </c>
      <c r="BO1028">
        <v>24</v>
      </c>
      <c r="BP1028" s="72" t="s">
        <v>194</v>
      </c>
      <c r="BR1028" s="72" t="s">
        <v>194</v>
      </c>
      <c r="BT1028">
        <v>20</v>
      </c>
      <c r="BU1028">
        <v>5</v>
      </c>
      <c r="BV1028" s="72" t="s">
        <v>191</v>
      </c>
      <c r="BW1028" s="72" t="s">
        <v>197</v>
      </c>
      <c r="BX1028" t="s">
        <v>9634</v>
      </c>
    </row>
    <row r="1029" spans="1:76" x14ac:dyDescent="0.45">
      <c r="A1029" t="s">
        <v>9635</v>
      </c>
      <c r="B1029" t="s">
        <v>176</v>
      </c>
      <c r="C1029" t="s">
        <v>200</v>
      </c>
      <c r="D1029" t="s">
        <v>9636</v>
      </c>
      <c r="E1029" t="s">
        <v>9637</v>
      </c>
      <c r="F1029" t="s">
        <v>6540</v>
      </c>
      <c r="G1029">
        <v>9</v>
      </c>
      <c r="H1029" s="72" t="s">
        <v>9183</v>
      </c>
      <c r="I1029" s="72" t="s">
        <v>182</v>
      </c>
      <c r="J1029" s="72" t="s">
        <v>183</v>
      </c>
      <c r="K1029" s="72" t="s">
        <v>4888</v>
      </c>
      <c r="L1029" s="72" t="s">
        <v>8978</v>
      </c>
      <c r="M1029" s="72" t="s">
        <v>494</v>
      </c>
      <c r="N1029" s="72"/>
      <c r="O1029" s="72"/>
      <c r="P1029" s="72" t="s">
        <v>9638</v>
      </c>
      <c r="Q1029" s="72" t="s">
        <v>9639</v>
      </c>
      <c r="R1029" s="72" t="s">
        <v>7105</v>
      </c>
      <c r="S1029" s="72" t="s">
        <v>9640</v>
      </c>
      <c r="T1029" s="72" t="s">
        <v>9641</v>
      </c>
      <c r="U1029" s="72" t="s">
        <v>478</v>
      </c>
      <c r="V1029" s="72" t="s">
        <v>176</v>
      </c>
      <c r="W1029">
        <v>190</v>
      </c>
      <c r="X1029">
        <v>190</v>
      </c>
      <c r="Y1029">
        <v>0</v>
      </c>
      <c r="Z1029">
        <v>320</v>
      </c>
      <c r="AA1029">
        <v>320</v>
      </c>
      <c r="AB1029">
        <v>0</v>
      </c>
      <c r="AC1029" s="72" t="s">
        <v>191</v>
      </c>
      <c r="AD1029" s="72" t="s">
        <v>192</v>
      </c>
      <c r="AE1029" s="72" t="s">
        <v>176</v>
      </c>
      <c r="AF1029" s="81" t="str">
        <f t="shared" si="64"/>
        <v>Afridev Handpump</v>
      </c>
      <c r="AG1029" s="72" t="s">
        <v>193</v>
      </c>
      <c r="AH1029" s="72" t="s">
        <v>191</v>
      </c>
      <c r="AI1029" s="72" t="s">
        <v>16432</v>
      </c>
      <c r="AL1029" t="str">
        <f t="shared" si="65"/>
        <v>Protected</v>
      </c>
      <c r="AM1029">
        <v>1998</v>
      </c>
      <c r="AN1029" s="72" t="s">
        <v>191</v>
      </c>
      <c r="AQ1029" t="str">
        <f t="shared" si="66"/>
        <v xml:space="preserve">Poor </v>
      </c>
      <c r="AR1029" s="72" t="s">
        <v>191</v>
      </c>
      <c r="AS1029">
        <v>6</v>
      </c>
      <c r="AT1029">
        <v>5</v>
      </c>
      <c r="AU1029" s="72" t="s">
        <v>195</v>
      </c>
      <c r="AV1029" s="72" t="s">
        <v>194</v>
      </c>
      <c r="AY1029" s="72" t="s">
        <v>191</v>
      </c>
      <c r="AZ1029">
        <v>268</v>
      </c>
      <c r="BA1029" s="72" t="s">
        <v>93</v>
      </c>
      <c r="BB1029" s="72" t="s">
        <v>194</v>
      </c>
      <c r="BD1029" s="72" t="s">
        <v>191</v>
      </c>
      <c r="BE1029" s="73">
        <v>0.2</v>
      </c>
      <c r="BF1029" s="72" t="s">
        <v>194</v>
      </c>
      <c r="BG1029" s="80" t="s">
        <v>196</v>
      </c>
      <c r="BI1029" s="81" t="str">
        <f t="shared" si="67"/>
        <v xml:space="preserve">Turbidity </v>
      </c>
      <c r="BN1029">
        <v>160</v>
      </c>
      <c r="BO1029">
        <v>24</v>
      </c>
      <c r="BP1029" s="72" t="s">
        <v>194</v>
      </c>
      <c r="BR1029" s="72" t="s">
        <v>194</v>
      </c>
      <c r="BT1029">
        <v>20</v>
      </c>
      <c r="BU1029">
        <v>3</v>
      </c>
      <c r="BV1029" s="72" t="s">
        <v>194</v>
      </c>
      <c r="BW1029" s="72" t="s">
        <v>227</v>
      </c>
      <c r="BX1029" t="s">
        <v>9642</v>
      </c>
    </row>
    <row r="1030" spans="1:76" x14ac:dyDescent="0.45">
      <c r="A1030" t="s">
        <v>9643</v>
      </c>
      <c r="B1030" t="s">
        <v>176</v>
      </c>
      <c r="C1030" t="s">
        <v>200</v>
      </c>
      <c r="D1030" t="s">
        <v>9644</v>
      </c>
      <c r="E1030" t="s">
        <v>9645</v>
      </c>
      <c r="F1030" t="s">
        <v>2016</v>
      </c>
      <c r="G1030">
        <v>9</v>
      </c>
      <c r="H1030" s="72" t="s">
        <v>9183</v>
      </c>
      <c r="I1030" s="72" t="s">
        <v>182</v>
      </c>
      <c r="J1030" s="72" t="s">
        <v>183</v>
      </c>
      <c r="K1030" s="72" t="s">
        <v>4888</v>
      </c>
      <c r="L1030" s="72" t="s">
        <v>4888</v>
      </c>
      <c r="M1030" s="72" t="s">
        <v>9646</v>
      </c>
      <c r="N1030" s="72"/>
      <c r="O1030" s="72"/>
      <c r="P1030" s="72" t="s">
        <v>9647</v>
      </c>
      <c r="Q1030" s="72" t="s">
        <v>9648</v>
      </c>
      <c r="R1030" s="72" t="s">
        <v>3397</v>
      </c>
      <c r="S1030" s="72" t="s">
        <v>9649</v>
      </c>
      <c r="T1030" s="72" t="s">
        <v>9650</v>
      </c>
      <c r="U1030" s="72" t="s">
        <v>478</v>
      </c>
      <c r="V1030" s="72" t="s">
        <v>176</v>
      </c>
      <c r="W1030">
        <v>102</v>
      </c>
      <c r="X1030">
        <v>102</v>
      </c>
      <c r="Y1030">
        <v>0</v>
      </c>
      <c r="Z1030">
        <v>520</v>
      </c>
      <c r="AA1030">
        <v>520</v>
      </c>
      <c r="AB1030">
        <v>0</v>
      </c>
      <c r="AC1030" s="72" t="s">
        <v>191</v>
      </c>
      <c r="AD1030" s="72" t="s">
        <v>192</v>
      </c>
      <c r="AE1030" s="72" t="s">
        <v>176</v>
      </c>
      <c r="AF1030" s="81" t="str">
        <f t="shared" si="64"/>
        <v>Afridev Handpump</v>
      </c>
      <c r="AG1030" s="72" t="s">
        <v>193</v>
      </c>
      <c r="AH1030" s="72" t="s">
        <v>191</v>
      </c>
      <c r="AI1030" s="72" t="s">
        <v>16432</v>
      </c>
      <c r="AL1030" t="str">
        <f t="shared" si="65"/>
        <v>Protected</v>
      </c>
      <c r="AM1030">
        <v>1999</v>
      </c>
      <c r="AN1030" s="72" t="s">
        <v>191</v>
      </c>
      <c r="AQ1030" t="str">
        <f t="shared" si="66"/>
        <v xml:space="preserve">Poor </v>
      </c>
      <c r="AR1030" s="72" t="s">
        <v>191</v>
      </c>
      <c r="AS1030">
        <v>2</v>
      </c>
      <c r="AT1030">
        <v>7</v>
      </c>
      <c r="AU1030" s="72" t="s">
        <v>195</v>
      </c>
      <c r="AV1030" s="72" t="s">
        <v>194</v>
      </c>
      <c r="AY1030" s="72" t="s">
        <v>191</v>
      </c>
      <c r="AZ1030">
        <v>270</v>
      </c>
      <c r="BA1030" s="72" t="s">
        <v>93</v>
      </c>
      <c r="BB1030" s="72" t="s">
        <v>194</v>
      </c>
      <c r="BD1030" s="72" t="s">
        <v>191</v>
      </c>
      <c r="BE1030" s="73">
        <v>1.08</v>
      </c>
      <c r="BF1030" s="72" t="s">
        <v>194</v>
      </c>
      <c r="BG1030" s="80" t="s">
        <v>196</v>
      </c>
      <c r="BI1030" s="81" t="str">
        <f t="shared" si="67"/>
        <v xml:space="preserve">Turbidity </v>
      </c>
      <c r="BN1030">
        <v>106</v>
      </c>
      <c r="BO1030">
        <v>24</v>
      </c>
      <c r="BP1030" s="72" t="s">
        <v>194</v>
      </c>
      <c r="BR1030" s="72" t="s">
        <v>194</v>
      </c>
      <c r="BT1030">
        <v>40</v>
      </c>
      <c r="BU1030">
        <v>3</v>
      </c>
      <c r="BV1030" s="72" t="s">
        <v>191</v>
      </c>
      <c r="BW1030" s="72" t="s">
        <v>227</v>
      </c>
      <c r="BX1030" t="s">
        <v>9651</v>
      </c>
    </row>
    <row r="1031" spans="1:76" x14ac:dyDescent="0.45">
      <c r="A1031" t="s">
        <v>9652</v>
      </c>
      <c r="B1031" t="s">
        <v>176</v>
      </c>
      <c r="C1031" t="s">
        <v>200</v>
      </c>
      <c r="D1031" t="s">
        <v>9653</v>
      </c>
      <c r="E1031" t="s">
        <v>9654</v>
      </c>
      <c r="F1031" t="s">
        <v>4102</v>
      </c>
      <c r="G1031">
        <v>9</v>
      </c>
      <c r="H1031" s="72" t="s">
        <v>7772</v>
      </c>
      <c r="I1031" s="72" t="s">
        <v>182</v>
      </c>
      <c r="J1031" s="72" t="s">
        <v>183</v>
      </c>
      <c r="K1031" s="72" t="s">
        <v>4888</v>
      </c>
      <c r="L1031" s="72" t="s">
        <v>4888</v>
      </c>
      <c r="M1031" s="72" t="s">
        <v>4888</v>
      </c>
      <c r="N1031" s="72"/>
      <c r="O1031" s="72"/>
      <c r="P1031" s="72" t="s">
        <v>9655</v>
      </c>
      <c r="Q1031" s="72" t="s">
        <v>9656</v>
      </c>
      <c r="R1031" s="72" t="s">
        <v>9657</v>
      </c>
      <c r="S1031" s="72" t="s">
        <v>9658</v>
      </c>
      <c r="T1031" s="72" t="s">
        <v>9659</v>
      </c>
      <c r="U1031" s="72" t="s">
        <v>251</v>
      </c>
      <c r="V1031" s="72" t="s">
        <v>176</v>
      </c>
      <c r="W1031">
        <v>380</v>
      </c>
      <c r="X1031">
        <v>380</v>
      </c>
      <c r="Y1031">
        <v>0</v>
      </c>
      <c r="Z1031">
        <v>350</v>
      </c>
      <c r="AA1031">
        <v>350</v>
      </c>
      <c r="AB1031">
        <v>0</v>
      </c>
      <c r="AC1031" s="72" t="s">
        <v>191</v>
      </c>
      <c r="AD1031" s="72" t="s">
        <v>192</v>
      </c>
      <c r="AE1031" s="72" t="s">
        <v>176</v>
      </c>
      <c r="AF1031" s="81" t="str">
        <f t="shared" si="64"/>
        <v>Afridev Handpump</v>
      </c>
      <c r="AG1031" s="72" t="s">
        <v>193</v>
      </c>
      <c r="AH1031" s="72" t="s">
        <v>191</v>
      </c>
      <c r="AI1031" s="72" t="s">
        <v>16432</v>
      </c>
      <c r="AL1031" t="str">
        <f t="shared" si="65"/>
        <v>Protected</v>
      </c>
      <c r="AM1031">
        <v>2008</v>
      </c>
      <c r="AN1031" s="72" t="s">
        <v>194</v>
      </c>
      <c r="AO1031" s="72" t="s">
        <v>4986</v>
      </c>
      <c r="AP1031" s="72" t="s">
        <v>176</v>
      </c>
      <c r="AQ1031" t="str">
        <f t="shared" si="66"/>
        <v>Poor Low water flow</v>
      </c>
      <c r="AR1031" s="72" t="s">
        <v>194</v>
      </c>
      <c r="AU1031" s="72" t="s">
        <v>194</v>
      </c>
      <c r="AV1031" s="72" t="s">
        <v>194</v>
      </c>
      <c r="AY1031" s="72" t="s">
        <v>194</v>
      </c>
      <c r="BB1031" s="72" t="s">
        <v>194</v>
      </c>
      <c r="BD1031" s="72" t="s">
        <v>194</v>
      </c>
      <c r="BE1031"/>
      <c r="BF1031" s="72" t="s">
        <v>194</v>
      </c>
      <c r="BG1031" s="80" t="s">
        <v>196</v>
      </c>
      <c r="BI1031" s="81" t="str">
        <f t="shared" si="67"/>
        <v xml:space="preserve">Turbidity </v>
      </c>
      <c r="BN1031">
        <v>240</v>
      </c>
      <c r="BO1031">
        <v>24</v>
      </c>
      <c r="BP1031" s="72" t="s">
        <v>194</v>
      </c>
      <c r="BR1031" s="72" t="s">
        <v>194</v>
      </c>
      <c r="BT1031">
        <v>20</v>
      </c>
      <c r="BU1031">
        <v>5</v>
      </c>
      <c r="BV1031" s="72" t="s">
        <v>194</v>
      </c>
      <c r="BW1031" s="72" t="s">
        <v>227</v>
      </c>
      <c r="BX1031" t="s">
        <v>9660</v>
      </c>
    </row>
    <row r="1032" spans="1:76" x14ac:dyDescent="0.45">
      <c r="A1032" t="s">
        <v>9661</v>
      </c>
      <c r="B1032" t="s">
        <v>176</v>
      </c>
      <c r="C1032" t="s">
        <v>200</v>
      </c>
      <c r="D1032" t="s">
        <v>9662</v>
      </c>
      <c r="E1032" t="s">
        <v>9663</v>
      </c>
      <c r="F1032" t="s">
        <v>4413</v>
      </c>
      <c r="G1032">
        <v>9</v>
      </c>
      <c r="H1032" s="72" t="s">
        <v>7772</v>
      </c>
      <c r="I1032" s="72" t="s">
        <v>182</v>
      </c>
      <c r="J1032" s="72" t="s">
        <v>183</v>
      </c>
      <c r="K1032" s="72" t="s">
        <v>4888</v>
      </c>
      <c r="L1032" s="72" t="s">
        <v>4888</v>
      </c>
      <c r="M1032" s="72" t="s">
        <v>4888</v>
      </c>
      <c r="N1032" s="72"/>
      <c r="O1032" s="72"/>
      <c r="P1032" s="72" t="s">
        <v>9664</v>
      </c>
      <c r="Q1032" s="72" t="s">
        <v>9665</v>
      </c>
      <c r="R1032" s="72" t="s">
        <v>8512</v>
      </c>
      <c r="S1032" s="72" t="s">
        <v>9666</v>
      </c>
      <c r="T1032" s="72" t="s">
        <v>9667</v>
      </c>
      <c r="U1032" s="72" t="s">
        <v>190</v>
      </c>
      <c r="V1032" s="72" t="s">
        <v>176</v>
      </c>
      <c r="W1032">
        <v>380</v>
      </c>
      <c r="X1032">
        <v>380</v>
      </c>
      <c r="Y1032">
        <v>0</v>
      </c>
      <c r="Z1032">
        <v>150</v>
      </c>
      <c r="AA1032">
        <v>150</v>
      </c>
      <c r="AB1032">
        <v>0</v>
      </c>
      <c r="AC1032" s="72" t="s">
        <v>191</v>
      </c>
      <c r="AD1032" s="72" t="s">
        <v>192</v>
      </c>
      <c r="AE1032" s="72" t="s">
        <v>176</v>
      </c>
      <c r="AF1032" s="81" t="str">
        <f t="shared" si="64"/>
        <v>Afridev Handpump</v>
      </c>
      <c r="AG1032" s="72" t="s">
        <v>193</v>
      </c>
      <c r="AH1032" s="72" t="s">
        <v>191</v>
      </c>
      <c r="AI1032" s="72" t="s">
        <v>16432</v>
      </c>
      <c r="AL1032" t="str">
        <f t="shared" si="65"/>
        <v>Protected</v>
      </c>
      <c r="AM1032">
        <v>2004</v>
      </c>
      <c r="AN1032" s="72" t="s">
        <v>191</v>
      </c>
      <c r="AQ1032" t="str">
        <f t="shared" si="66"/>
        <v xml:space="preserve">Normal </v>
      </c>
      <c r="AR1032" s="72" t="s">
        <v>191</v>
      </c>
      <c r="AS1032">
        <v>2</v>
      </c>
      <c r="AT1032">
        <v>3</v>
      </c>
      <c r="AU1032" s="72" t="s">
        <v>195</v>
      </c>
      <c r="AV1032" s="72" t="s">
        <v>194</v>
      </c>
      <c r="AY1032" s="72" t="s">
        <v>191</v>
      </c>
      <c r="AZ1032">
        <v>358</v>
      </c>
      <c r="BA1032" s="72" t="s">
        <v>93</v>
      </c>
      <c r="BB1032" s="72" t="s">
        <v>194</v>
      </c>
      <c r="BD1032" s="72" t="s">
        <v>191</v>
      </c>
      <c r="BE1032" s="73">
        <v>0.16</v>
      </c>
      <c r="BF1032" s="72" t="s">
        <v>194</v>
      </c>
      <c r="BG1032" s="80" t="s">
        <v>196</v>
      </c>
      <c r="BI1032" s="81" t="str">
        <f t="shared" si="67"/>
        <v xml:space="preserve">Turbidity </v>
      </c>
      <c r="BN1032">
        <v>49</v>
      </c>
      <c r="BO1032">
        <v>24</v>
      </c>
      <c r="BP1032" s="72" t="s">
        <v>194</v>
      </c>
      <c r="BR1032" s="72" t="s">
        <v>194</v>
      </c>
      <c r="BT1032">
        <v>20</v>
      </c>
      <c r="BU1032">
        <v>5</v>
      </c>
      <c r="BV1032" s="72" t="s">
        <v>191</v>
      </c>
      <c r="BW1032" s="72" t="s">
        <v>197</v>
      </c>
      <c r="BX1032" t="s">
        <v>9668</v>
      </c>
    </row>
    <row r="1033" spans="1:76" x14ac:dyDescent="0.45">
      <c r="A1033" t="s">
        <v>9669</v>
      </c>
      <c r="B1033" t="s">
        <v>176</v>
      </c>
      <c r="C1033" t="s">
        <v>200</v>
      </c>
      <c r="D1033" t="s">
        <v>9670</v>
      </c>
      <c r="E1033" t="s">
        <v>9671</v>
      </c>
      <c r="F1033" t="s">
        <v>9672</v>
      </c>
      <c r="G1033">
        <v>9</v>
      </c>
      <c r="H1033" s="72" t="s">
        <v>7648</v>
      </c>
      <c r="I1033" s="72" t="s">
        <v>182</v>
      </c>
      <c r="J1033" s="72" t="s">
        <v>183</v>
      </c>
      <c r="K1033" s="72" t="s">
        <v>4888</v>
      </c>
      <c r="L1033" s="72" t="s">
        <v>7710</v>
      </c>
      <c r="M1033" s="72" t="s">
        <v>9673</v>
      </c>
      <c r="N1033" s="72"/>
      <c r="O1033" s="72"/>
      <c r="P1033" s="72" t="s">
        <v>9674</v>
      </c>
      <c r="Q1033" s="72" t="s">
        <v>9675</v>
      </c>
      <c r="R1033" s="72" t="s">
        <v>930</v>
      </c>
      <c r="S1033" s="72" t="s">
        <v>9676</v>
      </c>
      <c r="T1033" s="72" t="s">
        <v>9677</v>
      </c>
      <c r="U1033" s="72" t="s">
        <v>190</v>
      </c>
      <c r="V1033" s="72" t="s">
        <v>176</v>
      </c>
      <c r="W1033">
        <v>83</v>
      </c>
      <c r="X1033">
        <v>83</v>
      </c>
      <c r="Y1033">
        <v>0</v>
      </c>
      <c r="Z1033">
        <v>415</v>
      </c>
      <c r="AA1033">
        <v>415</v>
      </c>
      <c r="AB1033">
        <v>0</v>
      </c>
      <c r="AC1033" s="72" t="s">
        <v>191</v>
      </c>
      <c r="AD1033" s="72" t="s">
        <v>192</v>
      </c>
      <c r="AE1033" s="72" t="s">
        <v>176</v>
      </c>
      <c r="AF1033" s="81" t="str">
        <f t="shared" si="64"/>
        <v>Afridev Handpump</v>
      </c>
      <c r="AG1033" s="72" t="s">
        <v>193</v>
      </c>
      <c r="AH1033" s="72" t="s">
        <v>191</v>
      </c>
      <c r="AI1033" s="72" t="s">
        <v>16432</v>
      </c>
      <c r="AL1033" t="str">
        <f t="shared" si="65"/>
        <v>Protected</v>
      </c>
      <c r="AM1033">
        <v>2015</v>
      </c>
      <c r="AN1033" s="72" t="s">
        <v>191</v>
      </c>
      <c r="AQ1033" t="str">
        <f t="shared" si="66"/>
        <v xml:space="preserve">Poor </v>
      </c>
      <c r="AR1033" s="72" t="s">
        <v>191</v>
      </c>
      <c r="AS1033">
        <v>1</v>
      </c>
      <c r="AT1033">
        <v>60</v>
      </c>
      <c r="AU1033" s="72" t="s">
        <v>195</v>
      </c>
      <c r="AV1033" s="72" t="s">
        <v>194</v>
      </c>
      <c r="AY1033" s="72" t="s">
        <v>191</v>
      </c>
      <c r="AZ1033">
        <v>357</v>
      </c>
      <c r="BA1033" s="72" t="s">
        <v>93</v>
      </c>
      <c r="BB1033" s="72" t="s">
        <v>194</v>
      </c>
      <c r="BD1033" s="72" t="s">
        <v>191</v>
      </c>
      <c r="BE1033" s="73">
        <v>0.01</v>
      </c>
      <c r="BF1033" s="72" t="s">
        <v>194</v>
      </c>
      <c r="BG1033" s="80" t="s">
        <v>196</v>
      </c>
      <c r="BI1033" s="81" t="str">
        <f t="shared" si="67"/>
        <v xml:space="preserve">Turbidity </v>
      </c>
      <c r="BN1033">
        <v>75</v>
      </c>
      <c r="BO1033">
        <v>24</v>
      </c>
      <c r="BP1033" s="72" t="s">
        <v>194</v>
      </c>
      <c r="BR1033" s="72" t="s">
        <v>194</v>
      </c>
      <c r="BT1033">
        <v>20</v>
      </c>
      <c r="BU1033">
        <v>4</v>
      </c>
      <c r="BV1033" s="72" t="s">
        <v>191</v>
      </c>
      <c r="BW1033" s="72" t="s">
        <v>227</v>
      </c>
      <c r="BX1033" t="s">
        <v>9678</v>
      </c>
    </row>
    <row r="1034" spans="1:76" x14ac:dyDescent="0.45">
      <c r="A1034" t="s">
        <v>9679</v>
      </c>
      <c r="B1034" t="s">
        <v>176</v>
      </c>
      <c r="C1034" t="s">
        <v>200</v>
      </c>
      <c r="D1034" t="s">
        <v>9680</v>
      </c>
      <c r="E1034" t="s">
        <v>9681</v>
      </c>
      <c r="F1034" t="s">
        <v>583</v>
      </c>
      <c r="G1034">
        <v>9</v>
      </c>
      <c r="H1034" s="72" t="s">
        <v>7648</v>
      </c>
      <c r="I1034" s="72" t="s">
        <v>182</v>
      </c>
      <c r="J1034" s="72" t="s">
        <v>183</v>
      </c>
      <c r="K1034" s="72" t="s">
        <v>4888</v>
      </c>
      <c r="L1034" s="72" t="s">
        <v>7710</v>
      </c>
      <c r="M1034" s="72" t="s">
        <v>9673</v>
      </c>
      <c r="N1034" s="72"/>
      <c r="O1034" s="72"/>
      <c r="P1034" s="72" t="s">
        <v>9682</v>
      </c>
      <c r="Q1034" s="72" t="s">
        <v>9683</v>
      </c>
      <c r="R1034" s="72" t="s">
        <v>2948</v>
      </c>
      <c r="S1034" s="72" t="s">
        <v>9684</v>
      </c>
      <c r="T1034" s="72" t="s">
        <v>9677</v>
      </c>
      <c r="U1034" s="72" t="s">
        <v>478</v>
      </c>
      <c r="V1034" s="72" t="s">
        <v>176</v>
      </c>
      <c r="W1034">
        <v>83</v>
      </c>
      <c r="X1034">
        <v>83</v>
      </c>
      <c r="Y1034">
        <v>0</v>
      </c>
      <c r="Z1034">
        <v>415</v>
      </c>
      <c r="AA1034">
        <v>415</v>
      </c>
      <c r="AB1034">
        <v>0</v>
      </c>
      <c r="AC1034" s="72" t="s">
        <v>191</v>
      </c>
      <c r="AD1034" s="72" t="s">
        <v>192</v>
      </c>
      <c r="AE1034" s="72" t="s">
        <v>176</v>
      </c>
      <c r="AF1034" s="81" t="str">
        <f t="shared" si="64"/>
        <v>Afridev Handpump</v>
      </c>
      <c r="AG1034" s="72" t="s">
        <v>193</v>
      </c>
      <c r="AH1034" s="72" t="s">
        <v>191</v>
      </c>
      <c r="AI1034" s="72" t="s">
        <v>16432</v>
      </c>
      <c r="AL1034" t="str">
        <f t="shared" si="65"/>
        <v>Protected</v>
      </c>
      <c r="AM1034">
        <v>1998</v>
      </c>
      <c r="AN1034" s="72" t="s">
        <v>191</v>
      </c>
      <c r="AQ1034" t="str">
        <f t="shared" si="66"/>
        <v xml:space="preserve">Poor </v>
      </c>
      <c r="AR1034" s="72" t="s">
        <v>191</v>
      </c>
      <c r="AS1034">
        <v>5</v>
      </c>
      <c r="AT1034">
        <v>1</v>
      </c>
      <c r="AU1034" s="72" t="s">
        <v>195</v>
      </c>
      <c r="AV1034" s="72" t="s">
        <v>194</v>
      </c>
      <c r="AY1034" s="72" t="s">
        <v>191</v>
      </c>
      <c r="AZ1034">
        <v>358</v>
      </c>
      <c r="BA1034" s="72" t="s">
        <v>93</v>
      </c>
      <c r="BB1034" s="72" t="s">
        <v>194</v>
      </c>
      <c r="BD1034" s="72" t="s">
        <v>191</v>
      </c>
      <c r="BE1034" s="73">
        <v>0.5</v>
      </c>
      <c r="BF1034" s="72" t="s">
        <v>194</v>
      </c>
      <c r="BG1034" s="80" t="s">
        <v>196</v>
      </c>
      <c r="BI1034" s="81" t="str">
        <f t="shared" si="67"/>
        <v xml:space="preserve">Turbidity </v>
      </c>
      <c r="BN1034">
        <v>58</v>
      </c>
      <c r="BO1034">
        <v>24</v>
      </c>
      <c r="BP1034" s="72" t="s">
        <v>194</v>
      </c>
      <c r="BR1034" s="72" t="s">
        <v>194</v>
      </c>
      <c r="BT1034">
        <v>20</v>
      </c>
      <c r="BU1034">
        <v>5</v>
      </c>
      <c r="BV1034" s="72" t="s">
        <v>191</v>
      </c>
      <c r="BW1034" s="72" t="s">
        <v>227</v>
      </c>
      <c r="BX1034" t="s">
        <v>9685</v>
      </c>
    </row>
    <row r="1035" spans="1:76" x14ac:dyDescent="0.45">
      <c r="A1035" t="s">
        <v>9686</v>
      </c>
      <c r="B1035" t="s">
        <v>176</v>
      </c>
      <c r="C1035" t="s">
        <v>200</v>
      </c>
      <c r="D1035" t="s">
        <v>9687</v>
      </c>
      <c r="E1035" t="s">
        <v>9688</v>
      </c>
      <c r="F1035" t="s">
        <v>6652</v>
      </c>
      <c r="G1035">
        <v>9</v>
      </c>
      <c r="H1035" s="72" t="s">
        <v>7648</v>
      </c>
      <c r="I1035" s="72" t="s">
        <v>182</v>
      </c>
      <c r="J1035" s="72" t="s">
        <v>183</v>
      </c>
      <c r="K1035" s="72" t="s">
        <v>4888</v>
      </c>
      <c r="L1035" s="72" t="s">
        <v>7710</v>
      </c>
      <c r="M1035" s="72" t="s">
        <v>9673</v>
      </c>
      <c r="N1035" s="72"/>
      <c r="O1035" s="72"/>
      <c r="P1035" s="72" t="s">
        <v>9689</v>
      </c>
      <c r="Q1035" s="72" t="s">
        <v>9690</v>
      </c>
      <c r="R1035" s="72" t="s">
        <v>2428</v>
      </c>
      <c r="S1035" s="72" t="s">
        <v>9691</v>
      </c>
      <c r="T1035" s="72" t="s">
        <v>9677</v>
      </c>
      <c r="U1035" s="72" t="s">
        <v>176</v>
      </c>
      <c r="V1035" s="72" t="s">
        <v>3420</v>
      </c>
      <c r="W1035">
        <v>55</v>
      </c>
      <c r="X1035">
        <v>55</v>
      </c>
      <c r="Y1035">
        <v>0</v>
      </c>
      <c r="Z1035">
        <v>275</v>
      </c>
      <c r="AA1035">
        <v>275</v>
      </c>
      <c r="AB1035">
        <v>0</v>
      </c>
      <c r="AC1035" s="72" t="s">
        <v>191</v>
      </c>
      <c r="AD1035" s="72" t="s">
        <v>192</v>
      </c>
      <c r="AE1035" s="72" t="s">
        <v>176</v>
      </c>
      <c r="AF1035" s="81" t="str">
        <f t="shared" si="64"/>
        <v>Afridev Handpump</v>
      </c>
      <c r="AG1035" s="72" t="s">
        <v>193</v>
      </c>
      <c r="AH1035" s="72" t="s">
        <v>191</v>
      </c>
      <c r="AI1035" s="72" t="s">
        <v>16432</v>
      </c>
      <c r="AL1035" t="str">
        <f t="shared" si="65"/>
        <v>Protected</v>
      </c>
      <c r="AM1035">
        <v>1997</v>
      </c>
      <c r="AN1035" s="72" t="s">
        <v>191</v>
      </c>
      <c r="AQ1035" t="str">
        <f t="shared" si="66"/>
        <v xml:space="preserve">Normal </v>
      </c>
      <c r="AR1035" s="72" t="s">
        <v>191</v>
      </c>
      <c r="AS1035">
        <v>1</v>
      </c>
      <c r="AT1035">
        <v>1</v>
      </c>
      <c r="AU1035" s="72" t="s">
        <v>195</v>
      </c>
      <c r="AV1035" s="72" t="s">
        <v>194</v>
      </c>
      <c r="AY1035" s="72" t="s">
        <v>191</v>
      </c>
      <c r="AZ1035">
        <v>355</v>
      </c>
      <c r="BA1035" s="72" t="s">
        <v>93</v>
      </c>
      <c r="BB1035" s="72" t="s">
        <v>194</v>
      </c>
      <c r="BD1035" s="72" t="s">
        <v>191</v>
      </c>
      <c r="BE1035" s="73">
        <v>0.25</v>
      </c>
      <c r="BF1035" s="72" t="s">
        <v>194</v>
      </c>
      <c r="BG1035" s="80" t="s">
        <v>196</v>
      </c>
      <c r="BI1035" s="81" t="str">
        <f t="shared" si="67"/>
        <v xml:space="preserve">Turbidity </v>
      </c>
      <c r="BN1035">
        <v>55</v>
      </c>
      <c r="BO1035">
        <v>24</v>
      </c>
      <c r="BP1035" s="72" t="s">
        <v>194</v>
      </c>
      <c r="BR1035" s="72" t="s">
        <v>194</v>
      </c>
      <c r="BT1035">
        <v>20</v>
      </c>
      <c r="BU1035">
        <v>5</v>
      </c>
      <c r="BV1035" s="72" t="s">
        <v>191</v>
      </c>
      <c r="BW1035" s="72" t="s">
        <v>197</v>
      </c>
      <c r="BX1035" t="s">
        <v>9692</v>
      </c>
    </row>
    <row r="1036" spans="1:76" x14ac:dyDescent="0.45">
      <c r="A1036" t="s">
        <v>9693</v>
      </c>
      <c r="B1036" t="s">
        <v>176</v>
      </c>
      <c r="C1036" t="s">
        <v>297</v>
      </c>
      <c r="D1036" t="s">
        <v>9694</v>
      </c>
      <c r="E1036" t="s">
        <v>9695</v>
      </c>
      <c r="F1036" t="s">
        <v>8160</v>
      </c>
      <c r="G1036">
        <v>9</v>
      </c>
      <c r="H1036" s="72" t="s">
        <v>9183</v>
      </c>
      <c r="I1036" s="72" t="s">
        <v>182</v>
      </c>
      <c r="J1036" s="72" t="s">
        <v>183</v>
      </c>
      <c r="K1036" s="72" t="s">
        <v>4888</v>
      </c>
      <c r="L1036" s="72" t="s">
        <v>8978</v>
      </c>
      <c r="M1036" s="72" t="s">
        <v>9558</v>
      </c>
      <c r="N1036" s="72"/>
      <c r="O1036" s="72"/>
      <c r="P1036" s="72" t="s">
        <v>9696</v>
      </c>
      <c r="Q1036" s="72" t="s">
        <v>9697</v>
      </c>
      <c r="R1036" s="72" t="s">
        <v>7096</v>
      </c>
      <c r="S1036" s="72" t="s">
        <v>9698</v>
      </c>
      <c r="T1036" s="72" t="s">
        <v>9562</v>
      </c>
      <c r="U1036" s="72" t="s">
        <v>745</v>
      </c>
      <c r="V1036" s="72" t="s">
        <v>176</v>
      </c>
      <c r="W1036">
        <v>156</v>
      </c>
      <c r="X1036">
        <v>106</v>
      </c>
      <c r="Y1036">
        <v>45</v>
      </c>
      <c r="Z1036">
        <v>225</v>
      </c>
      <c r="AA1036">
        <v>225</v>
      </c>
      <c r="AB1036">
        <v>0</v>
      </c>
      <c r="AC1036" s="72" t="s">
        <v>194</v>
      </c>
      <c r="AF1036" s="81" t="str">
        <f t="shared" si="64"/>
        <v/>
      </c>
      <c r="AJ1036" s="72" t="s">
        <v>424</v>
      </c>
      <c r="AK1036" s="72" t="s">
        <v>176</v>
      </c>
      <c r="AL1036" t="str">
        <f t="shared" si="65"/>
        <v>Unprotected Spring</v>
      </c>
      <c r="AQ1036" t="str">
        <f t="shared" si="66"/>
        <v xml:space="preserve"> </v>
      </c>
      <c r="BE1036"/>
      <c r="BI1036" s="81" t="str">
        <f t="shared" si="67"/>
        <v xml:space="preserve"> </v>
      </c>
      <c r="BX1036" t="s">
        <v>9699</v>
      </c>
    </row>
    <row r="1037" spans="1:76" x14ac:dyDescent="0.45">
      <c r="A1037" t="s">
        <v>9700</v>
      </c>
      <c r="B1037" t="s">
        <v>176</v>
      </c>
      <c r="C1037" t="s">
        <v>230</v>
      </c>
      <c r="D1037" t="s">
        <v>9701</v>
      </c>
      <c r="E1037" t="s">
        <v>9702</v>
      </c>
      <c r="F1037" t="s">
        <v>1613</v>
      </c>
      <c r="G1037">
        <v>9</v>
      </c>
      <c r="H1037" s="72" t="s">
        <v>9183</v>
      </c>
      <c r="I1037" s="72" t="s">
        <v>182</v>
      </c>
      <c r="J1037" s="72" t="s">
        <v>183</v>
      </c>
      <c r="K1037" s="72" t="s">
        <v>825</v>
      </c>
      <c r="L1037" s="72" t="s">
        <v>9455</v>
      </c>
      <c r="M1037" s="72" t="s">
        <v>9541</v>
      </c>
      <c r="N1037" s="72"/>
      <c r="O1037" s="72"/>
      <c r="P1037" s="72" t="s">
        <v>9703</v>
      </c>
      <c r="Q1037" s="72" t="s">
        <v>9704</v>
      </c>
      <c r="R1037" s="72" t="s">
        <v>2214</v>
      </c>
      <c r="S1037" s="72" t="s">
        <v>9705</v>
      </c>
      <c r="T1037" s="72" t="s">
        <v>9706</v>
      </c>
      <c r="U1037" s="72" t="s">
        <v>190</v>
      </c>
      <c r="V1037" s="72" t="s">
        <v>176</v>
      </c>
      <c r="W1037">
        <v>84</v>
      </c>
      <c r="X1037">
        <v>84</v>
      </c>
      <c r="Y1037">
        <v>0</v>
      </c>
      <c r="Z1037">
        <v>1500</v>
      </c>
      <c r="AA1037">
        <v>420</v>
      </c>
      <c r="AB1037">
        <v>0</v>
      </c>
      <c r="AC1037" s="72" t="s">
        <v>191</v>
      </c>
      <c r="AD1037" s="72" t="s">
        <v>192</v>
      </c>
      <c r="AE1037" s="72" t="s">
        <v>176</v>
      </c>
      <c r="AF1037" s="81" t="str">
        <f t="shared" si="64"/>
        <v>Afridev Handpump</v>
      </c>
      <c r="AG1037" s="72" t="s">
        <v>193</v>
      </c>
      <c r="AH1037" s="72" t="s">
        <v>191</v>
      </c>
      <c r="AI1037" s="72" t="s">
        <v>16432</v>
      </c>
      <c r="AL1037" t="str">
        <f t="shared" si="65"/>
        <v>Protected</v>
      </c>
      <c r="AM1037">
        <v>2004</v>
      </c>
      <c r="AN1037" s="72" t="s">
        <v>191</v>
      </c>
      <c r="AQ1037" t="str">
        <f t="shared" si="66"/>
        <v xml:space="preserve">Normal </v>
      </c>
      <c r="AR1037" s="72" t="s">
        <v>194</v>
      </c>
      <c r="AU1037" s="72" t="s">
        <v>195</v>
      </c>
      <c r="AV1037" s="72" t="s">
        <v>194</v>
      </c>
      <c r="AY1037" s="72" t="s">
        <v>191</v>
      </c>
      <c r="AZ1037">
        <v>1774</v>
      </c>
      <c r="BA1037" s="72" t="s">
        <v>93</v>
      </c>
      <c r="BB1037" s="72" t="s">
        <v>194</v>
      </c>
      <c r="BD1037" s="72" t="s">
        <v>191</v>
      </c>
      <c r="BE1037" s="73">
        <v>0.6</v>
      </c>
      <c r="BF1037" s="72" t="s">
        <v>191</v>
      </c>
      <c r="BG1037" s="72" t="s">
        <v>196</v>
      </c>
      <c r="BH1037" s="72" t="s">
        <v>176</v>
      </c>
      <c r="BI1037" s="81" t="str">
        <f t="shared" si="67"/>
        <v xml:space="preserve">Turbidity </v>
      </c>
      <c r="BJ1037" s="72" t="s">
        <v>191</v>
      </c>
      <c r="BN1037">
        <v>70</v>
      </c>
      <c r="BO1037">
        <v>24</v>
      </c>
      <c r="BP1037" s="72" t="s">
        <v>194</v>
      </c>
      <c r="BR1037" s="72" t="s">
        <v>194</v>
      </c>
      <c r="BT1037">
        <v>40</v>
      </c>
      <c r="BU1037">
        <v>6</v>
      </c>
      <c r="BV1037" s="72" t="s">
        <v>191</v>
      </c>
      <c r="BW1037" s="72" t="s">
        <v>197</v>
      </c>
      <c r="BX1037" t="s">
        <v>9707</v>
      </c>
    </row>
    <row r="1038" spans="1:76" x14ac:dyDescent="0.45">
      <c r="A1038" t="s">
        <v>9708</v>
      </c>
      <c r="B1038" t="s">
        <v>176</v>
      </c>
      <c r="C1038" t="s">
        <v>216</v>
      </c>
      <c r="D1038" t="s">
        <v>9709</v>
      </c>
      <c r="E1038" t="s">
        <v>9710</v>
      </c>
      <c r="F1038" t="s">
        <v>8573</v>
      </c>
      <c r="G1038">
        <v>9</v>
      </c>
      <c r="H1038" s="72" t="s">
        <v>9183</v>
      </c>
      <c r="I1038" s="72" t="s">
        <v>182</v>
      </c>
      <c r="J1038" s="72" t="s">
        <v>183</v>
      </c>
      <c r="K1038" s="72" t="s">
        <v>825</v>
      </c>
      <c r="L1038" s="72" t="s">
        <v>9455</v>
      </c>
      <c r="M1038" s="72" t="s">
        <v>3117</v>
      </c>
      <c r="N1038" s="72"/>
      <c r="O1038" s="72"/>
      <c r="P1038" s="72" t="s">
        <v>9711</v>
      </c>
      <c r="Q1038" s="72" t="s">
        <v>9712</v>
      </c>
      <c r="R1038" s="72" t="s">
        <v>2649</v>
      </c>
      <c r="S1038" s="72" t="s">
        <v>9713</v>
      </c>
      <c r="T1038" s="72" t="s">
        <v>9714</v>
      </c>
      <c r="U1038" s="72" t="s">
        <v>190</v>
      </c>
      <c r="V1038" s="72" t="s">
        <v>176</v>
      </c>
      <c r="W1038">
        <v>63</v>
      </c>
      <c r="X1038">
        <v>63</v>
      </c>
      <c r="Y1038">
        <v>0</v>
      </c>
      <c r="Z1038">
        <v>400</v>
      </c>
      <c r="AA1038">
        <v>400</v>
      </c>
      <c r="AB1038">
        <v>0</v>
      </c>
      <c r="AC1038" s="72" t="s">
        <v>191</v>
      </c>
      <c r="AD1038" s="72" t="s">
        <v>192</v>
      </c>
      <c r="AE1038" s="72" t="s">
        <v>176</v>
      </c>
      <c r="AF1038" s="81" t="str">
        <f t="shared" si="64"/>
        <v>Afridev Handpump</v>
      </c>
      <c r="AG1038" s="72" t="s">
        <v>193</v>
      </c>
      <c r="AH1038" s="72" t="s">
        <v>191</v>
      </c>
      <c r="AI1038" s="72" t="s">
        <v>16432</v>
      </c>
      <c r="AL1038" t="str">
        <f t="shared" si="65"/>
        <v>Protected</v>
      </c>
      <c r="AM1038">
        <v>2001</v>
      </c>
      <c r="AN1038" s="72" t="s">
        <v>191</v>
      </c>
      <c r="AQ1038" t="str">
        <f t="shared" si="66"/>
        <v xml:space="preserve">Normal </v>
      </c>
      <c r="AR1038" s="72" t="s">
        <v>194</v>
      </c>
      <c r="AU1038" s="72" t="s">
        <v>195</v>
      </c>
      <c r="AV1038" s="72" t="s">
        <v>194</v>
      </c>
      <c r="AY1038" s="72" t="s">
        <v>191</v>
      </c>
      <c r="AZ1038">
        <v>963</v>
      </c>
      <c r="BA1038" s="72" t="s">
        <v>93</v>
      </c>
      <c r="BB1038" s="72" t="s">
        <v>194</v>
      </c>
      <c r="BD1038" s="72" t="s">
        <v>191</v>
      </c>
      <c r="BE1038" s="73">
        <v>0.64</v>
      </c>
      <c r="BF1038" s="72" t="s">
        <v>191</v>
      </c>
      <c r="BG1038" s="72" t="s">
        <v>196</v>
      </c>
      <c r="BH1038" s="72" t="s">
        <v>176</v>
      </c>
      <c r="BI1038" s="81" t="str">
        <f t="shared" si="67"/>
        <v xml:space="preserve">Turbidity </v>
      </c>
      <c r="BJ1038" s="72" t="s">
        <v>191</v>
      </c>
      <c r="BN1038">
        <v>89</v>
      </c>
      <c r="BO1038">
        <v>24</v>
      </c>
      <c r="BP1038" s="72" t="s">
        <v>194</v>
      </c>
      <c r="BR1038" s="72" t="s">
        <v>194</v>
      </c>
      <c r="BT1038">
        <v>20</v>
      </c>
      <c r="BU1038">
        <v>6</v>
      </c>
      <c r="BV1038" s="72" t="s">
        <v>191</v>
      </c>
      <c r="BW1038" s="72" t="s">
        <v>197</v>
      </c>
      <c r="BX1038" t="s">
        <v>9715</v>
      </c>
    </row>
    <row r="1039" spans="1:76" x14ac:dyDescent="0.45">
      <c r="A1039" t="s">
        <v>9716</v>
      </c>
      <c r="B1039" t="s">
        <v>176</v>
      </c>
      <c r="C1039" t="s">
        <v>996</v>
      </c>
      <c r="D1039" t="s">
        <v>9717</v>
      </c>
      <c r="E1039" t="s">
        <v>9718</v>
      </c>
      <c r="F1039" t="s">
        <v>8882</v>
      </c>
      <c r="G1039">
        <v>9</v>
      </c>
      <c r="H1039" s="72" t="s">
        <v>9183</v>
      </c>
      <c r="I1039" s="72" t="s">
        <v>182</v>
      </c>
      <c r="J1039" s="72" t="s">
        <v>183</v>
      </c>
      <c r="K1039" s="72" t="s">
        <v>825</v>
      </c>
      <c r="L1039" s="72" t="s">
        <v>9200</v>
      </c>
      <c r="M1039" s="72" t="s">
        <v>9606</v>
      </c>
      <c r="N1039" s="72"/>
      <c r="O1039" s="72"/>
      <c r="P1039" s="72" t="s">
        <v>9719</v>
      </c>
      <c r="Q1039" s="72" t="s">
        <v>9720</v>
      </c>
      <c r="R1039" s="72" t="s">
        <v>2368</v>
      </c>
      <c r="S1039" s="72" t="s">
        <v>9721</v>
      </c>
      <c r="T1039" s="72" t="s">
        <v>9606</v>
      </c>
      <c r="U1039" s="72" t="s">
        <v>190</v>
      </c>
      <c r="V1039" s="72" t="s">
        <v>176</v>
      </c>
      <c r="W1039">
        <v>550</v>
      </c>
      <c r="X1039">
        <v>550</v>
      </c>
      <c r="Y1039">
        <v>0</v>
      </c>
      <c r="Z1039">
        <v>300</v>
      </c>
      <c r="AA1039">
        <v>300</v>
      </c>
      <c r="AB1039">
        <v>0</v>
      </c>
      <c r="AC1039" s="72" t="s">
        <v>191</v>
      </c>
      <c r="AD1039" s="72" t="s">
        <v>192</v>
      </c>
      <c r="AE1039" s="72" t="s">
        <v>176</v>
      </c>
      <c r="AF1039" s="81" t="str">
        <f t="shared" si="64"/>
        <v>Afridev Handpump</v>
      </c>
      <c r="AG1039" s="72" t="s">
        <v>193</v>
      </c>
      <c r="AH1039" s="72" t="s">
        <v>191</v>
      </c>
      <c r="AI1039" s="72" t="s">
        <v>16432</v>
      </c>
      <c r="AL1039" t="str">
        <f t="shared" si="65"/>
        <v>Protected</v>
      </c>
      <c r="AM1039">
        <v>2001</v>
      </c>
      <c r="AN1039" s="72" t="s">
        <v>191</v>
      </c>
      <c r="AQ1039" t="str">
        <f t="shared" si="66"/>
        <v xml:space="preserve">Normal </v>
      </c>
      <c r="AR1039" s="72" t="s">
        <v>194</v>
      </c>
      <c r="AU1039" s="72" t="s">
        <v>195</v>
      </c>
      <c r="AV1039" s="72" t="s">
        <v>194</v>
      </c>
      <c r="AY1039" s="72" t="s">
        <v>191</v>
      </c>
      <c r="AZ1039">
        <v>731</v>
      </c>
      <c r="BA1039" s="72" t="s">
        <v>93</v>
      </c>
      <c r="BB1039" s="72" t="s">
        <v>194</v>
      </c>
      <c r="BD1039" s="72" t="s">
        <v>191</v>
      </c>
      <c r="BE1039" s="73">
        <v>0.32</v>
      </c>
      <c r="BF1039" s="72" t="s">
        <v>194</v>
      </c>
      <c r="BG1039" s="80" t="s">
        <v>196</v>
      </c>
      <c r="BI1039" s="81" t="str">
        <f t="shared" si="67"/>
        <v xml:space="preserve">Turbidity </v>
      </c>
      <c r="BN1039">
        <v>58</v>
      </c>
      <c r="BO1039">
        <v>24</v>
      </c>
      <c r="BP1039" s="72" t="s">
        <v>194</v>
      </c>
      <c r="BR1039" s="72" t="s">
        <v>194</v>
      </c>
      <c r="BT1039">
        <v>20</v>
      </c>
      <c r="BU1039">
        <v>8</v>
      </c>
      <c r="BV1039" s="72" t="s">
        <v>191</v>
      </c>
      <c r="BW1039" s="72" t="s">
        <v>197</v>
      </c>
      <c r="BX1039" t="s">
        <v>9722</v>
      </c>
    </row>
    <row r="1040" spans="1:76" x14ac:dyDescent="0.45">
      <c r="A1040" t="s">
        <v>9723</v>
      </c>
      <c r="B1040" t="s">
        <v>176</v>
      </c>
      <c r="C1040" t="s">
        <v>254</v>
      </c>
      <c r="D1040" t="s">
        <v>9724</v>
      </c>
      <c r="E1040" t="s">
        <v>9725</v>
      </c>
      <c r="F1040" t="s">
        <v>277</v>
      </c>
      <c r="G1040">
        <v>9</v>
      </c>
      <c r="H1040" s="72" t="s">
        <v>9183</v>
      </c>
      <c r="I1040" s="72" t="s">
        <v>182</v>
      </c>
      <c r="J1040" s="72" t="s">
        <v>183</v>
      </c>
      <c r="K1040" s="72" t="s">
        <v>4888</v>
      </c>
      <c r="L1040" s="72" t="s">
        <v>8978</v>
      </c>
      <c r="M1040" s="72" t="s">
        <v>9041</v>
      </c>
      <c r="N1040" s="72"/>
      <c r="O1040" s="72"/>
      <c r="P1040" s="72" t="s">
        <v>9726</v>
      </c>
      <c r="Q1040" s="72" t="s">
        <v>9727</v>
      </c>
      <c r="R1040" s="72" t="s">
        <v>9728</v>
      </c>
      <c r="S1040" s="72" t="s">
        <v>9729</v>
      </c>
      <c r="T1040" s="72" t="s">
        <v>9625</v>
      </c>
      <c r="U1040" s="72" t="s">
        <v>922</v>
      </c>
      <c r="V1040" s="72" t="s">
        <v>176</v>
      </c>
      <c r="W1040">
        <v>480</v>
      </c>
      <c r="X1040">
        <v>480</v>
      </c>
      <c r="Y1040">
        <v>0</v>
      </c>
      <c r="Z1040">
        <v>465</v>
      </c>
      <c r="AA1040">
        <v>2400</v>
      </c>
      <c r="AB1040">
        <v>0</v>
      </c>
      <c r="AC1040" s="72" t="s">
        <v>191</v>
      </c>
      <c r="AD1040" s="72" t="s">
        <v>192</v>
      </c>
      <c r="AE1040" s="72" t="s">
        <v>176</v>
      </c>
      <c r="AF1040" s="81" t="str">
        <f t="shared" si="64"/>
        <v>Afridev Handpump</v>
      </c>
      <c r="AG1040" s="72" t="s">
        <v>193</v>
      </c>
      <c r="AH1040" s="72" t="s">
        <v>191</v>
      </c>
      <c r="AI1040" s="72" t="s">
        <v>16432</v>
      </c>
      <c r="AL1040" t="str">
        <f t="shared" si="65"/>
        <v>Protected</v>
      </c>
      <c r="AM1040">
        <v>1999</v>
      </c>
      <c r="AN1040" s="72" t="s">
        <v>191</v>
      </c>
      <c r="AQ1040" t="str">
        <f t="shared" si="66"/>
        <v xml:space="preserve">Normal </v>
      </c>
      <c r="AR1040" s="72" t="s">
        <v>191</v>
      </c>
      <c r="AS1040">
        <v>2</v>
      </c>
      <c r="AT1040">
        <v>5</v>
      </c>
      <c r="AU1040" s="72" t="s">
        <v>195</v>
      </c>
      <c r="AV1040" s="72" t="s">
        <v>194</v>
      </c>
      <c r="AY1040" s="72" t="s">
        <v>191</v>
      </c>
      <c r="AZ1040">
        <v>1250</v>
      </c>
      <c r="BA1040" s="72" t="s">
        <v>93</v>
      </c>
      <c r="BB1040" s="72" t="s">
        <v>194</v>
      </c>
      <c r="BD1040" s="72" t="s">
        <v>191</v>
      </c>
      <c r="BE1040" s="73">
        <v>0.28999999999999998</v>
      </c>
      <c r="BF1040" s="72" t="s">
        <v>191</v>
      </c>
      <c r="BG1040" s="72" t="s">
        <v>196</v>
      </c>
      <c r="BH1040" s="72" t="s">
        <v>176</v>
      </c>
      <c r="BI1040" s="81" t="str">
        <f t="shared" si="67"/>
        <v xml:space="preserve">Turbidity </v>
      </c>
      <c r="BJ1040" s="72" t="s">
        <v>191</v>
      </c>
      <c r="BN1040">
        <v>63</v>
      </c>
      <c r="BO1040">
        <v>24</v>
      </c>
      <c r="BP1040" s="72" t="s">
        <v>194</v>
      </c>
      <c r="BR1040" s="72" t="s">
        <v>194</v>
      </c>
      <c r="BT1040">
        <v>20</v>
      </c>
      <c r="BU1040">
        <v>7</v>
      </c>
      <c r="BV1040" s="72" t="s">
        <v>191</v>
      </c>
      <c r="BW1040" s="72" t="s">
        <v>197</v>
      </c>
      <c r="BX1040" t="s">
        <v>9730</v>
      </c>
    </row>
    <row r="1041" spans="1:76" x14ac:dyDescent="0.45">
      <c r="A1041" t="s">
        <v>9731</v>
      </c>
      <c r="B1041" t="s">
        <v>176</v>
      </c>
      <c r="C1041" t="s">
        <v>177</v>
      </c>
      <c r="D1041" t="s">
        <v>9732</v>
      </c>
      <c r="E1041" t="s">
        <v>9733</v>
      </c>
      <c r="F1041" t="s">
        <v>483</v>
      </c>
      <c r="G1041">
        <v>9</v>
      </c>
      <c r="H1041" s="72" t="s">
        <v>9183</v>
      </c>
      <c r="I1041" s="72" t="s">
        <v>182</v>
      </c>
      <c r="J1041" s="72" t="s">
        <v>183</v>
      </c>
      <c r="K1041" s="72" t="s">
        <v>184</v>
      </c>
      <c r="L1041" s="72" t="s">
        <v>184</v>
      </c>
      <c r="M1041" s="72" t="s">
        <v>6541</v>
      </c>
      <c r="N1041" s="72"/>
      <c r="O1041" s="72"/>
      <c r="P1041" s="72" t="s">
        <v>9734</v>
      </c>
      <c r="Q1041" s="72" t="s">
        <v>9735</v>
      </c>
      <c r="R1041" s="72" t="s">
        <v>324</v>
      </c>
      <c r="S1041" s="72" t="s">
        <v>9736</v>
      </c>
      <c r="T1041" s="72" t="s">
        <v>9737</v>
      </c>
      <c r="U1041" s="72" t="s">
        <v>251</v>
      </c>
      <c r="V1041" s="72" t="s">
        <v>176</v>
      </c>
      <c r="W1041">
        <v>70</v>
      </c>
      <c r="X1041">
        <v>70</v>
      </c>
      <c r="Y1041">
        <v>0</v>
      </c>
      <c r="Z1041">
        <v>350</v>
      </c>
      <c r="AA1041">
        <v>350</v>
      </c>
      <c r="AB1041">
        <v>0</v>
      </c>
      <c r="AC1041" s="72" t="s">
        <v>191</v>
      </c>
      <c r="AD1041" s="72" t="s">
        <v>192</v>
      </c>
      <c r="AE1041" s="72" t="s">
        <v>176</v>
      </c>
      <c r="AF1041" s="81" t="str">
        <f t="shared" si="64"/>
        <v>Afridev Handpump</v>
      </c>
      <c r="AG1041" s="72" t="s">
        <v>193</v>
      </c>
      <c r="AH1041" s="72" t="s">
        <v>191</v>
      </c>
      <c r="AI1041" s="72" t="s">
        <v>16432</v>
      </c>
      <c r="AL1041" t="str">
        <f t="shared" si="65"/>
        <v>Protected</v>
      </c>
      <c r="AM1041">
        <v>2004</v>
      </c>
      <c r="AN1041" s="72" t="s">
        <v>191</v>
      </c>
      <c r="AQ1041" t="str">
        <f t="shared" si="66"/>
        <v xml:space="preserve">Poor </v>
      </c>
      <c r="AR1041" s="72" t="s">
        <v>194</v>
      </c>
      <c r="AU1041" s="72" t="s">
        <v>195</v>
      </c>
      <c r="AV1041" s="72" t="s">
        <v>194</v>
      </c>
      <c r="AY1041" s="72" t="s">
        <v>191</v>
      </c>
      <c r="AZ1041">
        <v>469</v>
      </c>
      <c r="BA1041" s="72" t="s">
        <v>93</v>
      </c>
      <c r="BB1041" s="72" t="s">
        <v>194</v>
      </c>
      <c r="BD1041" s="72" t="s">
        <v>191</v>
      </c>
      <c r="BE1041" s="73">
        <v>0.11</v>
      </c>
      <c r="BF1041" s="72" t="s">
        <v>191</v>
      </c>
      <c r="BG1041" s="72" t="s">
        <v>196</v>
      </c>
      <c r="BH1041" s="72" t="s">
        <v>176</v>
      </c>
      <c r="BI1041" s="81" t="str">
        <f t="shared" si="67"/>
        <v xml:space="preserve">Turbidity </v>
      </c>
      <c r="BJ1041" s="72" t="s">
        <v>191</v>
      </c>
      <c r="BN1041">
        <v>65</v>
      </c>
      <c r="BO1041">
        <v>24</v>
      </c>
      <c r="BP1041" s="72" t="s">
        <v>194</v>
      </c>
      <c r="BR1041" s="72" t="s">
        <v>194</v>
      </c>
      <c r="BT1041">
        <v>20</v>
      </c>
      <c r="BU1041">
        <v>5</v>
      </c>
      <c r="BV1041" s="72" t="s">
        <v>191</v>
      </c>
      <c r="BW1041" s="72" t="s">
        <v>227</v>
      </c>
      <c r="BX1041" t="s">
        <v>9738</v>
      </c>
    </row>
    <row r="1042" spans="1:76" x14ac:dyDescent="0.45">
      <c r="A1042" t="s">
        <v>9739</v>
      </c>
      <c r="B1042" t="s">
        <v>176</v>
      </c>
      <c r="C1042" t="s">
        <v>230</v>
      </c>
      <c r="D1042" t="s">
        <v>9740</v>
      </c>
      <c r="E1042" t="s">
        <v>9741</v>
      </c>
      <c r="F1042" t="s">
        <v>9742</v>
      </c>
      <c r="G1042">
        <v>9</v>
      </c>
      <c r="H1042" s="72" t="s">
        <v>9183</v>
      </c>
      <c r="I1042" s="72" t="s">
        <v>182</v>
      </c>
      <c r="J1042" s="72" t="s">
        <v>183</v>
      </c>
      <c r="K1042" s="72" t="s">
        <v>825</v>
      </c>
      <c r="L1042" s="72" t="s">
        <v>9455</v>
      </c>
      <c r="M1042" s="72" t="s">
        <v>9541</v>
      </c>
      <c r="N1042" s="72"/>
      <c r="O1042" s="72"/>
      <c r="P1042" s="72" t="s">
        <v>9743</v>
      </c>
      <c r="Q1042" s="72" t="s">
        <v>9744</v>
      </c>
      <c r="R1042" s="72" t="s">
        <v>2358</v>
      </c>
      <c r="S1042" s="72" t="s">
        <v>9745</v>
      </c>
      <c r="T1042" s="72" t="s">
        <v>9455</v>
      </c>
      <c r="U1042" s="72" t="s">
        <v>190</v>
      </c>
      <c r="V1042" s="72" t="s">
        <v>176</v>
      </c>
      <c r="W1042">
        <v>84</v>
      </c>
      <c r="X1042">
        <v>84</v>
      </c>
      <c r="Y1042">
        <v>0</v>
      </c>
      <c r="Z1042">
        <v>1500</v>
      </c>
      <c r="AA1042">
        <v>420</v>
      </c>
      <c r="AB1042">
        <v>0</v>
      </c>
      <c r="AC1042" s="72" t="s">
        <v>191</v>
      </c>
      <c r="AD1042" s="72" t="s">
        <v>192</v>
      </c>
      <c r="AE1042" s="72" t="s">
        <v>176</v>
      </c>
      <c r="AF1042" s="81" t="str">
        <f t="shared" si="64"/>
        <v>Afridev Handpump</v>
      </c>
      <c r="AG1042" s="72" t="s">
        <v>193</v>
      </c>
      <c r="AH1042" s="72" t="s">
        <v>191</v>
      </c>
      <c r="AI1042" s="72" t="s">
        <v>16432</v>
      </c>
      <c r="AL1042" t="str">
        <f t="shared" si="65"/>
        <v>Protected</v>
      </c>
      <c r="AM1042">
        <v>2014</v>
      </c>
      <c r="AN1042" s="72" t="s">
        <v>191</v>
      </c>
      <c r="AQ1042" t="str">
        <f t="shared" si="66"/>
        <v xml:space="preserve">Poor </v>
      </c>
      <c r="AR1042" s="72" t="s">
        <v>191</v>
      </c>
      <c r="AS1042">
        <v>1</v>
      </c>
      <c r="AT1042">
        <v>14</v>
      </c>
      <c r="AU1042" s="72" t="s">
        <v>195</v>
      </c>
      <c r="AV1042" s="72" t="s">
        <v>194</v>
      </c>
      <c r="AY1042" s="72" t="s">
        <v>191</v>
      </c>
      <c r="AZ1042">
        <v>1775</v>
      </c>
      <c r="BA1042" s="72" t="s">
        <v>93</v>
      </c>
      <c r="BB1042" s="72" t="s">
        <v>194</v>
      </c>
      <c r="BD1042" s="72" t="s">
        <v>191</v>
      </c>
      <c r="BE1042" s="73">
        <v>0.08</v>
      </c>
      <c r="BF1042" s="72" t="s">
        <v>191</v>
      </c>
      <c r="BG1042" s="72" t="s">
        <v>196</v>
      </c>
      <c r="BH1042" s="72" t="s">
        <v>176</v>
      </c>
      <c r="BI1042" s="81" t="str">
        <f t="shared" si="67"/>
        <v xml:space="preserve">Turbidity </v>
      </c>
      <c r="BJ1042" s="72" t="s">
        <v>191</v>
      </c>
      <c r="BN1042">
        <v>360</v>
      </c>
      <c r="BO1042">
        <v>24</v>
      </c>
      <c r="BP1042" s="72" t="s">
        <v>194</v>
      </c>
      <c r="BR1042" s="72" t="s">
        <v>194</v>
      </c>
      <c r="BT1042">
        <v>20</v>
      </c>
      <c r="BU1042">
        <v>4</v>
      </c>
      <c r="BV1042" s="72" t="s">
        <v>194</v>
      </c>
      <c r="BW1042" s="72" t="s">
        <v>227</v>
      </c>
      <c r="BX1042" t="s">
        <v>9746</v>
      </c>
    </row>
    <row r="1043" spans="1:76" x14ac:dyDescent="0.45">
      <c r="A1043" t="s">
        <v>9747</v>
      </c>
      <c r="B1043" t="s">
        <v>176</v>
      </c>
      <c r="C1043" t="s">
        <v>996</v>
      </c>
      <c r="D1043" t="s">
        <v>9748</v>
      </c>
      <c r="E1043" t="s">
        <v>9749</v>
      </c>
      <c r="F1043" t="s">
        <v>2579</v>
      </c>
      <c r="G1043">
        <v>9</v>
      </c>
      <c r="H1043" s="72" t="s">
        <v>9183</v>
      </c>
      <c r="I1043" s="72" t="s">
        <v>182</v>
      </c>
      <c r="J1043" s="72" t="s">
        <v>183</v>
      </c>
      <c r="K1043" s="72" t="s">
        <v>825</v>
      </c>
      <c r="L1043" s="72" t="s">
        <v>9200</v>
      </c>
      <c r="M1043" s="72" t="s">
        <v>9606</v>
      </c>
      <c r="N1043" s="72"/>
      <c r="O1043" s="72"/>
      <c r="P1043" s="72" t="s">
        <v>9750</v>
      </c>
      <c r="Q1043" s="72" t="s">
        <v>9751</v>
      </c>
      <c r="R1043" s="72" t="s">
        <v>1174</v>
      </c>
      <c r="S1043" s="72" t="s">
        <v>9752</v>
      </c>
      <c r="T1043" s="72" t="s">
        <v>9606</v>
      </c>
      <c r="U1043" s="72" t="s">
        <v>251</v>
      </c>
      <c r="V1043" s="72" t="s">
        <v>176</v>
      </c>
      <c r="W1043">
        <v>550</v>
      </c>
      <c r="X1043">
        <v>550</v>
      </c>
      <c r="Y1043">
        <v>0</v>
      </c>
      <c r="Z1043">
        <v>1100</v>
      </c>
      <c r="AA1043">
        <v>1100</v>
      </c>
      <c r="AB1043">
        <v>0</v>
      </c>
      <c r="AC1043" s="72" t="s">
        <v>191</v>
      </c>
      <c r="AD1043" s="72" t="s">
        <v>192</v>
      </c>
      <c r="AE1043" s="72" t="s">
        <v>176</v>
      </c>
      <c r="AF1043" s="81" t="str">
        <f t="shared" si="64"/>
        <v>Afridev Handpump</v>
      </c>
      <c r="AG1043" s="72" t="s">
        <v>193</v>
      </c>
      <c r="AH1043" s="72" t="s">
        <v>191</v>
      </c>
      <c r="AI1043" s="72" t="s">
        <v>16432</v>
      </c>
      <c r="AL1043" t="str">
        <f t="shared" si="65"/>
        <v>Protected</v>
      </c>
      <c r="AM1043">
        <v>2003</v>
      </c>
      <c r="AN1043" s="72" t="s">
        <v>191</v>
      </c>
      <c r="AQ1043" t="str">
        <f t="shared" si="66"/>
        <v xml:space="preserve">Normal </v>
      </c>
      <c r="AR1043" s="72" t="s">
        <v>194</v>
      </c>
      <c r="AU1043" s="72" t="s">
        <v>195</v>
      </c>
      <c r="AV1043" s="72" t="s">
        <v>194</v>
      </c>
      <c r="AY1043" s="72" t="s">
        <v>191</v>
      </c>
      <c r="AZ1043">
        <v>732</v>
      </c>
      <c r="BA1043" s="72" t="s">
        <v>93</v>
      </c>
      <c r="BB1043" s="72" t="s">
        <v>194</v>
      </c>
      <c r="BD1043" s="72" t="s">
        <v>191</v>
      </c>
      <c r="BE1043" s="73">
        <v>0.19</v>
      </c>
      <c r="BF1043" s="72" t="s">
        <v>194</v>
      </c>
      <c r="BG1043" s="80" t="s">
        <v>196</v>
      </c>
      <c r="BI1043" s="81" t="str">
        <f t="shared" si="67"/>
        <v xml:space="preserve">Turbidity </v>
      </c>
      <c r="BN1043">
        <v>70</v>
      </c>
      <c r="BO1043">
        <v>24</v>
      </c>
      <c r="BP1043" s="72" t="s">
        <v>194</v>
      </c>
      <c r="BR1043" s="72" t="s">
        <v>194</v>
      </c>
      <c r="BT1043">
        <v>20</v>
      </c>
      <c r="BU1043">
        <v>10</v>
      </c>
      <c r="BV1043" s="72" t="s">
        <v>191</v>
      </c>
      <c r="BW1043" s="72" t="s">
        <v>197</v>
      </c>
      <c r="BX1043" t="s">
        <v>9753</v>
      </c>
    </row>
    <row r="1044" spans="1:76" x14ac:dyDescent="0.45">
      <c r="A1044" t="s">
        <v>9754</v>
      </c>
      <c r="B1044" t="s">
        <v>176</v>
      </c>
      <c r="C1044" t="s">
        <v>230</v>
      </c>
      <c r="D1044" t="s">
        <v>9755</v>
      </c>
      <c r="E1044" t="s">
        <v>9756</v>
      </c>
      <c r="F1044" t="s">
        <v>9757</v>
      </c>
      <c r="G1044">
        <v>9</v>
      </c>
      <c r="H1044" s="72" t="s">
        <v>9183</v>
      </c>
      <c r="I1044" s="72" t="s">
        <v>182</v>
      </c>
      <c r="J1044" s="72" t="s">
        <v>183</v>
      </c>
      <c r="K1044" s="72" t="s">
        <v>825</v>
      </c>
      <c r="L1044" s="72" t="s">
        <v>9455</v>
      </c>
      <c r="M1044" s="72" t="s">
        <v>9541</v>
      </c>
      <c r="N1044" s="72"/>
      <c r="O1044" s="72"/>
      <c r="P1044" s="72" t="s">
        <v>9758</v>
      </c>
      <c r="Q1044" s="72" t="s">
        <v>9759</v>
      </c>
      <c r="R1044" s="72" t="s">
        <v>2555</v>
      </c>
      <c r="S1044" s="72" t="s">
        <v>9760</v>
      </c>
      <c r="T1044" s="72"/>
      <c r="U1044" s="72" t="s">
        <v>190</v>
      </c>
      <c r="V1044" s="72" t="s">
        <v>176</v>
      </c>
      <c r="W1044">
        <v>84</v>
      </c>
      <c r="X1044">
        <v>84</v>
      </c>
      <c r="Y1044">
        <v>0</v>
      </c>
      <c r="Z1044">
        <v>0</v>
      </c>
      <c r="AA1044">
        <v>420</v>
      </c>
      <c r="AB1044">
        <v>0</v>
      </c>
      <c r="AC1044" s="72" t="s">
        <v>191</v>
      </c>
      <c r="AD1044" s="72" t="s">
        <v>192</v>
      </c>
      <c r="AE1044" s="72" t="s">
        <v>176</v>
      </c>
      <c r="AF1044" s="81" t="str">
        <f t="shared" si="64"/>
        <v>Afridev Handpump</v>
      </c>
      <c r="AG1044" s="72" t="s">
        <v>193</v>
      </c>
      <c r="AH1044" s="72" t="s">
        <v>191</v>
      </c>
      <c r="AI1044" s="72" t="s">
        <v>16432</v>
      </c>
      <c r="AL1044" t="str">
        <f t="shared" si="65"/>
        <v>Protected</v>
      </c>
      <c r="AM1044">
        <v>2000</v>
      </c>
      <c r="AN1044" s="72" t="s">
        <v>194</v>
      </c>
      <c r="AO1044" s="72" t="s">
        <v>549</v>
      </c>
      <c r="AP1044" s="72" t="s">
        <v>176</v>
      </c>
      <c r="AQ1044" t="str">
        <f t="shared" si="66"/>
        <v>Does not function Non functioning water point</v>
      </c>
      <c r="AR1044" s="72" t="s">
        <v>194</v>
      </c>
      <c r="AU1044" s="72" t="s">
        <v>194</v>
      </c>
      <c r="AV1044" s="72" t="s">
        <v>194</v>
      </c>
      <c r="AY1044" s="72" t="s">
        <v>194</v>
      </c>
      <c r="BB1044" s="72" t="s">
        <v>194</v>
      </c>
      <c r="BD1044" s="72" t="s">
        <v>194</v>
      </c>
      <c r="BE1044"/>
      <c r="BF1044" s="72" t="s">
        <v>194</v>
      </c>
      <c r="BG1044" s="80" t="s">
        <v>196</v>
      </c>
      <c r="BI1044" s="81" t="str">
        <f t="shared" si="67"/>
        <v xml:space="preserve">Turbidity </v>
      </c>
      <c r="BN1044">
        <v>0</v>
      </c>
      <c r="BO1044">
        <v>0</v>
      </c>
      <c r="BP1044" s="72" t="s">
        <v>194</v>
      </c>
      <c r="BR1044" s="72" t="s">
        <v>194</v>
      </c>
      <c r="BT1044">
        <v>0</v>
      </c>
      <c r="BU1044">
        <v>0</v>
      </c>
      <c r="BV1044" s="72" t="s">
        <v>194</v>
      </c>
      <c r="BW1044" s="72" t="s">
        <v>550</v>
      </c>
      <c r="BX1044" t="s">
        <v>9761</v>
      </c>
    </row>
    <row r="1045" spans="1:76" x14ac:dyDescent="0.45">
      <c r="A1045" t="s">
        <v>9762</v>
      </c>
      <c r="B1045" t="s">
        <v>176</v>
      </c>
      <c r="C1045" t="s">
        <v>230</v>
      </c>
      <c r="D1045" t="s">
        <v>9763</v>
      </c>
      <c r="E1045" t="s">
        <v>9764</v>
      </c>
      <c r="F1045" t="s">
        <v>9373</v>
      </c>
      <c r="G1045">
        <v>9</v>
      </c>
      <c r="H1045" s="72" t="s">
        <v>9183</v>
      </c>
      <c r="I1045" s="72" t="s">
        <v>182</v>
      </c>
      <c r="J1045" s="72" t="s">
        <v>183</v>
      </c>
      <c r="K1045" s="72" t="s">
        <v>825</v>
      </c>
      <c r="L1045" s="72" t="s">
        <v>9455</v>
      </c>
      <c r="M1045" s="72" t="s">
        <v>9455</v>
      </c>
      <c r="N1045" s="72"/>
      <c r="O1045" s="72"/>
      <c r="P1045" s="72" t="s">
        <v>9765</v>
      </c>
      <c r="Q1045" s="72" t="s">
        <v>9766</v>
      </c>
      <c r="R1045" s="72" t="s">
        <v>2205</v>
      </c>
      <c r="S1045" s="72" t="s">
        <v>9767</v>
      </c>
      <c r="T1045" s="72" t="s">
        <v>9541</v>
      </c>
      <c r="U1045" s="72" t="s">
        <v>251</v>
      </c>
      <c r="V1045" s="72" t="s">
        <v>176</v>
      </c>
      <c r="W1045">
        <v>235</v>
      </c>
      <c r="X1045">
        <v>235</v>
      </c>
      <c r="Y1045">
        <v>0</v>
      </c>
      <c r="Z1045">
        <v>500</v>
      </c>
      <c r="AA1045">
        <v>1175</v>
      </c>
      <c r="AB1045">
        <v>0</v>
      </c>
      <c r="AC1045" s="72" t="s">
        <v>191</v>
      </c>
      <c r="AD1045" s="72" t="s">
        <v>192</v>
      </c>
      <c r="AE1045" s="72" t="s">
        <v>176</v>
      </c>
      <c r="AF1045" s="81" t="str">
        <f t="shared" si="64"/>
        <v>Afridev Handpump</v>
      </c>
      <c r="AG1045" s="72" t="s">
        <v>193</v>
      </c>
      <c r="AH1045" s="72" t="s">
        <v>191</v>
      </c>
      <c r="AI1045" s="72" t="s">
        <v>16432</v>
      </c>
      <c r="AL1045" t="str">
        <f t="shared" si="65"/>
        <v>Protected</v>
      </c>
      <c r="AM1045">
        <v>2004</v>
      </c>
      <c r="AN1045" s="72" t="s">
        <v>191</v>
      </c>
      <c r="AQ1045" t="str">
        <f t="shared" si="66"/>
        <v xml:space="preserve">Normal </v>
      </c>
      <c r="AR1045" s="72" t="s">
        <v>191</v>
      </c>
      <c r="AS1045">
        <v>2</v>
      </c>
      <c r="AT1045">
        <v>1</v>
      </c>
      <c r="AU1045" s="72" t="s">
        <v>195</v>
      </c>
      <c r="AV1045" s="72" t="s">
        <v>194</v>
      </c>
      <c r="AY1045" s="72" t="s">
        <v>191</v>
      </c>
      <c r="AZ1045">
        <v>1776</v>
      </c>
      <c r="BA1045" s="72" t="s">
        <v>93</v>
      </c>
      <c r="BB1045" s="72" t="s">
        <v>194</v>
      </c>
      <c r="BD1045" s="72" t="s">
        <v>191</v>
      </c>
      <c r="BE1045" s="73">
        <v>0.06</v>
      </c>
      <c r="BF1045" s="72" t="s">
        <v>191</v>
      </c>
      <c r="BG1045" s="72" t="s">
        <v>196</v>
      </c>
      <c r="BH1045" s="72" t="s">
        <v>176</v>
      </c>
      <c r="BI1045" s="81" t="str">
        <f t="shared" si="67"/>
        <v xml:space="preserve">Turbidity </v>
      </c>
      <c r="BJ1045" s="72" t="s">
        <v>191</v>
      </c>
      <c r="BN1045">
        <v>84</v>
      </c>
      <c r="BO1045">
        <v>24</v>
      </c>
      <c r="BP1045" s="72" t="s">
        <v>194</v>
      </c>
      <c r="BR1045" s="72" t="s">
        <v>194</v>
      </c>
      <c r="BT1045">
        <v>25</v>
      </c>
      <c r="BU1045">
        <v>7</v>
      </c>
      <c r="BV1045" s="72" t="s">
        <v>191</v>
      </c>
      <c r="BW1045" s="72" t="s">
        <v>197</v>
      </c>
      <c r="BX1045" t="s">
        <v>9768</v>
      </c>
    </row>
    <row r="1046" spans="1:76" x14ac:dyDescent="0.45">
      <c r="A1046" t="s">
        <v>9769</v>
      </c>
      <c r="B1046" t="s">
        <v>176</v>
      </c>
      <c r="C1046" t="s">
        <v>177</v>
      </c>
      <c r="D1046" t="s">
        <v>9770</v>
      </c>
      <c r="E1046" t="s">
        <v>9771</v>
      </c>
      <c r="F1046" t="s">
        <v>9772</v>
      </c>
      <c r="G1046">
        <v>9</v>
      </c>
      <c r="H1046" s="72" t="s">
        <v>9183</v>
      </c>
      <c r="I1046" s="72" t="s">
        <v>182</v>
      </c>
      <c r="J1046" s="72" t="s">
        <v>183</v>
      </c>
      <c r="K1046" s="72" t="s">
        <v>184</v>
      </c>
      <c r="L1046" s="72" t="s">
        <v>184</v>
      </c>
      <c r="M1046" s="72" t="s">
        <v>6541</v>
      </c>
      <c r="N1046" s="72"/>
      <c r="O1046" s="72"/>
      <c r="P1046" s="72" t="s">
        <v>9773</v>
      </c>
      <c r="Q1046" s="72" t="s">
        <v>9774</v>
      </c>
      <c r="R1046" s="72" t="s">
        <v>2305</v>
      </c>
      <c r="S1046" s="72" t="s">
        <v>9775</v>
      </c>
      <c r="T1046" s="72" t="s">
        <v>9776</v>
      </c>
      <c r="U1046" s="72" t="s">
        <v>251</v>
      </c>
      <c r="V1046" s="72" t="s">
        <v>176</v>
      </c>
      <c r="W1046">
        <v>41</v>
      </c>
      <c r="X1046">
        <v>41</v>
      </c>
      <c r="Y1046">
        <v>0</v>
      </c>
      <c r="Z1046">
        <v>250</v>
      </c>
      <c r="AA1046">
        <v>250</v>
      </c>
      <c r="AB1046">
        <v>0</v>
      </c>
      <c r="AC1046" s="72" t="s">
        <v>191</v>
      </c>
      <c r="AD1046" s="72" t="s">
        <v>192</v>
      </c>
      <c r="AE1046" s="72" t="s">
        <v>176</v>
      </c>
      <c r="AF1046" s="81" t="str">
        <f t="shared" si="64"/>
        <v>Afridev Handpump</v>
      </c>
      <c r="AG1046" s="72" t="s">
        <v>193</v>
      </c>
      <c r="AH1046" s="72" t="s">
        <v>191</v>
      </c>
      <c r="AI1046" s="72" t="s">
        <v>16432</v>
      </c>
      <c r="AL1046" t="str">
        <f t="shared" si="65"/>
        <v>Protected</v>
      </c>
      <c r="AM1046">
        <v>2000</v>
      </c>
      <c r="AN1046" s="72" t="s">
        <v>191</v>
      </c>
      <c r="AQ1046" t="str">
        <f t="shared" si="66"/>
        <v xml:space="preserve">Poor </v>
      </c>
      <c r="AR1046" s="72" t="s">
        <v>194</v>
      </c>
      <c r="AU1046" s="72" t="s">
        <v>195</v>
      </c>
      <c r="AV1046" s="72" t="s">
        <v>194</v>
      </c>
      <c r="AY1046" s="72" t="s">
        <v>191</v>
      </c>
      <c r="AZ1046">
        <v>470</v>
      </c>
      <c r="BA1046" s="72" t="s">
        <v>93</v>
      </c>
      <c r="BB1046" s="72" t="s">
        <v>194</v>
      </c>
      <c r="BD1046" s="72" t="s">
        <v>191</v>
      </c>
      <c r="BE1046" s="73">
        <v>0.16</v>
      </c>
      <c r="BF1046" s="72" t="s">
        <v>191</v>
      </c>
      <c r="BG1046" s="72" t="s">
        <v>196</v>
      </c>
      <c r="BH1046" s="72" t="s">
        <v>176</v>
      </c>
      <c r="BI1046" s="81" t="str">
        <f t="shared" si="67"/>
        <v xml:space="preserve">Turbidity </v>
      </c>
      <c r="BJ1046" s="72" t="s">
        <v>191</v>
      </c>
      <c r="BN1046">
        <v>180</v>
      </c>
      <c r="BO1046">
        <v>12</v>
      </c>
      <c r="BP1046" s="72" t="s">
        <v>194</v>
      </c>
      <c r="BR1046" s="72" t="s">
        <v>194</v>
      </c>
      <c r="BT1046">
        <v>20</v>
      </c>
      <c r="BU1046">
        <v>4</v>
      </c>
      <c r="BV1046" s="72" t="s">
        <v>194</v>
      </c>
      <c r="BW1046" s="72" t="s">
        <v>227</v>
      </c>
      <c r="BX1046" t="s">
        <v>9777</v>
      </c>
    </row>
    <row r="1047" spans="1:76" x14ac:dyDescent="0.45">
      <c r="A1047" t="s">
        <v>9778</v>
      </c>
      <c r="B1047" t="s">
        <v>176</v>
      </c>
      <c r="C1047" t="s">
        <v>177</v>
      </c>
      <c r="D1047" t="s">
        <v>9779</v>
      </c>
      <c r="E1047" t="s">
        <v>9780</v>
      </c>
      <c r="F1047" t="s">
        <v>4151</v>
      </c>
      <c r="G1047">
        <v>9</v>
      </c>
      <c r="H1047" s="72" t="s">
        <v>9183</v>
      </c>
      <c r="I1047" s="72" t="s">
        <v>182</v>
      </c>
      <c r="J1047" s="72" t="s">
        <v>183</v>
      </c>
      <c r="K1047" s="72" t="s">
        <v>8280</v>
      </c>
      <c r="L1047" s="72" t="s">
        <v>4842</v>
      </c>
      <c r="M1047" s="72" t="s">
        <v>9781</v>
      </c>
      <c r="N1047" s="72"/>
      <c r="O1047" s="72"/>
      <c r="P1047" s="72" t="s">
        <v>9782</v>
      </c>
      <c r="Q1047" s="72" t="s">
        <v>9783</v>
      </c>
      <c r="R1047" s="72" t="s">
        <v>1336</v>
      </c>
      <c r="S1047" s="72" t="s">
        <v>9784</v>
      </c>
      <c r="T1047" s="72" t="s">
        <v>4209</v>
      </c>
      <c r="U1047" s="72" t="s">
        <v>176</v>
      </c>
      <c r="V1047" s="72" t="s">
        <v>211</v>
      </c>
      <c r="W1047">
        <v>120</v>
      </c>
      <c r="X1047">
        <v>120</v>
      </c>
      <c r="Y1047">
        <v>0</v>
      </c>
      <c r="Z1047">
        <v>100</v>
      </c>
      <c r="AA1047">
        <v>100</v>
      </c>
      <c r="AB1047">
        <v>0</v>
      </c>
      <c r="AC1047" s="72" t="s">
        <v>191</v>
      </c>
      <c r="AD1047" s="72" t="s">
        <v>192</v>
      </c>
      <c r="AE1047" s="72" t="s">
        <v>176</v>
      </c>
      <c r="AF1047" s="81" t="str">
        <f t="shared" si="64"/>
        <v>Afridev Handpump</v>
      </c>
      <c r="AG1047" s="72" t="s">
        <v>193</v>
      </c>
      <c r="AH1047" s="72" t="s">
        <v>191</v>
      </c>
      <c r="AI1047" s="72" t="s">
        <v>16432</v>
      </c>
      <c r="AL1047" t="str">
        <f t="shared" si="65"/>
        <v>Protected</v>
      </c>
      <c r="AM1047">
        <v>2019</v>
      </c>
      <c r="AN1047" s="72" t="s">
        <v>191</v>
      </c>
      <c r="AQ1047" t="str">
        <f t="shared" si="66"/>
        <v xml:space="preserve">Normal </v>
      </c>
      <c r="AR1047" s="72" t="s">
        <v>194</v>
      </c>
      <c r="AU1047" s="72" t="s">
        <v>195</v>
      </c>
      <c r="AV1047" s="72" t="s">
        <v>194</v>
      </c>
      <c r="AY1047" s="72" t="s">
        <v>191</v>
      </c>
      <c r="AZ1047">
        <v>471</v>
      </c>
      <c r="BA1047" s="72" t="s">
        <v>93</v>
      </c>
      <c r="BB1047" s="72" t="s">
        <v>194</v>
      </c>
      <c r="BD1047" s="72" t="s">
        <v>191</v>
      </c>
      <c r="BE1047" s="73">
        <v>4.55</v>
      </c>
      <c r="BF1047" s="72" t="s">
        <v>191</v>
      </c>
      <c r="BG1047" s="72" t="s">
        <v>196</v>
      </c>
      <c r="BH1047" s="72" t="s">
        <v>176</v>
      </c>
      <c r="BI1047" s="81" t="str">
        <f t="shared" si="67"/>
        <v xml:space="preserve">Turbidity </v>
      </c>
      <c r="BJ1047" s="72" t="s">
        <v>191</v>
      </c>
      <c r="BN1047">
        <v>63</v>
      </c>
      <c r="BO1047">
        <v>24</v>
      </c>
      <c r="BP1047" s="72" t="s">
        <v>194</v>
      </c>
      <c r="BR1047" s="72" t="s">
        <v>194</v>
      </c>
      <c r="BT1047">
        <v>20</v>
      </c>
      <c r="BU1047">
        <v>6</v>
      </c>
      <c r="BV1047" s="72" t="s">
        <v>191</v>
      </c>
      <c r="BW1047" s="72" t="s">
        <v>197</v>
      </c>
      <c r="BX1047" t="s">
        <v>9785</v>
      </c>
    </row>
    <row r="1048" spans="1:76" x14ac:dyDescent="0.45">
      <c r="A1048" t="s">
        <v>9786</v>
      </c>
      <c r="B1048" t="s">
        <v>176</v>
      </c>
      <c r="C1048" t="s">
        <v>254</v>
      </c>
      <c r="D1048" t="s">
        <v>9787</v>
      </c>
      <c r="E1048" t="s">
        <v>9788</v>
      </c>
      <c r="F1048" t="s">
        <v>9789</v>
      </c>
      <c r="G1048">
        <v>9</v>
      </c>
      <c r="H1048" s="72" t="s">
        <v>8842</v>
      </c>
      <c r="I1048" s="72" t="s">
        <v>182</v>
      </c>
      <c r="J1048" s="72" t="s">
        <v>183</v>
      </c>
      <c r="K1048" s="72" t="s">
        <v>4888</v>
      </c>
      <c r="L1048" s="72" t="s">
        <v>8978</v>
      </c>
      <c r="M1048" s="72" t="s">
        <v>9041</v>
      </c>
      <c r="N1048" s="72"/>
      <c r="O1048" s="72"/>
      <c r="P1048" s="72" t="s">
        <v>9790</v>
      </c>
      <c r="Q1048" s="72" t="s">
        <v>9791</v>
      </c>
      <c r="R1048" s="72" t="s">
        <v>2428</v>
      </c>
      <c r="S1048" s="72" t="s">
        <v>9792</v>
      </c>
      <c r="T1048" s="72" t="s">
        <v>9793</v>
      </c>
      <c r="U1048" s="72" t="s">
        <v>251</v>
      </c>
      <c r="V1048" s="72" t="s">
        <v>176</v>
      </c>
      <c r="W1048">
        <v>329</v>
      </c>
      <c r="X1048">
        <v>329</v>
      </c>
      <c r="Y1048">
        <v>0</v>
      </c>
      <c r="Z1048">
        <v>165</v>
      </c>
      <c r="AA1048">
        <v>1645</v>
      </c>
      <c r="AB1048">
        <v>0</v>
      </c>
      <c r="AC1048" s="72" t="s">
        <v>191</v>
      </c>
      <c r="AD1048" s="72" t="s">
        <v>192</v>
      </c>
      <c r="AE1048" s="72" t="s">
        <v>176</v>
      </c>
      <c r="AF1048" s="81" t="str">
        <f t="shared" si="64"/>
        <v>Afridev Handpump</v>
      </c>
      <c r="AG1048" s="72" t="s">
        <v>193</v>
      </c>
      <c r="AH1048" s="72" t="s">
        <v>191</v>
      </c>
      <c r="AI1048" s="72" t="s">
        <v>16432</v>
      </c>
      <c r="AL1048" t="str">
        <f t="shared" si="65"/>
        <v>Protected</v>
      </c>
      <c r="AM1048">
        <v>2002</v>
      </c>
      <c r="AN1048" s="72" t="s">
        <v>194</v>
      </c>
      <c r="AO1048" s="72" t="s">
        <v>549</v>
      </c>
      <c r="AP1048" s="72" t="s">
        <v>176</v>
      </c>
      <c r="AQ1048" t="str">
        <f t="shared" si="66"/>
        <v>Does not function Non functioning water point</v>
      </c>
      <c r="AR1048" s="72" t="s">
        <v>194</v>
      </c>
      <c r="AU1048" s="72" t="s">
        <v>194</v>
      </c>
      <c r="AV1048" s="72" t="s">
        <v>194</v>
      </c>
      <c r="AY1048" s="72" t="s">
        <v>194</v>
      </c>
      <c r="BB1048" s="72" t="s">
        <v>194</v>
      </c>
      <c r="BD1048" s="72" t="s">
        <v>194</v>
      </c>
      <c r="BE1048"/>
      <c r="BF1048" s="72" t="s">
        <v>194</v>
      </c>
      <c r="BG1048" s="80" t="s">
        <v>196</v>
      </c>
      <c r="BI1048" s="81" t="str">
        <f t="shared" si="67"/>
        <v xml:space="preserve">Turbidity </v>
      </c>
      <c r="BN1048">
        <v>0</v>
      </c>
      <c r="BO1048">
        <v>0</v>
      </c>
      <c r="BP1048" s="72" t="s">
        <v>194</v>
      </c>
      <c r="BR1048" s="72" t="s">
        <v>194</v>
      </c>
      <c r="BT1048">
        <v>0</v>
      </c>
      <c r="BU1048">
        <v>0</v>
      </c>
      <c r="BV1048" s="72" t="s">
        <v>194</v>
      </c>
      <c r="BW1048" s="72" t="s">
        <v>550</v>
      </c>
      <c r="BX1048" t="s">
        <v>9794</v>
      </c>
    </row>
    <row r="1049" spans="1:76" x14ac:dyDescent="0.45">
      <c r="A1049" t="s">
        <v>9795</v>
      </c>
      <c r="B1049" t="s">
        <v>176</v>
      </c>
      <c r="C1049" t="s">
        <v>265</v>
      </c>
      <c r="D1049" t="s">
        <v>9796</v>
      </c>
      <c r="E1049" t="s">
        <v>9797</v>
      </c>
      <c r="F1049" t="s">
        <v>9798</v>
      </c>
      <c r="G1049">
        <v>9</v>
      </c>
      <c r="H1049" s="72" t="s">
        <v>9799</v>
      </c>
      <c r="I1049" s="72" t="s">
        <v>182</v>
      </c>
      <c r="J1049" s="72" t="s">
        <v>183</v>
      </c>
      <c r="K1049" s="72" t="s">
        <v>8280</v>
      </c>
      <c r="L1049" s="72" t="s">
        <v>4842</v>
      </c>
      <c r="M1049" s="72" t="s">
        <v>7850</v>
      </c>
      <c r="N1049" s="72"/>
      <c r="O1049" s="72"/>
      <c r="P1049" s="72" t="s">
        <v>9800</v>
      </c>
      <c r="Q1049" s="72" t="s">
        <v>9801</v>
      </c>
      <c r="R1049" s="72" t="s">
        <v>324</v>
      </c>
      <c r="S1049" s="72" t="s">
        <v>9802</v>
      </c>
      <c r="T1049" s="72" t="s">
        <v>9803</v>
      </c>
      <c r="U1049" s="72" t="s">
        <v>251</v>
      </c>
      <c r="V1049" s="72" t="s">
        <v>176</v>
      </c>
      <c r="W1049">
        <v>90</v>
      </c>
      <c r="X1049">
        <v>90</v>
      </c>
      <c r="Y1049">
        <v>0</v>
      </c>
      <c r="Z1049">
        <v>1000</v>
      </c>
      <c r="AA1049">
        <v>450</v>
      </c>
      <c r="AB1049">
        <v>0</v>
      </c>
      <c r="AC1049" s="72" t="s">
        <v>191</v>
      </c>
      <c r="AD1049" s="72" t="s">
        <v>192</v>
      </c>
      <c r="AE1049" s="72" t="s">
        <v>176</v>
      </c>
      <c r="AF1049" s="81" t="str">
        <f t="shared" si="64"/>
        <v>Afridev Handpump</v>
      </c>
      <c r="AG1049" s="72" t="s">
        <v>193</v>
      </c>
      <c r="AH1049" s="72" t="s">
        <v>191</v>
      </c>
      <c r="AI1049" s="72" t="s">
        <v>16432</v>
      </c>
      <c r="AL1049" t="str">
        <f t="shared" si="65"/>
        <v>Protected</v>
      </c>
      <c r="AM1049">
        <v>2000</v>
      </c>
      <c r="AN1049" s="72" t="s">
        <v>191</v>
      </c>
      <c r="AQ1049" t="str">
        <f t="shared" si="66"/>
        <v xml:space="preserve">Normal </v>
      </c>
      <c r="AR1049" s="72" t="s">
        <v>191</v>
      </c>
      <c r="AS1049">
        <v>1</v>
      </c>
      <c r="AT1049">
        <v>60</v>
      </c>
      <c r="AU1049" s="72" t="s">
        <v>195</v>
      </c>
      <c r="AV1049" s="72" t="s">
        <v>194</v>
      </c>
      <c r="AY1049" s="72" t="s">
        <v>191</v>
      </c>
      <c r="AZ1049">
        <v>651</v>
      </c>
      <c r="BA1049" s="72" t="s">
        <v>93</v>
      </c>
      <c r="BB1049" s="72" t="s">
        <v>194</v>
      </c>
      <c r="BD1049" s="72" t="s">
        <v>191</v>
      </c>
      <c r="BE1049" s="73">
        <v>0.32</v>
      </c>
      <c r="BF1049" s="72" t="s">
        <v>191</v>
      </c>
      <c r="BG1049" s="72" t="s">
        <v>196</v>
      </c>
      <c r="BH1049" s="72" t="s">
        <v>176</v>
      </c>
      <c r="BI1049" s="81" t="str">
        <f t="shared" si="67"/>
        <v xml:space="preserve">Turbidity </v>
      </c>
      <c r="BJ1049" s="72" t="s">
        <v>191</v>
      </c>
      <c r="BN1049">
        <v>69</v>
      </c>
      <c r="BO1049">
        <v>24</v>
      </c>
      <c r="BP1049" s="72" t="s">
        <v>194</v>
      </c>
      <c r="BR1049" s="72" t="s">
        <v>194</v>
      </c>
      <c r="BT1049">
        <v>20</v>
      </c>
      <c r="BU1049">
        <v>2</v>
      </c>
      <c r="BV1049" s="72" t="s">
        <v>191</v>
      </c>
      <c r="BW1049" s="72" t="s">
        <v>197</v>
      </c>
      <c r="BX1049" t="s">
        <v>9804</v>
      </c>
    </row>
    <row r="1050" spans="1:76" x14ac:dyDescent="0.45">
      <c r="A1050" t="s">
        <v>9805</v>
      </c>
      <c r="B1050" t="s">
        <v>176</v>
      </c>
      <c r="C1050" t="s">
        <v>297</v>
      </c>
      <c r="D1050" t="s">
        <v>9806</v>
      </c>
      <c r="E1050" t="s">
        <v>9807</v>
      </c>
      <c r="F1050" t="s">
        <v>1181</v>
      </c>
      <c r="G1050">
        <v>9</v>
      </c>
      <c r="H1050" s="72" t="s">
        <v>9799</v>
      </c>
      <c r="I1050" s="72" t="s">
        <v>182</v>
      </c>
      <c r="J1050" s="72" t="s">
        <v>183</v>
      </c>
      <c r="K1050" s="72" t="s">
        <v>4888</v>
      </c>
      <c r="L1050" s="72" t="s">
        <v>8978</v>
      </c>
      <c r="M1050" s="72" t="s">
        <v>9808</v>
      </c>
      <c r="N1050" s="72"/>
      <c r="O1050" s="72"/>
      <c r="P1050" s="72" t="s">
        <v>9809</v>
      </c>
      <c r="Q1050" s="72" t="s">
        <v>9810</v>
      </c>
      <c r="R1050" s="72" t="s">
        <v>3387</v>
      </c>
      <c r="S1050" s="72" t="s">
        <v>9811</v>
      </c>
      <c r="T1050" s="72" t="s">
        <v>9812</v>
      </c>
      <c r="U1050" s="72" t="s">
        <v>478</v>
      </c>
      <c r="V1050" s="72" t="s">
        <v>176</v>
      </c>
      <c r="W1050">
        <v>214</v>
      </c>
      <c r="X1050">
        <v>100</v>
      </c>
      <c r="Y1050">
        <v>0</v>
      </c>
      <c r="Z1050">
        <v>150</v>
      </c>
      <c r="AA1050">
        <v>150</v>
      </c>
      <c r="AB1050">
        <v>0</v>
      </c>
      <c r="AC1050" s="72" t="s">
        <v>191</v>
      </c>
      <c r="AD1050" s="72" t="s">
        <v>192</v>
      </c>
      <c r="AE1050" s="72" t="s">
        <v>176</v>
      </c>
      <c r="AF1050" s="81" t="str">
        <f t="shared" si="64"/>
        <v>Afridev Handpump</v>
      </c>
      <c r="AG1050" s="72" t="s">
        <v>193</v>
      </c>
      <c r="AH1050" s="72" t="s">
        <v>191</v>
      </c>
      <c r="AI1050" s="72" t="s">
        <v>16432</v>
      </c>
      <c r="AL1050" t="str">
        <f t="shared" si="65"/>
        <v>Protected</v>
      </c>
      <c r="AM1050">
        <v>1988</v>
      </c>
      <c r="AN1050" s="72" t="s">
        <v>191</v>
      </c>
      <c r="AQ1050" t="str">
        <f t="shared" si="66"/>
        <v xml:space="preserve">Normal </v>
      </c>
      <c r="AR1050" s="72" t="s">
        <v>194</v>
      </c>
      <c r="AU1050" s="72" t="s">
        <v>195</v>
      </c>
      <c r="AV1050" s="72" t="s">
        <v>194</v>
      </c>
      <c r="AY1050" s="72" t="s">
        <v>191</v>
      </c>
      <c r="AZ1050">
        <v>1152</v>
      </c>
      <c r="BA1050" s="72" t="s">
        <v>93</v>
      </c>
      <c r="BB1050" s="72" t="s">
        <v>194</v>
      </c>
      <c r="BD1050" s="72" t="s">
        <v>191</v>
      </c>
      <c r="BE1050" s="73">
        <v>0.99</v>
      </c>
      <c r="BF1050" s="72" t="s">
        <v>194</v>
      </c>
      <c r="BG1050" s="80" t="s">
        <v>196</v>
      </c>
      <c r="BI1050" s="81" t="str">
        <f t="shared" si="67"/>
        <v xml:space="preserve">Turbidity </v>
      </c>
      <c r="BN1050">
        <v>55</v>
      </c>
      <c r="BO1050">
        <v>24</v>
      </c>
      <c r="BP1050" s="72" t="s">
        <v>194</v>
      </c>
      <c r="BR1050" s="72" t="s">
        <v>194</v>
      </c>
      <c r="BT1050">
        <v>25</v>
      </c>
      <c r="BU1050">
        <v>4</v>
      </c>
      <c r="BV1050" s="72" t="s">
        <v>191</v>
      </c>
      <c r="BW1050" s="72" t="s">
        <v>197</v>
      </c>
      <c r="BX1050" t="s">
        <v>9813</v>
      </c>
    </row>
    <row r="1051" spans="1:76" x14ac:dyDescent="0.45">
      <c r="A1051" t="s">
        <v>9814</v>
      </c>
      <c r="B1051" t="s">
        <v>176</v>
      </c>
      <c r="C1051" t="s">
        <v>177</v>
      </c>
      <c r="D1051" t="s">
        <v>9815</v>
      </c>
      <c r="E1051" t="s">
        <v>9816</v>
      </c>
      <c r="F1051" t="s">
        <v>3610</v>
      </c>
      <c r="G1051">
        <v>9</v>
      </c>
      <c r="H1051" s="72" t="s">
        <v>9799</v>
      </c>
      <c r="I1051" s="72" t="s">
        <v>182</v>
      </c>
      <c r="J1051" s="72" t="s">
        <v>183</v>
      </c>
      <c r="K1051" s="72" t="s">
        <v>8280</v>
      </c>
      <c r="L1051" s="72" t="s">
        <v>4842</v>
      </c>
      <c r="M1051" s="72" t="s">
        <v>9781</v>
      </c>
      <c r="N1051" s="72"/>
      <c r="O1051" s="72"/>
      <c r="P1051" s="72" t="s">
        <v>9817</v>
      </c>
      <c r="Q1051" s="72" t="s">
        <v>9818</v>
      </c>
      <c r="R1051" s="72" t="s">
        <v>1094</v>
      </c>
      <c r="S1051" s="72" t="s">
        <v>9819</v>
      </c>
      <c r="T1051" s="72" t="s">
        <v>9820</v>
      </c>
      <c r="U1051" s="72" t="s">
        <v>251</v>
      </c>
      <c r="V1051" s="72" t="s">
        <v>176</v>
      </c>
      <c r="W1051">
        <v>135</v>
      </c>
      <c r="X1051">
        <v>135</v>
      </c>
      <c r="Y1051">
        <v>0</v>
      </c>
      <c r="Z1051">
        <v>500</v>
      </c>
      <c r="AA1051">
        <v>500</v>
      </c>
      <c r="AB1051">
        <v>0</v>
      </c>
      <c r="AC1051" s="72" t="s">
        <v>191</v>
      </c>
      <c r="AD1051" s="72" t="s">
        <v>192</v>
      </c>
      <c r="AE1051" s="72" t="s">
        <v>176</v>
      </c>
      <c r="AF1051" s="81" t="str">
        <f t="shared" si="64"/>
        <v>Afridev Handpump</v>
      </c>
      <c r="AG1051" s="72" t="s">
        <v>193</v>
      </c>
      <c r="AH1051" s="72" t="s">
        <v>191</v>
      </c>
      <c r="AI1051" s="72" t="s">
        <v>16432</v>
      </c>
      <c r="AL1051" t="str">
        <f t="shared" si="65"/>
        <v>Protected</v>
      </c>
      <c r="AM1051">
        <v>2015</v>
      </c>
      <c r="AN1051" s="72" t="s">
        <v>191</v>
      </c>
      <c r="AQ1051" t="str">
        <f t="shared" si="66"/>
        <v xml:space="preserve">Normal </v>
      </c>
      <c r="AR1051" s="72" t="s">
        <v>194</v>
      </c>
      <c r="AU1051" s="72" t="s">
        <v>195</v>
      </c>
      <c r="AV1051" s="72" t="s">
        <v>194</v>
      </c>
      <c r="AY1051" s="72" t="s">
        <v>191</v>
      </c>
      <c r="AZ1051">
        <v>472</v>
      </c>
      <c r="BA1051" s="72" t="s">
        <v>93</v>
      </c>
      <c r="BB1051" s="72" t="s">
        <v>194</v>
      </c>
      <c r="BD1051" s="72" t="s">
        <v>191</v>
      </c>
      <c r="BE1051" s="73">
        <v>0.15</v>
      </c>
      <c r="BF1051" s="72" t="s">
        <v>191</v>
      </c>
      <c r="BG1051" s="72" t="s">
        <v>196</v>
      </c>
      <c r="BH1051" s="72" t="s">
        <v>176</v>
      </c>
      <c r="BI1051" s="81" t="str">
        <f t="shared" si="67"/>
        <v xml:space="preserve">Turbidity </v>
      </c>
      <c r="BJ1051" s="72" t="s">
        <v>191</v>
      </c>
      <c r="BN1051">
        <v>76</v>
      </c>
      <c r="BO1051">
        <v>24</v>
      </c>
      <c r="BP1051" s="72" t="s">
        <v>194</v>
      </c>
      <c r="BR1051" s="72" t="s">
        <v>194</v>
      </c>
      <c r="BT1051">
        <v>40</v>
      </c>
      <c r="BU1051">
        <v>3</v>
      </c>
      <c r="BV1051" s="72" t="s">
        <v>191</v>
      </c>
      <c r="BW1051" s="72" t="s">
        <v>197</v>
      </c>
      <c r="BX1051" t="s">
        <v>9821</v>
      </c>
    </row>
    <row r="1052" spans="1:76" x14ac:dyDescent="0.45">
      <c r="A1052" t="s">
        <v>9822</v>
      </c>
      <c r="B1052" t="s">
        <v>176</v>
      </c>
      <c r="C1052" t="s">
        <v>200</v>
      </c>
      <c r="D1052" t="s">
        <v>9823</v>
      </c>
      <c r="E1052" t="s">
        <v>9824</v>
      </c>
      <c r="F1052" t="s">
        <v>1873</v>
      </c>
      <c r="G1052">
        <v>9</v>
      </c>
      <c r="H1052" s="72" t="s">
        <v>9799</v>
      </c>
      <c r="I1052" s="72" t="s">
        <v>182</v>
      </c>
      <c r="J1052" s="72" t="s">
        <v>183</v>
      </c>
      <c r="K1052" s="72" t="s">
        <v>4888</v>
      </c>
      <c r="L1052" s="72" t="s">
        <v>3511</v>
      </c>
      <c r="M1052" s="72" t="s">
        <v>7093</v>
      </c>
      <c r="N1052" s="72"/>
      <c r="O1052" s="72"/>
      <c r="P1052" s="72" t="s">
        <v>9825</v>
      </c>
      <c r="Q1052" s="72" t="s">
        <v>9826</v>
      </c>
      <c r="R1052" s="72" t="s">
        <v>2428</v>
      </c>
      <c r="S1052" s="72" t="s">
        <v>9827</v>
      </c>
      <c r="T1052" s="72" t="s">
        <v>9828</v>
      </c>
      <c r="U1052" s="72" t="s">
        <v>190</v>
      </c>
      <c r="V1052" s="72" t="s">
        <v>176</v>
      </c>
      <c r="W1052">
        <v>30</v>
      </c>
      <c r="X1052">
        <v>30</v>
      </c>
      <c r="Y1052">
        <v>30</v>
      </c>
      <c r="Z1052">
        <v>230</v>
      </c>
      <c r="AA1052">
        <v>230</v>
      </c>
      <c r="AB1052">
        <v>0</v>
      </c>
      <c r="AC1052" s="72" t="s">
        <v>191</v>
      </c>
      <c r="AD1052" s="72" t="s">
        <v>192</v>
      </c>
      <c r="AE1052" s="72" t="s">
        <v>176</v>
      </c>
      <c r="AF1052" s="81" t="str">
        <f t="shared" si="64"/>
        <v>Afridev Handpump</v>
      </c>
      <c r="AG1052" s="72" t="s">
        <v>193</v>
      </c>
      <c r="AH1052" s="72" t="s">
        <v>191</v>
      </c>
      <c r="AI1052" s="72" t="s">
        <v>16432</v>
      </c>
      <c r="AL1052" t="str">
        <f t="shared" si="65"/>
        <v>Protected</v>
      </c>
      <c r="AM1052">
        <v>2019</v>
      </c>
      <c r="AN1052" s="72" t="s">
        <v>191</v>
      </c>
      <c r="AQ1052" t="str">
        <f t="shared" si="66"/>
        <v xml:space="preserve">Poor </v>
      </c>
      <c r="AR1052" s="72" t="s">
        <v>194</v>
      </c>
      <c r="AU1052" s="72" t="s">
        <v>195</v>
      </c>
      <c r="AV1052" s="72" t="s">
        <v>194</v>
      </c>
      <c r="AY1052" s="72" t="s">
        <v>191</v>
      </c>
      <c r="AZ1052">
        <v>271</v>
      </c>
      <c r="BA1052" s="72" t="s">
        <v>93</v>
      </c>
      <c r="BB1052" s="72" t="s">
        <v>194</v>
      </c>
      <c r="BD1052" s="72" t="s">
        <v>191</v>
      </c>
      <c r="BE1052" s="73">
        <v>12.33</v>
      </c>
      <c r="BF1052" s="72" t="s">
        <v>194</v>
      </c>
      <c r="BG1052" s="80" t="s">
        <v>196</v>
      </c>
      <c r="BI1052" s="81" t="str">
        <f t="shared" si="67"/>
        <v xml:space="preserve">Turbidity </v>
      </c>
      <c r="BN1052">
        <v>160</v>
      </c>
      <c r="BO1052">
        <v>24</v>
      </c>
      <c r="BP1052" s="72" t="s">
        <v>194</v>
      </c>
      <c r="BR1052" s="72" t="s">
        <v>194</v>
      </c>
      <c r="BT1052">
        <v>20</v>
      </c>
      <c r="BU1052">
        <v>5</v>
      </c>
      <c r="BV1052" s="72" t="s">
        <v>194</v>
      </c>
      <c r="BW1052" s="72" t="s">
        <v>227</v>
      </c>
      <c r="BX1052" t="s">
        <v>9829</v>
      </c>
    </row>
    <row r="1053" spans="1:76" x14ac:dyDescent="0.45">
      <c r="A1053" t="s">
        <v>9830</v>
      </c>
      <c r="B1053" t="s">
        <v>176</v>
      </c>
      <c r="C1053" t="s">
        <v>200</v>
      </c>
      <c r="D1053" t="s">
        <v>9831</v>
      </c>
      <c r="E1053" t="s">
        <v>9832</v>
      </c>
      <c r="F1053" t="s">
        <v>8853</v>
      </c>
      <c r="G1053">
        <v>9</v>
      </c>
      <c r="H1053" s="72" t="s">
        <v>9799</v>
      </c>
      <c r="I1053" s="72" t="s">
        <v>182</v>
      </c>
      <c r="J1053" s="72" t="s">
        <v>183</v>
      </c>
      <c r="K1053" s="72" t="s">
        <v>4888</v>
      </c>
      <c r="L1053" s="72" t="s">
        <v>4888</v>
      </c>
      <c r="M1053" s="72" t="s">
        <v>4888</v>
      </c>
      <c r="N1053" s="72"/>
      <c r="O1053" s="72"/>
      <c r="P1053" s="72" t="s">
        <v>9833</v>
      </c>
      <c r="Q1053" s="72" t="s">
        <v>9834</v>
      </c>
      <c r="R1053" s="72" t="s">
        <v>9835</v>
      </c>
      <c r="S1053" s="72" t="s">
        <v>9836</v>
      </c>
      <c r="T1053" s="72" t="s">
        <v>4888</v>
      </c>
      <c r="U1053" s="72" t="s">
        <v>9837</v>
      </c>
      <c r="V1053" s="72" t="s">
        <v>176</v>
      </c>
      <c r="W1053">
        <v>380</v>
      </c>
      <c r="X1053">
        <v>380</v>
      </c>
      <c r="Y1053">
        <v>0</v>
      </c>
      <c r="Z1053">
        <v>180</v>
      </c>
      <c r="AA1053">
        <v>180</v>
      </c>
      <c r="AB1053">
        <v>0</v>
      </c>
      <c r="AC1053" s="72" t="s">
        <v>191</v>
      </c>
      <c r="AD1053" s="72" t="s">
        <v>192</v>
      </c>
      <c r="AE1053" s="72" t="s">
        <v>176</v>
      </c>
      <c r="AF1053" s="81" t="str">
        <f t="shared" si="64"/>
        <v>Afridev Handpump</v>
      </c>
      <c r="AG1053" s="72" t="s">
        <v>193</v>
      </c>
      <c r="AH1053" s="72" t="s">
        <v>191</v>
      </c>
      <c r="AI1053" s="72" t="s">
        <v>16432</v>
      </c>
      <c r="AL1053" t="str">
        <f t="shared" si="65"/>
        <v>Protected</v>
      </c>
      <c r="AM1053">
        <v>1960</v>
      </c>
      <c r="AN1053" s="72" t="s">
        <v>194</v>
      </c>
      <c r="AO1053" s="72" t="s">
        <v>549</v>
      </c>
      <c r="AP1053" s="72" t="s">
        <v>176</v>
      </c>
      <c r="AQ1053" t="str">
        <f t="shared" si="66"/>
        <v>Does not function Non functioning water point</v>
      </c>
      <c r="AR1053" s="72" t="s">
        <v>194</v>
      </c>
      <c r="AU1053" s="72" t="s">
        <v>194</v>
      </c>
      <c r="AV1053" s="72" t="s">
        <v>194</v>
      </c>
      <c r="AY1053" s="72" t="s">
        <v>194</v>
      </c>
      <c r="BB1053" s="72" t="s">
        <v>194</v>
      </c>
      <c r="BD1053" s="72" t="s">
        <v>194</v>
      </c>
      <c r="BE1053"/>
      <c r="BF1053" s="72" t="s">
        <v>194</v>
      </c>
      <c r="BG1053" s="80" t="s">
        <v>196</v>
      </c>
      <c r="BI1053" s="81" t="str">
        <f t="shared" si="67"/>
        <v xml:space="preserve">Turbidity </v>
      </c>
      <c r="BN1053">
        <v>0</v>
      </c>
      <c r="BO1053">
        <v>0</v>
      </c>
      <c r="BP1053" s="72" t="s">
        <v>194</v>
      </c>
      <c r="BR1053" s="72" t="s">
        <v>194</v>
      </c>
      <c r="BT1053">
        <v>0</v>
      </c>
      <c r="BU1053">
        <v>0</v>
      </c>
      <c r="BV1053" s="72" t="s">
        <v>194</v>
      </c>
      <c r="BW1053" s="72" t="s">
        <v>550</v>
      </c>
      <c r="BX1053" t="s">
        <v>9838</v>
      </c>
    </row>
    <row r="1054" spans="1:76" x14ac:dyDescent="0.45">
      <c r="A1054" t="s">
        <v>9839</v>
      </c>
      <c r="B1054" t="s">
        <v>176</v>
      </c>
      <c r="C1054" t="s">
        <v>200</v>
      </c>
      <c r="D1054" t="s">
        <v>9840</v>
      </c>
      <c r="E1054" t="s">
        <v>9841</v>
      </c>
      <c r="F1054" t="s">
        <v>5522</v>
      </c>
      <c r="G1054">
        <v>9</v>
      </c>
      <c r="H1054" s="72" t="s">
        <v>7648</v>
      </c>
      <c r="I1054" s="72" t="s">
        <v>182</v>
      </c>
      <c r="J1054" s="72" t="s">
        <v>183</v>
      </c>
      <c r="K1054" s="72" t="s">
        <v>4888</v>
      </c>
      <c r="L1054" s="72" t="s">
        <v>7710</v>
      </c>
      <c r="M1054" s="72" t="s">
        <v>7823</v>
      </c>
      <c r="N1054" s="72"/>
      <c r="O1054" s="72"/>
      <c r="P1054" s="72" t="s">
        <v>9842</v>
      </c>
      <c r="Q1054" s="72" t="s">
        <v>9843</v>
      </c>
      <c r="R1054" s="72" t="s">
        <v>5605</v>
      </c>
      <c r="S1054" s="72" t="s">
        <v>9844</v>
      </c>
      <c r="T1054" s="72" t="s">
        <v>9845</v>
      </c>
      <c r="U1054" s="72" t="s">
        <v>226</v>
      </c>
      <c r="V1054" s="72" t="s">
        <v>176</v>
      </c>
      <c r="W1054">
        <v>35</v>
      </c>
      <c r="X1054">
        <v>35</v>
      </c>
      <c r="Y1054">
        <v>0</v>
      </c>
      <c r="Z1054">
        <v>240</v>
      </c>
      <c r="AA1054">
        <v>240</v>
      </c>
      <c r="AB1054">
        <v>0</v>
      </c>
      <c r="AC1054" s="72" t="s">
        <v>191</v>
      </c>
      <c r="AD1054" s="72" t="s">
        <v>192</v>
      </c>
      <c r="AE1054" s="72" t="s">
        <v>176</v>
      </c>
      <c r="AF1054" s="81" t="str">
        <f t="shared" si="64"/>
        <v>Afridev Handpump</v>
      </c>
      <c r="AG1054" s="72" t="s">
        <v>193</v>
      </c>
      <c r="AH1054" s="72" t="s">
        <v>191</v>
      </c>
      <c r="AI1054" s="72" t="s">
        <v>16432</v>
      </c>
      <c r="AL1054" t="str">
        <f t="shared" si="65"/>
        <v>Protected</v>
      </c>
      <c r="AM1054">
        <v>2013</v>
      </c>
      <c r="AN1054" s="72" t="s">
        <v>191</v>
      </c>
      <c r="AQ1054" t="str">
        <f t="shared" si="66"/>
        <v xml:space="preserve">Normal </v>
      </c>
      <c r="AR1054" s="72" t="s">
        <v>194</v>
      </c>
      <c r="AU1054" s="72" t="s">
        <v>195</v>
      </c>
      <c r="AV1054" s="72" t="s">
        <v>194</v>
      </c>
      <c r="AY1054" s="72" t="s">
        <v>191</v>
      </c>
      <c r="AZ1054">
        <v>353</v>
      </c>
      <c r="BA1054" s="72" t="s">
        <v>93</v>
      </c>
      <c r="BB1054" s="72" t="s">
        <v>194</v>
      </c>
      <c r="BD1054" s="72" t="s">
        <v>191</v>
      </c>
      <c r="BE1054" s="73">
        <v>0.4</v>
      </c>
      <c r="BF1054" s="72" t="s">
        <v>194</v>
      </c>
      <c r="BG1054" s="80" t="s">
        <v>196</v>
      </c>
      <c r="BI1054" s="81" t="str">
        <f t="shared" si="67"/>
        <v xml:space="preserve">Turbidity </v>
      </c>
      <c r="BN1054">
        <v>66</v>
      </c>
      <c r="BO1054">
        <v>24</v>
      </c>
      <c r="BP1054" s="72" t="s">
        <v>194</v>
      </c>
      <c r="BR1054" s="72" t="s">
        <v>194</v>
      </c>
      <c r="BT1054">
        <v>20</v>
      </c>
      <c r="BU1054">
        <v>8</v>
      </c>
      <c r="BV1054" s="72" t="s">
        <v>191</v>
      </c>
      <c r="BW1054" s="72" t="s">
        <v>197</v>
      </c>
      <c r="BX1054" t="s">
        <v>9846</v>
      </c>
    </row>
    <row r="1055" spans="1:76" x14ac:dyDescent="0.45">
      <c r="A1055" t="s">
        <v>9847</v>
      </c>
      <c r="B1055" t="s">
        <v>176</v>
      </c>
      <c r="C1055" t="s">
        <v>200</v>
      </c>
      <c r="D1055" t="s">
        <v>9848</v>
      </c>
      <c r="E1055" t="s">
        <v>9849</v>
      </c>
      <c r="F1055" t="s">
        <v>4083</v>
      </c>
      <c r="G1055">
        <v>9</v>
      </c>
      <c r="H1055" s="72" t="s">
        <v>7648</v>
      </c>
      <c r="I1055" s="72" t="s">
        <v>182</v>
      </c>
      <c r="J1055" s="72" t="s">
        <v>183</v>
      </c>
      <c r="K1055" s="72" t="s">
        <v>4888</v>
      </c>
      <c r="L1055" s="72" t="s">
        <v>7710</v>
      </c>
      <c r="M1055" s="72" t="s">
        <v>7823</v>
      </c>
      <c r="N1055" s="72"/>
      <c r="O1055" s="72"/>
      <c r="P1055" s="72" t="s">
        <v>9850</v>
      </c>
      <c r="Q1055" s="72" t="s">
        <v>9851</v>
      </c>
      <c r="R1055" s="72" t="s">
        <v>5273</v>
      </c>
      <c r="S1055" s="72" t="s">
        <v>9852</v>
      </c>
      <c r="T1055" s="72" t="s">
        <v>9853</v>
      </c>
      <c r="U1055" s="72" t="s">
        <v>478</v>
      </c>
      <c r="V1055" s="72" t="s">
        <v>176</v>
      </c>
      <c r="W1055">
        <v>240</v>
      </c>
      <c r="X1055">
        <v>240</v>
      </c>
      <c r="Y1055">
        <v>0</v>
      </c>
      <c r="Z1055">
        <v>480</v>
      </c>
      <c r="AA1055">
        <v>480</v>
      </c>
      <c r="AB1055">
        <v>0</v>
      </c>
      <c r="AC1055" s="72" t="s">
        <v>191</v>
      </c>
      <c r="AD1055" s="72" t="s">
        <v>192</v>
      </c>
      <c r="AE1055" s="72" t="s">
        <v>176</v>
      </c>
      <c r="AF1055" s="81" t="str">
        <f t="shared" si="64"/>
        <v>Afridev Handpump</v>
      </c>
      <c r="AG1055" s="72" t="s">
        <v>193</v>
      </c>
      <c r="AH1055" s="72" t="s">
        <v>191</v>
      </c>
      <c r="AI1055" s="72" t="s">
        <v>16432</v>
      </c>
      <c r="AL1055" t="str">
        <f t="shared" si="65"/>
        <v>Protected</v>
      </c>
      <c r="AM1055">
        <v>1995</v>
      </c>
      <c r="AN1055" s="72" t="s">
        <v>191</v>
      </c>
      <c r="AQ1055" t="str">
        <f t="shared" si="66"/>
        <v xml:space="preserve">Poor </v>
      </c>
      <c r="AR1055" s="72" t="s">
        <v>191</v>
      </c>
      <c r="AS1055">
        <v>3</v>
      </c>
      <c r="AT1055">
        <v>21</v>
      </c>
      <c r="AU1055" s="72" t="s">
        <v>195</v>
      </c>
      <c r="AV1055" s="72" t="s">
        <v>194</v>
      </c>
      <c r="AY1055" s="72" t="s">
        <v>191</v>
      </c>
      <c r="AZ1055">
        <v>351</v>
      </c>
      <c r="BA1055" s="72" t="s">
        <v>93</v>
      </c>
      <c r="BB1055" s="72" t="s">
        <v>194</v>
      </c>
      <c r="BD1055" s="72" t="s">
        <v>191</v>
      </c>
      <c r="BE1055" s="73">
        <v>1.18</v>
      </c>
      <c r="BF1055" s="72" t="s">
        <v>194</v>
      </c>
      <c r="BG1055" s="80" t="s">
        <v>196</v>
      </c>
      <c r="BI1055" s="81" t="str">
        <f t="shared" si="67"/>
        <v xml:space="preserve">Turbidity </v>
      </c>
      <c r="BN1055">
        <v>115</v>
      </c>
      <c r="BO1055">
        <v>24</v>
      </c>
      <c r="BP1055" s="72" t="s">
        <v>194</v>
      </c>
      <c r="BR1055" s="72" t="s">
        <v>194</v>
      </c>
      <c r="BT1055">
        <v>20</v>
      </c>
      <c r="BU1055">
        <v>5</v>
      </c>
      <c r="BV1055" s="72" t="s">
        <v>191</v>
      </c>
      <c r="BW1055" s="72" t="s">
        <v>227</v>
      </c>
      <c r="BX1055" t="s">
        <v>9854</v>
      </c>
    </row>
    <row r="1056" spans="1:76" x14ac:dyDescent="0.45">
      <c r="A1056" t="s">
        <v>9855</v>
      </c>
      <c r="B1056" t="s">
        <v>176</v>
      </c>
      <c r="C1056" t="s">
        <v>200</v>
      </c>
      <c r="D1056" t="s">
        <v>9856</v>
      </c>
      <c r="E1056" t="s">
        <v>9857</v>
      </c>
      <c r="F1056" t="s">
        <v>2087</v>
      </c>
      <c r="G1056">
        <v>9</v>
      </c>
      <c r="H1056" s="72" t="s">
        <v>7648</v>
      </c>
      <c r="I1056" s="72" t="s">
        <v>182</v>
      </c>
      <c r="J1056" s="72" t="s">
        <v>183</v>
      </c>
      <c r="K1056" s="72" t="s">
        <v>4888</v>
      </c>
      <c r="L1056" s="72" t="s">
        <v>7710</v>
      </c>
      <c r="M1056" s="72" t="s">
        <v>7823</v>
      </c>
      <c r="N1056" s="72"/>
      <c r="O1056" s="72"/>
      <c r="P1056" s="72" t="s">
        <v>9858</v>
      </c>
      <c r="Q1056" s="72" t="s">
        <v>9859</v>
      </c>
      <c r="R1056" s="72" t="s">
        <v>9044</v>
      </c>
      <c r="S1056" s="72" t="s">
        <v>9860</v>
      </c>
      <c r="T1056" s="72" t="s">
        <v>7823</v>
      </c>
      <c r="U1056" s="72" t="s">
        <v>190</v>
      </c>
      <c r="V1056" s="72" t="s">
        <v>176</v>
      </c>
      <c r="W1056">
        <v>240</v>
      </c>
      <c r="X1056">
        <v>240</v>
      </c>
      <c r="Y1056">
        <v>0</v>
      </c>
      <c r="Z1056">
        <v>300</v>
      </c>
      <c r="AA1056">
        <v>300</v>
      </c>
      <c r="AB1056">
        <v>0</v>
      </c>
      <c r="AC1056" s="72" t="s">
        <v>191</v>
      </c>
      <c r="AD1056" s="72" t="s">
        <v>192</v>
      </c>
      <c r="AE1056" s="72" t="s">
        <v>176</v>
      </c>
      <c r="AF1056" s="81" t="str">
        <f t="shared" si="64"/>
        <v>Afridev Handpump</v>
      </c>
      <c r="AG1056" s="72" t="s">
        <v>193</v>
      </c>
      <c r="AH1056" s="72" t="s">
        <v>191</v>
      </c>
      <c r="AI1056" s="72" t="s">
        <v>16432</v>
      </c>
      <c r="AL1056" t="str">
        <f t="shared" si="65"/>
        <v>Protected</v>
      </c>
      <c r="AM1056">
        <v>2002</v>
      </c>
      <c r="AN1056" s="72" t="s">
        <v>191</v>
      </c>
      <c r="AQ1056" t="str">
        <f t="shared" si="66"/>
        <v xml:space="preserve">Normal </v>
      </c>
      <c r="AR1056" s="72" t="s">
        <v>191</v>
      </c>
      <c r="AS1056">
        <v>2</v>
      </c>
      <c r="AT1056">
        <v>7</v>
      </c>
      <c r="AU1056" s="72" t="s">
        <v>195</v>
      </c>
      <c r="AV1056" s="72" t="s">
        <v>194</v>
      </c>
      <c r="AY1056" s="72" t="s">
        <v>191</v>
      </c>
      <c r="AZ1056">
        <v>352</v>
      </c>
      <c r="BA1056" s="72" t="s">
        <v>93</v>
      </c>
      <c r="BB1056" s="72" t="s">
        <v>194</v>
      </c>
      <c r="BD1056" s="72" t="s">
        <v>191</v>
      </c>
      <c r="BE1056" s="73">
        <v>0.16</v>
      </c>
      <c r="BF1056" s="72" t="s">
        <v>194</v>
      </c>
      <c r="BG1056" s="80" t="s">
        <v>196</v>
      </c>
      <c r="BI1056" s="81" t="str">
        <f t="shared" si="67"/>
        <v xml:space="preserve">Turbidity </v>
      </c>
      <c r="BN1056">
        <v>51</v>
      </c>
      <c r="BO1056">
        <v>24</v>
      </c>
      <c r="BP1056" s="72" t="s">
        <v>194</v>
      </c>
      <c r="BR1056" s="72" t="s">
        <v>194</v>
      </c>
      <c r="BT1056">
        <v>40</v>
      </c>
      <c r="BU1056">
        <v>3</v>
      </c>
      <c r="BV1056" s="72" t="s">
        <v>191</v>
      </c>
      <c r="BW1056" s="72" t="s">
        <v>197</v>
      </c>
      <c r="BX1056" t="s">
        <v>9861</v>
      </c>
    </row>
    <row r="1057" spans="1:76" x14ac:dyDescent="0.45">
      <c r="A1057" t="s">
        <v>9862</v>
      </c>
      <c r="B1057" t="s">
        <v>176</v>
      </c>
      <c r="C1057" t="s">
        <v>265</v>
      </c>
      <c r="D1057" t="s">
        <v>9863</v>
      </c>
      <c r="E1057" t="s">
        <v>9864</v>
      </c>
      <c r="F1057" t="s">
        <v>4656</v>
      </c>
      <c r="G1057">
        <v>9</v>
      </c>
      <c r="H1057" s="72" t="s">
        <v>9799</v>
      </c>
      <c r="I1057" s="72" t="s">
        <v>182</v>
      </c>
      <c r="J1057" s="72" t="s">
        <v>183</v>
      </c>
      <c r="K1057" s="72" t="s">
        <v>8280</v>
      </c>
      <c r="L1057" s="72" t="s">
        <v>8292</v>
      </c>
      <c r="M1057" s="72" t="s">
        <v>8292</v>
      </c>
      <c r="N1057" s="72"/>
      <c r="O1057" s="72"/>
      <c r="P1057" s="72" t="s">
        <v>9865</v>
      </c>
      <c r="Q1057" s="72" t="s">
        <v>9866</v>
      </c>
      <c r="R1057" s="72" t="s">
        <v>3708</v>
      </c>
      <c r="S1057" s="72" t="s">
        <v>9867</v>
      </c>
      <c r="T1057" s="72" t="s">
        <v>9868</v>
      </c>
      <c r="U1057" s="72" t="s">
        <v>226</v>
      </c>
      <c r="V1057" s="72" t="s">
        <v>176</v>
      </c>
      <c r="W1057">
        <v>450</v>
      </c>
      <c r="X1057">
        <v>380</v>
      </c>
      <c r="Y1057">
        <v>70</v>
      </c>
      <c r="Z1057">
        <v>1250</v>
      </c>
      <c r="AA1057">
        <v>2250</v>
      </c>
      <c r="AB1057">
        <v>350</v>
      </c>
      <c r="AC1057" s="72" t="s">
        <v>191</v>
      </c>
      <c r="AD1057" s="72" t="s">
        <v>192</v>
      </c>
      <c r="AE1057" s="72" t="s">
        <v>176</v>
      </c>
      <c r="AF1057" s="81" t="str">
        <f t="shared" si="64"/>
        <v>Afridev Handpump</v>
      </c>
      <c r="AG1057" s="72" t="s">
        <v>193</v>
      </c>
      <c r="AH1057" s="72" t="s">
        <v>191</v>
      </c>
      <c r="AI1057" s="72" t="s">
        <v>16432</v>
      </c>
      <c r="AL1057" t="str">
        <f t="shared" si="65"/>
        <v>Protected</v>
      </c>
      <c r="AM1057">
        <v>2014</v>
      </c>
      <c r="AN1057" s="72" t="s">
        <v>191</v>
      </c>
      <c r="AQ1057" t="str">
        <f t="shared" si="66"/>
        <v xml:space="preserve">Normal </v>
      </c>
      <c r="AR1057" s="72" t="s">
        <v>191</v>
      </c>
      <c r="AS1057">
        <v>1</v>
      </c>
      <c r="AT1057">
        <v>1</v>
      </c>
      <c r="AU1057" s="72" t="s">
        <v>195</v>
      </c>
      <c r="AV1057" s="72" t="s">
        <v>194</v>
      </c>
      <c r="AY1057" s="72" t="s">
        <v>191</v>
      </c>
      <c r="AZ1057">
        <v>653</v>
      </c>
      <c r="BA1057" s="72" t="s">
        <v>93</v>
      </c>
      <c r="BB1057" s="72" t="s">
        <v>194</v>
      </c>
      <c r="BD1057" s="72" t="s">
        <v>191</v>
      </c>
      <c r="BE1057" s="73">
        <v>0.25</v>
      </c>
      <c r="BF1057" s="72" t="s">
        <v>191</v>
      </c>
      <c r="BG1057" s="72" t="s">
        <v>196</v>
      </c>
      <c r="BH1057" s="72" t="s">
        <v>176</v>
      </c>
      <c r="BI1057" s="81" t="str">
        <f t="shared" si="67"/>
        <v xml:space="preserve">Turbidity </v>
      </c>
      <c r="BJ1057" s="72" t="s">
        <v>191</v>
      </c>
      <c r="BN1057">
        <v>72</v>
      </c>
      <c r="BO1057">
        <v>24</v>
      </c>
      <c r="BP1057" s="72" t="s">
        <v>194</v>
      </c>
      <c r="BR1057" s="72" t="s">
        <v>194</v>
      </c>
      <c r="BT1057">
        <v>20</v>
      </c>
      <c r="BU1057">
        <v>2</v>
      </c>
      <c r="BV1057" s="72" t="s">
        <v>191</v>
      </c>
      <c r="BW1057" s="72" t="s">
        <v>197</v>
      </c>
      <c r="BX1057" t="s">
        <v>9869</v>
      </c>
    </row>
    <row r="1058" spans="1:76" x14ac:dyDescent="0.45">
      <c r="A1058" t="s">
        <v>9870</v>
      </c>
      <c r="B1058" t="s">
        <v>176</v>
      </c>
      <c r="C1058" t="s">
        <v>265</v>
      </c>
      <c r="D1058" t="s">
        <v>9871</v>
      </c>
      <c r="E1058" t="s">
        <v>9872</v>
      </c>
      <c r="F1058" t="s">
        <v>1938</v>
      </c>
      <c r="G1058">
        <v>9</v>
      </c>
      <c r="H1058" s="72" t="s">
        <v>9799</v>
      </c>
      <c r="I1058" s="72" t="s">
        <v>182</v>
      </c>
      <c r="J1058" s="72" t="s">
        <v>183</v>
      </c>
      <c r="K1058" s="72" t="s">
        <v>8280</v>
      </c>
      <c r="L1058" s="72" t="s">
        <v>8292</v>
      </c>
      <c r="M1058" s="72" t="s">
        <v>8292</v>
      </c>
      <c r="N1058" s="72"/>
      <c r="O1058" s="72"/>
      <c r="P1058" s="72" t="s">
        <v>9873</v>
      </c>
      <c r="Q1058" s="72" t="s">
        <v>9874</v>
      </c>
      <c r="R1058" s="72" t="s">
        <v>1777</v>
      </c>
      <c r="S1058" s="72" t="s">
        <v>9875</v>
      </c>
      <c r="T1058" s="72" t="s">
        <v>9876</v>
      </c>
      <c r="U1058" s="72" t="s">
        <v>478</v>
      </c>
      <c r="V1058" s="72" t="s">
        <v>176</v>
      </c>
      <c r="W1058">
        <v>60</v>
      </c>
      <c r="X1058">
        <v>60</v>
      </c>
      <c r="Y1058">
        <v>0</v>
      </c>
      <c r="Z1058">
        <v>1500</v>
      </c>
      <c r="AA1058">
        <v>300</v>
      </c>
      <c r="AB1058">
        <v>0</v>
      </c>
      <c r="AC1058" s="72" t="s">
        <v>191</v>
      </c>
      <c r="AD1058" s="72" t="s">
        <v>192</v>
      </c>
      <c r="AE1058" s="72" t="s">
        <v>176</v>
      </c>
      <c r="AF1058" s="81" t="str">
        <f t="shared" si="64"/>
        <v>Afridev Handpump</v>
      </c>
      <c r="AG1058" s="72" t="s">
        <v>193</v>
      </c>
      <c r="AH1058" s="72" t="s">
        <v>191</v>
      </c>
      <c r="AI1058" s="72" t="s">
        <v>16432</v>
      </c>
      <c r="AL1058" t="str">
        <f t="shared" si="65"/>
        <v>Protected</v>
      </c>
      <c r="AM1058">
        <v>2000</v>
      </c>
      <c r="AN1058" s="72" t="s">
        <v>191</v>
      </c>
      <c r="AQ1058" t="str">
        <f t="shared" si="66"/>
        <v xml:space="preserve">Normal </v>
      </c>
      <c r="AR1058" s="72" t="s">
        <v>191</v>
      </c>
      <c r="AS1058">
        <v>1</v>
      </c>
      <c r="AT1058">
        <v>60</v>
      </c>
      <c r="AU1058" s="72" t="s">
        <v>195</v>
      </c>
      <c r="AV1058" s="72" t="s">
        <v>194</v>
      </c>
      <c r="AY1058" s="72" t="s">
        <v>191</v>
      </c>
      <c r="AZ1058">
        <v>654</v>
      </c>
      <c r="BA1058" s="72" t="s">
        <v>93</v>
      </c>
      <c r="BB1058" s="72" t="s">
        <v>194</v>
      </c>
      <c r="BD1058" s="72" t="s">
        <v>191</v>
      </c>
      <c r="BE1058" s="73">
        <v>0.47</v>
      </c>
      <c r="BF1058" s="72" t="s">
        <v>191</v>
      </c>
      <c r="BG1058" s="72" t="s">
        <v>196</v>
      </c>
      <c r="BH1058" s="72" t="s">
        <v>176</v>
      </c>
      <c r="BI1058" s="81" t="str">
        <f t="shared" si="67"/>
        <v xml:space="preserve">Turbidity </v>
      </c>
      <c r="BJ1058" s="72" t="s">
        <v>191</v>
      </c>
      <c r="BN1058">
        <v>59</v>
      </c>
      <c r="BO1058">
        <v>24</v>
      </c>
      <c r="BP1058" s="72" t="s">
        <v>194</v>
      </c>
      <c r="BR1058" s="72" t="s">
        <v>194</v>
      </c>
      <c r="BT1058">
        <v>20</v>
      </c>
      <c r="BU1058">
        <v>2</v>
      </c>
      <c r="BV1058" s="72" t="s">
        <v>191</v>
      </c>
      <c r="BW1058" s="72" t="s">
        <v>197</v>
      </c>
      <c r="BX1058" t="s">
        <v>9877</v>
      </c>
    </row>
    <row r="1059" spans="1:76" x14ac:dyDescent="0.45">
      <c r="A1059" t="s">
        <v>9878</v>
      </c>
      <c r="B1059" t="s">
        <v>176</v>
      </c>
      <c r="C1059" t="s">
        <v>177</v>
      </c>
      <c r="D1059" t="s">
        <v>9879</v>
      </c>
      <c r="E1059" t="s">
        <v>9880</v>
      </c>
      <c r="F1059" t="s">
        <v>9881</v>
      </c>
      <c r="G1059">
        <v>9</v>
      </c>
      <c r="H1059" s="72" t="s">
        <v>9799</v>
      </c>
      <c r="I1059" s="72" t="s">
        <v>182</v>
      </c>
      <c r="J1059" s="72" t="s">
        <v>183</v>
      </c>
      <c r="K1059" s="72" t="s">
        <v>8280</v>
      </c>
      <c r="L1059" s="72" t="s">
        <v>4842</v>
      </c>
      <c r="M1059" s="72" t="s">
        <v>9364</v>
      </c>
      <c r="N1059" s="72"/>
      <c r="O1059" s="72"/>
      <c r="P1059" s="72" t="s">
        <v>9882</v>
      </c>
      <c r="Q1059" s="72" t="s">
        <v>9883</v>
      </c>
      <c r="R1059" s="72" t="s">
        <v>1407</v>
      </c>
      <c r="S1059" s="72" t="s">
        <v>9884</v>
      </c>
      <c r="T1059" s="72" t="s">
        <v>9885</v>
      </c>
      <c r="U1059" s="72" t="s">
        <v>251</v>
      </c>
      <c r="V1059" s="72" t="s">
        <v>176</v>
      </c>
      <c r="W1059">
        <v>120</v>
      </c>
      <c r="X1059">
        <v>120</v>
      </c>
      <c r="Y1059">
        <v>0</v>
      </c>
      <c r="Z1059">
        <v>40</v>
      </c>
      <c r="AA1059">
        <v>200</v>
      </c>
      <c r="AB1059">
        <v>0</v>
      </c>
      <c r="AC1059" s="72" t="s">
        <v>191</v>
      </c>
      <c r="AD1059" s="72" t="s">
        <v>192</v>
      </c>
      <c r="AE1059" s="72" t="s">
        <v>176</v>
      </c>
      <c r="AF1059" s="81" t="str">
        <f t="shared" si="64"/>
        <v>Afridev Handpump</v>
      </c>
      <c r="AG1059" s="72" t="s">
        <v>193</v>
      </c>
      <c r="AH1059" s="72" t="s">
        <v>191</v>
      </c>
      <c r="AI1059" s="72" t="s">
        <v>16432</v>
      </c>
      <c r="AL1059" t="str">
        <f t="shared" si="65"/>
        <v>Protected</v>
      </c>
      <c r="AM1059">
        <v>2007</v>
      </c>
      <c r="AN1059" s="72" t="s">
        <v>191</v>
      </c>
      <c r="AQ1059" t="str">
        <f t="shared" si="66"/>
        <v xml:space="preserve">Normal </v>
      </c>
      <c r="AR1059" s="72" t="s">
        <v>194</v>
      </c>
      <c r="AU1059" s="72" t="s">
        <v>195</v>
      </c>
      <c r="AV1059" s="72" t="s">
        <v>194</v>
      </c>
      <c r="AY1059" s="72" t="s">
        <v>191</v>
      </c>
      <c r="AZ1059">
        <v>473</v>
      </c>
      <c r="BA1059" s="72" t="s">
        <v>93</v>
      </c>
      <c r="BB1059" s="72" t="s">
        <v>194</v>
      </c>
      <c r="BD1059" s="72" t="s">
        <v>191</v>
      </c>
      <c r="BE1059" s="73">
        <v>0.25</v>
      </c>
      <c r="BF1059" s="72" t="s">
        <v>191</v>
      </c>
      <c r="BG1059" s="72" t="s">
        <v>196</v>
      </c>
      <c r="BH1059" s="72" t="s">
        <v>176</v>
      </c>
      <c r="BI1059" s="81" t="str">
        <f t="shared" si="67"/>
        <v xml:space="preserve">Turbidity </v>
      </c>
      <c r="BJ1059" s="72" t="s">
        <v>191</v>
      </c>
      <c r="BN1059">
        <v>78</v>
      </c>
      <c r="BO1059">
        <v>24</v>
      </c>
      <c r="BP1059" s="72" t="s">
        <v>194</v>
      </c>
      <c r="BR1059" s="72" t="s">
        <v>194</v>
      </c>
      <c r="BT1059">
        <v>40</v>
      </c>
      <c r="BU1059">
        <v>5</v>
      </c>
      <c r="BV1059" s="72" t="s">
        <v>191</v>
      </c>
      <c r="BW1059" s="72" t="s">
        <v>197</v>
      </c>
      <c r="BX1059" t="s">
        <v>9886</v>
      </c>
    </row>
    <row r="1060" spans="1:76" x14ac:dyDescent="0.45">
      <c r="A1060" t="s">
        <v>9887</v>
      </c>
      <c r="B1060" t="s">
        <v>176</v>
      </c>
      <c r="C1060" t="s">
        <v>216</v>
      </c>
      <c r="D1060" t="s">
        <v>9888</v>
      </c>
      <c r="E1060" t="s">
        <v>9889</v>
      </c>
      <c r="F1060" t="s">
        <v>2937</v>
      </c>
      <c r="G1060">
        <v>9</v>
      </c>
      <c r="H1060" s="72" t="s">
        <v>9890</v>
      </c>
      <c r="I1060" s="72" t="s">
        <v>182</v>
      </c>
      <c r="J1060" s="72" t="s">
        <v>183</v>
      </c>
      <c r="K1060" s="72" t="s">
        <v>825</v>
      </c>
      <c r="L1060" s="72" t="s">
        <v>9200</v>
      </c>
      <c r="M1060" s="72" t="s">
        <v>9891</v>
      </c>
      <c r="N1060" s="72"/>
      <c r="O1060" s="72"/>
      <c r="P1060" s="72" t="s">
        <v>9892</v>
      </c>
      <c r="Q1060" s="72" t="s">
        <v>9893</v>
      </c>
      <c r="R1060" s="72" t="s">
        <v>3259</v>
      </c>
      <c r="S1060" s="72" t="s">
        <v>9894</v>
      </c>
      <c r="T1060" s="72" t="s">
        <v>9895</v>
      </c>
      <c r="U1060" s="72" t="s">
        <v>176</v>
      </c>
      <c r="V1060" s="72"/>
      <c r="W1060">
        <v>230</v>
      </c>
      <c r="X1060">
        <v>3</v>
      </c>
      <c r="Y1060">
        <v>227</v>
      </c>
      <c r="Z1060">
        <v>1135</v>
      </c>
      <c r="AA1060">
        <v>15</v>
      </c>
      <c r="AB1060">
        <v>1135</v>
      </c>
      <c r="AC1060" s="72" t="s">
        <v>194</v>
      </c>
      <c r="AF1060" s="81" t="str">
        <f t="shared" si="64"/>
        <v/>
      </c>
      <c r="AJ1060" s="72" t="s">
        <v>867</v>
      </c>
      <c r="AK1060" s="72" t="s">
        <v>176</v>
      </c>
      <c r="AL1060" t="str">
        <f t="shared" si="65"/>
        <v>Unprotected well</v>
      </c>
      <c r="AQ1060" t="str">
        <f t="shared" si="66"/>
        <v xml:space="preserve"> </v>
      </c>
      <c r="BE1060"/>
      <c r="BI1060" s="81" t="str">
        <f t="shared" si="67"/>
        <v xml:space="preserve"> </v>
      </c>
      <c r="BX1060" t="s">
        <v>9896</v>
      </c>
    </row>
    <row r="1061" spans="1:76" x14ac:dyDescent="0.45">
      <c r="A1061" t="s">
        <v>9897</v>
      </c>
      <c r="B1061" t="s">
        <v>176</v>
      </c>
      <c r="C1061" t="s">
        <v>339</v>
      </c>
      <c r="D1061" t="s">
        <v>9898</v>
      </c>
      <c r="E1061" t="s">
        <v>9899</v>
      </c>
      <c r="F1061" t="s">
        <v>6169</v>
      </c>
      <c r="G1061">
        <v>9</v>
      </c>
      <c r="H1061" s="72" t="s">
        <v>9890</v>
      </c>
      <c r="I1061" s="72" t="s">
        <v>182</v>
      </c>
      <c r="J1061" s="72" t="s">
        <v>183</v>
      </c>
      <c r="K1061" s="72" t="s">
        <v>4732</v>
      </c>
      <c r="L1061" s="72" t="s">
        <v>9900</v>
      </c>
      <c r="M1061" s="72" t="s">
        <v>9901</v>
      </c>
      <c r="N1061" s="72"/>
      <c r="O1061" s="72"/>
      <c r="P1061" s="72" t="s">
        <v>9902</v>
      </c>
      <c r="Q1061" s="72" t="s">
        <v>9903</v>
      </c>
      <c r="R1061" s="72" t="s">
        <v>5002</v>
      </c>
      <c r="S1061" s="72" t="s">
        <v>9904</v>
      </c>
      <c r="T1061" s="72" t="s">
        <v>9901</v>
      </c>
      <c r="U1061" s="72" t="s">
        <v>251</v>
      </c>
      <c r="V1061" s="72" t="s">
        <v>176</v>
      </c>
      <c r="W1061">
        <v>90</v>
      </c>
      <c r="X1061">
        <v>90</v>
      </c>
      <c r="Y1061">
        <v>0</v>
      </c>
      <c r="Z1061">
        <v>450</v>
      </c>
      <c r="AA1061">
        <v>450</v>
      </c>
      <c r="AB1061">
        <v>0</v>
      </c>
      <c r="AC1061" s="72" t="s">
        <v>191</v>
      </c>
      <c r="AD1061" s="72" t="s">
        <v>192</v>
      </c>
      <c r="AE1061" s="72" t="s">
        <v>176</v>
      </c>
      <c r="AF1061" s="81" t="str">
        <f t="shared" si="64"/>
        <v>Afridev Handpump</v>
      </c>
      <c r="AG1061" s="72" t="s">
        <v>193</v>
      </c>
      <c r="AH1061" s="72" t="s">
        <v>191</v>
      </c>
      <c r="AI1061" s="72" t="s">
        <v>16432</v>
      </c>
      <c r="AL1061" t="str">
        <f t="shared" si="65"/>
        <v>Protected</v>
      </c>
      <c r="AM1061">
        <v>2002</v>
      </c>
      <c r="AN1061" s="72" t="s">
        <v>191</v>
      </c>
      <c r="AQ1061" t="str">
        <f t="shared" si="66"/>
        <v xml:space="preserve">Normal </v>
      </c>
      <c r="AR1061" s="72" t="s">
        <v>191</v>
      </c>
      <c r="AS1061">
        <v>2</v>
      </c>
      <c r="AT1061">
        <v>1</v>
      </c>
      <c r="AU1061" s="72" t="s">
        <v>195</v>
      </c>
      <c r="AV1061" s="72" t="s">
        <v>194</v>
      </c>
      <c r="AY1061" s="72" t="s">
        <v>191</v>
      </c>
      <c r="AZ1061">
        <v>1461</v>
      </c>
      <c r="BA1061" s="72" t="s">
        <v>93</v>
      </c>
      <c r="BB1061" s="72" t="s">
        <v>194</v>
      </c>
      <c r="BD1061" s="72" t="s">
        <v>191</v>
      </c>
      <c r="BE1061" s="73">
        <v>0.02</v>
      </c>
      <c r="BF1061" s="72" t="s">
        <v>191</v>
      </c>
      <c r="BG1061" s="72" t="s">
        <v>196</v>
      </c>
      <c r="BH1061" s="72" t="s">
        <v>176</v>
      </c>
      <c r="BI1061" s="81" t="str">
        <f t="shared" si="67"/>
        <v xml:space="preserve">Turbidity </v>
      </c>
      <c r="BJ1061" s="72" t="s">
        <v>191</v>
      </c>
      <c r="BN1061">
        <v>70</v>
      </c>
      <c r="BO1061">
        <v>24</v>
      </c>
      <c r="BP1061" s="72" t="s">
        <v>194</v>
      </c>
      <c r="BR1061" s="72" t="s">
        <v>194</v>
      </c>
      <c r="BT1061">
        <v>40</v>
      </c>
      <c r="BU1061">
        <v>2</v>
      </c>
      <c r="BV1061" s="72" t="s">
        <v>191</v>
      </c>
      <c r="BW1061" s="72" t="s">
        <v>197</v>
      </c>
      <c r="BX1061" t="s">
        <v>9905</v>
      </c>
    </row>
    <row r="1062" spans="1:76" x14ac:dyDescent="0.45">
      <c r="A1062" t="s">
        <v>9906</v>
      </c>
      <c r="B1062" t="s">
        <v>176</v>
      </c>
      <c r="C1062" t="s">
        <v>265</v>
      </c>
      <c r="D1062" t="s">
        <v>9907</v>
      </c>
      <c r="E1062" t="s">
        <v>9908</v>
      </c>
      <c r="F1062" t="s">
        <v>9909</v>
      </c>
      <c r="G1062">
        <v>9</v>
      </c>
      <c r="H1062" s="72" t="s">
        <v>9890</v>
      </c>
      <c r="I1062" s="72" t="s">
        <v>182</v>
      </c>
      <c r="J1062" s="72" t="s">
        <v>183</v>
      </c>
      <c r="K1062" s="72" t="s">
        <v>8280</v>
      </c>
      <c r="L1062" s="72" t="s">
        <v>8281</v>
      </c>
      <c r="M1062" s="72" t="s">
        <v>6620</v>
      </c>
      <c r="N1062" s="72"/>
      <c r="O1062" s="72"/>
      <c r="P1062" s="72" t="s">
        <v>9910</v>
      </c>
      <c r="Q1062" s="72" t="s">
        <v>9911</v>
      </c>
      <c r="R1062" s="72" t="s">
        <v>680</v>
      </c>
      <c r="S1062" s="72" t="s">
        <v>9912</v>
      </c>
      <c r="T1062" s="72" t="s">
        <v>9913</v>
      </c>
      <c r="U1062" s="72" t="s">
        <v>251</v>
      </c>
      <c r="V1062" s="72" t="s">
        <v>176</v>
      </c>
      <c r="W1062">
        <v>113</v>
      </c>
      <c r="X1062">
        <v>113</v>
      </c>
      <c r="Y1062">
        <v>0</v>
      </c>
      <c r="Z1062">
        <v>575</v>
      </c>
      <c r="AA1062">
        <v>565</v>
      </c>
      <c r="AB1062">
        <v>0</v>
      </c>
      <c r="AC1062" s="72" t="s">
        <v>191</v>
      </c>
      <c r="AD1062" s="72" t="s">
        <v>192</v>
      </c>
      <c r="AE1062" s="72" t="s">
        <v>176</v>
      </c>
      <c r="AF1062" s="81" t="str">
        <f t="shared" si="64"/>
        <v>Afridev Handpump</v>
      </c>
      <c r="AG1062" s="72" t="s">
        <v>193</v>
      </c>
      <c r="AH1062" s="72" t="s">
        <v>191</v>
      </c>
      <c r="AI1062" s="72" t="s">
        <v>16432</v>
      </c>
      <c r="AL1062" t="str">
        <f t="shared" si="65"/>
        <v>Protected</v>
      </c>
      <c r="AM1062">
        <v>1994</v>
      </c>
      <c r="AN1062" s="72" t="s">
        <v>191</v>
      </c>
      <c r="AQ1062" t="str">
        <f t="shared" si="66"/>
        <v xml:space="preserve">Poor </v>
      </c>
      <c r="AR1062" s="72" t="s">
        <v>191</v>
      </c>
      <c r="AS1062">
        <v>2</v>
      </c>
      <c r="AT1062">
        <v>7</v>
      </c>
      <c r="AU1062" s="72" t="s">
        <v>195</v>
      </c>
      <c r="AV1062" s="72" t="s">
        <v>194</v>
      </c>
      <c r="AY1062" s="72" t="s">
        <v>191</v>
      </c>
      <c r="AZ1062">
        <v>655</v>
      </c>
      <c r="BA1062" s="72" t="s">
        <v>93</v>
      </c>
      <c r="BB1062" s="72" t="s">
        <v>194</v>
      </c>
      <c r="BD1062" s="72" t="s">
        <v>191</v>
      </c>
      <c r="BE1062" s="73">
        <v>0.17</v>
      </c>
      <c r="BF1062" s="72" t="s">
        <v>191</v>
      </c>
      <c r="BG1062" s="72" t="s">
        <v>196</v>
      </c>
      <c r="BH1062" s="72" t="s">
        <v>176</v>
      </c>
      <c r="BI1062" s="81" t="str">
        <f t="shared" si="67"/>
        <v xml:space="preserve">Turbidity </v>
      </c>
      <c r="BJ1062" s="72" t="s">
        <v>191</v>
      </c>
      <c r="BN1062">
        <v>87</v>
      </c>
      <c r="BO1062">
        <v>24</v>
      </c>
      <c r="BP1062" s="72" t="s">
        <v>194</v>
      </c>
      <c r="BR1062" s="72" t="s">
        <v>194</v>
      </c>
      <c r="BT1062">
        <v>20</v>
      </c>
      <c r="BU1062">
        <v>2</v>
      </c>
      <c r="BV1062" s="72" t="s">
        <v>191</v>
      </c>
      <c r="BW1062" s="72" t="s">
        <v>227</v>
      </c>
      <c r="BX1062" t="s">
        <v>9914</v>
      </c>
    </row>
    <row r="1063" spans="1:76" x14ac:dyDescent="0.45">
      <c r="A1063" t="s">
        <v>9915</v>
      </c>
      <c r="B1063" t="s">
        <v>176</v>
      </c>
      <c r="C1063" t="s">
        <v>216</v>
      </c>
      <c r="D1063" t="s">
        <v>9916</v>
      </c>
      <c r="E1063" t="s">
        <v>9917</v>
      </c>
      <c r="F1063" t="s">
        <v>9918</v>
      </c>
      <c r="G1063">
        <v>9</v>
      </c>
      <c r="H1063" s="72" t="s">
        <v>9890</v>
      </c>
      <c r="I1063" s="72" t="s">
        <v>182</v>
      </c>
      <c r="J1063" s="72" t="s">
        <v>183</v>
      </c>
      <c r="K1063" s="72" t="s">
        <v>825</v>
      </c>
      <c r="L1063" s="72" t="s">
        <v>9200</v>
      </c>
      <c r="M1063" s="72" t="s">
        <v>9919</v>
      </c>
      <c r="N1063" s="72"/>
      <c r="O1063" s="72"/>
      <c r="P1063" s="72" t="s">
        <v>9920</v>
      </c>
      <c r="Q1063" s="72" t="s">
        <v>9921</v>
      </c>
      <c r="R1063" s="72" t="s">
        <v>3329</v>
      </c>
      <c r="S1063" s="72" t="s">
        <v>9922</v>
      </c>
      <c r="T1063" s="72" t="s">
        <v>9923</v>
      </c>
      <c r="U1063" s="72" t="s">
        <v>190</v>
      </c>
      <c r="V1063" s="72" t="s">
        <v>176</v>
      </c>
      <c r="W1063">
        <v>64</v>
      </c>
      <c r="X1063">
        <v>64</v>
      </c>
      <c r="Y1063">
        <v>0</v>
      </c>
      <c r="Z1063">
        <v>400</v>
      </c>
      <c r="AA1063">
        <v>400</v>
      </c>
      <c r="AB1063">
        <v>0</v>
      </c>
      <c r="AC1063" s="72" t="s">
        <v>191</v>
      </c>
      <c r="AD1063" s="72" t="s">
        <v>192</v>
      </c>
      <c r="AE1063" s="72" t="s">
        <v>176</v>
      </c>
      <c r="AF1063" s="81" t="str">
        <f t="shared" si="64"/>
        <v>Afridev Handpump</v>
      </c>
      <c r="AG1063" s="72" t="s">
        <v>193</v>
      </c>
      <c r="AH1063" s="72" t="s">
        <v>191</v>
      </c>
      <c r="AI1063" s="72" t="s">
        <v>16432</v>
      </c>
      <c r="AL1063" t="str">
        <f t="shared" si="65"/>
        <v>Protected</v>
      </c>
      <c r="AM1063">
        <v>2007</v>
      </c>
      <c r="AN1063" s="72" t="s">
        <v>191</v>
      </c>
      <c r="AQ1063" t="str">
        <f t="shared" si="66"/>
        <v xml:space="preserve">Normal </v>
      </c>
      <c r="AR1063" s="72" t="s">
        <v>191</v>
      </c>
      <c r="AS1063">
        <v>3</v>
      </c>
      <c r="AT1063">
        <v>30</v>
      </c>
      <c r="AU1063" s="72" t="s">
        <v>195</v>
      </c>
      <c r="AV1063" s="72" t="s">
        <v>194</v>
      </c>
      <c r="AY1063" s="72" t="s">
        <v>191</v>
      </c>
      <c r="AZ1063">
        <v>964</v>
      </c>
      <c r="BA1063" s="72" t="s">
        <v>93</v>
      </c>
      <c r="BB1063" s="72" t="s">
        <v>194</v>
      </c>
      <c r="BD1063" s="72" t="s">
        <v>191</v>
      </c>
      <c r="BE1063" s="73">
        <v>0.42</v>
      </c>
      <c r="BF1063" s="72" t="s">
        <v>191</v>
      </c>
      <c r="BG1063" s="72" t="s">
        <v>196</v>
      </c>
      <c r="BH1063" s="72" t="s">
        <v>176</v>
      </c>
      <c r="BI1063" s="81" t="str">
        <f t="shared" si="67"/>
        <v xml:space="preserve">Turbidity </v>
      </c>
      <c r="BJ1063" s="72" t="s">
        <v>191</v>
      </c>
      <c r="BN1063">
        <v>90</v>
      </c>
      <c r="BO1063">
        <v>24</v>
      </c>
      <c r="BP1063" s="72" t="s">
        <v>194</v>
      </c>
      <c r="BR1063" s="72" t="s">
        <v>194</v>
      </c>
      <c r="BT1063">
        <v>20</v>
      </c>
      <c r="BU1063">
        <v>7</v>
      </c>
      <c r="BV1063" s="72" t="s">
        <v>191</v>
      </c>
      <c r="BW1063" s="72" t="s">
        <v>197</v>
      </c>
      <c r="BX1063" t="s">
        <v>9924</v>
      </c>
    </row>
    <row r="1064" spans="1:76" x14ac:dyDescent="0.45">
      <c r="A1064" t="s">
        <v>9925</v>
      </c>
      <c r="B1064" t="s">
        <v>176</v>
      </c>
      <c r="C1064" t="s">
        <v>339</v>
      </c>
      <c r="D1064" t="s">
        <v>9926</v>
      </c>
      <c r="E1064" t="s">
        <v>9927</v>
      </c>
      <c r="F1064" t="s">
        <v>9881</v>
      </c>
      <c r="G1064">
        <v>9</v>
      </c>
      <c r="H1064" s="72" t="s">
        <v>9890</v>
      </c>
      <c r="I1064" s="72" t="s">
        <v>182</v>
      </c>
      <c r="J1064" s="72" t="s">
        <v>183</v>
      </c>
      <c r="K1064" s="72" t="s">
        <v>4732</v>
      </c>
      <c r="L1064" s="72" t="s">
        <v>9900</v>
      </c>
      <c r="M1064" s="72" t="s">
        <v>9901</v>
      </c>
      <c r="N1064" s="72"/>
      <c r="O1064" s="72"/>
      <c r="P1064" s="72" t="s">
        <v>9928</v>
      </c>
      <c r="Q1064" s="72" t="s">
        <v>9929</v>
      </c>
      <c r="R1064" s="72" t="s">
        <v>4768</v>
      </c>
      <c r="S1064" s="72" t="s">
        <v>9930</v>
      </c>
      <c r="T1064" s="72" t="s">
        <v>3511</v>
      </c>
      <c r="U1064" s="72" t="s">
        <v>226</v>
      </c>
      <c r="V1064" s="72" t="s">
        <v>176</v>
      </c>
      <c r="W1064">
        <v>70</v>
      </c>
      <c r="X1064">
        <v>70</v>
      </c>
      <c r="Y1064">
        <v>0</v>
      </c>
      <c r="Z1064">
        <v>350</v>
      </c>
      <c r="AA1064">
        <v>350</v>
      </c>
      <c r="AB1064">
        <v>0</v>
      </c>
      <c r="AC1064" s="72" t="s">
        <v>191</v>
      </c>
      <c r="AD1064" s="72" t="s">
        <v>192</v>
      </c>
      <c r="AE1064" s="72" t="s">
        <v>176</v>
      </c>
      <c r="AF1064" s="81" t="str">
        <f t="shared" si="64"/>
        <v>Afridev Handpump</v>
      </c>
      <c r="AG1064" s="72" t="s">
        <v>193</v>
      </c>
      <c r="AH1064" s="72" t="s">
        <v>191</v>
      </c>
      <c r="AI1064" s="72" t="s">
        <v>16432</v>
      </c>
      <c r="AL1064" t="str">
        <f t="shared" si="65"/>
        <v>Protected</v>
      </c>
      <c r="AM1064">
        <v>1994</v>
      </c>
      <c r="AN1064" s="72" t="s">
        <v>191</v>
      </c>
      <c r="AQ1064" t="str">
        <f t="shared" si="66"/>
        <v xml:space="preserve">Poor </v>
      </c>
      <c r="AR1064" s="72" t="s">
        <v>191</v>
      </c>
      <c r="AS1064">
        <v>2</v>
      </c>
      <c r="AT1064">
        <v>7</v>
      </c>
      <c r="AU1064" s="72" t="s">
        <v>195</v>
      </c>
      <c r="AV1064" s="72" t="s">
        <v>194</v>
      </c>
      <c r="AY1064" s="72" t="s">
        <v>191</v>
      </c>
      <c r="AZ1064">
        <v>1462</v>
      </c>
      <c r="BA1064" s="72" t="s">
        <v>213</v>
      </c>
      <c r="BB1064" s="72" t="s">
        <v>194</v>
      </c>
      <c r="BD1064" s="72" t="s">
        <v>191</v>
      </c>
      <c r="BE1064" s="73">
        <v>0.37</v>
      </c>
      <c r="BF1064" s="72" t="s">
        <v>191</v>
      </c>
      <c r="BG1064" s="72" t="s">
        <v>196</v>
      </c>
      <c r="BH1064" s="72" t="s">
        <v>176</v>
      </c>
      <c r="BI1064" s="81" t="str">
        <f t="shared" si="67"/>
        <v xml:space="preserve">Turbidity </v>
      </c>
      <c r="BJ1064" s="72" t="s">
        <v>191</v>
      </c>
      <c r="BN1064">
        <v>79</v>
      </c>
      <c r="BO1064">
        <v>24</v>
      </c>
      <c r="BP1064" s="72" t="s">
        <v>194</v>
      </c>
      <c r="BR1064" s="72" t="s">
        <v>194</v>
      </c>
      <c r="BT1064">
        <v>40</v>
      </c>
      <c r="BU1064">
        <v>2</v>
      </c>
      <c r="BV1064" s="72" t="s">
        <v>191</v>
      </c>
      <c r="BW1064" s="72" t="s">
        <v>227</v>
      </c>
      <c r="BX1064" t="s">
        <v>9931</v>
      </c>
    </row>
    <row r="1065" spans="1:76" x14ac:dyDescent="0.45">
      <c r="A1065" t="s">
        <v>9932</v>
      </c>
      <c r="B1065" t="s">
        <v>176</v>
      </c>
      <c r="C1065" t="s">
        <v>265</v>
      </c>
      <c r="D1065" t="s">
        <v>9933</v>
      </c>
      <c r="E1065" t="s">
        <v>9934</v>
      </c>
      <c r="F1065" t="s">
        <v>5637</v>
      </c>
      <c r="G1065">
        <v>9</v>
      </c>
      <c r="H1065" s="72" t="s">
        <v>9890</v>
      </c>
      <c r="I1065" s="72" t="s">
        <v>182</v>
      </c>
      <c r="J1065" s="72" t="s">
        <v>183</v>
      </c>
      <c r="K1065" s="72" t="s">
        <v>8280</v>
      </c>
      <c r="L1065" s="72" t="s">
        <v>8281</v>
      </c>
      <c r="M1065" s="72" t="s">
        <v>6620</v>
      </c>
      <c r="N1065" s="72"/>
      <c r="O1065" s="72"/>
      <c r="P1065" s="72" t="s">
        <v>9935</v>
      </c>
      <c r="Q1065" s="72" t="s">
        <v>9936</v>
      </c>
      <c r="R1065" s="72" t="s">
        <v>3569</v>
      </c>
      <c r="S1065" s="72" t="s">
        <v>9937</v>
      </c>
      <c r="T1065" s="72" t="s">
        <v>9938</v>
      </c>
      <c r="U1065" s="72" t="s">
        <v>226</v>
      </c>
      <c r="V1065" s="72" t="s">
        <v>176</v>
      </c>
      <c r="W1065">
        <v>113</v>
      </c>
      <c r="X1065">
        <v>113</v>
      </c>
      <c r="Y1065">
        <v>0</v>
      </c>
      <c r="Z1065">
        <v>200</v>
      </c>
      <c r="AA1065">
        <v>575</v>
      </c>
      <c r="AB1065">
        <v>0</v>
      </c>
      <c r="AC1065" s="72" t="s">
        <v>191</v>
      </c>
      <c r="AD1065" s="72" t="s">
        <v>192</v>
      </c>
      <c r="AE1065" s="72" t="s">
        <v>176</v>
      </c>
      <c r="AF1065" s="81" t="str">
        <f t="shared" si="64"/>
        <v>Afridev Handpump</v>
      </c>
      <c r="AG1065" s="72" t="s">
        <v>193</v>
      </c>
      <c r="AH1065" s="72" t="s">
        <v>191</v>
      </c>
      <c r="AI1065" s="72" t="s">
        <v>16432</v>
      </c>
      <c r="AL1065" t="str">
        <f t="shared" si="65"/>
        <v>Protected</v>
      </c>
      <c r="AM1065">
        <v>2014</v>
      </c>
      <c r="AN1065" s="72" t="s">
        <v>191</v>
      </c>
      <c r="AQ1065" t="str">
        <f t="shared" si="66"/>
        <v xml:space="preserve">Poor </v>
      </c>
      <c r="AR1065" s="72" t="s">
        <v>191</v>
      </c>
      <c r="AS1065">
        <v>1</v>
      </c>
      <c r="AT1065">
        <v>3</v>
      </c>
      <c r="AU1065" s="72" t="s">
        <v>195</v>
      </c>
      <c r="AV1065" s="72" t="s">
        <v>194</v>
      </c>
      <c r="AY1065" s="72" t="s">
        <v>191</v>
      </c>
      <c r="AZ1065">
        <v>656</v>
      </c>
      <c r="BA1065" s="72" t="s">
        <v>93</v>
      </c>
      <c r="BB1065" s="72" t="s">
        <v>194</v>
      </c>
      <c r="BD1065" s="72" t="s">
        <v>191</v>
      </c>
      <c r="BE1065" s="73">
        <v>0.19</v>
      </c>
      <c r="BF1065" s="72" t="s">
        <v>191</v>
      </c>
      <c r="BG1065" s="72" t="s">
        <v>196</v>
      </c>
      <c r="BH1065" s="72" t="s">
        <v>176</v>
      </c>
      <c r="BI1065" s="81" t="str">
        <f t="shared" si="67"/>
        <v xml:space="preserve">Turbidity </v>
      </c>
      <c r="BJ1065" s="72" t="s">
        <v>191</v>
      </c>
      <c r="BN1065">
        <v>127</v>
      </c>
      <c r="BO1065">
        <v>24</v>
      </c>
      <c r="BP1065" s="72" t="s">
        <v>194</v>
      </c>
      <c r="BR1065" s="72" t="s">
        <v>194</v>
      </c>
      <c r="BT1065">
        <v>20</v>
      </c>
      <c r="BU1065">
        <v>2</v>
      </c>
      <c r="BV1065" s="72" t="s">
        <v>191</v>
      </c>
      <c r="BW1065" s="72" t="s">
        <v>227</v>
      </c>
      <c r="BX1065" t="s">
        <v>9939</v>
      </c>
    </row>
    <row r="1066" spans="1:76" x14ac:dyDescent="0.45">
      <c r="A1066" t="s">
        <v>9940</v>
      </c>
      <c r="B1066" t="s">
        <v>176</v>
      </c>
      <c r="C1066" t="s">
        <v>216</v>
      </c>
      <c r="D1066" t="s">
        <v>9941</v>
      </c>
      <c r="E1066" t="s">
        <v>9942</v>
      </c>
      <c r="F1066" t="s">
        <v>4911</v>
      </c>
      <c r="G1066">
        <v>9</v>
      </c>
      <c r="H1066" s="72" t="s">
        <v>9890</v>
      </c>
      <c r="I1066" s="72" t="s">
        <v>182</v>
      </c>
      <c r="J1066" s="72" t="s">
        <v>183</v>
      </c>
      <c r="K1066" s="72" t="s">
        <v>825</v>
      </c>
      <c r="L1066" s="72" t="s">
        <v>9200</v>
      </c>
      <c r="M1066" s="72" t="s">
        <v>9943</v>
      </c>
      <c r="N1066" s="72"/>
      <c r="O1066" s="72"/>
      <c r="P1066" s="72" t="s">
        <v>9944</v>
      </c>
      <c r="Q1066" s="72" t="s">
        <v>9945</v>
      </c>
      <c r="R1066" s="72" t="s">
        <v>2631</v>
      </c>
      <c r="S1066" s="72" t="s">
        <v>9946</v>
      </c>
      <c r="T1066" s="72" t="s">
        <v>9947</v>
      </c>
      <c r="U1066" s="72" t="s">
        <v>251</v>
      </c>
      <c r="V1066" s="72" t="s">
        <v>176</v>
      </c>
      <c r="W1066">
        <v>98</v>
      </c>
      <c r="X1066">
        <v>98</v>
      </c>
      <c r="Y1066">
        <v>0</v>
      </c>
      <c r="Z1066">
        <v>100</v>
      </c>
      <c r="AA1066">
        <v>500</v>
      </c>
      <c r="AB1066">
        <v>0</v>
      </c>
      <c r="AC1066" s="72" t="s">
        <v>191</v>
      </c>
      <c r="AD1066" s="72" t="s">
        <v>192</v>
      </c>
      <c r="AE1066" s="72" t="s">
        <v>176</v>
      </c>
      <c r="AF1066" s="81" t="str">
        <f t="shared" si="64"/>
        <v>Afridev Handpump</v>
      </c>
      <c r="AG1066" s="72" t="s">
        <v>193</v>
      </c>
      <c r="AH1066" s="72" t="s">
        <v>191</v>
      </c>
      <c r="AI1066" s="72" t="s">
        <v>16432</v>
      </c>
      <c r="AL1066" t="str">
        <f t="shared" si="65"/>
        <v>Protected</v>
      </c>
      <c r="AM1066">
        <v>2013</v>
      </c>
      <c r="AN1066" s="72" t="s">
        <v>191</v>
      </c>
      <c r="AQ1066" t="str">
        <f t="shared" si="66"/>
        <v xml:space="preserve">Normal </v>
      </c>
      <c r="AR1066" s="72" t="s">
        <v>191</v>
      </c>
      <c r="AS1066">
        <v>2</v>
      </c>
      <c r="AT1066">
        <v>3</v>
      </c>
      <c r="AU1066" s="72" t="s">
        <v>195</v>
      </c>
      <c r="AV1066" s="72" t="s">
        <v>194</v>
      </c>
      <c r="AY1066" s="72" t="s">
        <v>191</v>
      </c>
      <c r="AZ1066">
        <v>965</v>
      </c>
      <c r="BA1066" s="72" t="s">
        <v>93</v>
      </c>
      <c r="BB1066" s="72" t="s">
        <v>194</v>
      </c>
      <c r="BD1066" s="72" t="s">
        <v>191</v>
      </c>
      <c r="BE1066" s="73">
        <v>0.26</v>
      </c>
      <c r="BF1066" s="72" t="s">
        <v>191</v>
      </c>
      <c r="BG1066" s="72" t="s">
        <v>196</v>
      </c>
      <c r="BH1066" s="72" t="s">
        <v>176</v>
      </c>
      <c r="BI1066" s="81" t="str">
        <f t="shared" si="67"/>
        <v xml:space="preserve">Turbidity </v>
      </c>
      <c r="BJ1066" s="72" t="s">
        <v>191</v>
      </c>
      <c r="BN1066">
        <v>72</v>
      </c>
      <c r="BO1066">
        <v>24</v>
      </c>
      <c r="BP1066" s="72" t="s">
        <v>194</v>
      </c>
      <c r="BR1066" s="72" t="s">
        <v>194</v>
      </c>
      <c r="BT1066">
        <v>20</v>
      </c>
      <c r="BU1066">
        <v>7</v>
      </c>
      <c r="BV1066" s="72" t="s">
        <v>191</v>
      </c>
      <c r="BW1066" s="72" t="s">
        <v>197</v>
      </c>
      <c r="BX1066" t="s">
        <v>9948</v>
      </c>
    </row>
    <row r="1067" spans="1:76" x14ac:dyDescent="0.45">
      <c r="A1067" t="s">
        <v>9949</v>
      </c>
      <c r="B1067" t="s">
        <v>176</v>
      </c>
      <c r="C1067" t="s">
        <v>339</v>
      </c>
      <c r="D1067" t="s">
        <v>9950</v>
      </c>
      <c r="E1067" t="s">
        <v>9951</v>
      </c>
      <c r="F1067" t="s">
        <v>9952</v>
      </c>
      <c r="G1067">
        <v>9</v>
      </c>
      <c r="H1067" s="72" t="s">
        <v>9890</v>
      </c>
      <c r="I1067" s="72" t="s">
        <v>182</v>
      </c>
      <c r="J1067" s="72" t="s">
        <v>183</v>
      </c>
      <c r="K1067" s="72" t="s">
        <v>4732</v>
      </c>
      <c r="L1067" s="72" t="s">
        <v>9900</v>
      </c>
      <c r="M1067" s="72" t="s">
        <v>9900</v>
      </c>
      <c r="N1067" s="72"/>
      <c r="O1067" s="72"/>
      <c r="P1067" s="72" t="s">
        <v>9953</v>
      </c>
      <c r="Q1067" s="72" t="s">
        <v>9954</v>
      </c>
      <c r="R1067" s="72" t="s">
        <v>4714</v>
      </c>
      <c r="S1067" s="72" t="s">
        <v>9955</v>
      </c>
      <c r="T1067" s="72" t="s">
        <v>9956</v>
      </c>
      <c r="U1067" s="72" t="s">
        <v>251</v>
      </c>
      <c r="V1067" s="72" t="s">
        <v>176</v>
      </c>
      <c r="W1067">
        <v>100</v>
      </c>
      <c r="X1067">
        <v>100</v>
      </c>
      <c r="Y1067">
        <v>0</v>
      </c>
      <c r="Z1067">
        <v>500</v>
      </c>
      <c r="AA1067">
        <v>500</v>
      </c>
      <c r="AB1067">
        <v>0</v>
      </c>
      <c r="AC1067" s="72" t="s">
        <v>191</v>
      </c>
      <c r="AD1067" s="72" t="s">
        <v>192</v>
      </c>
      <c r="AE1067" s="72" t="s">
        <v>176</v>
      </c>
      <c r="AF1067" s="81" t="str">
        <f t="shared" si="64"/>
        <v>Afridev Handpump</v>
      </c>
      <c r="AG1067" s="72" t="s">
        <v>193</v>
      </c>
      <c r="AH1067" s="72" t="s">
        <v>191</v>
      </c>
      <c r="AI1067" s="72" t="s">
        <v>16432</v>
      </c>
      <c r="AL1067" t="str">
        <f t="shared" si="65"/>
        <v>Protected</v>
      </c>
      <c r="AM1067">
        <v>2016</v>
      </c>
      <c r="AN1067" s="72" t="s">
        <v>191</v>
      </c>
      <c r="AQ1067" t="str">
        <f t="shared" si="66"/>
        <v xml:space="preserve">Normal </v>
      </c>
      <c r="AR1067" s="72" t="s">
        <v>194</v>
      </c>
      <c r="AU1067" s="72" t="s">
        <v>195</v>
      </c>
      <c r="AV1067" s="72" t="s">
        <v>194</v>
      </c>
      <c r="AY1067" s="72" t="s">
        <v>191</v>
      </c>
      <c r="AZ1067">
        <v>1463</v>
      </c>
      <c r="BA1067" s="72" t="s">
        <v>93</v>
      </c>
      <c r="BB1067" s="72" t="s">
        <v>194</v>
      </c>
      <c r="BD1067" s="72" t="s">
        <v>191</v>
      </c>
      <c r="BE1067" s="73">
        <v>0.08</v>
      </c>
      <c r="BF1067" s="72" t="s">
        <v>191</v>
      </c>
      <c r="BG1067" s="72" t="s">
        <v>196</v>
      </c>
      <c r="BH1067" s="72" t="s">
        <v>176</v>
      </c>
      <c r="BI1067" s="81" t="str">
        <f t="shared" si="67"/>
        <v xml:space="preserve">Turbidity </v>
      </c>
      <c r="BJ1067" s="72" t="s">
        <v>191</v>
      </c>
      <c r="BN1067">
        <v>75</v>
      </c>
      <c r="BO1067">
        <v>24</v>
      </c>
      <c r="BP1067" s="72" t="s">
        <v>194</v>
      </c>
      <c r="BR1067" s="72" t="s">
        <v>194</v>
      </c>
      <c r="BT1067">
        <v>40</v>
      </c>
      <c r="BU1067">
        <v>4</v>
      </c>
      <c r="BV1067" s="72" t="s">
        <v>191</v>
      </c>
      <c r="BW1067" s="72" t="s">
        <v>197</v>
      </c>
      <c r="BX1067" t="s">
        <v>9957</v>
      </c>
    </row>
    <row r="1068" spans="1:76" x14ac:dyDescent="0.45">
      <c r="A1068" t="s">
        <v>9958</v>
      </c>
      <c r="B1068" t="s">
        <v>176</v>
      </c>
      <c r="C1068" t="s">
        <v>216</v>
      </c>
      <c r="D1068" t="s">
        <v>9959</v>
      </c>
      <c r="E1068" t="s">
        <v>9960</v>
      </c>
      <c r="F1068" t="s">
        <v>9961</v>
      </c>
      <c r="G1068">
        <v>9</v>
      </c>
      <c r="H1068" s="72" t="s">
        <v>9890</v>
      </c>
      <c r="I1068" s="72" t="s">
        <v>182</v>
      </c>
      <c r="J1068" s="72" t="s">
        <v>183</v>
      </c>
      <c r="K1068" s="72" t="s">
        <v>825</v>
      </c>
      <c r="L1068" s="72" t="s">
        <v>9200</v>
      </c>
      <c r="M1068" s="72" t="s">
        <v>9943</v>
      </c>
      <c r="N1068" s="72"/>
      <c r="O1068" s="72"/>
      <c r="P1068" s="72" t="s">
        <v>9962</v>
      </c>
      <c r="Q1068" s="72" t="s">
        <v>9963</v>
      </c>
      <c r="R1068" s="72" t="s">
        <v>223</v>
      </c>
      <c r="S1068" s="72" t="s">
        <v>9964</v>
      </c>
      <c r="T1068" s="72" t="s">
        <v>9943</v>
      </c>
      <c r="U1068" s="72" t="s">
        <v>251</v>
      </c>
      <c r="V1068" s="72" t="s">
        <v>176</v>
      </c>
      <c r="W1068">
        <v>98</v>
      </c>
      <c r="X1068">
        <v>98</v>
      </c>
      <c r="Y1068">
        <v>0</v>
      </c>
      <c r="Z1068">
        <v>50</v>
      </c>
      <c r="AA1068">
        <v>500</v>
      </c>
      <c r="AB1068">
        <v>0</v>
      </c>
      <c r="AC1068" s="72" t="s">
        <v>191</v>
      </c>
      <c r="AD1068" s="72" t="s">
        <v>192</v>
      </c>
      <c r="AE1068" s="72" t="s">
        <v>176</v>
      </c>
      <c r="AF1068" s="81" t="str">
        <f t="shared" si="64"/>
        <v>Afridev Handpump</v>
      </c>
      <c r="AG1068" s="72" t="s">
        <v>193</v>
      </c>
      <c r="AH1068" s="72" t="s">
        <v>191</v>
      </c>
      <c r="AI1068" s="72" t="s">
        <v>16432</v>
      </c>
      <c r="AL1068" t="str">
        <f t="shared" si="65"/>
        <v>Protected</v>
      </c>
      <c r="AM1068">
        <v>1997</v>
      </c>
      <c r="AN1068" s="72" t="s">
        <v>191</v>
      </c>
      <c r="AQ1068" t="str">
        <f t="shared" si="66"/>
        <v xml:space="preserve">Normal </v>
      </c>
      <c r="AR1068" s="72" t="s">
        <v>194</v>
      </c>
      <c r="AU1068" s="72" t="s">
        <v>195</v>
      </c>
      <c r="AV1068" s="72" t="s">
        <v>194</v>
      </c>
      <c r="AY1068" s="72" t="s">
        <v>191</v>
      </c>
      <c r="AZ1068">
        <v>966</v>
      </c>
      <c r="BA1068" s="72" t="s">
        <v>93</v>
      </c>
      <c r="BB1068" s="72" t="s">
        <v>194</v>
      </c>
      <c r="BD1068" s="72" t="s">
        <v>191</v>
      </c>
      <c r="BE1068" s="73">
        <v>0.44</v>
      </c>
      <c r="BF1068" s="72" t="s">
        <v>191</v>
      </c>
      <c r="BG1068" s="72" t="s">
        <v>196</v>
      </c>
      <c r="BH1068" s="72" t="s">
        <v>176</v>
      </c>
      <c r="BI1068" s="81" t="str">
        <f t="shared" si="67"/>
        <v xml:space="preserve">Turbidity </v>
      </c>
      <c r="BJ1068" s="72" t="s">
        <v>191</v>
      </c>
      <c r="BN1068">
        <v>69</v>
      </c>
      <c r="BO1068">
        <v>24</v>
      </c>
      <c r="BP1068" s="72" t="s">
        <v>194</v>
      </c>
      <c r="BR1068" s="72" t="s">
        <v>194</v>
      </c>
      <c r="BT1068">
        <v>20</v>
      </c>
      <c r="BU1068">
        <v>5</v>
      </c>
      <c r="BV1068" s="72" t="s">
        <v>191</v>
      </c>
      <c r="BW1068" s="72" t="s">
        <v>197</v>
      </c>
      <c r="BX1068" t="s">
        <v>9965</v>
      </c>
    </row>
    <row r="1069" spans="1:76" x14ac:dyDescent="0.45">
      <c r="A1069" t="s">
        <v>9966</v>
      </c>
      <c r="B1069" t="s">
        <v>176</v>
      </c>
      <c r="C1069" t="s">
        <v>880</v>
      </c>
      <c r="D1069" t="s">
        <v>9967</v>
      </c>
      <c r="E1069" t="s">
        <v>9968</v>
      </c>
      <c r="F1069" t="s">
        <v>2925</v>
      </c>
      <c r="G1069">
        <v>9</v>
      </c>
      <c r="H1069" s="72" t="s">
        <v>8842</v>
      </c>
      <c r="I1069" s="72" t="s">
        <v>182</v>
      </c>
      <c r="J1069" s="72" t="s">
        <v>183</v>
      </c>
      <c r="K1069" s="72" t="s">
        <v>4888</v>
      </c>
      <c r="L1069" s="72" t="s">
        <v>8978</v>
      </c>
      <c r="M1069" s="72" t="s">
        <v>9808</v>
      </c>
      <c r="N1069" s="72"/>
      <c r="O1069" s="72"/>
      <c r="P1069" s="72" t="s">
        <v>9969</v>
      </c>
      <c r="Q1069" s="72" t="s">
        <v>9970</v>
      </c>
      <c r="R1069" s="72" t="s">
        <v>3349</v>
      </c>
      <c r="S1069" s="72" t="s">
        <v>9971</v>
      </c>
      <c r="T1069" s="72" t="s">
        <v>888</v>
      </c>
      <c r="U1069" s="72" t="s">
        <v>176</v>
      </c>
      <c r="V1069" s="72" t="s">
        <v>1628</v>
      </c>
      <c r="W1069">
        <v>100</v>
      </c>
      <c r="X1069">
        <v>100</v>
      </c>
      <c r="Y1069">
        <v>0</v>
      </c>
      <c r="Z1069">
        <v>500</v>
      </c>
      <c r="AA1069">
        <v>500</v>
      </c>
      <c r="AB1069">
        <v>0</v>
      </c>
      <c r="AC1069" s="72" t="s">
        <v>191</v>
      </c>
      <c r="AD1069" s="72" t="s">
        <v>192</v>
      </c>
      <c r="AE1069" s="72" t="s">
        <v>176</v>
      </c>
      <c r="AF1069" s="81" t="str">
        <f t="shared" si="64"/>
        <v>Afridev Handpump</v>
      </c>
      <c r="AG1069" s="72" t="s">
        <v>193</v>
      </c>
      <c r="AH1069" s="72" t="s">
        <v>191</v>
      </c>
      <c r="AI1069" s="72" t="s">
        <v>16432</v>
      </c>
      <c r="AL1069" t="str">
        <f t="shared" si="65"/>
        <v>Protected</v>
      </c>
      <c r="AM1069">
        <v>1998</v>
      </c>
      <c r="AN1069" s="72" t="s">
        <v>191</v>
      </c>
      <c r="AQ1069" t="str">
        <f t="shared" si="66"/>
        <v xml:space="preserve">Poor </v>
      </c>
      <c r="AR1069" s="72" t="s">
        <v>191</v>
      </c>
      <c r="AS1069">
        <v>5</v>
      </c>
      <c r="AT1069">
        <v>5</v>
      </c>
      <c r="AU1069" s="72" t="s">
        <v>195</v>
      </c>
      <c r="AV1069" s="72" t="s">
        <v>194</v>
      </c>
      <c r="AY1069" s="72" t="s">
        <v>191</v>
      </c>
      <c r="AZ1069">
        <v>858</v>
      </c>
      <c r="BA1069" s="72" t="s">
        <v>93</v>
      </c>
      <c r="BB1069" s="72" t="s">
        <v>194</v>
      </c>
      <c r="BD1069" s="72" t="s">
        <v>191</v>
      </c>
      <c r="BE1069" s="73">
        <v>0.18</v>
      </c>
      <c r="BF1069" s="72" t="s">
        <v>191</v>
      </c>
      <c r="BG1069" s="72" t="s">
        <v>196</v>
      </c>
      <c r="BH1069" s="72" t="s">
        <v>176</v>
      </c>
      <c r="BI1069" s="81" t="str">
        <f t="shared" si="67"/>
        <v xml:space="preserve">Turbidity </v>
      </c>
      <c r="BJ1069" s="72" t="s">
        <v>191</v>
      </c>
      <c r="BN1069">
        <v>80</v>
      </c>
      <c r="BO1069">
        <v>24</v>
      </c>
      <c r="BP1069" s="72" t="s">
        <v>194</v>
      </c>
      <c r="BR1069" s="72" t="s">
        <v>194</v>
      </c>
      <c r="BT1069">
        <v>40</v>
      </c>
      <c r="BU1069">
        <v>5</v>
      </c>
      <c r="BV1069" s="72" t="s">
        <v>191</v>
      </c>
      <c r="BW1069" s="72" t="s">
        <v>227</v>
      </c>
      <c r="BX1069" t="s">
        <v>9972</v>
      </c>
    </row>
    <row r="1070" spans="1:76" x14ac:dyDescent="0.45">
      <c r="A1070" t="s">
        <v>9973</v>
      </c>
      <c r="B1070" t="s">
        <v>176</v>
      </c>
      <c r="C1070" t="s">
        <v>216</v>
      </c>
      <c r="D1070" t="s">
        <v>9974</v>
      </c>
      <c r="E1070" t="s">
        <v>9975</v>
      </c>
      <c r="F1070" t="s">
        <v>2281</v>
      </c>
      <c r="G1070">
        <v>9</v>
      </c>
      <c r="H1070" s="72" t="s">
        <v>9890</v>
      </c>
      <c r="I1070" s="72" t="s">
        <v>182</v>
      </c>
      <c r="J1070" s="72" t="s">
        <v>183</v>
      </c>
      <c r="K1070" s="72" t="s">
        <v>825</v>
      </c>
      <c r="L1070" s="72" t="s">
        <v>9200</v>
      </c>
      <c r="M1070" s="72" t="s">
        <v>9943</v>
      </c>
      <c r="N1070" s="72"/>
      <c r="O1070" s="72"/>
      <c r="P1070" s="72" t="s">
        <v>9976</v>
      </c>
      <c r="Q1070" s="72" t="s">
        <v>9977</v>
      </c>
      <c r="R1070" s="72" t="s">
        <v>3450</v>
      </c>
      <c r="S1070" s="72" t="s">
        <v>9978</v>
      </c>
      <c r="T1070" s="72" t="s">
        <v>9947</v>
      </c>
      <c r="U1070" s="72" t="s">
        <v>251</v>
      </c>
      <c r="V1070" s="72" t="s">
        <v>176</v>
      </c>
      <c r="W1070">
        <v>98</v>
      </c>
      <c r="X1070">
        <v>98</v>
      </c>
      <c r="Y1070">
        <v>0</v>
      </c>
      <c r="Z1070">
        <v>250</v>
      </c>
      <c r="AA1070">
        <v>500</v>
      </c>
      <c r="AB1070">
        <v>0</v>
      </c>
      <c r="AC1070" s="72" t="s">
        <v>191</v>
      </c>
      <c r="AD1070" s="72" t="s">
        <v>192</v>
      </c>
      <c r="AE1070" s="72" t="s">
        <v>176</v>
      </c>
      <c r="AF1070" s="81" t="str">
        <f t="shared" si="64"/>
        <v>Afridev Handpump</v>
      </c>
      <c r="AG1070" s="72" t="s">
        <v>193</v>
      </c>
      <c r="AH1070" s="72" t="s">
        <v>191</v>
      </c>
      <c r="AI1070" s="72" t="s">
        <v>16432</v>
      </c>
      <c r="AL1070" t="str">
        <f t="shared" si="65"/>
        <v>Protected</v>
      </c>
      <c r="AM1070">
        <v>2013</v>
      </c>
      <c r="AN1070" s="72" t="s">
        <v>191</v>
      </c>
      <c r="AQ1070" t="str">
        <f t="shared" si="66"/>
        <v xml:space="preserve">Normal </v>
      </c>
      <c r="AR1070" s="72" t="s">
        <v>191</v>
      </c>
      <c r="AS1070">
        <v>3</v>
      </c>
      <c r="AT1070">
        <v>30</v>
      </c>
      <c r="AU1070" s="72" t="s">
        <v>195</v>
      </c>
      <c r="AV1070" s="72" t="s">
        <v>194</v>
      </c>
      <c r="AY1070" s="72" t="s">
        <v>191</v>
      </c>
      <c r="AZ1070">
        <v>967</v>
      </c>
      <c r="BA1070" s="72" t="s">
        <v>93</v>
      </c>
      <c r="BB1070" s="72" t="s">
        <v>194</v>
      </c>
      <c r="BD1070" s="72" t="s">
        <v>191</v>
      </c>
      <c r="BE1070" s="73">
        <v>0.5</v>
      </c>
      <c r="BF1070" s="72" t="s">
        <v>191</v>
      </c>
      <c r="BG1070" s="72" t="s">
        <v>196</v>
      </c>
      <c r="BH1070" s="72" t="s">
        <v>176</v>
      </c>
      <c r="BI1070" s="81" t="str">
        <f t="shared" si="67"/>
        <v xml:space="preserve">Turbidity </v>
      </c>
      <c r="BJ1070" s="72" t="s">
        <v>191</v>
      </c>
      <c r="BN1070">
        <v>90</v>
      </c>
      <c r="BO1070">
        <v>24</v>
      </c>
      <c r="BP1070" s="72" t="s">
        <v>194</v>
      </c>
      <c r="BR1070" s="72" t="s">
        <v>194</v>
      </c>
      <c r="BT1070">
        <v>20</v>
      </c>
      <c r="BU1070">
        <v>6</v>
      </c>
      <c r="BV1070" s="72" t="s">
        <v>191</v>
      </c>
      <c r="BW1070" s="72" t="s">
        <v>197</v>
      </c>
      <c r="BX1070" t="s">
        <v>9979</v>
      </c>
    </row>
    <row r="1071" spans="1:76" x14ac:dyDescent="0.45">
      <c r="A1071" t="s">
        <v>9980</v>
      </c>
      <c r="B1071" t="s">
        <v>176</v>
      </c>
      <c r="C1071" t="s">
        <v>216</v>
      </c>
      <c r="D1071" t="s">
        <v>9981</v>
      </c>
      <c r="E1071" t="s">
        <v>9982</v>
      </c>
      <c r="F1071" t="s">
        <v>9983</v>
      </c>
      <c r="G1071">
        <v>9</v>
      </c>
      <c r="H1071" s="72" t="s">
        <v>9890</v>
      </c>
      <c r="I1071" s="72" t="s">
        <v>182</v>
      </c>
      <c r="J1071" s="72" t="s">
        <v>183</v>
      </c>
      <c r="K1071" s="72" t="s">
        <v>825</v>
      </c>
      <c r="L1071" s="72" t="s">
        <v>9200</v>
      </c>
      <c r="M1071" s="72" t="s">
        <v>9943</v>
      </c>
      <c r="N1071" s="72"/>
      <c r="O1071" s="72"/>
      <c r="P1071" s="72" t="s">
        <v>9984</v>
      </c>
      <c r="Q1071" s="72" t="s">
        <v>9985</v>
      </c>
      <c r="R1071" s="72" t="s">
        <v>3197</v>
      </c>
      <c r="S1071" s="72" t="s">
        <v>9986</v>
      </c>
      <c r="T1071" s="72" t="s">
        <v>9987</v>
      </c>
      <c r="U1071" s="72" t="s">
        <v>190</v>
      </c>
      <c r="V1071" s="72" t="s">
        <v>176</v>
      </c>
      <c r="W1071">
        <v>98</v>
      </c>
      <c r="X1071">
        <v>98</v>
      </c>
      <c r="Y1071">
        <v>0</v>
      </c>
      <c r="Z1071">
        <v>250</v>
      </c>
      <c r="AA1071">
        <v>500</v>
      </c>
      <c r="AB1071">
        <v>0</v>
      </c>
      <c r="AC1071" s="72" t="s">
        <v>191</v>
      </c>
      <c r="AD1071" s="72" t="s">
        <v>192</v>
      </c>
      <c r="AE1071" s="72" t="s">
        <v>176</v>
      </c>
      <c r="AF1071" s="81" t="str">
        <f t="shared" si="64"/>
        <v>Afridev Handpump</v>
      </c>
      <c r="AG1071" s="72" t="s">
        <v>193</v>
      </c>
      <c r="AH1071" s="72" t="s">
        <v>191</v>
      </c>
      <c r="AI1071" s="72" t="s">
        <v>16432</v>
      </c>
      <c r="AL1071" t="str">
        <f t="shared" si="65"/>
        <v>Protected</v>
      </c>
      <c r="AM1071">
        <v>2019</v>
      </c>
      <c r="AN1071" s="72" t="s">
        <v>191</v>
      </c>
      <c r="AQ1071" t="str">
        <f t="shared" si="66"/>
        <v xml:space="preserve">Normal </v>
      </c>
      <c r="AR1071" s="72" t="s">
        <v>194</v>
      </c>
      <c r="AU1071" s="72" t="s">
        <v>195</v>
      </c>
      <c r="AV1071" s="72" t="s">
        <v>194</v>
      </c>
      <c r="AY1071" s="72" t="s">
        <v>191</v>
      </c>
      <c r="AZ1071">
        <v>968</v>
      </c>
      <c r="BA1071" s="72" t="s">
        <v>93</v>
      </c>
      <c r="BB1071" s="72" t="s">
        <v>194</v>
      </c>
      <c r="BD1071" s="72" t="s">
        <v>191</v>
      </c>
      <c r="BE1071" s="73">
        <v>0.31</v>
      </c>
      <c r="BF1071" s="72" t="s">
        <v>191</v>
      </c>
      <c r="BG1071" s="72" t="s">
        <v>196</v>
      </c>
      <c r="BH1071" s="72" t="s">
        <v>176</v>
      </c>
      <c r="BI1071" s="81" t="str">
        <f t="shared" si="67"/>
        <v xml:space="preserve">Turbidity </v>
      </c>
      <c r="BJ1071" s="72" t="s">
        <v>191</v>
      </c>
      <c r="BN1071">
        <v>76</v>
      </c>
      <c r="BO1071">
        <v>24</v>
      </c>
      <c r="BP1071" s="72" t="s">
        <v>194</v>
      </c>
      <c r="BR1071" s="72" t="s">
        <v>194</v>
      </c>
      <c r="BT1071">
        <v>20</v>
      </c>
      <c r="BU1071">
        <v>6</v>
      </c>
      <c r="BV1071" s="72" t="s">
        <v>191</v>
      </c>
      <c r="BW1071" s="72" t="s">
        <v>197</v>
      </c>
      <c r="BX1071" t="s">
        <v>9988</v>
      </c>
    </row>
    <row r="1072" spans="1:76" x14ac:dyDescent="0.45">
      <c r="A1072" t="s">
        <v>9989</v>
      </c>
      <c r="B1072" t="s">
        <v>176</v>
      </c>
      <c r="C1072" t="s">
        <v>339</v>
      </c>
      <c r="D1072" t="s">
        <v>9990</v>
      </c>
      <c r="E1072" t="s">
        <v>9991</v>
      </c>
      <c r="F1072" t="s">
        <v>9672</v>
      </c>
      <c r="G1072">
        <v>9</v>
      </c>
      <c r="H1072" s="72" t="s">
        <v>9890</v>
      </c>
      <c r="I1072" s="72" t="s">
        <v>182</v>
      </c>
      <c r="J1072" s="72" t="s">
        <v>183</v>
      </c>
      <c r="K1072" s="72" t="s">
        <v>4732</v>
      </c>
      <c r="L1072" s="72" t="s">
        <v>9900</v>
      </c>
      <c r="M1072" s="72" t="s">
        <v>9901</v>
      </c>
      <c r="N1072" s="72"/>
      <c r="O1072" s="72"/>
      <c r="P1072" s="72" t="s">
        <v>9992</v>
      </c>
      <c r="Q1072" s="72" t="s">
        <v>9993</v>
      </c>
      <c r="R1072" s="72" t="s">
        <v>378</v>
      </c>
      <c r="S1072" s="72" t="s">
        <v>9994</v>
      </c>
      <c r="T1072" s="72" t="s">
        <v>9901</v>
      </c>
      <c r="U1072" s="72" t="s">
        <v>251</v>
      </c>
      <c r="V1072" s="72" t="s">
        <v>176</v>
      </c>
      <c r="W1072">
        <v>75</v>
      </c>
      <c r="X1072">
        <v>75</v>
      </c>
      <c r="Y1072">
        <v>0</v>
      </c>
      <c r="Z1072">
        <v>375</v>
      </c>
      <c r="AA1072">
        <v>375</v>
      </c>
      <c r="AB1072">
        <v>0</v>
      </c>
      <c r="AC1072" s="72" t="s">
        <v>191</v>
      </c>
      <c r="AD1072" s="72" t="s">
        <v>192</v>
      </c>
      <c r="AE1072" s="72" t="s">
        <v>176</v>
      </c>
      <c r="AF1072" s="81" t="str">
        <f t="shared" si="64"/>
        <v>Afridev Handpump</v>
      </c>
      <c r="AG1072" s="72" t="s">
        <v>193</v>
      </c>
      <c r="AH1072" s="72" t="s">
        <v>191</v>
      </c>
      <c r="AI1072" s="72" t="s">
        <v>16432</v>
      </c>
      <c r="AL1072" t="str">
        <f t="shared" si="65"/>
        <v>Protected</v>
      </c>
      <c r="AM1072">
        <v>2015</v>
      </c>
      <c r="AN1072" s="72" t="s">
        <v>191</v>
      </c>
      <c r="AQ1072" t="str">
        <f t="shared" si="66"/>
        <v xml:space="preserve">Poor </v>
      </c>
      <c r="AR1072" s="72" t="s">
        <v>191</v>
      </c>
      <c r="AS1072">
        <v>3</v>
      </c>
      <c r="AT1072">
        <v>30</v>
      </c>
      <c r="AU1072" s="72" t="s">
        <v>195</v>
      </c>
      <c r="AV1072" s="72" t="s">
        <v>194</v>
      </c>
      <c r="AY1072" s="72" t="s">
        <v>191</v>
      </c>
      <c r="AZ1072">
        <v>1464</v>
      </c>
      <c r="BA1072" s="72" t="s">
        <v>93</v>
      </c>
      <c r="BB1072" s="72" t="s">
        <v>194</v>
      </c>
      <c r="BD1072" s="72" t="s">
        <v>191</v>
      </c>
      <c r="BE1072" s="73">
        <v>0.01</v>
      </c>
      <c r="BF1072" s="72" t="s">
        <v>191</v>
      </c>
      <c r="BG1072" s="72" t="s">
        <v>196</v>
      </c>
      <c r="BH1072" s="72" t="s">
        <v>176</v>
      </c>
      <c r="BI1072" s="81" t="str">
        <f t="shared" si="67"/>
        <v xml:space="preserve">Turbidity </v>
      </c>
      <c r="BJ1072" s="72" t="s">
        <v>191</v>
      </c>
      <c r="BN1072">
        <v>100</v>
      </c>
      <c r="BO1072">
        <v>24</v>
      </c>
      <c r="BP1072" s="72" t="s">
        <v>194</v>
      </c>
      <c r="BR1072" s="72" t="s">
        <v>194</v>
      </c>
      <c r="BT1072">
        <v>20</v>
      </c>
      <c r="BU1072">
        <v>3</v>
      </c>
      <c r="BV1072" s="72" t="s">
        <v>191</v>
      </c>
      <c r="BW1072" s="72" t="s">
        <v>227</v>
      </c>
      <c r="BX1072" t="s">
        <v>9995</v>
      </c>
    </row>
    <row r="1073" spans="1:76" x14ac:dyDescent="0.45">
      <c r="A1073" t="s">
        <v>9996</v>
      </c>
      <c r="B1073" t="s">
        <v>176</v>
      </c>
      <c r="C1073" t="s">
        <v>216</v>
      </c>
      <c r="D1073" t="s">
        <v>9997</v>
      </c>
      <c r="E1073" t="s">
        <v>9998</v>
      </c>
      <c r="F1073" t="s">
        <v>7092</v>
      </c>
      <c r="G1073">
        <v>9</v>
      </c>
      <c r="H1073" s="72" t="s">
        <v>9890</v>
      </c>
      <c r="I1073" s="72" t="s">
        <v>182</v>
      </c>
      <c r="J1073" s="72" t="s">
        <v>183</v>
      </c>
      <c r="K1073" s="72" t="s">
        <v>825</v>
      </c>
      <c r="L1073" s="72" t="s">
        <v>9200</v>
      </c>
      <c r="M1073" s="72" t="s">
        <v>9943</v>
      </c>
      <c r="N1073" s="72"/>
      <c r="O1073" s="72"/>
      <c r="P1073" s="72" t="s">
        <v>9999</v>
      </c>
      <c r="Q1073" s="72" t="s">
        <v>10000</v>
      </c>
      <c r="R1073" s="72" t="s">
        <v>4282</v>
      </c>
      <c r="S1073" s="72" t="s">
        <v>10001</v>
      </c>
      <c r="T1073" s="72" t="s">
        <v>9987</v>
      </c>
      <c r="U1073" s="72" t="s">
        <v>251</v>
      </c>
      <c r="V1073" s="72" t="s">
        <v>176</v>
      </c>
      <c r="W1073">
        <v>98</v>
      </c>
      <c r="X1073">
        <v>98</v>
      </c>
      <c r="Y1073">
        <v>0</v>
      </c>
      <c r="Z1073">
        <v>250</v>
      </c>
      <c r="AA1073">
        <v>500</v>
      </c>
      <c r="AB1073">
        <v>0</v>
      </c>
      <c r="AC1073" s="72" t="s">
        <v>191</v>
      </c>
      <c r="AD1073" s="72" t="s">
        <v>192</v>
      </c>
      <c r="AE1073" s="72" t="s">
        <v>176</v>
      </c>
      <c r="AF1073" s="81" t="str">
        <f t="shared" si="64"/>
        <v>Afridev Handpump</v>
      </c>
      <c r="AG1073" s="72" t="s">
        <v>193</v>
      </c>
      <c r="AH1073" s="72" t="s">
        <v>191</v>
      </c>
      <c r="AI1073" s="72" t="s">
        <v>16432</v>
      </c>
      <c r="AL1073" t="str">
        <f t="shared" si="65"/>
        <v>Protected</v>
      </c>
      <c r="AM1073">
        <v>1994</v>
      </c>
      <c r="AN1073" s="72" t="s">
        <v>191</v>
      </c>
      <c r="AQ1073" t="str">
        <f t="shared" si="66"/>
        <v xml:space="preserve">Poor </v>
      </c>
      <c r="AR1073" s="72" t="s">
        <v>191</v>
      </c>
      <c r="AS1073">
        <v>2</v>
      </c>
      <c r="AT1073">
        <v>7</v>
      </c>
      <c r="AU1073" s="72" t="s">
        <v>195</v>
      </c>
      <c r="AV1073" s="72" t="s">
        <v>194</v>
      </c>
      <c r="AY1073" s="72" t="s">
        <v>191</v>
      </c>
      <c r="AZ1073">
        <v>969</v>
      </c>
      <c r="BA1073" s="72" t="s">
        <v>93</v>
      </c>
      <c r="BB1073" s="72" t="s">
        <v>194</v>
      </c>
      <c r="BD1073" s="72" t="s">
        <v>191</v>
      </c>
      <c r="BE1073" s="73">
        <v>3.02</v>
      </c>
      <c r="BF1073" s="72" t="s">
        <v>191</v>
      </c>
      <c r="BG1073" s="72" t="s">
        <v>196</v>
      </c>
      <c r="BH1073" s="72" t="s">
        <v>176</v>
      </c>
      <c r="BI1073" s="81" t="str">
        <f t="shared" si="67"/>
        <v xml:space="preserve">Turbidity </v>
      </c>
      <c r="BJ1073" s="72" t="s">
        <v>191</v>
      </c>
      <c r="BN1073">
        <v>55</v>
      </c>
      <c r="BO1073">
        <v>24</v>
      </c>
      <c r="BP1073" s="72" t="s">
        <v>194</v>
      </c>
      <c r="BR1073" s="72" t="s">
        <v>194</v>
      </c>
      <c r="BT1073">
        <v>20</v>
      </c>
      <c r="BU1073">
        <v>6</v>
      </c>
      <c r="BV1073" s="72" t="s">
        <v>191</v>
      </c>
      <c r="BW1073" s="72" t="s">
        <v>227</v>
      </c>
      <c r="BX1073" t="s">
        <v>10002</v>
      </c>
    </row>
    <row r="1074" spans="1:76" x14ac:dyDescent="0.45">
      <c r="A1074" t="s">
        <v>10003</v>
      </c>
      <c r="B1074" t="s">
        <v>176</v>
      </c>
      <c r="C1074" t="s">
        <v>216</v>
      </c>
      <c r="D1074" t="s">
        <v>10004</v>
      </c>
      <c r="E1074" t="s">
        <v>10005</v>
      </c>
      <c r="F1074" t="s">
        <v>10006</v>
      </c>
      <c r="G1074">
        <v>9</v>
      </c>
      <c r="H1074" s="72" t="s">
        <v>9890</v>
      </c>
      <c r="I1074" s="72" t="s">
        <v>182</v>
      </c>
      <c r="J1074" s="72" t="s">
        <v>183</v>
      </c>
      <c r="K1074" s="72" t="s">
        <v>825</v>
      </c>
      <c r="L1074" s="72" t="s">
        <v>9200</v>
      </c>
      <c r="M1074" s="72" t="s">
        <v>10007</v>
      </c>
      <c r="N1074" s="72"/>
      <c r="O1074" s="72"/>
      <c r="P1074" s="72" t="s">
        <v>10008</v>
      </c>
      <c r="Q1074" s="72" t="s">
        <v>10009</v>
      </c>
      <c r="R1074" s="72" t="s">
        <v>3747</v>
      </c>
      <c r="S1074" s="72" t="s">
        <v>10010</v>
      </c>
      <c r="T1074" s="72" t="s">
        <v>10011</v>
      </c>
      <c r="U1074" s="72" t="s">
        <v>251</v>
      </c>
      <c r="V1074" s="72" t="s">
        <v>176</v>
      </c>
      <c r="W1074">
        <v>120</v>
      </c>
      <c r="X1074">
        <v>120</v>
      </c>
      <c r="Y1074">
        <v>0</v>
      </c>
      <c r="Z1074">
        <v>700</v>
      </c>
      <c r="AA1074">
        <v>700</v>
      </c>
      <c r="AB1074">
        <v>0</v>
      </c>
      <c r="AC1074" s="72" t="s">
        <v>191</v>
      </c>
      <c r="AD1074" s="72" t="s">
        <v>192</v>
      </c>
      <c r="AE1074" s="72" t="s">
        <v>176</v>
      </c>
      <c r="AF1074" s="81" t="str">
        <f t="shared" si="64"/>
        <v>Afridev Handpump</v>
      </c>
      <c r="AG1074" s="72" t="s">
        <v>193</v>
      </c>
      <c r="AH1074" s="72" t="s">
        <v>191</v>
      </c>
      <c r="AI1074" s="72" t="s">
        <v>16432</v>
      </c>
      <c r="AL1074" t="str">
        <f t="shared" si="65"/>
        <v>Protected</v>
      </c>
      <c r="AM1074">
        <v>2013</v>
      </c>
      <c r="AN1074" s="72" t="s">
        <v>194</v>
      </c>
      <c r="AO1074" s="72" t="s">
        <v>549</v>
      </c>
      <c r="AP1074" s="72" t="s">
        <v>176</v>
      </c>
      <c r="AQ1074" t="str">
        <f t="shared" si="66"/>
        <v>Does not function Non functioning water point</v>
      </c>
      <c r="AR1074" s="72" t="s">
        <v>194</v>
      </c>
      <c r="AU1074" s="72" t="s">
        <v>194</v>
      </c>
      <c r="AV1074" s="72" t="s">
        <v>194</v>
      </c>
      <c r="AY1074" s="72" t="s">
        <v>194</v>
      </c>
      <c r="BB1074" s="72" t="s">
        <v>194</v>
      </c>
      <c r="BD1074" s="72" t="s">
        <v>194</v>
      </c>
      <c r="BE1074"/>
      <c r="BF1074" s="72" t="s">
        <v>194</v>
      </c>
      <c r="BG1074" s="80" t="s">
        <v>196</v>
      </c>
      <c r="BI1074" s="81" t="str">
        <f t="shared" si="67"/>
        <v xml:space="preserve">Turbidity </v>
      </c>
      <c r="BN1074">
        <v>0</v>
      </c>
      <c r="BO1074">
        <v>0</v>
      </c>
      <c r="BP1074" s="72" t="s">
        <v>194</v>
      </c>
      <c r="BR1074" s="72" t="s">
        <v>194</v>
      </c>
      <c r="BT1074">
        <v>0</v>
      </c>
      <c r="BU1074">
        <v>0</v>
      </c>
      <c r="BV1074" s="72" t="s">
        <v>194</v>
      </c>
      <c r="BW1074" s="72" t="s">
        <v>550</v>
      </c>
      <c r="BX1074" t="s">
        <v>10012</v>
      </c>
    </row>
    <row r="1075" spans="1:76" x14ac:dyDescent="0.45">
      <c r="A1075" t="s">
        <v>10013</v>
      </c>
      <c r="B1075" t="s">
        <v>176</v>
      </c>
      <c r="C1075" t="s">
        <v>339</v>
      </c>
      <c r="D1075" t="s">
        <v>10014</v>
      </c>
      <c r="E1075" t="s">
        <v>10015</v>
      </c>
      <c r="F1075" t="s">
        <v>8573</v>
      </c>
      <c r="G1075">
        <v>9</v>
      </c>
      <c r="H1075" s="72" t="s">
        <v>9890</v>
      </c>
      <c r="I1075" s="72" t="s">
        <v>182</v>
      </c>
      <c r="J1075" s="72" t="s">
        <v>183</v>
      </c>
      <c r="K1075" s="72" t="s">
        <v>4732</v>
      </c>
      <c r="L1075" s="72" t="s">
        <v>9900</v>
      </c>
      <c r="M1075" s="72" t="s">
        <v>10016</v>
      </c>
      <c r="N1075" s="72"/>
      <c r="O1075" s="72"/>
      <c r="P1075" s="72" t="s">
        <v>10017</v>
      </c>
      <c r="Q1075" s="72" t="s">
        <v>10018</v>
      </c>
      <c r="R1075" s="72" t="s">
        <v>1646</v>
      </c>
      <c r="S1075" s="72" t="s">
        <v>10019</v>
      </c>
      <c r="T1075" s="72" t="s">
        <v>10020</v>
      </c>
      <c r="U1075" s="72" t="s">
        <v>251</v>
      </c>
      <c r="V1075" s="72" t="s">
        <v>176</v>
      </c>
      <c r="W1075">
        <v>100</v>
      </c>
      <c r="X1075">
        <v>100</v>
      </c>
      <c r="Y1075">
        <v>0</v>
      </c>
      <c r="Z1075">
        <v>500</v>
      </c>
      <c r="AA1075">
        <v>500</v>
      </c>
      <c r="AB1075">
        <v>0</v>
      </c>
      <c r="AC1075" s="72" t="s">
        <v>191</v>
      </c>
      <c r="AD1075" s="72" t="s">
        <v>192</v>
      </c>
      <c r="AE1075" s="72" t="s">
        <v>176</v>
      </c>
      <c r="AF1075" s="81" t="str">
        <f t="shared" si="64"/>
        <v>Afridev Handpump</v>
      </c>
      <c r="AG1075" s="72" t="s">
        <v>193</v>
      </c>
      <c r="AH1075" s="72" t="s">
        <v>191</v>
      </c>
      <c r="AI1075" s="72" t="s">
        <v>16432</v>
      </c>
      <c r="AL1075" t="str">
        <f t="shared" si="65"/>
        <v>Protected</v>
      </c>
      <c r="AM1075">
        <v>2001</v>
      </c>
      <c r="AN1075" s="72" t="s">
        <v>191</v>
      </c>
      <c r="AQ1075" t="str">
        <f t="shared" si="66"/>
        <v xml:space="preserve">Normal </v>
      </c>
      <c r="AR1075" s="72" t="s">
        <v>191</v>
      </c>
      <c r="AS1075">
        <v>2</v>
      </c>
      <c r="AT1075">
        <v>1</v>
      </c>
      <c r="AU1075" s="72" t="s">
        <v>195</v>
      </c>
      <c r="AV1075" s="72" t="s">
        <v>194</v>
      </c>
      <c r="AY1075" s="72" t="s">
        <v>191</v>
      </c>
      <c r="AZ1075">
        <v>1465</v>
      </c>
      <c r="BA1075" s="72" t="s">
        <v>93</v>
      </c>
      <c r="BB1075" s="72" t="s">
        <v>194</v>
      </c>
      <c r="BD1075" s="72" t="s">
        <v>191</v>
      </c>
      <c r="BE1075" s="73">
        <v>0.05</v>
      </c>
      <c r="BF1075" s="72" t="s">
        <v>191</v>
      </c>
      <c r="BG1075" s="72" t="s">
        <v>196</v>
      </c>
      <c r="BH1075" s="72" t="s">
        <v>176</v>
      </c>
      <c r="BI1075" s="81" t="str">
        <f t="shared" si="67"/>
        <v xml:space="preserve">Turbidity </v>
      </c>
      <c r="BJ1075" s="72" t="s">
        <v>191</v>
      </c>
      <c r="BN1075">
        <v>98</v>
      </c>
      <c r="BO1075">
        <v>24</v>
      </c>
      <c r="BP1075" s="72" t="s">
        <v>194</v>
      </c>
      <c r="BR1075" s="72" t="s">
        <v>194</v>
      </c>
      <c r="BT1075">
        <v>40</v>
      </c>
      <c r="BU1075">
        <v>5</v>
      </c>
      <c r="BV1075" s="72" t="s">
        <v>191</v>
      </c>
      <c r="BW1075" s="72" t="s">
        <v>197</v>
      </c>
      <c r="BX1075" t="s">
        <v>10021</v>
      </c>
    </row>
    <row r="1076" spans="1:76" x14ac:dyDescent="0.45">
      <c r="A1076" t="s">
        <v>10022</v>
      </c>
      <c r="B1076" t="s">
        <v>176</v>
      </c>
      <c r="C1076" t="s">
        <v>339</v>
      </c>
      <c r="D1076" t="s">
        <v>10023</v>
      </c>
      <c r="E1076" t="s">
        <v>10024</v>
      </c>
      <c r="F1076" t="s">
        <v>7083</v>
      </c>
      <c r="G1076">
        <v>9</v>
      </c>
      <c r="H1076" s="72" t="s">
        <v>9890</v>
      </c>
      <c r="I1076" s="72" t="s">
        <v>182</v>
      </c>
      <c r="J1076" s="72" t="s">
        <v>183</v>
      </c>
      <c r="K1076" s="72" t="s">
        <v>4732</v>
      </c>
      <c r="L1076" s="72" t="s">
        <v>9900</v>
      </c>
      <c r="M1076" s="72" t="s">
        <v>10016</v>
      </c>
      <c r="N1076" s="72"/>
      <c r="O1076" s="72"/>
      <c r="P1076" s="72" t="s">
        <v>10025</v>
      </c>
      <c r="Q1076" s="72" t="s">
        <v>10026</v>
      </c>
      <c r="R1076" s="72" t="s">
        <v>4000</v>
      </c>
      <c r="S1076" s="72" t="s">
        <v>10027</v>
      </c>
      <c r="T1076" s="72" t="s">
        <v>9900</v>
      </c>
      <c r="U1076" s="72" t="s">
        <v>251</v>
      </c>
      <c r="V1076" s="72" t="s">
        <v>176</v>
      </c>
      <c r="W1076">
        <v>57</v>
      </c>
      <c r="X1076">
        <v>57</v>
      </c>
      <c r="Y1076">
        <v>0</v>
      </c>
      <c r="Z1076">
        <v>285</v>
      </c>
      <c r="AA1076">
        <v>285</v>
      </c>
      <c r="AB1076">
        <v>0</v>
      </c>
      <c r="AC1076" s="72" t="s">
        <v>191</v>
      </c>
      <c r="AD1076" s="72" t="s">
        <v>192</v>
      </c>
      <c r="AE1076" s="72" t="s">
        <v>176</v>
      </c>
      <c r="AF1076" s="81" t="str">
        <f t="shared" si="64"/>
        <v>Afridev Handpump</v>
      </c>
      <c r="AG1076" s="72" t="s">
        <v>193</v>
      </c>
      <c r="AH1076" s="72" t="s">
        <v>191</v>
      </c>
      <c r="AI1076" s="72" t="s">
        <v>16432</v>
      </c>
      <c r="AL1076" t="str">
        <f t="shared" si="65"/>
        <v>Protected</v>
      </c>
      <c r="AM1076">
        <v>2015</v>
      </c>
      <c r="AN1076" s="72" t="s">
        <v>191</v>
      </c>
      <c r="AQ1076" t="str">
        <f t="shared" si="66"/>
        <v xml:space="preserve">Normal </v>
      </c>
      <c r="AR1076" s="72" t="s">
        <v>191</v>
      </c>
      <c r="AS1076">
        <v>1</v>
      </c>
      <c r="AT1076">
        <v>7</v>
      </c>
      <c r="AU1076" s="72" t="s">
        <v>195</v>
      </c>
      <c r="AV1076" s="72" t="s">
        <v>194</v>
      </c>
      <c r="AY1076" s="72" t="s">
        <v>191</v>
      </c>
      <c r="AZ1076">
        <v>1466</v>
      </c>
      <c r="BA1076" s="72" t="s">
        <v>93</v>
      </c>
      <c r="BB1076" s="72" t="s">
        <v>194</v>
      </c>
      <c r="BD1076" s="72" t="s">
        <v>191</v>
      </c>
      <c r="BE1076" s="73">
        <v>0.09</v>
      </c>
      <c r="BF1076" s="72" t="s">
        <v>191</v>
      </c>
      <c r="BG1076" s="72" t="s">
        <v>196</v>
      </c>
      <c r="BH1076" s="72" t="s">
        <v>176</v>
      </c>
      <c r="BI1076" s="81" t="str">
        <f t="shared" si="67"/>
        <v xml:space="preserve">Turbidity </v>
      </c>
      <c r="BJ1076" s="72" t="s">
        <v>191</v>
      </c>
      <c r="BN1076">
        <v>65</v>
      </c>
      <c r="BO1076">
        <v>24</v>
      </c>
      <c r="BP1076" s="72" t="s">
        <v>194</v>
      </c>
      <c r="BR1076" s="72" t="s">
        <v>194</v>
      </c>
      <c r="BT1076">
        <v>40</v>
      </c>
      <c r="BU1076">
        <v>5</v>
      </c>
      <c r="BV1076" s="72" t="s">
        <v>191</v>
      </c>
      <c r="BW1076" s="72" t="s">
        <v>197</v>
      </c>
      <c r="BX1076" t="s">
        <v>10028</v>
      </c>
    </row>
    <row r="1077" spans="1:76" x14ac:dyDescent="0.45">
      <c r="A1077" t="s">
        <v>10029</v>
      </c>
      <c r="B1077" t="s">
        <v>176</v>
      </c>
      <c r="C1077" t="s">
        <v>339</v>
      </c>
      <c r="D1077" t="s">
        <v>10030</v>
      </c>
      <c r="E1077" t="s">
        <v>10031</v>
      </c>
      <c r="F1077" t="s">
        <v>5680</v>
      </c>
      <c r="G1077">
        <v>9</v>
      </c>
      <c r="H1077" s="72" t="s">
        <v>9890</v>
      </c>
      <c r="I1077" s="72" t="s">
        <v>182</v>
      </c>
      <c r="J1077" s="72" t="s">
        <v>183</v>
      </c>
      <c r="K1077" s="72" t="s">
        <v>4732</v>
      </c>
      <c r="L1077" s="72" t="s">
        <v>9900</v>
      </c>
      <c r="M1077" s="72" t="s">
        <v>9900</v>
      </c>
      <c r="N1077" s="72"/>
      <c r="O1077" s="72"/>
      <c r="P1077" s="72" t="s">
        <v>10032</v>
      </c>
      <c r="Q1077" s="72" t="s">
        <v>10033</v>
      </c>
      <c r="R1077" s="72" t="s">
        <v>1616</v>
      </c>
      <c r="S1077" s="72" t="s">
        <v>10034</v>
      </c>
      <c r="T1077" s="72" t="s">
        <v>10035</v>
      </c>
      <c r="U1077" s="72" t="s">
        <v>226</v>
      </c>
      <c r="V1077" s="72" t="s">
        <v>176</v>
      </c>
      <c r="W1077">
        <v>30</v>
      </c>
      <c r="X1077">
        <v>50</v>
      </c>
      <c r="Y1077">
        <v>50</v>
      </c>
      <c r="Z1077">
        <v>250</v>
      </c>
      <c r="AA1077">
        <v>250</v>
      </c>
      <c r="AB1077">
        <v>0</v>
      </c>
      <c r="AC1077" s="72" t="s">
        <v>191</v>
      </c>
      <c r="AD1077" s="72" t="s">
        <v>192</v>
      </c>
      <c r="AE1077" s="72" t="s">
        <v>176</v>
      </c>
      <c r="AF1077" s="81" t="str">
        <f t="shared" si="64"/>
        <v>Afridev Handpump</v>
      </c>
      <c r="AG1077" s="72" t="s">
        <v>193</v>
      </c>
      <c r="AH1077" s="72" t="s">
        <v>191</v>
      </c>
      <c r="AI1077" s="72" t="s">
        <v>16432</v>
      </c>
      <c r="AL1077" t="str">
        <f t="shared" si="65"/>
        <v>Protected</v>
      </c>
      <c r="AM1077">
        <v>2003</v>
      </c>
      <c r="AN1077" s="72" t="s">
        <v>191</v>
      </c>
      <c r="AQ1077" t="str">
        <f t="shared" si="66"/>
        <v xml:space="preserve">Normal </v>
      </c>
      <c r="AR1077" s="72" t="s">
        <v>191</v>
      </c>
      <c r="AS1077">
        <v>1</v>
      </c>
      <c r="AT1077">
        <v>30</v>
      </c>
      <c r="AU1077" s="72" t="s">
        <v>195</v>
      </c>
      <c r="AV1077" s="72" t="s">
        <v>194</v>
      </c>
      <c r="AY1077" s="72" t="s">
        <v>191</v>
      </c>
      <c r="AZ1077">
        <v>1467</v>
      </c>
      <c r="BA1077" s="72" t="s">
        <v>213</v>
      </c>
      <c r="BB1077" s="72" t="s">
        <v>194</v>
      </c>
      <c r="BD1077" s="72" t="s">
        <v>191</v>
      </c>
      <c r="BE1077" s="73">
        <v>0.31</v>
      </c>
      <c r="BF1077" s="72" t="s">
        <v>191</v>
      </c>
      <c r="BG1077" s="72" t="s">
        <v>196</v>
      </c>
      <c r="BH1077" s="72" t="s">
        <v>176</v>
      </c>
      <c r="BI1077" s="81" t="str">
        <f t="shared" si="67"/>
        <v xml:space="preserve">Turbidity </v>
      </c>
      <c r="BJ1077" s="72" t="s">
        <v>191</v>
      </c>
      <c r="BN1077">
        <v>47</v>
      </c>
      <c r="BO1077">
        <v>24</v>
      </c>
      <c r="BP1077" s="72" t="s">
        <v>194</v>
      </c>
      <c r="BR1077" s="72" t="s">
        <v>194</v>
      </c>
      <c r="BT1077">
        <v>40</v>
      </c>
      <c r="BU1077">
        <v>5</v>
      </c>
      <c r="BV1077" s="72" t="s">
        <v>191</v>
      </c>
      <c r="BW1077" s="72" t="s">
        <v>197</v>
      </c>
      <c r="BX1077" t="s">
        <v>10036</v>
      </c>
    </row>
    <row r="1078" spans="1:76" x14ac:dyDescent="0.45">
      <c r="A1078" t="s">
        <v>10037</v>
      </c>
      <c r="B1078" t="s">
        <v>176</v>
      </c>
      <c r="C1078" t="s">
        <v>457</v>
      </c>
      <c r="D1078" t="s">
        <v>10038</v>
      </c>
      <c r="E1078" t="s">
        <v>10039</v>
      </c>
      <c r="F1078" t="s">
        <v>6558</v>
      </c>
      <c r="G1078">
        <v>9</v>
      </c>
      <c r="H1078" s="72" t="s">
        <v>9890</v>
      </c>
      <c r="I1078" s="72" t="s">
        <v>182</v>
      </c>
      <c r="J1078" s="72" t="s">
        <v>183</v>
      </c>
      <c r="K1078" s="72" t="s">
        <v>4732</v>
      </c>
      <c r="L1078" s="72" t="s">
        <v>9900</v>
      </c>
      <c r="M1078" s="72" t="s">
        <v>9900</v>
      </c>
      <c r="N1078" s="72"/>
      <c r="O1078" s="72"/>
      <c r="P1078" s="72" t="s">
        <v>10040</v>
      </c>
      <c r="Q1078" s="72" t="s">
        <v>10041</v>
      </c>
      <c r="R1078" s="72" t="s">
        <v>576</v>
      </c>
      <c r="S1078" s="72" t="s">
        <v>10042</v>
      </c>
      <c r="T1078" s="72" t="s">
        <v>9900</v>
      </c>
      <c r="U1078" s="72" t="s">
        <v>251</v>
      </c>
      <c r="V1078" s="72" t="s">
        <v>176</v>
      </c>
      <c r="W1078">
        <v>500</v>
      </c>
      <c r="X1078">
        <v>500</v>
      </c>
      <c r="Y1078">
        <v>0</v>
      </c>
      <c r="Z1078">
        <v>2500</v>
      </c>
      <c r="AA1078">
        <v>2500</v>
      </c>
      <c r="AB1078">
        <v>0</v>
      </c>
      <c r="AC1078" s="72" t="s">
        <v>191</v>
      </c>
      <c r="AD1078" s="72" t="s">
        <v>192</v>
      </c>
      <c r="AE1078" s="72" t="s">
        <v>176</v>
      </c>
      <c r="AF1078" s="81" t="str">
        <f t="shared" si="64"/>
        <v>Afridev Handpump</v>
      </c>
      <c r="AG1078" s="72" t="s">
        <v>193</v>
      </c>
      <c r="AH1078" s="72" t="s">
        <v>191</v>
      </c>
      <c r="AI1078" s="72" t="s">
        <v>16432</v>
      </c>
      <c r="AL1078" t="str">
        <f t="shared" si="65"/>
        <v>Protected</v>
      </c>
      <c r="AM1078">
        <v>2001</v>
      </c>
      <c r="AN1078" s="72" t="s">
        <v>191</v>
      </c>
      <c r="AQ1078" t="str">
        <f t="shared" si="66"/>
        <v xml:space="preserve">Normal </v>
      </c>
      <c r="AR1078" s="72" t="s">
        <v>191</v>
      </c>
      <c r="AS1078">
        <v>3</v>
      </c>
      <c r="AT1078">
        <v>30</v>
      </c>
      <c r="AU1078" s="72" t="s">
        <v>195</v>
      </c>
      <c r="AV1078" s="72" t="s">
        <v>194</v>
      </c>
      <c r="AY1078" s="72" t="s">
        <v>191</v>
      </c>
      <c r="AZ1078">
        <v>1645</v>
      </c>
      <c r="BA1078" s="72" t="s">
        <v>93</v>
      </c>
      <c r="BB1078" s="72" t="s">
        <v>194</v>
      </c>
      <c r="BD1078" s="72" t="s">
        <v>191</v>
      </c>
      <c r="BE1078" s="73">
        <v>0.27</v>
      </c>
      <c r="BF1078" s="72" t="s">
        <v>191</v>
      </c>
      <c r="BG1078" s="72" t="s">
        <v>196</v>
      </c>
      <c r="BH1078" s="72" t="s">
        <v>176</v>
      </c>
      <c r="BI1078" s="81" t="str">
        <f t="shared" si="67"/>
        <v xml:space="preserve">Turbidity </v>
      </c>
      <c r="BJ1078" s="72" t="s">
        <v>191</v>
      </c>
      <c r="BN1078">
        <v>108</v>
      </c>
      <c r="BO1078">
        <v>24</v>
      </c>
      <c r="BP1078" s="72" t="s">
        <v>194</v>
      </c>
      <c r="BR1078" s="72" t="s">
        <v>194</v>
      </c>
      <c r="BT1078">
        <v>40</v>
      </c>
      <c r="BU1078">
        <v>5</v>
      </c>
      <c r="BV1078" s="72" t="s">
        <v>191</v>
      </c>
      <c r="BW1078" s="72" t="s">
        <v>197</v>
      </c>
      <c r="BX1078" t="s">
        <v>10043</v>
      </c>
    </row>
    <row r="1079" spans="1:76" x14ac:dyDescent="0.45">
      <c r="A1079" t="s">
        <v>10044</v>
      </c>
      <c r="B1079" t="s">
        <v>176</v>
      </c>
      <c r="C1079" t="s">
        <v>457</v>
      </c>
      <c r="D1079" t="s">
        <v>10045</v>
      </c>
      <c r="E1079" t="s">
        <v>10046</v>
      </c>
      <c r="F1079" t="s">
        <v>10047</v>
      </c>
      <c r="G1079">
        <v>9</v>
      </c>
      <c r="H1079" s="72" t="s">
        <v>9890</v>
      </c>
      <c r="I1079" s="72" t="s">
        <v>182</v>
      </c>
      <c r="J1079" s="72" t="s">
        <v>183</v>
      </c>
      <c r="K1079" s="72" t="s">
        <v>4732</v>
      </c>
      <c r="L1079" s="72" t="s">
        <v>9900</v>
      </c>
      <c r="M1079" s="72" t="s">
        <v>9900</v>
      </c>
      <c r="N1079" s="72"/>
      <c r="O1079" s="72"/>
      <c r="P1079" s="72" t="s">
        <v>10048</v>
      </c>
      <c r="Q1079" s="72" t="s">
        <v>10049</v>
      </c>
      <c r="R1079" s="72" t="s">
        <v>1426</v>
      </c>
      <c r="S1079" s="72" t="s">
        <v>10050</v>
      </c>
      <c r="T1079" s="72" t="s">
        <v>9900</v>
      </c>
      <c r="U1079" s="72" t="s">
        <v>226</v>
      </c>
      <c r="V1079" s="72" t="s">
        <v>176</v>
      </c>
      <c r="W1079">
        <v>85</v>
      </c>
      <c r="X1079">
        <v>85</v>
      </c>
      <c r="Y1079">
        <v>0</v>
      </c>
      <c r="Z1079">
        <v>520</v>
      </c>
      <c r="AA1079">
        <v>520</v>
      </c>
      <c r="AB1079">
        <v>0</v>
      </c>
      <c r="AC1079" s="72" t="s">
        <v>191</v>
      </c>
      <c r="AD1079" s="72" t="s">
        <v>192</v>
      </c>
      <c r="AE1079" s="72" t="s">
        <v>176</v>
      </c>
      <c r="AF1079" s="81" t="str">
        <f t="shared" si="64"/>
        <v>Afridev Handpump</v>
      </c>
      <c r="AG1079" s="72" t="s">
        <v>193</v>
      </c>
      <c r="AH1079" s="72" t="s">
        <v>191</v>
      </c>
      <c r="AI1079" s="72" t="s">
        <v>16432</v>
      </c>
      <c r="AL1079" t="str">
        <f t="shared" si="65"/>
        <v>Protected</v>
      </c>
      <c r="AM1079">
        <v>2003</v>
      </c>
      <c r="AN1079" s="72" t="s">
        <v>191</v>
      </c>
      <c r="AQ1079" t="str">
        <f t="shared" si="66"/>
        <v xml:space="preserve">Poor </v>
      </c>
      <c r="AR1079" s="72" t="s">
        <v>191</v>
      </c>
      <c r="AS1079">
        <v>8</v>
      </c>
      <c r="AT1079">
        <v>300</v>
      </c>
      <c r="AU1079" s="72" t="s">
        <v>195</v>
      </c>
      <c r="AV1079" s="72" t="s">
        <v>194</v>
      </c>
      <c r="AY1079" s="72" t="s">
        <v>191</v>
      </c>
      <c r="AZ1079">
        <v>1646</v>
      </c>
      <c r="BA1079" s="72" t="s">
        <v>213</v>
      </c>
      <c r="BB1079" s="72" t="s">
        <v>194</v>
      </c>
      <c r="BD1079" s="72" t="s">
        <v>191</v>
      </c>
      <c r="BE1079" s="73">
        <v>1.76</v>
      </c>
      <c r="BF1079" s="72" t="s">
        <v>191</v>
      </c>
      <c r="BG1079" s="72" t="s">
        <v>196</v>
      </c>
      <c r="BH1079" s="72" t="s">
        <v>176</v>
      </c>
      <c r="BI1079" s="81" t="str">
        <f t="shared" si="67"/>
        <v xml:space="preserve">Turbidity </v>
      </c>
      <c r="BJ1079" s="72" t="s">
        <v>191</v>
      </c>
      <c r="BN1079">
        <v>190</v>
      </c>
      <c r="BO1079">
        <v>12</v>
      </c>
      <c r="BP1079" s="72" t="s">
        <v>194</v>
      </c>
      <c r="BR1079" s="72" t="s">
        <v>194</v>
      </c>
      <c r="BT1079">
        <v>20</v>
      </c>
      <c r="BU1079">
        <v>6</v>
      </c>
      <c r="BV1079" s="72" t="s">
        <v>194</v>
      </c>
      <c r="BW1079" s="72" t="s">
        <v>227</v>
      </c>
      <c r="BX1079" t="s">
        <v>10051</v>
      </c>
    </row>
    <row r="1080" spans="1:76" x14ac:dyDescent="0.45">
      <c r="A1080" t="s">
        <v>10052</v>
      </c>
      <c r="B1080" t="s">
        <v>176</v>
      </c>
      <c r="C1080" t="s">
        <v>457</v>
      </c>
      <c r="D1080" t="s">
        <v>10053</v>
      </c>
      <c r="E1080" t="s">
        <v>10054</v>
      </c>
      <c r="F1080" t="s">
        <v>10055</v>
      </c>
      <c r="G1080">
        <v>9</v>
      </c>
      <c r="H1080" s="72" t="s">
        <v>9890</v>
      </c>
      <c r="I1080" s="72" t="s">
        <v>182</v>
      </c>
      <c r="J1080" s="72" t="s">
        <v>183</v>
      </c>
      <c r="K1080" s="72" t="s">
        <v>4732</v>
      </c>
      <c r="L1080" s="72" t="s">
        <v>9900</v>
      </c>
      <c r="M1080" s="72" t="s">
        <v>10056</v>
      </c>
      <c r="N1080" s="72"/>
      <c r="O1080" s="72"/>
      <c r="P1080" s="72" t="s">
        <v>10057</v>
      </c>
      <c r="Q1080" s="72" t="s">
        <v>10058</v>
      </c>
      <c r="R1080" s="72" t="s">
        <v>6210</v>
      </c>
      <c r="S1080" s="72" t="s">
        <v>10059</v>
      </c>
      <c r="T1080" s="72" t="s">
        <v>10060</v>
      </c>
      <c r="U1080" s="72" t="s">
        <v>251</v>
      </c>
      <c r="V1080" s="72" t="s">
        <v>176</v>
      </c>
      <c r="W1080">
        <v>75</v>
      </c>
      <c r="X1080">
        <v>75</v>
      </c>
      <c r="Y1080">
        <v>0</v>
      </c>
      <c r="Z1080">
        <v>370</v>
      </c>
      <c r="AA1080">
        <v>370</v>
      </c>
      <c r="AB1080">
        <v>0</v>
      </c>
      <c r="AC1080" s="72" t="s">
        <v>191</v>
      </c>
      <c r="AD1080" s="72" t="s">
        <v>192</v>
      </c>
      <c r="AE1080" s="72" t="s">
        <v>176</v>
      </c>
      <c r="AF1080" s="81" t="str">
        <f t="shared" si="64"/>
        <v>Afridev Handpump</v>
      </c>
      <c r="AG1080" s="72" t="s">
        <v>193</v>
      </c>
      <c r="AH1080" s="72" t="s">
        <v>191</v>
      </c>
      <c r="AI1080" s="72" t="s">
        <v>16432</v>
      </c>
      <c r="AL1080" t="str">
        <f t="shared" si="65"/>
        <v>Protected</v>
      </c>
      <c r="AM1080">
        <v>2007</v>
      </c>
      <c r="AN1080" s="72" t="s">
        <v>191</v>
      </c>
      <c r="AQ1080" t="str">
        <f t="shared" si="66"/>
        <v xml:space="preserve">Normal </v>
      </c>
      <c r="AR1080" s="72" t="s">
        <v>194</v>
      </c>
      <c r="AU1080" s="72" t="s">
        <v>195</v>
      </c>
      <c r="AV1080" s="72" t="s">
        <v>194</v>
      </c>
      <c r="AY1080" s="72" t="s">
        <v>191</v>
      </c>
      <c r="AZ1080">
        <v>1648</v>
      </c>
      <c r="BA1080" s="72" t="s">
        <v>93</v>
      </c>
      <c r="BB1080" s="72" t="s">
        <v>194</v>
      </c>
      <c r="BD1080" s="72" t="s">
        <v>191</v>
      </c>
      <c r="BE1080" s="73">
        <v>3.06</v>
      </c>
      <c r="BF1080" s="72" t="s">
        <v>191</v>
      </c>
      <c r="BG1080" s="72" t="s">
        <v>196</v>
      </c>
      <c r="BH1080" s="72" t="s">
        <v>176</v>
      </c>
      <c r="BI1080" s="81" t="str">
        <f t="shared" si="67"/>
        <v xml:space="preserve">Turbidity </v>
      </c>
      <c r="BJ1080" s="72" t="s">
        <v>191</v>
      </c>
      <c r="BN1080">
        <v>78</v>
      </c>
      <c r="BO1080">
        <v>24</v>
      </c>
      <c r="BP1080" s="72" t="s">
        <v>194</v>
      </c>
      <c r="BR1080" s="72" t="s">
        <v>194</v>
      </c>
      <c r="BT1080">
        <v>40</v>
      </c>
      <c r="BU1080">
        <v>5</v>
      </c>
      <c r="BV1080" s="72" t="s">
        <v>191</v>
      </c>
      <c r="BW1080" s="72" t="s">
        <v>197</v>
      </c>
      <c r="BX1080" t="s">
        <v>10061</v>
      </c>
    </row>
    <row r="1081" spans="1:76" x14ac:dyDescent="0.45">
      <c r="A1081" t="s">
        <v>10062</v>
      </c>
      <c r="B1081" t="s">
        <v>176</v>
      </c>
      <c r="C1081" t="s">
        <v>457</v>
      </c>
      <c r="D1081" t="s">
        <v>10063</v>
      </c>
      <c r="E1081" t="s">
        <v>10064</v>
      </c>
      <c r="F1081" t="s">
        <v>10065</v>
      </c>
      <c r="G1081">
        <v>9</v>
      </c>
      <c r="H1081" s="72" t="s">
        <v>9890</v>
      </c>
      <c r="I1081" s="72" t="s">
        <v>182</v>
      </c>
      <c r="J1081" s="72" t="s">
        <v>183</v>
      </c>
      <c r="K1081" s="72" t="s">
        <v>4732</v>
      </c>
      <c r="L1081" s="72" t="s">
        <v>9900</v>
      </c>
      <c r="M1081" s="72" t="s">
        <v>5842</v>
      </c>
      <c r="N1081" s="72"/>
      <c r="O1081" s="72"/>
      <c r="P1081" s="72" t="s">
        <v>10066</v>
      </c>
      <c r="Q1081" s="72" t="s">
        <v>10067</v>
      </c>
      <c r="R1081" s="72" t="s">
        <v>1426</v>
      </c>
      <c r="S1081" s="72" t="s">
        <v>10068</v>
      </c>
      <c r="T1081" s="72" t="s">
        <v>10069</v>
      </c>
      <c r="U1081" s="72" t="s">
        <v>251</v>
      </c>
      <c r="V1081" s="72" t="s">
        <v>176</v>
      </c>
      <c r="W1081">
        <v>48</v>
      </c>
      <c r="X1081">
        <v>68</v>
      </c>
      <c r="Y1081">
        <v>0</v>
      </c>
      <c r="Z1081">
        <v>570</v>
      </c>
      <c r="AA1081">
        <v>570</v>
      </c>
      <c r="AB1081">
        <v>0</v>
      </c>
      <c r="AC1081" s="72" t="s">
        <v>191</v>
      </c>
      <c r="AD1081" s="72" t="s">
        <v>192</v>
      </c>
      <c r="AE1081" s="72" t="s">
        <v>176</v>
      </c>
      <c r="AF1081" s="81" t="str">
        <f t="shared" si="64"/>
        <v>Afridev Handpump</v>
      </c>
      <c r="AG1081" s="72" t="s">
        <v>193</v>
      </c>
      <c r="AH1081" s="72" t="s">
        <v>191</v>
      </c>
      <c r="AI1081" s="72" t="s">
        <v>16432</v>
      </c>
      <c r="AL1081" t="str">
        <f t="shared" si="65"/>
        <v>Protected</v>
      </c>
      <c r="AM1081">
        <v>2011</v>
      </c>
      <c r="AN1081" s="72" t="s">
        <v>191</v>
      </c>
      <c r="AQ1081" t="str">
        <f t="shared" si="66"/>
        <v xml:space="preserve">Normal </v>
      </c>
      <c r="AR1081" s="72" t="s">
        <v>194</v>
      </c>
      <c r="AU1081" s="72" t="s">
        <v>195</v>
      </c>
      <c r="AV1081" s="72" t="s">
        <v>194</v>
      </c>
      <c r="AY1081" s="72" t="s">
        <v>191</v>
      </c>
      <c r="AZ1081">
        <v>1649</v>
      </c>
      <c r="BA1081" s="72" t="s">
        <v>93</v>
      </c>
      <c r="BB1081" s="72" t="s">
        <v>194</v>
      </c>
      <c r="BD1081" s="72" t="s">
        <v>191</v>
      </c>
      <c r="BE1081" s="73">
        <v>0.84</v>
      </c>
      <c r="BF1081" s="72" t="s">
        <v>191</v>
      </c>
      <c r="BG1081" s="72" t="s">
        <v>196</v>
      </c>
      <c r="BH1081" s="72" t="s">
        <v>176</v>
      </c>
      <c r="BI1081" s="81" t="str">
        <f t="shared" si="67"/>
        <v xml:space="preserve">Turbidity </v>
      </c>
      <c r="BJ1081" s="72" t="s">
        <v>191</v>
      </c>
      <c r="BN1081">
        <v>58</v>
      </c>
      <c r="BO1081">
        <v>24</v>
      </c>
      <c r="BP1081" s="72" t="s">
        <v>194</v>
      </c>
      <c r="BR1081" s="72" t="s">
        <v>194</v>
      </c>
      <c r="BT1081">
        <v>40</v>
      </c>
      <c r="BU1081">
        <v>3</v>
      </c>
      <c r="BV1081" s="72" t="s">
        <v>191</v>
      </c>
      <c r="BW1081" s="72" t="s">
        <v>197</v>
      </c>
      <c r="BX1081" t="s">
        <v>10070</v>
      </c>
    </row>
    <row r="1082" spans="1:76" x14ac:dyDescent="0.45">
      <c r="A1082" t="s">
        <v>10071</v>
      </c>
      <c r="B1082" t="s">
        <v>176</v>
      </c>
      <c r="C1082" t="s">
        <v>265</v>
      </c>
      <c r="D1082" t="s">
        <v>10072</v>
      </c>
      <c r="E1082" t="s">
        <v>10073</v>
      </c>
      <c r="F1082" t="s">
        <v>4956</v>
      </c>
      <c r="G1082">
        <v>9</v>
      </c>
      <c r="H1082" s="72" t="s">
        <v>4731</v>
      </c>
      <c r="I1082" s="72" t="s">
        <v>182</v>
      </c>
      <c r="J1082" s="72" t="s">
        <v>183</v>
      </c>
      <c r="K1082" s="72" t="s">
        <v>184</v>
      </c>
      <c r="L1082" s="72" t="s">
        <v>1246</v>
      </c>
      <c r="M1082" s="72" t="s">
        <v>1246</v>
      </c>
      <c r="N1082" s="72"/>
      <c r="O1082" s="72"/>
      <c r="P1082" s="72" t="s">
        <v>10074</v>
      </c>
      <c r="Q1082" s="72" t="s">
        <v>10075</v>
      </c>
      <c r="R1082" s="72" t="s">
        <v>390</v>
      </c>
      <c r="S1082" s="72" t="s">
        <v>10076</v>
      </c>
      <c r="T1082" s="72" t="s">
        <v>10077</v>
      </c>
      <c r="U1082" s="72" t="s">
        <v>251</v>
      </c>
      <c r="V1082" s="72" t="s">
        <v>176</v>
      </c>
      <c r="W1082">
        <v>385</v>
      </c>
      <c r="X1082">
        <v>382</v>
      </c>
      <c r="Y1082">
        <v>0</v>
      </c>
      <c r="Z1082">
        <v>178</v>
      </c>
      <c r="AA1082">
        <v>1910</v>
      </c>
      <c r="AB1082">
        <v>0</v>
      </c>
      <c r="AC1082" s="72" t="s">
        <v>191</v>
      </c>
      <c r="AD1082" s="72" t="s">
        <v>192</v>
      </c>
      <c r="AE1082" s="72" t="s">
        <v>176</v>
      </c>
      <c r="AF1082" s="81" t="str">
        <f t="shared" si="64"/>
        <v>Afridev Handpump</v>
      </c>
      <c r="AG1082" s="72" t="s">
        <v>193</v>
      </c>
      <c r="AH1082" s="72" t="s">
        <v>191</v>
      </c>
      <c r="AI1082" s="72" t="s">
        <v>16432</v>
      </c>
      <c r="AL1082" t="str">
        <f t="shared" si="65"/>
        <v>Protected</v>
      </c>
      <c r="AM1082">
        <v>2007</v>
      </c>
      <c r="AN1082" s="72" t="s">
        <v>191</v>
      </c>
      <c r="AQ1082" t="str">
        <f t="shared" si="66"/>
        <v xml:space="preserve">Normal </v>
      </c>
      <c r="AR1082" s="72" t="s">
        <v>194</v>
      </c>
      <c r="AU1082" s="72" t="s">
        <v>195</v>
      </c>
      <c r="AV1082" s="72" t="s">
        <v>194</v>
      </c>
      <c r="AY1082" s="72" t="s">
        <v>191</v>
      </c>
      <c r="AZ1082">
        <v>650</v>
      </c>
      <c r="BA1082" s="72" t="s">
        <v>93</v>
      </c>
      <c r="BB1082" s="72" t="s">
        <v>194</v>
      </c>
      <c r="BD1082" s="72" t="s">
        <v>191</v>
      </c>
      <c r="BE1082" s="73">
        <v>0.19</v>
      </c>
      <c r="BF1082" s="72" t="s">
        <v>191</v>
      </c>
      <c r="BG1082" s="72" t="s">
        <v>196</v>
      </c>
      <c r="BH1082" s="72" t="s">
        <v>176</v>
      </c>
      <c r="BI1082" s="81" t="str">
        <f t="shared" si="67"/>
        <v xml:space="preserve">Turbidity </v>
      </c>
      <c r="BJ1082" s="72" t="s">
        <v>191</v>
      </c>
      <c r="BN1082">
        <v>64</v>
      </c>
      <c r="BO1082">
        <v>24</v>
      </c>
      <c r="BP1082" s="72" t="s">
        <v>194</v>
      </c>
      <c r="BR1082" s="72" t="s">
        <v>194</v>
      </c>
      <c r="BT1082">
        <v>20</v>
      </c>
      <c r="BU1082">
        <v>2</v>
      </c>
      <c r="BV1082" s="72" t="s">
        <v>191</v>
      </c>
      <c r="BW1082" s="72" t="s">
        <v>197</v>
      </c>
      <c r="BX1082" t="s">
        <v>10078</v>
      </c>
    </row>
    <row r="1083" spans="1:76" x14ac:dyDescent="0.45">
      <c r="A1083" t="s">
        <v>10079</v>
      </c>
      <c r="B1083" t="s">
        <v>176</v>
      </c>
      <c r="C1083" t="s">
        <v>216</v>
      </c>
      <c r="D1083" t="s">
        <v>10080</v>
      </c>
      <c r="E1083" t="s">
        <v>10081</v>
      </c>
      <c r="F1083" t="s">
        <v>10082</v>
      </c>
      <c r="G1083">
        <v>9</v>
      </c>
      <c r="H1083" s="72" t="s">
        <v>10083</v>
      </c>
      <c r="I1083" s="72" t="s">
        <v>182</v>
      </c>
      <c r="J1083" s="72" t="s">
        <v>183</v>
      </c>
      <c r="K1083" s="72" t="s">
        <v>825</v>
      </c>
      <c r="L1083" s="72" t="s">
        <v>10084</v>
      </c>
      <c r="M1083" s="72" t="s">
        <v>10085</v>
      </c>
      <c r="N1083" s="72"/>
      <c r="O1083" s="72"/>
      <c r="P1083" s="72" t="s">
        <v>10086</v>
      </c>
      <c r="Q1083" s="72" t="s">
        <v>10087</v>
      </c>
      <c r="R1083" s="72" t="s">
        <v>9240</v>
      </c>
      <c r="S1083" s="72" t="s">
        <v>10088</v>
      </c>
      <c r="T1083" s="72" t="s">
        <v>10089</v>
      </c>
      <c r="U1083" s="72" t="s">
        <v>478</v>
      </c>
      <c r="V1083" s="72" t="s">
        <v>176</v>
      </c>
      <c r="W1083">
        <v>181</v>
      </c>
      <c r="X1083">
        <v>114</v>
      </c>
      <c r="Y1083">
        <v>67</v>
      </c>
      <c r="Z1083">
        <v>400</v>
      </c>
      <c r="AA1083">
        <v>600</v>
      </c>
      <c r="AB1083">
        <v>400</v>
      </c>
      <c r="AC1083" s="72" t="s">
        <v>191</v>
      </c>
      <c r="AD1083" s="72" t="s">
        <v>192</v>
      </c>
      <c r="AE1083" s="72" t="s">
        <v>176</v>
      </c>
      <c r="AF1083" s="81" t="str">
        <f t="shared" si="64"/>
        <v>Afridev Handpump</v>
      </c>
      <c r="AG1083" s="72" t="s">
        <v>193</v>
      </c>
      <c r="AH1083" s="72" t="s">
        <v>191</v>
      </c>
      <c r="AI1083" s="72" t="s">
        <v>16432</v>
      </c>
      <c r="AL1083" t="str">
        <f t="shared" si="65"/>
        <v>Protected</v>
      </c>
      <c r="AM1083">
        <v>2017</v>
      </c>
      <c r="AN1083" s="72" t="s">
        <v>191</v>
      </c>
      <c r="AQ1083" t="str">
        <f t="shared" si="66"/>
        <v xml:space="preserve">Normal </v>
      </c>
      <c r="AR1083" s="72" t="s">
        <v>194</v>
      </c>
      <c r="AU1083" s="72" t="s">
        <v>195</v>
      </c>
      <c r="AV1083" s="72" t="s">
        <v>194</v>
      </c>
      <c r="AY1083" s="72" t="s">
        <v>191</v>
      </c>
      <c r="AZ1083">
        <v>970</v>
      </c>
      <c r="BA1083" s="72" t="s">
        <v>93</v>
      </c>
      <c r="BB1083" s="72" t="s">
        <v>194</v>
      </c>
      <c r="BD1083" s="72" t="s">
        <v>191</v>
      </c>
      <c r="BE1083" s="73">
        <v>2.0099999999999998</v>
      </c>
      <c r="BF1083" s="72" t="s">
        <v>191</v>
      </c>
      <c r="BG1083" s="72" t="s">
        <v>196</v>
      </c>
      <c r="BH1083" s="72" t="s">
        <v>176</v>
      </c>
      <c r="BI1083" s="81" t="str">
        <f t="shared" si="67"/>
        <v xml:space="preserve">Turbidity </v>
      </c>
      <c r="BJ1083" s="72" t="s">
        <v>191</v>
      </c>
      <c r="BN1083">
        <v>114</v>
      </c>
      <c r="BO1083">
        <v>24</v>
      </c>
      <c r="BP1083" s="72" t="s">
        <v>194</v>
      </c>
      <c r="BR1083" s="72" t="s">
        <v>194</v>
      </c>
      <c r="BT1083">
        <v>20</v>
      </c>
      <c r="BU1083">
        <v>6</v>
      </c>
      <c r="BV1083" s="72" t="s">
        <v>191</v>
      </c>
      <c r="BW1083" s="72" t="s">
        <v>197</v>
      </c>
      <c r="BX1083" t="s">
        <v>10090</v>
      </c>
    </row>
    <row r="1084" spans="1:76" x14ac:dyDescent="0.45">
      <c r="A1084" t="s">
        <v>10091</v>
      </c>
      <c r="B1084" t="s">
        <v>176</v>
      </c>
      <c r="C1084" t="s">
        <v>216</v>
      </c>
      <c r="D1084" t="s">
        <v>10092</v>
      </c>
      <c r="E1084" t="s">
        <v>10093</v>
      </c>
      <c r="F1084" t="s">
        <v>10094</v>
      </c>
      <c r="G1084">
        <v>9</v>
      </c>
      <c r="H1084" s="72" t="s">
        <v>10083</v>
      </c>
      <c r="I1084" s="72" t="s">
        <v>182</v>
      </c>
      <c r="J1084" s="72" t="s">
        <v>183</v>
      </c>
      <c r="K1084" s="72" t="s">
        <v>825</v>
      </c>
      <c r="L1084" s="72" t="s">
        <v>10084</v>
      </c>
      <c r="M1084" s="72" t="s">
        <v>10085</v>
      </c>
      <c r="N1084" s="72"/>
      <c r="O1084" s="72"/>
      <c r="P1084" s="72" t="s">
        <v>10095</v>
      </c>
      <c r="Q1084" s="72" t="s">
        <v>10096</v>
      </c>
      <c r="R1084" s="72" t="s">
        <v>5011</v>
      </c>
      <c r="S1084" s="72" t="s">
        <v>10097</v>
      </c>
      <c r="T1084" s="72" t="s">
        <v>10084</v>
      </c>
      <c r="U1084" s="72" t="s">
        <v>251</v>
      </c>
      <c r="V1084" s="72" t="s">
        <v>176</v>
      </c>
      <c r="W1084">
        <v>181</v>
      </c>
      <c r="X1084">
        <v>114</v>
      </c>
      <c r="Y1084">
        <v>67</v>
      </c>
      <c r="Z1084">
        <v>150</v>
      </c>
      <c r="AA1084">
        <v>600</v>
      </c>
      <c r="AB1084">
        <v>400</v>
      </c>
      <c r="AC1084" s="72" t="s">
        <v>191</v>
      </c>
      <c r="AD1084" s="72" t="s">
        <v>192</v>
      </c>
      <c r="AE1084" s="72" t="s">
        <v>176</v>
      </c>
      <c r="AF1084" s="81" t="str">
        <f t="shared" si="64"/>
        <v>Afridev Handpump</v>
      </c>
      <c r="AG1084" s="72" t="s">
        <v>193</v>
      </c>
      <c r="AH1084" s="72" t="s">
        <v>191</v>
      </c>
      <c r="AI1084" s="72" t="s">
        <v>16432</v>
      </c>
      <c r="AL1084" t="str">
        <f t="shared" si="65"/>
        <v>Protected</v>
      </c>
      <c r="AM1084">
        <v>1997</v>
      </c>
      <c r="AN1084" s="72" t="s">
        <v>191</v>
      </c>
      <c r="AQ1084" t="str">
        <f t="shared" si="66"/>
        <v xml:space="preserve">Normal </v>
      </c>
      <c r="AR1084" s="72" t="s">
        <v>191</v>
      </c>
      <c r="AS1084">
        <v>3</v>
      </c>
      <c r="AT1084">
        <v>7</v>
      </c>
      <c r="AU1084" s="72" t="s">
        <v>195</v>
      </c>
      <c r="AV1084" s="72" t="s">
        <v>194</v>
      </c>
      <c r="AY1084" s="72" t="s">
        <v>191</v>
      </c>
      <c r="AZ1084">
        <v>971</v>
      </c>
      <c r="BA1084" s="72" t="s">
        <v>93</v>
      </c>
      <c r="BB1084" s="72" t="s">
        <v>194</v>
      </c>
      <c r="BD1084" s="72" t="s">
        <v>191</v>
      </c>
      <c r="BE1084" s="73">
        <v>0.3</v>
      </c>
      <c r="BF1084" s="72" t="s">
        <v>191</v>
      </c>
      <c r="BG1084" s="72" t="s">
        <v>196</v>
      </c>
      <c r="BH1084" s="72" t="s">
        <v>176</v>
      </c>
      <c r="BI1084" s="81" t="str">
        <f t="shared" si="67"/>
        <v xml:space="preserve">Turbidity </v>
      </c>
      <c r="BJ1084" s="72" t="s">
        <v>191</v>
      </c>
      <c r="BN1084">
        <v>61</v>
      </c>
      <c r="BO1084">
        <v>24</v>
      </c>
      <c r="BP1084" s="72" t="s">
        <v>194</v>
      </c>
      <c r="BR1084" s="72" t="s">
        <v>194</v>
      </c>
      <c r="BT1084">
        <v>20</v>
      </c>
      <c r="BU1084">
        <v>5</v>
      </c>
      <c r="BV1084" s="72" t="s">
        <v>191</v>
      </c>
      <c r="BW1084" s="72" t="s">
        <v>197</v>
      </c>
      <c r="BX1084" t="s">
        <v>10098</v>
      </c>
    </row>
    <row r="1085" spans="1:76" x14ac:dyDescent="0.45">
      <c r="A1085" t="s">
        <v>10099</v>
      </c>
      <c r="B1085" t="s">
        <v>176</v>
      </c>
      <c r="C1085" t="s">
        <v>216</v>
      </c>
      <c r="D1085" t="s">
        <v>10100</v>
      </c>
      <c r="E1085" t="s">
        <v>10101</v>
      </c>
      <c r="F1085" t="s">
        <v>10102</v>
      </c>
      <c r="G1085">
        <v>9</v>
      </c>
      <c r="H1085" s="72" t="s">
        <v>10083</v>
      </c>
      <c r="I1085" s="72" t="s">
        <v>182</v>
      </c>
      <c r="J1085" s="72" t="s">
        <v>183</v>
      </c>
      <c r="K1085" s="72" t="s">
        <v>825</v>
      </c>
      <c r="L1085" s="72" t="s">
        <v>10084</v>
      </c>
      <c r="M1085" s="72" t="s">
        <v>10085</v>
      </c>
      <c r="N1085" s="72"/>
      <c r="O1085" s="72"/>
      <c r="P1085" s="72" t="s">
        <v>10103</v>
      </c>
      <c r="Q1085" s="72" t="s">
        <v>10104</v>
      </c>
      <c r="R1085" s="72" t="s">
        <v>248</v>
      </c>
      <c r="S1085" s="72" t="s">
        <v>10105</v>
      </c>
      <c r="T1085" s="72" t="s">
        <v>10084</v>
      </c>
      <c r="U1085" s="72" t="s">
        <v>190</v>
      </c>
      <c r="V1085" s="72" t="s">
        <v>176</v>
      </c>
      <c r="W1085">
        <v>181</v>
      </c>
      <c r="X1085">
        <v>114</v>
      </c>
      <c r="Y1085">
        <v>67</v>
      </c>
      <c r="Z1085">
        <v>100</v>
      </c>
      <c r="AA1085">
        <v>600</v>
      </c>
      <c r="AB1085">
        <v>400</v>
      </c>
      <c r="AC1085" s="72" t="s">
        <v>191</v>
      </c>
      <c r="AD1085" s="72" t="s">
        <v>192</v>
      </c>
      <c r="AE1085" s="72" t="s">
        <v>176</v>
      </c>
      <c r="AF1085" s="81" t="str">
        <f t="shared" si="64"/>
        <v>Afridev Handpump</v>
      </c>
      <c r="AG1085" s="72" t="s">
        <v>193</v>
      </c>
      <c r="AH1085" s="72" t="s">
        <v>191</v>
      </c>
      <c r="AI1085" s="72" t="s">
        <v>16432</v>
      </c>
      <c r="AL1085" t="str">
        <f t="shared" si="65"/>
        <v>Protected</v>
      </c>
      <c r="AM1085">
        <v>2010</v>
      </c>
      <c r="AN1085" s="72" t="s">
        <v>191</v>
      </c>
      <c r="AQ1085" t="str">
        <f t="shared" si="66"/>
        <v xml:space="preserve">Normal </v>
      </c>
      <c r="AR1085" s="72" t="s">
        <v>191</v>
      </c>
      <c r="AS1085">
        <v>3</v>
      </c>
      <c r="AT1085">
        <v>14</v>
      </c>
      <c r="AU1085" s="72" t="s">
        <v>195</v>
      </c>
      <c r="AV1085" s="72" t="s">
        <v>194</v>
      </c>
      <c r="AY1085" s="72" t="s">
        <v>191</v>
      </c>
      <c r="AZ1085">
        <v>972</v>
      </c>
      <c r="BA1085" s="72" t="s">
        <v>93</v>
      </c>
      <c r="BB1085" s="72" t="s">
        <v>194</v>
      </c>
      <c r="BD1085" s="72" t="s">
        <v>191</v>
      </c>
      <c r="BE1085" s="73">
        <v>1.07</v>
      </c>
      <c r="BF1085" s="72" t="s">
        <v>191</v>
      </c>
      <c r="BG1085" s="72" t="s">
        <v>196</v>
      </c>
      <c r="BH1085" s="72" t="s">
        <v>176</v>
      </c>
      <c r="BI1085" s="81" t="str">
        <f t="shared" si="67"/>
        <v xml:space="preserve">Turbidity </v>
      </c>
      <c r="BJ1085" s="72" t="s">
        <v>191</v>
      </c>
      <c r="BN1085">
        <v>70</v>
      </c>
      <c r="BO1085">
        <v>24</v>
      </c>
      <c r="BP1085" s="72" t="s">
        <v>194</v>
      </c>
      <c r="BR1085" s="72" t="s">
        <v>194</v>
      </c>
      <c r="BT1085">
        <v>20</v>
      </c>
      <c r="BU1085">
        <v>5</v>
      </c>
      <c r="BV1085" s="72" t="s">
        <v>191</v>
      </c>
      <c r="BW1085" s="72" t="s">
        <v>197</v>
      </c>
      <c r="BX1085" t="s">
        <v>10106</v>
      </c>
    </row>
    <row r="1086" spans="1:76" x14ac:dyDescent="0.45">
      <c r="A1086" t="s">
        <v>10107</v>
      </c>
      <c r="B1086" t="s">
        <v>176</v>
      </c>
      <c r="C1086" t="s">
        <v>339</v>
      </c>
      <c r="D1086" t="s">
        <v>10108</v>
      </c>
      <c r="E1086" t="s">
        <v>10109</v>
      </c>
      <c r="F1086" t="s">
        <v>2982</v>
      </c>
      <c r="G1086">
        <v>9</v>
      </c>
      <c r="H1086" s="72" t="s">
        <v>10083</v>
      </c>
      <c r="I1086" s="72" t="s">
        <v>182</v>
      </c>
      <c r="J1086" s="72" t="s">
        <v>183</v>
      </c>
      <c r="K1086" s="72" t="s">
        <v>4732</v>
      </c>
      <c r="L1086" s="72" t="s">
        <v>9900</v>
      </c>
      <c r="M1086" s="72" t="s">
        <v>10056</v>
      </c>
      <c r="N1086" s="72"/>
      <c r="O1086" s="72"/>
      <c r="P1086" s="72" t="s">
        <v>10110</v>
      </c>
      <c r="Q1086" s="72" t="s">
        <v>10111</v>
      </c>
      <c r="R1086" s="72" t="s">
        <v>7870</v>
      </c>
      <c r="S1086" s="72" t="s">
        <v>10112</v>
      </c>
      <c r="T1086" s="72" t="s">
        <v>10113</v>
      </c>
      <c r="U1086" s="72" t="s">
        <v>226</v>
      </c>
      <c r="V1086" s="72" t="s">
        <v>176</v>
      </c>
      <c r="W1086">
        <v>150</v>
      </c>
      <c r="X1086">
        <v>150</v>
      </c>
      <c r="Y1086">
        <v>0</v>
      </c>
      <c r="Z1086">
        <v>750</v>
      </c>
      <c r="AA1086">
        <v>750</v>
      </c>
      <c r="AB1086">
        <v>0</v>
      </c>
      <c r="AC1086" s="72" t="s">
        <v>191</v>
      </c>
      <c r="AD1086" s="72" t="s">
        <v>192</v>
      </c>
      <c r="AE1086" s="72" t="s">
        <v>176</v>
      </c>
      <c r="AF1086" s="81" t="str">
        <f t="shared" si="64"/>
        <v>Afridev Handpump</v>
      </c>
      <c r="AG1086" s="72" t="s">
        <v>193</v>
      </c>
      <c r="AH1086" s="72" t="s">
        <v>191</v>
      </c>
      <c r="AI1086" s="72" t="s">
        <v>16432</v>
      </c>
      <c r="AL1086" t="str">
        <f t="shared" si="65"/>
        <v>Protected</v>
      </c>
      <c r="AM1086">
        <v>2004</v>
      </c>
      <c r="AN1086" s="72" t="s">
        <v>191</v>
      </c>
      <c r="AQ1086" t="str">
        <f t="shared" si="66"/>
        <v xml:space="preserve">Poor </v>
      </c>
      <c r="AR1086" s="72" t="s">
        <v>191</v>
      </c>
      <c r="AS1086">
        <v>3</v>
      </c>
      <c r="AT1086">
        <v>7</v>
      </c>
      <c r="AU1086" s="72" t="s">
        <v>195</v>
      </c>
      <c r="AV1086" s="72" t="s">
        <v>194</v>
      </c>
      <c r="AY1086" s="72" t="s">
        <v>191</v>
      </c>
      <c r="AZ1086">
        <v>1468</v>
      </c>
      <c r="BA1086" s="72" t="s">
        <v>93</v>
      </c>
      <c r="BB1086" s="72" t="s">
        <v>194</v>
      </c>
      <c r="BD1086" s="72" t="s">
        <v>191</v>
      </c>
      <c r="BE1086" s="73">
        <v>0.81</v>
      </c>
      <c r="BF1086" s="72" t="s">
        <v>191</v>
      </c>
      <c r="BG1086" s="72" t="s">
        <v>196</v>
      </c>
      <c r="BH1086" s="72" t="s">
        <v>176</v>
      </c>
      <c r="BI1086" s="81" t="str">
        <f t="shared" si="67"/>
        <v xml:space="preserve">Turbidity </v>
      </c>
      <c r="BJ1086" s="72" t="s">
        <v>191</v>
      </c>
      <c r="BN1086">
        <v>0</v>
      </c>
      <c r="BO1086">
        <v>24</v>
      </c>
      <c r="BP1086" s="72" t="s">
        <v>194</v>
      </c>
      <c r="BR1086" s="72" t="s">
        <v>194</v>
      </c>
      <c r="BT1086">
        <v>40</v>
      </c>
      <c r="BU1086">
        <v>8</v>
      </c>
      <c r="BV1086" s="72" t="s">
        <v>191</v>
      </c>
      <c r="BW1086" s="72" t="s">
        <v>227</v>
      </c>
      <c r="BX1086" t="s">
        <v>10114</v>
      </c>
    </row>
    <row r="1087" spans="1:76" x14ac:dyDescent="0.45">
      <c r="A1087" t="s">
        <v>10115</v>
      </c>
      <c r="B1087" t="s">
        <v>176</v>
      </c>
      <c r="C1087" t="s">
        <v>216</v>
      </c>
      <c r="D1087" t="s">
        <v>10116</v>
      </c>
      <c r="E1087" t="s">
        <v>10117</v>
      </c>
      <c r="F1087" t="s">
        <v>5602</v>
      </c>
      <c r="G1087">
        <v>9</v>
      </c>
      <c r="H1087" s="72" t="s">
        <v>10083</v>
      </c>
      <c r="I1087" s="72" t="s">
        <v>182</v>
      </c>
      <c r="J1087" s="72" t="s">
        <v>183</v>
      </c>
      <c r="K1087" s="72" t="s">
        <v>825</v>
      </c>
      <c r="L1087" s="72" t="s">
        <v>10084</v>
      </c>
      <c r="M1087" s="72" t="s">
        <v>10085</v>
      </c>
      <c r="N1087" s="72"/>
      <c r="O1087" s="72"/>
      <c r="P1087" s="72" t="s">
        <v>10118</v>
      </c>
      <c r="Q1087" s="72" t="s">
        <v>10119</v>
      </c>
      <c r="R1087" s="72" t="s">
        <v>1084</v>
      </c>
      <c r="S1087" s="72" t="s">
        <v>10120</v>
      </c>
      <c r="T1087" s="72" t="s">
        <v>10121</v>
      </c>
      <c r="U1087" s="72" t="s">
        <v>176</v>
      </c>
      <c r="V1087" s="72"/>
      <c r="W1087">
        <v>181</v>
      </c>
      <c r="X1087">
        <v>114</v>
      </c>
      <c r="Y1087">
        <v>67</v>
      </c>
      <c r="Z1087">
        <v>400</v>
      </c>
      <c r="AA1087">
        <v>600</v>
      </c>
      <c r="AB1087">
        <v>400</v>
      </c>
      <c r="AC1087" s="72" t="s">
        <v>194</v>
      </c>
      <c r="AF1087" s="81" t="str">
        <f t="shared" si="64"/>
        <v/>
      </c>
      <c r="AJ1087" s="72" t="s">
        <v>424</v>
      </c>
      <c r="AK1087" s="72" t="s">
        <v>176</v>
      </c>
      <c r="AL1087" t="str">
        <f t="shared" si="65"/>
        <v>Unprotected Spring</v>
      </c>
      <c r="AQ1087" t="str">
        <f t="shared" si="66"/>
        <v xml:space="preserve"> </v>
      </c>
      <c r="BE1087"/>
      <c r="BI1087" s="81" t="str">
        <f t="shared" si="67"/>
        <v xml:space="preserve"> </v>
      </c>
      <c r="BX1087" t="s">
        <v>10122</v>
      </c>
    </row>
    <row r="1088" spans="1:76" x14ac:dyDescent="0.45">
      <c r="A1088" t="s">
        <v>10123</v>
      </c>
      <c r="B1088" t="s">
        <v>176</v>
      </c>
      <c r="C1088" t="s">
        <v>216</v>
      </c>
      <c r="D1088" t="s">
        <v>10124</v>
      </c>
      <c r="E1088" t="s">
        <v>10125</v>
      </c>
      <c r="F1088" t="s">
        <v>8822</v>
      </c>
      <c r="G1088">
        <v>9</v>
      </c>
      <c r="H1088" s="72" t="s">
        <v>10083</v>
      </c>
      <c r="I1088" s="72" t="s">
        <v>182</v>
      </c>
      <c r="J1088" s="72" t="s">
        <v>183</v>
      </c>
      <c r="K1088" s="72" t="s">
        <v>825</v>
      </c>
      <c r="L1088" s="72" t="s">
        <v>10084</v>
      </c>
      <c r="M1088" s="72" t="s">
        <v>10085</v>
      </c>
      <c r="N1088" s="72"/>
      <c r="O1088" s="72"/>
      <c r="P1088" s="72" t="s">
        <v>10126</v>
      </c>
      <c r="Q1088" s="72" t="s">
        <v>10127</v>
      </c>
      <c r="R1088" s="72" t="s">
        <v>1084</v>
      </c>
      <c r="S1088" s="72" t="s">
        <v>10128</v>
      </c>
      <c r="T1088" s="72" t="s">
        <v>10129</v>
      </c>
      <c r="U1088" s="72" t="s">
        <v>190</v>
      </c>
      <c r="V1088" s="72" t="s">
        <v>176</v>
      </c>
      <c r="W1088">
        <v>181</v>
      </c>
      <c r="X1088">
        <v>114</v>
      </c>
      <c r="Y1088">
        <v>67</v>
      </c>
      <c r="Z1088">
        <v>500</v>
      </c>
      <c r="AA1088">
        <v>600</v>
      </c>
      <c r="AB1088">
        <v>400</v>
      </c>
      <c r="AC1088" s="72" t="s">
        <v>191</v>
      </c>
      <c r="AD1088" s="72" t="s">
        <v>192</v>
      </c>
      <c r="AE1088" s="72" t="s">
        <v>176</v>
      </c>
      <c r="AF1088" s="81" t="str">
        <f t="shared" si="64"/>
        <v>Afridev Handpump</v>
      </c>
      <c r="AG1088" s="72" t="s">
        <v>193</v>
      </c>
      <c r="AH1088" s="72" t="s">
        <v>191</v>
      </c>
      <c r="AI1088" s="72" t="s">
        <v>16432</v>
      </c>
      <c r="AL1088" t="str">
        <f t="shared" si="65"/>
        <v>Protected</v>
      </c>
      <c r="AM1088">
        <v>1996</v>
      </c>
      <c r="AN1088" s="72" t="s">
        <v>191</v>
      </c>
      <c r="AQ1088" t="str">
        <f t="shared" si="66"/>
        <v xml:space="preserve">Poor </v>
      </c>
      <c r="AR1088" s="72" t="s">
        <v>191</v>
      </c>
      <c r="AS1088">
        <v>2</v>
      </c>
      <c r="AT1088">
        <v>180</v>
      </c>
      <c r="AU1088" s="72" t="s">
        <v>195</v>
      </c>
      <c r="AV1088" s="72" t="s">
        <v>194</v>
      </c>
      <c r="AY1088" s="72" t="s">
        <v>191</v>
      </c>
      <c r="AZ1088">
        <v>973</v>
      </c>
      <c r="BA1088" s="72" t="s">
        <v>93</v>
      </c>
      <c r="BB1088" s="72" t="s">
        <v>194</v>
      </c>
      <c r="BD1088" s="72" t="s">
        <v>191</v>
      </c>
      <c r="BE1088" s="73">
        <v>0.28000000000000003</v>
      </c>
      <c r="BF1088" s="72" t="s">
        <v>191</v>
      </c>
      <c r="BG1088" s="72" t="s">
        <v>196</v>
      </c>
      <c r="BH1088" s="72" t="s">
        <v>176</v>
      </c>
      <c r="BI1088" s="81" t="str">
        <f t="shared" si="67"/>
        <v xml:space="preserve">Turbidity </v>
      </c>
      <c r="BJ1088" s="72" t="s">
        <v>191</v>
      </c>
      <c r="BN1088">
        <v>71</v>
      </c>
      <c r="BO1088">
        <v>24</v>
      </c>
      <c r="BP1088" s="72" t="s">
        <v>194</v>
      </c>
      <c r="BR1088" s="72" t="s">
        <v>194</v>
      </c>
      <c r="BT1088">
        <v>20</v>
      </c>
      <c r="BU1088">
        <v>6</v>
      </c>
      <c r="BV1088" s="72" t="s">
        <v>191</v>
      </c>
      <c r="BW1088" s="72" t="s">
        <v>227</v>
      </c>
      <c r="BX1088" t="s">
        <v>10130</v>
      </c>
    </row>
    <row r="1089" spans="1:76" x14ac:dyDescent="0.45">
      <c r="A1089" t="s">
        <v>10131</v>
      </c>
      <c r="B1089" t="s">
        <v>176</v>
      </c>
      <c r="C1089" t="s">
        <v>339</v>
      </c>
      <c r="D1089" t="s">
        <v>10132</v>
      </c>
      <c r="E1089" t="s">
        <v>10133</v>
      </c>
      <c r="F1089" t="s">
        <v>10134</v>
      </c>
      <c r="G1089">
        <v>9</v>
      </c>
      <c r="H1089" s="72" t="s">
        <v>10083</v>
      </c>
      <c r="I1089" s="72" t="s">
        <v>182</v>
      </c>
      <c r="J1089" s="72" t="s">
        <v>183</v>
      </c>
      <c r="K1089" s="72" t="s">
        <v>4732</v>
      </c>
      <c r="L1089" s="72" t="s">
        <v>9900</v>
      </c>
      <c r="M1089" s="72" t="s">
        <v>10056</v>
      </c>
      <c r="N1089" s="72"/>
      <c r="O1089" s="72"/>
      <c r="P1089" s="72" t="s">
        <v>10135</v>
      </c>
      <c r="Q1089" s="72" t="s">
        <v>10136</v>
      </c>
      <c r="R1089" s="72" t="s">
        <v>368</v>
      </c>
      <c r="S1089" s="72" t="s">
        <v>10137</v>
      </c>
      <c r="T1089" s="72" t="s">
        <v>10113</v>
      </c>
      <c r="U1089" s="72" t="s">
        <v>226</v>
      </c>
      <c r="V1089" s="72" t="s">
        <v>176</v>
      </c>
      <c r="W1089">
        <v>150</v>
      </c>
      <c r="X1089">
        <v>150</v>
      </c>
      <c r="Y1089">
        <v>0</v>
      </c>
      <c r="Z1089">
        <v>750</v>
      </c>
      <c r="AA1089">
        <v>750</v>
      </c>
      <c r="AB1089">
        <v>0</v>
      </c>
      <c r="AC1089" s="72" t="s">
        <v>191</v>
      </c>
      <c r="AD1089" s="72" t="s">
        <v>192</v>
      </c>
      <c r="AE1089" s="72" t="s">
        <v>176</v>
      </c>
      <c r="AF1089" s="81" t="str">
        <f t="shared" si="64"/>
        <v>Afridev Handpump</v>
      </c>
      <c r="AG1089" s="72" t="s">
        <v>193</v>
      </c>
      <c r="AH1089" s="72" t="s">
        <v>191</v>
      </c>
      <c r="AI1089" s="72" t="s">
        <v>16432</v>
      </c>
      <c r="AL1089" t="str">
        <f t="shared" si="65"/>
        <v>Protected</v>
      </c>
      <c r="AM1089">
        <v>2014</v>
      </c>
      <c r="AN1089" s="72" t="s">
        <v>194</v>
      </c>
      <c r="AO1089" s="72" t="s">
        <v>549</v>
      </c>
      <c r="AP1089" s="72" t="s">
        <v>176</v>
      </c>
      <c r="AQ1089" t="str">
        <f t="shared" si="66"/>
        <v>Does not function Non functioning water point</v>
      </c>
      <c r="AR1089" s="72" t="s">
        <v>191</v>
      </c>
      <c r="AS1089">
        <v>1</v>
      </c>
      <c r="AT1089">
        <v>365</v>
      </c>
      <c r="AU1089" s="72" t="s">
        <v>194</v>
      </c>
      <c r="AV1089" s="72" t="s">
        <v>194</v>
      </c>
      <c r="AY1089" s="72" t="s">
        <v>194</v>
      </c>
      <c r="BB1089" s="72" t="s">
        <v>194</v>
      </c>
      <c r="BD1089" s="72" t="s">
        <v>194</v>
      </c>
      <c r="BE1089"/>
      <c r="BF1089" s="72" t="s">
        <v>191</v>
      </c>
      <c r="BG1089" s="72" t="s">
        <v>196</v>
      </c>
      <c r="BH1089" s="72" t="s">
        <v>176</v>
      </c>
      <c r="BI1089" s="81" t="str">
        <f t="shared" si="67"/>
        <v xml:space="preserve">Turbidity </v>
      </c>
      <c r="BJ1089" s="72" t="s">
        <v>194</v>
      </c>
      <c r="BN1089">
        <v>0</v>
      </c>
      <c r="BO1089">
        <v>0</v>
      </c>
      <c r="BP1089" s="72" t="s">
        <v>194</v>
      </c>
      <c r="BR1089" s="72" t="s">
        <v>194</v>
      </c>
      <c r="BT1089">
        <v>0</v>
      </c>
      <c r="BU1089">
        <v>0</v>
      </c>
      <c r="BV1089" s="72" t="s">
        <v>194</v>
      </c>
      <c r="BW1089" s="72" t="s">
        <v>550</v>
      </c>
      <c r="BX1089" t="s">
        <v>10138</v>
      </c>
    </row>
    <row r="1090" spans="1:76" x14ac:dyDescent="0.45">
      <c r="A1090" t="s">
        <v>10139</v>
      </c>
      <c r="B1090" t="s">
        <v>176</v>
      </c>
      <c r="C1090" t="s">
        <v>216</v>
      </c>
      <c r="D1090" t="s">
        <v>10140</v>
      </c>
      <c r="E1090" t="s">
        <v>10141</v>
      </c>
      <c r="F1090" t="s">
        <v>2579</v>
      </c>
      <c r="G1090">
        <v>9</v>
      </c>
      <c r="H1090" s="72" t="s">
        <v>10083</v>
      </c>
      <c r="I1090" s="72" t="s">
        <v>182</v>
      </c>
      <c r="J1090" s="72" t="s">
        <v>183</v>
      </c>
      <c r="K1090" s="72" t="s">
        <v>825</v>
      </c>
      <c r="L1090" s="72" t="s">
        <v>10084</v>
      </c>
      <c r="M1090" s="72" t="s">
        <v>7735</v>
      </c>
      <c r="N1090" s="72"/>
      <c r="O1090" s="72"/>
      <c r="P1090" s="72" t="s">
        <v>10142</v>
      </c>
      <c r="Q1090" s="72" t="s">
        <v>10143</v>
      </c>
      <c r="R1090" s="72" t="s">
        <v>2866</v>
      </c>
      <c r="S1090" s="72" t="s">
        <v>10144</v>
      </c>
      <c r="T1090" s="72" t="s">
        <v>7735</v>
      </c>
      <c r="U1090" s="72" t="s">
        <v>251</v>
      </c>
      <c r="V1090" s="72" t="s">
        <v>176</v>
      </c>
      <c r="W1090">
        <v>200</v>
      </c>
      <c r="X1090">
        <v>200</v>
      </c>
      <c r="Y1090">
        <v>0</v>
      </c>
      <c r="Z1090">
        <v>150</v>
      </c>
      <c r="AA1090">
        <v>1000</v>
      </c>
      <c r="AB1090">
        <v>0</v>
      </c>
      <c r="AC1090" s="72" t="s">
        <v>191</v>
      </c>
      <c r="AD1090" s="72" t="s">
        <v>192</v>
      </c>
      <c r="AE1090" s="72" t="s">
        <v>176</v>
      </c>
      <c r="AF1090" s="81" t="str">
        <f t="shared" si="64"/>
        <v>Afridev Handpump</v>
      </c>
      <c r="AG1090" s="72" t="s">
        <v>193</v>
      </c>
      <c r="AH1090" s="72" t="s">
        <v>191</v>
      </c>
      <c r="AI1090" s="72" t="s">
        <v>16432</v>
      </c>
      <c r="AL1090" t="str">
        <f t="shared" si="65"/>
        <v>Protected</v>
      </c>
      <c r="AM1090">
        <v>1997</v>
      </c>
      <c r="AN1090" s="72" t="s">
        <v>191</v>
      </c>
      <c r="AQ1090" t="str">
        <f t="shared" si="66"/>
        <v xml:space="preserve">Normal </v>
      </c>
      <c r="AR1090" s="72" t="s">
        <v>191</v>
      </c>
      <c r="AS1090">
        <v>1</v>
      </c>
      <c r="AT1090">
        <v>1</v>
      </c>
      <c r="AU1090" s="72" t="s">
        <v>195</v>
      </c>
      <c r="AV1090" s="72" t="s">
        <v>194</v>
      </c>
      <c r="AY1090" s="72" t="s">
        <v>191</v>
      </c>
      <c r="AZ1090">
        <v>974</v>
      </c>
      <c r="BA1090" s="72" t="s">
        <v>93</v>
      </c>
      <c r="BB1090" s="72" t="s">
        <v>194</v>
      </c>
      <c r="BD1090" s="72" t="s">
        <v>191</v>
      </c>
      <c r="BE1090" s="73">
        <v>0.32</v>
      </c>
      <c r="BF1090" s="72" t="s">
        <v>191</v>
      </c>
      <c r="BG1090" s="72" t="s">
        <v>196</v>
      </c>
      <c r="BH1090" s="72" t="s">
        <v>176</v>
      </c>
      <c r="BI1090" s="81" t="str">
        <f t="shared" si="67"/>
        <v xml:space="preserve">Turbidity </v>
      </c>
      <c r="BJ1090" s="72" t="s">
        <v>191</v>
      </c>
      <c r="BN1090">
        <v>150</v>
      </c>
      <c r="BO1090">
        <v>24</v>
      </c>
      <c r="BP1090" s="72" t="s">
        <v>194</v>
      </c>
      <c r="BR1090" s="72" t="s">
        <v>194</v>
      </c>
      <c r="BT1090">
        <v>20</v>
      </c>
      <c r="BU1090">
        <v>6</v>
      </c>
      <c r="BV1090" s="72" t="s">
        <v>191</v>
      </c>
      <c r="BW1090" s="72" t="s">
        <v>197</v>
      </c>
      <c r="BX1090" t="s">
        <v>10145</v>
      </c>
    </row>
    <row r="1091" spans="1:76" x14ac:dyDescent="0.45">
      <c r="A1091" t="s">
        <v>10146</v>
      </c>
      <c r="B1091" t="s">
        <v>176</v>
      </c>
      <c r="C1091" t="s">
        <v>339</v>
      </c>
      <c r="D1091" t="s">
        <v>10147</v>
      </c>
      <c r="E1091" t="s">
        <v>10148</v>
      </c>
      <c r="F1091" t="s">
        <v>3414</v>
      </c>
      <c r="G1091">
        <v>9</v>
      </c>
      <c r="H1091" s="72" t="s">
        <v>10083</v>
      </c>
      <c r="I1091" s="72" t="s">
        <v>182</v>
      </c>
      <c r="J1091" s="72" t="s">
        <v>183</v>
      </c>
      <c r="K1091" s="72" t="s">
        <v>4732</v>
      </c>
      <c r="L1091" s="72" t="s">
        <v>9900</v>
      </c>
      <c r="M1091" s="72" t="s">
        <v>10056</v>
      </c>
      <c r="N1091" s="72"/>
      <c r="O1091" s="72"/>
      <c r="P1091" s="72" t="s">
        <v>10149</v>
      </c>
      <c r="Q1091" s="72" t="s">
        <v>10150</v>
      </c>
      <c r="R1091" s="72" t="s">
        <v>442</v>
      </c>
      <c r="S1091" s="72" t="s">
        <v>10151</v>
      </c>
      <c r="T1091" s="72" t="s">
        <v>10152</v>
      </c>
      <c r="U1091" s="72" t="s">
        <v>251</v>
      </c>
      <c r="V1091" s="72" t="s">
        <v>176</v>
      </c>
      <c r="W1091">
        <v>79</v>
      </c>
      <c r="X1091">
        <v>79</v>
      </c>
      <c r="Y1091">
        <v>0</v>
      </c>
      <c r="Z1091">
        <v>395</v>
      </c>
      <c r="AA1091">
        <v>395</v>
      </c>
      <c r="AB1091">
        <v>0</v>
      </c>
      <c r="AC1091" s="72" t="s">
        <v>191</v>
      </c>
      <c r="AD1091" s="72" t="s">
        <v>192</v>
      </c>
      <c r="AE1091" s="72" t="s">
        <v>176</v>
      </c>
      <c r="AF1091" s="81" t="str">
        <f t="shared" ref="AF1091:AF1154" si="68">CONCATENATE(AD1091,AE1091)</f>
        <v>Afridev Handpump</v>
      </c>
      <c r="AG1091" s="72" t="s">
        <v>193</v>
      </c>
      <c r="AH1091" s="72" t="s">
        <v>191</v>
      </c>
      <c r="AI1091" s="72" t="s">
        <v>16432</v>
      </c>
      <c r="AL1091" t="str">
        <f t="shared" ref="AL1091:AL1154" si="69">CONCATENATE(AI1091,AJ1091,AK1091)</f>
        <v>Protected</v>
      </c>
      <c r="AM1091">
        <v>2013</v>
      </c>
      <c r="AN1091" s="72" t="s">
        <v>191</v>
      </c>
      <c r="AQ1091" t="str">
        <f t="shared" ref="AQ1091:AQ1154" si="70">CONCATENATE(BW1091," ",AO1091,AP1091)</f>
        <v xml:space="preserve">Normal </v>
      </c>
      <c r="AR1091" s="72" t="s">
        <v>194</v>
      </c>
      <c r="AU1091" s="72" t="s">
        <v>195</v>
      </c>
      <c r="AV1091" s="72" t="s">
        <v>194</v>
      </c>
      <c r="AY1091" s="72" t="s">
        <v>191</v>
      </c>
      <c r="AZ1091">
        <v>1469</v>
      </c>
      <c r="BA1091" s="72" t="s">
        <v>93</v>
      </c>
      <c r="BB1091" s="72" t="s">
        <v>194</v>
      </c>
      <c r="BD1091" s="72" t="s">
        <v>191</v>
      </c>
      <c r="BE1091" s="73">
        <v>0.53</v>
      </c>
      <c r="BF1091" s="72" t="s">
        <v>191</v>
      </c>
      <c r="BG1091" s="72" t="s">
        <v>196</v>
      </c>
      <c r="BH1091" s="72" t="s">
        <v>176</v>
      </c>
      <c r="BI1091" s="81" t="str">
        <f t="shared" ref="BI1091:BI1154" si="71">CONCATENATE(BG1091," ",BH1091)</f>
        <v xml:space="preserve">Turbidity </v>
      </c>
      <c r="BJ1091" s="72" t="s">
        <v>191</v>
      </c>
      <c r="BN1091">
        <v>62</v>
      </c>
      <c r="BO1091">
        <v>24</v>
      </c>
      <c r="BP1091" s="72" t="s">
        <v>194</v>
      </c>
      <c r="BR1091" s="72" t="s">
        <v>194</v>
      </c>
      <c r="BT1091">
        <v>40</v>
      </c>
      <c r="BU1091">
        <v>5</v>
      </c>
      <c r="BV1091" s="72" t="s">
        <v>191</v>
      </c>
      <c r="BW1091" s="72" t="s">
        <v>197</v>
      </c>
      <c r="BX1091" t="s">
        <v>10153</v>
      </c>
    </row>
    <row r="1092" spans="1:76" x14ac:dyDescent="0.45">
      <c r="A1092" t="s">
        <v>10154</v>
      </c>
      <c r="B1092" t="s">
        <v>176</v>
      </c>
      <c r="C1092" t="s">
        <v>216</v>
      </c>
      <c r="D1092" t="s">
        <v>10155</v>
      </c>
      <c r="E1092" t="s">
        <v>10156</v>
      </c>
      <c r="F1092" t="s">
        <v>6471</v>
      </c>
      <c r="G1092">
        <v>9</v>
      </c>
      <c r="H1092" s="72" t="s">
        <v>10083</v>
      </c>
      <c r="I1092" s="72" t="s">
        <v>182</v>
      </c>
      <c r="J1092" s="72" t="s">
        <v>183</v>
      </c>
      <c r="K1092" s="72" t="s">
        <v>825</v>
      </c>
      <c r="L1092" s="72" t="s">
        <v>10084</v>
      </c>
      <c r="M1092" s="72" t="s">
        <v>7735</v>
      </c>
      <c r="N1092" s="72"/>
      <c r="O1092" s="72"/>
      <c r="P1092" s="72" t="s">
        <v>10157</v>
      </c>
      <c r="Q1092" s="72" t="s">
        <v>10158</v>
      </c>
      <c r="R1092" s="72" t="s">
        <v>8922</v>
      </c>
      <c r="S1092" s="72" t="s">
        <v>10159</v>
      </c>
      <c r="T1092" s="72" t="s">
        <v>10160</v>
      </c>
      <c r="U1092" s="72" t="s">
        <v>190</v>
      </c>
      <c r="V1092" s="72" t="s">
        <v>176</v>
      </c>
      <c r="W1092">
        <v>200</v>
      </c>
      <c r="X1092">
        <v>200</v>
      </c>
      <c r="Y1092">
        <v>0</v>
      </c>
      <c r="Z1092">
        <v>400</v>
      </c>
      <c r="AA1092">
        <v>1000</v>
      </c>
      <c r="AB1092">
        <v>0</v>
      </c>
      <c r="AC1092" s="72" t="s">
        <v>191</v>
      </c>
      <c r="AD1092" s="72" t="s">
        <v>192</v>
      </c>
      <c r="AE1092" s="72" t="s">
        <v>176</v>
      </c>
      <c r="AF1092" s="81" t="str">
        <f t="shared" si="68"/>
        <v>Afridev Handpump</v>
      </c>
      <c r="AG1092" s="72" t="s">
        <v>193</v>
      </c>
      <c r="AH1092" s="72" t="s">
        <v>191</v>
      </c>
      <c r="AI1092" s="72" t="s">
        <v>16432</v>
      </c>
      <c r="AL1092" t="str">
        <f t="shared" si="69"/>
        <v>Protected</v>
      </c>
      <c r="AM1092">
        <v>1997</v>
      </c>
      <c r="AN1092" s="72" t="s">
        <v>191</v>
      </c>
      <c r="AQ1092" t="str">
        <f t="shared" si="70"/>
        <v xml:space="preserve">Normal </v>
      </c>
      <c r="AR1092" s="72" t="s">
        <v>191</v>
      </c>
      <c r="AS1092">
        <v>1</v>
      </c>
      <c r="AT1092">
        <v>1</v>
      </c>
      <c r="AU1092" s="72" t="s">
        <v>195</v>
      </c>
      <c r="AV1092" s="72" t="s">
        <v>194</v>
      </c>
      <c r="AY1092" s="72" t="s">
        <v>191</v>
      </c>
      <c r="AZ1092">
        <v>975</v>
      </c>
      <c r="BA1092" s="72" t="s">
        <v>93</v>
      </c>
      <c r="BB1092" s="72" t="s">
        <v>194</v>
      </c>
      <c r="BD1092" s="72" t="s">
        <v>191</v>
      </c>
      <c r="BE1092" s="73">
        <v>1.18</v>
      </c>
      <c r="BF1092" s="72" t="s">
        <v>191</v>
      </c>
      <c r="BG1092" s="72" t="s">
        <v>196</v>
      </c>
      <c r="BH1092" s="72" t="s">
        <v>176</v>
      </c>
      <c r="BI1092" s="81" t="str">
        <f t="shared" si="71"/>
        <v xml:space="preserve">Turbidity </v>
      </c>
      <c r="BJ1092" s="72" t="s">
        <v>191</v>
      </c>
      <c r="BN1092">
        <v>44</v>
      </c>
      <c r="BO1092">
        <v>24</v>
      </c>
      <c r="BP1092" s="72" t="s">
        <v>194</v>
      </c>
      <c r="BR1092" s="72" t="s">
        <v>194</v>
      </c>
      <c r="BT1092">
        <v>20</v>
      </c>
      <c r="BU1092">
        <v>6</v>
      </c>
      <c r="BV1092" s="72" t="s">
        <v>191</v>
      </c>
      <c r="BW1092" s="72" t="s">
        <v>197</v>
      </c>
      <c r="BX1092" t="s">
        <v>10161</v>
      </c>
    </row>
    <row r="1093" spans="1:76" x14ac:dyDescent="0.45">
      <c r="A1093" t="s">
        <v>10162</v>
      </c>
      <c r="B1093" t="s">
        <v>176</v>
      </c>
      <c r="C1093" t="s">
        <v>339</v>
      </c>
      <c r="D1093" t="s">
        <v>10163</v>
      </c>
      <c r="E1093" t="s">
        <v>10164</v>
      </c>
      <c r="F1093" t="s">
        <v>10165</v>
      </c>
      <c r="G1093">
        <v>9</v>
      </c>
      <c r="H1093" s="72" t="s">
        <v>10083</v>
      </c>
      <c r="I1093" s="72" t="s">
        <v>182</v>
      </c>
      <c r="J1093" s="72" t="s">
        <v>183</v>
      </c>
      <c r="K1093" s="72" t="s">
        <v>4732</v>
      </c>
      <c r="L1093" s="72" t="s">
        <v>9900</v>
      </c>
      <c r="M1093" s="72" t="s">
        <v>10056</v>
      </c>
      <c r="N1093" s="72"/>
      <c r="O1093" s="72"/>
      <c r="P1093" s="72" t="s">
        <v>10166</v>
      </c>
      <c r="Q1093" s="72" t="s">
        <v>10167</v>
      </c>
      <c r="R1093" s="72" t="s">
        <v>1787</v>
      </c>
      <c r="S1093" s="72" t="s">
        <v>10168</v>
      </c>
      <c r="T1093" s="72" t="s">
        <v>10113</v>
      </c>
      <c r="U1093" s="72" t="s">
        <v>251</v>
      </c>
      <c r="V1093" s="72" t="s">
        <v>176</v>
      </c>
      <c r="W1093">
        <v>300</v>
      </c>
      <c r="X1093">
        <v>300</v>
      </c>
      <c r="Y1093">
        <v>0</v>
      </c>
      <c r="Z1093">
        <v>1500</v>
      </c>
      <c r="AA1093">
        <v>1500</v>
      </c>
      <c r="AB1093">
        <v>0</v>
      </c>
      <c r="AC1093" s="72" t="s">
        <v>191</v>
      </c>
      <c r="AD1093" s="72" t="s">
        <v>192</v>
      </c>
      <c r="AE1093" s="72" t="s">
        <v>176</v>
      </c>
      <c r="AF1093" s="81" t="str">
        <f t="shared" si="68"/>
        <v>Afridev Handpump</v>
      </c>
      <c r="AG1093" s="72" t="s">
        <v>193</v>
      </c>
      <c r="AH1093" s="72" t="s">
        <v>191</v>
      </c>
      <c r="AI1093" s="72" t="s">
        <v>16432</v>
      </c>
      <c r="AL1093" t="str">
        <f t="shared" si="69"/>
        <v>Protected</v>
      </c>
      <c r="AM1093">
        <v>2015</v>
      </c>
      <c r="AN1093" s="72" t="s">
        <v>191</v>
      </c>
      <c r="AQ1093" t="str">
        <f t="shared" si="70"/>
        <v xml:space="preserve">Normal </v>
      </c>
      <c r="AR1093" s="72" t="s">
        <v>194</v>
      </c>
      <c r="AU1093" s="72" t="s">
        <v>195</v>
      </c>
      <c r="AV1093" s="72" t="s">
        <v>194</v>
      </c>
      <c r="AY1093" s="72" t="s">
        <v>191</v>
      </c>
      <c r="AZ1093">
        <v>1470</v>
      </c>
      <c r="BA1093" s="72" t="s">
        <v>93</v>
      </c>
      <c r="BB1093" s="72" t="s">
        <v>194</v>
      </c>
      <c r="BD1093" s="72" t="s">
        <v>191</v>
      </c>
      <c r="BE1093" s="73">
        <v>0.51</v>
      </c>
      <c r="BF1093" s="72" t="s">
        <v>191</v>
      </c>
      <c r="BG1093" s="72" t="s">
        <v>196</v>
      </c>
      <c r="BH1093" s="72" t="s">
        <v>176</v>
      </c>
      <c r="BI1093" s="81" t="str">
        <f t="shared" si="71"/>
        <v xml:space="preserve">Turbidity </v>
      </c>
      <c r="BJ1093" s="72" t="s">
        <v>191</v>
      </c>
      <c r="BN1093">
        <v>46</v>
      </c>
      <c r="BO1093">
        <v>24</v>
      </c>
      <c r="BP1093" s="72" t="s">
        <v>194</v>
      </c>
      <c r="BR1093" s="72" t="s">
        <v>194</v>
      </c>
      <c r="BT1093">
        <v>40</v>
      </c>
      <c r="BU1093">
        <v>6</v>
      </c>
      <c r="BV1093" s="72" t="s">
        <v>191</v>
      </c>
      <c r="BW1093" s="72" t="s">
        <v>197</v>
      </c>
      <c r="BX1093" t="s">
        <v>10169</v>
      </c>
    </row>
    <row r="1094" spans="1:76" x14ac:dyDescent="0.45">
      <c r="A1094" t="s">
        <v>10170</v>
      </c>
      <c r="B1094" t="s">
        <v>176</v>
      </c>
      <c r="C1094" t="s">
        <v>216</v>
      </c>
      <c r="D1094" t="s">
        <v>10171</v>
      </c>
      <c r="E1094" t="s">
        <v>10172</v>
      </c>
      <c r="F1094" t="s">
        <v>9321</v>
      </c>
      <c r="G1094">
        <v>9</v>
      </c>
      <c r="H1094" s="72" t="s">
        <v>10083</v>
      </c>
      <c r="I1094" s="72" t="s">
        <v>182</v>
      </c>
      <c r="J1094" s="72" t="s">
        <v>183</v>
      </c>
      <c r="K1094" s="72" t="s">
        <v>825</v>
      </c>
      <c r="L1094" s="72" t="s">
        <v>10084</v>
      </c>
      <c r="M1094" s="72" t="s">
        <v>7735</v>
      </c>
      <c r="N1094" s="72"/>
      <c r="O1094" s="72"/>
      <c r="P1094" s="72" t="s">
        <v>10173</v>
      </c>
      <c r="Q1094" s="72" t="s">
        <v>10174</v>
      </c>
      <c r="R1094" s="72" t="s">
        <v>10175</v>
      </c>
      <c r="S1094" s="72" t="s">
        <v>10176</v>
      </c>
      <c r="T1094" s="72" t="s">
        <v>10177</v>
      </c>
      <c r="U1094" s="72" t="s">
        <v>190</v>
      </c>
      <c r="V1094" s="72" t="s">
        <v>176</v>
      </c>
      <c r="W1094">
        <v>200</v>
      </c>
      <c r="X1094">
        <v>200</v>
      </c>
      <c r="Y1094">
        <v>0</v>
      </c>
      <c r="Z1094">
        <v>350</v>
      </c>
      <c r="AA1094">
        <v>1000</v>
      </c>
      <c r="AB1094">
        <v>0</v>
      </c>
      <c r="AC1094" s="72" t="s">
        <v>191</v>
      </c>
      <c r="AD1094" s="72" t="s">
        <v>192</v>
      </c>
      <c r="AE1094" s="72" t="s">
        <v>176</v>
      </c>
      <c r="AF1094" s="81" t="str">
        <f t="shared" si="68"/>
        <v>Afridev Handpump</v>
      </c>
      <c r="AG1094" s="72" t="s">
        <v>193</v>
      </c>
      <c r="AH1094" s="72" t="s">
        <v>191</v>
      </c>
      <c r="AI1094" s="72" t="s">
        <v>16432</v>
      </c>
      <c r="AL1094" t="str">
        <f t="shared" si="69"/>
        <v>Protected</v>
      </c>
      <c r="AM1094">
        <v>2016</v>
      </c>
      <c r="AN1094" s="72" t="s">
        <v>191</v>
      </c>
      <c r="AQ1094" t="str">
        <f t="shared" si="70"/>
        <v xml:space="preserve">Normal </v>
      </c>
      <c r="AR1094" s="72" t="s">
        <v>194</v>
      </c>
      <c r="AU1094" s="72" t="s">
        <v>195</v>
      </c>
      <c r="AV1094" s="72" t="s">
        <v>194</v>
      </c>
      <c r="AY1094" s="72" t="s">
        <v>191</v>
      </c>
      <c r="AZ1094">
        <v>976</v>
      </c>
      <c r="BA1094" s="72" t="s">
        <v>93</v>
      </c>
      <c r="BB1094" s="72" t="s">
        <v>194</v>
      </c>
      <c r="BD1094" s="72" t="s">
        <v>191</v>
      </c>
      <c r="BE1094" s="73">
        <v>0.39</v>
      </c>
      <c r="BF1094" s="72" t="s">
        <v>191</v>
      </c>
      <c r="BG1094" s="72" t="s">
        <v>196</v>
      </c>
      <c r="BH1094" s="72" t="s">
        <v>176</v>
      </c>
      <c r="BI1094" s="81" t="str">
        <f t="shared" si="71"/>
        <v xml:space="preserve">Turbidity </v>
      </c>
      <c r="BJ1094" s="72" t="s">
        <v>191</v>
      </c>
      <c r="BN1094">
        <v>63</v>
      </c>
      <c r="BO1094">
        <v>24</v>
      </c>
      <c r="BP1094" s="72" t="s">
        <v>194</v>
      </c>
      <c r="BR1094" s="72" t="s">
        <v>194</v>
      </c>
      <c r="BT1094">
        <v>20</v>
      </c>
      <c r="BU1094">
        <v>6</v>
      </c>
      <c r="BV1094" s="72" t="s">
        <v>191</v>
      </c>
      <c r="BW1094" s="72" t="s">
        <v>197</v>
      </c>
      <c r="BX1094" t="s">
        <v>10178</v>
      </c>
    </row>
    <row r="1095" spans="1:76" x14ac:dyDescent="0.45">
      <c r="A1095" t="s">
        <v>10179</v>
      </c>
      <c r="B1095" t="s">
        <v>176</v>
      </c>
      <c r="C1095" t="s">
        <v>339</v>
      </c>
      <c r="D1095" t="s">
        <v>10180</v>
      </c>
      <c r="E1095" t="s">
        <v>10181</v>
      </c>
      <c r="F1095" t="s">
        <v>4171</v>
      </c>
      <c r="G1095">
        <v>9</v>
      </c>
      <c r="H1095" s="72" t="s">
        <v>10083</v>
      </c>
      <c r="I1095" s="72" t="s">
        <v>182</v>
      </c>
      <c r="J1095" s="72" t="s">
        <v>183</v>
      </c>
      <c r="K1095" s="72" t="s">
        <v>4732</v>
      </c>
      <c r="L1095" s="72" t="s">
        <v>9900</v>
      </c>
      <c r="M1095" s="72" t="s">
        <v>10182</v>
      </c>
      <c r="N1095" s="72"/>
      <c r="O1095" s="72"/>
      <c r="P1095" s="72" t="s">
        <v>10183</v>
      </c>
      <c r="Q1095" s="72" t="s">
        <v>10184</v>
      </c>
      <c r="R1095" s="72" t="s">
        <v>8296</v>
      </c>
      <c r="S1095" s="72" t="s">
        <v>10185</v>
      </c>
      <c r="T1095" s="72" t="s">
        <v>5842</v>
      </c>
      <c r="U1095" s="72" t="s">
        <v>251</v>
      </c>
      <c r="V1095" s="72" t="s">
        <v>176</v>
      </c>
      <c r="W1095">
        <v>5</v>
      </c>
      <c r="X1095">
        <v>7</v>
      </c>
      <c r="Y1095">
        <v>0</v>
      </c>
      <c r="Z1095">
        <v>35</v>
      </c>
      <c r="AA1095">
        <v>35</v>
      </c>
      <c r="AB1095">
        <v>0</v>
      </c>
      <c r="AC1095" s="72" t="s">
        <v>191</v>
      </c>
      <c r="AD1095" s="72" t="s">
        <v>192</v>
      </c>
      <c r="AE1095" s="72" t="s">
        <v>176</v>
      </c>
      <c r="AF1095" s="81" t="str">
        <f t="shared" si="68"/>
        <v>Afridev Handpump</v>
      </c>
      <c r="AG1095" s="72" t="s">
        <v>193</v>
      </c>
      <c r="AH1095" s="72" t="s">
        <v>191</v>
      </c>
      <c r="AI1095" s="72" t="s">
        <v>16432</v>
      </c>
      <c r="AL1095" t="str">
        <f t="shared" si="69"/>
        <v>Protected</v>
      </c>
      <c r="AM1095">
        <v>1997</v>
      </c>
      <c r="AN1095" s="72" t="s">
        <v>191</v>
      </c>
      <c r="AQ1095" t="str">
        <f t="shared" si="70"/>
        <v xml:space="preserve">Poor </v>
      </c>
      <c r="AR1095" s="72" t="s">
        <v>191</v>
      </c>
      <c r="AS1095">
        <v>1</v>
      </c>
      <c r="AT1095">
        <v>365</v>
      </c>
      <c r="AU1095" s="72" t="s">
        <v>195</v>
      </c>
      <c r="AV1095" s="72" t="s">
        <v>194</v>
      </c>
      <c r="AY1095" s="72" t="s">
        <v>191</v>
      </c>
      <c r="AZ1095">
        <v>1471</v>
      </c>
      <c r="BA1095" s="72" t="s">
        <v>93</v>
      </c>
      <c r="BB1095" s="72" t="s">
        <v>194</v>
      </c>
      <c r="BD1095" s="72" t="s">
        <v>191</v>
      </c>
      <c r="BE1095" s="73">
        <v>1.79</v>
      </c>
      <c r="BF1095" s="72" t="s">
        <v>191</v>
      </c>
      <c r="BG1095" s="72" t="s">
        <v>196</v>
      </c>
      <c r="BH1095" s="72" t="s">
        <v>176</v>
      </c>
      <c r="BI1095" s="81" t="str">
        <f t="shared" si="71"/>
        <v xml:space="preserve">Turbidity </v>
      </c>
      <c r="BJ1095" s="72" t="s">
        <v>191</v>
      </c>
      <c r="BN1095">
        <v>140</v>
      </c>
      <c r="BO1095">
        <v>5</v>
      </c>
      <c r="BP1095" s="72" t="s">
        <v>194</v>
      </c>
      <c r="BR1095" s="72" t="s">
        <v>194</v>
      </c>
      <c r="BT1095">
        <v>20</v>
      </c>
      <c r="BU1095">
        <v>2</v>
      </c>
      <c r="BV1095" s="72" t="s">
        <v>194</v>
      </c>
      <c r="BW1095" s="72" t="s">
        <v>227</v>
      </c>
      <c r="BX1095" t="s">
        <v>10186</v>
      </c>
    </row>
    <row r="1096" spans="1:76" x14ac:dyDescent="0.45">
      <c r="A1096" t="s">
        <v>10187</v>
      </c>
      <c r="B1096" t="s">
        <v>176</v>
      </c>
      <c r="C1096" t="s">
        <v>216</v>
      </c>
      <c r="D1096" t="s">
        <v>10188</v>
      </c>
      <c r="E1096" t="s">
        <v>10189</v>
      </c>
      <c r="F1096" t="s">
        <v>8331</v>
      </c>
      <c r="G1096">
        <v>9</v>
      </c>
      <c r="H1096" s="72" t="s">
        <v>10083</v>
      </c>
      <c r="I1096" s="72" t="s">
        <v>182</v>
      </c>
      <c r="J1096" s="72" t="s">
        <v>183</v>
      </c>
      <c r="K1096" s="72" t="s">
        <v>825</v>
      </c>
      <c r="L1096" s="72" t="s">
        <v>10190</v>
      </c>
      <c r="M1096" s="72" t="s">
        <v>10191</v>
      </c>
      <c r="N1096" s="72"/>
      <c r="O1096" s="72"/>
      <c r="P1096" s="72" t="s">
        <v>10192</v>
      </c>
      <c r="Q1096" s="72" t="s">
        <v>10193</v>
      </c>
      <c r="R1096" s="72" t="s">
        <v>6190</v>
      </c>
      <c r="S1096" s="72" t="s">
        <v>10194</v>
      </c>
      <c r="T1096" s="72" t="s">
        <v>10191</v>
      </c>
      <c r="U1096" s="72" t="s">
        <v>251</v>
      </c>
      <c r="V1096" s="72" t="s">
        <v>176</v>
      </c>
      <c r="W1096">
        <v>175</v>
      </c>
      <c r="X1096">
        <v>175</v>
      </c>
      <c r="Y1096">
        <v>0</v>
      </c>
      <c r="Z1096">
        <v>900</v>
      </c>
      <c r="AA1096">
        <v>900</v>
      </c>
      <c r="AB1096">
        <v>0</v>
      </c>
      <c r="AC1096" s="72" t="s">
        <v>191</v>
      </c>
      <c r="AD1096" s="72" t="s">
        <v>192</v>
      </c>
      <c r="AE1096" s="72" t="s">
        <v>176</v>
      </c>
      <c r="AF1096" s="81" t="str">
        <f t="shared" si="68"/>
        <v>Afridev Handpump</v>
      </c>
      <c r="AG1096" s="72" t="s">
        <v>193</v>
      </c>
      <c r="AH1096" s="72" t="s">
        <v>191</v>
      </c>
      <c r="AI1096" s="72" t="s">
        <v>16432</v>
      </c>
      <c r="AL1096" t="str">
        <f t="shared" si="69"/>
        <v>Protected</v>
      </c>
      <c r="AM1096">
        <v>2016</v>
      </c>
      <c r="AN1096" s="72" t="s">
        <v>191</v>
      </c>
      <c r="AQ1096" t="str">
        <f t="shared" si="70"/>
        <v xml:space="preserve">Poor </v>
      </c>
      <c r="AR1096" s="72" t="s">
        <v>194</v>
      </c>
      <c r="AU1096" s="72" t="s">
        <v>195</v>
      </c>
      <c r="AV1096" s="72" t="s">
        <v>194</v>
      </c>
      <c r="AY1096" s="72" t="s">
        <v>191</v>
      </c>
      <c r="AZ1096">
        <v>977</v>
      </c>
      <c r="BA1096" s="72" t="s">
        <v>93</v>
      </c>
      <c r="BB1096" s="72" t="s">
        <v>194</v>
      </c>
      <c r="BD1096" s="72" t="s">
        <v>191</v>
      </c>
      <c r="BE1096" s="73">
        <v>0.27</v>
      </c>
      <c r="BF1096" s="72" t="s">
        <v>191</v>
      </c>
      <c r="BG1096" s="72" t="s">
        <v>196</v>
      </c>
      <c r="BH1096" s="72" t="s">
        <v>176</v>
      </c>
      <c r="BI1096" s="81" t="str">
        <f t="shared" si="71"/>
        <v xml:space="preserve">Turbidity </v>
      </c>
      <c r="BJ1096" s="72" t="s">
        <v>191</v>
      </c>
      <c r="BN1096">
        <v>60</v>
      </c>
      <c r="BO1096">
        <v>24</v>
      </c>
      <c r="BP1096" s="72" t="s">
        <v>194</v>
      </c>
      <c r="BR1096" s="72" t="s">
        <v>194</v>
      </c>
      <c r="BT1096">
        <v>20</v>
      </c>
      <c r="BU1096">
        <v>6</v>
      </c>
      <c r="BV1096" s="72" t="s">
        <v>191</v>
      </c>
      <c r="BW1096" s="72" t="s">
        <v>227</v>
      </c>
      <c r="BX1096" t="s">
        <v>10195</v>
      </c>
    </row>
    <row r="1097" spans="1:76" x14ac:dyDescent="0.45">
      <c r="A1097" t="s">
        <v>10196</v>
      </c>
      <c r="B1097" t="s">
        <v>176</v>
      </c>
      <c r="C1097" t="s">
        <v>339</v>
      </c>
      <c r="D1097" t="s">
        <v>10197</v>
      </c>
      <c r="E1097" t="s">
        <v>10198</v>
      </c>
      <c r="F1097" t="s">
        <v>2982</v>
      </c>
      <c r="G1097">
        <v>9</v>
      </c>
      <c r="H1097" s="72" t="s">
        <v>10083</v>
      </c>
      <c r="I1097" s="72" t="s">
        <v>182</v>
      </c>
      <c r="J1097" s="72" t="s">
        <v>183</v>
      </c>
      <c r="K1097" s="72" t="s">
        <v>4732</v>
      </c>
      <c r="L1097" s="72" t="s">
        <v>9900</v>
      </c>
      <c r="M1097" s="72" t="s">
        <v>10182</v>
      </c>
      <c r="N1097" s="72"/>
      <c r="O1097" s="72"/>
      <c r="P1097" s="72" t="s">
        <v>10199</v>
      </c>
      <c r="Q1097" s="72" t="s">
        <v>10200</v>
      </c>
      <c r="R1097" s="72" t="s">
        <v>442</v>
      </c>
      <c r="S1097" s="72" t="s">
        <v>10201</v>
      </c>
      <c r="T1097" s="72" t="s">
        <v>10182</v>
      </c>
      <c r="U1097" s="72" t="s">
        <v>251</v>
      </c>
      <c r="V1097" s="72" t="s">
        <v>176</v>
      </c>
      <c r="W1097">
        <v>8</v>
      </c>
      <c r="X1097">
        <v>8</v>
      </c>
      <c r="Y1097">
        <v>0</v>
      </c>
      <c r="Z1097">
        <v>40</v>
      </c>
      <c r="AA1097">
        <v>40</v>
      </c>
      <c r="AB1097">
        <v>0</v>
      </c>
      <c r="AC1097" s="72" t="s">
        <v>191</v>
      </c>
      <c r="AD1097" s="72" t="s">
        <v>192</v>
      </c>
      <c r="AE1097" s="72" t="s">
        <v>176</v>
      </c>
      <c r="AF1097" s="81" t="str">
        <f t="shared" si="68"/>
        <v>Afridev Handpump</v>
      </c>
      <c r="AG1097" s="72" t="s">
        <v>193</v>
      </c>
      <c r="AH1097" s="72" t="s">
        <v>191</v>
      </c>
      <c r="AI1097" s="72" t="s">
        <v>16432</v>
      </c>
      <c r="AL1097" t="str">
        <f t="shared" si="69"/>
        <v>Protected</v>
      </c>
      <c r="AM1097">
        <v>2008</v>
      </c>
      <c r="AN1097" s="72" t="s">
        <v>191</v>
      </c>
      <c r="AQ1097" t="str">
        <f t="shared" si="70"/>
        <v xml:space="preserve">Normal </v>
      </c>
      <c r="AR1097" s="72" t="s">
        <v>191</v>
      </c>
      <c r="AS1097">
        <v>5</v>
      </c>
      <c r="AT1097">
        <v>2</v>
      </c>
      <c r="AU1097" s="72" t="s">
        <v>195</v>
      </c>
      <c r="AV1097" s="72" t="s">
        <v>194</v>
      </c>
      <c r="AY1097" s="72" t="s">
        <v>191</v>
      </c>
      <c r="AZ1097">
        <v>1472</v>
      </c>
      <c r="BA1097" s="72" t="s">
        <v>93</v>
      </c>
      <c r="BB1097" s="72" t="s">
        <v>194</v>
      </c>
      <c r="BD1097" s="72" t="s">
        <v>191</v>
      </c>
      <c r="BE1097" s="73">
        <v>0.01</v>
      </c>
      <c r="BF1097" s="72" t="s">
        <v>191</v>
      </c>
      <c r="BG1097" s="72" t="s">
        <v>196</v>
      </c>
      <c r="BH1097" s="72" t="s">
        <v>176</v>
      </c>
      <c r="BI1097" s="81" t="str">
        <f t="shared" si="71"/>
        <v xml:space="preserve">Turbidity </v>
      </c>
      <c r="BJ1097" s="72" t="s">
        <v>191</v>
      </c>
      <c r="BN1097">
        <v>67</v>
      </c>
      <c r="BO1097">
        <v>24</v>
      </c>
      <c r="BP1097" s="72" t="s">
        <v>194</v>
      </c>
      <c r="BR1097" s="72" t="s">
        <v>194</v>
      </c>
      <c r="BT1097">
        <v>20</v>
      </c>
      <c r="BU1097">
        <v>5</v>
      </c>
      <c r="BV1097" s="72" t="s">
        <v>191</v>
      </c>
      <c r="BW1097" s="72" t="s">
        <v>197</v>
      </c>
      <c r="BX1097" t="s">
        <v>10202</v>
      </c>
    </row>
    <row r="1098" spans="1:76" x14ac:dyDescent="0.45">
      <c r="A1098" t="s">
        <v>10203</v>
      </c>
      <c r="B1098" t="s">
        <v>176</v>
      </c>
      <c r="C1098" t="s">
        <v>216</v>
      </c>
      <c r="D1098" t="s">
        <v>10204</v>
      </c>
      <c r="E1098" t="s">
        <v>10205</v>
      </c>
      <c r="F1098" t="s">
        <v>3828</v>
      </c>
      <c r="G1098">
        <v>9</v>
      </c>
      <c r="H1098" s="72" t="s">
        <v>10083</v>
      </c>
      <c r="I1098" s="72" t="s">
        <v>182</v>
      </c>
      <c r="J1098" s="72" t="s">
        <v>183</v>
      </c>
      <c r="K1098" s="72" t="s">
        <v>825</v>
      </c>
      <c r="L1098" s="72" t="s">
        <v>10084</v>
      </c>
      <c r="M1098" s="72" t="s">
        <v>10206</v>
      </c>
      <c r="N1098" s="72"/>
      <c r="O1098" s="72"/>
      <c r="P1098" s="72" t="s">
        <v>10207</v>
      </c>
      <c r="Q1098" s="72" t="s">
        <v>10208</v>
      </c>
      <c r="R1098" s="72" t="s">
        <v>4445</v>
      </c>
      <c r="S1098" s="72" t="s">
        <v>10209</v>
      </c>
      <c r="T1098" s="72" t="s">
        <v>10210</v>
      </c>
      <c r="U1098" s="72" t="s">
        <v>251</v>
      </c>
      <c r="V1098" s="72" t="s">
        <v>176</v>
      </c>
      <c r="W1098">
        <v>58</v>
      </c>
      <c r="X1098">
        <v>58</v>
      </c>
      <c r="Y1098">
        <v>0</v>
      </c>
      <c r="Z1098">
        <v>200</v>
      </c>
      <c r="AA1098">
        <v>300</v>
      </c>
      <c r="AB1098">
        <v>0</v>
      </c>
      <c r="AC1098" s="72" t="s">
        <v>191</v>
      </c>
      <c r="AD1098" s="72" t="s">
        <v>192</v>
      </c>
      <c r="AE1098" s="72" t="s">
        <v>176</v>
      </c>
      <c r="AF1098" s="81" t="str">
        <f t="shared" si="68"/>
        <v>Afridev Handpump</v>
      </c>
      <c r="AG1098" s="72" t="s">
        <v>193</v>
      </c>
      <c r="AH1098" s="72" t="s">
        <v>191</v>
      </c>
      <c r="AI1098" s="72" t="s">
        <v>16432</v>
      </c>
      <c r="AL1098" t="str">
        <f t="shared" si="69"/>
        <v>Protected</v>
      </c>
      <c r="AM1098">
        <v>2013</v>
      </c>
      <c r="AN1098" s="72" t="s">
        <v>194</v>
      </c>
      <c r="AO1098" s="72" t="s">
        <v>549</v>
      </c>
      <c r="AP1098" s="72" t="s">
        <v>176</v>
      </c>
      <c r="AQ1098" t="str">
        <f t="shared" si="70"/>
        <v>Does not function Non functioning water point</v>
      </c>
      <c r="AR1098" s="72" t="s">
        <v>191</v>
      </c>
      <c r="AS1098">
        <v>2</v>
      </c>
      <c r="AT1098">
        <v>73</v>
      </c>
      <c r="AU1098" s="72" t="s">
        <v>194</v>
      </c>
      <c r="AV1098" s="72" t="s">
        <v>194</v>
      </c>
      <c r="AY1098" s="72" t="s">
        <v>194</v>
      </c>
      <c r="BB1098" s="72" t="s">
        <v>194</v>
      </c>
      <c r="BD1098" s="72" t="s">
        <v>194</v>
      </c>
      <c r="BE1098"/>
      <c r="BF1098" s="72" t="s">
        <v>194</v>
      </c>
      <c r="BG1098" s="80" t="s">
        <v>196</v>
      </c>
      <c r="BI1098" s="81" t="str">
        <f t="shared" si="71"/>
        <v xml:space="preserve">Turbidity </v>
      </c>
      <c r="BN1098">
        <v>0</v>
      </c>
      <c r="BO1098">
        <v>0</v>
      </c>
      <c r="BP1098" s="72" t="s">
        <v>194</v>
      </c>
      <c r="BR1098" s="72" t="s">
        <v>194</v>
      </c>
      <c r="BT1098">
        <v>0</v>
      </c>
      <c r="BU1098">
        <v>0</v>
      </c>
      <c r="BV1098" s="72" t="s">
        <v>194</v>
      </c>
      <c r="BW1098" s="72" t="s">
        <v>550</v>
      </c>
      <c r="BX1098" t="s">
        <v>10211</v>
      </c>
    </row>
    <row r="1099" spans="1:76" x14ac:dyDescent="0.45">
      <c r="A1099" t="s">
        <v>10212</v>
      </c>
      <c r="B1099" t="s">
        <v>176</v>
      </c>
      <c r="C1099" t="s">
        <v>216</v>
      </c>
      <c r="D1099" t="s">
        <v>10213</v>
      </c>
      <c r="E1099" t="s">
        <v>10214</v>
      </c>
      <c r="F1099" t="s">
        <v>3828</v>
      </c>
      <c r="G1099">
        <v>9</v>
      </c>
      <c r="H1099" s="72" t="s">
        <v>10083</v>
      </c>
      <c r="I1099" s="72" t="s">
        <v>182</v>
      </c>
      <c r="J1099" s="72" t="s">
        <v>183</v>
      </c>
      <c r="K1099" s="72" t="s">
        <v>825</v>
      </c>
      <c r="L1099" s="72" t="s">
        <v>10084</v>
      </c>
      <c r="M1099" s="72" t="s">
        <v>10206</v>
      </c>
      <c r="N1099" s="72"/>
      <c r="O1099" s="72"/>
      <c r="P1099" s="72" t="s">
        <v>10215</v>
      </c>
      <c r="Q1099" s="72" t="s">
        <v>10216</v>
      </c>
      <c r="R1099" s="72" t="s">
        <v>4445</v>
      </c>
      <c r="S1099" s="72" t="s">
        <v>10217</v>
      </c>
      <c r="T1099" s="72" t="s">
        <v>10218</v>
      </c>
      <c r="U1099" s="72" t="s">
        <v>251</v>
      </c>
      <c r="V1099" s="72" t="s">
        <v>176</v>
      </c>
      <c r="W1099">
        <v>58</v>
      </c>
      <c r="X1099">
        <v>58</v>
      </c>
      <c r="Y1099">
        <v>0</v>
      </c>
      <c r="Z1099">
        <v>300</v>
      </c>
      <c r="AA1099">
        <v>300</v>
      </c>
      <c r="AB1099">
        <v>0</v>
      </c>
      <c r="AC1099" s="72" t="s">
        <v>191</v>
      </c>
      <c r="AD1099" s="72" t="s">
        <v>192</v>
      </c>
      <c r="AE1099" s="72" t="s">
        <v>176</v>
      </c>
      <c r="AF1099" s="81" t="str">
        <f t="shared" si="68"/>
        <v>Afridev Handpump</v>
      </c>
      <c r="AG1099" s="72" t="s">
        <v>193</v>
      </c>
      <c r="AH1099" s="72" t="s">
        <v>191</v>
      </c>
      <c r="AI1099" s="72" t="s">
        <v>16432</v>
      </c>
      <c r="AL1099" t="str">
        <f t="shared" si="69"/>
        <v>Protected</v>
      </c>
      <c r="AM1099">
        <v>2004</v>
      </c>
      <c r="AN1099" s="72" t="s">
        <v>194</v>
      </c>
      <c r="AO1099" s="72" t="s">
        <v>549</v>
      </c>
      <c r="AP1099" s="72" t="s">
        <v>176</v>
      </c>
      <c r="AQ1099" t="str">
        <f t="shared" si="70"/>
        <v>Does not function Non functioning water point</v>
      </c>
      <c r="AR1099" s="72" t="s">
        <v>191</v>
      </c>
      <c r="AS1099">
        <v>5</v>
      </c>
      <c r="AT1099">
        <v>14</v>
      </c>
      <c r="AU1099" s="72" t="s">
        <v>194</v>
      </c>
      <c r="AV1099" s="72" t="s">
        <v>194</v>
      </c>
      <c r="AY1099" s="72" t="s">
        <v>194</v>
      </c>
      <c r="BB1099" s="72" t="s">
        <v>194</v>
      </c>
      <c r="BD1099" s="72" t="s">
        <v>194</v>
      </c>
      <c r="BE1099"/>
      <c r="BF1099" s="72" t="s">
        <v>194</v>
      </c>
      <c r="BG1099" s="80" t="s">
        <v>196</v>
      </c>
      <c r="BI1099" s="81" t="str">
        <f t="shared" si="71"/>
        <v xml:space="preserve">Turbidity </v>
      </c>
      <c r="BN1099">
        <v>0</v>
      </c>
      <c r="BO1099">
        <v>0</v>
      </c>
      <c r="BP1099" s="72" t="s">
        <v>194</v>
      </c>
      <c r="BR1099" s="72" t="s">
        <v>194</v>
      </c>
      <c r="BT1099">
        <v>0</v>
      </c>
      <c r="BU1099">
        <v>0</v>
      </c>
      <c r="BV1099" s="72" t="s">
        <v>194</v>
      </c>
      <c r="BW1099" s="72" t="s">
        <v>550</v>
      </c>
      <c r="BX1099" t="s">
        <v>10219</v>
      </c>
    </row>
    <row r="1100" spans="1:76" x14ac:dyDescent="0.45">
      <c r="A1100" t="s">
        <v>10220</v>
      </c>
      <c r="B1100" t="s">
        <v>176</v>
      </c>
      <c r="C1100" t="s">
        <v>339</v>
      </c>
      <c r="D1100" t="s">
        <v>10221</v>
      </c>
      <c r="E1100" t="s">
        <v>10222</v>
      </c>
      <c r="F1100" t="s">
        <v>6823</v>
      </c>
      <c r="G1100">
        <v>9</v>
      </c>
      <c r="H1100" s="72" t="s">
        <v>10083</v>
      </c>
      <c r="I1100" s="72" t="s">
        <v>182</v>
      </c>
      <c r="J1100" s="72" t="s">
        <v>183</v>
      </c>
      <c r="K1100" s="72" t="s">
        <v>4732</v>
      </c>
      <c r="L1100" s="72" t="s">
        <v>9900</v>
      </c>
      <c r="M1100" s="72" t="s">
        <v>10182</v>
      </c>
      <c r="N1100" s="72"/>
      <c r="O1100" s="72"/>
      <c r="P1100" s="72" t="s">
        <v>10223</v>
      </c>
      <c r="Q1100" s="72" t="s">
        <v>10224</v>
      </c>
      <c r="R1100" s="72" t="s">
        <v>5748</v>
      </c>
      <c r="S1100" s="72" t="s">
        <v>10225</v>
      </c>
      <c r="T1100" s="72" t="s">
        <v>10182</v>
      </c>
      <c r="U1100" s="72" t="s">
        <v>251</v>
      </c>
      <c r="V1100" s="72" t="s">
        <v>176</v>
      </c>
      <c r="W1100">
        <v>15</v>
      </c>
      <c r="X1100">
        <v>15</v>
      </c>
      <c r="Y1100">
        <v>0</v>
      </c>
      <c r="Z1100">
        <v>75</v>
      </c>
      <c r="AA1100">
        <v>75</v>
      </c>
      <c r="AB1100">
        <v>0</v>
      </c>
      <c r="AC1100" s="72" t="s">
        <v>191</v>
      </c>
      <c r="AD1100" s="72" t="s">
        <v>192</v>
      </c>
      <c r="AE1100" s="72" t="s">
        <v>176</v>
      </c>
      <c r="AF1100" s="81" t="str">
        <f t="shared" si="68"/>
        <v>Afridev Handpump</v>
      </c>
      <c r="AG1100" s="72" t="s">
        <v>193</v>
      </c>
      <c r="AH1100" s="72" t="s">
        <v>191</v>
      </c>
      <c r="AI1100" s="72" t="s">
        <v>16432</v>
      </c>
      <c r="AL1100" t="str">
        <f t="shared" si="69"/>
        <v>Protected</v>
      </c>
      <c r="AM1100">
        <v>2011</v>
      </c>
      <c r="AN1100" s="72" t="s">
        <v>191</v>
      </c>
      <c r="AQ1100" t="str">
        <f t="shared" si="70"/>
        <v xml:space="preserve">Normal </v>
      </c>
      <c r="AR1100" s="72" t="s">
        <v>194</v>
      </c>
      <c r="AU1100" s="72" t="s">
        <v>195</v>
      </c>
      <c r="AV1100" s="72" t="s">
        <v>194</v>
      </c>
      <c r="AY1100" s="72" t="s">
        <v>191</v>
      </c>
      <c r="AZ1100">
        <v>1473</v>
      </c>
      <c r="BA1100" s="72" t="s">
        <v>93</v>
      </c>
      <c r="BB1100" s="72" t="s">
        <v>194</v>
      </c>
      <c r="BD1100" s="72" t="s">
        <v>191</v>
      </c>
      <c r="BE1100" s="73">
        <v>1.03</v>
      </c>
      <c r="BF1100" s="72" t="s">
        <v>191</v>
      </c>
      <c r="BG1100" s="72" t="s">
        <v>196</v>
      </c>
      <c r="BH1100" s="72" t="s">
        <v>176</v>
      </c>
      <c r="BI1100" s="81" t="str">
        <f t="shared" si="71"/>
        <v xml:space="preserve">Turbidity </v>
      </c>
      <c r="BJ1100" s="72" t="s">
        <v>191</v>
      </c>
      <c r="BN1100">
        <v>120</v>
      </c>
      <c r="BO1100">
        <v>24</v>
      </c>
      <c r="BP1100" s="72" t="s">
        <v>194</v>
      </c>
      <c r="BR1100" s="72" t="s">
        <v>194</v>
      </c>
      <c r="BT1100">
        <v>20</v>
      </c>
      <c r="BU1100">
        <v>20</v>
      </c>
      <c r="BV1100" s="72" t="s">
        <v>191</v>
      </c>
      <c r="BW1100" s="72" t="s">
        <v>197</v>
      </c>
      <c r="BX1100" t="s">
        <v>10226</v>
      </c>
    </row>
    <row r="1101" spans="1:76" x14ac:dyDescent="0.45">
      <c r="A1101" t="s">
        <v>10227</v>
      </c>
      <c r="B1101" t="s">
        <v>176</v>
      </c>
      <c r="C1101" t="s">
        <v>216</v>
      </c>
      <c r="D1101" t="s">
        <v>10228</v>
      </c>
      <c r="E1101" t="s">
        <v>10229</v>
      </c>
      <c r="F1101" t="s">
        <v>3256</v>
      </c>
      <c r="G1101">
        <v>9</v>
      </c>
      <c r="H1101" s="72" t="s">
        <v>10083</v>
      </c>
      <c r="I1101" s="72" t="s">
        <v>182</v>
      </c>
      <c r="J1101" s="72" t="s">
        <v>183</v>
      </c>
      <c r="K1101" s="72" t="s">
        <v>825</v>
      </c>
      <c r="L1101" s="72" t="s">
        <v>10084</v>
      </c>
      <c r="M1101" s="72" t="s">
        <v>10230</v>
      </c>
      <c r="N1101" s="72"/>
      <c r="O1101" s="72"/>
      <c r="P1101" s="72" t="s">
        <v>10231</v>
      </c>
      <c r="Q1101" s="72" t="s">
        <v>10232</v>
      </c>
      <c r="R1101" s="72" t="s">
        <v>4904</v>
      </c>
      <c r="S1101" s="72" t="s">
        <v>10233</v>
      </c>
      <c r="T1101" s="72" t="s">
        <v>10234</v>
      </c>
      <c r="U1101" s="72" t="s">
        <v>251</v>
      </c>
      <c r="V1101" s="72" t="s">
        <v>176</v>
      </c>
      <c r="W1101">
        <v>145</v>
      </c>
      <c r="X1101">
        <v>145</v>
      </c>
      <c r="Y1101">
        <v>0</v>
      </c>
      <c r="Z1101">
        <v>350</v>
      </c>
      <c r="AA1101">
        <v>800</v>
      </c>
      <c r="AB1101">
        <v>0</v>
      </c>
      <c r="AC1101" s="72" t="s">
        <v>191</v>
      </c>
      <c r="AD1101" s="72" t="s">
        <v>192</v>
      </c>
      <c r="AE1101" s="72" t="s">
        <v>176</v>
      </c>
      <c r="AF1101" s="81" t="str">
        <f t="shared" si="68"/>
        <v>Afridev Handpump</v>
      </c>
      <c r="AG1101" s="72" t="s">
        <v>193</v>
      </c>
      <c r="AH1101" s="72" t="s">
        <v>191</v>
      </c>
      <c r="AI1101" s="72" t="s">
        <v>16432</v>
      </c>
      <c r="AL1101" t="str">
        <f t="shared" si="69"/>
        <v>Protected</v>
      </c>
      <c r="AM1101">
        <v>2010</v>
      </c>
      <c r="AN1101" s="72" t="s">
        <v>194</v>
      </c>
      <c r="AO1101" s="72" t="s">
        <v>549</v>
      </c>
      <c r="AP1101" s="72" t="s">
        <v>176</v>
      </c>
      <c r="AQ1101" t="str">
        <f t="shared" si="70"/>
        <v>Does not function Non functioning water point</v>
      </c>
      <c r="AR1101" s="72" t="s">
        <v>191</v>
      </c>
      <c r="AS1101">
        <v>1</v>
      </c>
      <c r="AT1101">
        <v>90</v>
      </c>
      <c r="AU1101" s="72" t="s">
        <v>194</v>
      </c>
      <c r="AV1101" s="72" t="s">
        <v>194</v>
      </c>
      <c r="AY1101" s="72" t="s">
        <v>194</v>
      </c>
      <c r="BB1101" s="72" t="s">
        <v>194</v>
      </c>
      <c r="BD1101" s="72" t="s">
        <v>194</v>
      </c>
      <c r="BE1101"/>
      <c r="BF1101" s="72" t="s">
        <v>194</v>
      </c>
      <c r="BG1101" s="80" t="s">
        <v>196</v>
      </c>
      <c r="BI1101" s="81" t="str">
        <f t="shared" si="71"/>
        <v xml:space="preserve">Turbidity </v>
      </c>
      <c r="BN1101">
        <v>0</v>
      </c>
      <c r="BO1101">
        <v>0</v>
      </c>
      <c r="BP1101" s="72" t="s">
        <v>194</v>
      </c>
      <c r="BR1101" s="72" t="s">
        <v>194</v>
      </c>
      <c r="BT1101">
        <v>0</v>
      </c>
      <c r="BU1101">
        <v>0</v>
      </c>
      <c r="BV1101" s="72" t="s">
        <v>194</v>
      </c>
      <c r="BW1101" s="72" t="s">
        <v>550</v>
      </c>
      <c r="BX1101" t="s">
        <v>10235</v>
      </c>
    </row>
    <row r="1102" spans="1:76" x14ac:dyDescent="0.45">
      <c r="A1102" t="s">
        <v>10236</v>
      </c>
      <c r="B1102" t="s">
        <v>176</v>
      </c>
      <c r="C1102" t="s">
        <v>339</v>
      </c>
      <c r="D1102" t="s">
        <v>10237</v>
      </c>
      <c r="E1102" t="s">
        <v>10238</v>
      </c>
      <c r="F1102" t="s">
        <v>2313</v>
      </c>
      <c r="G1102">
        <v>9</v>
      </c>
      <c r="H1102" s="72" t="s">
        <v>10083</v>
      </c>
      <c r="I1102" s="72" t="s">
        <v>182</v>
      </c>
      <c r="J1102" s="72" t="s">
        <v>183</v>
      </c>
      <c r="K1102" s="72" t="s">
        <v>4732</v>
      </c>
      <c r="L1102" s="72" t="s">
        <v>9900</v>
      </c>
      <c r="M1102" s="72" t="s">
        <v>10182</v>
      </c>
      <c r="N1102" s="72"/>
      <c r="O1102" s="72"/>
      <c r="P1102" s="72" t="s">
        <v>10239</v>
      </c>
      <c r="Q1102" s="72" t="s">
        <v>10240</v>
      </c>
      <c r="R1102" s="72" t="s">
        <v>486</v>
      </c>
      <c r="S1102" s="72" t="s">
        <v>10241</v>
      </c>
      <c r="T1102" s="72" t="s">
        <v>10182</v>
      </c>
      <c r="U1102" s="72" t="s">
        <v>251</v>
      </c>
      <c r="V1102" s="72" t="s">
        <v>176</v>
      </c>
      <c r="W1102">
        <v>50</v>
      </c>
      <c r="X1102">
        <v>50</v>
      </c>
      <c r="Y1102">
        <v>0</v>
      </c>
      <c r="Z1102">
        <v>250</v>
      </c>
      <c r="AA1102">
        <v>250</v>
      </c>
      <c r="AB1102">
        <v>0</v>
      </c>
      <c r="AC1102" s="72" t="s">
        <v>191</v>
      </c>
      <c r="AD1102" s="72" t="s">
        <v>192</v>
      </c>
      <c r="AE1102" s="72" t="s">
        <v>176</v>
      </c>
      <c r="AF1102" s="81" t="str">
        <f t="shared" si="68"/>
        <v>Afridev Handpump</v>
      </c>
      <c r="AG1102" s="72" t="s">
        <v>193</v>
      </c>
      <c r="AH1102" s="72" t="s">
        <v>191</v>
      </c>
      <c r="AI1102" s="72" t="s">
        <v>16432</v>
      </c>
      <c r="AL1102" t="str">
        <f t="shared" si="69"/>
        <v>Protected</v>
      </c>
      <c r="AM1102">
        <v>2001</v>
      </c>
      <c r="AN1102" s="72" t="s">
        <v>191</v>
      </c>
      <c r="AQ1102" t="str">
        <f t="shared" si="70"/>
        <v xml:space="preserve">Normal </v>
      </c>
      <c r="AR1102" s="72" t="s">
        <v>191</v>
      </c>
      <c r="AS1102">
        <v>1</v>
      </c>
      <c r="AT1102">
        <v>365</v>
      </c>
      <c r="AU1102" s="72" t="s">
        <v>195</v>
      </c>
      <c r="AV1102" s="72" t="s">
        <v>194</v>
      </c>
      <c r="AY1102" s="72" t="s">
        <v>191</v>
      </c>
      <c r="AZ1102">
        <v>1474</v>
      </c>
      <c r="BA1102" s="72" t="s">
        <v>93</v>
      </c>
      <c r="BB1102" s="72" t="s">
        <v>194</v>
      </c>
      <c r="BD1102" s="72" t="s">
        <v>191</v>
      </c>
      <c r="BE1102" s="73">
        <v>0.64</v>
      </c>
      <c r="BF1102" s="72" t="s">
        <v>191</v>
      </c>
      <c r="BG1102" s="72" t="s">
        <v>196</v>
      </c>
      <c r="BH1102" s="72" t="s">
        <v>176</v>
      </c>
      <c r="BI1102" s="81" t="str">
        <f t="shared" si="71"/>
        <v xml:space="preserve">Turbidity </v>
      </c>
      <c r="BJ1102" s="72" t="s">
        <v>191</v>
      </c>
      <c r="BN1102">
        <v>65</v>
      </c>
      <c r="BO1102">
        <v>24</v>
      </c>
      <c r="BP1102" s="72" t="s">
        <v>194</v>
      </c>
      <c r="BR1102" s="72" t="s">
        <v>194</v>
      </c>
      <c r="BT1102">
        <v>40</v>
      </c>
      <c r="BU1102">
        <v>4</v>
      </c>
      <c r="BV1102" s="72" t="s">
        <v>191</v>
      </c>
      <c r="BW1102" s="72" t="s">
        <v>197</v>
      </c>
      <c r="BX1102" t="s">
        <v>10242</v>
      </c>
    </row>
    <row r="1103" spans="1:76" x14ac:dyDescent="0.45">
      <c r="A1103" t="s">
        <v>10243</v>
      </c>
      <c r="B1103" t="s">
        <v>176</v>
      </c>
      <c r="C1103" t="s">
        <v>339</v>
      </c>
      <c r="D1103" t="s">
        <v>10244</v>
      </c>
      <c r="E1103" t="s">
        <v>10245</v>
      </c>
      <c r="F1103" t="s">
        <v>10246</v>
      </c>
      <c r="G1103">
        <v>9</v>
      </c>
      <c r="H1103" s="72" t="s">
        <v>10083</v>
      </c>
      <c r="I1103" s="72" t="s">
        <v>182</v>
      </c>
      <c r="J1103" s="72" t="s">
        <v>183</v>
      </c>
      <c r="K1103" s="72" t="s">
        <v>4732</v>
      </c>
      <c r="L1103" s="72" t="s">
        <v>9900</v>
      </c>
      <c r="M1103" s="72" t="s">
        <v>10182</v>
      </c>
      <c r="N1103" s="72"/>
      <c r="O1103" s="72"/>
      <c r="P1103" s="72" t="s">
        <v>10247</v>
      </c>
      <c r="Q1103" s="72" t="s">
        <v>10248</v>
      </c>
      <c r="R1103" s="72" t="s">
        <v>8307</v>
      </c>
      <c r="S1103" s="72" t="s">
        <v>10249</v>
      </c>
      <c r="T1103" s="72" t="s">
        <v>10182</v>
      </c>
      <c r="U1103" s="72" t="s">
        <v>922</v>
      </c>
      <c r="V1103" s="72" t="s">
        <v>176</v>
      </c>
      <c r="W1103">
        <v>30</v>
      </c>
      <c r="X1103">
        <v>30</v>
      </c>
      <c r="Y1103">
        <v>0</v>
      </c>
      <c r="Z1103">
        <v>150</v>
      </c>
      <c r="AA1103">
        <v>150</v>
      </c>
      <c r="AB1103">
        <v>0</v>
      </c>
      <c r="AC1103" s="72" t="s">
        <v>191</v>
      </c>
      <c r="AD1103" s="72" t="s">
        <v>192</v>
      </c>
      <c r="AE1103" s="72" t="s">
        <v>176</v>
      </c>
      <c r="AF1103" s="81" t="str">
        <f t="shared" si="68"/>
        <v>Afridev Handpump</v>
      </c>
      <c r="AG1103" s="72" t="s">
        <v>193</v>
      </c>
      <c r="AH1103" s="72" t="s">
        <v>191</v>
      </c>
      <c r="AI1103" s="72" t="s">
        <v>16432</v>
      </c>
      <c r="AL1103" t="str">
        <f t="shared" si="69"/>
        <v>Protected</v>
      </c>
      <c r="AM1103">
        <v>2018</v>
      </c>
      <c r="AN1103" s="72" t="s">
        <v>194</v>
      </c>
      <c r="AO1103" s="72" t="s">
        <v>549</v>
      </c>
      <c r="AP1103" s="72" t="s">
        <v>176</v>
      </c>
      <c r="AQ1103" t="str">
        <f t="shared" si="70"/>
        <v>Does not function Non functioning water point</v>
      </c>
      <c r="AR1103" s="72" t="s">
        <v>194</v>
      </c>
      <c r="AU1103" s="72" t="s">
        <v>194</v>
      </c>
      <c r="AV1103" s="72" t="s">
        <v>194</v>
      </c>
      <c r="AY1103" s="72" t="s">
        <v>194</v>
      </c>
      <c r="BB1103" s="72" t="s">
        <v>194</v>
      </c>
      <c r="BD1103" s="72" t="s">
        <v>194</v>
      </c>
      <c r="BE1103"/>
      <c r="BF1103" s="72" t="s">
        <v>191</v>
      </c>
      <c r="BG1103" s="72" t="s">
        <v>196</v>
      </c>
      <c r="BH1103" s="72" t="s">
        <v>176</v>
      </c>
      <c r="BI1103" s="81" t="str">
        <f t="shared" si="71"/>
        <v xml:space="preserve">Turbidity </v>
      </c>
      <c r="BJ1103" s="72" t="s">
        <v>194</v>
      </c>
      <c r="BN1103">
        <v>0</v>
      </c>
      <c r="BO1103">
        <v>0</v>
      </c>
      <c r="BP1103" s="72" t="s">
        <v>194</v>
      </c>
      <c r="BR1103" s="72" t="s">
        <v>194</v>
      </c>
      <c r="BT1103">
        <v>20</v>
      </c>
      <c r="BU1103">
        <v>3</v>
      </c>
      <c r="BV1103" s="72" t="s">
        <v>194</v>
      </c>
      <c r="BW1103" s="72" t="s">
        <v>550</v>
      </c>
      <c r="BX1103" t="s">
        <v>10250</v>
      </c>
    </row>
    <row r="1104" spans="1:76" x14ac:dyDescent="0.45">
      <c r="A1104" t="s">
        <v>10251</v>
      </c>
      <c r="B1104" t="s">
        <v>176</v>
      </c>
      <c r="C1104" t="s">
        <v>216</v>
      </c>
      <c r="D1104" t="s">
        <v>10252</v>
      </c>
      <c r="E1104" t="s">
        <v>10253</v>
      </c>
      <c r="F1104" t="s">
        <v>5139</v>
      </c>
      <c r="G1104">
        <v>9</v>
      </c>
      <c r="H1104" s="72" t="s">
        <v>10083</v>
      </c>
      <c r="I1104" s="72" t="s">
        <v>182</v>
      </c>
      <c r="J1104" s="72" t="s">
        <v>183</v>
      </c>
      <c r="K1104" s="72" t="s">
        <v>825</v>
      </c>
      <c r="L1104" s="72" t="s">
        <v>10084</v>
      </c>
      <c r="M1104" s="72" t="s">
        <v>10230</v>
      </c>
      <c r="N1104" s="72"/>
      <c r="O1104" s="72"/>
      <c r="P1104" s="72" t="s">
        <v>10254</v>
      </c>
      <c r="Q1104" s="72" t="s">
        <v>10255</v>
      </c>
      <c r="R1104" s="72" t="s">
        <v>4551</v>
      </c>
      <c r="S1104" s="72" t="s">
        <v>10256</v>
      </c>
      <c r="T1104" s="72" t="s">
        <v>10257</v>
      </c>
      <c r="U1104" s="72" t="s">
        <v>251</v>
      </c>
      <c r="V1104" s="72" t="s">
        <v>176</v>
      </c>
      <c r="W1104">
        <v>145</v>
      </c>
      <c r="X1104">
        <v>145</v>
      </c>
      <c r="Y1104">
        <v>0</v>
      </c>
      <c r="Z1104">
        <v>400</v>
      </c>
      <c r="AA1104">
        <v>800</v>
      </c>
      <c r="AB1104">
        <v>0</v>
      </c>
      <c r="AC1104" s="72" t="s">
        <v>191</v>
      </c>
      <c r="AD1104" s="72" t="s">
        <v>192</v>
      </c>
      <c r="AE1104" s="72" t="s">
        <v>176</v>
      </c>
      <c r="AF1104" s="81" t="str">
        <f t="shared" si="68"/>
        <v>Afridev Handpump</v>
      </c>
      <c r="AG1104" s="72" t="s">
        <v>193</v>
      </c>
      <c r="AH1104" s="72" t="s">
        <v>191</v>
      </c>
      <c r="AI1104" s="72" t="s">
        <v>16432</v>
      </c>
      <c r="AL1104" t="str">
        <f t="shared" si="69"/>
        <v>Protected</v>
      </c>
      <c r="AM1104">
        <v>2001</v>
      </c>
      <c r="AN1104" s="72" t="s">
        <v>191</v>
      </c>
      <c r="AQ1104" t="str">
        <f t="shared" si="70"/>
        <v xml:space="preserve">Normal </v>
      </c>
      <c r="AR1104" s="72" t="s">
        <v>194</v>
      </c>
      <c r="AU1104" s="72" t="s">
        <v>195</v>
      </c>
      <c r="AV1104" s="72" t="s">
        <v>194</v>
      </c>
      <c r="AY1104" s="72" t="s">
        <v>191</v>
      </c>
      <c r="AZ1104">
        <v>978</v>
      </c>
      <c r="BA1104" s="72" t="s">
        <v>93</v>
      </c>
      <c r="BB1104" s="72" t="s">
        <v>194</v>
      </c>
      <c r="BD1104" s="72" t="s">
        <v>191</v>
      </c>
      <c r="BE1104" s="73">
        <v>0.21</v>
      </c>
      <c r="BF1104" s="72" t="s">
        <v>191</v>
      </c>
      <c r="BG1104" s="72" t="s">
        <v>196</v>
      </c>
      <c r="BH1104" s="72" t="s">
        <v>176</v>
      </c>
      <c r="BI1104" s="81" t="str">
        <f t="shared" si="71"/>
        <v xml:space="preserve">Turbidity </v>
      </c>
      <c r="BJ1104" s="72" t="s">
        <v>191</v>
      </c>
      <c r="BN1104">
        <v>60</v>
      </c>
      <c r="BO1104">
        <v>24</v>
      </c>
      <c r="BP1104" s="72" t="s">
        <v>194</v>
      </c>
      <c r="BR1104" s="72" t="s">
        <v>194</v>
      </c>
      <c r="BT1104">
        <v>20</v>
      </c>
      <c r="BU1104">
        <v>6</v>
      </c>
      <c r="BV1104" s="72" t="s">
        <v>191</v>
      </c>
      <c r="BW1104" s="72" t="s">
        <v>197</v>
      </c>
      <c r="BX1104" t="s">
        <v>10258</v>
      </c>
    </row>
    <row r="1105" spans="1:76" x14ac:dyDescent="0.45">
      <c r="A1105" t="s">
        <v>10259</v>
      </c>
      <c r="B1105" t="s">
        <v>176</v>
      </c>
      <c r="C1105" t="s">
        <v>339</v>
      </c>
      <c r="D1105" t="s">
        <v>10260</v>
      </c>
      <c r="E1105" t="s">
        <v>10261</v>
      </c>
      <c r="F1105" t="s">
        <v>4538</v>
      </c>
      <c r="G1105">
        <v>9</v>
      </c>
      <c r="H1105" s="72" t="s">
        <v>10083</v>
      </c>
      <c r="I1105" s="72" t="s">
        <v>182</v>
      </c>
      <c r="J1105" s="72" t="s">
        <v>183</v>
      </c>
      <c r="K1105" s="72" t="s">
        <v>4732</v>
      </c>
      <c r="L1105" s="72" t="s">
        <v>9900</v>
      </c>
      <c r="M1105" s="72" t="s">
        <v>10182</v>
      </c>
      <c r="N1105" s="72"/>
      <c r="O1105" s="72"/>
      <c r="P1105" s="72" t="s">
        <v>10262</v>
      </c>
      <c r="Q1105" s="72" t="s">
        <v>10263</v>
      </c>
      <c r="R1105" s="72" t="s">
        <v>358</v>
      </c>
      <c r="S1105" s="72" t="s">
        <v>10264</v>
      </c>
      <c r="T1105" s="72" t="s">
        <v>10182</v>
      </c>
      <c r="U1105" s="72" t="s">
        <v>251</v>
      </c>
      <c r="V1105" s="72" t="s">
        <v>176</v>
      </c>
      <c r="W1105">
        <v>10</v>
      </c>
      <c r="X1105">
        <v>10</v>
      </c>
      <c r="Y1105">
        <v>0</v>
      </c>
      <c r="Z1105">
        <v>50</v>
      </c>
      <c r="AA1105">
        <v>50</v>
      </c>
      <c r="AB1105">
        <v>0</v>
      </c>
      <c r="AC1105" s="72" t="s">
        <v>191</v>
      </c>
      <c r="AD1105" s="72" t="s">
        <v>192</v>
      </c>
      <c r="AE1105" s="72" t="s">
        <v>176</v>
      </c>
      <c r="AF1105" s="81" t="str">
        <f t="shared" si="68"/>
        <v>Afridev Handpump</v>
      </c>
      <c r="AG1105" s="72" t="s">
        <v>193</v>
      </c>
      <c r="AH1105" s="72" t="s">
        <v>191</v>
      </c>
      <c r="AI1105" s="72" t="s">
        <v>16432</v>
      </c>
      <c r="AL1105" t="str">
        <f t="shared" si="69"/>
        <v>Protected</v>
      </c>
      <c r="AM1105">
        <v>2011</v>
      </c>
      <c r="AN1105" s="72" t="s">
        <v>191</v>
      </c>
      <c r="AQ1105" t="str">
        <f t="shared" si="70"/>
        <v xml:space="preserve">Normal </v>
      </c>
      <c r="AR1105" s="72" t="s">
        <v>191</v>
      </c>
      <c r="AS1105">
        <v>1</v>
      </c>
      <c r="AT1105">
        <v>30</v>
      </c>
      <c r="AU1105" s="72" t="s">
        <v>195</v>
      </c>
      <c r="AV1105" s="72" t="s">
        <v>194</v>
      </c>
      <c r="AY1105" s="72" t="s">
        <v>191</v>
      </c>
      <c r="AZ1105">
        <v>1475</v>
      </c>
      <c r="BA1105" s="72" t="s">
        <v>93</v>
      </c>
      <c r="BB1105" s="72" t="s">
        <v>194</v>
      </c>
      <c r="BD1105" s="72" t="s">
        <v>191</v>
      </c>
      <c r="BE1105" s="73">
        <v>0.69</v>
      </c>
      <c r="BF1105" s="72" t="s">
        <v>191</v>
      </c>
      <c r="BG1105" s="72" t="s">
        <v>196</v>
      </c>
      <c r="BH1105" s="72" t="s">
        <v>176</v>
      </c>
      <c r="BI1105" s="81" t="str">
        <f t="shared" si="71"/>
        <v xml:space="preserve">Turbidity </v>
      </c>
      <c r="BJ1105" s="72" t="s">
        <v>191</v>
      </c>
      <c r="BN1105">
        <v>72</v>
      </c>
      <c r="BO1105">
        <v>24</v>
      </c>
      <c r="BP1105" s="72" t="s">
        <v>194</v>
      </c>
      <c r="BR1105" s="72" t="s">
        <v>194</v>
      </c>
      <c r="BT1105">
        <v>20</v>
      </c>
      <c r="BU1105">
        <v>3</v>
      </c>
      <c r="BV1105" s="72" t="s">
        <v>191</v>
      </c>
      <c r="BW1105" s="72" t="s">
        <v>197</v>
      </c>
      <c r="BX1105" t="s">
        <v>10265</v>
      </c>
    </row>
    <row r="1106" spans="1:76" x14ac:dyDescent="0.45">
      <c r="A1106" t="s">
        <v>10266</v>
      </c>
      <c r="B1106" t="s">
        <v>176</v>
      </c>
      <c r="C1106" t="s">
        <v>339</v>
      </c>
      <c r="D1106" t="s">
        <v>10267</v>
      </c>
      <c r="E1106" t="s">
        <v>10268</v>
      </c>
      <c r="F1106" t="s">
        <v>10269</v>
      </c>
      <c r="G1106">
        <v>9</v>
      </c>
      <c r="H1106" s="72" t="s">
        <v>10083</v>
      </c>
      <c r="I1106" s="72" t="s">
        <v>182</v>
      </c>
      <c r="J1106" s="72" t="s">
        <v>183</v>
      </c>
      <c r="K1106" s="72" t="s">
        <v>4732</v>
      </c>
      <c r="L1106" s="72" t="s">
        <v>9900</v>
      </c>
      <c r="M1106" s="72" t="s">
        <v>10182</v>
      </c>
      <c r="N1106" s="72"/>
      <c r="O1106" s="72"/>
      <c r="P1106" s="72" t="s">
        <v>10270</v>
      </c>
      <c r="Q1106" s="72" t="s">
        <v>10271</v>
      </c>
      <c r="R1106" s="72" t="s">
        <v>1787</v>
      </c>
      <c r="S1106" s="72" t="s">
        <v>10272</v>
      </c>
      <c r="T1106" s="72" t="s">
        <v>10182</v>
      </c>
      <c r="U1106" s="72" t="s">
        <v>251</v>
      </c>
      <c r="V1106" s="72" t="s">
        <v>176</v>
      </c>
      <c r="W1106">
        <v>30</v>
      </c>
      <c r="X1106">
        <v>30</v>
      </c>
      <c r="Y1106">
        <v>0</v>
      </c>
      <c r="Z1106">
        <v>150</v>
      </c>
      <c r="AA1106">
        <v>150</v>
      </c>
      <c r="AB1106">
        <v>0</v>
      </c>
      <c r="AC1106" s="72" t="s">
        <v>191</v>
      </c>
      <c r="AD1106" s="72" t="s">
        <v>192</v>
      </c>
      <c r="AE1106" s="72" t="s">
        <v>176</v>
      </c>
      <c r="AF1106" s="81" t="str">
        <f t="shared" si="68"/>
        <v>Afridev Handpump</v>
      </c>
      <c r="AG1106" s="72" t="s">
        <v>193</v>
      </c>
      <c r="AH1106" s="72" t="s">
        <v>191</v>
      </c>
      <c r="AI1106" s="72" t="s">
        <v>16432</v>
      </c>
      <c r="AL1106" t="str">
        <f t="shared" si="69"/>
        <v>Protected</v>
      </c>
      <c r="AM1106">
        <v>2010</v>
      </c>
      <c r="AN1106" s="72" t="s">
        <v>191</v>
      </c>
      <c r="AQ1106" t="str">
        <f t="shared" si="70"/>
        <v xml:space="preserve">Normal </v>
      </c>
      <c r="AR1106" s="72" t="s">
        <v>194</v>
      </c>
      <c r="AU1106" s="72" t="s">
        <v>195</v>
      </c>
      <c r="AV1106" s="72" t="s">
        <v>194</v>
      </c>
      <c r="AY1106" s="72" t="s">
        <v>191</v>
      </c>
      <c r="AZ1106">
        <v>1476</v>
      </c>
      <c r="BA1106" s="72" t="s">
        <v>93</v>
      </c>
      <c r="BB1106" s="72" t="s">
        <v>194</v>
      </c>
      <c r="BD1106" s="72" t="s">
        <v>191</v>
      </c>
      <c r="BE1106" s="73">
        <v>0.38</v>
      </c>
      <c r="BF1106" s="72" t="s">
        <v>191</v>
      </c>
      <c r="BG1106" s="72" t="s">
        <v>196</v>
      </c>
      <c r="BH1106" s="72" t="s">
        <v>176</v>
      </c>
      <c r="BI1106" s="81" t="str">
        <f t="shared" si="71"/>
        <v xml:space="preserve">Turbidity </v>
      </c>
      <c r="BJ1106" s="72" t="s">
        <v>191</v>
      </c>
      <c r="BN1106">
        <v>46</v>
      </c>
      <c r="BO1106">
        <v>24</v>
      </c>
      <c r="BP1106" s="72" t="s">
        <v>194</v>
      </c>
      <c r="BR1106" s="72" t="s">
        <v>194</v>
      </c>
      <c r="BT1106">
        <v>20</v>
      </c>
      <c r="BU1106">
        <v>7</v>
      </c>
      <c r="BV1106" s="72" t="s">
        <v>191</v>
      </c>
      <c r="BW1106" s="72" t="s">
        <v>197</v>
      </c>
      <c r="BX1106" t="s">
        <v>10273</v>
      </c>
    </row>
    <row r="1107" spans="1:76" x14ac:dyDescent="0.45">
      <c r="A1107" t="s">
        <v>10274</v>
      </c>
      <c r="B1107" t="s">
        <v>176</v>
      </c>
      <c r="C1107" t="s">
        <v>339</v>
      </c>
      <c r="D1107" t="s">
        <v>10275</v>
      </c>
      <c r="E1107" t="s">
        <v>10276</v>
      </c>
      <c r="F1107" t="s">
        <v>2900</v>
      </c>
      <c r="G1107">
        <v>9</v>
      </c>
      <c r="H1107" s="72" t="s">
        <v>10083</v>
      </c>
      <c r="I1107" s="72" t="s">
        <v>182</v>
      </c>
      <c r="J1107" s="72" t="s">
        <v>183</v>
      </c>
      <c r="K1107" s="72" t="s">
        <v>4732</v>
      </c>
      <c r="L1107" s="72" t="s">
        <v>9900</v>
      </c>
      <c r="M1107" s="72" t="s">
        <v>9900</v>
      </c>
      <c r="N1107" s="72"/>
      <c r="O1107" s="72"/>
      <c r="P1107" s="72" t="s">
        <v>10277</v>
      </c>
      <c r="Q1107" s="72" t="s">
        <v>10278</v>
      </c>
      <c r="R1107" s="72" t="s">
        <v>3954</v>
      </c>
      <c r="S1107" s="72" t="s">
        <v>10279</v>
      </c>
      <c r="T1107" s="72" t="s">
        <v>9901</v>
      </c>
      <c r="U1107" s="72" t="s">
        <v>226</v>
      </c>
      <c r="V1107" s="72" t="s">
        <v>176</v>
      </c>
      <c r="W1107">
        <v>60</v>
      </c>
      <c r="X1107">
        <v>60</v>
      </c>
      <c r="Y1107">
        <v>0</v>
      </c>
      <c r="Z1107">
        <v>300</v>
      </c>
      <c r="AA1107">
        <v>300</v>
      </c>
      <c r="AB1107">
        <v>0</v>
      </c>
      <c r="AC1107" s="72" t="s">
        <v>191</v>
      </c>
      <c r="AD1107" s="72" t="s">
        <v>192</v>
      </c>
      <c r="AE1107" s="72" t="s">
        <v>176</v>
      </c>
      <c r="AF1107" s="81" t="str">
        <f t="shared" si="68"/>
        <v>Afridev Handpump</v>
      </c>
      <c r="AG1107" s="72" t="s">
        <v>193</v>
      </c>
      <c r="AH1107" s="72" t="s">
        <v>191</v>
      </c>
      <c r="AI1107" s="72" t="s">
        <v>16432</v>
      </c>
      <c r="AL1107" t="str">
        <f t="shared" si="69"/>
        <v>Protected</v>
      </c>
      <c r="AM1107">
        <v>2002</v>
      </c>
      <c r="AN1107" s="72" t="s">
        <v>194</v>
      </c>
      <c r="AO1107" s="72" t="s">
        <v>549</v>
      </c>
      <c r="AP1107" s="72" t="s">
        <v>176</v>
      </c>
      <c r="AQ1107" t="str">
        <f t="shared" si="70"/>
        <v>Does not function Non functioning water point</v>
      </c>
      <c r="AR1107" s="72" t="s">
        <v>191</v>
      </c>
      <c r="AS1107">
        <v>3</v>
      </c>
      <c r="AT1107">
        <v>30</v>
      </c>
      <c r="AU1107" s="72" t="s">
        <v>194</v>
      </c>
      <c r="AV1107" s="72" t="s">
        <v>194</v>
      </c>
      <c r="AY1107" s="72" t="s">
        <v>194</v>
      </c>
      <c r="BB1107" s="72" t="s">
        <v>194</v>
      </c>
      <c r="BD1107" s="72" t="s">
        <v>194</v>
      </c>
      <c r="BE1107"/>
      <c r="BF1107" s="72" t="s">
        <v>191</v>
      </c>
      <c r="BG1107" s="72" t="s">
        <v>196</v>
      </c>
      <c r="BH1107" s="72" t="s">
        <v>176</v>
      </c>
      <c r="BI1107" s="81" t="str">
        <f t="shared" si="71"/>
        <v xml:space="preserve">Turbidity </v>
      </c>
      <c r="BJ1107" s="72" t="s">
        <v>194</v>
      </c>
      <c r="BN1107">
        <v>0</v>
      </c>
      <c r="BO1107">
        <v>0</v>
      </c>
      <c r="BP1107" s="72" t="s">
        <v>194</v>
      </c>
      <c r="BR1107" s="72" t="s">
        <v>194</v>
      </c>
      <c r="BT1107">
        <v>40</v>
      </c>
      <c r="BU1107">
        <v>7</v>
      </c>
      <c r="BV1107" s="72" t="s">
        <v>194</v>
      </c>
      <c r="BW1107" s="72" t="s">
        <v>550</v>
      </c>
      <c r="BX1107" t="s">
        <v>10280</v>
      </c>
    </row>
    <row r="1108" spans="1:76" x14ac:dyDescent="0.45">
      <c r="A1108" t="s">
        <v>10281</v>
      </c>
      <c r="B1108" t="s">
        <v>176</v>
      </c>
      <c r="C1108" t="s">
        <v>996</v>
      </c>
      <c r="D1108" t="s">
        <v>10282</v>
      </c>
      <c r="E1108" t="s">
        <v>10283</v>
      </c>
      <c r="F1108" t="s">
        <v>563</v>
      </c>
      <c r="G1108">
        <v>9</v>
      </c>
      <c r="H1108" s="72" t="s">
        <v>10284</v>
      </c>
      <c r="I1108" s="72" t="s">
        <v>182</v>
      </c>
      <c r="J1108" s="72" t="s">
        <v>183</v>
      </c>
      <c r="K1108" s="72" t="s">
        <v>825</v>
      </c>
      <c r="L1108" s="72" t="s">
        <v>10084</v>
      </c>
      <c r="M1108" s="72" t="s">
        <v>10285</v>
      </c>
      <c r="N1108" s="72"/>
      <c r="O1108" s="72"/>
      <c r="P1108" s="72" t="s">
        <v>10286</v>
      </c>
      <c r="Q1108" s="72" t="s">
        <v>10287</v>
      </c>
      <c r="R1108" s="72" t="s">
        <v>6483</v>
      </c>
      <c r="S1108" s="72" t="s">
        <v>10288</v>
      </c>
      <c r="T1108" s="72" t="s">
        <v>10289</v>
      </c>
      <c r="U1108" s="72" t="s">
        <v>176</v>
      </c>
      <c r="V1108" s="72" t="s">
        <v>2726</v>
      </c>
      <c r="W1108">
        <v>191</v>
      </c>
      <c r="X1108">
        <v>191</v>
      </c>
      <c r="Y1108">
        <v>191</v>
      </c>
      <c r="Z1108">
        <v>1122</v>
      </c>
      <c r="AA1108">
        <v>0</v>
      </c>
      <c r="AB1108">
        <v>1122</v>
      </c>
      <c r="AC1108" s="72" t="s">
        <v>194</v>
      </c>
      <c r="AF1108" s="81" t="str">
        <f t="shared" si="68"/>
        <v/>
      </c>
      <c r="AJ1108" s="72" t="s">
        <v>867</v>
      </c>
      <c r="AK1108" s="72" t="s">
        <v>176</v>
      </c>
      <c r="AL1108" t="str">
        <f t="shared" si="69"/>
        <v>Unprotected well</v>
      </c>
      <c r="AQ1108" t="str">
        <f t="shared" si="70"/>
        <v xml:space="preserve"> </v>
      </c>
      <c r="BE1108"/>
      <c r="BI1108" s="81" t="str">
        <f t="shared" si="71"/>
        <v xml:space="preserve"> </v>
      </c>
      <c r="BX1108" t="s">
        <v>10290</v>
      </c>
    </row>
    <row r="1109" spans="1:76" x14ac:dyDescent="0.45">
      <c r="A1109" t="s">
        <v>10291</v>
      </c>
      <c r="B1109" t="s">
        <v>176</v>
      </c>
      <c r="C1109" t="s">
        <v>177</v>
      </c>
      <c r="D1109" t="s">
        <v>10292</v>
      </c>
      <c r="E1109" t="s">
        <v>10293</v>
      </c>
      <c r="F1109" t="s">
        <v>6979</v>
      </c>
      <c r="G1109">
        <v>9</v>
      </c>
      <c r="H1109" s="72" t="s">
        <v>10284</v>
      </c>
      <c r="I1109" s="72" t="s">
        <v>182</v>
      </c>
      <c r="J1109" s="72" t="s">
        <v>183</v>
      </c>
      <c r="K1109" s="72" t="s">
        <v>8280</v>
      </c>
      <c r="L1109" s="72" t="s">
        <v>4842</v>
      </c>
      <c r="M1109" s="72" t="s">
        <v>8707</v>
      </c>
      <c r="N1109" s="72"/>
      <c r="O1109" s="72"/>
      <c r="P1109" s="72" t="s">
        <v>10294</v>
      </c>
      <c r="Q1109" s="72" t="s">
        <v>10295</v>
      </c>
      <c r="R1109" s="72" t="s">
        <v>596</v>
      </c>
      <c r="S1109" s="72" t="s">
        <v>10296</v>
      </c>
      <c r="T1109" s="72" t="s">
        <v>10297</v>
      </c>
      <c r="U1109" s="72" t="s">
        <v>251</v>
      </c>
      <c r="V1109" s="72" t="s">
        <v>176</v>
      </c>
      <c r="W1109">
        <v>90</v>
      </c>
      <c r="X1109">
        <v>90</v>
      </c>
      <c r="Y1109">
        <v>0</v>
      </c>
      <c r="Z1109">
        <v>360</v>
      </c>
      <c r="AA1109">
        <v>360</v>
      </c>
      <c r="AB1109">
        <v>0</v>
      </c>
      <c r="AC1109" s="72" t="s">
        <v>191</v>
      </c>
      <c r="AD1109" s="72" t="s">
        <v>192</v>
      </c>
      <c r="AE1109" s="72" t="s">
        <v>176</v>
      </c>
      <c r="AF1109" s="81" t="str">
        <f t="shared" si="68"/>
        <v>Afridev Handpump</v>
      </c>
      <c r="AG1109" s="72" t="s">
        <v>193</v>
      </c>
      <c r="AH1109" s="72" t="s">
        <v>191</v>
      </c>
      <c r="AI1109" s="72" t="s">
        <v>16432</v>
      </c>
      <c r="AL1109" t="str">
        <f t="shared" si="69"/>
        <v>Protected</v>
      </c>
      <c r="AM1109">
        <v>2007</v>
      </c>
      <c r="AN1109" s="72" t="s">
        <v>191</v>
      </c>
      <c r="AQ1109" t="str">
        <f t="shared" si="70"/>
        <v xml:space="preserve">Normal </v>
      </c>
      <c r="AR1109" s="72" t="s">
        <v>194</v>
      </c>
      <c r="AU1109" s="72" t="s">
        <v>195</v>
      </c>
      <c r="AV1109" s="72" t="s">
        <v>194</v>
      </c>
      <c r="AY1109" s="72" t="s">
        <v>191</v>
      </c>
      <c r="AZ1109">
        <v>474</v>
      </c>
      <c r="BA1109" s="72" t="s">
        <v>93</v>
      </c>
      <c r="BB1109" s="72" t="s">
        <v>194</v>
      </c>
      <c r="BD1109" s="72" t="s">
        <v>191</v>
      </c>
      <c r="BE1109" s="73">
        <v>0.25</v>
      </c>
      <c r="BF1109" s="72" t="s">
        <v>191</v>
      </c>
      <c r="BG1109" s="72" t="s">
        <v>196</v>
      </c>
      <c r="BH1109" s="72" t="s">
        <v>176</v>
      </c>
      <c r="BI1109" s="81" t="str">
        <f t="shared" si="71"/>
        <v xml:space="preserve">Turbidity </v>
      </c>
      <c r="BJ1109" s="72" t="s">
        <v>191</v>
      </c>
      <c r="BN1109">
        <v>72</v>
      </c>
      <c r="BO1109">
        <v>24</v>
      </c>
      <c r="BP1109" s="72" t="s">
        <v>194</v>
      </c>
      <c r="BR1109" s="72" t="s">
        <v>194</v>
      </c>
      <c r="BT1109">
        <v>20</v>
      </c>
      <c r="BU1109">
        <v>4</v>
      </c>
      <c r="BV1109" s="72" t="s">
        <v>191</v>
      </c>
      <c r="BW1109" s="72" t="s">
        <v>197</v>
      </c>
      <c r="BX1109" t="s">
        <v>10298</v>
      </c>
    </row>
    <row r="1110" spans="1:76" x14ac:dyDescent="0.45">
      <c r="A1110" t="s">
        <v>10299</v>
      </c>
      <c r="B1110" t="s">
        <v>176</v>
      </c>
      <c r="C1110" t="s">
        <v>996</v>
      </c>
      <c r="D1110" t="s">
        <v>10300</v>
      </c>
      <c r="E1110" t="s">
        <v>10301</v>
      </c>
      <c r="F1110" t="s">
        <v>9961</v>
      </c>
      <c r="G1110">
        <v>9</v>
      </c>
      <c r="H1110" s="72" t="s">
        <v>10284</v>
      </c>
      <c r="I1110" s="72" t="s">
        <v>182</v>
      </c>
      <c r="J1110" s="72" t="s">
        <v>183</v>
      </c>
      <c r="K1110" s="72" t="s">
        <v>825</v>
      </c>
      <c r="L1110" s="72" t="s">
        <v>10084</v>
      </c>
      <c r="M1110" s="72" t="s">
        <v>10285</v>
      </c>
      <c r="N1110" s="72"/>
      <c r="O1110" s="72"/>
      <c r="P1110" s="72" t="s">
        <v>10302</v>
      </c>
      <c r="Q1110" s="72" t="s">
        <v>10303</v>
      </c>
      <c r="R1110" s="72" t="s">
        <v>8334</v>
      </c>
      <c r="S1110" s="72" t="s">
        <v>10304</v>
      </c>
      <c r="T1110" s="72" t="s">
        <v>10305</v>
      </c>
      <c r="U1110" s="72" t="s">
        <v>176</v>
      </c>
      <c r="V1110" s="72" t="s">
        <v>2726</v>
      </c>
      <c r="W1110">
        <v>191</v>
      </c>
      <c r="X1110">
        <v>50</v>
      </c>
      <c r="Y1110">
        <v>141</v>
      </c>
      <c r="Z1110">
        <v>750</v>
      </c>
      <c r="AA1110">
        <v>255</v>
      </c>
      <c r="AB1110">
        <v>750</v>
      </c>
      <c r="AC1110" s="72" t="s">
        <v>194</v>
      </c>
      <c r="AF1110" s="81" t="str">
        <f t="shared" si="68"/>
        <v/>
      </c>
      <c r="AJ1110" s="72" t="s">
        <v>867</v>
      </c>
      <c r="AK1110" s="72" t="s">
        <v>176</v>
      </c>
      <c r="AL1110" t="str">
        <f t="shared" si="69"/>
        <v>Unprotected well</v>
      </c>
      <c r="AQ1110" t="str">
        <f t="shared" si="70"/>
        <v xml:space="preserve"> </v>
      </c>
      <c r="BE1110"/>
      <c r="BI1110" s="81" t="str">
        <f t="shared" si="71"/>
        <v xml:space="preserve"> </v>
      </c>
      <c r="BX1110" t="s">
        <v>10306</v>
      </c>
    </row>
    <row r="1111" spans="1:76" x14ac:dyDescent="0.45">
      <c r="A1111" t="s">
        <v>10307</v>
      </c>
      <c r="B1111" t="s">
        <v>176</v>
      </c>
      <c r="C1111" t="s">
        <v>265</v>
      </c>
      <c r="D1111" t="s">
        <v>10308</v>
      </c>
      <c r="E1111" t="s">
        <v>10309</v>
      </c>
      <c r="F1111" t="s">
        <v>8303</v>
      </c>
      <c r="G1111">
        <v>9</v>
      </c>
      <c r="H1111" s="72" t="s">
        <v>4887</v>
      </c>
      <c r="I1111" s="72" t="s">
        <v>182</v>
      </c>
      <c r="J1111" s="72" t="s">
        <v>183</v>
      </c>
      <c r="K1111" s="72" t="s">
        <v>4732</v>
      </c>
      <c r="L1111" s="72" t="s">
        <v>5288</v>
      </c>
      <c r="M1111" s="72" t="s">
        <v>10310</v>
      </c>
      <c r="N1111" s="72"/>
      <c r="O1111" s="72"/>
      <c r="P1111" s="72" t="s">
        <v>10311</v>
      </c>
      <c r="Q1111" s="72" t="s">
        <v>10312</v>
      </c>
      <c r="R1111" s="72" t="s">
        <v>5776</v>
      </c>
      <c r="S1111" s="72" t="s">
        <v>10313</v>
      </c>
      <c r="T1111" s="72" t="s">
        <v>10314</v>
      </c>
      <c r="U1111" s="72" t="s">
        <v>226</v>
      </c>
      <c r="V1111" s="72" t="s">
        <v>176</v>
      </c>
      <c r="W1111">
        <v>260</v>
      </c>
      <c r="X1111">
        <v>260</v>
      </c>
      <c r="Y1111">
        <v>0</v>
      </c>
      <c r="Z1111">
        <v>600</v>
      </c>
      <c r="AA1111">
        <v>1300</v>
      </c>
      <c r="AB1111">
        <v>0</v>
      </c>
      <c r="AC1111" s="72" t="s">
        <v>191</v>
      </c>
      <c r="AD1111" s="72" t="s">
        <v>192</v>
      </c>
      <c r="AE1111" s="72" t="s">
        <v>176</v>
      </c>
      <c r="AF1111" s="81" t="str">
        <f t="shared" si="68"/>
        <v>Afridev Handpump</v>
      </c>
      <c r="AG1111" s="72" t="s">
        <v>193</v>
      </c>
      <c r="AH1111" s="72" t="s">
        <v>191</v>
      </c>
      <c r="AI1111" s="72" t="s">
        <v>16432</v>
      </c>
      <c r="AL1111" t="str">
        <f t="shared" si="69"/>
        <v>Protected</v>
      </c>
      <c r="AM1111">
        <v>2018</v>
      </c>
      <c r="AN1111" s="72" t="s">
        <v>191</v>
      </c>
      <c r="AQ1111" t="str">
        <f t="shared" si="70"/>
        <v xml:space="preserve">Normal </v>
      </c>
      <c r="AR1111" s="72" t="s">
        <v>191</v>
      </c>
      <c r="AS1111">
        <v>2</v>
      </c>
      <c r="AT1111">
        <v>60</v>
      </c>
      <c r="AU1111" s="72" t="s">
        <v>195</v>
      </c>
      <c r="AV1111" s="72" t="s">
        <v>194</v>
      </c>
      <c r="AY1111" s="72" t="s">
        <v>191</v>
      </c>
      <c r="AZ1111">
        <v>632</v>
      </c>
      <c r="BA1111" s="72" t="s">
        <v>93</v>
      </c>
      <c r="BB1111" s="72" t="s">
        <v>194</v>
      </c>
      <c r="BD1111" s="72" t="s">
        <v>191</v>
      </c>
      <c r="BE1111" s="73">
        <v>0.28999999999999998</v>
      </c>
      <c r="BF1111" s="72" t="s">
        <v>191</v>
      </c>
      <c r="BG1111" s="72" t="s">
        <v>196</v>
      </c>
      <c r="BH1111" s="72" t="s">
        <v>176</v>
      </c>
      <c r="BI1111" s="81" t="str">
        <f t="shared" si="71"/>
        <v xml:space="preserve">Turbidity </v>
      </c>
      <c r="BJ1111" s="72" t="s">
        <v>191</v>
      </c>
      <c r="BN1111">
        <v>59</v>
      </c>
      <c r="BO1111">
        <v>24</v>
      </c>
      <c r="BP1111" s="72" t="s">
        <v>194</v>
      </c>
      <c r="BR1111" s="72" t="s">
        <v>194</v>
      </c>
      <c r="BT1111">
        <v>20</v>
      </c>
      <c r="BU1111">
        <v>2</v>
      </c>
      <c r="BV1111" s="72" t="s">
        <v>191</v>
      </c>
      <c r="BW1111" s="72" t="s">
        <v>197</v>
      </c>
      <c r="BX1111" t="s">
        <v>10315</v>
      </c>
    </row>
    <row r="1112" spans="1:76" x14ac:dyDescent="0.45">
      <c r="A1112" t="s">
        <v>10316</v>
      </c>
      <c r="B1112" t="s">
        <v>176</v>
      </c>
      <c r="C1112" t="s">
        <v>265</v>
      </c>
      <c r="D1112" t="s">
        <v>10317</v>
      </c>
      <c r="E1112" t="s">
        <v>10318</v>
      </c>
      <c r="F1112" t="s">
        <v>1989</v>
      </c>
      <c r="G1112">
        <v>9</v>
      </c>
      <c r="H1112" s="72" t="s">
        <v>4049</v>
      </c>
      <c r="I1112" s="72" t="s">
        <v>182</v>
      </c>
      <c r="J1112" s="72" t="s">
        <v>183</v>
      </c>
      <c r="K1112" s="72" t="s">
        <v>184</v>
      </c>
      <c r="L1112" s="72" t="s">
        <v>3426</v>
      </c>
      <c r="M1112" s="72" t="s">
        <v>10319</v>
      </c>
      <c r="N1112" s="72"/>
      <c r="O1112" s="72"/>
      <c r="P1112" s="72" t="s">
        <v>10320</v>
      </c>
      <c r="Q1112" s="72" t="s">
        <v>10321</v>
      </c>
      <c r="R1112" s="72" t="s">
        <v>1163</v>
      </c>
      <c r="S1112" s="72" t="s">
        <v>10322</v>
      </c>
      <c r="T1112" s="72" t="s">
        <v>10323</v>
      </c>
      <c r="U1112" s="72" t="s">
        <v>251</v>
      </c>
      <c r="V1112" s="72" t="s">
        <v>176</v>
      </c>
      <c r="W1112">
        <v>65</v>
      </c>
      <c r="X1112">
        <v>65</v>
      </c>
      <c r="Y1112">
        <v>0</v>
      </c>
      <c r="Z1112">
        <v>325</v>
      </c>
      <c r="AA1112">
        <v>325</v>
      </c>
      <c r="AB1112">
        <v>0</v>
      </c>
      <c r="AC1112" s="72" t="s">
        <v>191</v>
      </c>
      <c r="AD1112" s="72" t="s">
        <v>192</v>
      </c>
      <c r="AE1112" s="72" t="s">
        <v>176</v>
      </c>
      <c r="AF1112" s="81" t="str">
        <f t="shared" si="68"/>
        <v>Afridev Handpump</v>
      </c>
      <c r="AG1112" s="72" t="s">
        <v>193</v>
      </c>
      <c r="AH1112" s="72" t="s">
        <v>191</v>
      </c>
      <c r="AI1112" s="72" t="s">
        <v>16432</v>
      </c>
      <c r="AL1112" t="str">
        <f t="shared" si="69"/>
        <v>Protected</v>
      </c>
      <c r="AM1112">
        <v>2001</v>
      </c>
      <c r="AN1112" s="72" t="s">
        <v>191</v>
      </c>
      <c r="AQ1112" t="str">
        <f t="shared" si="70"/>
        <v xml:space="preserve">Poor </v>
      </c>
      <c r="AR1112" s="72" t="s">
        <v>191</v>
      </c>
      <c r="AS1112">
        <v>2</v>
      </c>
      <c r="AT1112">
        <v>15</v>
      </c>
      <c r="AU1112" s="72" t="s">
        <v>195</v>
      </c>
      <c r="AV1112" s="72" t="s">
        <v>194</v>
      </c>
      <c r="AY1112" s="72" t="s">
        <v>191</v>
      </c>
      <c r="AZ1112">
        <v>628</v>
      </c>
      <c r="BA1112" s="72" t="s">
        <v>93</v>
      </c>
      <c r="BB1112" s="72" t="s">
        <v>194</v>
      </c>
      <c r="BD1112" s="72" t="s">
        <v>191</v>
      </c>
      <c r="BE1112" s="73">
        <v>0.21</v>
      </c>
      <c r="BF1112" s="72" t="s">
        <v>191</v>
      </c>
      <c r="BG1112" s="72" t="s">
        <v>196</v>
      </c>
      <c r="BH1112" s="72" t="s">
        <v>176</v>
      </c>
      <c r="BI1112" s="81" t="str">
        <f t="shared" si="71"/>
        <v xml:space="preserve">Turbidity </v>
      </c>
      <c r="BJ1112" s="72" t="s">
        <v>191</v>
      </c>
      <c r="BN1112">
        <v>150</v>
      </c>
      <c r="BO1112">
        <v>24</v>
      </c>
      <c r="BP1112" s="72" t="s">
        <v>194</v>
      </c>
      <c r="BR1112" s="72" t="s">
        <v>194</v>
      </c>
      <c r="BT1112">
        <v>20</v>
      </c>
      <c r="BU1112">
        <v>2</v>
      </c>
      <c r="BV1112" s="72" t="s">
        <v>191</v>
      </c>
      <c r="BW1112" s="72" t="s">
        <v>227</v>
      </c>
      <c r="BX1112" t="s">
        <v>10324</v>
      </c>
    </row>
    <row r="1113" spans="1:76" x14ac:dyDescent="0.45">
      <c r="A1113" t="s">
        <v>10325</v>
      </c>
      <c r="B1113" t="s">
        <v>176</v>
      </c>
      <c r="C1113" t="s">
        <v>265</v>
      </c>
      <c r="D1113" t="s">
        <v>10326</v>
      </c>
      <c r="E1113" t="s">
        <v>10327</v>
      </c>
      <c r="F1113" t="s">
        <v>375</v>
      </c>
      <c r="G1113">
        <v>9</v>
      </c>
      <c r="H1113" s="72" t="s">
        <v>4049</v>
      </c>
      <c r="I1113" s="72" t="s">
        <v>182</v>
      </c>
      <c r="J1113" s="72" t="s">
        <v>183</v>
      </c>
      <c r="K1113" s="72" t="s">
        <v>184</v>
      </c>
      <c r="L1113" s="72" t="s">
        <v>3426</v>
      </c>
      <c r="M1113" s="72" t="s">
        <v>6000</v>
      </c>
      <c r="N1113" s="72"/>
      <c r="O1113" s="72"/>
      <c r="P1113" s="72" t="s">
        <v>10328</v>
      </c>
      <c r="Q1113" s="72" t="s">
        <v>10329</v>
      </c>
      <c r="R1113" s="72" t="s">
        <v>610</v>
      </c>
      <c r="S1113" s="72" t="s">
        <v>10330</v>
      </c>
      <c r="T1113" s="72" t="s">
        <v>10331</v>
      </c>
      <c r="U1113" s="72" t="s">
        <v>251</v>
      </c>
      <c r="V1113" s="72" t="s">
        <v>176</v>
      </c>
      <c r="W1113">
        <v>50</v>
      </c>
      <c r="X1113">
        <v>50</v>
      </c>
      <c r="Y1113">
        <v>0</v>
      </c>
      <c r="Z1113">
        <v>250</v>
      </c>
      <c r="AA1113">
        <v>250</v>
      </c>
      <c r="AB1113">
        <v>0</v>
      </c>
      <c r="AC1113" s="72" t="s">
        <v>191</v>
      </c>
      <c r="AD1113" s="72" t="s">
        <v>192</v>
      </c>
      <c r="AE1113" s="72" t="s">
        <v>176</v>
      </c>
      <c r="AF1113" s="81" t="str">
        <f t="shared" si="68"/>
        <v>Afridev Handpump</v>
      </c>
      <c r="AG1113" s="72" t="s">
        <v>193</v>
      </c>
      <c r="AH1113" s="72" t="s">
        <v>191</v>
      </c>
      <c r="AI1113" s="72" t="s">
        <v>16432</v>
      </c>
      <c r="AL1113" t="str">
        <f t="shared" si="69"/>
        <v>Protected</v>
      </c>
      <c r="AM1113">
        <v>2006</v>
      </c>
      <c r="AN1113" s="72" t="s">
        <v>191</v>
      </c>
      <c r="AQ1113" t="str">
        <f t="shared" si="70"/>
        <v xml:space="preserve">Normal </v>
      </c>
      <c r="AR1113" s="72" t="s">
        <v>194</v>
      </c>
      <c r="AU1113" s="72" t="s">
        <v>195</v>
      </c>
      <c r="AV1113" s="72" t="s">
        <v>194</v>
      </c>
      <c r="AY1113" s="72" t="s">
        <v>191</v>
      </c>
      <c r="AZ1113">
        <v>627</v>
      </c>
      <c r="BA1113" s="72" t="s">
        <v>93</v>
      </c>
      <c r="BB1113" s="72" t="s">
        <v>194</v>
      </c>
      <c r="BD1113" s="72" t="s">
        <v>191</v>
      </c>
      <c r="BE1113" s="73">
        <v>0.17</v>
      </c>
      <c r="BF1113" s="72" t="s">
        <v>191</v>
      </c>
      <c r="BG1113" s="72" t="s">
        <v>196</v>
      </c>
      <c r="BH1113" s="72" t="s">
        <v>176</v>
      </c>
      <c r="BI1113" s="81" t="str">
        <f t="shared" si="71"/>
        <v xml:space="preserve">Turbidity </v>
      </c>
      <c r="BJ1113" s="72" t="s">
        <v>191</v>
      </c>
      <c r="BN1113">
        <v>40</v>
      </c>
      <c r="BO1113">
        <v>24</v>
      </c>
      <c r="BP1113" s="72" t="s">
        <v>194</v>
      </c>
      <c r="BR1113" s="72" t="s">
        <v>194</v>
      </c>
      <c r="BT1113">
        <v>20</v>
      </c>
      <c r="BU1113">
        <v>2</v>
      </c>
      <c r="BV1113" s="72" t="s">
        <v>191</v>
      </c>
      <c r="BW1113" s="72" t="s">
        <v>197</v>
      </c>
      <c r="BX1113" t="s">
        <v>10332</v>
      </c>
    </row>
    <row r="1114" spans="1:76" x14ac:dyDescent="0.45">
      <c r="A1114" t="s">
        <v>10333</v>
      </c>
      <c r="B1114" t="s">
        <v>176</v>
      </c>
      <c r="C1114" t="s">
        <v>265</v>
      </c>
      <c r="D1114" t="s">
        <v>10334</v>
      </c>
      <c r="E1114" t="s">
        <v>10335</v>
      </c>
      <c r="F1114" t="s">
        <v>7168</v>
      </c>
      <c r="G1114">
        <v>9</v>
      </c>
      <c r="H1114" s="72" t="s">
        <v>4049</v>
      </c>
      <c r="I1114" s="72" t="s">
        <v>182</v>
      </c>
      <c r="J1114" s="72" t="s">
        <v>183</v>
      </c>
      <c r="K1114" s="72" t="s">
        <v>184</v>
      </c>
      <c r="L1114" s="72" t="s">
        <v>288</v>
      </c>
      <c r="M1114" s="72" t="s">
        <v>10336</v>
      </c>
      <c r="N1114" s="72"/>
      <c r="O1114" s="72"/>
      <c r="P1114" s="72" t="s">
        <v>10337</v>
      </c>
      <c r="Q1114" s="72" t="s">
        <v>10338</v>
      </c>
      <c r="R1114" s="72" t="s">
        <v>1219</v>
      </c>
      <c r="S1114" s="72" t="s">
        <v>10339</v>
      </c>
      <c r="T1114" s="72" t="s">
        <v>10340</v>
      </c>
      <c r="U1114" s="72" t="s">
        <v>251</v>
      </c>
      <c r="V1114" s="72" t="s">
        <v>176</v>
      </c>
      <c r="W1114">
        <v>78</v>
      </c>
      <c r="X1114">
        <v>78</v>
      </c>
      <c r="Y1114">
        <v>0</v>
      </c>
      <c r="Z1114">
        <v>390</v>
      </c>
      <c r="AA1114">
        <v>390</v>
      </c>
      <c r="AB1114">
        <v>0</v>
      </c>
      <c r="AC1114" s="72" t="s">
        <v>191</v>
      </c>
      <c r="AD1114" s="72" t="s">
        <v>192</v>
      </c>
      <c r="AE1114" s="72" t="s">
        <v>176</v>
      </c>
      <c r="AF1114" s="81" t="str">
        <f t="shared" si="68"/>
        <v>Afridev Handpump</v>
      </c>
      <c r="AG1114" s="72" t="s">
        <v>193</v>
      </c>
      <c r="AH1114" s="72" t="s">
        <v>191</v>
      </c>
      <c r="AI1114" s="72" t="s">
        <v>16432</v>
      </c>
      <c r="AL1114" t="str">
        <f t="shared" si="69"/>
        <v>Protected</v>
      </c>
      <c r="AM1114">
        <v>2018</v>
      </c>
      <c r="AN1114" s="72" t="s">
        <v>191</v>
      </c>
      <c r="AQ1114" t="str">
        <f t="shared" si="70"/>
        <v xml:space="preserve">Normal </v>
      </c>
      <c r="AR1114" s="72" t="s">
        <v>191</v>
      </c>
      <c r="AS1114">
        <v>1</v>
      </c>
      <c r="AT1114">
        <v>3</v>
      </c>
      <c r="AU1114" s="72" t="s">
        <v>195</v>
      </c>
      <c r="AV1114" s="72" t="s">
        <v>194</v>
      </c>
      <c r="AY1114" s="72" t="s">
        <v>191</v>
      </c>
      <c r="AZ1114">
        <v>630</v>
      </c>
      <c r="BA1114" s="72" t="s">
        <v>93</v>
      </c>
      <c r="BB1114" s="72" t="s">
        <v>194</v>
      </c>
      <c r="BD1114" s="72" t="s">
        <v>191</v>
      </c>
      <c r="BE1114" s="73">
        <v>0.44</v>
      </c>
      <c r="BF1114" s="72" t="s">
        <v>191</v>
      </c>
      <c r="BG1114" s="72" t="s">
        <v>196</v>
      </c>
      <c r="BH1114" s="72" t="s">
        <v>176</v>
      </c>
      <c r="BI1114" s="81" t="str">
        <f t="shared" si="71"/>
        <v xml:space="preserve">Turbidity </v>
      </c>
      <c r="BJ1114" s="72" t="s">
        <v>191</v>
      </c>
      <c r="BN1114">
        <v>57</v>
      </c>
      <c r="BO1114">
        <v>24</v>
      </c>
      <c r="BP1114" s="72" t="s">
        <v>194</v>
      </c>
      <c r="BR1114" s="72" t="s">
        <v>194</v>
      </c>
      <c r="BT1114">
        <v>20</v>
      </c>
      <c r="BU1114">
        <v>2</v>
      </c>
      <c r="BV1114" s="72" t="s">
        <v>191</v>
      </c>
      <c r="BW1114" s="72" t="s">
        <v>197</v>
      </c>
      <c r="BX1114" t="s">
        <v>10341</v>
      </c>
    </row>
    <row r="1115" spans="1:76" x14ac:dyDescent="0.45">
      <c r="A1115" t="s">
        <v>10342</v>
      </c>
      <c r="B1115" t="s">
        <v>176</v>
      </c>
      <c r="C1115" t="s">
        <v>265</v>
      </c>
      <c r="D1115" t="s">
        <v>10343</v>
      </c>
      <c r="E1115" t="s">
        <v>10344</v>
      </c>
      <c r="F1115" t="s">
        <v>3086</v>
      </c>
      <c r="G1115">
        <v>9</v>
      </c>
      <c r="H1115" s="72" t="s">
        <v>4049</v>
      </c>
      <c r="I1115" s="72" t="s">
        <v>182</v>
      </c>
      <c r="J1115" s="72" t="s">
        <v>183</v>
      </c>
      <c r="K1115" s="72" t="s">
        <v>184</v>
      </c>
      <c r="L1115" s="72" t="s">
        <v>288</v>
      </c>
      <c r="M1115" s="72" t="s">
        <v>10336</v>
      </c>
      <c r="N1115" s="72"/>
      <c r="O1115" s="72"/>
      <c r="P1115" s="72" t="s">
        <v>10345</v>
      </c>
      <c r="Q1115" s="72" t="s">
        <v>10346</v>
      </c>
      <c r="R1115" s="72" t="s">
        <v>566</v>
      </c>
      <c r="S1115" s="72" t="s">
        <v>10347</v>
      </c>
      <c r="T1115" s="72" t="s">
        <v>10336</v>
      </c>
      <c r="U1115" s="72" t="s">
        <v>251</v>
      </c>
      <c r="V1115" s="72" t="s">
        <v>176</v>
      </c>
      <c r="W1115">
        <v>200</v>
      </c>
      <c r="X1115">
        <v>200</v>
      </c>
      <c r="Y1115">
        <v>0</v>
      </c>
      <c r="Z1115">
        <v>100</v>
      </c>
      <c r="AA1115">
        <v>100</v>
      </c>
      <c r="AB1115">
        <v>0</v>
      </c>
      <c r="AC1115" s="72" t="s">
        <v>191</v>
      </c>
      <c r="AD1115" s="72" t="s">
        <v>192</v>
      </c>
      <c r="AE1115" s="72" t="s">
        <v>176</v>
      </c>
      <c r="AF1115" s="81" t="str">
        <f t="shared" si="68"/>
        <v>Afridev Handpump</v>
      </c>
      <c r="AG1115" s="72" t="s">
        <v>193</v>
      </c>
      <c r="AH1115" s="72" t="s">
        <v>191</v>
      </c>
      <c r="AI1115" s="72" t="s">
        <v>16432</v>
      </c>
      <c r="AL1115" t="str">
        <f t="shared" si="69"/>
        <v>Protected</v>
      </c>
      <c r="AM1115">
        <v>2002</v>
      </c>
      <c r="AN1115" s="72" t="s">
        <v>191</v>
      </c>
      <c r="AQ1115" t="str">
        <f t="shared" si="70"/>
        <v xml:space="preserve">Poor </v>
      </c>
      <c r="AR1115" s="72" t="s">
        <v>194</v>
      </c>
      <c r="AU1115" s="72" t="s">
        <v>195</v>
      </c>
      <c r="AV1115" s="72" t="s">
        <v>194</v>
      </c>
      <c r="AY1115" s="72" t="s">
        <v>191</v>
      </c>
      <c r="AZ1115">
        <v>629</v>
      </c>
      <c r="BA1115" s="72" t="s">
        <v>93</v>
      </c>
      <c r="BB1115" s="72" t="s">
        <v>194</v>
      </c>
      <c r="BD1115" s="72" t="s">
        <v>191</v>
      </c>
      <c r="BE1115" s="73">
        <v>0.39</v>
      </c>
      <c r="BF1115" s="72" t="s">
        <v>191</v>
      </c>
      <c r="BG1115" s="72" t="s">
        <v>196</v>
      </c>
      <c r="BH1115" s="72" t="s">
        <v>176</v>
      </c>
      <c r="BI1115" s="81" t="str">
        <f t="shared" si="71"/>
        <v xml:space="preserve">Turbidity </v>
      </c>
      <c r="BJ1115" s="72" t="s">
        <v>191</v>
      </c>
      <c r="BN1115">
        <v>76</v>
      </c>
      <c r="BO1115">
        <v>24</v>
      </c>
      <c r="BP1115" s="72" t="s">
        <v>194</v>
      </c>
      <c r="BR1115" s="72" t="s">
        <v>194</v>
      </c>
      <c r="BT1115">
        <v>20</v>
      </c>
      <c r="BU1115">
        <v>2</v>
      </c>
      <c r="BV1115" s="72" t="s">
        <v>191</v>
      </c>
      <c r="BW1115" s="72" t="s">
        <v>227</v>
      </c>
      <c r="BX1115" t="s">
        <v>10348</v>
      </c>
    </row>
    <row r="1116" spans="1:76" x14ac:dyDescent="0.45">
      <c r="A1116" t="s">
        <v>10349</v>
      </c>
      <c r="B1116" t="s">
        <v>176</v>
      </c>
      <c r="C1116" t="s">
        <v>265</v>
      </c>
      <c r="D1116" t="s">
        <v>10350</v>
      </c>
      <c r="E1116" t="s">
        <v>10351</v>
      </c>
      <c r="F1116" t="s">
        <v>10352</v>
      </c>
      <c r="G1116">
        <v>9</v>
      </c>
      <c r="H1116" s="72" t="s">
        <v>4049</v>
      </c>
      <c r="I1116" s="72" t="s">
        <v>182</v>
      </c>
      <c r="J1116" s="72" t="s">
        <v>183</v>
      </c>
      <c r="K1116" s="72" t="s">
        <v>184</v>
      </c>
      <c r="L1116" s="72" t="s">
        <v>812</v>
      </c>
      <c r="M1116" s="72" t="s">
        <v>10353</v>
      </c>
      <c r="N1116" s="72"/>
      <c r="O1116" s="72"/>
      <c r="P1116" s="72" t="s">
        <v>10354</v>
      </c>
      <c r="Q1116" s="72" t="s">
        <v>10355</v>
      </c>
      <c r="R1116" s="72" t="s">
        <v>518</v>
      </c>
      <c r="S1116" s="72" t="s">
        <v>10356</v>
      </c>
      <c r="T1116" s="72" t="s">
        <v>10353</v>
      </c>
      <c r="U1116" s="72" t="s">
        <v>251</v>
      </c>
      <c r="V1116" s="72" t="s">
        <v>176</v>
      </c>
      <c r="W1116">
        <v>95</v>
      </c>
      <c r="X1116">
        <v>95</v>
      </c>
      <c r="Y1116">
        <v>0</v>
      </c>
      <c r="Z1116">
        <v>250</v>
      </c>
      <c r="AA1116">
        <v>475</v>
      </c>
      <c r="AB1116">
        <v>0</v>
      </c>
      <c r="AC1116" s="72" t="s">
        <v>191</v>
      </c>
      <c r="AD1116" s="72" t="s">
        <v>192</v>
      </c>
      <c r="AE1116" s="72" t="s">
        <v>176</v>
      </c>
      <c r="AF1116" s="81" t="str">
        <f t="shared" si="68"/>
        <v>Afridev Handpump</v>
      </c>
      <c r="AG1116" s="72" t="s">
        <v>193</v>
      </c>
      <c r="AH1116" s="72" t="s">
        <v>191</v>
      </c>
      <c r="AI1116" s="72" t="s">
        <v>16432</v>
      </c>
      <c r="AL1116" t="str">
        <f t="shared" si="69"/>
        <v>Protected</v>
      </c>
      <c r="AM1116">
        <v>2014</v>
      </c>
      <c r="AN1116" s="72" t="s">
        <v>191</v>
      </c>
      <c r="AQ1116" t="str">
        <f t="shared" si="70"/>
        <v xml:space="preserve">Poor </v>
      </c>
      <c r="AR1116" s="72" t="s">
        <v>191</v>
      </c>
      <c r="AS1116">
        <v>2</v>
      </c>
      <c r="AT1116">
        <v>60</v>
      </c>
      <c r="AU1116" s="72" t="s">
        <v>195</v>
      </c>
      <c r="AV1116" s="72" t="s">
        <v>194</v>
      </c>
      <c r="AY1116" s="72" t="s">
        <v>191</v>
      </c>
      <c r="AZ1116">
        <v>622</v>
      </c>
      <c r="BA1116" s="72" t="s">
        <v>93</v>
      </c>
      <c r="BB1116" s="72" t="s">
        <v>194</v>
      </c>
      <c r="BD1116" s="72" t="s">
        <v>191</v>
      </c>
      <c r="BE1116" s="73">
        <v>0.16</v>
      </c>
      <c r="BF1116" s="72" t="s">
        <v>191</v>
      </c>
      <c r="BG1116" s="72" t="s">
        <v>196</v>
      </c>
      <c r="BH1116" s="72" t="s">
        <v>176</v>
      </c>
      <c r="BI1116" s="81" t="str">
        <f t="shared" si="71"/>
        <v xml:space="preserve">Turbidity </v>
      </c>
      <c r="BJ1116" s="72" t="s">
        <v>191</v>
      </c>
      <c r="BN1116">
        <v>93</v>
      </c>
      <c r="BO1116">
        <v>24</v>
      </c>
      <c r="BP1116" s="72" t="s">
        <v>194</v>
      </c>
      <c r="BR1116" s="72" t="s">
        <v>194</v>
      </c>
      <c r="BT1116">
        <v>20</v>
      </c>
      <c r="BU1116">
        <v>2</v>
      </c>
      <c r="BV1116" s="72" t="s">
        <v>191</v>
      </c>
      <c r="BW1116" s="72" t="s">
        <v>227</v>
      </c>
      <c r="BX1116" t="s">
        <v>10357</v>
      </c>
    </row>
    <row r="1117" spans="1:76" x14ac:dyDescent="0.45">
      <c r="A1117" t="s">
        <v>10358</v>
      </c>
      <c r="B1117" t="s">
        <v>176</v>
      </c>
      <c r="C1117" t="s">
        <v>265</v>
      </c>
      <c r="D1117" t="s">
        <v>10359</v>
      </c>
      <c r="E1117" t="s">
        <v>10360</v>
      </c>
      <c r="F1117" t="s">
        <v>2825</v>
      </c>
      <c r="G1117">
        <v>9</v>
      </c>
      <c r="H1117" s="72" t="s">
        <v>4049</v>
      </c>
      <c r="I1117" s="72" t="s">
        <v>182</v>
      </c>
      <c r="J1117" s="72" t="s">
        <v>183</v>
      </c>
      <c r="K1117" s="72" t="s">
        <v>184</v>
      </c>
      <c r="L1117" s="72" t="s">
        <v>3426</v>
      </c>
      <c r="M1117" s="72" t="s">
        <v>3427</v>
      </c>
      <c r="N1117" s="72"/>
      <c r="O1117" s="72"/>
      <c r="P1117" s="72" t="s">
        <v>10361</v>
      </c>
      <c r="Q1117" s="72" t="s">
        <v>10362</v>
      </c>
      <c r="R1117" s="72" t="s">
        <v>1787</v>
      </c>
      <c r="S1117" s="72" t="s">
        <v>10363</v>
      </c>
      <c r="T1117" s="72" t="s">
        <v>10364</v>
      </c>
      <c r="U1117" s="72" t="s">
        <v>251</v>
      </c>
      <c r="V1117" s="72" t="s">
        <v>176</v>
      </c>
      <c r="W1117">
        <v>66</v>
      </c>
      <c r="X1117">
        <v>66</v>
      </c>
      <c r="Y1117">
        <v>0</v>
      </c>
      <c r="Z1117">
        <v>330</v>
      </c>
      <c r="AA1117">
        <v>33</v>
      </c>
      <c r="AB1117">
        <v>0</v>
      </c>
      <c r="AC1117" s="72" t="s">
        <v>191</v>
      </c>
      <c r="AD1117" s="72" t="s">
        <v>192</v>
      </c>
      <c r="AE1117" s="72" t="s">
        <v>176</v>
      </c>
      <c r="AF1117" s="81" t="str">
        <f t="shared" si="68"/>
        <v>Afridev Handpump</v>
      </c>
      <c r="AG1117" s="72" t="s">
        <v>193</v>
      </c>
      <c r="AH1117" s="72" t="s">
        <v>191</v>
      </c>
      <c r="AI1117" s="72" t="s">
        <v>16432</v>
      </c>
      <c r="AL1117" t="str">
        <f t="shared" si="69"/>
        <v>Protected</v>
      </c>
      <c r="AM1117">
        <v>2002</v>
      </c>
      <c r="AN1117" s="72" t="s">
        <v>191</v>
      </c>
      <c r="AQ1117" t="str">
        <f t="shared" si="70"/>
        <v xml:space="preserve">Poor </v>
      </c>
      <c r="AR1117" s="72" t="s">
        <v>191</v>
      </c>
      <c r="AS1117">
        <v>3</v>
      </c>
      <c r="AT1117">
        <v>10</v>
      </c>
      <c r="AU1117" s="72" t="s">
        <v>195</v>
      </c>
      <c r="AV1117" s="72" t="s">
        <v>194</v>
      </c>
      <c r="AY1117" s="72" t="s">
        <v>191</v>
      </c>
      <c r="AZ1117">
        <v>624</v>
      </c>
      <c r="BA1117" s="72" t="s">
        <v>93</v>
      </c>
      <c r="BB1117" s="72" t="s">
        <v>194</v>
      </c>
      <c r="BD1117" s="72" t="s">
        <v>191</v>
      </c>
      <c r="BE1117" s="73">
        <v>0.36</v>
      </c>
      <c r="BF1117" s="72" t="s">
        <v>191</v>
      </c>
      <c r="BG1117" s="72" t="s">
        <v>196</v>
      </c>
      <c r="BH1117" s="72" t="s">
        <v>176</v>
      </c>
      <c r="BI1117" s="81" t="str">
        <f t="shared" si="71"/>
        <v xml:space="preserve">Turbidity </v>
      </c>
      <c r="BJ1117" s="72" t="s">
        <v>191</v>
      </c>
      <c r="BN1117">
        <v>64</v>
      </c>
      <c r="BO1117">
        <v>24</v>
      </c>
      <c r="BP1117" s="72" t="s">
        <v>194</v>
      </c>
      <c r="BR1117" s="72" t="s">
        <v>194</v>
      </c>
      <c r="BT1117">
        <v>20</v>
      </c>
      <c r="BU1117">
        <v>6</v>
      </c>
      <c r="BV1117" s="72" t="s">
        <v>191</v>
      </c>
      <c r="BW1117" s="72" t="s">
        <v>227</v>
      </c>
      <c r="BX1117" t="s">
        <v>10365</v>
      </c>
    </row>
    <row r="1118" spans="1:76" x14ac:dyDescent="0.45">
      <c r="A1118" t="s">
        <v>10366</v>
      </c>
      <c r="B1118" t="s">
        <v>176</v>
      </c>
      <c r="C1118" t="s">
        <v>265</v>
      </c>
      <c r="D1118" t="s">
        <v>10367</v>
      </c>
      <c r="E1118" t="s">
        <v>10368</v>
      </c>
      <c r="F1118" t="s">
        <v>967</v>
      </c>
      <c r="G1118">
        <v>9</v>
      </c>
      <c r="H1118" s="72" t="s">
        <v>4049</v>
      </c>
      <c r="I1118" s="72" t="s">
        <v>182</v>
      </c>
      <c r="J1118" s="72" t="s">
        <v>183</v>
      </c>
      <c r="K1118" s="72" t="s">
        <v>184</v>
      </c>
      <c r="L1118" s="72" t="s">
        <v>3426</v>
      </c>
      <c r="M1118" s="72" t="s">
        <v>6000</v>
      </c>
      <c r="N1118" s="72"/>
      <c r="O1118" s="72"/>
      <c r="P1118" s="72" t="s">
        <v>10369</v>
      </c>
      <c r="Q1118" s="72" t="s">
        <v>10370</v>
      </c>
      <c r="R1118" s="72" t="s">
        <v>292</v>
      </c>
      <c r="S1118" s="72" t="s">
        <v>10371</v>
      </c>
      <c r="T1118" s="72" t="s">
        <v>10372</v>
      </c>
      <c r="U1118" s="72" t="s">
        <v>478</v>
      </c>
      <c r="V1118" s="72" t="s">
        <v>176</v>
      </c>
      <c r="W1118">
        <v>103</v>
      </c>
      <c r="X1118">
        <v>103</v>
      </c>
      <c r="Y1118">
        <v>0</v>
      </c>
      <c r="Z1118">
        <v>160</v>
      </c>
      <c r="AA1118">
        <v>515</v>
      </c>
      <c r="AB1118">
        <v>0</v>
      </c>
      <c r="AC1118" s="72" t="s">
        <v>191</v>
      </c>
      <c r="AD1118" s="72" t="s">
        <v>192</v>
      </c>
      <c r="AE1118" s="72" t="s">
        <v>176</v>
      </c>
      <c r="AF1118" s="81" t="str">
        <f t="shared" si="68"/>
        <v>Afridev Handpump</v>
      </c>
      <c r="AG1118" s="72" t="s">
        <v>193</v>
      </c>
      <c r="AH1118" s="72" t="s">
        <v>191</v>
      </c>
      <c r="AI1118" s="72" t="s">
        <v>16432</v>
      </c>
      <c r="AL1118" t="str">
        <f t="shared" si="69"/>
        <v>Protected</v>
      </c>
      <c r="AM1118">
        <v>2008</v>
      </c>
      <c r="AN1118" s="72" t="s">
        <v>191</v>
      </c>
      <c r="AQ1118" t="str">
        <f t="shared" si="70"/>
        <v xml:space="preserve">Normal </v>
      </c>
      <c r="AR1118" s="72" t="s">
        <v>194</v>
      </c>
      <c r="AU1118" s="72" t="s">
        <v>195</v>
      </c>
      <c r="AV1118" s="72" t="s">
        <v>194</v>
      </c>
      <c r="AY1118" s="72" t="s">
        <v>191</v>
      </c>
      <c r="AZ1118">
        <v>625</v>
      </c>
      <c r="BA1118" s="72" t="s">
        <v>93</v>
      </c>
      <c r="BB1118" s="72" t="s">
        <v>194</v>
      </c>
      <c r="BD1118" s="72" t="s">
        <v>191</v>
      </c>
      <c r="BE1118" s="73">
        <v>0.59</v>
      </c>
      <c r="BF1118" s="72" t="s">
        <v>191</v>
      </c>
      <c r="BG1118" s="72" t="s">
        <v>196</v>
      </c>
      <c r="BH1118" s="72" t="s">
        <v>176</v>
      </c>
      <c r="BI1118" s="81" t="str">
        <f t="shared" si="71"/>
        <v xml:space="preserve">Turbidity </v>
      </c>
      <c r="BJ1118" s="72" t="s">
        <v>191</v>
      </c>
      <c r="BN1118">
        <v>48</v>
      </c>
      <c r="BO1118">
        <v>24</v>
      </c>
      <c r="BP1118" s="72" t="s">
        <v>194</v>
      </c>
      <c r="BR1118" s="72" t="s">
        <v>194</v>
      </c>
      <c r="BT1118">
        <v>20</v>
      </c>
      <c r="BU1118">
        <v>2</v>
      </c>
      <c r="BV1118" s="72" t="s">
        <v>191</v>
      </c>
      <c r="BW1118" s="72" t="s">
        <v>197</v>
      </c>
      <c r="BX1118" t="s">
        <v>10373</v>
      </c>
    </row>
    <row r="1119" spans="1:76" x14ac:dyDescent="0.45">
      <c r="A1119" t="s">
        <v>10374</v>
      </c>
      <c r="B1119" t="s">
        <v>176</v>
      </c>
      <c r="C1119" t="s">
        <v>265</v>
      </c>
      <c r="D1119" t="s">
        <v>10375</v>
      </c>
      <c r="E1119" t="s">
        <v>10376</v>
      </c>
      <c r="F1119" t="s">
        <v>10377</v>
      </c>
      <c r="G1119">
        <v>9</v>
      </c>
      <c r="H1119" s="72" t="s">
        <v>4049</v>
      </c>
      <c r="I1119" s="72" t="s">
        <v>182</v>
      </c>
      <c r="J1119" s="72" t="s">
        <v>183</v>
      </c>
      <c r="K1119" s="72" t="s">
        <v>184</v>
      </c>
      <c r="L1119" s="72" t="s">
        <v>3426</v>
      </c>
      <c r="M1119" s="72" t="s">
        <v>6000</v>
      </c>
      <c r="N1119" s="72"/>
      <c r="O1119" s="72"/>
      <c r="P1119" s="72" t="s">
        <v>10378</v>
      </c>
      <c r="Q1119" s="72" t="s">
        <v>10379</v>
      </c>
      <c r="R1119" s="72" t="s">
        <v>5373</v>
      </c>
      <c r="S1119" s="72" t="s">
        <v>10380</v>
      </c>
      <c r="T1119" s="72" t="s">
        <v>6000</v>
      </c>
      <c r="U1119" s="72" t="s">
        <v>226</v>
      </c>
      <c r="V1119" s="72" t="s">
        <v>176</v>
      </c>
      <c r="W1119">
        <v>103</v>
      </c>
      <c r="X1119">
        <v>103</v>
      </c>
      <c r="Y1119">
        <v>0</v>
      </c>
      <c r="Z1119">
        <v>170</v>
      </c>
      <c r="AA1119">
        <v>515</v>
      </c>
      <c r="AB1119">
        <v>515</v>
      </c>
      <c r="AC1119" s="72" t="s">
        <v>191</v>
      </c>
      <c r="AD1119" s="72" t="s">
        <v>192</v>
      </c>
      <c r="AE1119" s="72" t="s">
        <v>176</v>
      </c>
      <c r="AF1119" s="81" t="str">
        <f t="shared" si="68"/>
        <v>Afridev Handpump</v>
      </c>
      <c r="AG1119" s="72" t="s">
        <v>193</v>
      </c>
      <c r="AH1119" s="72" t="s">
        <v>191</v>
      </c>
      <c r="AI1119" s="72" t="s">
        <v>16432</v>
      </c>
      <c r="AL1119" t="str">
        <f t="shared" si="69"/>
        <v>Protected</v>
      </c>
      <c r="AM1119">
        <v>2015</v>
      </c>
      <c r="AN1119" s="72" t="s">
        <v>191</v>
      </c>
      <c r="AQ1119" t="str">
        <f t="shared" si="70"/>
        <v xml:space="preserve">Normal </v>
      </c>
      <c r="AR1119" s="72" t="s">
        <v>194</v>
      </c>
      <c r="AU1119" s="72" t="s">
        <v>195</v>
      </c>
      <c r="AV1119" s="72" t="s">
        <v>194</v>
      </c>
      <c r="AY1119" s="72" t="s">
        <v>191</v>
      </c>
      <c r="AZ1119">
        <v>626</v>
      </c>
      <c r="BA1119" s="72" t="s">
        <v>93</v>
      </c>
      <c r="BB1119" s="72" t="s">
        <v>194</v>
      </c>
      <c r="BD1119" s="72" t="s">
        <v>191</v>
      </c>
      <c r="BE1119" s="73">
        <v>0.18</v>
      </c>
      <c r="BF1119" s="72" t="s">
        <v>191</v>
      </c>
      <c r="BG1119" s="72" t="s">
        <v>196</v>
      </c>
      <c r="BH1119" s="72" t="s">
        <v>176</v>
      </c>
      <c r="BI1119" s="81" t="str">
        <f t="shared" si="71"/>
        <v xml:space="preserve">Turbidity </v>
      </c>
      <c r="BJ1119" s="72" t="s">
        <v>191</v>
      </c>
      <c r="BN1119">
        <v>69</v>
      </c>
      <c r="BO1119">
        <v>24</v>
      </c>
      <c r="BP1119" s="72" t="s">
        <v>194</v>
      </c>
      <c r="BR1119" s="72" t="s">
        <v>194</v>
      </c>
      <c r="BT1119">
        <v>20</v>
      </c>
      <c r="BU1119">
        <v>2</v>
      </c>
      <c r="BV1119" s="72" t="s">
        <v>191</v>
      </c>
      <c r="BW1119" s="72" t="s">
        <v>197</v>
      </c>
      <c r="BX1119" t="s">
        <v>10381</v>
      </c>
    </row>
    <row r="1120" spans="1:76" x14ac:dyDescent="0.45">
      <c r="A1120" t="s">
        <v>10382</v>
      </c>
      <c r="B1120" t="s">
        <v>176</v>
      </c>
      <c r="C1120" t="s">
        <v>265</v>
      </c>
      <c r="D1120" t="s">
        <v>10383</v>
      </c>
      <c r="E1120" t="s">
        <v>10384</v>
      </c>
      <c r="F1120" t="s">
        <v>3671</v>
      </c>
      <c r="G1120">
        <v>9</v>
      </c>
      <c r="H1120" s="72" t="s">
        <v>6316</v>
      </c>
      <c r="I1120" s="72" t="s">
        <v>182</v>
      </c>
      <c r="J1120" s="72" t="s">
        <v>183</v>
      </c>
      <c r="K1120" s="72" t="s">
        <v>4732</v>
      </c>
      <c r="L1120" s="72" t="s">
        <v>5288</v>
      </c>
      <c r="M1120" s="72" t="s">
        <v>10385</v>
      </c>
      <c r="N1120" s="72"/>
      <c r="O1120" s="72"/>
      <c r="P1120" s="72" t="s">
        <v>10386</v>
      </c>
      <c r="Q1120" s="72" t="s">
        <v>10387</v>
      </c>
      <c r="R1120" s="72" t="s">
        <v>4600</v>
      </c>
      <c r="S1120" s="72" t="s">
        <v>10388</v>
      </c>
      <c r="T1120" s="72" t="s">
        <v>10389</v>
      </c>
      <c r="U1120" s="72" t="s">
        <v>226</v>
      </c>
      <c r="V1120" s="72" t="s">
        <v>176</v>
      </c>
      <c r="W1120">
        <v>150</v>
      </c>
      <c r="X1120">
        <v>150</v>
      </c>
      <c r="Y1120">
        <v>0</v>
      </c>
      <c r="Z1120">
        <v>450</v>
      </c>
      <c r="AA1120">
        <v>750</v>
      </c>
      <c r="AB1120">
        <v>0</v>
      </c>
      <c r="AC1120" s="72" t="s">
        <v>191</v>
      </c>
      <c r="AD1120" s="72" t="s">
        <v>192</v>
      </c>
      <c r="AE1120" s="72" t="s">
        <v>176</v>
      </c>
      <c r="AF1120" s="81" t="str">
        <f t="shared" si="68"/>
        <v>Afridev Handpump</v>
      </c>
      <c r="AG1120" s="72" t="s">
        <v>193</v>
      </c>
      <c r="AH1120" s="72" t="s">
        <v>191</v>
      </c>
      <c r="AI1120" s="72" t="s">
        <v>16432</v>
      </c>
      <c r="AL1120" t="str">
        <f t="shared" si="69"/>
        <v>Protected</v>
      </c>
      <c r="AM1120">
        <v>2017</v>
      </c>
      <c r="AN1120" s="72" t="s">
        <v>191</v>
      </c>
      <c r="AQ1120" t="str">
        <f t="shared" si="70"/>
        <v xml:space="preserve">Poor </v>
      </c>
      <c r="AR1120" s="72" t="s">
        <v>191</v>
      </c>
      <c r="AS1120">
        <v>1</v>
      </c>
      <c r="AT1120">
        <v>90</v>
      </c>
      <c r="AU1120" s="72" t="s">
        <v>195</v>
      </c>
      <c r="AV1120" s="72" t="s">
        <v>194</v>
      </c>
      <c r="AY1120" s="72" t="s">
        <v>191</v>
      </c>
      <c r="AZ1120">
        <v>639</v>
      </c>
      <c r="BA1120" s="72" t="s">
        <v>93</v>
      </c>
      <c r="BB1120" s="72" t="s">
        <v>194</v>
      </c>
      <c r="BD1120" s="72" t="s">
        <v>191</v>
      </c>
      <c r="BE1120" s="73">
        <v>0.23</v>
      </c>
      <c r="BF1120" s="72" t="s">
        <v>191</v>
      </c>
      <c r="BG1120" s="72" t="s">
        <v>196</v>
      </c>
      <c r="BH1120" s="72" t="s">
        <v>176</v>
      </c>
      <c r="BI1120" s="81" t="str">
        <f t="shared" si="71"/>
        <v xml:space="preserve">Turbidity </v>
      </c>
      <c r="BJ1120" s="72" t="s">
        <v>191</v>
      </c>
      <c r="BN1120">
        <v>67</v>
      </c>
      <c r="BO1120">
        <v>24</v>
      </c>
      <c r="BP1120" s="72" t="s">
        <v>194</v>
      </c>
      <c r="BR1120" s="72" t="s">
        <v>194</v>
      </c>
      <c r="BT1120">
        <v>20</v>
      </c>
      <c r="BU1120">
        <v>2</v>
      </c>
      <c r="BV1120" s="72" t="s">
        <v>191</v>
      </c>
      <c r="BW1120" s="72" t="s">
        <v>227</v>
      </c>
      <c r="BX1120" t="s">
        <v>10390</v>
      </c>
    </row>
    <row r="1121" spans="1:76" x14ac:dyDescent="0.45">
      <c r="A1121" t="s">
        <v>10391</v>
      </c>
      <c r="B1121" t="s">
        <v>176</v>
      </c>
      <c r="C1121" t="s">
        <v>265</v>
      </c>
      <c r="D1121" t="s">
        <v>10392</v>
      </c>
      <c r="E1121" t="s">
        <v>10393</v>
      </c>
      <c r="F1121" t="s">
        <v>2731</v>
      </c>
      <c r="G1121">
        <v>9</v>
      </c>
      <c r="H1121" s="72" t="s">
        <v>6316</v>
      </c>
      <c r="I1121" s="72" t="s">
        <v>182</v>
      </c>
      <c r="J1121" s="72" t="s">
        <v>183</v>
      </c>
      <c r="K1121" s="72" t="s">
        <v>4732</v>
      </c>
      <c r="L1121" s="72" t="s">
        <v>5288</v>
      </c>
      <c r="M1121" s="72" t="s">
        <v>10394</v>
      </c>
      <c r="N1121" s="72"/>
      <c r="O1121" s="72"/>
      <c r="P1121" s="72" t="s">
        <v>10395</v>
      </c>
      <c r="Q1121" s="72" t="s">
        <v>10396</v>
      </c>
      <c r="R1121" s="72" t="s">
        <v>10397</v>
      </c>
      <c r="S1121" s="72" t="s">
        <v>10398</v>
      </c>
      <c r="T1121" s="72" t="s">
        <v>10399</v>
      </c>
      <c r="U1121" s="72" t="s">
        <v>251</v>
      </c>
      <c r="V1121" s="72" t="s">
        <v>176</v>
      </c>
      <c r="W1121">
        <v>154</v>
      </c>
      <c r="X1121">
        <v>154</v>
      </c>
      <c r="Y1121">
        <v>0</v>
      </c>
      <c r="Z1121">
        <v>100</v>
      </c>
      <c r="AA1121">
        <v>770</v>
      </c>
      <c r="AB1121">
        <v>0</v>
      </c>
      <c r="AC1121" s="72" t="s">
        <v>191</v>
      </c>
      <c r="AD1121" s="72" t="s">
        <v>192</v>
      </c>
      <c r="AE1121" s="72" t="s">
        <v>176</v>
      </c>
      <c r="AF1121" s="81" t="str">
        <f t="shared" si="68"/>
        <v>Afridev Handpump</v>
      </c>
      <c r="AG1121" s="72" t="s">
        <v>193</v>
      </c>
      <c r="AH1121" s="72" t="s">
        <v>191</v>
      </c>
      <c r="AI1121" s="72" t="s">
        <v>16432</v>
      </c>
      <c r="AL1121" t="str">
        <f t="shared" si="69"/>
        <v>Protected</v>
      </c>
      <c r="AM1121">
        <v>1998</v>
      </c>
      <c r="AN1121" s="72" t="s">
        <v>191</v>
      </c>
      <c r="AQ1121" t="str">
        <f t="shared" si="70"/>
        <v xml:space="preserve">Normal </v>
      </c>
      <c r="AR1121" s="72" t="s">
        <v>191</v>
      </c>
      <c r="AS1121">
        <v>1</v>
      </c>
      <c r="AT1121">
        <v>30</v>
      </c>
      <c r="AU1121" s="72" t="s">
        <v>195</v>
      </c>
      <c r="AV1121" s="72" t="s">
        <v>194</v>
      </c>
      <c r="AY1121" s="72" t="s">
        <v>191</v>
      </c>
      <c r="AZ1121">
        <v>637</v>
      </c>
      <c r="BA1121" s="72" t="s">
        <v>93</v>
      </c>
      <c r="BB1121" s="72" t="s">
        <v>194</v>
      </c>
      <c r="BD1121" s="72" t="s">
        <v>191</v>
      </c>
      <c r="BE1121" s="73">
        <v>0.37</v>
      </c>
      <c r="BF1121" s="72" t="s">
        <v>191</v>
      </c>
      <c r="BG1121" s="72" t="s">
        <v>196</v>
      </c>
      <c r="BH1121" s="72" t="s">
        <v>176</v>
      </c>
      <c r="BI1121" s="81" t="str">
        <f t="shared" si="71"/>
        <v xml:space="preserve">Turbidity </v>
      </c>
      <c r="BJ1121" s="72" t="s">
        <v>191</v>
      </c>
      <c r="BN1121">
        <v>63</v>
      </c>
      <c r="BO1121">
        <v>24</v>
      </c>
      <c r="BP1121" s="72" t="s">
        <v>194</v>
      </c>
      <c r="BR1121" s="72" t="s">
        <v>194</v>
      </c>
      <c r="BT1121">
        <v>20</v>
      </c>
      <c r="BU1121">
        <v>2</v>
      </c>
      <c r="BV1121" s="72" t="s">
        <v>191</v>
      </c>
      <c r="BW1121" s="72" t="s">
        <v>197</v>
      </c>
      <c r="BX1121" t="s">
        <v>10400</v>
      </c>
    </row>
    <row r="1122" spans="1:76" x14ac:dyDescent="0.45">
      <c r="A1122" t="s">
        <v>10401</v>
      </c>
      <c r="B1122" t="s">
        <v>176</v>
      </c>
      <c r="C1122" t="s">
        <v>265</v>
      </c>
      <c r="D1122" t="s">
        <v>10402</v>
      </c>
      <c r="E1122" t="s">
        <v>10403</v>
      </c>
      <c r="F1122" t="s">
        <v>8439</v>
      </c>
      <c r="G1122">
        <v>9</v>
      </c>
      <c r="H1122" s="72" t="s">
        <v>6316</v>
      </c>
      <c r="I1122" s="72" t="s">
        <v>182</v>
      </c>
      <c r="J1122" s="72" t="s">
        <v>183</v>
      </c>
      <c r="K1122" s="72" t="s">
        <v>4732</v>
      </c>
      <c r="L1122" s="72" t="s">
        <v>5288</v>
      </c>
      <c r="M1122" s="72" t="s">
        <v>6770</v>
      </c>
      <c r="N1122" s="72"/>
      <c r="O1122" s="72"/>
      <c r="P1122" s="72" t="s">
        <v>10404</v>
      </c>
      <c r="Q1122" s="72" t="s">
        <v>10405</v>
      </c>
      <c r="R1122" s="72" t="s">
        <v>10406</v>
      </c>
      <c r="S1122" s="72" t="s">
        <v>10407</v>
      </c>
      <c r="T1122" s="72" t="s">
        <v>10408</v>
      </c>
      <c r="U1122" s="72" t="s">
        <v>251</v>
      </c>
      <c r="V1122" s="72" t="s">
        <v>176</v>
      </c>
      <c r="W1122">
        <v>175</v>
      </c>
      <c r="X1122">
        <v>175</v>
      </c>
      <c r="Y1122">
        <v>0</v>
      </c>
      <c r="Z1122">
        <v>1050</v>
      </c>
      <c r="AA1122">
        <v>875</v>
      </c>
      <c r="AB1122">
        <v>0</v>
      </c>
      <c r="AC1122" s="72" t="s">
        <v>191</v>
      </c>
      <c r="AD1122" s="72" t="s">
        <v>192</v>
      </c>
      <c r="AE1122" s="72" t="s">
        <v>176</v>
      </c>
      <c r="AF1122" s="81" t="str">
        <f t="shared" si="68"/>
        <v>Afridev Handpump</v>
      </c>
      <c r="AG1122" s="72" t="s">
        <v>193</v>
      </c>
      <c r="AH1122" s="72" t="s">
        <v>191</v>
      </c>
      <c r="AI1122" s="72" t="s">
        <v>16432</v>
      </c>
      <c r="AL1122" t="str">
        <f t="shared" si="69"/>
        <v>Protected</v>
      </c>
      <c r="AM1122">
        <v>2012</v>
      </c>
      <c r="AN1122" s="72" t="s">
        <v>191</v>
      </c>
      <c r="AQ1122" t="str">
        <f t="shared" si="70"/>
        <v xml:space="preserve">Normal </v>
      </c>
      <c r="AR1122" s="72" t="s">
        <v>191</v>
      </c>
      <c r="AS1122">
        <v>1</v>
      </c>
      <c r="AT1122">
        <v>25</v>
      </c>
      <c r="AU1122" s="72" t="s">
        <v>195</v>
      </c>
      <c r="AV1122" s="72" t="s">
        <v>194</v>
      </c>
      <c r="AY1122" s="72" t="s">
        <v>191</v>
      </c>
      <c r="AZ1122">
        <v>638</v>
      </c>
      <c r="BA1122" s="72" t="s">
        <v>93</v>
      </c>
      <c r="BB1122" s="72" t="s">
        <v>194</v>
      </c>
      <c r="BD1122" s="72" t="s">
        <v>191</v>
      </c>
      <c r="BE1122" s="73">
        <v>0.3</v>
      </c>
      <c r="BF1122" s="72" t="s">
        <v>191</v>
      </c>
      <c r="BG1122" s="72" t="s">
        <v>196</v>
      </c>
      <c r="BH1122" s="72" t="s">
        <v>176</v>
      </c>
      <c r="BI1122" s="81" t="str">
        <f t="shared" si="71"/>
        <v xml:space="preserve">Turbidity </v>
      </c>
      <c r="BJ1122" s="72" t="s">
        <v>191</v>
      </c>
      <c r="BN1122">
        <v>69</v>
      </c>
      <c r="BO1122">
        <v>24</v>
      </c>
      <c r="BP1122" s="72" t="s">
        <v>194</v>
      </c>
      <c r="BR1122" s="72" t="s">
        <v>194</v>
      </c>
      <c r="BT1122">
        <v>20</v>
      </c>
      <c r="BU1122">
        <v>2</v>
      </c>
      <c r="BV1122" s="72" t="s">
        <v>191</v>
      </c>
      <c r="BW1122" s="72" t="s">
        <v>197</v>
      </c>
      <c r="BX1122" t="s">
        <v>10409</v>
      </c>
    </row>
    <row r="1123" spans="1:76" x14ac:dyDescent="0.45">
      <c r="A1123" t="s">
        <v>10410</v>
      </c>
      <c r="B1123" t="s">
        <v>176</v>
      </c>
      <c r="C1123" t="s">
        <v>265</v>
      </c>
      <c r="D1123" t="s">
        <v>10411</v>
      </c>
      <c r="E1123" t="s">
        <v>10412</v>
      </c>
      <c r="F1123" t="s">
        <v>1978</v>
      </c>
      <c r="G1123">
        <v>9</v>
      </c>
      <c r="H1123" s="72" t="s">
        <v>7151</v>
      </c>
      <c r="I1123" s="72" t="s">
        <v>182</v>
      </c>
      <c r="J1123" s="72" t="s">
        <v>183</v>
      </c>
      <c r="K1123" s="72" t="s">
        <v>4732</v>
      </c>
      <c r="L1123" s="72" t="s">
        <v>5288</v>
      </c>
      <c r="M1123" s="72" t="s">
        <v>7263</v>
      </c>
      <c r="N1123" s="72"/>
      <c r="O1123" s="72"/>
      <c r="P1123" s="72" t="s">
        <v>10413</v>
      </c>
      <c r="Q1123" s="72" t="s">
        <v>10414</v>
      </c>
      <c r="R1123" s="72" t="s">
        <v>2473</v>
      </c>
      <c r="S1123" s="72" t="s">
        <v>10415</v>
      </c>
      <c r="T1123" s="72" t="s">
        <v>10416</v>
      </c>
      <c r="U1123" s="72" t="s">
        <v>251</v>
      </c>
      <c r="V1123" s="72" t="s">
        <v>176</v>
      </c>
      <c r="W1123">
        <v>210</v>
      </c>
      <c r="X1123">
        <v>210</v>
      </c>
      <c r="Y1123">
        <v>50</v>
      </c>
      <c r="Z1123">
        <v>2000</v>
      </c>
      <c r="AA1123">
        <v>800</v>
      </c>
      <c r="AB1123">
        <v>250</v>
      </c>
      <c r="AC1123" s="72" t="s">
        <v>191</v>
      </c>
      <c r="AD1123" s="72" t="s">
        <v>192</v>
      </c>
      <c r="AE1123" s="72" t="s">
        <v>176</v>
      </c>
      <c r="AF1123" s="81" t="str">
        <f t="shared" si="68"/>
        <v>Afridev Handpump</v>
      </c>
      <c r="AG1123" s="72" t="s">
        <v>193</v>
      </c>
      <c r="AH1123" s="72" t="s">
        <v>191</v>
      </c>
      <c r="AI1123" s="72" t="s">
        <v>16432</v>
      </c>
      <c r="AL1123" t="str">
        <f t="shared" si="69"/>
        <v>Protected</v>
      </c>
      <c r="AM1123">
        <v>1997</v>
      </c>
      <c r="AN1123" s="72" t="s">
        <v>191</v>
      </c>
      <c r="AQ1123" t="str">
        <f t="shared" si="70"/>
        <v xml:space="preserve">Poor </v>
      </c>
      <c r="AR1123" s="72" t="s">
        <v>191</v>
      </c>
      <c r="AS1123">
        <v>1</v>
      </c>
      <c r="AT1123">
        <v>14</v>
      </c>
      <c r="AU1123" s="72" t="s">
        <v>195</v>
      </c>
      <c r="AV1123" s="72" t="s">
        <v>194</v>
      </c>
      <c r="AY1123" s="72" t="s">
        <v>191</v>
      </c>
      <c r="AZ1123">
        <v>644</v>
      </c>
      <c r="BA1123" s="72" t="s">
        <v>93</v>
      </c>
      <c r="BB1123" s="72" t="s">
        <v>194</v>
      </c>
      <c r="BD1123" s="72" t="s">
        <v>191</v>
      </c>
      <c r="BE1123" s="73">
        <v>0.38</v>
      </c>
      <c r="BF1123" s="72" t="s">
        <v>191</v>
      </c>
      <c r="BG1123" s="72" t="s">
        <v>196</v>
      </c>
      <c r="BH1123" s="72" t="s">
        <v>176</v>
      </c>
      <c r="BI1123" s="81" t="str">
        <f t="shared" si="71"/>
        <v xml:space="preserve">Turbidity </v>
      </c>
      <c r="BJ1123" s="72" t="s">
        <v>191</v>
      </c>
      <c r="BN1123">
        <v>73</v>
      </c>
      <c r="BO1123">
        <v>24</v>
      </c>
      <c r="BP1123" s="72" t="s">
        <v>194</v>
      </c>
      <c r="BR1123" s="72" t="s">
        <v>194</v>
      </c>
      <c r="BT1123">
        <v>20</v>
      </c>
      <c r="BU1123">
        <v>2</v>
      </c>
      <c r="BV1123" s="72" t="s">
        <v>191</v>
      </c>
      <c r="BW1123" s="72" t="s">
        <v>227</v>
      </c>
      <c r="BX1123" t="s">
        <v>10417</v>
      </c>
    </row>
    <row r="1124" spans="1:76" x14ac:dyDescent="0.45">
      <c r="A1124" t="s">
        <v>10418</v>
      </c>
      <c r="B1124" t="s">
        <v>176</v>
      </c>
      <c r="C1124" t="s">
        <v>265</v>
      </c>
      <c r="D1124" t="s">
        <v>10419</v>
      </c>
      <c r="E1124" t="s">
        <v>10420</v>
      </c>
      <c r="F1124" t="s">
        <v>8831</v>
      </c>
      <c r="G1124">
        <v>9</v>
      </c>
      <c r="H1124" s="72" t="s">
        <v>7151</v>
      </c>
      <c r="I1124" s="72" t="s">
        <v>182</v>
      </c>
      <c r="J1124" s="72" t="s">
        <v>183</v>
      </c>
      <c r="K1124" s="72" t="s">
        <v>4732</v>
      </c>
      <c r="L1124" s="72" t="s">
        <v>5288</v>
      </c>
      <c r="M1124" s="72" t="s">
        <v>7263</v>
      </c>
      <c r="N1124" s="72"/>
      <c r="O1124" s="72"/>
      <c r="P1124" s="72" t="s">
        <v>10421</v>
      </c>
      <c r="Q1124" s="72" t="s">
        <v>10422</v>
      </c>
      <c r="R1124" s="72" t="s">
        <v>10423</v>
      </c>
      <c r="S1124" s="72" t="s">
        <v>10424</v>
      </c>
      <c r="T1124" s="72" t="s">
        <v>10425</v>
      </c>
      <c r="U1124" s="72" t="s">
        <v>226</v>
      </c>
      <c r="V1124" s="72" t="s">
        <v>176</v>
      </c>
      <c r="W1124">
        <v>210</v>
      </c>
      <c r="X1124">
        <v>210</v>
      </c>
      <c r="Y1124">
        <v>50</v>
      </c>
      <c r="Z1124">
        <v>200</v>
      </c>
      <c r="AA1124">
        <v>800</v>
      </c>
      <c r="AB1124">
        <v>250</v>
      </c>
      <c r="AC1124" s="72" t="s">
        <v>191</v>
      </c>
      <c r="AD1124" s="72" t="s">
        <v>192</v>
      </c>
      <c r="AE1124" s="72" t="s">
        <v>176</v>
      </c>
      <c r="AF1124" s="81" t="str">
        <f t="shared" si="68"/>
        <v>Afridev Handpump</v>
      </c>
      <c r="AG1124" s="72" t="s">
        <v>193</v>
      </c>
      <c r="AH1124" s="72" t="s">
        <v>191</v>
      </c>
      <c r="AI1124" s="72" t="s">
        <v>16432</v>
      </c>
      <c r="AL1124" t="str">
        <f t="shared" si="69"/>
        <v>Protected</v>
      </c>
      <c r="AM1124">
        <v>2014</v>
      </c>
      <c r="AN1124" s="72" t="s">
        <v>191</v>
      </c>
      <c r="AQ1124" t="str">
        <f t="shared" si="70"/>
        <v xml:space="preserve">Normal </v>
      </c>
      <c r="AR1124" s="72" t="s">
        <v>191</v>
      </c>
      <c r="AS1124">
        <v>3</v>
      </c>
      <c r="AT1124">
        <v>2</v>
      </c>
      <c r="AU1124" s="72" t="s">
        <v>195</v>
      </c>
      <c r="AV1124" s="72" t="s">
        <v>194</v>
      </c>
      <c r="AY1124" s="72" t="s">
        <v>191</v>
      </c>
      <c r="AZ1124">
        <v>645</v>
      </c>
      <c r="BA1124" s="72" t="s">
        <v>93</v>
      </c>
      <c r="BB1124" s="72" t="s">
        <v>194</v>
      </c>
      <c r="BD1124" s="72" t="s">
        <v>191</v>
      </c>
      <c r="BE1124" s="73">
        <v>0.28999999999999998</v>
      </c>
      <c r="BF1124" s="72" t="s">
        <v>191</v>
      </c>
      <c r="BG1124" s="72" t="s">
        <v>196</v>
      </c>
      <c r="BH1124" s="72" t="s">
        <v>176</v>
      </c>
      <c r="BI1124" s="81" t="str">
        <f t="shared" si="71"/>
        <v xml:space="preserve">Turbidity </v>
      </c>
      <c r="BJ1124" s="72" t="s">
        <v>191</v>
      </c>
      <c r="BN1124">
        <v>69</v>
      </c>
      <c r="BO1124">
        <v>24</v>
      </c>
      <c r="BP1124" s="72" t="s">
        <v>194</v>
      </c>
      <c r="BR1124" s="72" t="s">
        <v>194</v>
      </c>
      <c r="BT1124">
        <v>20</v>
      </c>
      <c r="BU1124">
        <v>2</v>
      </c>
      <c r="BV1124" s="72" t="s">
        <v>191</v>
      </c>
      <c r="BW1124" s="72" t="s">
        <v>197</v>
      </c>
      <c r="BX1124" t="s">
        <v>10426</v>
      </c>
    </row>
    <row r="1125" spans="1:76" x14ac:dyDescent="0.45">
      <c r="A1125" t="s">
        <v>10427</v>
      </c>
      <c r="B1125" t="s">
        <v>176</v>
      </c>
      <c r="C1125" t="s">
        <v>265</v>
      </c>
      <c r="D1125" t="s">
        <v>10428</v>
      </c>
      <c r="E1125" t="s">
        <v>10429</v>
      </c>
      <c r="F1125" t="s">
        <v>10430</v>
      </c>
      <c r="G1125">
        <v>9</v>
      </c>
      <c r="H1125" s="72" t="s">
        <v>4731</v>
      </c>
      <c r="I1125" s="72" t="s">
        <v>182</v>
      </c>
      <c r="J1125" s="72" t="s">
        <v>183</v>
      </c>
      <c r="K1125" s="72" t="s">
        <v>184</v>
      </c>
      <c r="L1125" s="72" t="s">
        <v>1246</v>
      </c>
      <c r="M1125" s="72" t="s">
        <v>1246</v>
      </c>
      <c r="N1125" s="72"/>
      <c r="O1125" s="72"/>
      <c r="P1125" s="72" t="s">
        <v>10431</v>
      </c>
      <c r="Q1125" s="72" t="s">
        <v>10432</v>
      </c>
      <c r="R1125" s="72" t="s">
        <v>566</v>
      </c>
      <c r="S1125" s="72" t="s">
        <v>10433</v>
      </c>
      <c r="T1125" s="72" t="s">
        <v>10434</v>
      </c>
      <c r="U1125" s="72" t="s">
        <v>251</v>
      </c>
      <c r="V1125" s="72" t="s">
        <v>176</v>
      </c>
      <c r="W1125">
        <v>382</v>
      </c>
      <c r="X1125">
        <v>382</v>
      </c>
      <c r="Y1125">
        <v>0</v>
      </c>
      <c r="Z1125">
        <v>640</v>
      </c>
      <c r="AA1125">
        <v>1910</v>
      </c>
      <c r="AB1125">
        <v>0</v>
      </c>
      <c r="AC1125" s="72" t="s">
        <v>191</v>
      </c>
      <c r="AD1125" s="72" t="s">
        <v>192</v>
      </c>
      <c r="AE1125" s="72" t="s">
        <v>176</v>
      </c>
      <c r="AF1125" s="81" t="str">
        <f t="shared" si="68"/>
        <v>Afridev Handpump</v>
      </c>
      <c r="AG1125" s="72" t="s">
        <v>193</v>
      </c>
      <c r="AH1125" s="72" t="s">
        <v>191</v>
      </c>
      <c r="AI1125" s="72" t="s">
        <v>16432</v>
      </c>
      <c r="AL1125" t="str">
        <f t="shared" si="69"/>
        <v>Protected</v>
      </c>
      <c r="AM1125">
        <v>2019</v>
      </c>
      <c r="AN1125" s="72" t="s">
        <v>191</v>
      </c>
      <c r="AQ1125" t="str">
        <f t="shared" si="70"/>
        <v xml:space="preserve">Normal </v>
      </c>
      <c r="AR1125" s="72" t="s">
        <v>194</v>
      </c>
      <c r="AU1125" s="72" t="s">
        <v>195</v>
      </c>
      <c r="AV1125" s="72" t="s">
        <v>194</v>
      </c>
      <c r="AY1125" s="72" t="s">
        <v>191</v>
      </c>
      <c r="AZ1125">
        <v>647</v>
      </c>
      <c r="BA1125" s="72" t="s">
        <v>93</v>
      </c>
      <c r="BB1125" s="72" t="s">
        <v>194</v>
      </c>
      <c r="BD1125" s="72" t="s">
        <v>191</v>
      </c>
      <c r="BE1125" s="73">
        <v>0.19</v>
      </c>
      <c r="BF1125" s="72" t="s">
        <v>191</v>
      </c>
      <c r="BG1125" s="72" t="s">
        <v>196</v>
      </c>
      <c r="BH1125" s="72" t="s">
        <v>176</v>
      </c>
      <c r="BI1125" s="81" t="str">
        <f t="shared" si="71"/>
        <v xml:space="preserve">Turbidity </v>
      </c>
      <c r="BJ1125" s="72" t="s">
        <v>191</v>
      </c>
      <c r="BN1125">
        <v>48</v>
      </c>
      <c r="BO1125">
        <v>24</v>
      </c>
      <c r="BP1125" s="72" t="s">
        <v>194</v>
      </c>
      <c r="BR1125" s="72" t="s">
        <v>194</v>
      </c>
      <c r="BT1125">
        <v>20</v>
      </c>
      <c r="BU1125">
        <v>2</v>
      </c>
      <c r="BV1125" s="72" t="s">
        <v>191</v>
      </c>
      <c r="BW1125" s="72" t="s">
        <v>197</v>
      </c>
      <c r="BX1125" t="s">
        <v>10435</v>
      </c>
    </row>
    <row r="1126" spans="1:76" x14ac:dyDescent="0.45">
      <c r="A1126" t="s">
        <v>10436</v>
      </c>
      <c r="B1126" t="s">
        <v>176</v>
      </c>
      <c r="C1126" t="s">
        <v>265</v>
      </c>
      <c r="D1126" t="s">
        <v>10437</v>
      </c>
      <c r="E1126" t="s">
        <v>10438</v>
      </c>
      <c r="F1126" t="s">
        <v>10439</v>
      </c>
      <c r="G1126">
        <v>9</v>
      </c>
      <c r="H1126" s="72" t="s">
        <v>4731</v>
      </c>
      <c r="I1126" s="72" t="s">
        <v>182</v>
      </c>
      <c r="J1126" s="72" t="s">
        <v>183</v>
      </c>
      <c r="K1126" s="72" t="s">
        <v>184</v>
      </c>
      <c r="L1126" s="72" t="s">
        <v>1246</v>
      </c>
      <c r="M1126" s="72" t="s">
        <v>1246</v>
      </c>
      <c r="N1126" s="72"/>
      <c r="O1126" s="72"/>
      <c r="P1126" s="72" t="s">
        <v>10440</v>
      </c>
      <c r="Q1126" s="72" t="s">
        <v>10441</v>
      </c>
      <c r="R1126" s="72" t="s">
        <v>1703</v>
      </c>
      <c r="S1126" s="72" t="s">
        <v>10442</v>
      </c>
      <c r="T1126" s="72" t="s">
        <v>10443</v>
      </c>
      <c r="U1126" s="72" t="s">
        <v>226</v>
      </c>
      <c r="V1126" s="72" t="s">
        <v>176</v>
      </c>
      <c r="W1126">
        <v>382</v>
      </c>
      <c r="X1126">
        <v>382</v>
      </c>
      <c r="Y1126">
        <v>0</v>
      </c>
      <c r="Z1126">
        <v>500</v>
      </c>
      <c r="AA1126">
        <v>1910</v>
      </c>
      <c r="AB1126">
        <v>0</v>
      </c>
      <c r="AC1126" s="72" t="s">
        <v>191</v>
      </c>
      <c r="AD1126" s="72" t="s">
        <v>192</v>
      </c>
      <c r="AE1126" s="72" t="s">
        <v>176</v>
      </c>
      <c r="AF1126" s="81" t="str">
        <f t="shared" si="68"/>
        <v>Afridev Handpump</v>
      </c>
      <c r="AG1126" s="72" t="s">
        <v>193</v>
      </c>
      <c r="AH1126" s="72" t="s">
        <v>191</v>
      </c>
      <c r="AI1126" s="72" t="s">
        <v>16432</v>
      </c>
      <c r="AL1126" t="str">
        <f t="shared" si="69"/>
        <v>Protected</v>
      </c>
      <c r="AM1126">
        <v>2018</v>
      </c>
      <c r="AN1126" s="72" t="s">
        <v>191</v>
      </c>
      <c r="AQ1126" t="str">
        <f t="shared" si="70"/>
        <v xml:space="preserve">Normal </v>
      </c>
      <c r="AR1126" s="72" t="s">
        <v>194</v>
      </c>
      <c r="AU1126" s="72" t="s">
        <v>195</v>
      </c>
      <c r="AV1126" s="72" t="s">
        <v>194</v>
      </c>
      <c r="AY1126" s="72" t="s">
        <v>191</v>
      </c>
      <c r="AZ1126">
        <v>648</v>
      </c>
      <c r="BA1126" s="72" t="s">
        <v>93</v>
      </c>
      <c r="BB1126" s="72" t="s">
        <v>194</v>
      </c>
      <c r="BD1126" s="72" t="s">
        <v>191</v>
      </c>
      <c r="BE1126" s="73">
        <v>0.47</v>
      </c>
      <c r="BF1126" s="72" t="s">
        <v>191</v>
      </c>
      <c r="BG1126" s="72" t="s">
        <v>196</v>
      </c>
      <c r="BH1126" s="72" t="s">
        <v>176</v>
      </c>
      <c r="BI1126" s="81" t="str">
        <f t="shared" si="71"/>
        <v xml:space="preserve">Turbidity </v>
      </c>
      <c r="BJ1126" s="72" t="s">
        <v>191</v>
      </c>
      <c r="BN1126">
        <v>46</v>
      </c>
      <c r="BO1126">
        <v>24</v>
      </c>
      <c r="BP1126" s="72" t="s">
        <v>194</v>
      </c>
      <c r="BR1126" s="72" t="s">
        <v>194</v>
      </c>
      <c r="BT1126">
        <v>20</v>
      </c>
      <c r="BU1126">
        <v>2</v>
      </c>
      <c r="BV1126" s="72" t="s">
        <v>191</v>
      </c>
      <c r="BW1126" s="72" t="s">
        <v>197</v>
      </c>
      <c r="BX1126" t="s">
        <v>10444</v>
      </c>
    </row>
    <row r="1127" spans="1:76" x14ac:dyDescent="0.45">
      <c r="A1127" t="s">
        <v>10445</v>
      </c>
      <c r="B1127" t="s">
        <v>176</v>
      </c>
      <c r="C1127" t="s">
        <v>265</v>
      </c>
      <c r="D1127" t="s">
        <v>10446</v>
      </c>
      <c r="E1127" t="s">
        <v>10447</v>
      </c>
      <c r="F1127" t="s">
        <v>10448</v>
      </c>
      <c r="G1127">
        <v>9</v>
      </c>
      <c r="H1127" s="72" t="s">
        <v>4731</v>
      </c>
      <c r="I1127" s="72" t="s">
        <v>182</v>
      </c>
      <c r="J1127" s="72" t="s">
        <v>183</v>
      </c>
      <c r="K1127" s="72" t="s">
        <v>184</v>
      </c>
      <c r="L1127" s="72" t="s">
        <v>1246</v>
      </c>
      <c r="M1127" s="72" t="s">
        <v>1246</v>
      </c>
      <c r="N1127" s="72"/>
      <c r="O1127" s="72"/>
      <c r="P1127" s="72" t="s">
        <v>10449</v>
      </c>
      <c r="Q1127" s="72" t="s">
        <v>10450</v>
      </c>
      <c r="R1127" s="72" t="s">
        <v>1703</v>
      </c>
      <c r="S1127" s="72" t="s">
        <v>10451</v>
      </c>
      <c r="T1127" s="72" t="s">
        <v>10452</v>
      </c>
      <c r="U1127" s="72" t="s">
        <v>226</v>
      </c>
      <c r="V1127" s="72" t="s">
        <v>176</v>
      </c>
      <c r="W1127">
        <v>382</v>
      </c>
      <c r="X1127">
        <v>382</v>
      </c>
      <c r="Y1127">
        <v>0</v>
      </c>
      <c r="Z1127">
        <v>210</v>
      </c>
      <c r="AA1127">
        <v>1910</v>
      </c>
      <c r="AB1127">
        <v>0</v>
      </c>
      <c r="AC1127" s="72" t="s">
        <v>191</v>
      </c>
      <c r="AD1127" s="72" t="s">
        <v>192</v>
      </c>
      <c r="AE1127" s="72" t="s">
        <v>176</v>
      </c>
      <c r="AF1127" s="81" t="str">
        <f t="shared" si="68"/>
        <v>Afridev Handpump</v>
      </c>
      <c r="AG1127" s="72" t="s">
        <v>193</v>
      </c>
      <c r="AH1127" s="72" t="s">
        <v>191</v>
      </c>
      <c r="AI1127" s="72" t="s">
        <v>16432</v>
      </c>
      <c r="AL1127" t="str">
        <f t="shared" si="69"/>
        <v>Protected</v>
      </c>
      <c r="AM1127">
        <v>2002</v>
      </c>
      <c r="AN1127" s="72" t="s">
        <v>191</v>
      </c>
      <c r="AQ1127" t="str">
        <f t="shared" si="70"/>
        <v xml:space="preserve">Poor </v>
      </c>
      <c r="AR1127" s="72" t="s">
        <v>194</v>
      </c>
      <c r="AU1127" s="72" t="s">
        <v>195</v>
      </c>
      <c r="AV1127" s="72" t="s">
        <v>194</v>
      </c>
      <c r="AY1127" s="72" t="s">
        <v>191</v>
      </c>
      <c r="AZ1127">
        <v>649</v>
      </c>
      <c r="BA1127" s="72" t="s">
        <v>93</v>
      </c>
      <c r="BB1127" s="72" t="s">
        <v>194</v>
      </c>
      <c r="BD1127" s="72" t="s">
        <v>191</v>
      </c>
      <c r="BE1127" s="73">
        <v>0.41</v>
      </c>
      <c r="BF1127" s="72" t="s">
        <v>191</v>
      </c>
      <c r="BG1127" s="72" t="s">
        <v>196</v>
      </c>
      <c r="BH1127" s="72" t="s">
        <v>176</v>
      </c>
      <c r="BI1127" s="81" t="str">
        <f t="shared" si="71"/>
        <v xml:space="preserve">Turbidity </v>
      </c>
      <c r="BJ1127" s="72" t="s">
        <v>191</v>
      </c>
      <c r="BN1127">
        <v>120</v>
      </c>
      <c r="BO1127">
        <v>24</v>
      </c>
      <c r="BP1127" s="72" t="s">
        <v>194</v>
      </c>
      <c r="BR1127" s="72" t="s">
        <v>194</v>
      </c>
      <c r="BT1127">
        <v>20</v>
      </c>
      <c r="BU1127">
        <v>2</v>
      </c>
      <c r="BV1127" s="72" t="s">
        <v>191</v>
      </c>
      <c r="BW1127" s="72" t="s">
        <v>227</v>
      </c>
      <c r="BX1127" t="s">
        <v>10453</v>
      </c>
    </row>
    <row r="1128" spans="1:76" x14ac:dyDescent="0.45">
      <c r="A1128" t="s">
        <v>10454</v>
      </c>
      <c r="B1128" t="s">
        <v>176</v>
      </c>
      <c r="C1128" t="s">
        <v>265</v>
      </c>
      <c r="D1128" t="s">
        <v>10455</v>
      </c>
      <c r="E1128" t="s">
        <v>10456</v>
      </c>
      <c r="F1128" t="s">
        <v>10457</v>
      </c>
      <c r="G1128">
        <v>9</v>
      </c>
      <c r="H1128" s="72" t="s">
        <v>4731</v>
      </c>
      <c r="I1128" s="72" t="s">
        <v>182</v>
      </c>
      <c r="J1128" s="72" t="s">
        <v>183</v>
      </c>
      <c r="K1128" s="72" t="s">
        <v>184</v>
      </c>
      <c r="L1128" s="72" t="s">
        <v>1246</v>
      </c>
      <c r="M1128" s="72" t="s">
        <v>1246</v>
      </c>
      <c r="N1128" s="72"/>
      <c r="O1128" s="72"/>
      <c r="P1128" s="72" t="s">
        <v>10458</v>
      </c>
      <c r="Q1128" s="72" t="s">
        <v>10459</v>
      </c>
      <c r="R1128" s="72" t="s">
        <v>3708</v>
      </c>
      <c r="S1128" s="72" t="s">
        <v>10460</v>
      </c>
      <c r="T1128" s="72" t="s">
        <v>10461</v>
      </c>
      <c r="U1128" s="72" t="s">
        <v>251</v>
      </c>
      <c r="V1128" s="72" t="s">
        <v>176</v>
      </c>
      <c r="W1128">
        <v>382</v>
      </c>
      <c r="X1128">
        <v>382</v>
      </c>
      <c r="Y1128">
        <v>0</v>
      </c>
      <c r="Z1128">
        <v>850</v>
      </c>
      <c r="AA1128">
        <v>1910</v>
      </c>
      <c r="AB1128">
        <v>0</v>
      </c>
      <c r="AC1128" s="72" t="s">
        <v>191</v>
      </c>
      <c r="AD1128" s="72" t="s">
        <v>192</v>
      </c>
      <c r="AE1128" s="72" t="s">
        <v>176</v>
      </c>
      <c r="AF1128" s="81" t="str">
        <f t="shared" si="68"/>
        <v>Afridev Handpump</v>
      </c>
      <c r="AG1128" s="72" t="s">
        <v>193</v>
      </c>
      <c r="AH1128" s="72" t="s">
        <v>191</v>
      </c>
      <c r="AI1128" s="72" t="s">
        <v>16432</v>
      </c>
      <c r="AL1128" t="str">
        <f t="shared" si="69"/>
        <v>Protected</v>
      </c>
      <c r="AM1128">
        <v>2015</v>
      </c>
      <c r="AN1128" s="72" t="s">
        <v>191</v>
      </c>
      <c r="AQ1128" t="str">
        <f t="shared" si="70"/>
        <v xml:space="preserve">Poor </v>
      </c>
      <c r="AR1128" s="72" t="s">
        <v>191</v>
      </c>
      <c r="AS1128">
        <v>2</v>
      </c>
      <c r="AT1128">
        <v>14</v>
      </c>
      <c r="AU1128" s="72" t="s">
        <v>195</v>
      </c>
      <c r="AV1128" s="72" t="s">
        <v>194</v>
      </c>
      <c r="AY1128" s="72" t="s">
        <v>191</v>
      </c>
      <c r="AZ1128">
        <v>651</v>
      </c>
      <c r="BA1128" s="72" t="s">
        <v>93</v>
      </c>
      <c r="BB1128" s="72" t="s">
        <v>194</v>
      </c>
      <c r="BD1128" s="72" t="s">
        <v>191</v>
      </c>
      <c r="BE1128" s="73">
        <v>0.39</v>
      </c>
      <c r="BF1128" s="72" t="s">
        <v>191</v>
      </c>
      <c r="BG1128" s="72" t="s">
        <v>196</v>
      </c>
      <c r="BH1128" s="72" t="s">
        <v>176</v>
      </c>
      <c r="BI1128" s="81" t="str">
        <f t="shared" si="71"/>
        <v xml:space="preserve">Turbidity </v>
      </c>
      <c r="BJ1128" s="72" t="s">
        <v>191</v>
      </c>
      <c r="BN1128">
        <v>82</v>
      </c>
      <c r="BO1128">
        <v>24</v>
      </c>
      <c r="BP1128" s="72" t="s">
        <v>194</v>
      </c>
      <c r="BR1128" s="72" t="s">
        <v>194</v>
      </c>
      <c r="BT1128">
        <v>20</v>
      </c>
      <c r="BU1128">
        <v>2</v>
      </c>
      <c r="BV1128" s="72" t="s">
        <v>191</v>
      </c>
      <c r="BW1128" s="72" t="s">
        <v>227</v>
      </c>
      <c r="BX1128" t="s">
        <v>10462</v>
      </c>
    </row>
    <row r="1129" spans="1:76" x14ac:dyDescent="0.45">
      <c r="A1129" t="s">
        <v>10463</v>
      </c>
      <c r="B1129" t="s">
        <v>176</v>
      </c>
      <c r="C1129" t="s">
        <v>265</v>
      </c>
      <c r="D1129" t="s">
        <v>10464</v>
      </c>
      <c r="E1129" t="s">
        <v>10465</v>
      </c>
      <c r="F1129" t="s">
        <v>8428</v>
      </c>
      <c r="G1129">
        <v>9</v>
      </c>
      <c r="H1129" s="72" t="s">
        <v>7151</v>
      </c>
      <c r="I1129" s="72" t="s">
        <v>182</v>
      </c>
      <c r="J1129" s="72" t="s">
        <v>183</v>
      </c>
      <c r="K1129" s="72" t="s">
        <v>4732</v>
      </c>
      <c r="L1129" s="72" t="s">
        <v>5288</v>
      </c>
      <c r="M1129" s="72" t="s">
        <v>10466</v>
      </c>
      <c r="N1129" s="72"/>
      <c r="O1129" s="72"/>
      <c r="P1129" s="72" t="s">
        <v>10467</v>
      </c>
      <c r="Q1129" s="72" t="s">
        <v>10468</v>
      </c>
      <c r="R1129" s="72" t="s">
        <v>3387</v>
      </c>
      <c r="S1129" s="72" t="s">
        <v>10469</v>
      </c>
      <c r="T1129" s="72" t="s">
        <v>10470</v>
      </c>
      <c r="U1129" s="72" t="s">
        <v>190</v>
      </c>
      <c r="V1129" s="72" t="s">
        <v>176</v>
      </c>
      <c r="W1129">
        <v>50</v>
      </c>
      <c r="X1129">
        <v>50</v>
      </c>
      <c r="Y1129">
        <v>0</v>
      </c>
      <c r="Z1129">
        <v>100</v>
      </c>
      <c r="AA1129">
        <v>250</v>
      </c>
      <c r="AB1129">
        <v>0</v>
      </c>
      <c r="AC1129" s="72" t="s">
        <v>191</v>
      </c>
      <c r="AD1129" s="72" t="s">
        <v>192</v>
      </c>
      <c r="AE1129" s="72" t="s">
        <v>176</v>
      </c>
      <c r="AF1129" s="81" t="str">
        <f t="shared" si="68"/>
        <v>Afridev Handpump</v>
      </c>
      <c r="AG1129" s="72" t="s">
        <v>193</v>
      </c>
      <c r="AH1129" s="72" t="s">
        <v>191</v>
      </c>
      <c r="AI1129" s="72" t="s">
        <v>16432</v>
      </c>
      <c r="AL1129" t="str">
        <f t="shared" si="69"/>
        <v>Protected</v>
      </c>
      <c r="AM1129">
        <v>2017</v>
      </c>
      <c r="AN1129" s="72" t="s">
        <v>191</v>
      </c>
      <c r="AQ1129" t="str">
        <f t="shared" si="70"/>
        <v xml:space="preserve">Normal </v>
      </c>
      <c r="AR1129" s="72" t="s">
        <v>191</v>
      </c>
      <c r="AS1129">
        <v>1</v>
      </c>
      <c r="AT1129">
        <v>20</v>
      </c>
      <c r="AU1129" s="72" t="s">
        <v>195</v>
      </c>
      <c r="AV1129" s="72" t="s">
        <v>194</v>
      </c>
      <c r="AY1129" s="72" t="s">
        <v>191</v>
      </c>
      <c r="AZ1129">
        <v>643</v>
      </c>
      <c r="BA1129" s="72" t="s">
        <v>93</v>
      </c>
      <c r="BB1129" s="72" t="s">
        <v>194</v>
      </c>
      <c r="BD1129" s="72" t="s">
        <v>191</v>
      </c>
      <c r="BE1129" s="73">
        <v>1.0900000000000001</v>
      </c>
      <c r="BF1129" s="72" t="s">
        <v>191</v>
      </c>
      <c r="BG1129" s="72" t="s">
        <v>196</v>
      </c>
      <c r="BH1129" s="72" t="s">
        <v>176</v>
      </c>
      <c r="BI1129" s="81" t="str">
        <f t="shared" si="71"/>
        <v xml:space="preserve">Turbidity </v>
      </c>
      <c r="BJ1129" s="72" t="s">
        <v>191</v>
      </c>
      <c r="BN1129">
        <v>81</v>
      </c>
      <c r="BO1129">
        <v>24</v>
      </c>
      <c r="BP1129" s="72" t="s">
        <v>194</v>
      </c>
      <c r="BR1129" s="72" t="s">
        <v>194</v>
      </c>
      <c r="BT1129">
        <v>20</v>
      </c>
      <c r="BU1129">
        <v>2</v>
      </c>
      <c r="BV1129" s="72" t="s">
        <v>191</v>
      </c>
      <c r="BW1129" s="72" t="s">
        <v>197</v>
      </c>
      <c r="BX1129" t="s">
        <v>10471</v>
      </c>
    </row>
    <row r="1130" spans="1:76" x14ac:dyDescent="0.45">
      <c r="A1130" t="s">
        <v>10472</v>
      </c>
      <c r="B1130" t="s">
        <v>176</v>
      </c>
      <c r="C1130" t="s">
        <v>265</v>
      </c>
      <c r="D1130" t="s">
        <v>10473</v>
      </c>
      <c r="E1130" t="s">
        <v>10474</v>
      </c>
      <c r="F1130" t="s">
        <v>10475</v>
      </c>
      <c r="G1130">
        <v>9</v>
      </c>
      <c r="H1130" s="72" t="s">
        <v>4731</v>
      </c>
      <c r="I1130" s="72" t="s">
        <v>182</v>
      </c>
      <c r="J1130" s="72" t="s">
        <v>183</v>
      </c>
      <c r="K1130" s="72" t="s">
        <v>184</v>
      </c>
      <c r="L1130" s="72" t="s">
        <v>1246</v>
      </c>
      <c r="M1130" s="72" t="s">
        <v>1246</v>
      </c>
      <c r="N1130" s="72"/>
      <c r="O1130" s="72"/>
      <c r="P1130" s="72" t="s">
        <v>10476</v>
      </c>
      <c r="Q1130" s="72" t="s">
        <v>10477</v>
      </c>
      <c r="R1130" s="72" t="s">
        <v>5246</v>
      </c>
      <c r="S1130" s="72" t="s">
        <v>10478</v>
      </c>
      <c r="T1130" s="72" t="s">
        <v>3579</v>
      </c>
      <c r="U1130" s="72" t="s">
        <v>251</v>
      </c>
      <c r="V1130" s="72" t="s">
        <v>176</v>
      </c>
      <c r="W1130">
        <v>382</v>
      </c>
      <c r="X1130">
        <v>382</v>
      </c>
      <c r="Y1130">
        <v>0</v>
      </c>
      <c r="Z1130">
        <v>600</v>
      </c>
      <c r="AA1130">
        <v>1910</v>
      </c>
      <c r="AB1130">
        <v>0</v>
      </c>
      <c r="AC1130" s="72" t="s">
        <v>191</v>
      </c>
      <c r="AD1130" s="72" t="s">
        <v>192</v>
      </c>
      <c r="AE1130" s="72" t="s">
        <v>176</v>
      </c>
      <c r="AF1130" s="81" t="str">
        <f t="shared" si="68"/>
        <v>Afridev Handpump</v>
      </c>
      <c r="AG1130" s="72" t="s">
        <v>193</v>
      </c>
      <c r="AH1130" s="72" t="s">
        <v>191</v>
      </c>
      <c r="AI1130" s="72" t="s">
        <v>16432</v>
      </c>
      <c r="AL1130" t="str">
        <f t="shared" si="69"/>
        <v>Protected</v>
      </c>
      <c r="AM1130">
        <v>2015</v>
      </c>
      <c r="AN1130" s="72" t="s">
        <v>191</v>
      </c>
      <c r="AQ1130" t="str">
        <f t="shared" si="70"/>
        <v xml:space="preserve">Normal </v>
      </c>
      <c r="AR1130" s="72" t="s">
        <v>194</v>
      </c>
      <c r="AU1130" s="72" t="s">
        <v>195</v>
      </c>
      <c r="AV1130" s="72" t="s">
        <v>194</v>
      </c>
      <c r="AY1130" s="72" t="s">
        <v>191</v>
      </c>
      <c r="AZ1130">
        <v>646</v>
      </c>
      <c r="BA1130" s="72" t="s">
        <v>93</v>
      </c>
      <c r="BB1130" s="72" t="s">
        <v>194</v>
      </c>
      <c r="BD1130" s="72" t="s">
        <v>191</v>
      </c>
      <c r="BE1130" s="73">
        <v>0.33</v>
      </c>
      <c r="BF1130" s="72" t="s">
        <v>191</v>
      </c>
      <c r="BG1130" s="72" t="s">
        <v>196</v>
      </c>
      <c r="BH1130" s="72" t="s">
        <v>176</v>
      </c>
      <c r="BI1130" s="81" t="str">
        <f t="shared" si="71"/>
        <v xml:space="preserve">Turbidity </v>
      </c>
      <c r="BJ1130" s="72" t="s">
        <v>191</v>
      </c>
      <c r="BN1130">
        <v>72</v>
      </c>
      <c r="BO1130">
        <v>24</v>
      </c>
      <c r="BP1130" s="72" t="s">
        <v>194</v>
      </c>
      <c r="BR1130" s="72" t="s">
        <v>194</v>
      </c>
      <c r="BT1130">
        <v>20</v>
      </c>
      <c r="BU1130">
        <v>2</v>
      </c>
      <c r="BV1130" s="72" t="s">
        <v>191</v>
      </c>
      <c r="BW1130" s="72" t="s">
        <v>197</v>
      </c>
      <c r="BX1130" t="s">
        <v>10479</v>
      </c>
    </row>
    <row r="1131" spans="1:76" x14ac:dyDescent="0.45">
      <c r="A1131" t="s">
        <v>10480</v>
      </c>
      <c r="B1131" t="s">
        <v>176</v>
      </c>
      <c r="C1131" t="s">
        <v>265</v>
      </c>
      <c r="D1131" t="s">
        <v>10481</v>
      </c>
      <c r="E1131" t="s">
        <v>10482</v>
      </c>
      <c r="F1131" t="s">
        <v>2543</v>
      </c>
      <c r="G1131">
        <v>9</v>
      </c>
      <c r="H1131" s="72" t="s">
        <v>4887</v>
      </c>
      <c r="I1131" s="72" t="s">
        <v>182</v>
      </c>
      <c r="J1131" s="72" t="s">
        <v>183</v>
      </c>
      <c r="K1131" s="72" t="s">
        <v>4732</v>
      </c>
      <c r="L1131" s="72" t="s">
        <v>5288</v>
      </c>
      <c r="M1131" s="72" t="s">
        <v>10310</v>
      </c>
      <c r="N1131" s="72"/>
      <c r="O1131" s="72"/>
      <c r="P1131" s="72" t="s">
        <v>10483</v>
      </c>
      <c r="Q1131" s="72" t="s">
        <v>10484</v>
      </c>
      <c r="R1131" s="72" t="s">
        <v>10485</v>
      </c>
      <c r="S1131" s="72" t="s">
        <v>10486</v>
      </c>
      <c r="T1131" s="72" t="s">
        <v>10314</v>
      </c>
      <c r="U1131" s="72" t="s">
        <v>251</v>
      </c>
      <c r="V1131" s="72" t="s">
        <v>176</v>
      </c>
      <c r="W1131">
        <v>260</v>
      </c>
      <c r="X1131">
        <v>260</v>
      </c>
      <c r="Y1131">
        <v>0</v>
      </c>
      <c r="Z1131">
        <v>800</v>
      </c>
      <c r="AA1131">
        <v>1300</v>
      </c>
      <c r="AB1131">
        <v>0</v>
      </c>
      <c r="AC1131" s="72" t="s">
        <v>191</v>
      </c>
      <c r="AD1131" s="72" t="s">
        <v>192</v>
      </c>
      <c r="AE1131" s="72" t="s">
        <v>176</v>
      </c>
      <c r="AF1131" s="81" t="str">
        <f t="shared" si="68"/>
        <v>Afridev Handpump</v>
      </c>
      <c r="AG1131" s="72" t="s">
        <v>193</v>
      </c>
      <c r="AH1131" s="72" t="s">
        <v>191</v>
      </c>
      <c r="AI1131" s="72" t="s">
        <v>16432</v>
      </c>
      <c r="AL1131" t="str">
        <f t="shared" si="69"/>
        <v>Protected</v>
      </c>
      <c r="AM1131">
        <v>2019</v>
      </c>
      <c r="AN1131" s="72" t="s">
        <v>191</v>
      </c>
      <c r="AQ1131" t="str">
        <f t="shared" si="70"/>
        <v xml:space="preserve">Normal </v>
      </c>
      <c r="AR1131" s="72" t="s">
        <v>194</v>
      </c>
      <c r="AU1131" s="72" t="s">
        <v>195</v>
      </c>
      <c r="AV1131" s="72" t="s">
        <v>194</v>
      </c>
      <c r="AY1131" s="72" t="s">
        <v>191</v>
      </c>
      <c r="AZ1131">
        <v>633</v>
      </c>
      <c r="BA1131" s="72" t="s">
        <v>93</v>
      </c>
      <c r="BB1131" s="72" t="s">
        <v>194</v>
      </c>
      <c r="BD1131" s="72" t="s">
        <v>191</v>
      </c>
      <c r="BE1131" s="73">
        <v>0.53</v>
      </c>
      <c r="BF1131" s="72" t="s">
        <v>191</v>
      </c>
      <c r="BG1131" s="72" t="s">
        <v>196</v>
      </c>
      <c r="BH1131" s="72" t="s">
        <v>176</v>
      </c>
      <c r="BI1131" s="81" t="str">
        <f t="shared" si="71"/>
        <v xml:space="preserve">Turbidity </v>
      </c>
      <c r="BJ1131" s="72" t="s">
        <v>191</v>
      </c>
      <c r="BN1131">
        <v>51</v>
      </c>
      <c r="BO1131">
        <v>24</v>
      </c>
      <c r="BP1131" s="72" t="s">
        <v>194</v>
      </c>
      <c r="BR1131" s="72" t="s">
        <v>194</v>
      </c>
      <c r="BT1131">
        <v>20</v>
      </c>
      <c r="BU1131">
        <v>2</v>
      </c>
      <c r="BV1131" s="72" t="s">
        <v>191</v>
      </c>
      <c r="BW1131" s="72" t="s">
        <v>197</v>
      </c>
      <c r="BX1131" t="s">
        <v>10487</v>
      </c>
    </row>
    <row r="1132" spans="1:76" x14ac:dyDescent="0.45">
      <c r="A1132" t="s">
        <v>10488</v>
      </c>
      <c r="B1132" t="s">
        <v>176</v>
      </c>
      <c r="C1132" t="s">
        <v>265</v>
      </c>
      <c r="D1132" t="s">
        <v>10489</v>
      </c>
      <c r="E1132" t="s">
        <v>10490</v>
      </c>
      <c r="F1132" t="s">
        <v>2760</v>
      </c>
      <c r="G1132">
        <v>9</v>
      </c>
      <c r="H1132" s="72" t="s">
        <v>4049</v>
      </c>
      <c r="I1132" s="72" t="s">
        <v>182</v>
      </c>
      <c r="J1132" s="72" t="s">
        <v>183</v>
      </c>
      <c r="K1132" s="72" t="s">
        <v>184</v>
      </c>
      <c r="L1132" s="72" t="s">
        <v>812</v>
      </c>
      <c r="M1132" s="72" t="s">
        <v>10353</v>
      </c>
      <c r="N1132" s="72"/>
      <c r="O1132" s="72"/>
      <c r="P1132" s="72" t="s">
        <v>10491</v>
      </c>
      <c r="Q1132" s="72" t="s">
        <v>10492</v>
      </c>
      <c r="R1132" s="72" t="s">
        <v>2967</v>
      </c>
      <c r="S1132" s="72" t="s">
        <v>10493</v>
      </c>
      <c r="T1132" s="72" t="s">
        <v>10353</v>
      </c>
      <c r="U1132" s="72" t="s">
        <v>226</v>
      </c>
      <c r="V1132" s="72" t="s">
        <v>176</v>
      </c>
      <c r="W1132">
        <v>95</v>
      </c>
      <c r="X1132">
        <v>95</v>
      </c>
      <c r="Y1132">
        <v>0</v>
      </c>
      <c r="Z1132">
        <v>225</v>
      </c>
      <c r="AA1132">
        <v>475</v>
      </c>
      <c r="AB1132">
        <v>0</v>
      </c>
      <c r="AC1132" s="72" t="s">
        <v>191</v>
      </c>
      <c r="AD1132" s="72" t="s">
        <v>192</v>
      </c>
      <c r="AE1132" s="72" t="s">
        <v>176</v>
      </c>
      <c r="AF1132" s="81" t="str">
        <f t="shared" si="68"/>
        <v>Afridev Handpump</v>
      </c>
      <c r="AG1132" s="72" t="s">
        <v>193</v>
      </c>
      <c r="AH1132" s="72" t="s">
        <v>191</v>
      </c>
      <c r="AI1132" s="72" t="s">
        <v>16432</v>
      </c>
      <c r="AL1132" t="str">
        <f t="shared" si="69"/>
        <v>Protected</v>
      </c>
      <c r="AM1132">
        <v>2001</v>
      </c>
      <c r="AN1132" s="72" t="s">
        <v>191</v>
      </c>
      <c r="AQ1132" t="str">
        <f t="shared" si="70"/>
        <v xml:space="preserve">Normal </v>
      </c>
      <c r="AR1132" s="72" t="s">
        <v>194</v>
      </c>
      <c r="AU1132" s="72" t="s">
        <v>195</v>
      </c>
      <c r="AV1132" s="72" t="s">
        <v>194</v>
      </c>
      <c r="AY1132" s="72" t="s">
        <v>191</v>
      </c>
      <c r="AZ1132">
        <v>623</v>
      </c>
      <c r="BA1132" s="72" t="s">
        <v>93</v>
      </c>
      <c r="BB1132" s="72" t="s">
        <v>194</v>
      </c>
      <c r="BD1132" s="72" t="s">
        <v>191</v>
      </c>
      <c r="BE1132" s="73">
        <v>0.28000000000000003</v>
      </c>
      <c r="BF1132" s="72" t="s">
        <v>191</v>
      </c>
      <c r="BG1132" s="72" t="s">
        <v>196</v>
      </c>
      <c r="BH1132" s="72" t="s">
        <v>176</v>
      </c>
      <c r="BI1132" s="81" t="str">
        <f t="shared" si="71"/>
        <v xml:space="preserve">Turbidity </v>
      </c>
      <c r="BJ1132" s="72" t="s">
        <v>191</v>
      </c>
      <c r="BN1132">
        <v>73</v>
      </c>
      <c r="BO1132">
        <v>24</v>
      </c>
      <c r="BP1132" s="72" t="s">
        <v>194</v>
      </c>
      <c r="BR1132" s="72" t="s">
        <v>194</v>
      </c>
      <c r="BT1132">
        <v>20</v>
      </c>
      <c r="BU1132">
        <v>2</v>
      </c>
      <c r="BV1132" s="72" t="s">
        <v>191</v>
      </c>
      <c r="BW1132" s="72" t="s">
        <v>197</v>
      </c>
      <c r="BX1132" t="s">
        <v>10494</v>
      </c>
    </row>
    <row r="1133" spans="1:76" x14ac:dyDescent="0.45">
      <c r="A1133" t="s">
        <v>10495</v>
      </c>
      <c r="B1133" t="s">
        <v>176</v>
      </c>
      <c r="C1133" t="s">
        <v>265</v>
      </c>
      <c r="D1133" t="s">
        <v>10496</v>
      </c>
      <c r="E1133" t="s">
        <v>10497</v>
      </c>
      <c r="F1133" t="s">
        <v>10498</v>
      </c>
      <c r="G1133">
        <v>9</v>
      </c>
      <c r="H1133" s="72" t="s">
        <v>4887</v>
      </c>
      <c r="I1133" s="72" t="s">
        <v>182</v>
      </c>
      <c r="J1133" s="72" t="s">
        <v>183</v>
      </c>
      <c r="K1133" s="72" t="s">
        <v>4732</v>
      </c>
      <c r="L1133" s="72" t="s">
        <v>5288</v>
      </c>
      <c r="M1133" s="72" t="s">
        <v>5427</v>
      </c>
      <c r="N1133" s="72"/>
      <c r="O1133" s="72"/>
      <c r="P1133" s="72" t="s">
        <v>10499</v>
      </c>
      <c r="Q1133" s="72" t="s">
        <v>10500</v>
      </c>
      <c r="R1133" s="72" t="s">
        <v>4748</v>
      </c>
      <c r="S1133" s="72" t="s">
        <v>10501</v>
      </c>
      <c r="T1133" s="72" t="s">
        <v>10502</v>
      </c>
      <c r="U1133" s="72" t="s">
        <v>190</v>
      </c>
      <c r="V1133" s="72" t="s">
        <v>176</v>
      </c>
      <c r="W1133">
        <v>350</v>
      </c>
      <c r="X1133">
        <v>340</v>
      </c>
      <c r="Y1133">
        <v>10</v>
      </c>
      <c r="Z1133">
        <v>2070</v>
      </c>
      <c r="AA1133">
        <v>1700</v>
      </c>
      <c r="AB1133">
        <v>50</v>
      </c>
      <c r="AC1133" s="72" t="s">
        <v>191</v>
      </c>
      <c r="AD1133" s="72" t="s">
        <v>192</v>
      </c>
      <c r="AE1133" s="72" t="s">
        <v>176</v>
      </c>
      <c r="AF1133" s="81" t="str">
        <f t="shared" si="68"/>
        <v>Afridev Handpump</v>
      </c>
      <c r="AG1133" s="72" t="s">
        <v>193</v>
      </c>
      <c r="AH1133" s="72" t="s">
        <v>191</v>
      </c>
      <c r="AI1133" s="72" t="s">
        <v>16432</v>
      </c>
      <c r="AL1133" t="str">
        <f t="shared" si="69"/>
        <v>Protected</v>
      </c>
      <c r="AM1133">
        <v>2019</v>
      </c>
      <c r="AN1133" s="72" t="s">
        <v>191</v>
      </c>
      <c r="AQ1133" t="str">
        <f t="shared" si="70"/>
        <v xml:space="preserve">Normal </v>
      </c>
      <c r="AR1133" s="72" t="s">
        <v>194</v>
      </c>
      <c r="AU1133" s="72" t="s">
        <v>195</v>
      </c>
      <c r="AV1133" s="72" t="s">
        <v>194</v>
      </c>
      <c r="AY1133" s="72" t="s">
        <v>191</v>
      </c>
      <c r="AZ1133">
        <v>631</v>
      </c>
      <c r="BA1133" s="72" t="s">
        <v>93</v>
      </c>
      <c r="BB1133" s="72" t="s">
        <v>194</v>
      </c>
      <c r="BD1133" s="72" t="s">
        <v>191</v>
      </c>
      <c r="BE1133" s="73">
        <v>0.61</v>
      </c>
      <c r="BF1133" s="72" t="s">
        <v>191</v>
      </c>
      <c r="BG1133" s="72" t="s">
        <v>196</v>
      </c>
      <c r="BH1133" s="72" t="s">
        <v>176</v>
      </c>
      <c r="BI1133" s="81" t="str">
        <f t="shared" si="71"/>
        <v xml:space="preserve">Turbidity </v>
      </c>
      <c r="BJ1133" s="72" t="s">
        <v>191</v>
      </c>
      <c r="BN1133">
        <v>56</v>
      </c>
      <c r="BO1133">
        <v>24</v>
      </c>
      <c r="BP1133" s="72" t="s">
        <v>194</v>
      </c>
      <c r="BR1133" s="72" t="s">
        <v>194</v>
      </c>
      <c r="BT1133">
        <v>20</v>
      </c>
      <c r="BU1133">
        <v>2</v>
      </c>
      <c r="BV1133" s="72" t="s">
        <v>191</v>
      </c>
      <c r="BW1133" s="72" t="s">
        <v>197</v>
      </c>
      <c r="BX1133" t="s">
        <v>10503</v>
      </c>
    </row>
    <row r="1134" spans="1:76" x14ac:dyDescent="0.45">
      <c r="A1134" t="s">
        <v>10504</v>
      </c>
      <c r="B1134" t="s">
        <v>176</v>
      </c>
      <c r="C1134" t="s">
        <v>265</v>
      </c>
      <c r="D1134" t="s">
        <v>10505</v>
      </c>
      <c r="E1134" t="s">
        <v>10506</v>
      </c>
      <c r="F1134" t="s">
        <v>2991</v>
      </c>
      <c r="G1134">
        <v>9</v>
      </c>
      <c r="H1134" s="72" t="s">
        <v>4887</v>
      </c>
      <c r="I1134" s="72" t="s">
        <v>182</v>
      </c>
      <c r="J1134" s="72" t="s">
        <v>183</v>
      </c>
      <c r="K1134" s="72" t="s">
        <v>4732</v>
      </c>
      <c r="L1134" s="72" t="s">
        <v>5288</v>
      </c>
      <c r="M1134" s="72" t="s">
        <v>10507</v>
      </c>
      <c r="N1134" s="72"/>
      <c r="O1134" s="72"/>
      <c r="P1134" s="72" t="s">
        <v>10508</v>
      </c>
      <c r="Q1134" s="72" t="s">
        <v>10509</v>
      </c>
      <c r="R1134" s="72" t="s">
        <v>10510</v>
      </c>
      <c r="S1134" s="72" t="s">
        <v>10511</v>
      </c>
      <c r="T1134" s="72" t="s">
        <v>10507</v>
      </c>
      <c r="U1134" s="72" t="s">
        <v>226</v>
      </c>
      <c r="V1134" s="72" t="s">
        <v>176</v>
      </c>
      <c r="W1134">
        <v>154</v>
      </c>
      <c r="X1134">
        <v>154</v>
      </c>
      <c r="Y1134">
        <v>0</v>
      </c>
      <c r="Z1134">
        <v>770</v>
      </c>
      <c r="AA1134">
        <v>770</v>
      </c>
      <c r="AB1134">
        <v>0</v>
      </c>
      <c r="AC1134" s="72" t="s">
        <v>191</v>
      </c>
      <c r="AD1134" s="72" t="s">
        <v>192</v>
      </c>
      <c r="AE1134" s="72" t="s">
        <v>176</v>
      </c>
      <c r="AF1134" s="81" t="str">
        <f t="shared" si="68"/>
        <v>Afridev Handpump</v>
      </c>
      <c r="AG1134" s="72" t="s">
        <v>193</v>
      </c>
      <c r="AH1134" s="72" t="s">
        <v>191</v>
      </c>
      <c r="AI1134" s="72" t="s">
        <v>16432</v>
      </c>
      <c r="AL1134" t="str">
        <f t="shared" si="69"/>
        <v>Protected</v>
      </c>
      <c r="AM1134">
        <v>2013</v>
      </c>
      <c r="AN1134" s="72" t="s">
        <v>191</v>
      </c>
      <c r="AQ1134" t="str">
        <f t="shared" si="70"/>
        <v xml:space="preserve">Poor </v>
      </c>
      <c r="AR1134" s="72" t="s">
        <v>191</v>
      </c>
      <c r="AS1134">
        <v>3</v>
      </c>
      <c r="AT1134">
        <v>5</v>
      </c>
      <c r="AU1134" s="72" t="s">
        <v>195</v>
      </c>
      <c r="AV1134" s="72" t="s">
        <v>194</v>
      </c>
      <c r="AY1134" s="72" t="s">
        <v>191</v>
      </c>
      <c r="AZ1134">
        <v>634</v>
      </c>
      <c r="BA1134" s="72" t="s">
        <v>93</v>
      </c>
      <c r="BB1134" s="72" t="s">
        <v>194</v>
      </c>
      <c r="BD1134" s="72" t="s">
        <v>191</v>
      </c>
      <c r="BE1134" s="73">
        <v>0.25</v>
      </c>
      <c r="BF1134" s="72" t="s">
        <v>191</v>
      </c>
      <c r="BG1134" s="72" t="s">
        <v>196</v>
      </c>
      <c r="BH1134" s="72" t="s">
        <v>176</v>
      </c>
      <c r="BI1134" s="81" t="str">
        <f t="shared" si="71"/>
        <v xml:space="preserve">Turbidity </v>
      </c>
      <c r="BJ1134" s="72" t="s">
        <v>191</v>
      </c>
      <c r="BN1134">
        <v>71</v>
      </c>
      <c r="BO1134">
        <v>24</v>
      </c>
      <c r="BP1134" s="72" t="s">
        <v>194</v>
      </c>
      <c r="BR1134" s="72" t="s">
        <v>194</v>
      </c>
      <c r="BT1134">
        <v>20</v>
      </c>
      <c r="BU1134">
        <v>2</v>
      </c>
      <c r="BV1134" s="72" t="s">
        <v>191</v>
      </c>
      <c r="BW1134" s="72" t="s">
        <v>227</v>
      </c>
      <c r="BX1134" t="s">
        <v>10512</v>
      </c>
    </row>
    <row r="1135" spans="1:76" x14ac:dyDescent="0.45">
      <c r="A1135" t="s">
        <v>10513</v>
      </c>
      <c r="B1135" t="s">
        <v>176</v>
      </c>
      <c r="C1135" t="s">
        <v>265</v>
      </c>
      <c r="D1135" t="s">
        <v>10514</v>
      </c>
      <c r="E1135" t="s">
        <v>10515</v>
      </c>
      <c r="F1135" t="s">
        <v>3671</v>
      </c>
      <c r="G1135">
        <v>9</v>
      </c>
      <c r="H1135" s="72" t="s">
        <v>6316</v>
      </c>
      <c r="I1135" s="72" t="s">
        <v>182</v>
      </c>
      <c r="J1135" s="72" t="s">
        <v>183</v>
      </c>
      <c r="K1135" s="72" t="s">
        <v>4732</v>
      </c>
      <c r="L1135" s="72" t="s">
        <v>5288</v>
      </c>
      <c r="M1135" s="72" t="s">
        <v>10516</v>
      </c>
      <c r="N1135" s="72"/>
      <c r="O1135" s="72"/>
      <c r="P1135" s="72" t="s">
        <v>10517</v>
      </c>
      <c r="Q1135" s="72" t="s">
        <v>10518</v>
      </c>
      <c r="R1135" s="72" t="s">
        <v>1278</v>
      </c>
      <c r="S1135" s="72" t="s">
        <v>10519</v>
      </c>
      <c r="T1135" s="72" t="s">
        <v>10520</v>
      </c>
      <c r="U1135" s="72" t="s">
        <v>251</v>
      </c>
      <c r="V1135" s="72" t="s">
        <v>176</v>
      </c>
      <c r="W1135">
        <v>115</v>
      </c>
      <c r="X1135">
        <v>115</v>
      </c>
      <c r="Y1135">
        <v>0</v>
      </c>
      <c r="Z1135">
        <v>600</v>
      </c>
      <c r="AA1135">
        <v>575</v>
      </c>
      <c r="AB1135">
        <v>0</v>
      </c>
      <c r="AC1135" s="72" t="s">
        <v>191</v>
      </c>
      <c r="AD1135" s="72" t="s">
        <v>192</v>
      </c>
      <c r="AE1135" s="72" t="s">
        <v>176</v>
      </c>
      <c r="AF1135" s="81" t="str">
        <f t="shared" si="68"/>
        <v>Afridev Handpump</v>
      </c>
      <c r="AG1135" s="72" t="s">
        <v>193</v>
      </c>
      <c r="AH1135" s="72" t="s">
        <v>191</v>
      </c>
      <c r="AI1135" s="72" t="s">
        <v>16432</v>
      </c>
      <c r="AL1135" t="str">
        <f t="shared" si="69"/>
        <v>Protected</v>
      </c>
      <c r="AM1135">
        <v>2010</v>
      </c>
      <c r="AN1135" s="72" t="s">
        <v>191</v>
      </c>
      <c r="AQ1135" t="str">
        <f t="shared" si="70"/>
        <v xml:space="preserve">Normal </v>
      </c>
      <c r="AR1135" s="72" t="s">
        <v>194</v>
      </c>
      <c r="AU1135" s="72" t="s">
        <v>195</v>
      </c>
      <c r="AV1135" s="72" t="s">
        <v>194</v>
      </c>
      <c r="AY1135" s="72" t="s">
        <v>191</v>
      </c>
      <c r="AZ1135">
        <v>641</v>
      </c>
      <c r="BA1135" s="72" t="s">
        <v>93</v>
      </c>
      <c r="BB1135" s="72" t="s">
        <v>194</v>
      </c>
      <c r="BD1135" s="72" t="s">
        <v>191</v>
      </c>
      <c r="BE1135" s="73">
        <v>0.32</v>
      </c>
      <c r="BF1135" s="72" t="s">
        <v>191</v>
      </c>
      <c r="BG1135" s="72" t="s">
        <v>196</v>
      </c>
      <c r="BH1135" s="72" t="s">
        <v>176</v>
      </c>
      <c r="BI1135" s="81" t="str">
        <f t="shared" si="71"/>
        <v xml:space="preserve">Turbidity </v>
      </c>
      <c r="BJ1135" s="72" t="s">
        <v>191</v>
      </c>
      <c r="BN1135">
        <v>64</v>
      </c>
      <c r="BO1135">
        <v>24</v>
      </c>
      <c r="BP1135" s="72" t="s">
        <v>194</v>
      </c>
      <c r="BR1135" s="72" t="s">
        <v>194</v>
      </c>
      <c r="BT1135">
        <v>20</v>
      </c>
      <c r="BU1135">
        <v>2</v>
      </c>
      <c r="BV1135" s="72" t="s">
        <v>191</v>
      </c>
      <c r="BW1135" s="72" t="s">
        <v>197</v>
      </c>
      <c r="BX1135" t="s">
        <v>10521</v>
      </c>
    </row>
    <row r="1136" spans="1:76" x14ac:dyDescent="0.45">
      <c r="A1136" t="s">
        <v>10522</v>
      </c>
      <c r="B1136" t="s">
        <v>176</v>
      </c>
      <c r="C1136" t="s">
        <v>265</v>
      </c>
      <c r="D1136" t="s">
        <v>10523</v>
      </c>
      <c r="E1136" t="s">
        <v>10524</v>
      </c>
      <c r="F1136" t="s">
        <v>10525</v>
      </c>
      <c r="G1136">
        <v>9</v>
      </c>
      <c r="H1136" s="72" t="s">
        <v>6316</v>
      </c>
      <c r="I1136" s="72" t="s">
        <v>182</v>
      </c>
      <c r="J1136" s="72" t="s">
        <v>183</v>
      </c>
      <c r="K1136" s="72" t="s">
        <v>4732</v>
      </c>
      <c r="L1136" s="72" t="s">
        <v>5288</v>
      </c>
      <c r="M1136" s="72" t="s">
        <v>10516</v>
      </c>
      <c r="N1136" s="72"/>
      <c r="O1136" s="72"/>
      <c r="P1136" s="72" t="s">
        <v>10526</v>
      </c>
      <c r="Q1136" s="72" t="s">
        <v>10527</v>
      </c>
      <c r="R1136" s="72" t="s">
        <v>10397</v>
      </c>
      <c r="S1136" s="72" t="s">
        <v>10528</v>
      </c>
      <c r="T1136" s="72" t="s">
        <v>10529</v>
      </c>
      <c r="U1136" s="72" t="s">
        <v>251</v>
      </c>
      <c r="V1136" s="72" t="s">
        <v>176</v>
      </c>
      <c r="W1136">
        <v>115</v>
      </c>
      <c r="X1136">
        <v>115</v>
      </c>
      <c r="Y1136">
        <v>0</v>
      </c>
      <c r="Z1136">
        <v>1015</v>
      </c>
      <c r="AA1136">
        <v>525</v>
      </c>
      <c r="AB1136">
        <v>0</v>
      </c>
      <c r="AC1136" s="72" t="s">
        <v>191</v>
      </c>
      <c r="AD1136" s="72" t="s">
        <v>192</v>
      </c>
      <c r="AE1136" s="72" t="s">
        <v>176</v>
      </c>
      <c r="AF1136" s="81" t="str">
        <f t="shared" si="68"/>
        <v>Afridev Handpump</v>
      </c>
      <c r="AG1136" s="72" t="s">
        <v>193</v>
      </c>
      <c r="AH1136" s="72" t="s">
        <v>191</v>
      </c>
      <c r="AI1136" s="72" t="s">
        <v>16432</v>
      </c>
      <c r="AL1136" t="str">
        <f t="shared" si="69"/>
        <v>Protected</v>
      </c>
      <c r="AM1136">
        <v>2000</v>
      </c>
      <c r="AN1136" s="72" t="s">
        <v>191</v>
      </c>
      <c r="AQ1136" t="str">
        <f t="shared" si="70"/>
        <v xml:space="preserve">Normal </v>
      </c>
      <c r="AR1136" s="72" t="s">
        <v>191</v>
      </c>
      <c r="AS1136">
        <v>1</v>
      </c>
      <c r="AT1136">
        <v>7</v>
      </c>
      <c r="AU1136" s="72" t="s">
        <v>195</v>
      </c>
      <c r="AV1136" s="72" t="s">
        <v>194</v>
      </c>
      <c r="AY1136" s="72" t="s">
        <v>191</v>
      </c>
      <c r="AZ1136">
        <v>640</v>
      </c>
      <c r="BA1136" s="72" t="s">
        <v>93</v>
      </c>
      <c r="BB1136" s="72" t="s">
        <v>194</v>
      </c>
      <c r="BD1136" s="72" t="s">
        <v>191</v>
      </c>
      <c r="BE1136" s="73">
        <v>0.48</v>
      </c>
      <c r="BF1136" s="72" t="s">
        <v>191</v>
      </c>
      <c r="BG1136" s="72" t="s">
        <v>196</v>
      </c>
      <c r="BH1136" s="72" t="s">
        <v>176</v>
      </c>
      <c r="BI1136" s="81" t="str">
        <f t="shared" si="71"/>
        <v xml:space="preserve">Turbidity </v>
      </c>
      <c r="BJ1136" s="72" t="s">
        <v>191</v>
      </c>
      <c r="BN1136">
        <v>92</v>
      </c>
      <c r="BO1136">
        <v>24</v>
      </c>
      <c r="BP1136" s="72" t="s">
        <v>194</v>
      </c>
      <c r="BR1136" s="72" t="s">
        <v>194</v>
      </c>
      <c r="BT1136">
        <v>20</v>
      </c>
      <c r="BU1136">
        <v>2</v>
      </c>
      <c r="BV1136" s="72" t="s">
        <v>191</v>
      </c>
      <c r="BW1136" s="72" t="s">
        <v>197</v>
      </c>
      <c r="BX1136" t="s">
        <v>10530</v>
      </c>
    </row>
    <row r="1137" spans="1:76" x14ac:dyDescent="0.45">
      <c r="A1137" t="s">
        <v>10531</v>
      </c>
      <c r="B1137" t="s">
        <v>176</v>
      </c>
      <c r="C1137" t="s">
        <v>265</v>
      </c>
      <c r="D1137" t="s">
        <v>10532</v>
      </c>
      <c r="E1137" t="s">
        <v>10533</v>
      </c>
      <c r="F1137" t="s">
        <v>10534</v>
      </c>
      <c r="G1137">
        <v>9</v>
      </c>
      <c r="H1137" s="72" t="s">
        <v>6316</v>
      </c>
      <c r="I1137" s="72" t="s">
        <v>182</v>
      </c>
      <c r="J1137" s="72" t="s">
        <v>183</v>
      </c>
      <c r="K1137" s="72" t="s">
        <v>4732</v>
      </c>
      <c r="L1137" s="72" t="s">
        <v>5288</v>
      </c>
      <c r="M1137" s="72" t="s">
        <v>10385</v>
      </c>
      <c r="N1137" s="72"/>
      <c r="O1137" s="72"/>
      <c r="P1137" s="72" t="s">
        <v>10535</v>
      </c>
      <c r="Q1137" s="72" t="s">
        <v>10536</v>
      </c>
      <c r="R1137" s="72" t="s">
        <v>3071</v>
      </c>
      <c r="S1137" s="72" t="s">
        <v>10537</v>
      </c>
      <c r="T1137" s="72" t="s">
        <v>10538</v>
      </c>
      <c r="U1137" s="72" t="s">
        <v>251</v>
      </c>
      <c r="V1137" s="72" t="s">
        <v>176</v>
      </c>
      <c r="W1137">
        <v>150</v>
      </c>
      <c r="X1137">
        <v>150</v>
      </c>
      <c r="Y1137">
        <v>0</v>
      </c>
      <c r="Z1137">
        <v>600</v>
      </c>
      <c r="AA1137">
        <v>750</v>
      </c>
      <c r="AB1137">
        <v>0</v>
      </c>
      <c r="AC1137" s="72" t="s">
        <v>191</v>
      </c>
      <c r="AD1137" s="72" t="s">
        <v>192</v>
      </c>
      <c r="AE1137" s="72" t="s">
        <v>176</v>
      </c>
      <c r="AF1137" s="81" t="str">
        <f t="shared" si="68"/>
        <v>Afridev Handpump</v>
      </c>
      <c r="AG1137" s="72" t="s">
        <v>193</v>
      </c>
      <c r="AH1137" s="72" t="s">
        <v>191</v>
      </c>
      <c r="AI1137" s="72" t="s">
        <v>16432</v>
      </c>
      <c r="AL1137" t="str">
        <f t="shared" si="69"/>
        <v>Protected</v>
      </c>
      <c r="AM1137">
        <v>2000</v>
      </c>
      <c r="AN1137" s="72" t="s">
        <v>191</v>
      </c>
      <c r="AQ1137" t="str">
        <f t="shared" si="70"/>
        <v xml:space="preserve">Normal </v>
      </c>
      <c r="AR1137" s="72" t="s">
        <v>191</v>
      </c>
      <c r="AS1137">
        <v>1</v>
      </c>
      <c r="AT1137">
        <v>240</v>
      </c>
      <c r="AU1137" s="72" t="s">
        <v>195</v>
      </c>
      <c r="AV1137" s="72" t="s">
        <v>194</v>
      </c>
      <c r="AY1137" s="72" t="s">
        <v>191</v>
      </c>
      <c r="AZ1137">
        <v>639</v>
      </c>
      <c r="BA1137" s="72" t="s">
        <v>93</v>
      </c>
      <c r="BB1137" s="72" t="s">
        <v>194</v>
      </c>
      <c r="BD1137" s="72" t="s">
        <v>191</v>
      </c>
      <c r="BE1137" s="73">
        <v>0.28999999999999998</v>
      </c>
      <c r="BF1137" s="72" t="s">
        <v>191</v>
      </c>
      <c r="BG1137" s="72" t="s">
        <v>196</v>
      </c>
      <c r="BH1137" s="72" t="s">
        <v>176</v>
      </c>
      <c r="BI1137" s="81" t="str">
        <f t="shared" si="71"/>
        <v xml:space="preserve">Turbidity </v>
      </c>
      <c r="BJ1137" s="72" t="s">
        <v>191</v>
      </c>
      <c r="BN1137">
        <v>51</v>
      </c>
      <c r="BO1137">
        <v>24</v>
      </c>
      <c r="BP1137" s="72" t="s">
        <v>194</v>
      </c>
      <c r="BR1137" s="72" t="s">
        <v>194</v>
      </c>
      <c r="BT1137">
        <v>20</v>
      </c>
      <c r="BU1137">
        <v>2</v>
      </c>
      <c r="BV1137" s="72" t="s">
        <v>191</v>
      </c>
      <c r="BW1137" s="72" t="s">
        <v>197</v>
      </c>
      <c r="BX1137" t="s">
        <v>10539</v>
      </c>
    </row>
    <row r="1138" spans="1:76" x14ac:dyDescent="0.45">
      <c r="A1138" t="s">
        <v>10540</v>
      </c>
      <c r="B1138" t="s">
        <v>176</v>
      </c>
      <c r="C1138" t="s">
        <v>216</v>
      </c>
      <c r="D1138" t="s">
        <v>10541</v>
      </c>
      <c r="E1138" t="s">
        <v>10542</v>
      </c>
      <c r="F1138" t="s">
        <v>9918</v>
      </c>
      <c r="G1138">
        <v>9</v>
      </c>
      <c r="H1138" s="72" t="s">
        <v>10543</v>
      </c>
      <c r="I1138" s="72" t="s">
        <v>182</v>
      </c>
      <c r="J1138" s="72" t="s">
        <v>183</v>
      </c>
      <c r="K1138" s="72" t="s">
        <v>825</v>
      </c>
      <c r="L1138" s="72" t="s">
        <v>10084</v>
      </c>
      <c r="M1138" s="72" t="s">
        <v>10285</v>
      </c>
      <c r="N1138" s="72"/>
      <c r="O1138" s="72"/>
      <c r="P1138" s="72" t="s">
        <v>10544</v>
      </c>
      <c r="Q1138" s="72" t="s">
        <v>10545</v>
      </c>
      <c r="R1138" s="72" t="s">
        <v>10546</v>
      </c>
      <c r="S1138" s="72" t="s">
        <v>10547</v>
      </c>
      <c r="T1138" s="72" t="s">
        <v>10548</v>
      </c>
      <c r="U1138" s="72" t="s">
        <v>251</v>
      </c>
      <c r="V1138" s="72" t="s">
        <v>176</v>
      </c>
      <c r="W1138">
        <v>191</v>
      </c>
      <c r="X1138">
        <v>141</v>
      </c>
      <c r="Y1138">
        <v>50</v>
      </c>
      <c r="Z1138">
        <v>750</v>
      </c>
      <c r="AA1138">
        <v>750</v>
      </c>
      <c r="AB1138">
        <v>230</v>
      </c>
      <c r="AC1138" s="72" t="s">
        <v>191</v>
      </c>
      <c r="AD1138" s="72" t="s">
        <v>192</v>
      </c>
      <c r="AE1138" s="72" t="s">
        <v>176</v>
      </c>
      <c r="AF1138" s="81" t="str">
        <f t="shared" si="68"/>
        <v>Afridev Handpump</v>
      </c>
      <c r="AG1138" s="72" t="s">
        <v>193</v>
      </c>
      <c r="AH1138" s="72" t="s">
        <v>191</v>
      </c>
      <c r="AI1138" s="72" t="s">
        <v>16432</v>
      </c>
      <c r="AL1138" t="str">
        <f t="shared" si="69"/>
        <v>Protected</v>
      </c>
      <c r="AM1138">
        <v>1998</v>
      </c>
      <c r="AN1138" s="72" t="s">
        <v>191</v>
      </c>
      <c r="AQ1138" t="str">
        <f t="shared" si="70"/>
        <v xml:space="preserve">Poor </v>
      </c>
      <c r="AR1138" s="72" t="s">
        <v>191</v>
      </c>
      <c r="AS1138">
        <v>4</v>
      </c>
      <c r="AT1138">
        <v>7</v>
      </c>
      <c r="AU1138" s="72" t="s">
        <v>195</v>
      </c>
      <c r="AV1138" s="72" t="s">
        <v>194</v>
      </c>
      <c r="AY1138" s="72" t="s">
        <v>191</v>
      </c>
      <c r="AZ1138">
        <v>979</v>
      </c>
      <c r="BA1138" s="72" t="s">
        <v>93</v>
      </c>
      <c r="BB1138" s="72" t="s">
        <v>194</v>
      </c>
      <c r="BD1138" s="72" t="s">
        <v>191</v>
      </c>
      <c r="BE1138" s="73">
        <v>0.04</v>
      </c>
      <c r="BF1138" s="72" t="s">
        <v>191</v>
      </c>
      <c r="BG1138" s="72" t="s">
        <v>196</v>
      </c>
      <c r="BH1138" s="72" t="s">
        <v>176</v>
      </c>
      <c r="BI1138" s="81" t="str">
        <f t="shared" si="71"/>
        <v xml:space="preserve">Turbidity </v>
      </c>
      <c r="BJ1138" s="72" t="s">
        <v>191</v>
      </c>
      <c r="BN1138">
        <v>60</v>
      </c>
      <c r="BO1138">
        <v>24</v>
      </c>
      <c r="BP1138" s="72" t="s">
        <v>194</v>
      </c>
      <c r="BR1138" s="72" t="s">
        <v>194</v>
      </c>
      <c r="BT1138">
        <v>20</v>
      </c>
      <c r="BU1138">
        <v>6</v>
      </c>
      <c r="BV1138" s="72" t="s">
        <v>191</v>
      </c>
      <c r="BW1138" s="72" t="s">
        <v>227</v>
      </c>
      <c r="BX1138" t="s">
        <v>10549</v>
      </c>
    </row>
    <row r="1139" spans="1:76" x14ac:dyDescent="0.45">
      <c r="A1139" t="s">
        <v>10550</v>
      </c>
      <c r="B1139" t="s">
        <v>176</v>
      </c>
      <c r="C1139" t="s">
        <v>216</v>
      </c>
      <c r="D1139" t="s">
        <v>10551</v>
      </c>
      <c r="E1139" t="s">
        <v>10552</v>
      </c>
      <c r="F1139" t="s">
        <v>4820</v>
      </c>
      <c r="G1139">
        <v>9</v>
      </c>
      <c r="H1139" s="72" t="s">
        <v>10543</v>
      </c>
      <c r="I1139" s="72" t="s">
        <v>182</v>
      </c>
      <c r="J1139" s="72" t="s">
        <v>183</v>
      </c>
      <c r="K1139" s="72" t="s">
        <v>825</v>
      </c>
      <c r="L1139" s="72" t="s">
        <v>10084</v>
      </c>
      <c r="M1139" s="72" t="s">
        <v>10553</v>
      </c>
      <c r="N1139" s="72"/>
      <c r="O1139" s="72"/>
      <c r="P1139" s="72" t="s">
        <v>10554</v>
      </c>
      <c r="Q1139" s="72" t="s">
        <v>10555</v>
      </c>
      <c r="R1139" s="72" t="s">
        <v>9240</v>
      </c>
      <c r="S1139" s="72" t="s">
        <v>10556</v>
      </c>
      <c r="T1139" s="72" t="s">
        <v>10557</v>
      </c>
      <c r="U1139" s="72" t="s">
        <v>176</v>
      </c>
      <c r="V1139" s="72"/>
      <c r="W1139">
        <v>130</v>
      </c>
      <c r="X1139">
        <v>80</v>
      </c>
      <c r="Y1139">
        <v>50</v>
      </c>
      <c r="Z1139">
        <v>230</v>
      </c>
      <c r="AA1139">
        <v>400</v>
      </c>
      <c r="AB1139">
        <v>230</v>
      </c>
      <c r="AC1139" s="72" t="s">
        <v>194</v>
      </c>
      <c r="AF1139" s="81" t="str">
        <f t="shared" si="68"/>
        <v/>
      </c>
      <c r="AJ1139" s="72" t="s">
        <v>424</v>
      </c>
      <c r="AK1139" s="72" t="s">
        <v>176</v>
      </c>
      <c r="AL1139" t="str">
        <f t="shared" si="69"/>
        <v>Unprotected Spring</v>
      </c>
      <c r="AQ1139" t="str">
        <f t="shared" si="70"/>
        <v xml:space="preserve"> </v>
      </c>
      <c r="BE1139"/>
      <c r="BI1139" s="81" t="str">
        <f t="shared" si="71"/>
        <v xml:space="preserve"> </v>
      </c>
      <c r="BX1139" t="s">
        <v>10558</v>
      </c>
    </row>
    <row r="1140" spans="1:76" x14ac:dyDescent="0.45">
      <c r="A1140" t="s">
        <v>10559</v>
      </c>
      <c r="B1140" t="s">
        <v>176</v>
      </c>
      <c r="C1140" t="s">
        <v>216</v>
      </c>
      <c r="D1140" t="s">
        <v>10560</v>
      </c>
      <c r="E1140" t="s">
        <v>10561</v>
      </c>
      <c r="F1140" t="s">
        <v>3132</v>
      </c>
      <c r="G1140">
        <v>9</v>
      </c>
      <c r="H1140" s="72" t="s">
        <v>10543</v>
      </c>
      <c r="I1140" s="72" t="s">
        <v>182</v>
      </c>
      <c r="J1140" s="72" t="s">
        <v>183</v>
      </c>
      <c r="K1140" s="72" t="s">
        <v>825</v>
      </c>
      <c r="L1140" s="72" t="s">
        <v>10084</v>
      </c>
      <c r="M1140" s="72" t="s">
        <v>10562</v>
      </c>
      <c r="N1140" s="72"/>
      <c r="O1140" s="72"/>
      <c r="P1140" s="72" t="s">
        <v>10563</v>
      </c>
      <c r="Q1140" s="72" t="s">
        <v>10564</v>
      </c>
      <c r="R1140" s="72" t="s">
        <v>10565</v>
      </c>
      <c r="S1140" s="72" t="s">
        <v>10566</v>
      </c>
      <c r="T1140" s="72" t="s">
        <v>10567</v>
      </c>
      <c r="U1140" s="72" t="s">
        <v>251</v>
      </c>
      <c r="V1140" s="72" t="s">
        <v>176</v>
      </c>
      <c r="W1140">
        <v>300</v>
      </c>
      <c r="X1140">
        <v>300</v>
      </c>
      <c r="Y1140">
        <v>0</v>
      </c>
      <c r="Z1140">
        <v>1000</v>
      </c>
      <c r="AA1140">
        <v>1500</v>
      </c>
      <c r="AB1140">
        <v>0</v>
      </c>
      <c r="AC1140" s="72" t="s">
        <v>191</v>
      </c>
      <c r="AD1140" s="72" t="s">
        <v>192</v>
      </c>
      <c r="AE1140" s="72" t="s">
        <v>176</v>
      </c>
      <c r="AF1140" s="81" t="str">
        <f t="shared" si="68"/>
        <v>Afridev Handpump</v>
      </c>
      <c r="AG1140" s="72" t="s">
        <v>193</v>
      </c>
      <c r="AH1140" s="72" t="s">
        <v>191</v>
      </c>
      <c r="AI1140" s="72" t="s">
        <v>16432</v>
      </c>
      <c r="AL1140" t="str">
        <f t="shared" si="69"/>
        <v>Protected</v>
      </c>
      <c r="AM1140">
        <v>1988</v>
      </c>
      <c r="AN1140" s="72" t="s">
        <v>194</v>
      </c>
      <c r="AO1140" s="72" t="s">
        <v>549</v>
      </c>
      <c r="AP1140" s="72" t="s">
        <v>176</v>
      </c>
      <c r="AQ1140" t="str">
        <f t="shared" si="70"/>
        <v>Does not function Non functioning water point</v>
      </c>
      <c r="AR1140" s="72" t="s">
        <v>191</v>
      </c>
      <c r="AS1140">
        <v>7</v>
      </c>
      <c r="AT1140">
        <v>2</v>
      </c>
      <c r="AU1140" s="72" t="s">
        <v>194</v>
      </c>
      <c r="AV1140" s="72" t="s">
        <v>194</v>
      </c>
      <c r="AY1140" s="72" t="s">
        <v>194</v>
      </c>
      <c r="BB1140" s="72" t="s">
        <v>194</v>
      </c>
      <c r="BD1140" s="72" t="s">
        <v>194</v>
      </c>
      <c r="BE1140"/>
      <c r="BF1140" s="72" t="s">
        <v>194</v>
      </c>
      <c r="BG1140" s="80" t="s">
        <v>196</v>
      </c>
      <c r="BI1140" s="81" t="str">
        <f t="shared" si="71"/>
        <v xml:space="preserve">Turbidity </v>
      </c>
      <c r="BN1140">
        <v>0</v>
      </c>
      <c r="BO1140">
        <v>0</v>
      </c>
      <c r="BP1140" s="72" t="s">
        <v>194</v>
      </c>
      <c r="BR1140" s="72" t="s">
        <v>194</v>
      </c>
      <c r="BT1140">
        <v>0</v>
      </c>
      <c r="BU1140">
        <v>0</v>
      </c>
      <c r="BV1140" s="72" t="s">
        <v>194</v>
      </c>
      <c r="BW1140" s="72" t="s">
        <v>550</v>
      </c>
      <c r="BX1140" t="s">
        <v>10568</v>
      </c>
    </row>
    <row r="1141" spans="1:76" x14ac:dyDescent="0.45">
      <c r="A1141" t="s">
        <v>10569</v>
      </c>
      <c r="B1141" t="s">
        <v>176</v>
      </c>
      <c r="C1141" t="s">
        <v>216</v>
      </c>
      <c r="D1141" t="s">
        <v>10570</v>
      </c>
      <c r="E1141" t="s">
        <v>10571</v>
      </c>
      <c r="F1141" t="s">
        <v>2135</v>
      </c>
      <c r="G1141">
        <v>9</v>
      </c>
      <c r="H1141" s="72" t="s">
        <v>10543</v>
      </c>
      <c r="I1141" s="72" t="s">
        <v>182</v>
      </c>
      <c r="J1141" s="72" t="s">
        <v>183</v>
      </c>
      <c r="K1141" s="72" t="s">
        <v>825</v>
      </c>
      <c r="L1141" s="72" t="s">
        <v>10084</v>
      </c>
      <c r="M1141" s="72" t="s">
        <v>10553</v>
      </c>
      <c r="N1141" s="72"/>
      <c r="O1141" s="72"/>
      <c r="P1141" s="72" t="s">
        <v>10572</v>
      </c>
      <c r="Q1141" s="72" t="s">
        <v>10573</v>
      </c>
      <c r="R1141" s="72" t="s">
        <v>10574</v>
      </c>
      <c r="S1141" s="72" t="s">
        <v>10575</v>
      </c>
      <c r="T1141" s="72" t="s">
        <v>10553</v>
      </c>
      <c r="U1141" s="72" t="s">
        <v>251</v>
      </c>
      <c r="V1141" s="72" t="s">
        <v>176</v>
      </c>
      <c r="W1141">
        <v>130</v>
      </c>
      <c r="X1141">
        <v>80</v>
      </c>
      <c r="Y1141">
        <v>50</v>
      </c>
      <c r="Z1141">
        <v>500</v>
      </c>
      <c r="AA1141">
        <v>500</v>
      </c>
      <c r="AB1141">
        <v>230</v>
      </c>
      <c r="AC1141" s="72" t="s">
        <v>191</v>
      </c>
      <c r="AD1141" s="72" t="s">
        <v>192</v>
      </c>
      <c r="AE1141" s="72" t="s">
        <v>176</v>
      </c>
      <c r="AF1141" s="81" t="str">
        <f t="shared" si="68"/>
        <v>Afridev Handpump</v>
      </c>
      <c r="AG1141" s="72" t="s">
        <v>193</v>
      </c>
      <c r="AH1141" s="72" t="s">
        <v>191</v>
      </c>
      <c r="AI1141" s="72" t="s">
        <v>16432</v>
      </c>
      <c r="AL1141" t="str">
        <f t="shared" si="69"/>
        <v>Protected</v>
      </c>
      <c r="AM1141">
        <v>1998</v>
      </c>
      <c r="AN1141" s="72" t="s">
        <v>194</v>
      </c>
      <c r="AO1141" s="72" t="s">
        <v>549</v>
      </c>
      <c r="AP1141" s="72" t="s">
        <v>176</v>
      </c>
      <c r="AQ1141" t="str">
        <f t="shared" si="70"/>
        <v>Does not function Non functioning water point</v>
      </c>
      <c r="AR1141" s="72" t="s">
        <v>194</v>
      </c>
      <c r="AU1141" s="72" t="s">
        <v>194</v>
      </c>
      <c r="AV1141" s="72" t="s">
        <v>194</v>
      </c>
      <c r="AY1141" s="72" t="s">
        <v>194</v>
      </c>
      <c r="BB1141" s="72" t="s">
        <v>194</v>
      </c>
      <c r="BD1141" s="72" t="s">
        <v>194</v>
      </c>
      <c r="BE1141"/>
      <c r="BF1141" s="72" t="s">
        <v>194</v>
      </c>
      <c r="BG1141" s="80" t="s">
        <v>196</v>
      </c>
      <c r="BI1141" s="81" t="str">
        <f t="shared" si="71"/>
        <v xml:space="preserve">Turbidity </v>
      </c>
      <c r="BN1141">
        <v>0</v>
      </c>
      <c r="BO1141">
        <v>0</v>
      </c>
      <c r="BP1141" s="72" t="s">
        <v>194</v>
      </c>
      <c r="BR1141" s="72" t="s">
        <v>194</v>
      </c>
      <c r="BT1141">
        <v>0</v>
      </c>
      <c r="BU1141">
        <v>0</v>
      </c>
      <c r="BV1141" s="72" t="s">
        <v>194</v>
      </c>
      <c r="BW1141" s="72" t="s">
        <v>550</v>
      </c>
      <c r="BX1141" t="s">
        <v>10576</v>
      </c>
    </row>
    <row r="1142" spans="1:76" x14ac:dyDescent="0.45">
      <c r="A1142" t="s">
        <v>10577</v>
      </c>
      <c r="B1142" t="s">
        <v>176</v>
      </c>
      <c r="C1142" t="s">
        <v>339</v>
      </c>
      <c r="D1142" t="s">
        <v>10578</v>
      </c>
      <c r="E1142" t="s">
        <v>10579</v>
      </c>
      <c r="F1142" t="s">
        <v>7437</v>
      </c>
      <c r="G1142">
        <v>9</v>
      </c>
      <c r="H1142" s="72" t="s">
        <v>10543</v>
      </c>
      <c r="I1142" s="72" t="s">
        <v>182</v>
      </c>
      <c r="J1142" s="72" t="s">
        <v>183</v>
      </c>
      <c r="K1142" s="72" t="s">
        <v>4732</v>
      </c>
      <c r="L1142" s="72" t="s">
        <v>9900</v>
      </c>
      <c r="M1142" s="72" t="s">
        <v>10580</v>
      </c>
      <c r="N1142" s="72"/>
      <c r="O1142" s="72"/>
      <c r="P1142" s="72" t="s">
        <v>10581</v>
      </c>
      <c r="Q1142" s="72" t="s">
        <v>10582</v>
      </c>
      <c r="R1142" s="72" t="s">
        <v>1510</v>
      </c>
      <c r="S1142" s="72" t="s">
        <v>10583</v>
      </c>
      <c r="T1142" s="72" t="s">
        <v>10584</v>
      </c>
      <c r="U1142" s="72" t="s">
        <v>251</v>
      </c>
      <c r="V1142" s="72" t="s">
        <v>176</v>
      </c>
      <c r="W1142">
        <v>71</v>
      </c>
      <c r="X1142">
        <v>71</v>
      </c>
      <c r="Y1142">
        <v>0</v>
      </c>
      <c r="Z1142">
        <v>355</v>
      </c>
      <c r="AA1142">
        <v>355</v>
      </c>
      <c r="AB1142">
        <v>0</v>
      </c>
      <c r="AC1142" s="72" t="s">
        <v>191</v>
      </c>
      <c r="AD1142" s="72" t="s">
        <v>192</v>
      </c>
      <c r="AE1142" s="72" t="s">
        <v>176</v>
      </c>
      <c r="AF1142" s="81" t="str">
        <f t="shared" si="68"/>
        <v>Afridev Handpump</v>
      </c>
      <c r="AG1142" s="72" t="s">
        <v>193</v>
      </c>
      <c r="AH1142" s="72" t="s">
        <v>191</v>
      </c>
      <c r="AI1142" s="72" t="s">
        <v>16432</v>
      </c>
      <c r="AL1142" t="str">
        <f t="shared" si="69"/>
        <v>Protected</v>
      </c>
      <c r="AM1142">
        <v>2001</v>
      </c>
      <c r="AN1142" s="72" t="s">
        <v>191</v>
      </c>
      <c r="AQ1142" t="str">
        <f t="shared" si="70"/>
        <v xml:space="preserve">Normal </v>
      </c>
      <c r="AR1142" s="72" t="s">
        <v>194</v>
      </c>
      <c r="AU1142" s="72" t="s">
        <v>195</v>
      </c>
      <c r="AV1142" s="72" t="s">
        <v>194</v>
      </c>
      <c r="AY1142" s="72" t="s">
        <v>191</v>
      </c>
      <c r="AZ1142">
        <v>1477</v>
      </c>
      <c r="BA1142" s="72" t="s">
        <v>93</v>
      </c>
      <c r="BB1142" s="72" t="s">
        <v>194</v>
      </c>
      <c r="BD1142" s="72" t="s">
        <v>191</v>
      </c>
      <c r="BE1142" s="73">
        <v>0.45</v>
      </c>
      <c r="BF1142" s="72" t="s">
        <v>191</v>
      </c>
      <c r="BG1142" s="72" t="s">
        <v>196</v>
      </c>
      <c r="BH1142" s="72" t="s">
        <v>176</v>
      </c>
      <c r="BI1142" s="81" t="str">
        <f t="shared" si="71"/>
        <v xml:space="preserve">Turbidity </v>
      </c>
      <c r="BJ1142" s="72" t="s">
        <v>191</v>
      </c>
      <c r="BN1142">
        <v>75</v>
      </c>
      <c r="BO1142">
        <v>24</v>
      </c>
      <c r="BP1142" s="72" t="s">
        <v>194</v>
      </c>
      <c r="BR1142" s="72" t="s">
        <v>194</v>
      </c>
      <c r="BT1142">
        <v>40</v>
      </c>
      <c r="BU1142">
        <v>4</v>
      </c>
      <c r="BV1142" s="72" t="s">
        <v>191</v>
      </c>
      <c r="BW1142" s="72" t="s">
        <v>197</v>
      </c>
      <c r="BX1142" t="s">
        <v>10585</v>
      </c>
    </row>
    <row r="1143" spans="1:76" x14ac:dyDescent="0.45">
      <c r="A1143" t="s">
        <v>10586</v>
      </c>
      <c r="B1143" t="s">
        <v>176</v>
      </c>
      <c r="C1143" t="s">
        <v>339</v>
      </c>
      <c r="D1143" t="s">
        <v>10587</v>
      </c>
      <c r="E1143" t="s">
        <v>10588</v>
      </c>
      <c r="F1143" t="s">
        <v>2443</v>
      </c>
      <c r="G1143">
        <v>9</v>
      </c>
      <c r="H1143" s="72" t="s">
        <v>10543</v>
      </c>
      <c r="I1143" s="72" t="s">
        <v>182</v>
      </c>
      <c r="J1143" s="72" t="s">
        <v>183</v>
      </c>
      <c r="K1143" s="72" t="s">
        <v>4732</v>
      </c>
      <c r="L1143" s="72" t="s">
        <v>9900</v>
      </c>
      <c r="M1143" s="72" t="s">
        <v>10580</v>
      </c>
      <c r="N1143" s="72"/>
      <c r="O1143" s="72"/>
      <c r="P1143" s="72" t="s">
        <v>10589</v>
      </c>
      <c r="Q1143" s="72" t="s">
        <v>10590</v>
      </c>
      <c r="R1143" s="72" t="s">
        <v>7870</v>
      </c>
      <c r="S1143" s="72" t="s">
        <v>10591</v>
      </c>
      <c r="T1143" s="72" t="s">
        <v>10592</v>
      </c>
      <c r="U1143" s="72" t="s">
        <v>226</v>
      </c>
      <c r="V1143" s="72" t="s">
        <v>176</v>
      </c>
      <c r="W1143">
        <v>71</v>
      </c>
      <c r="X1143">
        <v>150</v>
      </c>
      <c r="Y1143">
        <v>0</v>
      </c>
      <c r="Z1143">
        <v>750</v>
      </c>
      <c r="AA1143">
        <v>750</v>
      </c>
      <c r="AB1143">
        <v>0</v>
      </c>
      <c r="AC1143" s="72" t="s">
        <v>191</v>
      </c>
      <c r="AD1143" s="72" t="s">
        <v>192</v>
      </c>
      <c r="AE1143" s="72" t="s">
        <v>176</v>
      </c>
      <c r="AF1143" s="81" t="str">
        <f t="shared" si="68"/>
        <v>Afridev Handpump</v>
      </c>
      <c r="AG1143" s="72" t="s">
        <v>193</v>
      </c>
      <c r="AH1143" s="72" t="s">
        <v>191</v>
      </c>
      <c r="AI1143" s="72" t="s">
        <v>16432</v>
      </c>
      <c r="AL1143" t="str">
        <f t="shared" si="69"/>
        <v>Protected</v>
      </c>
      <c r="AM1143">
        <v>1994</v>
      </c>
      <c r="AN1143" s="72" t="s">
        <v>194</v>
      </c>
      <c r="AO1143" s="72" t="s">
        <v>549</v>
      </c>
      <c r="AP1143" s="72" t="s">
        <v>176</v>
      </c>
      <c r="AQ1143" t="str">
        <f t="shared" si="70"/>
        <v>Does not function Non functioning water point</v>
      </c>
      <c r="AR1143" s="72" t="s">
        <v>191</v>
      </c>
      <c r="AS1143">
        <v>2</v>
      </c>
      <c r="AT1143">
        <v>3</v>
      </c>
      <c r="AU1143" s="72" t="s">
        <v>194</v>
      </c>
      <c r="AV1143" s="72" t="s">
        <v>194</v>
      </c>
      <c r="AY1143" s="72" t="s">
        <v>194</v>
      </c>
      <c r="BB1143" s="72" t="s">
        <v>194</v>
      </c>
      <c r="BD1143" s="72" t="s">
        <v>194</v>
      </c>
      <c r="BE1143"/>
      <c r="BF1143" s="72" t="s">
        <v>191</v>
      </c>
      <c r="BG1143" s="72" t="s">
        <v>196</v>
      </c>
      <c r="BH1143" s="72" t="s">
        <v>176</v>
      </c>
      <c r="BI1143" s="81" t="str">
        <f t="shared" si="71"/>
        <v xml:space="preserve">Turbidity </v>
      </c>
      <c r="BJ1143" s="72" t="s">
        <v>194</v>
      </c>
      <c r="BN1143">
        <v>0</v>
      </c>
      <c r="BO1143">
        <v>0</v>
      </c>
      <c r="BP1143" s="72" t="s">
        <v>194</v>
      </c>
      <c r="BR1143" s="72" t="s">
        <v>194</v>
      </c>
      <c r="BT1143">
        <v>40</v>
      </c>
      <c r="BU1143">
        <v>4</v>
      </c>
      <c r="BV1143" s="72" t="s">
        <v>194</v>
      </c>
      <c r="BW1143" s="72" t="s">
        <v>550</v>
      </c>
      <c r="BX1143" t="s">
        <v>10593</v>
      </c>
    </row>
    <row r="1144" spans="1:76" x14ac:dyDescent="0.45">
      <c r="A1144" t="s">
        <v>10594</v>
      </c>
      <c r="B1144" t="s">
        <v>176</v>
      </c>
      <c r="C1144" t="s">
        <v>663</v>
      </c>
      <c r="D1144" t="s">
        <v>10595</v>
      </c>
      <c r="E1144" t="s">
        <v>10596</v>
      </c>
      <c r="F1144" t="s">
        <v>10597</v>
      </c>
      <c r="G1144">
        <v>9</v>
      </c>
      <c r="H1144" s="72" t="s">
        <v>10543</v>
      </c>
      <c r="I1144" s="72" t="s">
        <v>182</v>
      </c>
      <c r="J1144" s="72" t="s">
        <v>183</v>
      </c>
      <c r="K1144" s="72" t="s">
        <v>10598</v>
      </c>
      <c r="L1144" s="72" t="s">
        <v>10599</v>
      </c>
      <c r="M1144" s="72" t="s">
        <v>10600</v>
      </c>
      <c r="N1144" s="72"/>
      <c r="O1144" s="72"/>
      <c r="P1144" s="72" t="s">
        <v>10601</v>
      </c>
      <c r="Q1144" s="72" t="s">
        <v>10602</v>
      </c>
      <c r="R1144" s="72" t="s">
        <v>10603</v>
      </c>
      <c r="S1144" s="72" t="s">
        <v>10604</v>
      </c>
      <c r="T1144" s="72" t="s">
        <v>10599</v>
      </c>
      <c r="U1144" s="72" t="s">
        <v>478</v>
      </c>
      <c r="V1144" s="72" t="s">
        <v>176</v>
      </c>
      <c r="W1144">
        <v>92</v>
      </c>
      <c r="X1144">
        <v>92</v>
      </c>
      <c r="Y1144">
        <v>0</v>
      </c>
      <c r="Z1144">
        <v>230</v>
      </c>
      <c r="AA1144">
        <v>230</v>
      </c>
      <c r="AB1144">
        <v>0</v>
      </c>
      <c r="AC1144" s="72" t="s">
        <v>191</v>
      </c>
      <c r="AD1144" s="72" t="s">
        <v>192</v>
      </c>
      <c r="AE1144" s="72" t="s">
        <v>176</v>
      </c>
      <c r="AF1144" s="81" t="str">
        <f t="shared" si="68"/>
        <v>Afridev Handpump</v>
      </c>
      <c r="AG1144" s="72" t="s">
        <v>193</v>
      </c>
      <c r="AH1144" s="72" t="s">
        <v>191</v>
      </c>
      <c r="AI1144" s="72" t="s">
        <v>16432</v>
      </c>
      <c r="AL1144" t="str">
        <f t="shared" si="69"/>
        <v>Protected</v>
      </c>
      <c r="AM1144">
        <v>2006</v>
      </c>
      <c r="AN1144" s="72" t="s">
        <v>191</v>
      </c>
      <c r="AQ1144" t="str">
        <f t="shared" si="70"/>
        <v xml:space="preserve">Normal </v>
      </c>
      <c r="AR1144" s="72" t="s">
        <v>191</v>
      </c>
      <c r="AS1144">
        <v>2</v>
      </c>
      <c r="AT1144">
        <v>14</v>
      </c>
      <c r="AU1144" s="72" t="s">
        <v>195</v>
      </c>
      <c r="AV1144" s="72" t="s">
        <v>194</v>
      </c>
      <c r="AY1144" s="72" t="s">
        <v>191</v>
      </c>
      <c r="AZ1144">
        <v>248</v>
      </c>
      <c r="BA1144" s="72" t="s">
        <v>93</v>
      </c>
      <c r="BB1144" s="72" t="s">
        <v>194</v>
      </c>
      <c r="BD1144" s="72" t="s">
        <v>191</v>
      </c>
      <c r="BE1144" s="73">
        <v>0.38</v>
      </c>
      <c r="BF1144" s="72" t="s">
        <v>191</v>
      </c>
      <c r="BG1144" s="72" t="s">
        <v>196</v>
      </c>
      <c r="BH1144" s="72" t="s">
        <v>176</v>
      </c>
      <c r="BI1144" s="81" t="str">
        <f t="shared" si="71"/>
        <v xml:space="preserve">Turbidity </v>
      </c>
      <c r="BJ1144" s="72" t="s">
        <v>191</v>
      </c>
      <c r="BN1144">
        <v>62</v>
      </c>
      <c r="BO1144">
        <v>24</v>
      </c>
      <c r="BP1144" s="72" t="s">
        <v>194</v>
      </c>
      <c r="BR1144" s="72" t="s">
        <v>194</v>
      </c>
      <c r="BT1144">
        <v>20</v>
      </c>
      <c r="BU1144">
        <v>5</v>
      </c>
      <c r="BV1144" s="72" t="s">
        <v>191</v>
      </c>
      <c r="BW1144" s="72" t="s">
        <v>197</v>
      </c>
      <c r="BX1144" t="s">
        <v>10605</v>
      </c>
    </row>
    <row r="1145" spans="1:76" x14ac:dyDescent="0.45">
      <c r="A1145" t="s">
        <v>10606</v>
      </c>
      <c r="B1145" t="s">
        <v>176</v>
      </c>
      <c r="C1145" t="s">
        <v>943</v>
      </c>
      <c r="D1145" t="s">
        <v>10607</v>
      </c>
      <c r="E1145" t="s">
        <v>10608</v>
      </c>
      <c r="F1145" t="s">
        <v>6970</v>
      </c>
      <c r="G1145">
        <v>9</v>
      </c>
      <c r="H1145" s="72" t="s">
        <v>10543</v>
      </c>
      <c r="I1145" s="72" t="s">
        <v>182</v>
      </c>
      <c r="J1145" s="72" t="s">
        <v>183</v>
      </c>
      <c r="K1145" s="72" t="s">
        <v>10598</v>
      </c>
      <c r="L1145" s="72" t="s">
        <v>10599</v>
      </c>
      <c r="M1145" s="72" t="s">
        <v>10600</v>
      </c>
      <c r="N1145" s="72"/>
      <c r="O1145" s="72"/>
      <c r="P1145" s="72" t="s">
        <v>10609</v>
      </c>
      <c r="Q1145" s="72" t="s">
        <v>10610</v>
      </c>
      <c r="R1145" s="72" t="s">
        <v>1230</v>
      </c>
      <c r="S1145" s="72" t="s">
        <v>10611</v>
      </c>
      <c r="T1145" s="72" t="s">
        <v>10612</v>
      </c>
      <c r="U1145" s="72" t="s">
        <v>226</v>
      </c>
      <c r="V1145" s="72" t="s">
        <v>176</v>
      </c>
      <c r="W1145">
        <v>92</v>
      </c>
      <c r="X1145">
        <v>92</v>
      </c>
      <c r="Y1145">
        <v>0</v>
      </c>
      <c r="Z1145">
        <v>230</v>
      </c>
      <c r="AA1145">
        <v>230</v>
      </c>
      <c r="AB1145">
        <v>0</v>
      </c>
      <c r="AC1145" s="72" t="s">
        <v>191</v>
      </c>
      <c r="AD1145" s="72" t="s">
        <v>192</v>
      </c>
      <c r="AE1145" s="72" t="s">
        <v>176</v>
      </c>
      <c r="AF1145" s="81" t="str">
        <f t="shared" si="68"/>
        <v>Afridev Handpump</v>
      </c>
      <c r="AG1145" s="72" t="s">
        <v>193</v>
      </c>
      <c r="AH1145" s="72" t="s">
        <v>191</v>
      </c>
      <c r="AI1145" s="72" t="s">
        <v>16432</v>
      </c>
      <c r="AL1145" t="str">
        <f t="shared" si="69"/>
        <v>Protected</v>
      </c>
      <c r="AM1145">
        <v>2014</v>
      </c>
      <c r="AN1145" s="72" t="s">
        <v>191</v>
      </c>
      <c r="AQ1145" t="str">
        <f t="shared" si="70"/>
        <v xml:space="preserve">Normal </v>
      </c>
      <c r="AR1145" s="72" t="s">
        <v>194</v>
      </c>
      <c r="AU1145" s="72" t="s">
        <v>195</v>
      </c>
      <c r="AV1145" s="72" t="s">
        <v>194</v>
      </c>
      <c r="AY1145" s="72" t="s">
        <v>191</v>
      </c>
      <c r="AZ1145">
        <v>139</v>
      </c>
      <c r="BA1145" s="72" t="s">
        <v>93</v>
      </c>
      <c r="BB1145" s="72" t="s">
        <v>194</v>
      </c>
      <c r="BD1145" s="72" t="s">
        <v>191</v>
      </c>
      <c r="BE1145" s="73">
        <v>0.17</v>
      </c>
      <c r="BF1145" s="72" t="s">
        <v>191</v>
      </c>
      <c r="BG1145" s="72" t="s">
        <v>196</v>
      </c>
      <c r="BH1145" s="72" t="s">
        <v>176</v>
      </c>
      <c r="BI1145" s="81" t="str">
        <f t="shared" si="71"/>
        <v xml:space="preserve">Turbidity </v>
      </c>
      <c r="BJ1145" s="72" t="s">
        <v>191</v>
      </c>
      <c r="BN1145">
        <v>100</v>
      </c>
      <c r="BO1145">
        <v>24</v>
      </c>
      <c r="BP1145" s="72" t="s">
        <v>194</v>
      </c>
      <c r="BR1145" s="72" t="s">
        <v>194</v>
      </c>
      <c r="BT1145">
        <v>20</v>
      </c>
      <c r="BU1145">
        <v>5</v>
      </c>
      <c r="BV1145" s="72" t="s">
        <v>191</v>
      </c>
      <c r="BW1145" s="72" t="s">
        <v>197</v>
      </c>
      <c r="BX1145" t="s">
        <v>10613</v>
      </c>
    </row>
    <row r="1146" spans="1:76" x14ac:dyDescent="0.45">
      <c r="A1146" t="s">
        <v>10614</v>
      </c>
      <c r="B1146" t="s">
        <v>176</v>
      </c>
      <c r="C1146" t="s">
        <v>663</v>
      </c>
      <c r="D1146" t="s">
        <v>10615</v>
      </c>
      <c r="E1146" t="s">
        <v>10616</v>
      </c>
      <c r="F1146" t="s">
        <v>1440</v>
      </c>
      <c r="G1146">
        <v>9</v>
      </c>
      <c r="H1146" s="72" t="s">
        <v>10543</v>
      </c>
      <c r="I1146" s="72" t="s">
        <v>182</v>
      </c>
      <c r="J1146" s="72" t="s">
        <v>183</v>
      </c>
      <c r="K1146" s="72" t="s">
        <v>10598</v>
      </c>
      <c r="L1146" s="72" t="s">
        <v>10599</v>
      </c>
      <c r="M1146" s="72" t="s">
        <v>10617</v>
      </c>
      <c r="N1146" s="72"/>
      <c r="O1146" s="72"/>
      <c r="P1146" s="72" t="s">
        <v>10618</v>
      </c>
      <c r="Q1146" s="72" t="s">
        <v>10619</v>
      </c>
      <c r="R1146" s="72" t="s">
        <v>5230</v>
      </c>
      <c r="S1146" s="72" t="s">
        <v>10620</v>
      </c>
      <c r="T1146" s="72" t="s">
        <v>10621</v>
      </c>
      <c r="U1146" s="72" t="s">
        <v>745</v>
      </c>
      <c r="V1146" s="72" t="s">
        <v>176</v>
      </c>
      <c r="W1146">
        <v>90</v>
      </c>
      <c r="X1146">
        <v>90</v>
      </c>
      <c r="Y1146">
        <v>0</v>
      </c>
      <c r="Z1146">
        <v>450</v>
      </c>
      <c r="AA1146">
        <v>450</v>
      </c>
      <c r="AB1146">
        <v>0</v>
      </c>
      <c r="AC1146" s="72" t="s">
        <v>191</v>
      </c>
      <c r="AD1146" s="72" t="s">
        <v>192</v>
      </c>
      <c r="AE1146" s="72" t="s">
        <v>176</v>
      </c>
      <c r="AF1146" s="81" t="str">
        <f t="shared" si="68"/>
        <v>Afridev Handpump</v>
      </c>
      <c r="AG1146" s="72" t="s">
        <v>193</v>
      </c>
      <c r="AH1146" s="72" t="s">
        <v>194</v>
      </c>
      <c r="AI1146" s="72" t="s">
        <v>16433</v>
      </c>
      <c r="AL1146" t="str">
        <f t="shared" si="69"/>
        <v>Unprotected</v>
      </c>
      <c r="AM1146">
        <v>2002</v>
      </c>
      <c r="AN1146" s="72" t="s">
        <v>191</v>
      </c>
      <c r="AQ1146" t="str">
        <f t="shared" si="70"/>
        <v xml:space="preserve">Normal </v>
      </c>
      <c r="AR1146" s="72" t="s">
        <v>194</v>
      </c>
      <c r="AU1146" s="72" t="s">
        <v>195</v>
      </c>
      <c r="AV1146" s="72" t="s">
        <v>194</v>
      </c>
      <c r="AY1146" s="72" t="s">
        <v>191</v>
      </c>
      <c r="AZ1146">
        <v>249</v>
      </c>
      <c r="BA1146" s="72" t="s">
        <v>93</v>
      </c>
      <c r="BB1146" s="72" t="s">
        <v>194</v>
      </c>
      <c r="BD1146" s="72" t="s">
        <v>191</v>
      </c>
      <c r="BE1146" s="73">
        <v>0.46</v>
      </c>
      <c r="BF1146" s="72" t="s">
        <v>191</v>
      </c>
      <c r="BG1146" s="72" t="s">
        <v>196</v>
      </c>
      <c r="BH1146" s="72" t="s">
        <v>176</v>
      </c>
      <c r="BI1146" s="81" t="str">
        <f t="shared" si="71"/>
        <v xml:space="preserve">Turbidity </v>
      </c>
      <c r="BJ1146" s="72" t="s">
        <v>191</v>
      </c>
      <c r="BN1146">
        <v>68</v>
      </c>
      <c r="BO1146">
        <v>24</v>
      </c>
      <c r="BP1146" s="72" t="s">
        <v>194</v>
      </c>
      <c r="BR1146" s="72" t="s">
        <v>194</v>
      </c>
      <c r="BT1146">
        <v>20</v>
      </c>
      <c r="BU1146">
        <v>4</v>
      </c>
      <c r="BV1146" s="72" t="s">
        <v>191</v>
      </c>
      <c r="BW1146" s="72" t="s">
        <v>197</v>
      </c>
      <c r="BX1146" t="s">
        <v>10622</v>
      </c>
    </row>
    <row r="1147" spans="1:76" x14ac:dyDescent="0.45">
      <c r="A1147" t="s">
        <v>10623</v>
      </c>
      <c r="B1147" t="s">
        <v>176</v>
      </c>
      <c r="C1147" t="s">
        <v>216</v>
      </c>
      <c r="D1147" t="s">
        <v>10624</v>
      </c>
      <c r="E1147" t="s">
        <v>10625</v>
      </c>
      <c r="F1147" t="s">
        <v>1467</v>
      </c>
      <c r="G1147">
        <v>9</v>
      </c>
      <c r="H1147" s="72" t="s">
        <v>10543</v>
      </c>
      <c r="I1147" s="72" t="s">
        <v>182</v>
      </c>
      <c r="J1147" s="72" t="s">
        <v>183</v>
      </c>
      <c r="K1147" s="72" t="s">
        <v>825</v>
      </c>
      <c r="L1147" s="72" t="s">
        <v>10626</v>
      </c>
      <c r="M1147" s="72" t="s">
        <v>10627</v>
      </c>
      <c r="N1147" s="72"/>
      <c r="O1147" s="72"/>
      <c r="P1147" s="72" t="s">
        <v>10628</v>
      </c>
      <c r="Q1147" s="72" t="s">
        <v>10629</v>
      </c>
      <c r="R1147" s="72" t="s">
        <v>10630</v>
      </c>
      <c r="S1147" s="72" t="s">
        <v>10631</v>
      </c>
      <c r="T1147" s="72" t="s">
        <v>10632</v>
      </c>
      <c r="U1147" s="72" t="s">
        <v>226</v>
      </c>
      <c r="V1147" s="72" t="s">
        <v>176</v>
      </c>
      <c r="W1147">
        <v>320</v>
      </c>
      <c r="X1147">
        <v>320</v>
      </c>
      <c r="Y1147">
        <v>0</v>
      </c>
      <c r="Z1147">
        <v>500</v>
      </c>
      <c r="AA1147">
        <v>1600</v>
      </c>
      <c r="AB1147">
        <v>0</v>
      </c>
      <c r="AC1147" s="72" t="s">
        <v>191</v>
      </c>
      <c r="AD1147" s="72" t="s">
        <v>192</v>
      </c>
      <c r="AE1147" s="72" t="s">
        <v>176</v>
      </c>
      <c r="AF1147" s="81" t="str">
        <f t="shared" si="68"/>
        <v>Afridev Handpump</v>
      </c>
      <c r="AG1147" s="72" t="s">
        <v>193</v>
      </c>
      <c r="AH1147" s="72" t="s">
        <v>191</v>
      </c>
      <c r="AI1147" s="72" t="s">
        <v>16432</v>
      </c>
      <c r="AL1147" t="str">
        <f t="shared" si="69"/>
        <v>Protected</v>
      </c>
      <c r="AM1147">
        <v>2016</v>
      </c>
      <c r="AN1147" s="72" t="s">
        <v>194</v>
      </c>
      <c r="AO1147" s="72" t="s">
        <v>549</v>
      </c>
      <c r="AP1147" s="72" t="s">
        <v>176</v>
      </c>
      <c r="AQ1147" t="str">
        <f t="shared" si="70"/>
        <v>Does not function Non functioning water point</v>
      </c>
      <c r="AR1147" s="72" t="s">
        <v>191</v>
      </c>
      <c r="AS1147">
        <v>3</v>
      </c>
      <c r="AT1147">
        <v>4</v>
      </c>
      <c r="AU1147" s="72" t="s">
        <v>194</v>
      </c>
      <c r="AV1147" s="72" t="s">
        <v>194</v>
      </c>
      <c r="AY1147" s="72" t="s">
        <v>194</v>
      </c>
      <c r="BB1147" s="72" t="s">
        <v>194</v>
      </c>
      <c r="BD1147" s="72" t="s">
        <v>194</v>
      </c>
      <c r="BE1147"/>
      <c r="BF1147" s="72" t="s">
        <v>194</v>
      </c>
      <c r="BG1147" s="80" t="s">
        <v>196</v>
      </c>
      <c r="BI1147" s="81" t="str">
        <f t="shared" si="71"/>
        <v xml:space="preserve">Turbidity </v>
      </c>
      <c r="BN1147">
        <v>0</v>
      </c>
      <c r="BO1147">
        <v>0</v>
      </c>
      <c r="BP1147" s="72" t="s">
        <v>194</v>
      </c>
      <c r="BR1147" s="72" t="s">
        <v>194</v>
      </c>
      <c r="BT1147">
        <v>0</v>
      </c>
      <c r="BU1147">
        <v>0</v>
      </c>
      <c r="BV1147" s="72" t="s">
        <v>194</v>
      </c>
      <c r="BW1147" s="72" t="s">
        <v>550</v>
      </c>
      <c r="BX1147" t="s">
        <v>10633</v>
      </c>
    </row>
    <row r="1148" spans="1:76" x14ac:dyDescent="0.45">
      <c r="A1148" t="s">
        <v>10634</v>
      </c>
      <c r="B1148" t="s">
        <v>176</v>
      </c>
      <c r="C1148" t="s">
        <v>339</v>
      </c>
      <c r="D1148" t="s">
        <v>10635</v>
      </c>
      <c r="E1148" t="s">
        <v>10636</v>
      </c>
      <c r="F1148" t="s">
        <v>9103</v>
      </c>
      <c r="G1148">
        <v>9</v>
      </c>
      <c r="H1148" s="72" t="s">
        <v>10543</v>
      </c>
      <c r="I1148" s="72" t="s">
        <v>182</v>
      </c>
      <c r="J1148" s="72" t="s">
        <v>183</v>
      </c>
      <c r="K1148" s="72" t="s">
        <v>4732</v>
      </c>
      <c r="L1148" s="72" t="s">
        <v>9900</v>
      </c>
      <c r="M1148" s="72" t="s">
        <v>10637</v>
      </c>
      <c r="N1148" s="72"/>
      <c r="O1148" s="72"/>
      <c r="P1148" s="72" t="s">
        <v>10638</v>
      </c>
      <c r="Q1148" s="72" t="s">
        <v>10639</v>
      </c>
      <c r="R1148" s="72" t="s">
        <v>390</v>
      </c>
      <c r="S1148" s="72" t="s">
        <v>10640</v>
      </c>
      <c r="T1148" s="72" t="s">
        <v>10641</v>
      </c>
      <c r="U1148" s="72" t="s">
        <v>226</v>
      </c>
      <c r="V1148" s="72" t="s">
        <v>176</v>
      </c>
      <c r="W1148">
        <v>56</v>
      </c>
      <c r="X1148">
        <v>56</v>
      </c>
      <c r="Y1148">
        <v>0</v>
      </c>
      <c r="Z1148">
        <v>280</v>
      </c>
      <c r="AA1148">
        <v>280</v>
      </c>
      <c r="AB1148">
        <v>0</v>
      </c>
      <c r="AC1148" s="72" t="s">
        <v>191</v>
      </c>
      <c r="AD1148" s="72" t="s">
        <v>192</v>
      </c>
      <c r="AE1148" s="72" t="s">
        <v>176</v>
      </c>
      <c r="AF1148" s="81" t="str">
        <f t="shared" si="68"/>
        <v>Afridev Handpump</v>
      </c>
      <c r="AG1148" s="72" t="s">
        <v>193</v>
      </c>
      <c r="AH1148" s="72" t="s">
        <v>191</v>
      </c>
      <c r="AI1148" s="72" t="s">
        <v>16432</v>
      </c>
      <c r="AL1148" t="str">
        <f t="shared" si="69"/>
        <v>Protected</v>
      </c>
      <c r="AM1148">
        <v>2004</v>
      </c>
      <c r="AN1148" s="72" t="s">
        <v>191</v>
      </c>
      <c r="AQ1148" t="str">
        <f t="shared" si="70"/>
        <v xml:space="preserve">Normal </v>
      </c>
      <c r="AR1148" s="72" t="s">
        <v>194</v>
      </c>
      <c r="AU1148" s="72" t="s">
        <v>195</v>
      </c>
      <c r="AV1148" s="72" t="s">
        <v>194</v>
      </c>
      <c r="AY1148" s="72" t="s">
        <v>191</v>
      </c>
      <c r="AZ1148">
        <v>1478</v>
      </c>
      <c r="BA1148" s="72" t="s">
        <v>93</v>
      </c>
      <c r="BB1148" s="72" t="s">
        <v>194</v>
      </c>
      <c r="BD1148" s="72" t="s">
        <v>191</v>
      </c>
      <c r="BE1148" s="73">
        <v>0.08</v>
      </c>
      <c r="BF1148" s="72" t="s">
        <v>191</v>
      </c>
      <c r="BG1148" s="72" t="s">
        <v>196</v>
      </c>
      <c r="BH1148" s="72" t="s">
        <v>176</v>
      </c>
      <c r="BI1148" s="81" t="str">
        <f t="shared" si="71"/>
        <v xml:space="preserve">Turbidity </v>
      </c>
      <c r="BJ1148" s="72" t="s">
        <v>191</v>
      </c>
      <c r="BN1148">
        <v>86</v>
      </c>
      <c r="BO1148">
        <v>24</v>
      </c>
      <c r="BP1148" s="72" t="s">
        <v>194</v>
      </c>
      <c r="BR1148" s="72" t="s">
        <v>194</v>
      </c>
      <c r="BT1148">
        <v>40</v>
      </c>
      <c r="BU1148">
        <v>3</v>
      </c>
      <c r="BV1148" s="72" t="s">
        <v>191</v>
      </c>
      <c r="BW1148" s="72" t="s">
        <v>197</v>
      </c>
      <c r="BX1148" t="s">
        <v>10642</v>
      </c>
    </row>
    <row r="1149" spans="1:76" x14ac:dyDescent="0.45">
      <c r="A1149" t="s">
        <v>10643</v>
      </c>
      <c r="B1149" t="s">
        <v>176</v>
      </c>
      <c r="C1149" t="s">
        <v>943</v>
      </c>
      <c r="D1149" t="s">
        <v>10644</v>
      </c>
      <c r="E1149" t="s">
        <v>10645</v>
      </c>
      <c r="F1149" t="s">
        <v>10646</v>
      </c>
      <c r="G1149">
        <v>9</v>
      </c>
      <c r="H1149" s="72" t="s">
        <v>10543</v>
      </c>
      <c r="I1149" s="72" t="s">
        <v>182</v>
      </c>
      <c r="J1149" s="72" t="s">
        <v>183</v>
      </c>
      <c r="K1149" s="72" t="s">
        <v>10598</v>
      </c>
      <c r="L1149" s="72" t="s">
        <v>10599</v>
      </c>
      <c r="M1149" s="72" t="s">
        <v>10600</v>
      </c>
      <c r="N1149" s="72"/>
      <c r="O1149" s="72"/>
      <c r="P1149" s="72" t="s">
        <v>10647</v>
      </c>
      <c r="Q1149" s="72" t="s">
        <v>10648</v>
      </c>
      <c r="R1149" s="72" t="s">
        <v>6320</v>
      </c>
      <c r="S1149" s="72" t="s">
        <v>10649</v>
      </c>
      <c r="T1149" s="72" t="s">
        <v>10650</v>
      </c>
      <c r="U1149" s="72" t="s">
        <v>226</v>
      </c>
      <c r="V1149" s="72" t="s">
        <v>176</v>
      </c>
      <c r="W1149">
        <v>90</v>
      </c>
      <c r="X1149">
        <v>90</v>
      </c>
      <c r="Y1149">
        <v>0</v>
      </c>
      <c r="Z1149">
        <v>200</v>
      </c>
      <c r="AA1149">
        <v>200</v>
      </c>
      <c r="AB1149">
        <v>0</v>
      </c>
      <c r="AC1149" s="72" t="s">
        <v>191</v>
      </c>
      <c r="AD1149" s="72" t="s">
        <v>192</v>
      </c>
      <c r="AE1149" s="72" t="s">
        <v>176</v>
      </c>
      <c r="AF1149" s="81" t="str">
        <f t="shared" si="68"/>
        <v>Afridev Handpump</v>
      </c>
      <c r="AG1149" s="72" t="s">
        <v>193</v>
      </c>
      <c r="AH1149" s="72" t="s">
        <v>191</v>
      </c>
      <c r="AI1149" s="72" t="s">
        <v>16432</v>
      </c>
      <c r="AL1149" t="str">
        <f t="shared" si="69"/>
        <v>Protected</v>
      </c>
      <c r="AM1149">
        <v>2011</v>
      </c>
      <c r="AN1149" s="72" t="s">
        <v>191</v>
      </c>
      <c r="AQ1149" t="str">
        <f t="shared" si="70"/>
        <v xml:space="preserve">Normal </v>
      </c>
      <c r="AR1149" s="72" t="s">
        <v>194</v>
      </c>
      <c r="AU1149" s="72" t="s">
        <v>195</v>
      </c>
      <c r="AV1149" s="72" t="s">
        <v>194</v>
      </c>
      <c r="AY1149" s="72" t="s">
        <v>191</v>
      </c>
      <c r="AZ1149">
        <v>140</v>
      </c>
      <c r="BA1149" s="72" t="s">
        <v>93</v>
      </c>
      <c r="BB1149" s="72" t="s">
        <v>194</v>
      </c>
      <c r="BD1149" s="72" t="s">
        <v>191</v>
      </c>
      <c r="BE1149" s="73">
        <v>0.11</v>
      </c>
      <c r="BF1149" s="72" t="s">
        <v>191</v>
      </c>
      <c r="BG1149" s="72" t="s">
        <v>196</v>
      </c>
      <c r="BH1149" s="72" t="s">
        <v>176</v>
      </c>
      <c r="BI1149" s="81" t="str">
        <f t="shared" si="71"/>
        <v xml:space="preserve">Turbidity </v>
      </c>
      <c r="BJ1149" s="72" t="s">
        <v>191</v>
      </c>
      <c r="BN1149">
        <v>75</v>
      </c>
      <c r="BO1149">
        <v>24</v>
      </c>
      <c r="BP1149" s="72" t="s">
        <v>194</v>
      </c>
      <c r="BR1149" s="72" t="s">
        <v>194</v>
      </c>
      <c r="BT1149">
        <v>20</v>
      </c>
      <c r="BU1149">
        <v>6</v>
      </c>
      <c r="BV1149" s="72" t="s">
        <v>191</v>
      </c>
      <c r="BW1149" s="72" t="s">
        <v>197</v>
      </c>
      <c r="BX1149" t="s">
        <v>10651</v>
      </c>
    </row>
    <row r="1150" spans="1:76" x14ac:dyDescent="0.45">
      <c r="A1150" t="s">
        <v>10652</v>
      </c>
      <c r="B1150" t="s">
        <v>176</v>
      </c>
      <c r="C1150" t="s">
        <v>216</v>
      </c>
      <c r="D1150" t="s">
        <v>10653</v>
      </c>
      <c r="E1150" t="s">
        <v>10654</v>
      </c>
      <c r="F1150" t="s">
        <v>10655</v>
      </c>
      <c r="G1150">
        <v>9</v>
      </c>
      <c r="H1150" s="72" t="s">
        <v>10543</v>
      </c>
      <c r="I1150" s="72" t="s">
        <v>182</v>
      </c>
      <c r="J1150" s="72" t="s">
        <v>183</v>
      </c>
      <c r="K1150" s="72" t="s">
        <v>825</v>
      </c>
      <c r="L1150" s="72" t="s">
        <v>10626</v>
      </c>
      <c r="M1150" s="72" t="s">
        <v>10627</v>
      </c>
      <c r="N1150" s="72"/>
      <c r="O1150" s="72"/>
      <c r="P1150" s="72" t="s">
        <v>10656</v>
      </c>
      <c r="Q1150" s="72" t="s">
        <v>10657</v>
      </c>
      <c r="R1150" s="72" t="s">
        <v>10658</v>
      </c>
      <c r="S1150" s="72" t="s">
        <v>10659</v>
      </c>
      <c r="T1150" s="72" t="s">
        <v>10660</v>
      </c>
      <c r="U1150" s="72" t="s">
        <v>190</v>
      </c>
      <c r="V1150" s="72" t="s">
        <v>176</v>
      </c>
      <c r="W1150">
        <v>320</v>
      </c>
      <c r="X1150">
        <v>320</v>
      </c>
      <c r="Y1150">
        <v>0</v>
      </c>
      <c r="Z1150">
        <v>750</v>
      </c>
      <c r="AA1150">
        <v>1600</v>
      </c>
      <c r="AB1150">
        <v>0</v>
      </c>
      <c r="AC1150" s="72" t="s">
        <v>191</v>
      </c>
      <c r="AD1150" s="72" t="s">
        <v>192</v>
      </c>
      <c r="AE1150" s="72" t="s">
        <v>176</v>
      </c>
      <c r="AF1150" s="81" t="str">
        <f t="shared" si="68"/>
        <v>Afridev Handpump</v>
      </c>
      <c r="AG1150" s="72" t="s">
        <v>193</v>
      </c>
      <c r="AH1150" s="72" t="s">
        <v>191</v>
      </c>
      <c r="AI1150" s="72" t="s">
        <v>16432</v>
      </c>
      <c r="AL1150" t="str">
        <f t="shared" si="69"/>
        <v>Protected</v>
      </c>
      <c r="AM1150">
        <v>2015</v>
      </c>
      <c r="AN1150" s="72" t="s">
        <v>191</v>
      </c>
      <c r="AQ1150" t="str">
        <f t="shared" si="70"/>
        <v xml:space="preserve">Normal </v>
      </c>
      <c r="AR1150" s="72" t="s">
        <v>191</v>
      </c>
      <c r="AS1150">
        <v>4</v>
      </c>
      <c r="AT1150">
        <v>1</v>
      </c>
      <c r="AU1150" s="72" t="s">
        <v>195</v>
      </c>
      <c r="AV1150" s="72" t="s">
        <v>194</v>
      </c>
      <c r="AY1150" s="72" t="s">
        <v>191</v>
      </c>
      <c r="AZ1150">
        <v>981</v>
      </c>
      <c r="BA1150" s="72" t="s">
        <v>93</v>
      </c>
      <c r="BB1150" s="72" t="s">
        <v>194</v>
      </c>
      <c r="BD1150" s="72" t="s">
        <v>191</v>
      </c>
      <c r="BE1150" s="73">
        <v>0.22</v>
      </c>
      <c r="BF1150" s="72" t="s">
        <v>191</v>
      </c>
      <c r="BG1150" s="72" t="s">
        <v>196</v>
      </c>
      <c r="BH1150" s="72" t="s">
        <v>176</v>
      </c>
      <c r="BI1150" s="81" t="str">
        <f t="shared" si="71"/>
        <v xml:space="preserve">Turbidity </v>
      </c>
      <c r="BJ1150" s="72" t="s">
        <v>191</v>
      </c>
      <c r="BN1150">
        <v>94</v>
      </c>
      <c r="BO1150">
        <v>24</v>
      </c>
      <c r="BP1150" s="72" t="s">
        <v>194</v>
      </c>
      <c r="BR1150" s="72" t="s">
        <v>194</v>
      </c>
      <c r="BT1150">
        <v>20</v>
      </c>
      <c r="BU1150">
        <v>7</v>
      </c>
      <c r="BV1150" s="72" t="s">
        <v>191</v>
      </c>
      <c r="BW1150" s="72" t="s">
        <v>197</v>
      </c>
      <c r="BX1150" t="s">
        <v>10661</v>
      </c>
    </row>
    <row r="1151" spans="1:76" x14ac:dyDescent="0.45">
      <c r="A1151" t="s">
        <v>10662</v>
      </c>
      <c r="B1151" t="s">
        <v>176</v>
      </c>
      <c r="C1151" t="s">
        <v>339</v>
      </c>
      <c r="D1151" t="s">
        <v>10663</v>
      </c>
      <c r="E1151" t="s">
        <v>10664</v>
      </c>
      <c r="F1151" t="s">
        <v>1710</v>
      </c>
      <c r="G1151">
        <v>9</v>
      </c>
      <c r="H1151" s="72" t="s">
        <v>10543</v>
      </c>
      <c r="I1151" s="72" t="s">
        <v>182</v>
      </c>
      <c r="J1151" s="72" t="s">
        <v>183</v>
      </c>
      <c r="K1151" s="72" t="s">
        <v>4732</v>
      </c>
      <c r="L1151" s="72" t="s">
        <v>9900</v>
      </c>
      <c r="M1151" s="72" t="s">
        <v>10016</v>
      </c>
      <c r="N1151" s="72"/>
      <c r="O1151" s="72"/>
      <c r="P1151" s="72" t="s">
        <v>10665</v>
      </c>
      <c r="Q1151" s="72" t="s">
        <v>10666</v>
      </c>
      <c r="R1151" s="72" t="s">
        <v>1904</v>
      </c>
      <c r="S1151" s="72" t="s">
        <v>10667</v>
      </c>
      <c r="T1151" s="72" t="s">
        <v>10016</v>
      </c>
      <c r="U1151" s="72" t="s">
        <v>251</v>
      </c>
      <c r="V1151" s="72" t="s">
        <v>176</v>
      </c>
      <c r="W1151">
        <v>200</v>
      </c>
      <c r="X1151">
        <v>175</v>
      </c>
      <c r="Y1151">
        <v>25</v>
      </c>
      <c r="Z1151">
        <v>500</v>
      </c>
      <c r="AA1151">
        <v>875</v>
      </c>
      <c r="AB1151">
        <v>125</v>
      </c>
      <c r="AC1151" s="72" t="s">
        <v>191</v>
      </c>
      <c r="AD1151" s="72" t="s">
        <v>192</v>
      </c>
      <c r="AE1151" s="72" t="s">
        <v>176</v>
      </c>
      <c r="AF1151" s="81" t="str">
        <f t="shared" si="68"/>
        <v>Afridev Handpump</v>
      </c>
      <c r="AG1151" s="72" t="s">
        <v>193</v>
      </c>
      <c r="AH1151" s="72" t="s">
        <v>191</v>
      </c>
      <c r="AI1151" s="72" t="s">
        <v>16432</v>
      </c>
      <c r="AL1151" t="str">
        <f t="shared" si="69"/>
        <v>Protected</v>
      </c>
      <c r="AM1151">
        <v>2013</v>
      </c>
      <c r="AN1151" s="72" t="s">
        <v>191</v>
      </c>
      <c r="AQ1151" t="str">
        <f t="shared" si="70"/>
        <v xml:space="preserve">Poor </v>
      </c>
      <c r="AR1151" s="72" t="s">
        <v>191</v>
      </c>
      <c r="AS1151">
        <v>1</v>
      </c>
      <c r="AT1151">
        <v>120</v>
      </c>
      <c r="AU1151" s="72" t="s">
        <v>195</v>
      </c>
      <c r="AV1151" s="72" t="s">
        <v>194</v>
      </c>
      <c r="AY1151" s="72" t="s">
        <v>191</v>
      </c>
      <c r="AZ1151">
        <v>1479</v>
      </c>
      <c r="BA1151" s="72" t="s">
        <v>93</v>
      </c>
      <c r="BB1151" s="72" t="s">
        <v>194</v>
      </c>
      <c r="BD1151" s="72" t="s">
        <v>191</v>
      </c>
      <c r="BE1151" s="73">
        <v>0.17</v>
      </c>
      <c r="BF1151" s="72" t="s">
        <v>191</v>
      </c>
      <c r="BG1151" s="72" t="s">
        <v>196</v>
      </c>
      <c r="BH1151" s="72" t="s">
        <v>176</v>
      </c>
      <c r="BI1151" s="81" t="str">
        <f t="shared" si="71"/>
        <v xml:space="preserve">Turbidity </v>
      </c>
      <c r="BJ1151" s="72" t="s">
        <v>191</v>
      </c>
      <c r="BN1151">
        <v>59</v>
      </c>
      <c r="BO1151">
        <v>24</v>
      </c>
      <c r="BP1151" s="72" t="s">
        <v>194</v>
      </c>
      <c r="BR1151" s="72" t="s">
        <v>194</v>
      </c>
      <c r="BT1151">
        <v>40</v>
      </c>
      <c r="BU1151">
        <v>5</v>
      </c>
      <c r="BV1151" s="72" t="s">
        <v>191</v>
      </c>
      <c r="BW1151" s="72" t="s">
        <v>227</v>
      </c>
      <c r="BX1151" t="s">
        <v>10668</v>
      </c>
    </row>
    <row r="1152" spans="1:76" x14ac:dyDescent="0.45">
      <c r="A1152" t="s">
        <v>10669</v>
      </c>
      <c r="B1152" t="s">
        <v>176</v>
      </c>
      <c r="C1152" t="s">
        <v>943</v>
      </c>
      <c r="D1152" t="s">
        <v>10670</v>
      </c>
      <c r="E1152" t="s">
        <v>10671</v>
      </c>
      <c r="F1152" t="s">
        <v>6169</v>
      </c>
      <c r="G1152">
        <v>9</v>
      </c>
      <c r="H1152" s="72" t="s">
        <v>10543</v>
      </c>
      <c r="I1152" s="72" t="s">
        <v>182</v>
      </c>
      <c r="J1152" s="72" t="s">
        <v>183</v>
      </c>
      <c r="K1152" s="72" t="s">
        <v>10598</v>
      </c>
      <c r="L1152" s="72" t="s">
        <v>10599</v>
      </c>
      <c r="M1152" s="72" t="s">
        <v>10600</v>
      </c>
      <c r="N1152" s="72"/>
      <c r="O1152" s="72"/>
      <c r="P1152" s="72" t="s">
        <v>10672</v>
      </c>
      <c r="Q1152" s="72" t="s">
        <v>10673</v>
      </c>
      <c r="R1152" s="72" t="s">
        <v>5957</v>
      </c>
      <c r="S1152" s="72" t="s">
        <v>10674</v>
      </c>
      <c r="T1152" s="72" t="s">
        <v>10650</v>
      </c>
      <c r="U1152" s="72" t="s">
        <v>251</v>
      </c>
      <c r="V1152" s="72" t="s">
        <v>176</v>
      </c>
      <c r="W1152">
        <v>90</v>
      </c>
      <c r="X1152">
        <v>90</v>
      </c>
      <c r="Y1152">
        <v>0</v>
      </c>
      <c r="Z1152">
        <v>200</v>
      </c>
      <c r="AA1152">
        <v>200</v>
      </c>
      <c r="AB1152">
        <v>0</v>
      </c>
      <c r="AC1152" s="72" t="s">
        <v>191</v>
      </c>
      <c r="AD1152" s="72" t="s">
        <v>192</v>
      </c>
      <c r="AE1152" s="72" t="s">
        <v>176</v>
      </c>
      <c r="AF1152" s="81" t="str">
        <f t="shared" si="68"/>
        <v>Afridev Handpump</v>
      </c>
      <c r="AG1152" s="72" t="s">
        <v>193</v>
      </c>
      <c r="AH1152" s="72" t="s">
        <v>191</v>
      </c>
      <c r="AI1152" s="72" t="s">
        <v>16432</v>
      </c>
      <c r="AL1152" t="str">
        <f t="shared" si="69"/>
        <v>Protected</v>
      </c>
      <c r="AM1152">
        <v>1997</v>
      </c>
      <c r="AN1152" s="72" t="s">
        <v>191</v>
      </c>
      <c r="AQ1152" t="str">
        <f t="shared" si="70"/>
        <v xml:space="preserve">Normal </v>
      </c>
      <c r="AR1152" s="72" t="s">
        <v>194</v>
      </c>
      <c r="AU1152" s="72" t="s">
        <v>195</v>
      </c>
      <c r="AV1152" s="72" t="s">
        <v>194</v>
      </c>
      <c r="AY1152" s="72" t="s">
        <v>191</v>
      </c>
      <c r="AZ1152">
        <v>142</v>
      </c>
      <c r="BA1152" s="72" t="s">
        <v>93</v>
      </c>
      <c r="BB1152" s="72" t="s">
        <v>194</v>
      </c>
      <c r="BD1152" s="72" t="s">
        <v>191</v>
      </c>
      <c r="BE1152" s="73">
        <v>0.06</v>
      </c>
      <c r="BF1152" s="72" t="s">
        <v>191</v>
      </c>
      <c r="BG1152" s="72" t="s">
        <v>196</v>
      </c>
      <c r="BH1152" s="72" t="s">
        <v>176</v>
      </c>
      <c r="BI1152" s="81" t="str">
        <f t="shared" si="71"/>
        <v xml:space="preserve">Turbidity </v>
      </c>
      <c r="BJ1152" s="72" t="s">
        <v>191</v>
      </c>
      <c r="BN1152">
        <v>120</v>
      </c>
      <c r="BO1152">
        <v>24</v>
      </c>
      <c r="BP1152" s="72" t="s">
        <v>194</v>
      </c>
      <c r="BR1152" s="72" t="s">
        <v>194</v>
      </c>
      <c r="BT1152">
        <v>20</v>
      </c>
      <c r="BU1152">
        <v>5</v>
      </c>
      <c r="BV1152" s="72" t="s">
        <v>191</v>
      </c>
      <c r="BW1152" s="72" t="s">
        <v>197</v>
      </c>
      <c r="BX1152" t="s">
        <v>10675</v>
      </c>
    </row>
    <row r="1153" spans="1:76" x14ac:dyDescent="0.45">
      <c r="A1153" t="s">
        <v>10676</v>
      </c>
      <c r="B1153" t="s">
        <v>176</v>
      </c>
      <c r="C1153" t="s">
        <v>216</v>
      </c>
      <c r="D1153" t="s">
        <v>10677</v>
      </c>
      <c r="E1153" t="s">
        <v>10678</v>
      </c>
      <c r="F1153" t="s">
        <v>5426</v>
      </c>
      <c r="G1153">
        <v>9</v>
      </c>
      <c r="H1153" s="72" t="s">
        <v>10543</v>
      </c>
      <c r="I1153" s="72" t="s">
        <v>182</v>
      </c>
      <c r="J1153" s="72" t="s">
        <v>183</v>
      </c>
      <c r="K1153" s="72" t="s">
        <v>825</v>
      </c>
      <c r="L1153" s="72" t="s">
        <v>10626</v>
      </c>
      <c r="M1153" s="72" t="s">
        <v>10627</v>
      </c>
      <c r="N1153" s="72"/>
      <c r="O1153" s="72"/>
      <c r="P1153" s="72" t="s">
        <v>10679</v>
      </c>
      <c r="Q1153" s="72" t="s">
        <v>10680</v>
      </c>
      <c r="R1153" s="72" t="s">
        <v>5702</v>
      </c>
      <c r="S1153" s="72" t="s">
        <v>10681</v>
      </c>
      <c r="T1153" s="72" t="s">
        <v>10682</v>
      </c>
      <c r="U1153" s="72" t="s">
        <v>251</v>
      </c>
      <c r="V1153" s="72" t="s">
        <v>176</v>
      </c>
      <c r="W1153">
        <v>320</v>
      </c>
      <c r="X1153">
        <v>320</v>
      </c>
      <c r="Y1153">
        <v>0</v>
      </c>
      <c r="Z1153">
        <v>60</v>
      </c>
      <c r="AA1153">
        <v>1600</v>
      </c>
      <c r="AB1153">
        <v>0</v>
      </c>
      <c r="AC1153" s="72" t="s">
        <v>191</v>
      </c>
      <c r="AD1153" s="72" t="s">
        <v>192</v>
      </c>
      <c r="AE1153" s="72" t="s">
        <v>176</v>
      </c>
      <c r="AF1153" s="81" t="str">
        <f t="shared" si="68"/>
        <v>Afridev Handpump</v>
      </c>
      <c r="AG1153" s="72" t="s">
        <v>193</v>
      </c>
      <c r="AH1153" s="72" t="s">
        <v>191</v>
      </c>
      <c r="AI1153" s="72" t="s">
        <v>16432</v>
      </c>
      <c r="AL1153" t="str">
        <f t="shared" si="69"/>
        <v>Protected</v>
      </c>
      <c r="AM1153">
        <v>2013</v>
      </c>
      <c r="AN1153" s="72" t="s">
        <v>191</v>
      </c>
      <c r="AQ1153" t="str">
        <f t="shared" si="70"/>
        <v xml:space="preserve">Normal </v>
      </c>
      <c r="AR1153" s="72" t="s">
        <v>191</v>
      </c>
      <c r="AS1153">
        <v>1</v>
      </c>
      <c r="AT1153">
        <v>7</v>
      </c>
      <c r="AU1153" s="72" t="s">
        <v>195</v>
      </c>
      <c r="AV1153" s="72" t="s">
        <v>194</v>
      </c>
      <c r="AY1153" s="72" t="s">
        <v>191</v>
      </c>
      <c r="AZ1153">
        <v>982</v>
      </c>
      <c r="BA1153" s="72" t="s">
        <v>93</v>
      </c>
      <c r="BB1153" s="72" t="s">
        <v>194</v>
      </c>
      <c r="BD1153" s="72" t="s">
        <v>191</v>
      </c>
      <c r="BE1153" s="73">
        <v>0.24</v>
      </c>
      <c r="BF1153" s="72" t="s">
        <v>191</v>
      </c>
      <c r="BG1153" s="72" t="s">
        <v>196</v>
      </c>
      <c r="BH1153" s="72" t="s">
        <v>176</v>
      </c>
      <c r="BI1153" s="81" t="str">
        <f t="shared" si="71"/>
        <v xml:space="preserve">Turbidity </v>
      </c>
      <c r="BJ1153" s="72" t="s">
        <v>191</v>
      </c>
      <c r="BN1153">
        <v>72</v>
      </c>
      <c r="BO1153">
        <v>24</v>
      </c>
      <c r="BP1153" s="72" t="s">
        <v>194</v>
      </c>
      <c r="BR1153" s="72" t="s">
        <v>194</v>
      </c>
      <c r="BT1153">
        <v>20</v>
      </c>
      <c r="BU1153">
        <v>6</v>
      </c>
      <c r="BV1153" s="72" t="s">
        <v>191</v>
      </c>
      <c r="BW1153" s="72" t="s">
        <v>197</v>
      </c>
      <c r="BX1153" t="s">
        <v>10683</v>
      </c>
    </row>
    <row r="1154" spans="1:76" x14ac:dyDescent="0.45">
      <c r="A1154" t="s">
        <v>10684</v>
      </c>
      <c r="B1154" t="s">
        <v>176</v>
      </c>
      <c r="C1154" t="s">
        <v>339</v>
      </c>
      <c r="D1154" t="s">
        <v>10685</v>
      </c>
      <c r="E1154" t="s">
        <v>10686</v>
      </c>
      <c r="F1154" t="s">
        <v>10687</v>
      </c>
      <c r="G1154">
        <v>9</v>
      </c>
      <c r="H1154" s="72" t="s">
        <v>10543</v>
      </c>
      <c r="I1154" s="72" t="s">
        <v>182</v>
      </c>
      <c r="J1154" s="72" t="s">
        <v>183</v>
      </c>
      <c r="K1154" s="72" t="s">
        <v>4732</v>
      </c>
      <c r="L1154" s="72" t="s">
        <v>9900</v>
      </c>
      <c r="M1154" s="72" t="s">
        <v>10016</v>
      </c>
      <c r="N1154" s="72"/>
      <c r="O1154" s="72"/>
      <c r="P1154" s="72" t="s">
        <v>10688</v>
      </c>
      <c r="Q1154" s="72" t="s">
        <v>10689</v>
      </c>
      <c r="R1154" s="72" t="s">
        <v>10690</v>
      </c>
      <c r="S1154" s="72" t="s">
        <v>10691</v>
      </c>
      <c r="T1154" s="72" t="s">
        <v>10016</v>
      </c>
      <c r="U1154" s="72" t="s">
        <v>226</v>
      </c>
      <c r="V1154" s="72" t="s">
        <v>176</v>
      </c>
      <c r="W1154">
        <v>200</v>
      </c>
      <c r="X1154">
        <v>175</v>
      </c>
      <c r="Y1154">
        <v>25</v>
      </c>
      <c r="Z1154">
        <v>125</v>
      </c>
      <c r="AA1154">
        <v>875</v>
      </c>
      <c r="AB1154">
        <v>125</v>
      </c>
      <c r="AC1154" s="72" t="s">
        <v>194</v>
      </c>
      <c r="AF1154" s="81" t="str">
        <f t="shared" si="68"/>
        <v/>
      </c>
      <c r="AJ1154" s="72" t="s">
        <v>867</v>
      </c>
      <c r="AK1154" s="72" t="s">
        <v>176</v>
      </c>
      <c r="AL1154" t="str">
        <f t="shared" si="69"/>
        <v>Unprotected well</v>
      </c>
      <c r="AQ1154" t="str">
        <f t="shared" si="70"/>
        <v xml:space="preserve"> </v>
      </c>
      <c r="BE1154"/>
      <c r="BI1154" s="81" t="str">
        <f t="shared" si="71"/>
        <v xml:space="preserve"> </v>
      </c>
      <c r="BX1154" t="s">
        <v>10692</v>
      </c>
    </row>
    <row r="1155" spans="1:76" x14ac:dyDescent="0.45">
      <c r="A1155" t="s">
        <v>10693</v>
      </c>
      <c r="B1155" t="s">
        <v>176</v>
      </c>
      <c r="C1155" t="s">
        <v>339</v>
      </c>
      <c r="D1155" t="s">
        <v>10694</v>
      </c>
      <c r="E1155" t="s">
        <v>10695</v>
      </c>
      <c r="F1155" t="s">
        <v>10696</v>
      </c>
      <c r="G1155">
        <v>9</v>
      </c>
      <c r="H1155" s="72" t="s">
        <v>10543</v>
      </c>
      <c r="I1155" s="72" t="s">
        <v>182</v>
      </c>
      <c r="J1155" s="72" t="s">
        <v>183</v>
      </c>
      <c r="K1155" s="72" t="s">
        <v>4732</v>
      </c>
      <c r="L1155" s="72" t="s">
        <v>5288</v>
      </c>
      <c r="M1155" s="72" t="s">
        <v>10697</v>
      </c>
      <c r="N1155" s="72"/>
      <c r="O1155" s="72"/>
      <c r="P1155" s="72" t="s">
        <v>10698</v>
      </c>
      <c r="Q1155" s="72" t="s">
        <v>10699</v>
      </c>
      <c r="R1155" s="72" t="s">
        <v>260</v>
      </c>
      <c r="S1155" s="72" t="s">
        <v>10700</v>
      </c>
      <c r="T1155" s="72" t="s">
        <v>10701</v>
      </c>
      <c r="U1155" s="72" t="s">
        <v>251</v>
      </c>
      <c r="V1155" s="72" t="s">
        <v>176</v>
      </c>
      <c r="W1155">
        <v>110</v>
      </c>
      <c r="X1155">
        <v>110</v>
      </c>
      <c r="Y1155">
        <v>0</v>
      </c>
      <c r="Z1155">
        <v>550</v>
      </c>
      <c r="AA1155">
        <v>550</v>
      </c>
      <c r="AB1155">
        <v>0</v>
      </c>
      <c r="AC1155" s="72" t="s">
        <v>191</v>
      </c>
      <c r="AD1155" s="72" t="s">
        <v>192</v>
      </c>
      <c r="AE1155" s="72" t="s">
        <v>176</v>
      </c>
      <c r="AF1155" s="81" t="str">
        <f t="shared" ref="AF1155:AF1218" si="72">CONCATENATE(AD1155,AE1155)</f>
        <v>Afridev Handpump</v>
      </c>
      <c r="AG1155" s="72" t="s">
        <v>193</v>
      </c>
      <c r="AH1155" s="72" t="s">
        <v>191</v>
      </c>
      <c r="AI1155" s="72" t="s">
        <v>16432</v>
      </c>
      <c r="AL1155" t="str">
        <f t="shared" ref="AL1155:AL1218" si="73">CONCATENATE(AI1155,AJ1155,AK1155)</f>
        <v>Protected</v>
      </c>
      <c r="AM1155">
        <v>1997</v>
      </c>
      <c r="AN1155" s="72" t="s">
        <v>194</v>
      </c>
      <c r="AO1155" s="72" t="s">
        <v>549</v>
      </c>
      <c r="AP1155" s="72" t="s">
        <v>176</v>
      </c>
      <c r="AQ1155" t="str">
        <f t="shared" ref="AQ1155:AQ1218" si="74">CONCATENATE(BW1155," ",AO1155,AP1155)</f>
        <v>Does not function Non functioning water point</v>
      </c>
      <c r="AR1155" s="72" t="s">
        <v>191</v>
      </c>
      <c r="AS1155">
        <v>1</v>
      </c>
      <c r="AT1155">
        <v>183</v>
      </c>
      <c r="AU1155" s="72" t="s">
        <v>194</v>
      </c>
      <c r="AV1155" s="72" t="s">
        <v>194</v>
      </c>
      <c r="AY1155" s="72" t="s">
        <v>194</v>
      </c>
      <c r="BB1155" s="72" t="s">
        <v>194</v>
      </c>
      <c r="BD1155" s="72" t="s">
        <v>194</v>
      </c>
      <c r="BE1155"/>
      <c r="BF1155" s="72" t="s">
        <v>191</v>
      </c>
      <c r="BG1155" s="72" t="s">
        <v>196</v>
      </c>
      <c r="BH1155" s="72" t="s">
        <v>176</v>
      </c>
      <c r="BI1155" s="81" t="str">
        <f t="shared" ref="BI1155:BI1218" si="75">CONCATENATE(BG1155," ",BH1155)</f>
        <v xml:space="preserve">Turbidity </v>
      </c>
      <c r="BJ1155" s="72" t="s">
        <v>194</v>
      </c>
      <c r="BN1155">
        <v>0</v>
      </c>
      <c r="BO1155">
        <v>0</v>
      </c>
      <c r="BP1155" s="72" t="s">
        <v>194</v>
      </c>
      <c r="BR1155" s="72" t="s">
        <v>194</v>
      </c>
      <c r="BT1155">
        <v>0</v>
      </c>
      <c r="BU1155">
        <v>0</v>
      </c>
      <c r="BV1155" s="72" t="s">
        <v>194</v>
      </c>
      <c r="BW1155" s="72" t="s">
        <v>550</v>
      </c>
      <c r="BX1155" t="s">
        <v>10702</v>
      </c>
    </row>
    <row r="1156" spans="1:76" x14ac:dyDescent="0.45">
      <c r="A1156" t="s">
        <v>10703</v>
      </c>
      <c r="B1156" t="s">
        <v>176</v>
      </c>
      <c r="C1156" t="s">
        <v>339</v>
      </c>
      <c r="D1156" t="s">
        <v>10704</v>
      </c>
      <c r="E1156" t="s">
        <v>10705</v>
      </c>
      <c r="F1156" t="s">
        <v>8239</v>
      </c>
      <c r="G1156">
        <v>9</v>
      </c>
      <c r="H1156" s="72" t="s">
        <v>10543</v>
      </c>
      <c r="I1156" s="72" t="s">
        <v>182</v>
      </c>
      <c r="J1156" s="72" t="s">
        <v>183</v>
      </c>
      <c r="K1156" s="72" t="s">
        <v>4732</v>
      </c>
      <c r="L1156" s="72" t="s">
        <v>9900</v>
      </c>
      <c r="M1156" s="72" t="s">
        <v>10016</v>
      </c>
      <c r="N1156" s="72"/>
      <c r="O1156" s="72"/>
      <c r="P1156" s="72" t="s">
        <v>10706</v>
      </c>
      <c r="Q1156" s="72" t="s">
        <v>10707</v>
      </c>
      <c r="R1156" s="72" t="s">
        <v>8307</v>
      </c>
      <c r="S1156" s="72" t="s">
        <v>10708</v>
      </c>
      <c r="T1156" s="72" t="s">
        <v>10016</v>
      </c>
      <c r="U1156" s="72" t="s">
        <v>251</v>
      </c>
      <c r="V1156" s="72" t="s">
        <v>176</v>
      </c>
      <c r="W1156">
        <v>200</v>
      </c>
      <c r="X1156">
        <v>175</v>
      </c>
      <c r="Y1156">
        <v>25</v>
      </c>
      <c r="Z1156">
        <v>375</v>
      </c>
      <c r="AA1156">
        <v>875</v>
      </c>
      <c r="AB1156">
        <v>125</v>
      </c>
      <c r="AC1156" s="72" t="s">
        <v>191</v>
      </c>
      <c r="AD1156" s="72" t="s">
        <v>192</v>
      </c>
      <c r="AE1156" s="72" t="s">
        <v>176</v>
      </c>
      <c r="AF1156" s="81" t="str">
        <f t="shared" si="72"/>
        <v>Afridev Handpump</v>
      </c>
      <c r="AG1156" s="72" t="s">
        <v>193</v>
      </c>
      <c r="AH1156" s="72" t="s">
        <v>191</v>
      </c>
      <c r="AI1156" s="72" t="s">
        <v>16432</v>
      </c>
      <c r="AL1156" t="str">
        <f t="shared" si="73"/>
        <v>Protected</v>
      </c>
      <c r="AM1156">
        <v>2000</v>
      </c>
      <c r="AN1156" s="72" t="s">
        <v>191</v>
      </c>
      <c r="AQ1156" t="str">
        <f t="shared" si="74"/>
        <v xml:space="preserve">Poor </v>
      </c>
      <c r="AR1156" s="72" t="s">
        <v>191</v>
      </c>
      <c r="AS1156">
        <v>8</v>
      </c>
      <c r="AT1156">
        <v>3</v>
      </c>
      <c r="AU1156" s="72" t="s">
        <v>195</v>
      </c>
      <c r="AV1156" s="72" t="s">
        <v>194</v>
      </c>
      <c r="AY1156" s="72" t="s">
        <v>191</v>
      </c>
      <c r="AZ1156">
        <v>1480</v>
      </c>
      <c r="BA1156" s="72" t="s">
        <v>93</v>
      </c>
      <c r="BB1156" s="72" t="s">
        <v>194</v>
      </c>
      <c r="BD1156" s="72" t="s">
        <v>191</v>
      </c>
      <c r="BE1156" s="73">
        <v>1.04</v>
      </c>
      <c r="BF1156" s="72" t="s">
        <v>191</v>
      </c>
      <c r="BG1156" s="72" t="s">
        <v>196</v>
      </c>
      <c r="BH1156" s="72" t="s">
        <v>176</v>
      </c>
      <c r="BI1156" s="81" t="str">
        <f t="shared" si="75"/>
        <v xml:space="preserve">Turbidity </v>
      </c>
      <c r="BJ1156" s="72" t="s">
        <v>191</v>
      </c>
      <c r="BN1156">
        <v>65</v>
      </c>
      <c r="BO1156">
        <v>24</v>
      </c>
      <c r="BP1156" s="72" t="s">
        <v>194</v>
      </c>
      <c r="BR1156" s="72" t="s">
        <v>194</v>
      </c>
      <c r="BT1156">
        <v>40</v>
      </c>
      <c r="BU1156">
        <v>5</v>
      </c>
      <c r="BV1156" s="72" t="s">
        <v>191</v>
      </c>
      <c r="BW1156" s="72" t="s">
        <v>227</v>
      </c>
      <c r="BX1156" t="s">
        <v>10709</v>
      </c>
    </row>
    <row r="1157" spans="1:76" x14ac:dyDescent="0.45">
      <c r="A1157" t="s">
        <v>10710</v>
      </c>
      <c r="B1157" t="s">
        <v>176</v>
      </c>
      <c r="C1157" t="s">
        <v>663</v>
      </c>
      <c r="D1157" t="s">
        <v>10711</v>
      </c>
      <c r="E1157" t="s">
        <v>10712</v>
      </c>
      <c r="F1157" t="s">
        <v>916</v>
      </c>
      <c r="G1157">
        <v>9</v>
      </c>
      <c r="H1157" s="72" t="s">
        <v>10543</v>
      </c>
      <c r="I1157" s="72" t="s">
        <v>182</v>
      </c>
      <c r="J1157" s="72" t="s">
        <v>183</v>
      </c>
      <c r="K1157" s="72" t="s">
        <v>10598</v>
      </c>
      <c r="L1157" s="72" t="s">
        <v>10599</v>
      </c>
      <c r="M1157" s="72" t="s">
        <v>10617</v>
      </c>
      <c r="N1157" s="72"/>
      <c r="O1157" s="72"/>
      <c r="P1157" s="72" t="s">
        <v>10713</v>
      </c>
      <c r="Q1157" s="72" t="s">
        <v>10714</v>
      </c>
      <c r="R1157" s="72" t="s">
        <v>1084</v>
      </c>
      <c r="S1157" s="72" t="s">
        <v>10715</v>
      </c>
      <c r="T1157" s="72" t="s">
        <v>10617</v>
      </c>
      <c r="U1157" s="72" t="s">
        <v>745</v>
      </c>
      <c r="V1157" s="72" t="s">
        <v>176</v>
      </c>
      <c r="W1157">
        <v>37</v>
      </c>
      <c r="X1157">
        <v>37</v>
      </c>
      <c r="Y1157">
        <v>0</v>
      </c>
      <c r="Z1157">
        <v>90</v>
      </c>
      <c r="AA1157">
        <v>90</v>
      </c>
      <c r="AB1157">
        <v>0</v>
      </c>
      <c r="AC1157" s="72" t="s">
        <v>191</v>
      </c>
      <c r="AD1157" s="72" t="s">
        <v>192</v>
      </c>
      <c r="AE1157" s="72" t="s">
        <v>176</v>
      </c>
      <c r="AF1157" s="81" t="str">
        <f t="shared" si="72"/>
        <v>Afridev Handpump</v>
      </c>
      <c r="AG1157" s="72" t="s">
        <v>193</v>
      </c>
      <c r="AH1157" s="72" t="s">
        <v>194</v>
      </c>
      <c r="AI1157" s="72" t="s">
        <v>16433</v>
      </c>
      <c r="AL1157" t="str">
        <f t="shared" si="73"/>
        <v>Unprotected</v>
      </c>
      <c r="AM1157">
        <v>2010</v>
      </c>
      <c r="AN1157" s="72" t="s">
        <v>191</v>
      </c>
      <c r="AQ1157" t="str">
        <f t="shared" si="74"/>
        <v xml:space="preserve">Normal </v>
      </c>
      <c r="AR1157" s="72" t="s">
        <v>194</v>
      </c>
      <c r="AU1157" s="72" t="s">
        <v>195</v>
      </c>
      <c r="AV1157" s="72" t="s">
        <v>194</v>
      </c>
      <c r="AY1157" s="72" t="s">
        <v>191</v>
      </c>
      <c r="AZ1157">
        <v>251</v>
      </c>
      <c r="BA1157" s="72" t="s">
        <v>93</v>
      </c>
      <c r="BB1157" s="72" t="s">
        <v>194</v>
      </c>
      <c r="BD1157" s="72" t="s">
        <v>191</v>
      </c>
      <c r="BE1157" s="73">
        <v>0.09</v>
      </c>
      <c r="BF1157" s="72" t="s">
        <v>191</v>
      </c>
      <c r="BG1157" s="72" t="s">
        <v>196</v>
      </c>
      <c r="BH1157" s="72" t="s">
        <v>176</v>
      </c>
      <c r="BI1157" s="81" t="str">
        <f t="shared" si="75"/>
        <v xml:space="preserve">Turbidity </v>
      </c>
      <c r="BJ1157" s="72" t="s">
        <v>191</v>
      </c>
      <c r="BN1157">
        <v>55</v>
      </c>
      <c r="BO1157">
        <v>24</v>
      </c>
      <c r="BP1157" s="72" t="s">
        <v>194</v>
      </c>
      <c r="BR1157" s="72" t="s">
        <v>194</v>
      </c>
      <c r="BT1157">
        <v>20</v>
      </c>
      <c r="BU1157">
        <v>5</v>
      </c>
      <c r="BV1157" s="72" t="s">
        <v>191</v>
      </c>
      <c r="BW1157" s="72" t="s">
        <v>197</v>
      </c>
      <c r="BX1157" t="s">
        <v>10716</v>
      </c>
    </row>
    <row r="1158" spans="1:76" x14ac:dyDescent="0.45">
      <c r="A1158" t="s">
        <v>10717</v>
      </c>
      <c r="B1158" t="s">
        <v>176</v>
      </c>
      <c r="C1158" t="s">
        <v>943</v>
      </c>
      <c r="D1158" t="s">
        <v>10718</v>
      </c>
      <c r="E1158" t="s">
        <v>10719</v>
      </c>
      <c r="F1158" t="s">
        <v>10720</v>
      </c>
      <c r="G1158">
        <v>9</v>
      </c>
      <c r="H1158" s="72" t="s">
        <v>10543</v>
      </c>
      <c r="I1158" s="72" t="s">
        <v>182</v>
      </c>
      <c r="J1158" s="72" t="s">
        <v>183</v>
      </c>
      <c r="K1158" s="72" t="s">
        <v>10598</v>
      </c>
      <c r="L1158" s="72" t="s">
        <v>10599</v>
      </c>
      <c r="M1158" s="72" t="s">
        <v>10617</v>
      </c>
      <c r="N1158" s="72"/>
      <c r="O1158" s="72"/>
      <c r="P1158" s="72" t="s">
        <v>10721</v>
      </c>
      <c r="Q1158" s="72" t="s">
        <v>10722</v>
      </c>
      <c r="R1158" s="72" t="s">
        <v>7936</v>
      </c>
      <c r="S1158" s="72" t="s">
        <v>10723</v>
      </c>
      <c r="T1158" s="72" t="s">
        <v>10617</v>
      </c>
      <c r="U1158" s="72" t="s">
        <v>226</v>
      </c>
      <c r="V1158" s="72" t="s">
        <v>176</v>
      </c>
      <c r="W1158">
        <v>37</v>
      </c>
      <c r="X1158">
        <v>37</v>
      </c>
      <c r="Y1158">
        <v>0</v>
      </c>
      <c r="Z1158">
        <v>95</v>
      </c>
      <c r="AA1158">
        <v>95</v>
      </c>
      <c r="AB1158">
        <v>0</v>
      </c>
      <c r="AC1158" s="72" t="s">
        <v>191</v>
      </c>
      <c r="AD1158" s="72" t="s">
        <v>192</v>
      </c>
      <c r="AE1158" s="72" t="s">
        <v>176</v>
      </c>
      <c r="AF1158" s="81" t="str">
        <f t="shared" si="72"/>
        <v>Afridev Handpump</v>
      </c>
      <c r="AG1158" s="72" t="s">
        <v>193</v>
      </c>
      <c r="AH1158" s="72" t="s">
        <v>191</v>
      </c>
      <c r="AI1158" s="72" t="s">
        <v>16432</v>
      </c>
      <c r="AL1158" t="str">
        <f t="shared" si="73"/>
        <v>Protected</v>
      </c>
      <c r="AM1158">
        <v>1997</v>
      </c>
      <c r="AN1158" s="72" t="s">
        <v>191</v>
      </c>
      <c r="AQ1158" t="str">
        <f t="shared" si="74"/>
        <v xml:space="preserve">Normal </v>
      </c>
      <c r="AR1158" s="72" t="s">
        <v>194</v>
      </c>
      <c r="AU1158" s="72" t="s">
        <v>195</v>
      </c>
      <c r="AV1158" s="72" t="s">
        <v>194</v>
      </c>
      <c r="AY1158" s="72" t="s">
        <v>191</v>
      </c>
      <c r="AZ1158">
        <v>143</v>
      </c>
      <c r="BA1158" s="72" t="s">
        <v>93</v>
      </c>
      <c r="BB1158" s="72" t="s">
        <v>194</v>
      </c>
      <c r="BD1158" s="72" t="s">
        <v>191</v>
      </c>
      <c r="BE1158" s="73">
        <v>0.08</v>
      </c>
      <c r="BF1158" s="72" t="s">
        <v>191</v>
      </c>
      <c r="BG1158" s="72" t="s">
        <v>196</v>
      </c>
      <c r="BH1158" s="72" t="s">
        <v>176</v>
      </c>
      <c r="BI1158" s="81" t="str">
        <f t="shared" si="75"/>
        <v xml:space="preserve">Turbidity </v>
      </c>
      <c r="BJ1158" s="72" t="s">
        <v>191</v>
      </c>
      <c r="BN1158">
        <v>80</v>
      </c>
      <c r="BO1158">
        <v>24</v>
      </c>
      <c r="BP1158" s="72" t="s">
        <v>194</v>
      </c>
      <c r="BR1158" s="72" t="s">
        <v>194</v>
      </c>
      <c r="BT1158">
        <v>20</v>
      </c>
      <c r="BU1158">
        <v>6</v>
      </c>
      <c r="BV1158" s="72" t="s">
        <v>191</v>
      </c>
      <c r="BW1158" s="72" t="s">
        <v>197</v>
      </c>
      <c r="BX1158" t="s">
        <v>10724</v>
      </c>
    </row>
    <row r="1159" spans="1:76" x14ac:dyDescent="0.45">
      <c r="A1159" t="s">
        <v>10725</v>
      </c>
      <c r="B1159" t="s">
        <v>176</v>
      </c>
      <c r="C1159" t="s">
        <v>216</v>
      </c>
      <c r="D1159" t="s">
        <v>10726</v>
      </c>
      <c r="E1159" t="s">
        <v>10727</v>
      </c>
      <c r="F1159" t="s">
        <v>10728</v>
      </c>
      <c r="G1159">
        <v>9</v>
      </c>
      <c r="H1159" s="72" t="s">
        <v>10543</v>
      </c>
      <c r="I1159" s="72" t="s">
        <v>182</v>
      </c>
      <c r="J1159" s="72" t="s">
        <v>183</v>
      </c>
      <c r="K1159" s="72" t="s">
        <v>825</v>
      </c>
      <c r="L1159" s="72" t="s">
        <v>10626</v>
      </c>
      <c r="M1159" s="72" t="s">
        <v>10627</v>
      </c>
      <c r="N1159" s="72"/>
      <c r="O1159" s="72"/>
      <c r="P1159" s="72" t="s">
        <v>10729</v>
      </c>
      <c r="Q1159" s="72" t="s">
        <v>10730</v>
      </c>
      <c r="R1159" s="72" t="s">
        <v>10731</v>
      </c>
      <c r="S1159" s="72" t="s">
        <v>10732</v>
      </c>
      <c r="T1159" s="72" t="s">
        <v>10733</v>
      </c>
      <c r="U1159" s="72" t="s">
        <v>251</v>
      </c>
      <c r="V1159" s="72" t="s">
        <v>176</v>
      </c>
      <c r="W1159">
        <v>320</v>
      </c>
      <c r="X1159">
        <v>320</v>
      </c>
      <c r="Y1159">
        <v>0</v>
      </c>
      <c r="Z1159">
        <v>1000</v>
      </c>
      <c r="AA1159">
        <v>1600</v>
      </c>
      <c r="AB1159">
        <v>0</v>
      </c>
      <c r="AC1159" s="72" t="s">
        <v>191</v>
      </c>
      <c r="AD1159" s="72" t="s">
        <v>192</v>
      </c>
      <c r="AE1159" s="72" t="s">
        <v>176</v>
      </c>
      <c r="AF1159" s="81" t="str">
        <f t="shared" si="72"/>
        <v>Afridev Handpump</v>
      </c>
      <c r="AG1159" s="72" t="s">
        <v>193</v>
      </c>
      <c r="AH1159" s="72" t="s">
        <v>191</v>
      </c>
      <c r="AI1159" s="72" t="s">
        <v>16432</v>
      </c>
      <c r="AL1159" t="str">
        <f t="shared" si="73"/>
        <v>Protected</v>
      </c>
      <c r="AM1159">
        <v>2010</v>
      </c>
      <c r="AN1159" s="72" t="s">
        <v>191</v>
      </c>
      <c r="AQ1159" t="str">
        <f t="shared" si="74"/>
        <v xml:space="preserve">Normal </v>
      </c>
      <c r="AR1159" s="72" t="s">
        <v>191</v>
      </c>
      <c r="AS1159">
        <v>3</v>
      </c>
      <c r="AT1159">
        <v>1</v>
      </c>
      <c r="AU1159" s="72" t="s">
        <v>195</v>
      </c>
      <c r="AV1159" s="72" t="s">
        <v>194</v>
      </c>
      <c r="AY1159" s="72" t="s">
        <v>191</v>
      </c>
      <c r="AZ1159">
        <v>983</v>
      </c>
      <c r="BA1159" s="72" t="s">
        <v>93</v>
      </c>
      <c r="BB1159" s="72" t="s">
        <v>194</v>
      </c>
      <c r="BD1159" s="72" t="s">
        <v>191</v>
      </c>
      <c r="BE1159" s="73">
        <v>0.09</v>
      </c>
      <c r="BF1159" s="72" t="s">
        <v>191</v>
      </c>
      <c r="BG1159" s="72" t="s">
        <v>196</v>
      </c>
      <c r="BH1159" s="72" t="s">
        <v>176</v>
      </c>
      <c r="BI1159" s="81" t="str">
        <f t="shared" si="75"/>
        <v xml:space="preserve">Turbidity </v>
      </c>
      <c r="BJ1159" s="72" t="s">
        <v>191</v>
      </c>
      <c r="BN1159">
        <v>54</v>
      </c>
      <c r="BO1159">
        <v>24</v>
      </c>
      <c r="BP1159" s="72" t="s">
        <v>194</v>
      </c>
      <c r="BR1159" s="72" t="s">
        <v>194</v>
      </c>
      <c r="BT1159">
        <v>20</v>
      </c>
      <c r="BU1159">
        <v>7</v>
      </c>
      <c r="BV1159" s="72" t="s">
        <v>191</v>
      </c>
      <c r="BW1159" s="72" t="s">
        <v>197</v>
      </c>
      <c r="BX1159" t="s">
        <v>10734</v>
      </c>
    </row>
    <row r="1160" spans="1:76" x14ac:dyDescent="0.45">
      <c r="A1160" t="s">
        <v>10735</v>
      </c>
      <c r="B1160" t="s">
        <v>176</v>
      </c>
      <c r="C1160" t="s">
        <v>339</v>
      </c>
      <c r="D1160" t="s">
        <v>10736</v>
      </c>
      <c r="E1160" t="s">
        <v>10737</v>
      </c>
      <c r="F1160" t="s">
        <v>8509</v>
      </c>
      <c r="G1160">
        <v>9</v>
      </c>
      <c r="H1160" s="72" t="s">
        <v>10543</v>
      </c>
      <c r="I1160" s="72" t="s">
        <v>182</v>
      </c>
      <c r="J1160" s="72" t="s">
        <v>183</v>
      </c>
      <c r="K1160" s="72" t="s">
        <v>4732</v>
      </c>
      <c r="L1160" s="72" t="s">
        <v>9900</v>
      </c>
      <c r="M1160" s="72" t="s">
        <v>10738</v>
      </c>
      <c r="N1160" s="72"/>
      <c r="O1160" s="72"/>
      <c r="P1160" s="72" t="s">
        <v>10739</v>
      </c>
      <c r="Q1160" s="72" t="s">
        <v>10740</v>
      </c>
      <c r="R1160" s="72" t="s">
        <v>465</v>
      </c>
      <c r="S1160" s="72" t="s">
        <v>10741</v>
      </c>
      <c r="T1160" s="72" t="s">
        <v>9900</v>
      </c>
      <c r="U1160" s="72" t="s">
        <v>226</v>
      </c>
      <c r="V1160" s="72" t="s">
        <v>176</v>
      </c>
      <c r="W1160">
        <v>70</v>
      </c>
      <c r="X1160">
        <v>70</v>
      </c>
      <c r="Y1160">
        <v>0</v>
      </c>
      <c r="Z1160">
        <v>50</v>
      </c>
      <c r="AA1160">
        <v>350</v>
      </c>
      <c r="AB1160">
        <v>0</v>
      </c>
      <c r="AC1160" s="72" t="s">
        <v>191</v>
      </c>
      <c r="AD1160" s="72" t="s">
        <v>192</v>
      </c>
      <c r="AE1160" s="72" t="s">
        <v>176</v>
      </c>
      <c r="AF1160" s="81" t="str">
        <f t="shared" si="72"/>
        <v>Afridev Handpump</v>
      </c>
      <c r="AG1160" s="72" t="s">
        <v>193</v>
      </c>
      <c r="AH1160" s="72" t="s">
        <v>191</v>
      </c>
      <c r="AI1160" s="72" t="s">
        <v>16432</v>
      </c>
      <c r="AL1160" t="str">
        <f t="shared" si="73"/>
        <v>Protected</v>
      </c>
      <c r="AM1160">
        <v>2004</v>
      </c>
      <c r="AN1160" s="72" t="s">
        <v>191</v>
      </c>
      <c r="AQ1160" t="str">
        <f t="shared" si="74"/>
        <v xml:space="preserve">Normal </v>
      </c>
      <c r="AR1160" s="72" t="s">
        <v>194</v>
      </c>
      <c r="AU1160" s="72" t="s">
        <v>195</v>
      </c>
      <c r="AV1160" s="72" t="s">
        <v>194</v>
      </c>
      <c r="AY1160" s="72" t="s">
        <v>191</v>
      </c>
      <c r="AZ1160">
        <v>1481</v>
      </c>
      <c r="BA1160" s="72" t="s">
        <v>93</v>
      </c>
      <c r="BB1160" s="72" t="s">
        <v>194</v>
      </c>
      <c r="BD1160" s="72" t="s">
        <v>191</v>
      </c>
      <c r="BE1160" s="73">
        <v>0.32</v>
      </c>
      <c r="BF1160" s="72" t="s">
        <v>191</v>
      </c>
      <c r="BG1160" s="72" t="s">
        <v>196</v>
      </c>
      <c r="BH1160" s="72" t="s">
        <v>176</v>
      </c>
      <c r="BI1160" s="81" t="str">
        <f t="shared" si="75"/>
        <v xml:space="preserve">Turbidity </v>
      </c>
      <c r="BJ1160" s="72" t="s">
        <v>191</v>
      </c>
      <c r="BN1160">
        <v>76</v>
      </c>
      <c r="BO1160">
        <v>24</v>
      </c>
      <c r="BP1160" s="72" t="s">
        <v>194</v>
      </c>
      <c r="BR1160" s="72" t="s">
        <v>194</v>
      </c>
      <c r="BT1160">
        <v>20</v>
      </c>
      <c r="BU1160">
        <v>5</v>
      </c>
      <c r="BV1160" s="72" t="s">
        <v>191</v>
      </c>
      <c r="BW1160" s="72" t="s">
        <v>197</v>
      </c>
      <c r="BX1160" t="s">
        <v>10742</v>
      </c>
    </row>
    <row r="1161" spans="1:76" x14ac:dyDescent="0.45">
      <c r="A1161" t="s">
        <v>10743</v>
      </c>
      <c r="B1161" t="s">
        <v>176</v>
      </c>
      <c r="C1161" t="s">
        <v>339</v>
      </c>
      <c r="D1161" t="s">
        <v>10744</v>
      </c>
      <c r="E1161" t="s">
        <v>10745</v>
      </c>
      <c r="F1161" t="s">
        <v>7771</v>
      </c>
      <c r="G1161">
        <v>9</v>
      </c>
      <c r="H1161" s="72" t="s">
        <v>10543</v>
      </c>
      <c r="I1161" s="72" t="s">
        <v>182</v>
      </c>
      <c r="J1161" s="72" t="s">
        <v>183</v>
      </c>
      <c r="K1161" s="72" t="s">
        <v>4732</v>
      </c>
      <c r="L1161" s="72" t="s">
        <v>9900</v>
      </c>
      <c r="M1161" s="72" t="s">
        <v>10738</v>
      </c>
      <c r="N1161" s="72"/>
      <c r="O1161" s="72"/>
      <c r="P1161" s="72" t="s">
        <v>10746</v>
      </c>
      <c r="Q1161" s="72" t="s">
        <v>10747</v>
      </c>
      <c r="R1161" s="72" t="s">
        <v>292</v>
      </c>
      <c r="S1161" s="72" t="s">
        <v>10748</v>
      </c>
      <c r="T1161" s="72" t="s">
        <v>10738</v>
      </c>
      <c r="U1161" s="72" t="s">
        <v>251</v>
      </c>
      <c r="V1161" s="72" t="s">
        <v>176</v>
      </c>
      <c r="W1161">
        <v>70</v>
      </c>
      <c r="X1161">
        <v>70</v>
      </c>
      <c r="Y1161">
        <v>0</v>
      </c>
      <c r="Z1161">
        <v>100</v>
      </c>
      <c r="AA1161">
        <v>350</v>
      </c>
      <c r="AB1161">
        <v>0</v>
      </c>
      <c r="AC1161" s="72" t="s">
        <v>191</v>
      </c>
      <c r="AD1161" s="72" t="s">
        <v>192</v>
      </c>
      <c r="AE1161" s="72" t="s">
        <v>176</v>
      </c>
      <c r="AF1161" s="81" t="str">
        <f t="shared" si="72"/>
        <v>Afridev Handpump</v>
      </c>
      <c r="AG1161" s="72" t="s">
        <v>193</v>
      </c>
      <c r="AH1161" s="72" t="s">
        <v>191</v>
      </c>
      <c r="AI1161" s="72" t="s">
        <v>16432</v>
      </c>
      <c r="AL1161" t="str">
        <f t="shared" si="73"/>
        <v>Protected</v>
      </c>
      <c r="AM1161">
        <v>2007</v>
      </c>
      <c r="AN1161" s="72" t="s">
        <v>191</v>
      </c>
      <c r="AQ1161" t="str">
        <f t="shared" si="74"/>
        <v xml:space="preserve">Poor </v>
      </c>
      <c r="AR1161" s="72" t="s">
        <v>194</v>
      </c>
      <c r="AU1161" s="72" t="s">
        <v>195</v>
      </c>
      <c r="AV1161" s="72" t="s">
        <v>194</v>
      </c>
      <c r="AY1161" s="72" t="s">
        <v>191</v>
      </c>
      <c r="AZ1161">
        <v>1482</v>
      </c>
      <c r="BA1161" s="72" t="s">
        <v>93</v>
      </c>
      <c r="BB1161" s="72" t="s">
        <v>194</v>
      </c>
      <c r="BD1161" s="72" t="s">
        <v>191</v>
      </c>
      <c r="BE1161" s="73">
        <v>0.74</v>
      </c>
      <c r="BF1161" s="72" t="s">
        <v>191</v>
      </c>
      <c r="BG1161" s="72" t="s">
        <v>196</v>
      </c>
      <c r="BH1161" s="72" t="s">
        <v>176</v>
      </c>
      <c r="BI1161" s="81" t="str">
        <f t="shared" si="75"/>
        <v xml:space="preserve">Turbidity </v>
      </c>
      <c r="BJ1161" s="72" t="s">
        <v>191</v>
      </c>
      <c r="BN1161">
        <v>154</v>
      </c>
      <c r="BO1161">
        <v>6</v>
      </c>
      <c r="BP1161" s="72" t="s">
        <v>194</v>
      </c>
      <c r="BR1161" s="72" t="s">
        <v>194</v>
      </c>
      <c r="BT1161">
        <v>20</v>
      </c>
      <c r="BU1161">
        <v>5</v>
      </c>
      <c r="BV1161" s="72" t="s">
        <v>194</v>
      </c>
      <c r="BW1161" s="72" t="s">
        <v>227</v>
      </c>
      <c r="BX1161" t="s">
        <v>10749</v>
      </c>
    </row>
    <row r="1162" spans="1:76" x14ac:dyDescent="0.45">
      <c r="A1162" t="s">
        <v>10750</v>
      </c>
      <c r="B1162" t="s">
        <v>176</v>
      </c>
      <c r="C1162" t="s">
        <v>943</v>
      </c>
      <c r="D1162" t="s">
        <v>10751</v>
      </c>
      <c r="E1162" t="s">
        <v>10752</v>
      </c>
      <c r="F1162" t="s">
        <v>3792</v>
      </c>
      <c r="G1162">
        <v>9</v>
      </c>
      <c r="H1162" s="72" t="s">
        <v>10543</v>
      </c>
      <c r="I1162" s="72" t="s">
        <v>182</v>
      </c>
      <c r="J1162" s="72" t="s">
        <v>183</v>
      </c>
      <c r="K1162" s="72" t="s">
        <v>10598</v>
      </c>
      <c r="L1162" s="72" t="s">
        <v>10599</v>
      </c>
      <c r="M1162" s="72" t="s">
        <v>10753</v>
      </c>
      <c r="N1162" s="72"/>
      <c r="O1162" s="72"/>
      <c r="P1162" s="72" t="s">
        <v>10754</v>
      </c>
      <c r="Q1162" s="72" t="s">
        <v>10755</v>
      </c>
      <c r="R1162" s="72" t="s">
        <v>5525</v>
      </c>
      <c r="S1162" s="72" t="s">
        <v>10756</v>
      </c>
      <c r="T1162" s="72" t="s">
        <v>10753</v>
      </c>
      <c r="U1162" s="72" t="s">
        <v>251</v>
      </c>
      <c r="V1162" s="72" t="s">
        <v>176</v>
      </c>
      <c r="W1162">
        <v>366</v>
      </c>
      <c r="X1162">
        <v>366</v>
      </c>
      <c r="Y1162">
        <v>0</v>
      </c>
      <c r="Z1162">
        <v>305</v>
      </c>
      <c r="AA1162">
        <v>305</v>
      </c>
      <c r="AB1162">
        <v>0</v>
      </c>
      <c r="AC1162" s="72" t="s">
        <v>191</v>
      </c>
      <c r="AD1162" s="72" t="s">
        <v>192</v>
      </c>
      <c r="AE1162" s="72" t="s">
        <v>176</v>
      </c>
      <c r="AF1162" s="81" t="str">
        <f t="shared" si="72"/>
        <v>Afridev Handpump</v>
      </c>
      <c r="AG1162" s="72" t="s">
        <v>193</v>
      </c>
      <c r="AH1162" s="72" t="s">
        <v>191</v>
      </c>
      <c r="AI1162" s="72" t="s">
        <v>16432</v>
      </c>
      <c r="AL1162" t="str">
        <f t="shared" si="73"/>
        <v>Protected</v>
      </c>
      <c r="AM1162">
        <v>2018</v>
      </c>
      <c r="AN1162" s="72" t="s">
        <v>191</v>
      </c>
      <c r="AQ1162" t="str">
        <f t="shared" si="74"/>
        <v xml:space="preserve">Normal </v>
      </c>
      <c r="AR1162" s="72" t="s">
        <v>194</v>
      </c>
      <c r="AU1162" s="72" t="s">
        <v>195</v>
      </c>
      <c r="AV1162" s="72" t="s">
        <v>194</v>
      </c>
      <c r="AY1162" s="72" t="s">
        <v>191</v>
      </c>
      <c r="AZ1162">
        <v>144</v>
      </c>
      <c r="BA1162" s="72" t="s">
        <v>93</v>
      </c>
      <c r="BB1162" s="72" t="s">
        <v>194</v>
      </c>
      <c r="BD1162" s="72" t="s">
        <v>191</v>
      </c>
      <c r="BE1162" s="73">
        <v>7.0000000000000007E-2</v>
      </c>
      <c r="BF1162" s="72" t="s">
        <v>191</v>
      </c>
      <c r="BG1162" s="72" t="s">
        <v>196</v>
      </c>
      <c r="BH1162" s="72" t="s">
        <v>176</v>
      </c>
      <c r="BI1162" s="81" t="str">
        <f t="shared" si="75"/>
        <v xml:space="preserve">Turbidity </v>
      </c>
      <c r="BJ1162" s="72" t="s">
        <v>191</v>
      </c>
      <c r="BN1162">
        <v>65</v>
      </c>
      <c r="BO1162">
        <v>24</v>
      </c>
      <c r="BP1162" s="72" t="s">
        <v>194</v>
      </c>
      <c r="BR1162" s="72" t="s">
        <v>194</v>
      </c>
      <c r="BT1162">
        <v>20</v>
      </c>
      <c r="BU1162">
        <v>6</v>
      </c>
      <c r="BV1162" s="72" t="s">
        <v>191</v>
      </c>
      <c r="BW1162" s="72" t="s">
        <v>197</v>
      </c>
      <c r="BX1162" t="s">
        <v>10757</v>
      </c>
    </row>
    <row r="1163" spans="1:76" x14ac:dyDescent="0.45">
      <c r="A1163" t="s">
        <v>10758</v>
      </c>
      <c r="B1163" t="s">
        <v>176</v>
      </c>
      <c r="C1163" t="s">
        <v>663</v>
      </c>
      <c r="D1163" t="s">
        <v>10759</v>
      </c>
      <c r="E1163" t="s">
        <v>10760</v>
      </c>
      <c r="F1163" t="s">
        <v>10761</v>
      </c>
      <c r="G1163">
        <v>9</v>
      </c>
      <c r="H1163" s="72" t="s">
        <v>10543</v>
      </c>
      <c r="I1163" s="72" t="s">
        <v>182</v>
      </c>
      <c r="J1163" s="72" t="s">
        <v>183</v>
      </c>
      <c r="K1163" s="72" t="s">
        <v>10598</v>
      </c>
      <c r="L1163" s="72" t="s">
        <v>10599</v>
      </c>
      <c r="M1163" s="72" t="s">
        <v>10753</v>
      </c>
      <c r="N1163" s="72"/>
      <c r="O1163" s="72"/>
      <c r="P1163" s="72" t="s">
        <v>10762</v>
      </c>
      <c r="Q1163" s="72" t="s">
        <v>10763</v>
      </c>
      <c r="R1163" s="72" t="s">
        <v>4523</v>
      </c>
      <c r="S1163" s="72" t="s">
        <v>10764</v>
      </c>
      <c r="T1163" s="72" t="s">
        <v>10753</v>
      </c>
      <c r="U1163" s="72" t="s">
        <v>478</v>
      </c>
      <c r="V1163" s="72" t="s">
        <v>176</v>
      </c>
      <c r="W1163">
        <v>366</v>
      </c>
      <c r="X1163">
        <v>366</v>
      </c>
      <c r="Y1163">
        <v>0</v>
      </c>
      <c r="Z1163">
        <v>305</v>
      </c>
      <c r="AA1163">
        <v>305</v>
      </c>
      <c r="AB1163">
        <v>0</v>
      </c>
      <c r="AC1163" s="72" t="s">
        <v>191</v>
      </c>
      <c r="AD1163" s="72" t="s">
        <v>192</v>
      </c>
      <c r="AE1163" s="72" t="s">
        <v>176</v>
      </c>
      <c r="AF1163" s="81" t="str">
        <f t="shared" si="72"/>
        <v>Afridev Handpump</v>
      </c>
      <c r="AG1163" s="72" t="s">
        <v>193</v>
      </c>
      <c r="AH1163" s="72" t="s">
        <v>191</v>
      </c>
      <c r="AI1163" s="72" t="s">
        <v>16432</v>
      </c>
      <c r="AL1163" t="str">
        <f t="shared" si="73"/>
        <v>Protected</v>
      </c>
      <c r="AM1163">
        <v>2018</v>
      </c>
      <c r="AN1163" s="72" t="s">
        <v>191</v>
      </c>
      <c r="AQ1163" t="str">
        <f t="shared" si="74"/>
        <v xml:space="preserve">Normal </v>
      </c>
      <c r="AR1163" s="72" t="s">
        <v>194</v>
      </c>
      <c r="AU1163" s="72" t="s">
        <v>195</v>
      </c>
      <c r="AV1163" s="72" t="s">
        <v>194</v>
      </c>
      <c r="AY1163" s="72" t="s">
        <v>191</v>
      </c>
      <c r="AZ1163">
        <v>253</v>
      </c>
      <c r="BA1163" s="72" t="s">
        <v>93</v>
      </c>
      <c r="BB1163" s="72" t="s">
        <v>194</v>
      </c>
      <c r="BD1163" s="72" t="s">
        <v>191</v>
      </c>
      <c r="BE1163" s="73">
        <v>0.08</v>
      </c>
      <c r="BF1163" s="72" t="s">
        <v>191</v>
      </c>
      <c r="BG1163" s="72" t="s">
        <v>196</v>
      </c>
      <c r="BH1163" s="72" t="s">
        <v>176</v>
      </c>
      <c r="BI1163" s="81" t="str">
        <f t="shared" si="75"/>
        <v xml:space="preserve">Turbidity </v>
      </c>
      <c r="BJ1163" s="72" t="s">
        <v>191</v>
      </c>
      <c r="BN1163">
        <v>61</v>
      </c>
      <c r="BO1163">
        <v>24</v>
      </c>
      <c r="BP1163" s="72" t="s">
        <v>194</v>
      </c>
      <c r="BR1163" s="72" t="s">
        <v>194</v>
      </c>
      <c r="BT1163">
        <v>20</v>
      </c>
      <c r="BU1163">
        <v>5</v>
      </c>
      <c r="BV1163" s="72" t="s">
        <v>191</v>
      </c>
      <c r="BW1163" s="72" t="s">
        <v>197</v>
      </c>
      <c r="BX1163" t="s">
        <v>10765</v>
      </c>
    </row>
    <row r="1164" spans="1:76" x14ac:dyDescent="0.45">
      <c r="A1164" t="s">
        <v>10766</v>
      </c>
      <c r="B1164" t="s">
        <v>176</v>
      </c>
      <c r="C1164" t="s">
        <v>339</v>
      </c>
      <c r="D1164" t="s">
        <v>10767</v>
      </c>
      <c r="E1164" t="s">
        <v>10768</v>
      </c>
      <c r="F1164" t="s">
        <v>7102</v>
      </c>
      <c r="G1164">
        <v>9</v>
      </c>
      <c r="H1164" s="72" t="s">
        <v>10543</v>
      </c>
      <c r="I1164" s="72" t="s">
        <v>182</v>
      </c>
      <c r="J1164" s="72" t="s">
        <v>183</v>
      </c>
      <c r="K1164" s="72" t="s">
        <v>4732</v>
      </c>
      <c r="L1164" s="72" t="s">
        <v>10769</v>
      </c>
      <c r="M1164" s="72" t="s">
        <v>7735</v>
      </c>
      <c r="N1164" s="72"/>
      <c r="O1164" s="72"/>
      <c r="P1164" s="72" t="s">
        <v>10770</v>
      </c>
      <c r="Q1164" s="72" t="s">
        <v>10771</v>
      </c>
      <c r="R1164" s="72" t="s">
        <v>4207</v>
      </c>
      <c r="S1164" s="72" t="s">
        <v>10772</v>
      </c>
      <c r="T1164" s="72" t="s">
        <v>10773</v>
      </c>
      <c r="U1164" s="72" t="s">
        <v>226</v>
      </c>
      <c r="V1164" s="72" t="s">
        <v>176</v>
      </c>
      <c r="W1164">
        <v>150</v>
      </c>
      <c r="X1164">
        <v>150</v>
      </c>
      <c r="Y1164">
        <v>0</v>
      </c>
      <c r="Z1164">
        <v>765</v>
      </c>
      <c r="AA1164">
        <v>750</v>
      </c>
      <c r="AB1164">
        <v>0</v>
      </c>
      <c r="AC1164" s="72" t="s">
        <v>191</v>
      </c>
      <c r="AD1164" s="72" t="s">
        <v>192</v>
      </c>
      <c r="AE1164" s="72" t="s">
        <v>176</v>
      </c>
      <c r="AF1164" s="81" t="str">
        <f t="shared" si="72"/>
        <v>Afridev Handpump</v>
      </c>
      <c r="AG1164" s="72" t="s">
        <v>193</v>
      </c>
      <c r="AH1164" s="72" t="s">
        <v>191</v>
      </c>
      <c r="AI1164" s="72" t="s">
        <v>16432</v>
      </c>
      <c r="AL1164" t="str">
        <f t="shared" si="73"/>
        <v>Protected</v>
      </c>
      <c r="AM1164">
        <v>1996</v>
      </c>
      <c r="AN1164" s="72" t="s">
        <v>191</v>
      </c>
      <c r="AQ1164" t="str">
        <f t="shared" si="74"/>
        <v xml:space="preserve">Normal </v>
      </c>
      <c r="AR1164" s="72" t="s">
        <v>194</v>
      </c>
      <c r="AU1164" s="72" t="s">
        <v>195</v>
      </c>
      <c r="AV1164" s="72" t="s">
        <v>194</v>
      </c>
      <c r="AY1164" s="72" t="s">
        <v>191</v>
      </c>
      <c r="AZ1164">
        <v>1483</v>
      </c>
      <c r="BA1164" s="72" t="s">
        <v>93</v>
      </c>
      <c r="BB1164" s="72" t="s">
        <v>194</v>
      </c>
      <c r="BD1164" s="72" t="s">
        <v>191</v>
      </c>
      <c r="BE1164" s="73">
        <v>0.65</v>
      </c>
      <c r="BF1164" s="72" t="s">
        <v>191</v>
      </c>
      <c r="BG1164" s="72" t="s">
        <v>196</v>
      </c>
      <c r="BH1164" s="72" t="s">
        <v>176</v>
      </c>
      <c r="BI1164" s="81" t="str">
        <f t="shared" si="75"/>
        <v xml:space="preserve">Turbidity </v>
      </c>
      <c r="BJ1164" s="72" t="s">
        <v>191</v>
      </c>
      <c r="BN1164">
        <v>79</v>
      </c>
      <c r="BO1164">
        <v>24</v>
      </c>
      <c r="BP1164" s="72" t="s">
        <v>194</v>
      </c>
      <c r="BR1164" s="72" t="s">
        <v>194</v>
      </c>
      <c r="BT1164">
        <v>40</v>
      </c>
      <c r="BU1164">
        <v>5</v>
      </c>
      <c r="BV1164" s="72" t="s">
        <v>191</v>
      </c>
      <c r="BW1164" s="72" t="s">
        <v>197</v>
      </c>
      <c r="BX1164" t="s">
        <v>10774</v>
      </c>
    </row>
    <row r="1165" spans="1:76" x14ac:dyDescent="0.45">
      <c r="A1165" t="s">
        <v>10775</v>
      </c>
      <c r="B1165" t="s">
        <v>176</v>
      </c>
      <c r="C1165" t="s">
        <v>943</v>
      </c>
      <c r="D1165" t="s">
        <v>10776</v>
      </c>
      <c r="E1165" t="s">
        <v>10777</v>
      </c>
      <c r="F1165" t="s">
        <v>5877</v>
      </c>
      <c r="G1165">
        <v>9</v>
      </c>
      <c r="H1165" s="72" t="s">
        <v>10543</v>
      </c>
      <c r="I1165" s="72" t="s">
        <v>182</v>
      </c>
      <c r="J1165" s="72" t="s">
        <v>183</v>
      </c>
      <c r="K1165" s="72" t="s">
        <v>10598</v>
      </c>
      <c r="L1165" s="72" t="s">
        <v>10599</v>
      </c>
      <c r="M1165" s="72" t="s">
        <v>10753</v>
      </c>
      <c r="N1165" s="72"/>
      <c r="O1165" s="72"/>
      <c r="P1165" s="72" t="s">
        <v>10778</v>
      </c>
      <c r="Q1165" s="72" t="s">
        <v>10779</v>
      </c>
      <c r="R1165" s="72" t="s">
        <v>4515</v>
      </c>
      <c r="S1165" s="72" t="s">
        <v>10780</v>
      </c>
      <c r="T1165" s="72" t="s">
        <v>10753</v>
      </c>
      <c r="U1165" s="72" t="s">
        <v>251</v>
      </c>
      <c r="V1165" s="72" t="s">
        <v>176</v>
      </c>
      <c r="W1165">
        <v>366</v>
      </c>
      <c r="X1165">
        <v>366</v>
      </c>
      <c r="Y1165">
        <v>0</v>
      </c>
      <c r="Z1165">
        <v>305</v>
      </c>
      <c r="AA1165">
        <v>305</v>
      </c>
      <c r="AB1165">
        <v>0</v>
      </c>
      <c r="AC1165" s="72" t="s">
        <v>191</v>
      </c>
      <c r="AD1165" s="72" t="s">
        <v>192</v>
      </c>
      <c r="AE1165" s="72" t="s">
        <v>176</v>
      </c>
      <c r="AF1165" s="81" t="str">
        <f t="shared" si="72"/>
        <v>Afridev Handpump</v>
      </c>
      <c r="AG1165" s="72" t="s">
        <v>193</v>
      </c>
      <c r="AH1165" s="72" t="s">
        <v>191</v>
      </c>
      <c r="AI1165" s="72" t="s">
        <v>16432</v>
      </c>
      <c r="AL1165" t="str">
        <f t="shared" si="73"/>
        <v>Protected</v>
      </c>
      <c r="AM1165">
        <v>1999</v>
      </c>
      <c r="AN1165" s="72" t="s">
        <v>191</v>
      </c>
      <c r="AQ1165" t="str">
        <f t="shared" si="74"/>
        <v xml:space="preserve">Normal </v>
      </c>
      <c r="AR1165" s="72" t="s">
        <v>191</v>
      </c>
      <c r="AS1165">
        <v>3</v>
      </c>
      <c r="AT1165">
        <v>3</v>
      </c>
      <c r="AU1165" s="72" t="s">
        <v>195</v>
      </c>
      <c r="AV1165" s="72" t="s">
        <v>194</v>
      </c>
      <c r="AY1165" s="72" t="s">
        <v>191</v>
      </c>
      <c r="AZ1165">
        <v>145</v>
      </c>
      <c r="BA1165" s="72" t="s">
        <v>93</v>
      </c>
      <c r="BB1165" s="72" t="s">
        <v>194</v>
      </c>
      <c r="BD1165" s="72" t="s">
        <v>191</v>
      </c>
      <c r="BE1165" s="73">
        <v>0.23</v>
      </c>
      <c r="BF1165" s="72" t="s">
        <v>191</v>
      </c>
      <c r="BG1165" s="72" t="s">
        <v>196</v>
      </c>
      <c r="BH1165" s="72" t="s">
        <v>176</v>
      </c>
      <c r="BI1165" s="81" t="str">
        <f t="shared" si="75"/>
        <v xml:space="preserve">Turbidity </v>
      </c>
      <c r="BJ1165" s="72" t="s">
        <v>191</v>
      </c>
      <c r="BN1165">
        <v>70</v>
      </c>
      <c r="BO1165">
        <v>24</v>
      </c>
      <c r="BP1165" s="72" t="s">
        <v>194</v>
      </c>
      <c r="BR1165" s="72" t="s">
        <v>194</v>
      </c>
      <c r="BT1165">
        <v>20</v>
      </c>
      <c r="BU1165">
        <v>4</v>
      </c>
      <c r="BV1165" s="72" t="s">
        <v>191</v>
      </c>
      <c r="BW1165" s="72" t="s">
        <v>197</v>
      </c>
      <c r="BX1165" t="s">
        <v>10781</v>
      </c>
    </row>
    <row r="1166" spans="1:76" x14ac:dyDescent="0.45">
      <c r="A1166" t="s">
        <v>10782</v>
      </c>
      <c r="B1166" t="s">
        <v>176</v>
      </c>
      <c r="C1166" t="s">
        <v>339</v>
      </c>
      <c r="D1166" t="s">
        <v>10783</v>
      </c>
      <c r="E1166" t="s">
        <v>10784</v>
      </c>
      <c r="F1166" t="s">
        <v>2693</v>
      </c>
      <c r="G1166">
        <v>9</v>
      </c>
      <c r="H1166" s="72" t="s">
        <v>10543</v>
      </c>
      <c r="I1166" s="72" t="s">
        <v>182</v>
      </c>
      <c r="J1166" s="72" t="s">
        <v>183</v>
      </c>
      <c r="K1166" s="72" t="s">
        <v>4732</v>
      </c>
      <c r="L1166" s="72" t="s">
        <v>10769</v>
      </c>
      <c r="M1166" s="72" t="s">
        <v>7735</v>
      </c>
      <c r="N1166" s="72"/>
      <c r="O1166" s="72"/>
      <c r="P1166" s="72" t="s">
        <v>10785</v>
      </c>
      <c r="Q1166" s="72" t="s">
        <v>10786</v>
      </c>
      <c r="R1166" s="72" t="s">
        <v>1202</v>
      </c>
      <c r="S1166" s="72" t="s">
        <v>10787</v>
      </c>
      <c r="T1166" s="72" t="s">
        <v>10788</v>
      </c>
      <c r="U1166" s="72" t="s">
        <v>251</v>
      </c>
      <c r="V1166" s="72" t="s">
        <v>176</v>
      </c>
      <c r="W1166">
        <v>271</v>
      </c>
      <c r="X1166">
        <v>271</v>
      </c>
      <c r="Y1166">
        <v>0</v>
      </c>
      <c r="Z1166">
        <v>1356</v>
      </c>
      <c r="AA1166">
        <v>1356</v>
      </c>
      <c r="AB1166">
        <v>0</v>
      </c>
      <c r="AC1166" s="72" t="s">
        <v>191</v>
      </c>
      <c r="AD1166" s="72" t="s">
        <v>192</v>
      </c>
      <c r="AE1166" s="72" t="s">
        <v>176</v>
      </c>
      <c r="AF1166" s="81" t="str">
        <f t="shared" si="72"/>
        <v>Afridev Handpump</v>
      </c>
      <c r="AG1166" s="72" t="s">
        <v>193</v>
      </c>
      <c r="AH1166" s="72" t="s">
        <v>191</v>
      </c>
      <c r="AI1166" s="72" t="s">
        <v>16432</v>
      </c>
      <c r="AL1166" t="str">
        <f t="shared" si="73"/>
        <v>Protected</v>
      </c>
      <c r="AM1166">
        <v>2015</v>
      </c>
      <c r="AN1166" s="72" t="s">
        <v>191</v>
      </c>
      <c r="AQ1166" t="str">
        <f t="shared" si="74"/>
        <v xml:space="preserve">Normal </v>
      </c>
      <c r="AR1166" s="72" t="s">
        <v>194</v>
      </c>
      <c r="AU1166" s="72" t="s">
        <v>195</v>
      </c>
      <c r="AV1166" s="72" t="s">
        <v>194</v>
      </c>
      <c r="AY1166" s="72" t="s">
        <v>191</v>
      </c>
      <c r="AZ1166">
        <v>1485</v>
      </c>
      <c r="BA1166" s="72" t="s">
        <v>93</v>
      </c>
      <c r="BB1166" s="72" t="s">
        <v>194</v>
      </c>
      <c r="BD1166" s="72" t="s">
        <v>191</v>
      </c>
      <c r="BE1166" s="73">
        <v>0.1</v>
      </c>
      <c r="BF1166" s="72" t="s">
        <v>191</v>
      </c>
      <c r="BG1166" s="72" t="s">
        <v>196</v>
      </c>
      <c r="BH1166" s="72" t="s">
        <v>176</v>
      </c>
      <c r="BI1166" s="81" t="str">
        <f t="shared" si="75"/>
        <v xml:space="preserve">Turbidity </v>
      </c>
      <c r="BJ1166" s="72" t="s">
        <v>191</v>
      </c>
      <c r="BN1166">
        <v>56</v>
      </c>
      <c r="BO1166">
        <v>24</v>
      </c>
      <c r="BP1166" s="72" t="s">
        <v>194</v>
      </c>
      <c r="BR1166" s="72" t="s">
        <v>194</v>
      </c>
      <c r="BT1166">
        <v>40</v>
      </c>
      <c r="BU1166">
        <v>5</v>
      </c>
      <c r="BV1166" s="72" t="s">
        <v>191</v>
      </c>
      <c r="BW1166" s="72" t="s">
        <v>197</v>
      </c>
      <c r="BX1166" t="s">
        <v>10789</v>
      </c>
    </row>
    <row r="1167" spans="1:76" x14ac:dyDescent="0.45">
      <c r="A1167" t="s">
        <v>10790</v>
      </c>
      <c r="B1167" t="s">
        <v>176</v>
      </c>
      <c r="C1167" t="s">
        <v>457</v>
      </c>
      <c r="D1167" t="s">
        <v>10791</v>
      </c>
      <c r="E1167" t="s">
        <v>10792</v>
      </c>
      <c r="F1167" t="s">
        <v>9798</v>
      </c>
      <c r="G1167">
        <v>9</v>
      </c>
      <c r="H1167" s="72" t="s">
        <v>10543</v>
      </c>
      <c r="I1167" s="72" t="s">
        <v>182</v>
      </c>
      <c r="J1167" s="72" t="s">
        <v>183</v>
      </c>
      <c r="K1167" s="72" t="s">
        <v>4732</v>
      </c>
      <c r="L1167" s="72" t="s">
        <v>10769</v>
      </c>
      <c r="M1167" s="72" t="s">
        <v>10793</v>
      </c>
      <c r="N1167" s="72"/>
      <c r="O1167" s="72"/>
      <c r="P1167" s="72" t="s">
        <v>10794</v>
      </c>
      <c r="Q1167" s="72" t="s">
        <v>10795</v>
      </c>
      <c r="R1167" s="72" t="s">
        <v>981</v>
      </c>
      <c r="S1167" s="72" t="s">
        <v>10796</v>
      </c>
      <c r="T1167" s="72" t="s">
        <v>10797</v>
      </c>
      <c r="U1167" s="72" t="s">
        <v>251</v>
      </c>
      <c r="V1167" s="72" t="s">
        <v>176</v>
      </c>
      <c r="W1167">
        <v>55</v>
      </c>
      <c r="X1167">
        <v>55</v>
      </c>
      <c r="Y1167">
        <v>0</v>
      </c>
      <c r="Z1167">
        <v>570</v>
      </c>
      <c r="AA1167">
        <v>570</v>
      </c>
      <c r="AB1167">
        <v>0</v>
      </c>
      <c r="AC1167" s="72" t="s">
        <v>191</v>
      </c>
      <c r="AD1167" s="72" t="s">
        <v>192</v>
      </c>
      <c r="AE1167" s="72" t="s">
        <v>176</v>
      </c>
      <c r="AF1167" s="81" t="str">
        <f t="shared" si="72"/>
        <v>Afridev Handpump</v>
      </c>
      <c r="AG1167" s="72" t="s">
        <v>193</v>
      </c>
      <c r="AH1167" s="72" t="s">
        <v>191</v>
      </c>
      <c r="AI1167" s="72" t="s">
        <v>16432</v>
      </c>
      <c r="AL1167" t="str">
        <f t="shared" si="73"/>
        <v>Protected</v>
      </c>
      <c r="AM1167">
        <v>2002</v>
      </c>
      <c r="AN1167" s="72" t="s">
        <v>191</v>
      </c>
      <c r="AQ1167" t="str">
        <f t="shared" si="74"/>
        <v xml:space="preserve">Poor </v>
      </c>
      <c r="AR1167" s="72" t="s">
        <v>191</v>
      </c>
      <c r="AS1167">
        <v>3</v>
      </c>
      <c r="AT1167">
        <v>30</v>
      </c>
      <c r="AU1167" s="72" t="s">
        <v>195</v>
      </c>
      <c r="AV1167" s="72" t="s">
        <v>194</v>
      </c>
      <c r="AY1167" s="72" t="s">
        <v>191</v>
      </c>
      <c r="AZ1167">
        <v>1651</v>
      </c>
      <c r="BA1167" s="72" t="s">
        <v>93</v>
      </c>
      <c r="BB1167" s="72" t="s">
        <v>194</v>
      </c>
      <c r="BD1167" s="72" t="s">
        <v>191</v>
      </c>
      <c r="BE1167" s="73">
        <v>0.51</v>
      </c>
      <c r="BF1167" s="72" t="s">
        <v>191</v>
      </c>
      <c r="BG1167" s="72" t="s">
        <v>196</v>
      </c>
      <c r="BH1167" s="72" t="s">
        <v>176</v>
      </c>
      <c r="BI1167" s="81" t="str">
        <f t="shared" si="75"/>
        <v xml:space="preserve">Turbidity </v>
      </c>
      <c r="BJ1167" s="72" t="s">
        <v>191</v>
      </c>
      <c r="BN1167">
        <v>169</v>
      </c>
      <c r="BO1167">
        <v>16</v>
      </c>
      <c r="BP1167" s="72" t="s">
        <v>194</v>
      </c>
      <c r="BR1167" s="72" t="s">
        <v>194</v>
      </c>
      <c r="BT1167">
        <v>40</v>
      </c>
      <c r="BU1167">
        <v>4</v>
      </c>
      <c r="BV1167" s="72" t="s">
        <v>194</v>
      </c>
      <c r="BW1167" s="72" t="s">
        <v>227</v>
      </c>
      <c r="BX1167" t="s">
        <v>10798</v>
      </c>
    </row>
    <row r="1168" spans="1:76" x14ac:dyDescent="0.45">
      <c r="A1168" t="s">
        <v>10799</v>
      </c>
      <c r="B1168" t="s">
        <v>176</v>
      </c>
      <c r="C1168" t="s">
        <v>457</v>
      </c>
      <c r="D1168" t="s">
        <v>10800</v>
      </c>
      <c r="E1168" t="s">
        <v>10801</v>
      </c>
      <c r="F1168" t="s">
        <v>10802</v>
      </c>
      <c r="G1168">
        <v>9</v>
      </c>
      <c r="H1168" s="72" t="s">
        <v>10543</v>
      </c>
      <c r="I1168" s="72" t="s">
        <v>182</v>
      </c>
      <c r="J1168" s="72" t="s">
        <v>183</v>
      </c>
      <c r="K1168" s="72" t="s">
        <v>4732</v>
      </c>
      <c r="L1168" s="72" t="s">
        <v>10769</v>
      </c>
      <c r="M1168" s="72" t="s">
        <v>10803</v>
      </c>
      <c r="N1168" s="72"/>
      <c r="O1168" s="72"/>
      <c r="P1168" s="72" t="s">
        <v>10804</v>
      </c>
      <c r="Q1168" s="72" t="s">
        <v>10805</v>
      </c>
      <c r="R1168" s="72" t="s">
        <v>2294</v>
      </c>
      <c r="S1168" s="72" t="s">
        <v>10806</v>
      </c>
      <c r="T1168" s="72" t="s">
        <v>10803</v>
      </c>
      <c r="U1168" s="72" t="s">
        <v>226</v>
      </c>
      <c r="V1168" s="72" t="s">
        <v>176</v>
      </c>
      <c r="W1168">
        <v>220</v>
      </c>
      <c r="X1168">
        <v>180</v>
      </c>
      <c r="Y1168">
        <v>0</v>
      </c>
      <c r="Z1168">
        <v>950</v>
      </c>
      <c r="AA1168">
        <v>950</v>
      </c>
      <c r="AB1168">
        <v>0</v>
      </c>
      <c r="AC1168" s="72" t="s">
        <v>191</v>
      </c>
      <c r="AD1168" s="72" t="s">
        <v>192</v>
      </c>
      <c r="AE1168" s="72" t="s">
        <v>176</v>
      </c>
      <c r="AF1168" s="81" t="str">
        <f t="shared" si="72"/>
        <v>Afridev Handpump</v>
      </c>
      <c r="AG1168" s="72" t="s">
        <v>193</v>
      </c>
      <c r="AH1168" s="72" t="s">
        <v>191</v>
      </c>
      <c r="AI1168" s="72" t="s">
        <v>16432</v>
      </c>
      <c r="AL1168" t="str">
        <f t="shared" si="73"/>
        <v>Protected</v>
      </c>
      <c r="AM1168">
        <v>2006</v>
      </c>
      <c r="AN1168" s="72" t="s">
        <v>191</v>
      </c>
      <c r="AQ1168" t="str">
        <f t="shared" si="74"/>
        <v xml:space="preserve">Normal </v>
      </c>
      <c r="AR1168" s="72" t="s">
        <v>194</v>
      </c>
      <c r="AU1168" s="72" t="s">
        <v>195</v>
      </c>
      <c r="AV1168" s="72" t="s">
        <v>194</v>
      </c>
      <c r="AY1168" s="72" t="s">
        <v>191</v>
      </c>
      <c r="AZ1168">
        <v>1652</v>
      </c>
      <c r="BA1168" s="72" t="s">
        <v>93</v>
      </c>
      <c r="BB1168" s="72" t="s">
        <v>194</v>
      </c>
      <c r="BD1168" s="72" t="s">
        <v>191</v>
      </c>
      <c r="BE1168" s="73">
        <v>0.42</v>
      </c>
      <c r="BF1168" s="72" t="s">
        <v>191</v>
      </c>
      <c r="BG1168" s="72" t="s">
        <v>196</v>
      </c>
      <c r="BH1168" s="72" t="s">
        <v>176</v>
      </c>
      <c r="BI1168" s="81" t="str">
        <f t="shared" si="75"/>
        <v xml:space="preserve">Turbidity </v>
      </c>
      <c r="BJ1168" s="72" t="s">
        <v>191</v>
      </c>
      <c r="BN1168">
        <v>58</v>
      </c>
      <c r="BO1168">
        <v>24</v>
      </c>
      <c r="BP1168" s="72" t="s">
        <v>194</v>
      </c>
      <c r="BR1168" s="72" t="s">
        <v>194</v>
      </c>
      <c r="BT1168">
        <v>40</v>
      </c>
      <c r="BU1168">
        <v>5</v>
      </c>
      <c r="BV1168" s="72" t="s">
        <v>191</v>
      </c>
      <c r="BW1168" s="72" t="s">
        <v>197</v>
      </c>
      <c r="BX1168" t="s">
        <v>10807</v>
      </c>
    </row>
    <row r="1169" spans="1:76" x14ac:dyDescent="0.45">
      <c r="A1169" t="s">
        <v>10808</v>
      </c>
      <c r="B1169" t="s">
        <v>176</v>
      </c>
      <c r="C1169" t="s">
        <v>663</v>
      </c>
      <c r="D1169" t="s">
        <v>10809</v>
      </c>
      <c r="E1169" t="s">
        <v>10810</v>
      </c>
      <c r="F1169" t="s">
        <v>5478</v>
      </c>
      <c r="G1169">
        <v>9</v>
      </c>
      <c r="H1169" s="72" t="s">
        <v>10543</v>
      </c>
      <c r="I1169" s="72" t="s">
        <v>182</v>
      </c>
      <c r="J1169" s="72" t="s">
        <v>183</v>
      </c>
      <c r="K1169" s="72" t="s">
        <v>10598</v>
      </c>
      <c r="L1169" s="72" t="s">
        <v>10599</v>
      </c>
      <c r="M1169" s="72" t="s">
        <v>10753</v>
      </c>
      <c r="N1169" s="72"/>
      <c r="O1169" s="72"/>
      <c r="P1169" s="72" t="s">
        <v>10811</v>
      </c>
      <c r="Q1169" s="72" t="s">
        <v>10812</v>
      </c>
      <c r="R1169" s="72" t="s">
        <v>3240</v>
      </c>
      <c r="S1169" s="72" t="s">
        <v>10813</v>
      </c>
      <c r="T1169" s="72" t="s">
        <v>10753</v>
      </c>
      <c r="U1169" s="72" t="s">
        <v>251</v>
      </c>
      <c r="V1169" s="72" t="s">
        <v>176</v>
      </c>
      <c r="W1169">
        <v>366</v>
      </c>
      <c r="X1169">
        <v>366</v>
      </c>
      <c r="Y1169">
        <v>0</v>
      </c>
      <c r="Z1169">
        <v>305</v>
      </c>
      <c r="AA1169">
        <v>305</v>
      </c>
      <c r="AB1169">
        <v>0</v>
      </c>
      <c r="AC1169" s="72" t="s">
        <v>191</v>
      </c>
      <c r="AD1169" s="72" t="s">
        <v>192</v>
      </c>
      <c r="AE1169" s="72" t="s">
        <v>176</v>
      </c>
      <c r="AF1169" s="81" t="str">
        <f t="shared" si="72"/>
        <v>Afridev Handpump</v>
      </c>
      <c r="AG1169" s="72" t="s">
        <v>193</v>
      </c>
      <c r="AH1169" s="72" t="s">
        <v>191</v>
      </c>
      <c r="AI1169" s="72" t="s">
        <v>16432</v>
      </c>
      <c r="AL1169" t="str">
        <f t="shared" si="73"/>
        <v>Protected</v>
      </c>
      <c r="AM1169">
        <v>2005</v>
      </c>
      <c r="AN1169" s="72" t="s">
        <v>191</v>
      </c>
      <c r="AQ1169" t="str">
        <f t="shared" si="74"/>
        <v xml:space="preserve">Normal </v>
      </c>
      <c r="AR1169" s="72" t="s">
        <v>194</v>
      </c>
      <c r="AU1169" s="72" t="s">
        <v>195</v>
      </c>
      <c r="AV1169" s="72" t="s">
        <v>194</v>
      </c>
      <c r="AY1169" s="72" t="s">
        <v>191</v>
      </c>
      <c r="AZ1169">
        <v>254</v>
      </c>
      <c r="BA1169" s="72" t="s">
        <v>93</v>
      </c>
      <c r="BB1169" s="72" t="s">
        <v>194</v>
      </c>
      <c r="BD1169" s="72" t="s">
        <v>191</v>
      </c>
      <c r="BE1169" s="73">
        <v>0.37</v>
      </c>
      <c r="BF1169" s="72" t="s">
        <v>191</v>
      </c>
      <c r="BG1169" s="72" t="s">
        <v>196</v>
      </c>
      <c r="BH1169" s="72" t="s">
        <v>176</v>
      </c>
      <c r="BI1169" s="81" t="str">
        <f t="shared" si="75"/>
        <v xml:space="preserve">Turbidity </v>
      </c>
      <c r="BJ1169" s="72" t="s">
        <v>191</v>
      </c>
      <c r="BN1169">
        <v>52</v>
      </c>
      <c r="BO1169">
        <v>24</v>
      </c>
      <c r="BP1169" s="72" t="s">
        <v>194</v>
      </c>
      <c r="BR1169" s="72" t="s">
        <v>194</v>
      </c>
      <c r="BT1169">
        <v>20</v>
      </c>
      <c r="BU1169">
        <v>4</v>
      </c>
      <c r="BV1169" s="72" t="s">
        <v>191</v>
      </c>
      <c r="BW1169" s="72" t="s">
        <v>197</v>
      </c>
      <c r="BX1169" t="s">
        <v>10814</v>
      </c>
    </row>
    <row r="1170" spans="1:76" x14ac:dyDescent="0.45">
      <c r="A1170" t="s">
        <v>10815</v>
      </c>
      <c r="B1170" t="s">
        <v>176</v>
      </c>
      <c r="C1170" t="s">
        <v>663</v>
      </c>
      <c r="D1170" t="s">
        <v>10816</v>
      </c>
      <c r="E1170" t="s">
        <v>10817</v>
      </c>
      <c r="F1170" t="s">
        <v>10818</v>
      </c>
      <c r="G1170">
        <v>9</v>
      </c>
      <c r="H1170" s="72" t="s">
        <v>10543</v>
      </c>
      <c r="I1170" s="72" t="s">
        <v>182</v>
      </c>
      <c r="J1170" s="72" t="s">
        <v>183</v>
      </c>
      <c r="K1170" s="72" t="s">
        <v>10598</v>
      </c>
      <c r="L1170" s="72" t="s">
        <v>10599</v>
      </c>
      <c r="M1170" s="72" t="s">
        <v>10600</v>
      </c>
      <c r="N1170" s="72"/>
      <c r="O1170" s="72"/>
      <c r="P1170" s="72" t="s">
        <v>10819</v>
      </c>
      <c r="Q1170" s="72" t="s">
        <v>10820</v>
      </c>
      <c r="R1170" s="72" t="s">
        <v>6747</v>
      </c>
      <c r="S1170" s="72" t="s">
        <v>10821</v>
      </c>
      <c r="T1170" s="72" t="s">
        <v>10600</v>
      </c>
      <c r="U1170" s="72" t="s">
        <v>251</v>
      </c>
      <c r="V1170" s="72" t="s">
        <v>176</v>
      </c>
      <c r="W1170">
        <v>90</v>
      </c>
      <c r="X1170">
        <v>90</v>
      </c>
      <c r="Y1170">
        <v>0</v>
      </c>
      <c r="Z1170">
        <v>50</v>
      </c>
      <c r="AA1170">
        <v>50</v>
      </c>
      <c r="AB1170">
        <v>0</v>
      </c>
      <c r="AC1170" s="72" t="s">
        <v>191</v>
      </c>
      <c r="AD1170" s="72" t="s">
        <v>176</v>
      </c>
      <c r="AE1170" s="72" t="s">
        <v>7327</v>
      </c>
      <c r="AF1170" s="81" t="str">
        <f t="shared" si="72"/>
        <v>Elephant Pump</v>
      </c>
      <c r="AG1170" s="72" t="s">
        <v>193</v>
      </c>
      <c r="AH1170" s="72" t="s">
        <v>194</v>
      </c>
      <c r="AI1170" s="72" t="s">
        <v>16433</v>
      </c>
      <c r="AL1170" t="str">
        <f t="shared" si="73"/>
        <v>Unprotected</v>
      </c>
      <c r="AM1170">
        <v>2007</v>
      </c>
      <c r="AN1170" s="72" t="s">
        <v>191</v>
      </c>
      <c r="AQ1170" t="str">
        <f t="shared" si="74"/>
        <v xml:space="preserve">Poor </v>
      </c>
      <c r="AR1170" s="72" t="s">
        <v>191</v>
      </c>
      <c r="AS1170">
        <v>7</v>
      </c>
      <c r="AT1170">
        <v>3</v>
      </c>
      <c r="AU1170" s="72" t="s">
        <v>195</v>
      </c>
      <c r="AV1170" s="72" t="s">
        <v>194</v>
      </c>
      <c r="AY1170" s="72" t="s">
        <v>191</v>
      </c>
      <c r="AZ1170">
        <v>250</v>
      </c>
      <c r="BA1170" s="72" t="s">
        <v>93</v>
      </c>
      <c r="BB1170" s="72" t="s">
        <v>194</v>
      </c>
      <c r="BD1170" s="72" t="s">
        <v>191</v>
      </c>
      <c r="BE1170" s="73">
        <v>0.13</v>
      </c>
      <c r="BF1170" s="72" t="s">
        <v>191</v>
      </c>
      <c r="BG1170" s="72" t="s">
        <v>196</v>
      </c>
      <c r="BH1170" s="72" t="s">
        <v>176</v>
      </c>
      <c r="BI1170" s="81" t="str">
        <f t="shared" si="75"/>
        <v xml:space="preserve">Turbidity </v>
      </c>
      <c r="BJ1170" s="72" t="s">
        <v>191</v>
      </c>
      <c r="BN1170">
        <v>72</v>
      </c>
      <c r="BO1170">
        <v>24</v>
      </c>
      <c r="BP1170" s="72" t="s">
        <v>194</v>
      </c>
      <c r="BR1170" s="72" t="s">
        <v>194</v>
      </c>
      <c r="BT1170">
        <v>20</v>
      </c>
      <c r="BU1170">
        <v>6</v>
      </c>
      <c r="BV1170" s="72" t="s">
        <v>191</v>
      </c>
      <c r="BW1170" s="72" t="s">
        <v>227</v>
      </c>
      <c r="BX1170" t="s">
        <v>10822</v>
      </c>
    </row>
    <row r="1171" spans="1:76" x14ac:dyDescent="0.45">
      <c r="A1171" t="s">
        <v>10823</v>
      </c>
      <c r="B1171" t="s">
        <v>176</v>
      </c>
      <c r="C1171" t="s">
        <v>663</v>
      </c>
      <c r="D1171" t="s">
        <v>10824</v>
      </c>
      <c r="E1171" t="s">
        <v>10825</v>
      </c>
      <c r="F1171" t="s">
        <v>3735</v>
      </c>
      <c r="G1171">
        <v>9</v>
      </c>
      <c r="H1171" s="72" t="s">
        <v>10543</v>
      </c>
      <c r="I1171" s="72" t="s">
        <v>182</v>
      </c>
      <c r="J1171" s="72" t="s">
        <v>183</v>
      </c>
      <c r="K1171" s="72" t="s">
        <v>10598</v>
      </c>
      <c r="L1171" s="72" t="s">
        <v>10599</v>
      </c>
      <c r="M1171" s="72" t="s">
        <v>10753</v>
      </c>
      <c r="N1171" s="72"/>
      <c r="O1171" s="72"/>
      <c r="P1171" s="72" t="s">
        <v>10826</v>
      </c>
      <c r="Q1171" s="72" t="s">
        <v>10827</v>
      </c>
      <c r="R1171" s="72" t="s">
        <v>1084</v>
      </c>
      <c r="S1171" s="72" t="s">
        <v>10828</v>
      </c>
      <c r="T1171" s="72" t="s">
        <v>10753</v>
      </c>
      <c r="U1171" s="72" t="s">
        <v>478</v>
      </c>
      <c r="V1171" s="72" t="s">
        <v>176</v>
      </c>
      <c r="W1171">
        <v>366</v>
      </c>
      <c r="X1171">
        <v>366</v>
      </c>
      <c r="Y1171">
        <v>0</v>
      </c>
      <c r="Z1171">
        <v>305</v>
      </c>
      <c r="AA1171">
        <v>305</v>
      </c>
      <c r="AB1171">
        <v>0</v>
      </c>
      <c r="AC1171" s="72" t="s">
        <v>191</v>
      </c>
      <c r="AD1171" s="72" t="s">
        <v>192</v>
      </c>
      <c r="AE1171" s="72" t="s">
        <v>176</v>
      </c>
      <c r="AF1171" s="81" t="str">
        <f t="shared" si="72"/>
        <v>Afridev Handpump</v>
      </c>
      <c r="AG1171" s="72" t="s">
        <v>193</v>
      </c>
      <c r="AH1171" s="72" t="s">
        <v>191</v>
      </c>
      <c r="AI1171" s="72" t="s">
        <v>16432</v>
      </c>
      <c r="AL1171" t="str">
        <f t="shared" si="73"/>
        <v>Protected</v>
      </c>
      <c r="AM1171">
        <v>2014</v>
      </c>
      <c r="AN1171" s="72" t="s">
        <v>191</v>
      </c>
      <c r="AQ1171" t="str">
        <f t="shared" si="74"/>
        <v xml:space="preserve">Normal </v>
      </c>
      <c r="AR1171" s="72" t="s">
        <v>194</v>
      </c>
      <c r="AU1171" s="72" t="s">
        <v>195</v>
      </c>
      <c r="AV1171" s="72" t="s">
        <v>194</v>
      </c>
      <c r="AY1171" s="72" t="s">
        <v>191</v>
      </c>
      <c r="AZ1171">
        <v>252</v>
      </c>
      <c r="BA1171" s="72" t="s">
        <v>93</v>
      </c>
      <c r="BB1171" s="72" t="s">
        <v>194</v>
      </c>
      <c r="BD1171" s="72" t="s">
        <v>191</v>
      </c>
      <c r="BE1171" s="73">
        <v>0.11</v>
      </c>
      <c r="BF1171" s="72" t="s">
        <v>191</v>
      </c>
      <c r="BG1171" s="72" t="s">
        <v>196</v>
      </c>
      <c r="BH1171" s="72" t="s">
        <v>176</v>
      </c>
      <c r="BI1171" s="81" t="str">
        <f t="shared" si="75"/>
        <v xml:space="preserve">Turbidity </v>
      </c>
      <c r="BJ1171" s="72" t="s">
        <v>191</v>
      </c>
      <c r="BN1171">
        <v>56</v>
      </c>
      <c r="BO1171">
        <v>24</v>
      </c>
      <c r="BP1171" s="72" t="s">
        <v>194</v>
      </c>
      <c r="BR1171" s="72" t="s">
        <v>194</v>
      </c>
      <c r="BT1171">
        <v>20</v>
      </c>
      <c r="BU1171">
        <v>5</v>
      </c>
      <c r="BV1171" s="72" t="s">
        <v>191</v>
      </c>
      <c r="BW1171" s="72" t="s">
        <v>197</v>
      </c>
      <c r="BX1171" t="s">
        <v>10829</v>
      </c>
    </row>
    <row r="1172" spans="1:76" x14ac:dyDescent="0.45">
      <c r="A1172" t="s">
        <v>10830</v>
      </c>
      <c r="B1172" t="s">
        <v>176</v>
      </c>
      <c r="C1172" t="s">
        <v>943</v>
      </c>
      <c r="D1172" t="s">
        <v>10831</v>
      </c>
      <c r="E1172" t="s">
        <v>10832</v>
      </c>
      <c r="F1172" t="s">
        <v>2105</v>
      </c>
      <c r="G1172">
        <v>9</v>
      </c>
      <c r="H1172" s="72" t="s">
        <v>10833</v>
      </c>
      <c r="I1172" s="72" t="s">
        <v>182</v>
      </c>
      <c r="J1172" s="72" t="s">
        <v>183</v>
      </c>
      <c r="K1172" s="72" t="s">
        <v>10598</v>
      </c>
      <c r="L1172" s="72" t="s">
        <v>10599</v>
      </c>
      <c r="M1172" s="72" t="s">
        <v>10753</v>
      </c>
      <c r="N1172" s="72"/>
      <c r="O1172" s="72"/>
      <c r="P1172" s="72" t="s">
        <v>10834</v>
      </c>
      <c r="Q1172" s="72" t="s">
        <v>10835</v>
      </c>
      <c r="R1172" s="72" t="s">
        <v>8913</v>
      </c>
      <c r="S1172" s="72" t="s">
        <v>10836</v>
      </c>
      <c r="T1172" s="72" t="s">
        <v>10753</v>
      </c>
      <c r="U1172" s="72" t="s">
        <v>251</v>
      </c>
      <c r="V1172" s="72" t="s">
        <v>176</v>
      </c>
      <c r="W1172">
        <v>366</v>
      </c>
      <c r="X1172">
        <v>366</v>
      </c>
      <c r="Y1172">
        <v>0</v>
      </c>
      <c r="Z1172">
        <v>305</v>
      </c>
      <c r="AA1172">
        <v>305</v>
      </c>
      <c r="AB1172">
        <v>0</v>
      </c>
      <c r="AC1172" s="72" t="s">
        <v>191</v>
      </c>
      <c r="AD1172" s="72" t="s">
        <v>192</v>
      </c>
      <c r="AE1172" s="72" t="s">
        <v>176</v>
      </c>
      <c r="AF1172" s="81" t="str">
        <f t="shared" si="72"/>
        <v>Afridev Handpump</v>
      </c>
      <c r="AG1172" s="72" t="s">
        <v>193</v>
      </c>
      <c r="AH1172" s="72" t="s">
        <v>191</v>
      </c>
      <c r="AI1172" s="72" t="s">
        <v>16432</v>
      </c>
      <c r="AL1172" t="str">
        <f t="shared" si="73"/>
        <v>Protected</v>
      </c>
      <c r="AM1172">
        <v>2002</v>
      </c>
      <c r="AN1172" s="72" t="s">
        <v>191</v>
      </c>
      <c r="AQ1172" t="str">
        <f t="shared" si="74"/>
        <v xml:space="preserve">Normal </v>
      </c>
      <c r="AR1172" s="72" t="s">
        <v>191</v>
      </c>
      <c r="AS1172">
        <v>3</v>
      </c>
      <c r="AT1172">
        <v>5</v>
      </c>
      <c r="AU1172" s="72" t="s">
        <v>195</v>
      </c>
      <c r="AV1172" s="72" t="s">
        <v>194</v>
      </c>
      <c r="AY1172" s="72" t="s">
        <v>191</v>
      </c>
      <c r="AZ1172">
        <v>146</v>
      </c>
      <c r="BA1172" s="72" t="s">
        <v>93</v>
      </c>
      <c r="BB1172" s="72" t="s">
        <v>194</v>
      </c>
      <c r="BD1172" s="72" t="s">
        <v>191</v>
      </c>
      <c r="BE1172" s="73">
        <v>0.09</v>
      </c>
      <c r="BF1172" s="72" t="s">
        <v>191</v>
      </c>
      <c r="BG1172" s="72" t="s">
        <v>196</v>
      </c>
      <c r="BH1172" s="72" t="s">
        <v>176</v>
      </c>
      <c r="BI1172" s="81" t="str">
        <f t="shared" si="75"/>
        <v xml:space="preserve">Turbidity </v>
      </c>
      <c r="BJ1172" s="72" t="s">
        <v>191</v>
      </c>
      <c r="BN1172">
        <v>120</v>
      </c>
      <c r="BO1172">
        <v>24</v>
      </c>
      <c r="BP1172" s="72" t="s">
        <v>194</v>
      </c>
      <c r="BR1172" s="72" t="s">
        <v>194</v>
      </c>
      <c r="BT1172">
        <v>20</v>
      </c>
      <c r="BU1172">
        <v>5</v>
      </c>
      <c r="BV1172" s="72" t="s">
        <v>191</v>
      </c>
      <c r="BW1172" s="72" t="s">
        <v>197</v>
      </c>
      <c r="BX1172" t="s">
        <v>10837</v>
      </c>
    </row>
    <row r="1173" spans="1:76" x14ac:dyDescent="0.45">
      <c r="A1173" t="s">
        <v>10838</v>
      </c>
      <c r="B1173" t="s">
        <v>176</v>
      </c>
      <c r="C1173" t="s">
        <v>457</v>
      </c>
      <c r="D1173" t="s">
        <v>10839</v>
      </c>
      <c r="E1173" t="s">
        <v>10840</v>
      </c>
      <c r="F1173" t="s">
        <v>10841</v>
      </c>
      <c r="G1173">
        <v>9</v>
      </c>
      <c r="H1173" s="72" t="s">
        <v>10833</v>
      </c>
      <c r="I1173" s="72" t="s">
        <v>182</v>
      </c>
      <c r="J1173" s="72" t="s">
        <v>183</v>
      </c>
      <c r="K1173" s="72" t="s">
        <v>4732</v>
      </c>
      <c r="L1173" s="72" t="s">
        <v>10769</v>
      </c>
      <c r="M1173" s="72" t="s">
        <v>10793</v>
      </c>
      <c r="N1173" s="72"/>
      <c r="O1173" s="72"/>
      <c r="P1173" s="72" t="s">
        <v>10842</v>
      </c>
      <c r="Q1173" s="72" t="s">
        <v>10843</v>
      </c>
      <c r="R1173" s="72" t="s">
        <v>834</v>
      </c>
      <c r="S1173" s="72" t="s">
        <v>10844</v>
      </c>
      <c r="T1173" s="72" t="s">
        <v>10845</v>
      </c>
      <c r="U1173" s="72" t="s">
        <v>251</v>
      </c>
      <c r="V1173" s="72" t="s">
        <v>176</v>
      </c>
      <c r="W1173">
        <v>102</v>
      </c>
      <c r="X1173">
        <v>35</v>
      </c>
      <c r="Y1173">
        <v>0</v>
      </c>
      <c r="Z1173">
        <v>175</v>
      </c>
      <c r="AA1173">
        <v>175</v>
      </c>
      <c r="AB1173">
        <v>0</v>
      </c>
      <c r="AC1173" s="72" t="s">
        <v>191</v>
      </c>
      <c r="AD1173" s="72" t="s">
        <v>192</v>
      </c>
      <c r="AE1173" s="72" t="s">
        <v>176</v>
      </c>
      <c r="AF1173" s="81" t="str">
        <f t="shared" si="72"/>
        <v>Afridev Handpump</v>
      </c>
      <c r="AG1173" s="72" t="s">
        <v>193</v>
      </c>
      <c r="AH1173" s="72" t="s">
        <v>191</v>
      </c>
      <c r="AI1173" s="72" t="s">
        <v>16432</v>
      </c>
      <c r="AL1173" t="str">
        <f t="shared" si="73"/>
        <v>Protected</v>
      </c>
      <c r="AM1173">
        <v>2015</v>
      </c>
      <c r="AN1173" s="72" t="s">
        <v>191</v>
      </c>
      <c r="AQ1173" t="str">
        <f t="shared" si="74"/>
        <v xml:space="preserve">Normal </v>
      </c>
      <c r="AR1173" s="72" t="s">
        <v>191</v>
      </c>
      <c r="AS1173">
        <v>1</v>
      </c>
      <c r="AT1173">
        <v>30</v>
      </c>
      <c r="AU1173" s="72" t="s">
        <v>195</v>
      </c>
      <c r="AV1173" s="72" t="s">
        <v>194</v>
      </c>
      <c r="AY1173" s="72" t="s">
        <v>191</v>
      </c>
      <c r="AZ1173">
        <v>1653</v>
      </c>
      <c r="BA1173" s="72" t="s">
        <v>93</v>
      </c>
      <c r="BB1173" s="72" t="s">
        <v>194</v>
      </c>
      <c r="BD1173" s="72" t="s">
        <v>191</v>
      </c>
      <c r="BE1173" s="73">
        <v>0.76</v>
      </c>
      <c r="BF1173" s="72" t="s">
        <v>191</v>
      </c>
      <c r="BG1173" s="72" t="s">
        <v>196</v>
      </c>
      <c r="BH1173" s="72" t="s">
        <v>176</v>
      </c>
      <c r="BI1173" s="81" t="str">
        <f t="shared" si="75"/>
        <v xml:space="preserve">Turbidity </v>
      </c>
      <c r="BJ1173" s="72" t="s">
        <v>191</v>
      </c>
      <c r="BN1173">
        <v>56</v>
      </c>
      <c r="BO1173">
        <v>24</v>
      </c>
      <c r="BP1173" s="72" t="s">
        <v>194</v>
      </c>
      <c r="BR1173" s="72" t="s">
        <v>194</v>
      </c>
      <c r="BT1173">
        <v>40</v>
      </c>
      <c r="BU1173">
        <v>6</v>
      </c>
      <c r="BV1173" s="72" t="s">
        <v>191</v>
      </c>
      <c r="BW1173" s="72" t="s">
        <v>197</v>
      </c>
      <c r="BX1173" t="s">
        <v>10846</v>
      </c>
    </row>
    <row r="1174" spans="1:76" x14ac:dyDescent="0.45">
      <c r="A1174" t="s">
        <v>10847</v>
      </c>
      <c r="B1174" t="s">
        <v>176</v>
      </c>
      <c r="C1174" t="s">
        <v>600</v>
      </c>
      <c r="D1174" t="s">
        <v>10848</v>
      </c>
      <c r="E1174" t="s">
        <v>10849</v>
      </c>
      <c r="F1174" t="s">
        <v>10850</v>
      </c>
      <c r="G1174">
        <v>9</v>
      </c>
      <c r="H1174" s="72" t="s">
        <v>10833</v>
      </c>
      <c r="I1174" s="72" t="s">
        <v>182</v>
      </c>
      <c r="J1174" s="72" t="s">
        <v>183</v>
      </c>
      <c r="K1174" s="72" t="s">
        <v>10598</v>
      </c>
      <c r="L1174" s="72" t="s">
        <v>10851</v>
      </c>
      <c r="M1174" s="72" t="s">
        <v>10851</v>
      </c>
      <c r="N1174" s="72"/>
      <c r="O1174" s="72"/>
      <c r="P1174" s="72" t="s">
        <v>10852</v>
      </c>
      <c r="Q1174" s="72" t="s">
        <v>10853</v>
      </c>
      <c r="R1174" s="72" t="s">
        <v>1268</v>
      </c>
      <c r="S1174" s="72" t="s">
        <v>10854</v>
      </c>
      <c r="T1174" s="72" t="s">
        <v>10855</v>
      </c>
      <c r="U1174" s="72" t="s">
        <v>251</v>
      </c>
      <c r="V1174" s="72" t="s">
        <v>176</v>
      </c>
      <c r="W1174">
        <v>60</v>
      </c>
      <c r="X1174">
        <v>60</v>
      </c>
      <c r="Y1174">
        <v>0</v>
      </c>
      <c r="Z1174">
        <v>300</v>
      </c>
      <c r="AA1174">
        <v>300</v>
      </c>
      <c r="AB1174">
        <v>0</v>
      </c>
      <c r="AC1174" s="72" t="s">
        <v>191</v>
      </c>
      <c r="AD1174" s="72" t="s">
        <v>192</v>
      </c>
      <c r="AE1174" s="72" t="s">
        <v>176</v>
      </c>
      <c r="AF1174" s="81" t="str">
        <f t="shared" si="72"/>
        <v>Afridev Handpump</v>
      </c>
      <c r="AG1174" s="72" t="s">
        <v>193</v>
      </c>
      <c r="AH1174" s="72" t="s">
        <v>191</v>
      </c>
      <c r="AI1174" s="72" t="s">
        <v>16432</v>
      </c>
      <c r="AL1174" t="str">
        <f t="shared" si="73"/>
        <v>Protected</v>
      </c>
      <c r="AM1174">
        <v>1996</v>
      </c>
      <c r="AN1174" s="72" t="s">
        <v>191</v>
      </c>
      <c r="AQ1174" t="str">
        <f t="shared" si="74"/>
        <v xml:space="preserve">Normal </v>
      </c>
      <c r="AR1174" s="72" t="s">
        <v>191</v>
      </c>
      <c r="AS1174">
        <v>3</v>
      </c>
      <c r="AT1174">
        <v>7</v>
      </c>
      <c r="AU1174" s="72" t="s">
        <v>195</v>
      </c>
      <c r="AV1174" s="72" t="s">
        <v>194</v>
      </c>
      <c r="AY1174" s="72" t="s">
        <v>191</v>
      </c>
      <c r="AZ1174">
        <v>1347</v>
      </c>
      <c r="BA1174" s="72" t="s">
        <v>93</v>
      </c>
      <c r="BB1174" s="72" t="s">
        <v>194</v>
      </c>
      <c r="BD1174" s="72" t="s">
        <v>191</v>
      </c>
      <c r="BE1174" s="73">
        <v>0.12</v>
      </c>
      <c r="BF1174" s="72" t="s">
        <v>191</v>
      </c>
      <c r="BG1174" s="72" t="s">
        <v>196</v>
      </c>
      <c r="BH1174" s="72" t="s">
        <v>176</v>
      </c>
      <c r="BI1174" s="81" t="str">
        <f t="shared" si="75"/>
        <v xml:space="preserve">Turbidity </v>
      </c>
      <c r="BJ1174" s="72" t="s">
        <v>191</v>
      </c>
      <c r="BN1174">
        <v>69</v>
      </c>
      <c r="BO1174">
        <v>24</v>
      </c>
      <c r="BP1174" s="72" t="s">
        <v>194</v>
      </c>
      <c r="BR1174" s="72" t="s">
        <v>194</v>
      </c>
      <c r="BT1174">
        <v>20</v>
      </c>
      <c r="BU1174">
        <v>5</v>
      </c>
      <c r="BV1174" s="72" t="s">
        <v>191</v>
      </c>
      <c r="BW1174" s="72" t="s">
        <v>197</v>
      </c>
      <c r="BX1174" t="s">
        <v>10856</v>
      </c>
    </row>
    <row r="1175" spans="1:76" x14ac:dyDescent="0.45">
      <c r="A1175" t="s">
        <v>10857</v>
      </c>
      <c r="B1175" t="s">
        <v>176</v>
      </c>
      <c r="C1175" t="s">
        <v>663</v>
      </c>
      <c r="D1175" t="s">
        <v>10858</v>
      </c>
      <c r="E1175" t="s">
        <v>10859</v>
      </c>
      <c r="F1175" t="s">
        <v>3047</v>
      </c>
      <c r="G1175">
        <v>9</v>
      </c>
      <c r="H1175" s="72" t="s">
        <v>10833</v>
      </c>
      <c r="I1175" s="72" t="s">
        <v>182</v>
      </c>
      <c r="J1175" s="72" t="s">
        <v>183</v>
      </c>
      <c r="K1175" s="72" t="s">
        <v>10598</v>
      </c>
      <c r="L1175" s="72" t="s">
        <v>10599</v>
      </c>
      <c r="M1175" s="72" t="s">
        <v>10860</v>
      </c>
      <c r="N1175" s="72"/>
      <c r="O1175" s="72"/>
      <c r="P1175" s="72" t="s">
        <v>10861</v>
      </c>
      <c r="Q1175" s="72" t="s">
        <v>10862</v>
      </c>
      <c r="R1175" s="72" t="s">
        <v>6747</v>
      </c>
      <c r="S1175" s="72" t="s">
        <v>10863</v>
      </c>
      <c r="T1175" s="72" t="s">
        <v>10860</v>
      </c>
      <c r="U1175" s="72" t="s">
        <v>478</v>
      </c>
      <c r="V1175" s="72" t="s">
        <v>176</v>
      </c>
      <c r="W1175">
        <v>37</v>
      </c>
      <c r="X1175">
        <v>37</v>
      </c>
      <c r="Y1175">
        <v>0</v>
      </c>
      <c r="Z1175">
        <v>185</v>
      </c>
      <c r="AA1175">
        <v>185</v>
      </c>
      <c r="AB1175">
        <v>0</v>
      </c>
      <c r="AC1175" s="72" t="s">
        <v>191</v>
      </c>
      <c r="AD1175" s="72" t="s">
        <v>192</v>
      </c>
      <c r="AE1175" s="72" t="s">
        <v>176</v>
      </c>
      <c r="AF1175" s="81" t="str">
        <f t="shared" si="72"/>
        <v>Afridev Handpump</v>
      </c>
      <c r="AG1175" s="72" t="s">
        <v>193</v>
      </c>
      <c r="AH1175" s="72" t="s">
        <v>191</v>
      </c>
      <c r="AI1175" s="72" t="s">
        <v>16432</v>
      </c>
      <c r="AL1175" t="str">
        <f t="shared" si="73"/>
        <v>Protected</v>
      </c>
      <c r="AM1175">
        <v>2014</v>
      </c>
      <c r="AN1175" s="72" t="s">
        <v>191</v>
      </c>
      <c r="AQ1175" t="str">
        <f t="shared" si="74"/>
        <v xml:space="preserve">Poor </v>
      </c>
      <c r="AR1175" s="72" t="s">
        <v>194</v>
      </c>
      <c r="AU1175" s="72" t="s">
        <v>195</v>
      </c>
      <c r="AV1175" s="72" t="s">
        <v>194</v>
      </c>
      <c r="AY1175" s="72" t="s">
        <v>191</v>
      </c>
      <c r="AZ1175">
        <v>255</v>
      </c>
      <c r="BA1175" s="72" t="s">
        <v>93</v>
      </c>
      <c r="BB1175" s="72" t="s">
        <v>194</v>
      </c>
      <c r="BD1175" s="72" t="s">
        <v>191</v>
      </c>
      <c r="BE1175" s="73">
        <v>0.12</v>
      </c>
      <c r="BF1175" s="72" t="s">
        <v>191</v>
      </c>
      <c r="BG1175" s="72" t="s">
        <v>196</v>
      </c>
      <c r="BH1175" s="72" t="s">
        <v>176</v>
      </c>
      <c r="BI1175" s="81" t="str">
        <f t="shared" si="75"/>
        <v xml:space="preserve">Turbidity </v>
      </c>
      <c r="BJ1175" s="72" t="s">
        <v>191</v>
      </c>
      <c r="BN1175">
        <v>76</v>
      </c>
      <c r="BO1175">
        <v>24</v>
      </c>
      <c r="BP1175" s="72" t="s">
        <v>194</v>
      </c>
      <c r="BR1175" s="72" t="s">
        <v>194</v>
      </c>
      <c r="BT1175">
        <v>20</v>
      </c>
      <c r="BU1175">
        <v>4</v>
      </c>
      <c r="BV1175" s="72" t="s">
        <v>191</v>
      </c>
      <c r="BW1175" s="72" t="s">
        <v>227</v>
      </c>
      <c r="BX1175" t="s">
        <v>10864</v>
      </c>
    </row>
    <row r="1176" spans="1:76" x14ac:dyDescent="0.45">
      <c r="A1176" t="s">
        <v>10865</v>
      </c>
      <c r="B1176" t="s">
        <v>176</v>
      </c>
      <c r="C1176" t="s">
        <v>216</v>
      </c>
      <c r="D1176" t="s">
        <v>10866</v>
      </c>
      <c r="E1176" t="s">
        <v>10867</v>
      </c>
      <c r="F1176" t="s">
        <v>6489</v>
      </c>
      <c r="G1176">
        <v>9</v>
      </c>
      <c r="H1176" s="72" t="s">
        <v>10833</v>
      </c>
      <c r="I1176" s="72" t="s">
        <v>182</v>
      </c>
      <c r="J1176" s="72" t="s">
        <v>183</v>
      </c>
      <c r="K1176" s="72" t="s">
        <v>825</v>
      </c>
      <c r="L1176" s="72" t="s">
        <v>10626</v>
      </c>
      <c r="M1176" s="72" t="s">
        <v>10868</v>
      </c>
      <c r="N1176" s="72"/>
      <c r="O1176" s="72"/>
      <c r="P1176" s="72" t="s">
        <v>10869</v>
      </c>
      <c r="Q1176" s="72" t="s">
        <v>10870</v>
      </c>
      <c r="R1176" s="72" t="s">
        <v>10871</v>
      </c>
      <c r="S1176" s="72" t="s">
        <v>10872</v>
      </c>
      <c r="T1176" s="72" t="s">
        <v>10873</v>
      </c>
      <c r="U1176" s="72" t="s">
        <v>251</v>
      </c>
      <c r="V1176" s="72" t="s">
        <v>176</v>
      </c>
      <c r="W1176">
        <v>750</v>
      </c>
      <c r="X1176">
        <v>750</v>
      </c>
      <c r="Y1176">
        <v>0</v>
      </c>
      <c r="Z1176">
        <v>300</v>
      </c>
      <c r="AA1176">
        <v>4000</v>
      </c>
      <c r="AB1176">
        <v>0</v>
      </c>
      <c r="AC1176" s="72" t="s">
        <v>191</v>
      </c>
      <c r="AD1176" s="72" t="s">
        <v>192</v>
      </c>
      <c r="AE1176" s="72" t="s">
        <v>176</v>
      </c>
      <c r="AF1176" s="81" t="str">
        <f t="shared" si="72"/>
        <v>Afridev Handpump</v>
      </c>
      <c r="AG1176" s="72" t="s">
        <v>193</v>
      </c>
      <c r="AH1176" s="72" t="s">
        <v>191</v>
      </c>
      <c r="AI1176" s="72" t="s">
        <v>16432</v>
      </c>
      <c r="AL1176" t="str">
        <f t="shared" si="73"/>
        <v>Protected</v>
      </c>
      <c r="AM1176">
        <v>2000</v>
      </c>
      <c r="AN1176" s="72" t="s">
        <v>191</v>
      </c>
      <c r="AQ1176" t="str">
        <f t="shared" si="74"/>
        <v xml:space="preserve">Normal </v>
      </c>
      <c r="AR1176" s="72" t="s">
        <v>191</v>
      </c>
      <c r="AS1176">
        <v>3</v>
      </c>
      <c r="AT1176">
        <v>7</v>
      </c>
      <c r="AU1176" s="72" t="s">
        <v>195</v>
      </c>
      <c r="AV1176" s="72" t="s">
        <v>194</v>
      </c>
      <c r="AY1176" s="72" t="s">
        <v>191</v>
      </c>
      <c r="AZ1176">
        <v>984</v>
      </c>
      <c r="BA1176" s="72" t="s">
        <v>93</v>
      </c>
      <c r="BB1176" s="72" t="s">
        <v>194</v>
      </c>
      <c r="BD1176" s="72" t="s">
        <v>191</v>
      </c>
      <c r="BE1176" s="73">
        <v>0.12</v>
      </c>
      <c r="BF1176" s="72" t="s">
        <v>191</v>
      </c>
      <c r="BG1176" s="72" t="s">
        <v>196</v>
      </c>
      <c r="BH1176" s="72" t="s">
        <v>176</v>
      </c>
      <c r="BI1176" s="81" t="str">
        <f t="shared" si="75"/>
        <v xml:space="preserve">Turbidity </v>
      </c>
      <c r="BJ1176" s="72" t="s">
        <v>191</v>
      </c>
      <c r="BN1176">
        <v>64</v>
      </c>
      <c r="BO1176">
        <v>24</v>
      </c>
      <c r="BP1176" s="72" t="s">
        <v>194</v>
      </c>
      <c r="BR1176" s="72" t="s">
        <v>194</v>
      </c>
      <c r="BT1176">
        <v>20</v>
      </c>
      <c r="BU1176">
        <v>7</v>
      </c>
      <c r="BV1176" s="72" t="s">
        <v>191</v>
      </c>
      <c r="BW1176" s="72" t="s">
        <v>197</v>
      </c>
      <c r="BX1176" t="s">
        <v>10874</v>
      </c>
    </row>
    <row r="1177" spans="1:76" x14ac:dyDescent="0.45">
      <c r="A1177" t="s">
        <v>10875</v>
      </c>
      <c r="B1177" t="s">
        <v>176</v>
      </c>
      <c r="C1177" t="s">
        <v>943</v>
      </c>
      <c r="D1177" t="s">
        <v>10876</v>
      </c>
      <c r="E1177" t="s">
        <v>10877</v>
      </c>
      <c r="F1177" t="s">
        <v>3638</v>
      </c>
      <c r="G1177">
        <v>9</v>
      </c>
      <c r="H1177" s="72" t="s">
        <v>10878</v>
      </c>
      <c r="I1177" s="72" t="s">
        <v>182</v>
      </c>
      <c r="J1177" s="72" t="s">
        <v>183</v>
      </c>
      <c r="K1177" s="72" t="s">
        <v>10598</v>
      </c>
      <c r="L1177" s="72" t="s">
        <v>10599</v>
      </c>
      <c r="M1177" s="72" t="s">
        <v>10879</v>
      </c>
      <c r="N1177" s="72"/>
      <c r="O1177" s="72"/>
      <c r="P1177" s="72" t="s">
        <v>10880</v>
      </c>
      <c r="Q1177" s="72" t="s">
        <v>10881</v>
      </c>
      <c r="R1177" s="72" t="s">
        <v>5967</v>
      </c>
      <c r="S1177" s="72" t="s">
        <v>10882</v>
      </c>
      <c r="T1177" s="72" t="s">
        <v>10879</v>
      </c>
      <c r="U1177" s="72" t="s">
        <v>226</v>
      </c>
      <c r="V1177" s="72" t="s">
        <v>176</v>
      </c>
      <c r="W1177">
        <v>54</v>
      </c>
      <c r="X1177">
        <v>54</v>
      </c>
      <c r="Y1177">
        <v>0</v>
      </c>
      <c r="Z1177">
        <v>270</v>
      </c>
      <c r="AA1177">
        <v>270</v>
      </c>
      <c r="AB1177">
        <v>0</v>
      </c>
      <c r="AC1177" s="72" t="s">
        <v>191</v>
      </c>
      <c r="AD1177" s="72" t="s">
        <v>192</v>
      </c>
      <c r="AE1177" s="72" t="s">
        <v>176</v>
      </c>
      <c r="AF1177" s="81" t="str">
        <f t="shared" si="72"/>
        <v>Afridev Handpump</v>
      </c>
      <c r="AG1177" s="72" t="s">
        <v>193</v>
      </c>
      <c r="AH1177" s="72" t="s">
        <v>191</v>
      </c>
      <c r="AI1177" s="72" t="s">
        <v>16432</v>
      </c>
      <c r="AL1177" t="str">
        <f t="shared" si="73"/>
        <v>Protected</v>
      </c>
      <c r="AM1177">
        <v>1995</v>
      </c>
      <c r="AN1177" s="72" t="s">
        <v>191</v>
      </c>
      <c r="AQ1177" t="str">
        <f t="shared" si="74"/>
        <v xml:space="preserve">Poor </v>
      </c>
      <c r="AR1177" s="72" t="s">
        <v>194</v>
      </c>
      <c r="AU1177" s="72" t="s">
        <v>195</v>
      </c>
      <c r="AV1177" s="72" t="s">
        <v>194</v>
      </c>
      <c r="AY1177" s="72" t="s">
        <v>191</v>
      </c>
      <c r="AZ1177">
        <v>147</v>
      </c>
      <c r="BA1177" s="72" t="s">
        <v>93</v>
      </c>
      <c r="BB1177" s="72" t="s">
        <v>194</v>
      </c>
      <c r="BD1177" s="72" t="s">
        <v>191</v>
      </c>
      <c r="BE1177" s="73">
        <v>0.09</v>
      </c>
      <c r="BF1177" s="72" t="s">
        <v>191</v>
      </c>
      <c r="BG1177" s="72" t="s">
        <v>196</v>
      </c>
      <c r="BH1177" s="72" t="s">
        <v>176</v>
      </c>
      <c r="BI1177" s="81" t="str">
        <f t="shared" si="75"/>
        <v xml:space="preserve">Turbidity </v>
      </c>
      <c r="BJ1177" s="72" t="s">
        <v>191</v>
      </c>
      <c r="BN1177">
        <v>80</v>
      </c>
      <c r="BO1177">
        <v>24</v>
      </c>
      <c r="BP1177" s="72" t="s">
        <v>194</v>
      </c>
      <c r="BR1177" s="72" t="s">
        <v>194</v>
      </c>
      <c r="BT1177">
        <v>20</v>
      </c>
      <c r="BU1177">
        <v>5</v>
      </c>
      <c r="BV1177" s="72" t="s">
        <v>191</v>
      </c>
      <c r="BW1177" s="72" t="s">
        <v>227</v>
      </c>
      <c r="BX1177" t="s">
        <v>10883</v>
      </c>
    </row>
    <row r="1178" spans="1:76" x14ac:dyDescent="0.45">
      <c r="A1178" t="s">
        <v>10884</v>
      </c>
      <c r="B1178" t="s">
        <v>176</v>
      </c>
      <c r="C1178" t="s">
        <v>216</v>
      </c>
      <c r="D1178" t="s">
        <v>10885</v>
      </c>
      <c r="E1178" t="s">
        <v>10886</v>
      </c>
      <c r="F1178" t="s">
        <v>7400</v>
      </c>
      <c r="G1178">
        <v>9</v>
      </c>
      <c r="H1178" s="72" t="s">
        <v>10833</v>
      </c>
      <c r="I1178" s="72" t="s">
        <v>182</v>
      </c>
      <c r="J1178" s="72" t="s">
        <v>183</v>
      </c>
      <c r="K1178" s="72" t="s">
        <v>825</v>
      </c>
      <c r="L1178" s="72" t="s">
        <v>10626</v>
      </c>
      <c r="M1178" s="72" t="s">
        <v>10868</v>
      </c>
      <c r="N1178" s="72"/>
      <c r="O1178" s="72"/>
      <c r="P1178" s="72" t="s">
        <v>10887</v>
      </c>
      <c r="Q1178" s="72" t="s">
        <v>10888</v>
      </c>
      <c r="R1178" s="72" t="s">
        <v>10889</v>
      </c>
      <c r="S1178" s="72" t="s">
        <v>10890</v>
      </c>
      <c r="T1178" s="72" t="s">
        <v>10868</v>
      </c>
      <c r="U1178" s="72" t="s">
        <v>251</v>
      </c>
      <c r="V1178" s="72" t="s">
        <v>176</v>
      </c>
      <c r="W1178">
        <v>750</v>
      </c>
      <c r="X1178">
        <v>750</v>
      </c>
      <c r="Y1178">
        <v>0</v>
      </c>
      <c r="Z1178">
        <v>1000</v>
      </c>
      <c r="AA1178">
        <v>4000</v>
      </c>
      <c r="AB1178">
        <v>0</v>
      </c>
      <c r="AC1178" s="72" t="s">
        <v>191</v>
      </c>
      <c r="AD1178" s="72" t="s">
        <v>192</v>
      </c>
      <c r="AE1178" s="72" t="s">
        <v>176</v>
      </c>
      <c r="AF1178" s="81" t="str">
        <f t="shared" si="72"/>
        <v>Afridev Handpump</v>
      </c>
      <c r="AG1178" s="72" t="s">
        <v>193</v>
      </c>
      <c r="AH1178" s="72" t="s">
        <v>191</v>
      </c>
      <c r="AI1178" s="72" t="s">
        <v>16432</v>
      </c>
      <c r="AL1178" t="str">
        <f t="shared" si="73"/>
        <v>Protected</v>
      </c>
      <c r="AM1178">
        <v>1997</v>
      </c>
      <c r="AN1178" s="72" t="s">
        <v>191</v>
      </c>
      <c r="AQ1178" t="str">
        <f t="shared" si="74"/>
        <v xml:space="preserve">Poor </v>
      </c>
      <c r="AR1178" s="72" t="s">
        <v>191</v>
      </c>
      <c r="AS1178">
        <v>3</v>
      </c>
      <c r="AT1178">
        <v>3</v>
      </c>
      <c r="AU1178" s="72" t="s">
        <v>195</v>
      </c>
      <c r="AV1178" s="72" t="s">
        <v>194</v>
      </c>
      <c r="AY1178" s="72" t="s">
        <v>191</v>
      </c>
      <c r="AZ1178">
        <v>985</v>
      </c>
      <c r="BA1178" s="72" t="s">
        <v>93</v>
      </c>
      <c r="BB1178" s="72" t="s">
        <v>194</v>
      </c>
      <c r="BD1178" s="72" t="s">
        <v>191</v>
      </c>
      <c r="BE1178" s="73">
        <v>0.24</v>
      </c>
      <c r="BF1178" s="72" t="s">
        <v>191</v>
      </c>
      <c r="BG1178" s="72" t="s">
        <v>196</v>
      </c>
      <c r="BH1178" s="72" t="s">
        <v>176</v>
      </c>
      <c r="BI1178" s="81" t="str">
        <f t="shared" si="75"/>
        <v xml:space="preserve">Turbidity </v>
      </c>
      <c r="BJ1178" s="72" t="s">
        <v>191</v>
      </c>
      <c r="BN1178">
        <v>52</v>
      </c>
      <c r="BO1178">
        <v>24</v>
      </c>
      <c r="BP1178" s="72" t="s">
        <v>194</v>
      </c>
      <c r="BR1178" s="72" t="s">
        <v>194</v>
      </c>
      <c r="BT1178">
        <v>20</v>
      </c>
      <c r="BU1178">
        <v>6</v>
      </c>
      <c r="BV1178" s="72" t="s">
        <v>191</v>
      </c>
      <c r="BW1178" s="72" t="s">
        <v>227</v>
      </c>
      <c r="BX1178" t="s">
        <v>10891</v>
      </c>
    </row>
    <row r="1179" spans="1:76" x14ac:dyDescent="0.45">
      <c r="A1179" t="s">
        <v>10892</v>
      </c>
      <c r="B1179" t="s">
        <v>176</v>
      </c>
      <c r="C1179" t="s">
        <v>600</v>
      </c>
      <c r="D1179" t="s">
        <v>10893</v>
      </c>
      <c r="E1179" t="s">
        <v>10894</v>
      </c>
      <c r="F1179" t="s">
        <v>6860</v>
      </c>
      <c r="G1179">
        <v>9</v>
      </c>
      <c r="H1179" s="72" t="s">
        <v>10833</v>
      </c>
      <c r="I1179" s="72" t="s">
        <v>182</v>
      </c>
      <c r="J1179" s="72" t="s">
        <v>183</v>
      </c>
      <c r="K1179" s="72" t="s">
        <v>10598</v>
      </c>
      <c r="L1179" s="72" t="s">
        <v>10851</v>
      </c>
      <c r="M1179" s="72" t="s">
        <v>10851</v>
      </c>
      <c r="N1179" s="72"/>
      <c r="O1179" s="72"/>
      <c r="P1179" s="72" t="s">
        <v>10895</v>
      </c>
      <c r="Q1179" s="72" t="s">
        <v>10896</v>
      </c>
      <c r="R1179" s="72" t="s">
        <v>1084</v>
      </c>
      <c r="S1179" s="72" t="s">
        <v>10897</v>
      </c>
      <c r="T1179" s="72" t="s">
        <v>10898</v>
      </c>
      <c r="U1179" s="72" t="s">
        <v>226</v>
      </c>
      <c r="V1179" s="72" t="s">
        <v>176</v>
      </c>
      <c r="W1179">
        <v>980</v>
      </c>
      <c r="X1179">
        <v>980</v>
      </c>
      <c r="Y1179">
        <v>10</v>
      </c>
      <c r="Z1179">
        <v>100</v>
      </c>
      <c r="AA1179">
        <v>980</v>
      </c>
      <c r="AB1179">
        <v>0</v>
      </c>
      <c r="AC1179" s="72" t="s">
        <v>194</v>
      </c>
      <c r="AF1179" s="81" t="str">
        <f t="shared" si="72"/>
        <v/>
      </c>
      <c r="AJ1179" s="72" t="s">
        <v>867</v>
      </c>
      <c r="AK1179" s="72" t="s">
        <v>176</v>
      </c>
      <c r="AL1179" t="str">
        <f t="shared" si="73"/>
        <v>Unprotected well</v>
      </c>
      <c r="AQ1179" t="str">
        <f t="shared" si="74"/>
        <v xml:space="preserve"> </v>
      </c>
      <c r="BE1179"/>
      <c r="BI1179" s="81" t="str">
        <f t="shared" si="75"/>
        <v xml:space="preserve"> </v>
      </c>
      <c r="BX1179" t="s">
        <v>10899</v>
      </c>
    </row>
    <row r="1180" spans="1:76" x14ac:dyDescent="0.45">
      <c r="A1180" t="s">
        <v>10900</v>
      </c>
      <c r="B1180" t="s">
        <v>176</v>
      </c>
      <c r="C1180" t="s">
        <v>265</v>
      </c>
      <c r="D1180" t="s">
        <v>10901</v>
      </c>
      <c r="E1180" t="s">
        <v>10902</v>
      </c>
      <c r="F1180" t="s">
        <v>1960</v>
      </c>
      <c r="G1180">
        <v>9</v>
      </c>
      <c r="H1180" s="72" t="s">
        <v>10543</v>
      </c>
      <c r="I1180" s="72" t="s">
        <v>182</v>
      </c>
      <c r="J1180" s="72" t="s">
        <v>183</v>
      </c>
      <c r="K1180" s="72" t="s">
        <v>8280</v>
      </c>
      <c r="L1180" s="72" t="s">
        <v>4842</v>
      </c>
      <c r="M1180" s="72" t="s">
        <v>10903</v>
      </c>
      <c r="N1180" s="72"/>
      <c r="O1180" s="72"/>
      <c r="P1180" s="72" t="s">
        <v>10904</v>
      </c>
      <c r="Q1180" s="72" t="s">
        <v>10905</v>
      </c>
      <c r="R1180" s="72" t="s">
        <v>8296</v>
      </c>
      <c r="S1180" s="72" t="s">
        <v>10906</v>
      </c>
      <c r="T1180" s="72" t="s">
        <v>10907</v>
      </c>
      <c r="U1180" s="72" t="s">
        <v>251</v>
      </c>
      <c r="V1180" s="72" t="s">
        <v>176</v>
      </c>
      <c r="W1180">
        <v>130</v>
      </c>
      <c r="X1180">
        <v>130</v>
      </c>
      <c r="Y1180">
        <v>0</v>
      </c>
      <c r="Z1180">
        <v>825</v>
      </c>
      <c r="AA1180">
        <v>0</v>
      </c>
      <c r="AB1180">
        <v>650</v>
      </c>
      <c r="AC1180" s="72" t="s">
        <v>191</v>
      </c>
      <c r="AD1180" s="72" t="s">
        <v>192</v>
      </c>
      <c r="AE1180" s="72" t="s">
        <v>176</v>
      </c>
      <c r="AF1180" s="81" t="str">
        <f t="shared" si="72"/>
        <v>Afridev Handpump</v>
      </c>
      <c r="AG1180" s="72" t="s">
        <v>193</v>
      </c>
      <c r="AH1180" s="72" t="s">
        <v>191</v>
      </c>
      <c r="AI1180" s="72" t="s">
        <v>16432</v>
      </c>
      <c r="AL1180" t="str">
        <f t="shared" si="73"/>
        <v>Protected</v>
      </c>
      <c r="AM1180">
        <v>2018</v>
      </c>
      <c r="AN1180" s="72" t="s">
        <v>191</v>
      </c>
      <c r="AQ1180" t="str">
        <f t="shared" si="74"/>
        <v xml:space="preserve">Normal </v>
      </c>
      <c r="AR1180" s="72" t="s">
        <v>194</v>
      </c>
      <c r="AU1180" s="72" t="s">
        <v>195</v>
      </c>
      <c r="AV1180" s="72" t="s">
        <v>194</v>
      </c>
      <c r="AY1180" s="72" t="s">
        <v>191</v>
      </c>
      <c r="AZ1180">
        <v>658</v>
      </c>
      <c r="BA1180" s="72" t="s">
        <v>93</v>
      </c>
      <c r="BB1180" s="72" t="s">
        <v>194</v>
      </c>
      <c r="BD1180" s="72" t="s">
        <v>191</v>
      </c>
      <c r="BE1180" s="73">
        <v>0.23</v>
      </c>
      <c r="BF1180" s="72" t="s">
        <v>191</v>
      </c>
      <c r="BG1180" s="72" t="s">
        <v>196</v>
      </c>
      <c r="BH1180" s="72" t="s">
        <v>176</v>
      </c>
      <c r="BI1180" s="81" t="str">
        <f t="shared" si="75"/>
        <v xml:space="preserve">Turbidity </v>
      </c>
      <c r="BJ1180" s="72" t="s">
        <v>191</v>
      </c>
      <c r="BN1180">
        <v>64</v>
      </c>
      <c r="BO1180">
        <v>24</v>
      </c>
      <c r="BP1180" s="72" t="s">
        <v>194</v>
      </c>
      <c r="BR1180" s="72" t="s">
        <v>194</v>
      </c>
      <c r="BT1180">
        <v>20</v>
      </c>
      <c r="BU1180">
        <v>2</v>
      </c>
      <c r="BV1180" s="72" t="s">
        <v>191</v>
      </c>
      <c r="BW1180" s="72" t="s">
        <v>197</v>
      </c>
      <c r="BX1180" t="s">
        <v>10908</v>
      </c>
    </row>
    <row r="1181" spans="1:76" x14ac:dyDescent="0.45">
      <c r="A1181" t="s">
        <v>10909</v>
      </c>
      <c r="B1181" t="s">
        <v>176</v>
      </c>
      <c r="C1181" t="s">
        <v>216</v>
      </c>
      <c r="D1181" t="s">
        <v>10910</v>
      </c>
      <c r="E1181" t="s">
        <v>10911</v>
      </c>
      <c r="F1181" t="s">
        <v>7682</v>
      </c>
      <c r="G1181">
        <v>9</v>
      </c>
      <c r="H1181" s="72" t="s">
        <v>10833</v>
      </c>
      <c r="I1181" s="72" t="s">
        <v>182</v>
      </c>
      <c r="J1181" s="72" t="s">
        <v>183</v>
      </c>
      <c r="K1181" s="72" t="s">
        <v>825</v>
      </c>
      <c r="L1181" s="72" t="s">
        <v>10626</v>
      </c>
      <c r="M1181" s="72" t="s">
        <v>10868</v>
      </c>
      <c r="N1181" s="72"/>
      <c r="O1181" s="72"/>
      <c r="P1181" s="72" t="s">
        <v>10912</v>
      </c>
      <c r="Q1181" s="72" t="s">
        <v>10913</v>
      </c>
      <c r="R1181" s="72" t="s">
        <v>10914</v>
      </c>
      <c r="S1181" s="72" t="s">
        <v>10915</v>
      </c>
      <c r="T1181" s="72" t="s">
        <v>10868</v>
      </c>
      <c r="U1181" s="72" t="s">
        <v>251</v>
      </c>
      <c r="V1181" s="72" t="s">
        <v>176</v>
      </c>
      <c r="W1181">
        <v>750</v>
      </c>
      <c r="X1181">
        <v>750</v>
      </c>
      <c r="Y1181">
        <v>0</v>
      </c>
      <c r="Z1181">
        <v>1500</v>
      </c>
      <c r="AA1181">
        <v>4000</v>
      </c>
      <c r="AB1181">
        <v>0</v>
      </c>
      <c r="AC1181" s="72" t="s">
        <v>191</v>
      </c>
      <c r="AD1181" s="72" t="s">
        <v>192</v>
      </c>
      <c r="AE1181" s="72" t="s">
        <v>176</v>
      </c>
      <c r="AF1181" s="81" t="str">
        <f t="shared" si="72"/>
        <v>Afridev Handpump</v>
      </c>
      <c r="AG1181" s="72" t="s">
        <v>193</v>
      </c>
      <c r="AH1181" s="72" t="s">
        <v>191</v>
      </c>
      <c r="AI1181" s="72" t="s">
        <v>16432</v>
      </c>
      <c r="AL1181" t="str">
        <f t="shared" si="73"/>
        <v>Protected</v>
      </c>
      <c r="AM1181">
        <v>2013</v>
      </c>
      <c r="AN1181" s="72" t="s">
        <v>191</v>
      </c>
      <c r="AQ1181" t="str">
        <f t="shared" si="74"/>
        <v xml:space="preserve">Normal </v>
      </c>
      <c r="AR1181" s="72" t="s">
        <v>191</v>
      </c>
      <c r="AS1181">
        <v>2</v>
      </c>
      <c r="AT1181">
        <v>1</v>
      </c>
      <c r="AU1181" s="72" t="s">
        <v>195</v>
      </c>
      <c r="AV1181" s="72" t="s">
        <v>194</v>
      </c>
      <c r="AY1181" s="72" t="s">
        <v>191</v>
      </c>
      <c r="AZ1181">
        <v>986</v>
      </c>
      <c r="BA1181" s="72" t="s">
        <v>93</v>
      </c>
      <c r="BB1181" s="72" t="s">
        <v>194</v>
      </c>
      <c r="BD1181" s="72" t="s">
        <v>191</v>
      </c>
      <c r="BE1181" s="73">
        <v>0.19</v>
      </c>
      <c r="BF1181" s="72" t="s">
        <v>191</v>
      </c>
      <c r="BG1181" s="72" t="s">
        <v>196</v>
      </c>
      <c r="BH1181" s="72" t="s">
        <v>176</v>
      </c>
      <c r="BI1181" s="81" t="str">
        <f t="shared" si="75"/>
        <v xml:space="preserve">Turbidity </v>
      </c>
      <c r="BJ1181" s="72" t="s">
        <v>191</v>
      </c>
      <c r="BN1181">
        <v>70</v>
      </c>
      <c r="BO1181">
        <v>24</v>
      </c>
      <c r="BP1181" s="72" t="s">
        <v>194</v>
      </c>
      <c r="BR1181" s="72" t="s">
        <v>194</v>
      </c>
      <c r="BT1181">
        <v>20</v>
      </c>
      <c r="BU1181">
        <v>6</v>
      </c>
      <c r="BV1181" s="72" t="s">
        <v>191</v>
      </c>
      <c r="BW1181" s="72" t="s">
        <v>197</v>
      </c>
      <c r="BX1181" t="s">
        <v>10916</v>
      </c>
    </row>
    <row r="1182" spans="1:76" x14ac:dyDescent="0.45">
      <c r="A1182" t="s">
        <v>10917</v>
      </c>
      <c r="B1182" t="s">
        <v>176</v>
      </c>
      <c r="C1182" t="s">
        <v>600</v>
      </c>
      <c r="D1182" t="s">
        <v>10918</v>
      </c>
      <c r="E1182" t="s">
        <v>10919</v>
      </c>
      <c r="F1182" t="s">
        <v>946</v>
      </c>
      <c r="G1182">
        <v>9</v>
      </c>
      <c r="H1182" s="72" t="s">
        <v>10833</v>
      </c>
      <c r="I1182" s="72" t="s">
        <v>182</v>
      </c>
      <c r="J1182" s="72" t="s">
        <v>183</v>
      </c>
      <c r="K1182" s="72" t="s">
        <v>10598</v>
      </c>
      <c r="L1182" s="72" t="s">
        <v>10851</v>
      </c>
      <c r="M1182" s="72" t="s">
        <v>10851</v>
      </c>
      <c r="N1182" s="72"/>
      <c r="O1182" s="72"/>
      <c r="P1182" s="72" t="s">
        <v>10920</v>
      </c>
      <c r="Q1182" s="72" t="s">
        <v>10921</v>
      </c>
      <c r="R1182" s="72" t="s">
        <v>7068</v>
      </c>
      <c r="S1182" s="72" t="s">
        <v>10922</v>
      </c>
      <c r="T1182" s="72" t="s">
        <v>10898</v>
      </c>
      <c r="U1182" s="72" t="s">
        <v>226</v>
      </c>
      <c r="V1182" s="72" t="s">
        <v>176</v>
      </c>
      <c r="W1182">
        <v>980</v>
      </c>
      <c r="X1182">
        <v>980</v>
      </c>
      <c r="Y1182">
        <v>0</v>
      </c>
      <c r="Z1182">
        <v>100</v>
      </c>
      <c r="AA1182">
        <v>4900</v>
      </c>
      <c r="AB1182">
        <v>0</v>
      </c>
      <c r="AC1182" s="72" t="s">
        <v>191</v>
      </c>
      <c r="AD1182" s="72" t="s">
        <v>192</v>
      </c>
      <c r="AE1182" s="72" t="s">
        <v>176</v>
      </c>
      <c r="AF1182" s="81" t="str">
        <f t="shared" si="72"/>
        <v>Afridev Handpump</v>
      </c>
      <c r="AG1182" s="72" t="s">
        <v>193</v>
      </c>
      <c r="AH1182" s="72" t="s">
        <v>191</v>
      </c>
      <c r="AI1182" s="72" t="s">
        <v>16432</v>
      </c>
      <c r="AL1182" t="str">
        <f t="shared" si="73"/>
        <v>Protected</v>
      </c>
      <c r="AM1182">
        <v>2010</v>
      </c>
      <c r="AN1182" s="72" t="s">
        <v>191</v>
      </c>
      <c r="AQ1182" t="str">
        <f t="shared" si="74"/>
        <v xml:space="preserve">Normal </v>
      </c>
      <c r="AR1182" s="72" t="s">
        <v>191</v>
      </c>
      <c r="AS1182">
        <v>3</v>
      </c>
      <c r="AT1182">
        <v>14</v>
      </c>
      <c r="AU1182" s="72" t="s">
        <v>195</v>
      </c>
      <c r="AV1182" s="72" t="s">
        <v>194</v>
      </c>
      <c r="AY1182" s="72" t="s">
        <v>194</v>
      </c>
      <c r="BB1182" s="72" t="s">
        <v>194</v>
      </c>
      <c r="BD1182" s="72" t="s">
        <v>191</v>
      </c>
      <c r="BE1182" s="73">
        <v>0.15</v>
      </c>
      <c r="BF1182" s="72" t="s">
        <v>191</v>
      </c>
      <c r="BG1182" s="72" t="s">
        <v>196</v>
      </c>
      <c r="BH1182" s="72" t="s">
        <v>176</v>
      </c>
      <c r="BI1182" s="81" t="str">
        <f t="shared" si="75"/>
        <v xml:space="preserve">Turbidity </v>
      </c>
      <c r="BJ1182" s="72" t="s">
        <v>191</v>
      </c>
      <c r="BN1182">
        <v>600</v>
      </c>
      <c r="BO1182">
        <v>4</v>
      </c>
      <c r="BP1182" s="72" t="s">
        <v>194</v>
      </c>
      <c r="BR1182" s="72" t="s">
        <v>194</v>
      </c>
      <c r="BT1182">
        <v>20</v>
      </c>
      <c r="BU1182">
        <v>6</v>
      </c>
      <c r="BV1182" s="72" t="s">
        <v>194</v>
      </c>
      <c r="BW1182" s="72" t="s">
        <v>197</v>
      </c>
      <c r="BX1182" t="s">
        <v>10923</v>
      </c>
    </row>
    <row r="1183" spans="1:76" x14ac:dyDescent="0.45">
      <c r="A1183" t="s">
        <v>10924</v>
      </c>
      <c r="B1183" t="s">
        <v>176</v>
      </c>
      <c r="C1183" t="s">
        <v>284</v>
      </c>
      <c r="D1183" t="s">
        <v>10925</v>
      </c>
      <c r="E1183" t="s">
        <v>10926</v>
      </c>
      <c r="F1183" t="s">
        <v>3680</v>
      </c>
      <c r="G1183">
        <v>9</v>
      </c>
      <c r="H1183" s="72" t="s">
        <v>10833</v>
      </c>
      <c r="I1183" s="72" t="s">
        <v>182</v>
      </c>
      <c r="J1183" s="72" t="s">
        <v>183</v>
      </c>
      <c r="K1183" s="72" t="s">
        <v>4732</v>
      </c>
      <c r="L1183" s="72" t="s">
        <v>10769</v>
      </c>
      <c r="M1183" s="72" t="s">
        <v>10769</v>
      </c>
      <c r="N1183" s="72"/>
      <c r="O1183" s="72"/>
      <c r="P1183" s="72" t="s">
        <v>10927</v>
      </c>
      <c r="Q1183" s="72" t="s">
        <v>10928</v>
      </c>
      <c r="R1183" s="72" t="s">
        <v>7978</v>
      </c>
      <c r="S1183" s="72" t="s">
        <v>10929</v>
      </c>
      <c r="T1183" s="72" t="s">
        <v>10769</v>
      </c>
      <c r="U1183" s="72" t="s">
        <v>251</v>
      </c>
      <c r="V1183" s="72" t="s">
        <v>176</v>
      </c>
      <c r="W1183">
        <v>300</v>
      </c>
      <c r="X1183">
        <v>240</v>
      </c>
      <c r="Y1183">
        <v>60</v>
      </c>
      <c r="Z1183">
        <v>300</v>
      </c>
      <c r="AA1183">
        <v>1200</v>
      </c>
      <c r="AB1183">
        <v>300</v>
      </c>
      <c r="AC1183" s="72" t="s">
        <v>191</v>
      </c>
      <c r="AD1183" s="72" t="s">
        <v>192</v>
      </c>
      <c r="AE1183" s="72" t="s">
        <v>176</v>
      </c>
      <c r="AF1183" s="81" t="str">
        <f t="shared" si="72"/>
        <v>Afridev Handpump</v>
      </c>
      <c r="AG1183" s="72" t="s">
        <v>193</v>
      </c>
      <c r="AH1183" s="72" t="s">
        <v>191</v>
      </c>
      <c r="AI1183" s="72" t="s">
        <v>16432</v>
      </c>
      <c r="AL1183" t="str">
        <f t="shared" si="73"/>
        <v>Protected</v>
      </c>
      <c r="AM1183">
        <v>1996</v>
      </c>
      <c r="AN1183" s="72" t="s">
        <v>194</v>
      </c>
      <c r="AO1183" s="72" t="s">
        <v>549</v>
      </c>
      <c r="AP1183" s="72" t="s">
        <v>176</v>
      </c>
      <c r="AQ1183" t="str">
        <f t="shared" si="74"/>
        <v>Does not function Non functioning water point</v>
      </c>
      <c r="AR1183" s="72" t="s">
        <v>191</v>
      </c>
      <c r="AS1183">
        <v>1</v>
      </c>
      <c r="AT1183">
        <v>7</v>
      </c>
      <c r="AU1183" s="72" t="s">
        <v>194</v>
      </c>
      <c r="AV1183" s="72" t="s">
        <v>194</v>
      </c>
      <c r="AY1183" s="72" t="s">
        <v>194</v>
      </c>
      <c r="BB1183" s="72" t="s">
        <v>194</v>
      </c>
      <c r="BD1183" s="72" t="s">
        <v>194</v>
      </c>
      <c r="BE1183"/>
      <c r="BF1183" s="72" t="s">
        <v>381</v>
      </c>
      <c r="BG1183" s="80" t="s">
        <v>196</v>
      </c>
      <c r="BI1183" s="81" t="str">
        <f t="shared" si="75"/>
        <v xml:space="preserve">Turbidity </v>
      </c>
      <c r="BN1183">
        <v>0</v>
      </c>
      <c r="BO1183">
        <v>0</v>
      </c>
      <c r="BP1183" s="72" t="s">
        <v>194</v>
      </c>
      <c r="BR1183" s="72" t="s">
        <v>194</v>
      </c>
      <c r="BT1183">
        <v>0</v>
      </c>
      <c r="BU1183">
        <v>0</v>
      </c>
      <c r="BV1183" s="72" t="s">
        <v>194</v>
      </c>
      <c r="BW1183" s="72" t="s">
        <v>550</v>
      </c>
      <c r="BX1183" t="s">
        <v>10930</v>
      </c>
    </row>
    <row r="1184" spans="1:76" x14ac:dyDescent="0.45">
      <c r="A1184" t="s">
        <v>10931</v>
      </c>
      <c r="B1184" t="s">
        <v>176</v>
      </c>
      <c r="C1184" t="s">
        <v>339</v>
      </c>
      <c r="D1184" t="s">
        <v>10932</v>
      </c>
      <c r="E1184" t="s">
        <v>10933</v>
      </c>
      <c r="F1184" t="s">
        <v>3484</v>
      </c>
      <c r="G1184">
        <v>9</v>
      </c>
      <c r="H1184" s="72" t="s">
        <v>10833</v>
      </c>
      <c r="I1184" s="72" t="s">
        <v>182</v>
      </c>
      <c r="J1184" s="72" t="s">
        <v>183</v>
      </c>
      <c r="K1184" s="72" t="s">
        <v>4732</v>
      </c>
      <c r="L1184" s="72" t="s">
        <v>10769</v>
      </c>
      <c r="M1184" s="72" t="s">
        <v>7735</v>
      </c>
      <c r="N1184" s="72"/>
      <c r="O1184" s="72"/>
      <c r="P1184" s="72" t="s">
        <v>10934</v>
      </c>
      <c r="Q1184" s="72" t="s">
        <v>10935</v>
      </c>
      <c r="R1184" s="72" t="s">
        <v>271</v>
      </c>
      <c r="S1184" s="72" t="s">
        <v>10936</v>
      </c>
      <c r="T1184" s="72" t="s">
        <v>10937</v>
      </c>
      <c r="U1184" s="72" t="s">
        <v>226</v>
      </c>
      <c r="V1184" s="72" t="s">
        <v>176</v>
      </c>
      <c r="W1184">
        <v>250</v>
      </c>
      <c r="X1184">
        <v>250</v>
      </c>
      <c r="Y1184">
        <v>0</v>
      </c>
      <c r="Z1184">
        <v>1250</v>
      </c>
      <c r="AA1184">
        <v>1250</v>
      </c>
      <c r="AB1184">
        <v>0</v>
      </c>
      <c r="AC1184" s="72" t="s">
        <v>191</v>
      </c>
      <c r="AD1184" s="72" t="s">
        <v>192</v>
      </c>
      <c r="AE1184" s="72" t="s">
        <v>176</v>
      </c>
      <c r="AF1184" s="81" t="str">
        <f t="shared" si="72"/>
        <v>Afridev Handpump</v>
      </c>
      <c r="AG1184" s="72" t="s">
        <v>193</v>
      </c>
      <c r="AH1184" s="72" t="s">
        <v>191</v>
      </c>
      <c r="AI1184" s="72" t="s">
        <v>16432</v>
      </c>
      <c r="AL1184" t="str">
        <f t="shared" si="73"/>
        <v>Protected</v>
      </c>
      <c r="AM1184">
        <v>2004</v>
      </c>
      <c r="AN1184" s="72" t="s">
        <v>191</v>
      </c>
      <c r="AQ1184" t="str">
        <f t="shared" si="74"/>
        <v xml:space="preserve">Normal </v>
      </c>
      <c r="AR1184" s="72" t="s">
        <v>191</v>
      </c>
      <c r="AS1184">
        <v>2</v>
      </c>
      <c r="AT1184">
        <v>15</v>
      </c>
      <c r="AU1184" s="72" t="s">
        <v>195</v>
      </c>
      <c r="AV1184" s="72" t="s">
        <v>194</v>
      </c>
      <c r="AY1184" s="72" t="s">
        <v>191</v>
      </c>
      <c r="AZ1184">
        <v>1486</v>
      </c>
      <c r="BA1184" s="72" t="s">
        <v>93</v>
      </c>
      <c r="BB1184" s="72" t="s">
        <v>194</v>
      </c>
      <c r="BD1184" s="72" t="s">
        <v>191</v>
      </c>
      <c r="BE1184" s="73">
        <v>0.16</v>
      </c>
      <c r="BF1184" s="72" t="s">
        <v>191</v>
      </c>
      <c r="BG1184" s="72" t="s">
        <v>196</v>
      </c>
      <c r="BH1184" s="72" t="s">
        <v>176</v>
      </c>
      <c r="BI1184" s="81" t="str">
        <f t="shared" si="75"/>
        <v xml:space="preserve">Turbidity </v>
      </c>
      <c r="BJ1184" s="72" t="s">
        <v>191</v>
      </c>
      <c r="BN1184">
        <v>73</v>
      </c>
      <c r="BO1184">
        <v>24</v>
      </c>
      <c r="BP1184" s="72" t="s">
        <v>194</v>
      </c>
      <c r="BR1184" s="72" t="s">
        <v>194</v>
      </c>
      <c r="BT1184">
        <v>20</v>
      </c>
      <c r="BU1184">
        <v>7</v>
      </c>
      <c r="BV1184" s="72" t="s">
        <v>191</v>
      </c>
      <c r="BW1184" s="72" t="s">
        <v>197</v>
      </c>
      <c r="BX1184" t="s">
        <v>10938</v>
      </c>
    </row>
    <row r="1185" spans="1:76" x14ac:dyDescent="0.45">
      <c r="A1185" t="s">
        <v>10939</v>
      </c>
      <c r="B1185" t="s">
        <v>176</v>
      </c>
      <c r="C1185" t="s">
        <v>216</v>
      </c>
      <c r="D1185" t="s">
        <v>10940</v>
      </c>
      <c r="E1185" t="s">
        <v>10941</v>
      </c>
      <c r="F1185" t="s">
        <v>10942</v>
      </c>
      <c r="G1185">
        <v>9</v>
      </c>
      <c r="H1185" s="72" t="s">
        <v>10833</v>
      </c>
      <c r="I1185" s="72" t="s">
        <v>182</v>
      </c>
      <c r="J1185" s="72" t="s">
        <v>183</v>
      </c>
      <c r="K1185" s="72" t="s">
        <v>825</v>
      </c>
      <c r="L1185" s="72" t="s">
        <v>10626</v>
      </c>
      <c r="M1185" s="72" t="s">
        <v>10626</v>
      </c>
      <c r="N1185" s="72"/>
      <c r="O1185" s="72"/>
      <c r="P1185" s="72" t="s">
        <v>10943</v>
      </c>
      <c r="Q1185" s="72" t="s">
        <v>10944</v>
      </c>
      <c r="R1185" s="72" t="s">
        <v>10945</v>
      </c>
      <c r="S1185" s="72" t="s">
        <v>10946</v>
      </c>
      <c r="T1185" s="72" t="s">
        <v>10947</v>
      </c>
      <c r="U1185" s="72" t="s">
        <v>176</v>
      </c>
      <c r="V1185" s="72" t="s">
        <v>805</v>
      </c>
      <c r="W1185">
        <v>300</v>
      </c>
      <c r="X1185">
        <v>300</v>
      </c>
      <c r="Y1185">
        <v>0</v>
      </c>
      <c r="Z1185">
        <v>1000</v>
      </c>
      <c r="AA1185">
        <v>2000</v>
      </c>
      <c r="AB1185">
        <v>0</v>
      </c>
      <c r="AC1185" s="72" t="s">
        <v>191</v>
      </c>
      <c r="AD1185" s="72" t="s">
        <v>192</v>
      </c>
      <c r="AE1185" s="72" t="s">
        <v>176</v>
      </c>
      <c r="AF1185" s="81" t="str">
        <f t="shared" si="72"/>
        <v>Afridev Handpump</v>
      </c>
      <c r="AG1185" s="72" t="s">
        <v>193</v>
      </c>
      <c r="AH1185" s="72" t="s">
        <v>191</v>
      </c>
      <c r="AI1185" s="72" t="s">
        <v>16432</v>
      </c>
      <c r="AL1185" t="str">
        <f t="shared" si="73"/>
        <v>Protected</v>
      </c>
      <c r="AM1185">
        <v>2002</v>
      </c>
      <c r="AN1185" s="72" t="s">
        <v>191</v>
      </c>
      <c r="AQ1185" t="str">
        <f t="shared" si="74"/>
        <v xml:space="preserve">Normal </v>
      </c>
      <c r="AR1185" s="72" t="s">
        <v>191</v>
      </c>
      <c r="AS1185">
        <v>3</v>
      </c>
      <c r="AT1185">
        <v>7</v>
      </c>
      <c r="AU1185" s="72" t="s">
        <v>195</v>
      </c>
      <c r="AV1185" s="72" t="s">
        <v>194</v>
      </c>
      <c r="AY1185" s="72" t="s">
        <v>191</v>
      </c>
      <c r="AZ1185">
        <v>987</v>
      </c>
      <c r="BA1185" s="72" t="s">
        <v>93</v>
      </c>
      <c r="BB1185" s="72" t="s">
        <v>194</v>
      </c>
      <c r="BD1185" s="72" t="s">
        <v>191</v>
      </c>
      <c r="BE1185" s="73">
        <v>0.19</v>
      </c>
      <c r="BF1185" s="72" t="s">
        <v>191</v>
      </c>
      <c r="BG1185" s="72" t="s">
        <v>196</v>
      </c>
      <c r="BH1185" s="72" t="s">
        <v>176</v>
      </c>
      <c r="BI1185" s="81" t="str">
        <f t="shared" si="75"/>
        <v xml:space="preserve">Turbidity </v>
      </c>
      <c r="BJ1185" s="72" t="s">
        <v>191</v>
      </c>
      <c r="BN1185">
        <v>70</v>
      </c>
      <c r="BO1185">
        <v>24</v>
      </c>
      <c r="BP1185" s="72" t="s">
        <v>194</v>
      </c>
      <c r="BR1185" s="72" t="s">
        <v>194</v>
      </c>
      <c r="BT1185">
        <v>20</v>
      </c>
      <c r="BU1185">
        <v>7</v>
      </c>
      <c r="BV1185" s="72" t="s">
        <v>191</v>
      </c>
      <c r="BW1185" s="72" t="s">
        <v>197</v>
      </c>
      <c r="BX1185" t="s">
        <v>10948</v>
      </c>
    </row>
    <row r="1186" spans="1:76" x14ac:dyDescent="0.45">
      <c r="A1186" t="s">
        <v>10949</v>
      </c>
      <c r="B1186" t="s">
        <v>176</v>
      </c>
      <c r="C1186" t="s">
        <v>339</v>
      </c>
      <c r="D1186" t="s">
        <v>10950</v>
      </c>
      <c r="E1186" t="s">
        <v>10951</v>
      </c>
      <c r="F1186" t="s">
        <v>2182</v>
      </c>
      <c r="G1186">
        <v>9</v>
      </c>
      <c r="H1186" s="72" t="s">
        <v>10833</v>
      </c>
      <c r="I1186" s="72" t="s">
        <v>182</v>
      </c>
      <c r="J1186" s="72" t="s">
        <v>183</v>
      </c>
      <c r="K1186" s="72" t="s">
        <v>4732</v>
      </c>
      <c r="L1186" s="72" t="s">
        <v>10769</v>
      </c>
      <c r="M1186" s="72" t="s">
        <v>7735</v>
      </c>
      <c r="N1186" s="72"/>
      <c r="O1186" s="72"/>
      <c r="P1186" s="72" t="s">
        <v>10952</v>
      </c>
      <c r="Q1186" s="72" t="s">
        <v>10953</v>
      </c>
      <c r="R1186" s="72" t="s">
        <v>1385</v>
      </c>
      <c r="S1186" s="72" t="s">
        <v>10954</v>
      </c>
      <c r="T1186" s="72" t="s">
        <v>10955</v>
      </c>
      <c r="U1186" s="72" t="s">
        <v>226</v>
      </c>
      <c r="V1186" s="72" t="s">
        <v>176</v>
      </c>
      <c r="W1186">
        <v>82</v>
      </c>
      <c r="X1186">
        <v>82</v>
      </c>
      <c r="Y1186">
        <v>0</v>
      </c>
      <c r="Z1186">
        <v>438</v>
      </c>
      <c r="AA1186">
        <v>430</v>
      </c>
      <c r="AB1186">
        <v>0</v>
      </c>
      <c r="AC1186" s="72" t="s">
        <v>191</v>
      </c>
      <c r="AD1186" s="72" t="s">
        <v>192</v>
      </c>
      <c r="AE1186" s="72" t="s">
        <v>176</v>
      </c>
      <c r="AF1186" s="81" t="str">
        <f t="shared" si="72"/>
        <v>Afridev Handpump</v>
      </c>
      <c r="AG1186" s="72" t="s">
        <v>193</v>
      </c>
      <c r="AH1186" s="72" t="s">
        <v>191</v>
      </c>
      <c r="AI1186" s="72" t="s">
        <v>16432</v>
      </c>
      <c r="AL1186" t="str">
        <f t="shared" si="73"/>
        <v>Protected</v>
      </c>
      <c r="AM1186">
        <v>1996</v>
      </c>
      <c r="AN1186" s="72" t="s">
        <v>191</v>
      </c>
      <c r="AQ1186" t="str">
        <f t="shared" si="74"/>
        <v xml:space="preserve">Normal </v>
      </c>
      <c r="AR1186" s="72" t="s">
        <v>194</v>
      </c>
      <c r="AU1186" s="72" t="s">
        <v>195</v>
      </c>
      <c r="AV1186" s="72" t="s">
        <v>194</v>
      </c>
      <c r="AY1186" s="72" t="s">
        <v>191</v>
      </c>
      <c r="AZ1186">
        <v>1487</v>
      </c>
      <c r="BA1186" s="72" t="s">
        <v>93</v>
      </c>
      <c r="BB1186" s="72" t="s">
        <v>194</v>
      </c>
      <c r="BD1186" s="72" t="s">
        <v>191</v>
      </c>
      <c r="BE1186" s="73">
        <v>0.2</v>
      </c>
      <c r="BF1186" s="72" t="s">
        <v>191</v>
      </c>
      <c r="BG1186" s="72" t="s">
        <v>196</v>
      </c>
      <c r="BH1186" s="72" t="s">
        <v>176</v>
      </c>
      <c r="BI1186" s="81" t="str">
        <f t="shared" si="75"/>
        <v xml:space="preserve">Turbidity </v>
      </c>
      <c r="BJ1186" s="72" t="s">
        <v>191</v>
      </c>
      <c r="BN1186">
        <v>84</v>
      </c>
      <c r="BO1186">
        <v>24</v>
      </c>
      <c r="BP1186" s="72" t="s">
        <v>194</v>
      </c>
      <c r="BR1186" s="72" t="s">
        <v>194</v>
      </c>
      <c r="BT1186">
        <v>40</v>
      </c>
      <c r="BU1186">
        <v>5</v>
      </c>
      <c r="BV1186" s="72" t="s">
        <v>191</v>
      </c>
      <c r="BW1186" s="72" t="s">
        <v>197</v>
      </c>
      <c r="BX1186" t="s">
        <v>10956</v>
      </c>
    </row>
    <row r="1187" spans="1:76" x14ac:dyDescent="0.45">
      <c r="A1187" t="s">
        <v>10957</v>
      </c>
      <c r="B1187" t="s">
        <v>176</v>
      </c>
      <c r="C1187" t="s">
        <v>216</v>
      </c>
      <c r="D1187" t="s">
        <v>10958</v>
      </c>
      <c r="E1187" t="s">
        <v>10959</v>
      </c>
      <c r="F1187" t="s">
        <v>3933</v>
      </c>
      <c r="G1187">
        <v>9</v>
      </c>
      <c r="H1187" s="72" t="s">
        <v>10833</v>
      </c>
      <c r="I1187" s="72" t="s">
        <v>182</v>
      </c>
      <c r="J1187" s="72" t="s">
        <v>183</v>
      </c>
      <c r="K1187" s="72" t="s">
        <v>825</v>
      </c>
      <c r="L1187" s="72" t="s">
        <v>10626</v>
      </c>
      <c r="M1187" s="72" t="s">
        <v>10626</v>
      </c>
      <c r="N1187" s="72"/>
      <c r="O1187" s="72"/>
      <c r="P1187" s="72" t="s">
        <v>10960</v>
      </c>
      <c r="Q1187" s="72" t="s">
        <v>10961</v>
      </c>
      <c r="R1187" s="72" t="s">
        <v>10962</v>
      </c>
      <c r="S1187" s="72" t="s">
        <v>10963</v>
      </c>
      <c r="T1187" s="72" t="s">
        <v>10964</v>
      </c>
      <c r="U1187" s="72" t="s">
        <v>251</v>
      </c>
      <c r="V1187" s="72" t="s">
        <v>176</v>
      </c>
      <c r="W1187">
        <v>300</v>
      </c>
      <c r="X1187">
        <v>300</v>
      </c>
      <c r="Y1187">
        <v>0</v>
      </c>
      <c r="Z1187">
        <v>1000</v>
      </c>
      <c r="AA1187">
        <v>1500</v>
      </c>
      <c r="AB1187">
        <v>0</v>
      </c>
      <c r="AC1187" s="72" t="s">
        <v>191</v>
      </c>
      <c r="AD1187" s="72" t="s">
        <v>192</v>
      </c>
      <c r="AE1187" s="72" t="s">
        <v>176</v>
      </c>
      <c r="AF1187" s="81" t="str">
        <f t="shared" si="72"/>
        <v>Afridev Handpump</v>
      </c>
      <c r="AG1187" s="72" t="s">
        <v>193</v>
      </c>
      <c r="AH1187" s="72" t="s">
        <v>191</v>
      </c>
      <c r="AI1187" s="72" t="s">
        <v>16432</v>
      </c>
      <c r="AL1187" t="str">
        <f t="shared" si="73"/>
        <v>Protected</v>
      </c>
      <c r="AM1187">
        <v>2008</v>
      </c>
      <c r="AN1187" s="72" t="s">
        <v>191</v>
      </c>
      <c r="AQ1187" t="str">
        <f t="shared" si="74"/>
        <v xml:space="preserve">Normal </v>
      </c>
      <c r="AR1187" s="72" t="s">
        <v>194</v>
      </c>
      <c r="AU1187" s="72" t="s">
        <v>195</v>
      </c>
      <c r="AV1187" s="72" t="s">
        <v>194</v>
      </c>
      <c r="AY1187" s="72" t="s">
        <v>191</v>
      </c>
      <c r="AZ1187">
        <v>988</v>
      </c>
      <c r="BA1187" s="72" t="s">
        <v>93</v>
      </c>
      <c r="BB1187" s="72" t="s">
        <v>194</v>
      </c>
      <c r="BD1187" s="72" t="s">
        <v>191</v>
      </c>
      <c r="BE1187" s="73">
        <v>0.18</v>
      </c>
      <c r="BF1187" s="72" t="s">
        <v>191</v>
      </c>
      <c r="BG1187" s="72" t="s">
        <v>196</v>
      </c>
      <c r="BH1187" s="72" t="s">
        <v>176</v>
      </c>
      <c r="BI1187" s="81" t="str">
        <f t="shared" si="75"/>
        <v xml:space="preserve">Turbidity </v>
      </c>
      <c r="BJ1187" s="72" t="s">
        <v>191</v>
      </c>
      <c r="BN1187">
        <v>68</v>
      </c>
      <c r="BO1187">
        <v>24</v>
      </c>
      <c r="BP1187" s="72" t="s">
        <v>194</v>
      </c>
      <c r="BR1187" s="72" t="s">
        <v>194</v>
      </c>
      <c r="BT1187">
        <v>20</v>
      </c>
      <c r="BU1187">
        <v>8</v>
      </c>
      <c r="BV1187" s="72" t="s">
        <v>191</v>
      </c>
      <c r="BW1187" s="72" t="s">
        <v>197</v>
      </c>
      <c r="BX1187" t="s">
        <v>10965</v>
      </c>
    </row>
    <row r="1188" spans="1:76" x14ac:dyDescent="0.45">
      <c r="A1188" t="s">
        <v>10966</v>
      </c>
      <c r="B1188" t="s">
        <v>176</v>
      </c>
      <c r="C1188" t="s">
        <v>663</v>
      </c>
      <c r="D1188" t="s">
        <v>10967</v>
      </c>
      <c r="E1188" t="s">
        <v>10968</v>
      </c>
      <c r="F1188" t="s">
        <v>9918</v>
      </c>
      <c r="G1188">
        <v>9</v>
      </c>
      <c r="H1188" s="72" t="s">
        <v>10833</v>
      </c>
      <c r="I1188" s="72" t="s">
        <v>182</v>
      </c>
      <c r="J1188" s="72" t="s">
        <v>183</v>
      </c>
      <c r="K1188" s="72" t="s">
        <v>10598</v>
      </c>
      <c r="L1188" s="72" t="s">
        <v>10599</v>
      </c>
      <c r="M1188" s="72" t="s">
        <v>9900</v>
      </c>
      <c r="N1188" s="72"/>
      <c r="O1188" s="72"/>
      <c r="P1188" s="72" t="s">
        <v>10969</v>
      </c>
      <c r="Q1188" s="72" t="s">
        <v>10970</v>
      </c>
      <c r="R1188" s="72" t="s">
        <v>9441</v>
      </c>
      <c r="S1188" s="72" t="s">
        <v>10971</v>
      </c>
      <c r="T1188" s="72" t="s">
        <v>9900</v>
      </c>
      <c r="U1188" s="72" t="s">
        <v>478</v>
      </c>
      <c r="V1188" s="72" t="s">
        <v>176</v>
      </c>
      <c r="W1188">
        <v>280</v>
      </c>
      <c r="X1188">
        <v>280</v>
      </c>
      <c r="Y1188">
        <v>0</v>
      </c>
      <c r="Z1188">
        <v>280</v>
      </c>
      <c r="AA1188">
        <v>280</v>
      </c>
      <c r="AB1188">
        <v>0</v>
      </c>
      <c r="AC1188" s="72" t="s">
        <v>191</v>
      </c>
      <c r="AD1188" s="72" t="s">
        <v>192</v>
      </c>
      <c r="AE1188" s="72" t="s">
        <v>176</v>
      </c>
      <c r="AF1188" s="81" t="str">
        <f t="shared" si="72"/>
        <v>Afridev Handpump</v>
      </c>
      <c r="AG1188" s="72" t="s">
        <v>193</v>
      </c>
      <c r="AH1188" s="72" t="s">
        <v>191</v>
      </c>
      <c r="AI1188" s="72" t="s">
        <v>16432</v>
      </c>
      <c r="AL1188" t="str">
        <f t="shared" si="73"/>
        <v>Protected</v>
      </c>
      <c r="AM1188">
        <v>2017</v>
      </c>
      <c r="AN1188" s="72" t="s">
        <v>191</v>
      </c>
      <c r="AQ1188" t="str">
        <f t="shared" si="74"/>
        <v xml:space="preserve">Normal </v>
      </c>
      <c r="AR1188" s="72" t="s">
        <v>194</v>
      </c>
      <c r="AU1188" s="72" t="s">
        <v>195</v>
      </c>
      <c r="AV1188" s="72" t="s">
        <v>194</v>
      </c>
      <c r="AY1188" s="72" t="s">
        <v>191</v>
      </c>
      <c r="AZ1188">
        <v>256</v>
      </c>
      <c r="BA1188" s="72" t="s">
        <v>93</v>
      </c>
      <c r="BB1188" s="72" t="s">
        <v>194</v>
      </c>
      <c r="BD1188" s="72" t="s">
        <v>191</v>
      </c>
      <c r="BE1188" s="73">
        <v>0.55000000000000004</v>
      </c>
      <c r="BF1188" s="72" t="s">
        <v>191</v>
      </c>
      <c r="BG1188" s="72" t="s">
        <v>196</v>
      </c>
      <c r="BH1188" s="72" t="s">
        <v>176</v>
      </c>
      <c r="BI1188" s="81" t="str">
        <f t="shared" si="75"/>
        <v xml:space="preserve">Turbidity </v>
      </c>
      <c r="BJ1188" s="72" t="s">
        <v>191</v>
      </c>
      <c r="BN1188">
        <v>58</v>
      </c>
      <c r="BO1188">
        <v>24</v>
      </c>
      <c r="BP1188" s="72" t="s">
        <v>194</v>
      </c>
      <c r="BR1188" s="72" t="s">
        <v>194</v>
      </c>
      <c r="BT1188">
        <v>20</v>
      </c>
      <c r="BU1188">
        <v>4</v>
      </c>
      <c r="BV1188" s="72" t="s">
        <v>191</v>
      </c>
      <c r="BW1188" s="72" t="s">
        <v>197</v>
      </c>
      <c r="BX1188" t="s">
        <v>10972</v>
      </c>
    </row>
    <row r="1189" spans="1:76" x14ac:dyDescent="0.45">
      <c r="A1189" t="s">
        <v>10973</v>
      </c>
      <c r="B1189" t="s">
        <v>176</v>
      </c>
      <c r="C1189" t="s">
        <v>216</v>
      </c>
      <c r="D1189" t="s">
        <v>10974</v>
      </c>
      <c r="E1189" t="s">
        <v>10975</v>
      </c>
      <c r="F1189" t="s">
        <v>10976</v>
      </c>
      <c r="G1189">
        <v>9</v>
      </c>
      <c r="H1189" s="72" t="s">
        <v>10833</v>
      </c>
      <c r="I1189" s="72" t="s">
        <v>182</v>
      </c>
      <c r="J1189" s="72" t="s">
        <v>183</v>
      </c>
      <c r="K1189" s="72" t="s">
        <v>825</v>
      </c>
      <c r="L1189" s="72" t="s">
        <v>10626</v>
      </c>
      <c r="M1189" s="72" t="s">
        <v>10626</v>
      </c>
      <c r="N1189" s="72"/>
      <c r="O1189" s="72"/>
      <c r="P1189" s="72" t="s">
        <v>10977</v>
      </c>
      <c r="Q1189" s="72" t="s">
        <v>10978</v>
      </c>
      <c r="R1189" s="72" t="s">
        <v>10979</v>
      </c>
      <c r="S1189" s="72" t="s">
        <v>10980</v>
      </c>
      <c r="T1189" s="72" t="s">
        <v>10981</v>
      </c>
      <c r="U1189" s="72" t="s">
        <v>176</v>
      </c>
      <c r="V1189" s="72" t="s">
        <v>805</v>
      </c>
      <c r="W1189">
        <v>300</v>
      </c>
      <c r="X1189">
        <v>300</v>
      </c>
      <c r="Y1189">
        <v>0</v>
      </c>
      <c r="Z1189">
        <v>1000</v>
      </c>
      <c r="AA1189">
        <v>1500</v>
      </c>
      <c r="AB1189">
        <v>0</v>
      </c>
      <c r="AC1189" s="72" t="s">
        <v>191</v>
      </c>
      <c r="AD1189" s="72" t="s">
        <v>192</v>
      </c>
      <c r="AE1189" s="72" t="s">
        <v>176</v>
      </c>
      <c r="AF1189" s="81" t="str">
        <f t="shared" si="72"/>
        <v>Afridev Handpump</v>
      </c>
      <c r="AG1189" s="72" t="s">
        <v>193</v>
      </c>
      <c r="AH1189" s="72" t="s">
        <v>191</v>
      </c>
      <c r="AI1189" s="72" t="s">
        <v>16432</v>
      </c>
      <c r="AL1189" t="str">
        <f t="shared" si="73"/>
        <v>Protected</v>
      </c>
      <c r="AM1189">
        <v>2019</v>
      </c>
      <c r="AN1189" s="72" t="s">
        <v>191</v>
      </c>
      <c r="AQ1189" t="str">
        <f t="shared" si="74"/>
        <v xml:space="preserve">Normal </v>
      </c>
      <c r="AR1189" s="72" t="s">
        <v>194</v>
      </c>
      <c r="AU1189" s="72" t="s">
        <v>195</v>
      </c>
      <c r="AV1189" s="72" t="s">
        <v>194</v>
      </c>
      <c r="AY1189" s="72" t="s">
        <v>191</v>
      </c>
      <c r="AZ1189">
        <v>989</v>
      </c>
      <c r="BA1189" s="72" t="s">
        <v>93</v>
      </c>
      <c r="BB1189" s="72" t="s">
        <v>194</v>
      </c>
      <c r="BD1189" s="72" t="s">
        <v>191</v>
      </c>
      <c r="BE1189" s="73">
        <v>1.1299999999999999</v>
      </c>
      <c r="BF1189" s="72" t="s">
        <v>191</v>
      </c>
      <c r="BG1189" s="72" t="s">
        <v>196</v>
      </c>
      <c r="BH1189" s="72" t="s">
        <v>176</v>
      </c>
      <c r="BI1189" s="81" t="str">
        <f t="shared" si="75"/>
        <v xml:space="preserve">Turbidity </v>
      </c>
      <c r="BJ1189" s="72" t="s">
        <v>191</v>
      </c>
      <c r="BN1189">
        <v>72</v>
      </c>
      <c r="BO1189">
        <v>24</v>
      </c>
      <c r="BP1189" s="72" t="s">
        <v>194</v>
      </c>
      <c r="BR1189" s="72" t="s">
        <v>194</v>
      </c>
      <c r="BT1189">
        <v>20</v>
      </c>
      <c r="BU1189">
        <v>7</v>
      </c>
      <c r="BV1189" s="72" t="s">
        <v>191</v>
      </c>
      <c r="BW1189" s="72" t="s">
        <v>197</v>
      </c>
      <c r="BX1189" t="s">
        <v>10982</v>
      </c>
    </row>
    <row r="1190" spans="1:76" x14ac:dyDescent="0.45">
      <c r="A1190" t="s">
        <v>10983</v>
      </c>
      <c r="B1190" t="s">
        <v>176</v>
      </c>
      <c r="C1190" t="s">
        <v>339</v>
      </c>
      <c r="D1190" t="s">
        <v>10984</v>
      </c>
      <c r="E1190" t="s">
        <v>10985</v>
      </c>
      <c r="F1190" t="s">
        <v>10986</v>
      </c>
      <c r="G1190">
        <v>9</v>
      </c>
      <c r="H1190" s="72" t="s">
        <v>10833</v>
      </c>
      <c r="I1190" s="72" t="s">
        <v>182</v>
      </c>
      <c r="J1190" s="72" t="s">
        <v>183</v>
      </c>
      <c r="K1190" s="72" t="s">
        <v>4732</v>
      </c>
      <c r="L1190" s="72" t="s">
        <v>10769</v>
      </c>
      <c r="M1190" s="72" t="s">
        <v>7735</v>
      </c>
      <c r="N1190" s="72"/>
      <c r="O1190" s="72"/>
      <c r="P1190" s="72" t="s">
        <v>10987</v>
      </c>
      <c r="Q1190" s="72" t="s">
        <v>10988</v>
      </c>
      <c r="R1190" s="72" t="s">
        <v>3683</v>
      </c>
      <c r="S1190" s="72" t="s">
        <v>10989</v>
      </c>
      <c r="T1190" s="72" t="s">
        <v>10990</v>
      </c>
      <c r="U1190" s="72" t="s">
        <v>176</v>
      </c>
      <c r="V1190" s="72" t="s">
        <v>10991</v>
      </c>
      <c r="W1190">
        <v>120</v>
      </c>
      <c r="X1190">
        <v>120</v>
      </c>
      <c r="Y1190">
        <v>0</v>
      </c>
      <c r="Z1190">
        <v>600</v>
      </c>
      <c r="AA1190">
        <v>600</v>
      </c>
      <c r="AB1190">
        <v>0</v>
      </c>
      <c r="AC1190" s="72" t="s">
        <v>191</v>
      </c>
      <c r="AD1190" s="72" t="s">
        <v>192</v>
      </c>
      <c r="AE1190" s="72" t="s">
        <v>176</v>
      </c>
      <c r="AF1190" s="81" t="str">
        <f t="shared" si="72"/>
        <v>Afridev Handpump</v>
      </c>
      <c r="AG1190" s="72" t="s">
        <v>193</v>
      </c>
      <c r="AH1190" s="72" t="s">
        <v>191</v>
      </c>
      <c r="AI1190" s="72" t="s">
        <v>16432</v>
      </c>
      <c r="AL1190" t="str">
        <f t="shared" si="73"/>
        <v>Protected</v>
      </c>
      <c r="AM1190">
        <v>2017</v>
      </c>
      <c r="AN1190" s="72" t="s">
        <v>191</v>
      </c>
      <c r="AQ1190" t="str">
        <f t="shared" si="74"/>
        <v xml:space="preserve">Normal </v>
      </c>
      <c r="AR1190" s="72" t="s">
        <v>194</v>
      </c>
      <c r="AU1190" s="72" t="s">
        <v>195</v>
      </c>
      <c r="AV1190" s="72" t="s">
        <v>194</v>
      </c>
      <c r="AY1190" s="72" t="s">
        <v>191</v>
      </c>
      <c r="AZ1190">
        <v>1488</v>
      </c>
      <c r="BA1190" s="72" t="s">
        <v>93</v>
      </c>
      <c r="BB1190" s="72" t="s">
        <v>194</v>
      </c>
      <c r="BD1190" s="72" t="s">
        <v>191</v>
      </c>
      <c r="BE1190" s="73">
        <v>0.38</v>
      </c>
      <c r="BF1190" s="72" t="s">
        <v>191</v>
      </c>
      <c r="BG1190" s="72" t="s">
        <v>196</v>
      </c>
      <c r="BH1190" s="72" t="s">
        <v>176</v>
      </c>
      <c r="BI1190" s="81" t="str">
        <f t="shared" si="75"/>
        <v xml:space="preserve">Turbidity </v>
      </c>
      <c r="BJ1190" s="72" t="s">
        <v>191</v>
      </c>
      <c r="BN1190">
        <v>84</v>
      </c>
      <c r="BO1190">
        <v>24</v>
      </c>
      <c r="BP1190" s="72" t="s">
        <v>194</v>
      </c>
      <c r="BR1190" s="72" t="s">
        <v>194</v>
      </c>
      <c r="BT1190">
        <v>40</v>
      </c>
      <c r="BU1190">
        <v>6</v>
      </c>
      <c r="BV1190" s="72" t="s">
        <v>191</v>
      </c>
      <c r="BW1190" s="72" t="s">
        <v>197</v>
      </c>
      <c r="BX1190" t="s">
        <v>10992</v>
      </c>
    </row>
    <row r="1191" spans="1:76" x14ac:dyDescent="0.45">
      <c r="A1191" t="s">
        <v>10993</v>
      </c>
      <c r="B1191" t="s">
        <v>176</v>
      </c>
      <c r="C1191" t="s">
        <v>943</v>
      </c>
      <c r="D1191" t="s">
        <v>10994</v>
      </c>
      <c r="E1191" t="s">
        <v>10995</v>
      </c>
      <c r="F1191" t="s">
        <v>4636</v>
      </c>
      <c r="G1191">
        <v>9</v>
      </c>
      <c r="H1191" s="72" t="s">
        <v>10833</v>
      </c>
      <c r="I1191" s="72" t="s">
        <v>182</v>
      </c>
      <c r="J1191" s="72" t="s">
        <v>183</v>
      </c>
      <c r="K1191" s="72" t="s">
        <v>10598</v>
      </c>
      <c r="L1191" s="72" t="s">
        <v>10599</v>
      </c>
      <c r="M1191" s="72" t="s">
        <v>10996</v>
      </c>
      <c r="N1191" s="72"/>
      <c r="O1191" s="72"/>
      <c r="P1191" s="72" t="s">
        <v>10997</v>
      </c>
      <c r="Q1191" s="72" t="s">
        <v>10998</v>
      </c>
      <c r="R1191" s="72" t="s">
        <v>10999</v>
      </c>
      <c r="S1191" s="72" t="s">
        <v>11000</v>
      </c>
      <c r="T1191" s="72" t="s">
        <v>10996</v>
      </c>
      <c r="U1191" s="72" t="s">
        <v>251</v>
      </c>
      <c r="V1191" s="72" t="s">
        <v>176</v>
      </c>
      <c r="W1191">
        <v>270</v>
      </c>
      <c r="X1191">
        <v>270</v>
      </c>
      <c r="Y1191">
        <v>0</v>
      </c>
      <c r="Z1191">
        <v>225</v>
      </c>
      <c r="AA1191">
        <v>225</v>
      </c>
      <c r="AB1191">
        <v>0</v>
      </c>
      <c r="AC1191" s="72" t="s">
        <v>191</v>
      </c>
      <c r="AD1191" s="72" t="s">
        <v>192</v>
      </c>
      <c r="AE1191" s="72" t="s">
        <v>176</v>
      </c>
      <c r="AF1191" s="81" t="str">
        <f t="shared" si="72"/>
        <v>Afridev Handpump</v>
      </c>
      <c r="AG1191" s="72" t="s">
        <v>193</v>
      </c>
      <c r="AH1191" s="72" t="s">
        <v>191</v>
      </c>
      <c r="AI1191" s="72" t="s">
        <v>16432</v>
      </c>
      <c r="AL1191" t="str">
        <f t="shared" si="73"/>
        <v>Protected</v>
      </c>
      <c r="AM1191">
        <v>1995</v>
      </c>
      <c r="AN1191" s="72" t="s">
        <v>191</v>
      </c>
      <c r="AQ1191" t="str">
        <f t="shared" si="74"/>
        <v xml:space="preserve">Normal </v>
      </c>
      <c r="AR1191" s="72" t="s">
        <v>194</v>
      </c>
      <c r="AU1191" s="72" t="s">
        <v>195</v>
      </c>
      <c r="AV1191" s="72" t="s">
        <v>194</v>
      </c>
      <c r="AY1191" s="72" t="s">
        <v>191</v>
      </c>
      <c r="AZ1191">
        <v>148</v>
      </c>
      <c r="BA1191" s="72" t="s">
        <v>93</v>
      </c>
      <c r="BB1191" s="72" t="s">
        <v>194</v>
      </c>
      <c r="BD1191" s="72" t="s">
        <v>191</v>
      </c>
      <c r="BE1191" s="73">
        <v>2.41</v>
      </c>
      <c r="BF1191" s="72" t="s">
        <v>191</v>
      </c>
      <c r="BG1191" s="72" t="s">
        <v>196</v>
      </c>
      <c r="BH1191" s="72" t="s">
        <v>176</v>
      </c>
      <c r="BI1191" s="81" t="str">
        <f t="shared" si="75"/>
        <v xml:space="preserve">Turbidity </v>
      </c>
      <c r="BJ1191" s="72" t="s">
        <v>191</v>
      </c>
      <c r="BN1191">
        <v>80</v>
      </c>
      <c r="BO1191">
        <v>24</v>
      </c>
      <c r="BP1191" s="72" t="s">
        <v>194</v>
      </c>
      <c r="BR1191" s="72" t="s">
        <v>194</v>
      </c>
      <c r="BT1191">
        <v>20</v>
      </c>
      <c r="BU1191">
        <v>5</v>
      </c>
      <c r="BV1191" s="72" t="s">
        <v>191</v>
      </c>
      <c r="BW1191" s="72" t="s">
        <v>197</v>
      </c>
      <c r="BX1191" t="s">
        <v>11001</v>
      </c>
    </row>
    <row r="1192" spans="1:76" x14ac:dyDescent="0.45">
      <c r="A1192" t="s">
        <v>11002</v>
      </c>
      <c r="B1192" t="s">
        <v>176</v>
      </c>
      <c r="C1192" t="s">
        <v>216</v>
      </c>
      <c r="D1192" t="s">
        <v>11003</v>
      </c>
      <c r="E1192" t="s">
        <v>11004</v>
      </c>
      <c r="F1192" t="s">
        <v>4422</v>
      </c>
      <c r="G1192">
        <v>9</v>
      </c>
      <c r="H1192" s="72" t="s">
        <v>10833</v>
      </c>
      <c r="I1192" s="72" t="s">
        <v>182</v>
      </c>
      <c r="J1192" s="72" t="s">
        <v>183</v>
      </c>
      <c r="K1192" s="72" t="s">
        <v>825</v>
      </c>
      <c r="L1192" s="72" t="s">
        <v>10626</v>
      </c>
      <c r="M1192" s="72" t="s">
        <v>11005</v>
      </c>
      <c r="N1192" s="72"/>
      <c r="O1192" s="72"/>
      <c r="P1192" s="72" t="s">
        <v>11006</v>
      </c>
      <c r="Q1192" s="72" t="s">
        <v>11007</v>
      </c>
      <c r="R1192" s="72" t="s">
        <v>11008</v>
      </c>
      <c r="S1192" s="72" t="s">
        <v>11009</v>
      </c>
      <c r="T1192" s="72" t="s">
        <v>11005</v>
      </c>
      <c r="U1192" s="72" t="s">
        <v>176</v>
      </c>
      <c r="V1192" s="72"/>
      <c r="W1192">
        <v>160</v>
      </c>
      <c r="X1192">
        <v>100</v>
      </c>
      <c r="Y1192">
        <v>60</v>
      </c>
      <c r="Z1192">
        <v>300</v>
      </c>
      <c r="AA1192">
        <v>500</v>
      </c>
      <c r="AB1192">
        <v>300</v>
      </c>
      <c r="AC1192" s="72" t="s">
        <v>194</v>
      </c>
      <c r="AF1192" s="81" t="str">
        <f t="shared" si="72"/>
        <v/>
      </c>
      <c r="AJ1192" s="72" t="s">
        <v>424</v>
      </c>
      <c r="AK1192" s="72" t="s">
        <v>176</v>
      </c>
      <c r="AL1192" t="str">
        <f t="shared" si="73"/>
        <v>Unprotected Spring</v>
      </c>
      <c r="AQ1192" t="str">
        <f t="shared" si="74"/>
        <v xml:space="preserve"> </v>
      </c>
      <c r="BE1192"/>
      <c r="BI1192" s="81" t="str">
        <f t="shared" si="75"/>
        <v xml:space="preserve"> </v>
      </c>
      <c r="BX1192" t="s">
        <v>11010</v>
      </c>
    </row>
    <row r="1193" spans="1:76" x14ac:dyDescent="0.45">
      <c r="A1193" t="s">
        <v>11011</v>
      </c>
      <c r="B1193" t="s">
        <v>176</v>
      </c>
      <c r="C1193" t="s">
        <v>216</v>
      </c>
      <c r="D1193" t="s">
        <v>11012</v>
      </c>
      <c r="E1193" t="s">
        <v>11013</v>
      </c>
      <c r="F1193" t="s">
        <v>10102</v>
      </c>
      <c r="G1193">
        <v>9</v>
      </c>
      <c r="H1193" s="72" t="s">
        <v>10833</v>
      </c>
      <c r="I1193" s="72" t="s">
        <v>182</v>
      </c>
      <c r="J1193" s="72" t="s">
        <v>183</v>
      </c>
      <c r="K1193" s="72" t="s">
        <v>825</v>
      </c>
      <c r="L1193" s="72" t="s">
        <v>10626</v>
      </c>
      <c r="M1193" s="72" t="s">
        <v>11005</v>
      </c>
      <c r="N1193" s="72"/>
      <c r="O1193" s="72"/>
      <c r="P1193" s="72" t="s">
        <v>11014</v>
      </c>
      <c r="Q1193" s="72" t="s">
        <v>11015</v>
      </c>
      <c r="R1193" s="72" t="s">
        <v>11016</v>
      </c>
      <c r="S1193" s="72" t="s">
        <v>11017</v>
      </c>
      <c r="T1193" s="72" t="s">
        <v>11018</v>
      </c>
      <c r="U1193" s="72" t="s">
        <v>251</v>
      </c>
      <c r="V1193" s="72" t="s">
        <v>176</v>
      </c>
      <c r="W1193">
        <v>160</v>
      </c>
      <c r="X1193">
        <v>100</v>
      </c>
      <c r="Y1193">
        <v>60</v>
      </c>
      <c r="Z1193">
        <v>250</v>
      </c>
      <c r="AA1193">
        <v>500</v>
      </c>
      <c r="AB1193">
        <v>300</v>
      </c>
      <c r="AC1193" s="72" t="s">
        <v>191</v>
      </c>
      <c r="AD1193" s="72" t="s">
        <v>192</v>
      </c>
      <c r="AE1193" s="72" t="s">
        <v>176</v>
      </c>
      <c r="AF1193" s="81" t="str">
        <f t="shared" si="72"/>
        <v>Afridev Handpump</v>
      </c>
      <c r="AG1193" s="72" t="s">
        <v>193</v>
      </c>
      <c r="AH1193" s="72" t="s">
        <v>191</v>
      </c>
      <c r="AI1193" s="72" t="s">
        <v>16432</v>
      </c>
      <c r="AL1193" t="str">
        <f t="shared" si="73"/>
        <v>Protected</v>
      </c>
      <c r="AM1193">
        <v>1997</v>
      </c>
      <c r="AN1193" s="72" t="s">
        <v>194</v>
      </c>
      <c r="AO1193" s="72" t="s">
        <v>549</v>
      </c>
      <c r="AP1193" s="72" t="s">
        <v>176</v>
      </c>
      <c r="AQ1193" t="str">
        <f t="shared" si="74"/>
        <v>Does not function Non functioning water point</v>
      </c>
      <c r="AR1193" s="72" t="s">
        <v>194</v>
      </c>
      <c r="AU1193" s="72" t="s">
        <v>194</v>
      </c>
      <c r="AV1193" s="72" t="s">
        <v>194</v>
      </c>
      <c r="AY1193" s="72" t="s">
        <v>194</v>
      </c>
      <c r="BB1193" s="72" t="s">
        <v>194</v>
      </c>
      <c r="BD1193" s="72" t="s">
        <v>194</v>
      </c>
      <c r="BE1193"/>
      <c r="BF1193" s="72" t="s">
        <v>194</v>
      </c>
      <c r="BG1193" s="80" t="s">
        <v>196</v>
      </c>
      <c r="BI1193" s="81" t="str">
        <f t="shared" si="75"/>
        <v xml:space="preserve">Turbidity </v>
      </c>
      <c r="BN1193">
        <v>0</v>
      </c>
      <c r="BO1193">
        <v>0</v>
      </c>
      <c r="BP1193" s="72" t="s">
        <v>194</v>
      </c>
      <c r="BR1193" s="72" t="s">
        <v>194</v>
      </c>
      <c r="BT1193">
        <v>0</v>
      </c>
      <c r="BU1193">
        <v>0</v>
      </c>
      <c r="BV1193" s="72" t="s">
        <v>194</v>
      </c>
      <c r="BW1193" s="72" t="s">
        <v>550</v>
      </c>
      <c r="BX1193" t="s">
        <v>11019</v>
      </c>
    </row>
    <row r="1194" spans="1:76" x14ac:dyDescent="0.45">
      <c r="A1194" t="s">
        <v>11020</v>
      </c>
      <c r="B1194" t="s">
        <v>176</v>
      </c>
      <c r="C1194" t="s">
        <v>663</v>
      </c>
      <c r="D1194" t="s">
        <v>11021</v>
      </c>
      <c r="E1194" t="s">
        <v>11022</v>
      </c>
      <c r="F1194" t="s">
        <v>2035</v>
      </c>
      <c r="G1194">
        <v>9</v>
      </c>
      <c r="H1194" s="72" t="s">
        <v>10833</v>
      </c>
      <c r="I1194" s="72" t="s">
        <v>182</v>
      </c>
      <c r="J1194" s="72" t="s">
        <v>183</v>
      </c>
      <c r="K1194" s="72" t="s">
        <v>10598</v>
      </c>
      <c r="L1194" s="72" t="s">
        <v>10599</v>
      </c>
      <c r="M1194" s="72" t="s">
        <v>10996</v>
      </c>
      <c r="N1194" s="72"/>
      <c r="O1194" s="72"/>
      <c r="P1194" s="72" t="s">
        <v>11023</v>
      </c>
      <c r="Q1194" s="72" t="s">
        <v>11024</v>
      </c>
      <c r="R1194" s="72" t="s">
        <v>3909</v>
      </c>
      <c r="S1194" s="72" t="s">
        <v>11025</v>
      </c>
      <c r="T1194" s="72" t="s">
        <v>10996</v>
      </c>
      <c r="U1194" s="72" t="s">
        <v>745</v>
      </c>
      <c r="V1194" s="72" t="s">
        <v>176</v>
      </c>
      <c r="W1194">
        <v>270</v>
      </c>
      <c r="X1194">
        <v>270</v>
      </c>
      <c r="Y1194">
        <v>0</v>
      </c>
      <c r="Z1194">
        <v>225</v>
      </c>
      <c r="AA1194">
        <v>225</v>
      </c>
      <c r="AB1194">
        <v>0</v>
      </c>
      <c r="AC1194" s="72" t="s">
        <v>191</v>
      </c>
      <c r="AD1194" s="72" t="s">
        <v>192</v>
      </c>
      <c r="AE1194" s="72" t="s">
        <v>176</v>
      </c>
      <c r="AF1194" s="81" t="str">
        <f t="shared" si="72"/>
        <v>Afridev Handpump</v>
      </c>
      <c r="AG1194" s="72" t="s">
        <v>193</v>
      </c>
      <c r="AH1194" s="72" t="s">
        <v>191</v>
      </c>
      <c r="AI1194" s="72" t="s">
        <v>16432</v>
      </c>
      <c r="AL1194" t="str">
        <f t="shared" si="73"/>
        <v>Protected</v>
      </c>
      <c r="AM1194">
        <v>2001</v>
      </c>
      <c r="AN1194" s="72" t="s">
        <v>191</v>
      </c>
      <c r="AQ1194" t="str">
        <f t="shared" si="74"/>
        <v xml:space="preserve">Poor </v>
      </c>
      <c r="AR1194" s="72" t="s">
        <v>194</v>
      </c>
      <c r="AU1194" s="72" t="s">
        <v>195</v>
      </c>
      <c r="AV1194" s="72" t="s">
        <v>194</v>
      </c>
      <c r="AY1194" s="72" t="s">
        <v>191</v>
      </c>
      <c r="AZ1194">
        <v>257</v>
      </c>
      <c r="BA1194" s="72" t="s">
        <v>93</v>
      </c>
      <c r="BB1194" s="72" t="s">
        <v>194</v>
      </c>
      <c r="BD1194" s="72" t="s">
        <v>191</v>
      </c>
      <c r="BE1194" s="73">
        <v>0.17</v>
      </c>
      <c r="BF1194" s="72" t="s">
        <v>191</v>
      </c>
      <c r="BG1194" s="72" t="s">
        <v>196</v>
      </c>
      <c r="BH1194" s="72" t="s">
        <v>176</v>
      </c>
      <c r="BI1194" s="81" t="str">
        <f t="shared" si="75"/>
        <v xml:space="preserve">Turbidity </v>
      </c>
      <c r="BJ1194" s="72" t="s">
        <v>191</v>
      </c>
      <c r="BN1194">
        <v>62</v>
      </c>
      <c r="BO1194">
        <v>24</v>
      </c>
      <c r="BP1194" s="72" t="s">
        <v>194</v>
      </c>
      <c r="BR1194" s="72" t="s">
        <v>194</v>
      </c>
      <c r="BT1194">
        <v>20</v>
      </c>
      <c r="BU1194">
        <v>5</v>
      </c>
      <c r="BV1194" s="72" t="s">
        <v>191</v>
      </c>
      <c r="BW1194" s="72" t="s">
        <v>227</v>
      </c>
      <c r="BX1194" t="s">
        <v>11026</v>
      </c>
    </row>
    <row r="1195" spans="1:76" x14ac:dyDescent="0.45">
      <c r="A1195" t="s">
        <v>11027</v>
      </c>
      <c r="B1195" t="s">
        <v>176</v>
      </c>
      <c r="C1195" t="s">
        <v>943</v>
      </c>
      <c r="D1195" t="s">
        <v>11028</v>
      </c>
      <c r="E1195" t="s">
        <v>11029</v>
      </c>
      <c r="F1195" t="s">
        <v>5148</v>
      </c>
      <c r="G1195">
        <v>9</v>
      </c>
      <c r="H1195" s="72" t="s">
        <v>10833</v>
      </c>
      <c r="I1195" s="72" t="s">
        <v>182</v>
      </c>
      <c r="J1195" s="72" t="s">
        <v>183</v>
      </c>
      <c r="K1195" s="72" t="s">
        <v>10598</v>
      </c>
      <c r="L1195" s="72" t="s">
        <v>10599</v>
      </c>
      <c r="M1195" s="72" t="s">
        <v>10996</v>
      </c>
      <c r="N1195" s="72"/>
      <c r="O1195" s="72"/>
      <c r="P1195" s="72" t="s">
        <v>11030</v>
      </c>
      <c r="Q1195" s="72" t="s">
        <v>11031</v>
      </c>
      <c r="R1195" s="72" t="s">
        <v>11032</v>
      </c>
      <c r="S1195" s="72" t="s">
        <v>11033</v>
      </c>
      <c r="T1195" s="72" t="s">
        <v>11034</v>
      </c>
      <c r="U1195" s="72" t="s">
        <v>190</v>
      </c>
      <c r="V1195" s="72" t="s">
        <v>176</v>
      </c>
      <c r="W1195">
        <v>270</v>
      </c>
      <c r="X1195">
        <v>270</v>
      </c>
      <c r="Y1195">
        <v>0</v>
      </c>
      <c r="Z1195">
        <v>225</v>
      </c>
      <c r="AA1195">
        <v>225</v>
      </c>
      <c r="AB1195">
        <v>0</v>
      </c>
      <c r="AC1195" s="72" t="s">
        <v>191</v>
      </c>
      <c r="AD1195" s="72" t="s">
        <v>192</v>
      </c>
      <c r="AE1195" s="72" t="s">
        <v>176</v>
      </c>
      <c r="AF1195" s="81" t="str">
        <f t="shared" si="72"/>
        <v>Afridev Handpump</v>
      </c>
      <c r="AG1195" s="72" t="s">
        <v>193</v>
      </c>
      <c r="AH1195" s="72" t="s">
        <v>191</v>
      </c>
      <c r="AI1195" s="72" t="s">
        <v>16432</v>
      </c>
      <c r="AL1195" t="str">
        <f t="shared" si="73"/>
        <v>Protected</v>
      </c>
      <c r="AM1195">
        <v>1995</v>
      </c>
      <c r="AN1195" s="72" t="s">
        <v>191</v>
      </c>
      <c r="AQ1195" t="str">
        <f t="shared" si="74"/>
        <v xml:space="preserve">Normal </v>
      </c>
      <c r="AR1195" s="72" t="s">
        <v>194</v>
      </c>
      <c r="AU1195" s="72" t="s">
        <v>195</v>
      </c>
      <c r="AV1195" s="72" t="s">
        <v>194</v>
      </c>
      <c r="AY1195" s="72" t="s">
        <v>191</v>
      </c>
      <c r="AZ1195">
        <v>149</v>
      </c>
      <c r="BA1195" s="72" t="s">
        <v>93</v>
      </c>
      <c r="BB1195" s="72" t="s">
        <v>194</v>
      </c>
      <c r="BD1195" s="72" t="s">
        <v>191</v>
      </c>
      <c r="BE1195" s="73">
        <v>1.22</v>
      </c>
      <c r="BF1195" s="72" t="s">
        <v>191</v>
      </c>
      <c r="BG1195" s="72" t="s">
        <v>196</v>
      </c>
      <c r="BH1195" s="72" t="s">
        <v>176</v>
      </c>
      <c r="BI1195" s="81" t="str">
        <f t="shared" si="75"/>
        <v xml:space="preserve">Turbidity </v>
      </c>
      <c r="BJ1195" s="72" t="s">
        <v>191</v>
      </c>
      <c r="BN1195">
        <v>60</v>
      </c>
      <c r="BO1195">
        <v>24</v>
      </c>
      <c r="BP1195" s="72" t="s">
        <v>194</v>
      </c>
      <c r="BR1195" s="72" t="s">
        <v>194</v>
      </c>
      <c r="BT1195">
        <v>20</v>
      </c>
      <c r="BU1195">
        <v>5</v>
      </c>
      <c r="BV1195" s="72" t="s">
        <v>191</v>
      </c>
      <c r="BW1195" s="72" t="s">
        <v>197</v>
      </c>
      <c r="BX1195" t="s">
        <v>11035</v>
      </c>
    </row>
    <row r="1196" spans="1:76" x14ac:dyDescent="0.45">
      <c r="A1196" t="s">
        <v>11036</v>
      </c>
      <c r="B1196" t="s">
        <v>176</v>
      </c>
      <c r="C1196" t="s">
        <v>600</v>
      </c>
      <c r="D1196" t="s">
        <v>11037</v>
      </c>
      <c r="E1196" t="s">
        <v>11038</v>
      </c>
      <c r="F1196" t="s">
        <v>11039</v>
      </c>
      <c r="G1196">
        <v>9</v>
      </c>
      <c r="H1196" s="72" t="s">
        <v>10833</v>
      </c>
      <c r="I1196" s="72" t="s">
        <v>182</v>
      </c>
      <c r="J1196" s="72" t="s">
        <v>183</v>
      </c>
      <c r="K1196" s="72" t="s">
        <v>10598</v>
      </c>
      <c r="L1196" s="72" t="s">
        <v>10851</v>
      </c>
      <c r="M1196" s="72" t="s">
        <v>10851</v>
      </c>
      <c r="N1196" s="72"/>
      <c r="O1196" s="72"/>
      <c r="P1196" s="72" t="s">
        <v>11040</v>
      </c>
      <c r="Q1196" s="72" t="s">
        <v>11041</v>
      </c>
      <c r="R1196" s="72" t="s">
        <v>6095</v>
      </c>
      <c r="S1196" s="72" t="s">
        <v>11042</v>
      </c>
      <c r="T1196" s="72" t="s">
        <v>10898</v>
      </c>
      <c r="U1196" s="72" t="s">
        <v>251</v>
      </c>
      <c r="V1196" s="72" t="s">
        <v>176</v>
      </c>
      <c r="W1196">
        <v>980</v>
      </c>
      <c r="X1196">
        <v>980</v>
      </c>
      <c r="Y1196">
        <v>0</v>
      </c>
      <c r="Z1196">
        <v>200</v>
      </c>
      <c r="AA1196">
        <v>4900</v>
      </c>
      <c r="AB1196">
        <v>0</v>
      </c>
      <c r="AC1196" s="72" t="s">
        <v>191</v>
      </c>
      <c r="AD1196" s="72" t="s">
        <v>192</v>
      </c>
      <c r="AE1196" s="72" t="s">
        <v>176</v>
      </c>
      <c r="AF1196" s="81" t="str">
        <f t="shared" si="72"/>
        <v>Afridev Handpump</v>
      </c>
      <c r="AG1196" s="72" t="s">
        <v>193</v>
      </c>
      <c r="AH1196" s="72" t="s">
        <v>191</v>
      </c>
      <c r="AI1196" s="72" t="s">
        <v>16432</v>
      </c>
      <c r="AL1196" t="str">
        <f t="shared" si="73"/>
        <v>Protected</v>
      </c>
      <c r="AM1196">
        <v>1996</v>
      </c>
      <c r="AN1196" s="72" t="s">
        <v>191</v>
      </c>
      <c r="AQ1196" t="str">
        <f t="shared" si="74"/>
        <v xml:space="preserve">Normal </v>
      </c>
      <c r="AR1196" s="72" t="s">
        <v>194</v>
      </c>
      <c r="AU1196" s="72" t="s">
        <v>195</v>
      </c>
      <c r="AV1196" s="72" t="s">
        <v>194</v>
      </c>
      <c r="AY1196" s="72" t="s">
        <v>191</v>
      </c>
      <c r="AZ1196">
        <v>1346</v>
      </c>
      <c r="BA1196" s="72" t="s">
        <v>93</v>
      </c>
      <c r="BB1196" s="72" t="s">
        <v>194</v>
      </c>
      <c r="BD1196" s="72" t="s">
        <v>191</v>
      </c>
      <c r="BE1196" s="73">
        <v>0.54</v>
      </c>
      <c r="BF1196" s="72" t="s">
        <v>191</v>
      </c>
      <c r="BG1196" s="72" t="s">
        <v>196</v>
      </c>
      <c r="BH1196" s="72" t="s">
        <v>176</v>
      </c>
      <c r="BI1196" s="81" t="str">
        <f t="shared" si="75"/>
        <v xml:space="preserve">Turbidity </v>
      </c>
      <c r="BJ1196" s="72" t="s">
        <v>191</v>
      </c>
      <c r="BN1196">
        <v>600</v>
      </c>
      <c r="BO1196">
        <v>24</v>
      </c>
      <c r="BP1196" s="72" t="s">
        <v>194</v>
      </c>
      <c r="BR1196" s="72" t="s">
        <v>194</v>
      </c>
      <c r="BT1196">
        <v>20</v>
      </c>
      <c r="BU1196">
        <v>6</v>
      </c>
      <c r="BV1196" s="72" t="s">
        <v>191</v>
      </c>
      <c r="BW1196" s="72" t="s">
        <v>197</v>
      </c>
      <c r="BX1196" t="s">
        <v>11043</v>
      </c>
    </row>
    <row r="1197" spans="1:76" x14ac:dyDescent="0.45">
      <c r="A1197" t="s">
        <v>11044</v>
      </c>
      <c r="B1197" t="s">
        <v>176</v>
      </c>
      <c r="C1197" t="s">
        <v>284</v>
      </c>
      <c r="D1197" t="s">
        <v>11045</v>
      </c>
      <c r="E1197" t="s">
        <v>11046</v>
      </c>
      <c r="F1197" t="s">
        <v>7647</v>
      </c>
      <c r="G1197">
        <v>9</v>
      </c>
      <c r="H1197" s="72" t="s">
        <v>10833</v>
      </c>
      <c r="I1197" s="72" t="s">
        <v>182</v>
      </c>
      <c r="J1197" s="72" t="s">
        <v>183</v>
      </c>
      <c r="K1197" s="72" t="s">
        <v>4732</v>
      </c>
      <c r="L1197" s="72" t="s">
        <v>10769</v>
      </c>
      <c r="M1197" s="72" t="s">
        <v>11047</v>
      </c>
      <c r="N1197" s="72"/>
      <c r="O1197" s="72"/>
      <c r="P1197" s="72" t="s">
        <v>11048</v>
      </c>
      <c r="Q1197" s="72" t="s">
        <v>11049</v>
      </c>
      <c r="R1197" s="72" t="s">
        <v>1816</v>
      </c>
      <c r="S1197" s="72" t="s">
        <v>11050</v>
      </c>
      <c r="T1197" s="72" t="s">
        <v>11051</v>
      </c>
      <c r="U1197" s="72" t="s">
        <v>251</v>
      </c>
      <c r="V1197" s="72" t="s">
        <v>176</v>
      </c>
      <c r="W1197">
        <v>80</v>
      </c>
      <c r="X1197">
        <v>80</v>
      </c>
      <c r="Y1197">
        <v>0</v>
      </c>
      <c r="Z1197">
        <v>400</v>
      </c>
      <c r="AA1197">
        <v>400</v>
      </c>
      <c r="AB1197">
        <v>0</v>
      </c>
      <c r="AC1197" s="72" t="s">
        <v>191</v>
      </c>
      <c r="AD1197" s="72" t="s">
        <v>192</v>
      </c>
      <c r="AE1197" s="72" t="s">
        <v>176</v>
      </c>
      <c r="AF1197" s="81" t="str">
        <f t="shared" si="72"/>
        <v>Afridev Handpump</v>
      </c>
      <c r="AG1197" s="72" t="s">
        <v>193</v>
      </c>
      <c r="AH1197" s="72" t="s">
        <v>191</v>
      </c>
      <c r="AI1197" s="72" t="s">
        <v>16432</v>
      </c>
      <c r="AL1197" t="str">
        <f t="shared" si="73"/>
        <v>Protected</v>
      </c>
      <c r="AM1197">
        <v>2019</v>
      </c>
      <c r="AN1197" s="72" t="s">
        <v>191</v>
      </c>
      <c r="AQ1197" t="str">
        <f t="shared" si="74"/>
        <v xml:space="preserve">Poor </v>
      </c>
      <c r="AR1197" s="72" t="s">
        <v>194</v>
      </c>
      <c r="AU1197" s="72" t="s">
        <v>195</v>
      </c>
      <c r="AV1197" s="72" t="s">
        <v>194</v>
      </c>
      <c r="AY1197" s="72" t="s">
        <v>191</v>
      </c>
      <c r="AZ1197">
        <v>1952</v>
      </c>
      <c r="BA1197" s="72" t="s">
        <v>93</v>
      </c>
      <c r="BB1197" s="72" t="s">
        <v>194</v>
      </c>
      <c r="BD1197" s="72" t="s">
        <v>194</v>
      </c>
      <c r="BF1197" s="72" t="s">
        <v>194</v>
      </c>
      <c r="BG1197" s="80" t="s">
        <v>196</v>
      </c>
      <c r="BI1197" s="81" t="str">
        <f t="shared" si="75"/>
        <v xml:space="preserve">Turbidity </v>
      </c>
      <c r="BN1197">
        <v>60</v>
      </c>
      <c r="BO1197">
        <v>24</v>
      </c>
      <c r="BP1197" s="72" t="s">
        <v>194</v>
      </c>
      <c r="BR1197" s="72" t="s">
        <v>194</v>
      </c>
      <c r="BT1197">
        <v>40</v>
      </c>
      <c r="BU1197">
        <v>5</v>
      </c>
      <c r="BV1197" s="72" t="s">
        <v>191</v>
      </c>
      <c r="BW1197" s="72" t="s">
        <v>227</v>
      </c>
      <c r="BX1197" t="s">
        <v>11052</v>
      </c>
    </row>
    <row r="1198" spans="1:76" x14ac:dyDescent="0.45">
      <c r="A1198" t="s">
        <v>11053</v>
      </c>
      <c r="B1198" t="s">
        <v>176</v>
      </c>
      <c r="C1198" t="s">
        <v>663</v>
      </c>
      <c r="D1198" t="s">
        <v>11054</v>
      </c>
      <c r="E1198" t="s">
        <v>11055</v>
      </c>
      <c r="F1198" t="s">
        <v>2035</v>
      </c>
      <c r="G1198">
        <v>9</v>
      </c>
      <c r="H1198" s="72" t="s">
        <v>10833</v>
      </c>
      <c r="I1198" s="72" t="s">
        <v>182</v>
      </c>
      <c r="J1198" s="72" t="s">
        <v>183</v>
      </c>
      <c r="K1198" s="72" t="s">
        <v>10598</v>
      </c>
      <c r="L1198" s="72" t="s">
        <v>10599</v>
      </c>
      <c r="M1198" s="72" t="s">
        <v>9900</v>
      </c>
      <c r="N1198" s="72"/>
      <c r="O1198" s="72"/>
      <c r="P1198" s="72" t="s">
        <v>11056</v>
      </c>
      <c r="Q1198" s="72" t="s">
        <v>11057</v>
      </c>
      <c r="R1198" s="72" t="s">
        <v>4319</v>
      </c>
      <c r="S1198" s="72" t="s">
        <v>11058</v>
      </c>
      <c r="T1198" s="72" t="s">
        <v>9900</v>
      </c>
      <c r="U1198" s="72" t="s">
        <v>251</v>
      </c>
      <c r="V1198" s="72" t="s">
        <v>176</v>
      </c>
      <c r="W1198">
        <v>280</v>
      </c>
      <c r="X1198">
        <v>280</v>
      </c>
      <c r="Y1198">
        <v>0</v>
      </c>
      <c r="Z1198">
        <v>280</v>
      </c>
      <c r="AA1198">
        <v>280</v>
      </c>
      <c r="AB1198">
        <v>0</v>
      </c>
      <c r="AC1198" s="72" t="s">
        <v>191</v>
      </c>
      <c r="AD1198" s="72" t="s">
        <v>192</v>
      </c>
      <c r="AE1198" s="72" t="s">
        <v>176</v>
      </c>
      <c r="AF1198" s="81" t="str">
        <f t="shared" si="72"/>
        <v>Afridev Handpump</v>
      </c>
      <c r="AG1198" s="72" t="s">
        <v>193</v>
      </c>
      <c r="AH1198" s="72" t="s">
        <v>191</v>
      </c>
      <c r="AI1198" s="72" t="s">
        <v>16432</v>
      </c>
      <c r="AL1198" t="str">
        <f t="shared" si="73"/>
        <v>Protected</v>
      </c>
      <c r="AM1198">
        <v>2008</v>
      </c>
      <c r="AN1198" s="72" t="s">
        <v>191</v>
      </c>
      <c r="AQ1198" t="str">
        <f t="shared" si="74"/>
        <v xml:space="preserve">Normal </v>
      </c>
      <c r="AR1198" s="72" t="s">
        <v>191</v>
      </c>
      <c r="AS1198">
        <v>4</v>
      </c>
      <c r="AT1198">
        <v>4</v>
      </c>
      <c r="AU1198" s="72" t="s">
        <v>195</v>
      </c>
      <c r="AV1198" s="72" t="s">
        <v>194</v>
      </c>
      <c r="AY1198" s="72" t="s">
        <v>191</v>
      </c>
      <c r="AZ1198">
        <v>258</v>
      </c>
      <c r="BA1198" s="72" t="s">
        <v>93</v>
      </c>
      <c r="BB1198" s="72" t="s">
        <v>194</v>
      </c>
      <c r="BD1198" s="72" t="s">
        <v>191</v>
      </c>
      <c r="BE1198" s="73">
        <v>0.25</v>
      </c>
      <c r="BF1198" s="72" t="s">
        <v>191</v>
      </c>
      <c r="BG1198" s="72" t="s">
        <v>196</v>
      </c>
      <c r="BH1198" s="72" t="s">
        <v>176</v>
      </c>
      <c r="BI1198" s="81" t="str">
        <f t="shared" si="75"/>
        <v xml:space="preserve">Turbidity </v>
      </c>
      <c r="BJ1198" s="72" t="s">
        <v>191</v>
      </c>
      <c r="BN1198">
        <v>52</v>
      </c>
      <c r="BO1198">
        <v>24</v>
      </c>
      <c r="BP1198" s="72" t="s">
        <v>194</v>
      </c>
      <c r="BR1198" s="72" t="s">
        <v>194</v>
      </c>
      <c r="BT1198">
        <v>20</v>
      </c>
      <c r="BU1198">
        <v>5</v>
      </c>
      <c r="BV1198" s="72" t="s">
        <v>191</v>
      </c>
      <c r="BW1198" s="72" t="s">
        <v>197</v>
      </c>
      <c r="BX1198" t="s">
        <v>11059</v>
      </c>
    </row>
    <row r="1199" spans="1:76" x14ac:dyDescent="0.45">
      <c r="A1199" t="s">
        <v>11060</v>
      </c>
      <c r="B1199" t="s">
        <v>176</v>
      </c>
      <c r="C1199" t="s">
        <v>943</v>
      </c>
      <c r="D1199" t="s">
        <v>11061</v>
      </c>
      <c r="E1199" t="s">
        <v>11062</v>
      </c>
      <c r="F1199" t="s">
        <v>11063</v>
      </c>
      <c r="G1199">
        <v>9</v>
      </c>
      <c r="H1199" s="72" t="s">
        <v>10833</v>
      </c>
      <c r="I1199" s="72" t="s">
        <v>182</v>
      </c>
      <c r="J1199" s="72" t="s">
        <v>183</v>
      </c>
      <c r="K1199" s="72" t="s">
        <v>10598</v>
      </c>
      <c r="L1199" s="72" t="s">
        <v>10599</v>
      </c>
      <c r="M1199" s="72" t="s">
        <v>10996</v>
      </c>
      <c r="N1199" s="72"/>
      <c r="O1199" s="72"/>
      <c r="P1199" s="72" t="s">
        <v>11064</v>
      </c>
      <c r="Q1199" s="72" t="s">
        <v>11065</v>
      </c>
      <c r="R1199" s="72" t="s">
        <v>6936</v>
      </c>
      <c r="S1199" s="72" t="s">
        <v>11066</v>
      </c>
      <c r="T1199" s="72" t="s">
        <v>9900</v>
      </c>
      <c r="U1199" s="72" t="s">
        <v>745</v>
      </c>
      <c r="V1199" s="72" t="s">
        <v>176</v>
      </c>
      <c r="W1199">
        <v>280</v>
      </c>
      <c r="X1199">
        <v>280</v>
      </c>
      <c r="Y1199">
        <v>0</v>
      </c>
      <c r="Z1199">
        <v>160</v>
      </c>
      <c r="AA1199">
        <v>160</v>
      </c>
      <c r="AB1199">
        <v>0</v>
      </c>
      <c r="AC1199" s="72" t="s">
        <v>191</v>
      </c>
      <c r="AD1199" s="72" t="s">
        <v>192</v>
      </c>
      <c r="AE1199" s="72" t="s">
        <v>176</v>
      </c>
      <c r="AF1199" s="81" t="str">
        <f t="shared" si="72"/>
        <v>Afridev Handpump</v>
      </c>
      <c r="AG1199" s="72" t="s">
        <v>193</v>
      </c>
      <c r="AH1199" s="72" t="s">
        <v>191</v>
      </c>
      <c r="AI1199" s="72" t="s">
        <v>16432</v>
      </c>
      <c r="AL1199" t="str">
        <f t="shared" si="73"/>
        <v>Protected</v>
      </c>
      <c r="AM1199">
        <v>2013</v>
      </c>
      <c r="AN1199" s="72" t="s">
        <v>191</v>
      </c>
      <c r="AQ1199" t="str">
        <f t="shared" si="74"/>
        <v xml:space="preserve">Normal </v>
      </c>
      <c r="AR1199" s="72" t="s">
        <v>194</v>
      </c>
      <c r="AU1199" s="72" t="s">
        <v>195</v>
      </c>
      <c r="AV1199" s="72" t="s">
        <v>194</v>
      </c>
      <c r="AY1199" s="72" t="s">
        <v>191</v>
      </c>
      <c r="AZ1199">
        <v>150</v>
      </c>
      <c r="BA1199" s="72" t="s">
        <v>93</v>
      </c>
      <c r="BB1199" s="72" t="s">
        <v>194</v>
      </c>
      <c r="BD1199" s="72" t="s">
        <v>191</v>
      </c>
      <c r="BE1199" s="73">
        <v>1.23</v>
      </c>
      <c r="BF1199" s="72" t="s">
        <v>191</v>
      </c>
      <c r="BG1199" s="72" t="s">
        <v>196</v>
      </c>
      <c r="BH1199" s="72" t="s">
        <v>176</v>
      </c>
      <c r="BI1199" s="81" t="str">
        <f t="shared" si="75"/>
        <v xml:space="preserve">Turbidity </v>
      </c>
      <c r="BJ1199" s="72" t="s">
        <v>191</v>
      </c>
      <c r="BN1199">
        <v>50</v>
      </c>
      <c r="BO1199">
        <v>24</v>
      </c>
      <c r="BP1199" s="72" t="s">
        <v>194</v>
      </c>
      <c r="BR1199" s="72" t="s">
        <v>194</v>
      </c>
      <c r="BT1199">
        <v>20</v>
      </c>
      <c r="BU1199">
        <v>6</v>
      </c>
      <c r="BV1199" s="72" t="s">
        <v>191</v>
      </c>
      <c r="BW1199" s="72" t="s">
        <v>197</v>
      </c>
      <c r="BX1199" t="s">
        <v>11067</v>
      </c>
    </row>
    <row r="1200" spans="1:76" x14ac:dyDescent="0.45">
      <c r="A1200" t="s">
        <v>11068</v>
      </c>
      <c r="B1200" t="s">
        <v>176</v>
      </c>
      <c r="C1200" t="s">
        <v>339</v>
      </c>
      <c r="D1200" t="s">
        <v>11069</v>
      </c>
      <c r="E1200" t="s">
        <v>11070</v>
      </c>
      <c r="F1200" t="s">
        <v>5139</v>
      </c>
      <c r="G1200">
        <v>9</v>
      </c>
      <c r="H1200" s="72" t="s">
        <v>10833</v>
      </c>
      <c r="I1200" s="72" t="s">
        <v>182</v>
      </c>
      <c r="J1200" s="72" t="s">
        <v>183</v>
      </c>
      <c r="K1200" s="72" t="s">
        <v>4732</v>
      </c>
      <c r="L1200" s="72" t="s">
        <v>10769</v>
      </c>
      <c r="M1200" s="72" t="s">
        <v>11071</v>
      </c>
      <c r="N1200" s="72"/>
      <c r="O1200" s="72"/>
      <c r="P1200" s="72" t="s">
        <v>11072</v>
      </c>
      <c r="Q1200" s="72" t="s">
        <v>11073</v>
      </c>
      <c r="R1200" s="72" t="s">
        <v>2967</v>
      </c>
      <c r="S1200" s="72" t="s">
        <v>11074</v>
      </c>
      <c r="T1200" s="72" t="s">
        <v>11075</v>
      </c>
      <c r="U1200" s="72" t="s">
        <v>251</v>
      </c>
      <c r="V1200" s="72" t="s">
        <v>176</v>
      </c>
      <c r="W1200">
        <v>400</v>
      </c>
      <c r="X1200">
        <v>400</v>
      </c>
      <c r="Y1200">
        <v>0</v>
      </c>
      <c r="Z1200">
        <v>420</v>
      </c>
      <c r="AA1200">
        <v>420</v>
      </c>
      <c r="AB1200">
        <v>0</v>
      </c>
      <c r="AC1200" s="72" t="s">
        <v>191</v>
      </c>
      <c r="AD1200" s="72" t="s">
        <v>192</v>
      </c>
      <c r="AE1200" s="72" t="s">
        <v>176</v>
      </c>
      <c r="AF1200" s="81" t="str">
        <f t="shared" si="72"/>
        <v>Afridev Handpump</v>
      </c>
      <c r="AG1200" s="72" t="s">
        <v>193</v>
      </c>
      <c r="AH1200" s="72" t="s">
        <v>191</v>
      </c>
      <c r="AI1200" s="72" t="s">
        <v>16432</v>
      </c>
      <c r="AL1200" t="str">
        <f t="shared" si="73"/>
        <v>Protected</v>
      </c>
      <c r="AM1200">
        <v>2014</v>
      </c>
      <c r="AN1200" s="72" t="s">
        <v>191</v>
      </c>
      <c r="AQ1200" t="str">
        <f t="shared" si="74"/>
        <v xml:space="preserve">Normal </v>
      </c>
      <c r="AR1200" s="72" t="s">
        <v>191</v>
      </c>
      <c r="AS1200">
        <v>1</v>
      </c>
      <c r="AT1200">
        <v>30</v>
      </c>
      <c r="AU1200" s="72" t="s">
        <v>195</v>
      </c>
      <c r="AV1200" s="72" t="s">
        <v>194</v>
      </c>
      <c r="AY1200" s="72" t="s">
        <v>191</v>
      </c>
      <c r="AZ1200">
        <v>1489</v>
      </c>
      <c r="BA1200" s="72" t="s">
        <v>93</v>
      </c>
      <c r="BB1200" s="72" t="s">
        <v>194</v>
      </c>
      <c r="BD1200" s="72" t="s">
        <v>191</v>
      </c>
      <c r="BE1200" s="73">
        <v>0.33</v>
      </c>
      <c r="BF1200" s="72" t="s">
        <v>191</v>
      </c>
      <c r="BG1200" s="72" t="s">
        <v>196</v>
      </c>
      <c r="BH1200" s="72" t="s">
        <v>176</v>
      </c>
      <c r="BI1200" s="81" t="str">
        <f t="shared" si="75"/>
        <v xml:space="preserve">Turbidity </v>
      </c>
      <c r="BJ1200" s="72" t="s">
        <v>191</v>
      </c>
      <c r="BN1200">
        <v>77</v>
      </c>
      <c r="BO1200">
        <v>24</v>
      </c>
      <c r="BP1200" s="72" t="s">
        <v>194</v>
      </c>
      <c r="BR1200" s="72" t="s">
        <v>194</v>
      </c>
      <c r="BT1200">
        <v>40</v>
      </c>
      <c r="BU1200">
        <v>5</v>
      </c>
      <c r="BV1200" s="72" t="s">
        <v>191</v>
      </c>
      <c r="BW1200" s="72" t="s">
        <v>197</v>
      </c>
      <c r="BX1200" t="s">
        <v>11076</v>
      </c>
    </row>
    <row r="1201" spans="1:76" x14ac:dyDescent="0.45">
      <c r="A1201" t="s">
        <v>11077</v>
      </c>
      <c r="B1201" t="s">
        <v>176</v>
      </c>
      <c r="C1201" t="s">
        <v>600</v>
      </c>
      <c r="D1201" t="s">
        <v>11078</v>
      </c>
      <c r="E1201" t="s">
        <v>11079</v>
      </c>
      <c r="F1201" t="s">
        <v>2191</v>
      </c>
      <c r="G1201">
        <v>9</v>
      </c>
      <c r="H1201" s="72" t="s">
        <v>10833</v>
      </c>
      <c r="I1201" s="72" t="s">
        <v>182</v>
      </c>
      <c r="J1201" s="72" t="s">
        <v>183</v>
      </c>
      <c r="K1201" s="72" t="s">
        <v>10598</v>
      </c>
      <c r="L1201" s="72" t="s">
        <v>10851</v>
      </c>
      <c r="M1201" s="72" t="s">
        <v>11080</v>
      </c>
      <c r="N1201" s="72"/>
      <c r="O1201" s="72"/>
      <c r="P1201" s="72" t="s">
        <v>11081</v>
      </c>
      <c r="Q1201" s="72" t="s">
        <v>11082</v>
      </c>
      <c r="R1201" s="72" t="s">
        <v>4523</v>
      </c>
      <c r="S1201" s="72" t="s">
        <v>11083</v>
      </c>
      <c r="T1201" s="72" t="s">
        <v>11084</v>
      </c>
      <c r="U1201" s="72" t="s">
        <v>226</v>
      </c>
      <c r="V1201" s="72" t="s">
        <v>176</v>
      </c>
      <c r="W1201">
        <v>115</v>
      </c>
      <c r="X1201">
        <v>115</v>
      </c>
      <c r="Y1201">
        <v>0</v>
      </c>
      <c r="Z1201">
        <v>46</v>
      </c>
      <c r="AA1201">
        <v>575</v>
      </c>
      <c r="AB1201">
        <v>0</v>
      </c>
      <c r="AC1201" s="72" t="s">
        <v>191</v>
      </c>
      <c r="AD1201" s="72" t="s">
        <v>192</v>
      </c>
      <c r="AE1201" s="72" t="s">
        <v>176</v>
      </c>
      <c r="AF1201" s="81" t="str">
        <f t="shared" si="72"/>
        <v>Afridev Handpump</v>
      </c>
      <c r="AG1201" s="72" t="s">
        <v>193</v>
      </c>
      <c r="AH1201" s="72" t="s">
        <v>191</v>
      </c>
      <c r="AI1201" s="72" t="s">
        <v>16432</v>
      </c>
      <c r="AL1201" t="str">
        <f t="shared" si="73"/>
        <v>Protected</v>
      </c>
      <c r="AM1201">
        <v>2018</v>
      </c>
      <c r="AN1201" s="72" t="s">
        <v>191</v>
      </c>
      <c r="AQ1201" t="str">
        <f t="shared" si="74"/>
        <v xml:space="preserve">Normal </v>
      </c>
      <c r="AR1201" s="72" t="s">
        <v>194</v>
      </c>
      <c r="AU1201" s="72" t="s">
        <v>195</v>
      </c>
      <c r="AV1201" s="72" t="s">
        <v>194</v>
      </c>
      <c r="AY1201" s="72" t="s">
        <v>194</v>
      </c>
      <c r="BB1201" s="72" t="s">
        <v>194</v>
      </c>
      <c r="BD1201" s="72" t="s">
        <v>191</v>
      </c>
      <c r="BE1201" s="73">
        <v>1</v>
      </c>
      <c r="BF1201" s="72" t="s">
        <v>191</v>
      </c>
      <c r="BG1201" s="72" t="s">
        <v>196</v>
      </c>
      <c r="BH1201" s="72" t="s">
        <v>176</v>
      </c>
      <c r="BI1201" s="81" t="str">
        <f t="shared" si="75"/>
        <v xml:space="preserve">Turbidity </v>
      </c>
      <c r="BJ1201" s="72" t="s">
        <v>191</v>
      </c>
      <c r="BN1201">
        <v>59</v>
      </c>
      <c r="BO1201">
        <v>24</v>
      </c>
      <c r="BP1201" s="72" t="s">
        <v>194</v>
      </c>
      <c r="BR1201" s="72" t="s">
        <v>194</v>
      </c>
      <c r="BT1201">
        <v>20</v>
      </c>
      <c r="BU1201">
        <v>6</v>
      </c>
      <c r="BV1201" s="72" t="s">
        <v>191</v>
      </c>
      <c r="BW1201" s="72" t="s">
        <v>197</v>
      </c>
      <c r="BX1201" t="s">
        <v>11085</v>
      </c>
    </row>
    <row r="1202" spans="1:76" x14ac:dyDescent="0.45">
      <c r="A1202" t="s">
        <v>11086</v>
      </c>
      <c r="B1202" t="s">
        <v>176</v>
      </c>
      <c r="C1202" t="s">
        <v>216</v>
      </c>
      <c r="D1202" t="s">
        <v>11087</v>
      </c>
      <c r="E1202" t="s">
        <v>11088</v>
      </c>
      <c r="F1202" t="s">
        <v>4587</v>
      </c>
      <c r="G1202">
        <v>9</v>
      </c>
      <c r="H1202" s="72" t="s">
        <v>10833</v>
      </c>
      <c r="I1202" s="72" t="s">
        <v>182</v>
      </c>
      <c r="J1202" s="72" t="s">
        <v>183</v>
      </c>
      <c r="K1202" s="72" t="s">
        <v>825</v>
      </c>
      <c r="L1202" s="72" t="s">
        <v>10626</v>
      </c>
      <c r="M1202" s="72" t="s">
        <v>10996</v>
      </c>
      <c r="N1202" s="72"/>
      <c r="O1202" s="72"/>
      <c r="P1202" s="72" t="s">
        <v>11089</v>
      </c>
      <c r="Q1202" s="72" t="s">
        <v>11090</v>
      </c>
      <c r="R1202" s="72" t="s">
        <v>6105</v>
      </c>
      <c r="S1202" s="72" t="s">
        <v>11091</v>
      </c>
      <c r="T1202" s="72" t="s">
        <v>11092</v>
      </c>
      <c r="U1202" s="72" t="s">
        <v>251</v>
      </c>
      <c r="V1202" s="72" t="s">
        <v>176</v>
      </c>
      <c r="W1202">
        <v>360</v>
      </c>
      <c r="X1202">
        <v>300</v>
      </c>
      <c r="Y1202">
        <v>60</v>
      </c>
      <c r="Z1202">
        <v>500</v>
      </c>
      <c r="AA1202">
        <v>2000</v>
      </c>
      <c r="AB1202">
        <v>400</v>
      </c>
      <c r="AC1202" s="72" t="s">
        <v>191</v>
      </c>
      <c r="AD1202" s="72" t="s">
        <v>192</v>
      </c>
      <c r="AE1202" s="72" t="s">
        <v>176</v>
      </c>
      <c r="AF1202" s="81" t="str">
        <f t="shared" si="72"/>
        <v>Afridev Handpump</v>
      </c>
      <c r="AG1202" s="72" t="s">
        <v>193</v>
      </c>
      <c r="AH1202" s="72" t="s">
        <v>191</v>
      </c>
      <c r="AI1202" s="72" t="s">
        <v>16432</v>
      </c>
      <c r="AL1202" t="str">
        <f t="shared" si="73"/>
        <v>Protected</v>
      </c>
      <c r="AM1202">
        <v>1997</v>
      </c>
      <c r="AN1202" s="72" t="s">
        <v>191</v>
      </c>
      <c r="AQ1202" t="str">
        <f t="shared" si="74"/>
        <v xml:space="preserve">Normal </v>
      </c>
      <c r="AR1202" s="72" t="s">
        <v>191</v>
      </c>
      <c r="AS1202">
        <v>5</v>
      </c>
      <c r="AT1202">
        <v>1</v>
      </c>
      <c r="AU1202" s="72" t="s">
        <v>195</v>
      </c>
      <c r="AV1202" s="72" t="s">
        <v>194</v>
      </c>
      <c r="AY1202" s="72" t="s">
        <v>191</v>
      </c>
      <c r="AZ1202">
        <v>990</v>
      </c>
      <c r="BA1202" s="72" t="s">
        <v>93</v>
      </c>
      <c r="BB1202" s="72" t="s">
        <v>194</v>
      </c>
      <c r="BD1202" s="72" t="s">
        <v>191</v>
      </c>
      <c r="BE1202" s="73">
        <v>0.2</v>
      </c>
      <c r="BF1202" s="72" t="s">
        <v>191</v>
      </c>
      <c r="BG1202" s="72" t="s">
        <v>196</v>
      </c>
      <c r="BH1202" s="72" t="s">
        <v>176</v>
      </c>
      <c r="BI1202" s="81" t="str">
        <f t="shared" si="75"/>
        <v xml:space="preserve">Turbidity </v>
      </c>
      <c r="BJ1202" s="72" t="s">
        <v>191</v>
      </c>
      <c r="BN1202">
        <v>57</v>
      </c>
      <c r="BO1202">
        <v>24</v>
      </c>
      <c r="BP1202" s="72" t="s">
        <v>194</v>
      </c>
      <c r="BR1202" s="72" t="s">
        <v>194</v>
      </c>
      <c r="BT1202">
        <v>20</v>
      </c>
      <c r="BU1202">
        <v>8</v>
      </c>
      <c r="BV1202" s="72" t="s">
        <v>191</v>
      </c>
      <c r="BW1202" s="72" t="s">
        <v>197</v>
      </c>
      <c r="BX1202" t="s">
        <v>11093</v>
      </c>
    </row>
    <row r="1203" spans="1:76" x14ac:dyDescent="0.45">
      <c r="A1203" t="s">
        <v>11094</v>
      </c>
      <c r="B1203" t="s">
        <v>176</v>
      </c>
      <c r="C1203" t="s">
        <v>600</v>
      </c>
      <c r="D1203" t="s">
        <v>11095</v>
      </c>
      <c r="E1203" t="s">
        <v>11096</v>
      </c>
      <c r="F1203" t="s">
        <v>5341</v>
      </c>
      <c r="G1203">
        <v>9</v>
      </c>
      <c r="H1203" s="72" t="s">
        <v>10833</v>
      </c>
      <c r="I1203" s="72" t="s">
        <v>182</v>
      </c>
      <c r="J1203" s="72" t="s">
        <v>183</v>
      </c>
      <c r="K1203" s="72" t="s">
        <v>10598</v>
      </c>
      <c r="L1203" s="72" t="s">
        <v>10851</v>
      </c>
      <c r="M1203" s="72" t="s">
        <v>11080</v>
      </c>
      <c r="N1203" s="72"/>
      <c r="O1203" s="72"/>
      <c r="P1203" s="72" t="s">
        <v>11097</v>
      </c>
      <c r="Q1203" s="72" t="s">
        <v>11098</v>
      </c>
      <c r="R1203" s="72" t="s">
        <v>1023</v>
      </c>
      <c r="S1203" s="72" t="s">
        <v>11099</v>
      </c>
      <c r="T1203" s="72" t="s">
        <v>11100</v>
      </c>
      <c r="U1203" s="72" t="s">
        <v>190</v>
      </c>
      <c r="V1203" s="72" t="s">
        <v>176</v>
      </c>
      <c r="W1203">
        <v>115</v>
      </c>
      <c r="X1203">
        <v>115</v>
      </c>
      <c r="Y1203">
        <v>0</v>
      </c>
      <c r="Z1203">
        <v>60</v>
      </c>
      <c r="AA1203">
        <v>575</v>
      </c>
      <c r="AB1203">
        <v>0</v>
      </c>
      <c r="AC1203" s="72" t="s">
        <v>191</v>
      </c>
      <c r="AD1203" s="72" t="s">
        <v>192</v>
      </c>
      <c r="AE1203" s="72" t="s">
        <v>176</v>
      </c>
      <c r="AF1203" s="81" t="str">
        <f t="shared" si="72"/>
        <v>Afridev Handpump</v>
      </c>
      <c r="AG1203" s="72" t="s">
        <v>193</v>
      </c>
      <c r="AH1203" s="72" t="s">
        <v>191</v>
      </c>
      <c r="AI1203" s="72" t="s">
        <v>16432</v>
      </c>
      <c r="AL1203" t="str">
        <f t="shared" si="73"/>
        <v>Protected</v>
      </c>
      <c r="AM1203">
        <v>2004</v>
      </c>
      <c r="AN1203" s="72" t="s">
        <v>191</v>
      </c>
      <c r="AQ1203" t="str">
        <f t="shared" si="74"/>
        <v xml:space="preserve">Normal </v>
      </c>
      <c r="AR1203" s="72" t="s">
        <v>191</v>
      </c>
      <c r="AS1203">
        <v>1</v>
      </c>
      <c r="AT1203">
        <v>14</v>
      </c>
      <c r="AU1203" s="72" t="s">
        <v>195</v>
      </c>
      <c r="AV1203" s="72" t="s">
        <v>194</v>
      </c>
      <c r="AY1203" s="72" t="s">
        <v>191</v>
      </c>
      <c r="AZ1203">
        <v>1350</v>
      </c>
      <c r="BA1203" s="72" t="s">
        <v>213</v>
      </c>
      <c r="BB1203" s="72" t="s">
        <v>194</v>
      </c>
      <c r="BD1203" s="72" t="s">
        <v>194</v>
      </c>
      <c r="BF1203" s="72" t="s">
        <v>191</v>
      </c>
      <c r="BG1203" s="72" t="s">
        <v>196</v>
      </c>
      <c r="BH1203" s="72" t="s">
        <v>176</v>
      </c>
      <c r="BI1203" s="81" t="str">
        <f t="shared" si="75"/>
        <v xml:space="preserve">Turbidity </v>
      </c>
      <c r="BJ1203" s="72" t="s">
        <v>191</v>
      </c>
      <c r="BN1203">
        <v>66</v>
      </c>
      <c r="BO1203">
        <v>24</v>
      </c>
      <c r="BP1203" s="72" t="s">
        <v>194</v>
      </c>
      <c r="BR1203" s="72" t="s">
        <v>194</v>
      </c>
      <c r="BT1203">
        <v>20</v>
      </c>
      <c r="BU1203">
        <v>6</v>
      </c>
      <c r="BV1203" s="72" t="s">
        <v>191</v>
      </c>
      <c r="BW1203" s="72" t="s">
        <v>197</v>
      </c>
      <c r="BX1203" t="s">
        <v>11101</v>
      </c>
    </row>
    <row r="1204" spans="1:76" x14ac:dyDescent="0.45">
      <c r="A1204" t="s">
        <v>11102</v>
      </c>
      <c r="B1204" t="s">
        <v>176</v>
      </c>
      <c r="C1204" t="s">
        <v>284</v>
      </c>
      <c r="D1204" t="s">
        <v>11103</v>
      </c>
      <c r="E1204" t="s">
        <v>11104</v>
      </c>
      <c r="F1204" t="s">
        <v>9220</v>
      </c>
      <c r="G1204">
        <v>9</v>
      </c>
      <c r="H1204" s="72" t="s">
        <v>10833</v>
      </c>
      <c r="I1204" s="72" t="s">
        <v>182</v>
      </c>
      <c r="J1204" s="72" t="s">
        <v>183</v>
      </c>
      <c r="K1204" s="72" t="s">
        <v>4732</v>
      </c>
      <c r="L1204" s="72" t="s">
        <v>10769</v>
      </c>
      <c r="M1204" s="72" t="s">
        <v>11047</v>
      </c>
      <c r="N1204" s="72"/>
      <c r="O1204" s="72"/>
      <c r="P1204" s="72" t="s">
        <v>11105</v>
      </c>
      <c r="Q1204" s="72" t="s">
        <v>11106</v>
      </c>
      <c r="R1204" s="72" t="s">
        <v>1481</v>
      </c>
      <c r="S1204" s="72" t="s">
        <v>11107</v>
      </c>
      <c r="T1204" s="72" t="s">
        <v>11108</v>
      </c>
      <c r="U1204" s="72" t="s">
        <v>251</v>
      </c>
      <c r="V1204" s="72" t="s">
        <v>176</v>
      </c>
      <c r="W1204">
        <v>280</v>
      </c>
      <c r="X1204">
        <v>280</v>
      </c>
      <c r="Y1204">
        <v>0</v>
      </c>
      <c r="Z1204">
        <v>700</v>
      </c>
      <c r="AA1204">
        <v>1400</v>
      </c>
      <c r="AB1204">
        <v>0</v>
      </c>
      <c r="AC1204" s="72" t="s">
        <v>191</v>
      </c>
      <c r="AD1204" s="72" t="s">
        <v>192</v>
      </c>
      <c r="AE1204" s="72" t="s">
        <v>176</v>
      </c>
      <c r="AF1204" s="81" t="str">
        <f t="shared" si="72"/>
        <v>Afridev Handpump</v>
      </c>
      <c r="AG1204" s="72" t="s">
        <v>193</v>
      </c>
      <c r="AH1204" s="72" t="s">
        <v>191</v>
      </c>
      <c r="AI1204" s="72" t="s">
        <v>16432</v>
      </c>
      <c r="AL1204" t="str">
        <f t="shared" si="73"/>
        <v>Protected</v>
      </c>
      <c r="AM1204">
        <v>2014</v>
      </c>
      <c r="AN1204" s="72" t="s">
        <v>191</v>
      </c>
      <c r="AQ1204" t="str">
        <f t="shared" si="74"/>
        <v xml:space="preserve">Poor </v>
      </c>
      <c r="AR1204" s="72" t="s">
        <v>191</v>
      </c>
      <c r="AS1204">
        <v>1</v>
      </c>
      <c r="AT1204">
        <v>1</v>
      </c>
      <c r="AU1204" s="72" t="s">
        <v>195</v>
      </c>
      <c r="AV1204" s="72" t="s">
        <v>194</v>
      </c>
      <c r="AY1204" s="72" t="s">
        <v>191</v>
      </c>
      <c r="AZ1204">
        <v>1954</v>
      </c>
      <c r="BA1204" s="72" t="s">
        <v>93</v>
      </c>
      <c r="BB1204" s="72" t="s">
        <v>194</v>
      </c>
      <c r="BD1204" s="72" t="s">
        <v>194</v>
      </c>
      <c r="BF1204" s="72" t="s">
        <v>194</v>
      </c>
      <c r="BG1204" s="80" t="s">
        <v>196</v>
      </c>
      <c r="BI1204" s="81" t="str">
        <f t="shared" si="75"/>
        <v xml:space="preserve">Turbidity </v>
      </c>
      <c r="BN1204">
        <v>60</v>
      </c>
      <c r="BO1204">
        <v>24</v>
      </c>
      <c r="BP1204" s="72" t="s">
        <v>194</v>
      </c>
      <c r="BR1204" s="72" t="s">
        <v>194</v>
      </c>
      <c r="BT1204">
        <v>40</v>
      </c>
      <c r="BU1204">
        <v>6</v>
      </c>
      <c r="BV1204" s="72" t="s">
        <v>191</v>
      </c>
      <c r="BW1204" s="72" t="s">
        <v>227</v>
      </c>
      <c r="BX1204" t="s">
        <v>11109</v>
      </c>
    </row>
    <row r="1205" spans="1:76" x14ac:dyDescent="0.45">
      <c r="A1205" t="s">
        <v>11110</v>
      </c>
      <c r="B1205" t="s">
        <v>176</v>
      </c>
      <c r="C1205" t="s">
        <v>284</v>
      </c>
      <c r="D1205" t="s">
        <v>11111</v>
      </c>
      <c r="E1205" t="s">
        <v>11112</v>
      </c>
      <c r="F1205" t="s">
        <v>5026</v>
      </c>
      <c r="G1205">
        <v>9</v>
      </c>
      <c r="H1205" s="72" t="s">
        <v>10833</v>
      </c>
      <c r="I1205" s="72" t="s">
        <v>182</v>
      </c>
      <c r="J1205" s="72" t="s">
        <v>183</v>
      </c>
      <c r="K1205" s="72" t="s">
        <v>4732</v>
      </c>
      <c r="L1205" s="72" t="s">
        <v>10769</v>
      </c>
      <c r="M1205" s="72" t="s">
        <v>11047</v>
      </c>
      <c r="N1205" s="72"/>
      <c r="O1205" s="72"/>
      <c r="P1205" s="72" t="s">
        <v>11113</v>
      </c>
      <c r="Q1205" s="72" t="s">
        <v>11114</v>
      </c>
      <c r="R1205" s="72" t="s">
        <v>3738</v>
      </c>
      <c r="S1205" s="72" t="s">
        <v>11115</v>
      </c>
      <c r="T1205" s="72" t="s">
        <v>11116</v>
      </c>
      <c r="U1205" s="72" t="s">
        <v>251</v>
      </c>
      <c r="V1205" s="72" t="s">
        <v>176</v>
      </c>
      <c r="W1205">
        <v>280</v>
      </c>
      <c r="X1205">
        <v>280</v>
      </c>
      <c r="Y1205">
        <v>0</v>
      </c>
      <c r="Z1205">
        <v>700</v>
      </c>
      <c r="AA1205">
        <v>1400</v>
      </c>
      <c r="AB1205">
        <v>0</v>
      </c>
      <c r="AC1205" s="72" t="s">
        <v>191</v>
      </c>
      <c r="AD1205" s="72" t="s">
        <v>192</v>
      </c>
      <c r="AE1205" s="72" t="s">
        <v>176</v>
      </c>
      <c r="AF1205" s="81" t="str">
        <f t="shared" si="72"/>
        <v>Afridev Handpump</v>
      </c>
      <c r="AG1205" s="72" t="s">
        <v>193</v>
      </c>
      <c r="AH1205" s="72" t="s">
        <v>191</v>
      </c>
      <c r="AI1205" s="72" t="s">
        <v>16432</v>
      </c>
      <c r="AL1205" t="str">
        <f t="shared" si="73"/>
        <v>Protected</v>
      </c>
      <c r="AM1205">
        <v>2013</v>
      </c>
      <c r="AN1205" s="72" t="s">
        <v>191</v>
      </c>
      <c r="AQ1205" t="str">
        <f t="shared" si="74"/>
        <v xml:space="preserve">Poor </v>
      </c>
      <c r="AR1205" s="72" t="s">
        <v>191</v>
      </c>
      <c r="AS1205">
        <v>3</v>
      </c>
      <c r="AT1205">
        <v>1</v>
      </c>
      <c r="AU1205" s="72" t="s">
        <v>195</v>
      </c>
      <c r="AV1205" s="72" t="s">
        <v>194</v>
      </c>
      <c r="AY1205" s="72" t="s">
        <v>191</v>
      </c>
      <c r="AZ1205">
        <v>1953</v>
      </c>
      <c r="BA1205" s="72" t="s">
        <v>93</v>
      </c>
      <c r="BB1205" s="72" t="s">
        <v>194</v>
      </c>
      <c r="BD1205" s="72" t="s">
        <v>194</v>
      </c>
      <c r="BF1205" s="72" t="s">
        <v>194</v>
      </c>
      <c r="BG1205" s="80" t="s">
        <v>196</v>
      </c>
      <c r="BI1205" s="81" t="str">
        <f t="shared" si="75"/>
        <v xml:space="preserve">Turbidity </v>
      </c>
      <c r="BN1205">
        <v>70</v>
      </c>
      <c r="BO1205">
        <v>24</v>
      </c>
      <c r="BP1205" s="72" t="s">
        <v>194</v>
      </c>
      <c r="BR1205" s="72" t="s">
        <v>194</v>
      </c>
      <c r="BT1205">
        <v>40</v>
      </c>
      <c r="BU1205">
        <v>6</v>
      </c>
      <c r="BV1205" s="72" t="s">
        <v>191</v>
      </c>
      <c r="BW1205" s="72" t="s">
        <v>227</v>
      </c>
      <c r="BX1205" t="s">
        <v>11117</v>
      </c>
    </row>
    <row r="1206" spans="1:76" x14ac:dyDescent="0.45">
      <c r="A1206" t="s">
        <v>11118</v>
      </c>
      <c r="B1206" t="s">
        <v>176</v>
      </c>
      <c r="C1206" t="s">
        <v>943</v>
      </c>
      <c r="D1206" t="s">
        <v>11119</v>
      </c>
      <c r="E1206" t="s">
        <v>11120</v>
      </c>
      <c r="F1206" t="s">
        <v>11121</v>
      </c>
      <c r="G1206">
        <v>9</v>
      </c>
      <c r="H1206" s="72" t="s">
        <v>10833</v>
      </c>
      <c r="I1206" s="72" t="s">
        <v>182</v>
      </c>
      <c r="J1206" s="72" t="s">
        <v>183</v>
      </c>
      <c r="K1206" s="72" t="s">
        <v>10598</v>
      </c>
      <c r="L1206" s="72" t="s">
        <v>10599</v>
      </c>
      <c r="M1206" s="72" t="s">
        <v>9900</v>
      </c>
      <c r="N1206" s="72"/>
      <c r="O1206" s="72"/>
      <c r="P1206" s="72" t="s">
        <v>11122</v>
      </c>
      <c r="Q1206" s="72" t="s">
        <v>11123</v>
      </c>
      <c r="R1206" s="72" t="s">
        <v>6936</v>
      </c>
      <c r="S1206" s="72" t="s">
        <v>11124</v>
      </c>
      <c r="T1206" s="72" t="s">
        <v>9900</v>
      </c>
      <c r="U1206" s="72" t="s">
        <v>226</v>
      </c>
      <c r="V1206" s="72" t="s">
        <v>176</v>
      </c>
      <c r="W1206">
        <v>280</v>
      </c>
      <c r="X1206">
        <v>280</v>
      </c>
      <c r="Y1206">
        <v>0</v>
      </c>
      <c r="Z1206">
        <v>280</v>
      </c>
      <c r="AA1206">
        <v>280</v>
      </c>
      <c r="AB1206">
        <v>0</v>
      </c>
      <c r="AC1206" s="72" t="s">
        <v>191</v>
      </c>
      <c r="AD1206" s="72" t="s">
        <v>192</v>
      </c>
      <c r="AE1206" s="72" t="s">
        <v>176</v>
      </c>
      <c r="AF1206" s="81" t="str">
        <f t="shared" si="72"/>
        <v>Afridev Handpump</v>
      </c>
      <c r="AG1206" s="72" t="s">
        <v>193</v>
      </c>
      <c r="AH1206" s="72" t="s">
        <v>191</v>
      </c>
      <c r="AI1206" s="72" t="s">
        <v>16432</v>
      </c>
      <c r="AL1206" t="str">
        <f t="shared" si="73"/>
        <v>Protected</v>
      </c>
      <c r="AM1206">
        <v>2013</v>
      </c>
      <c r="AN1206" s="72" t="s">
        <v>191</v>
      </c>
      <c r="AQ1206" t="str">
        <f t="shared" si="74"/>
        <v xml:space="preserve">Normal </v>
      </c>
      <c r="AR1206" s="72" t="s">
        <v>194</v>
      </c>
      <c r="AU1206" s="72" t="s">
        <v>195</v>
      </c>
      <c r="AV1206" s="72" t="s">
        <v>194</v>
      </c>
      <c r="AY1206" s="72" t="s">
        <v>191</v>
      </c>
      <c r="AZ1206">
        <v>151</v>
      </c>
      <c r="BA1206" s="72" t="s">
        <v>93</v>
      </c>
      <c r="BB1206" s="72" t="s">
        <v>194</v>
      </c>
      <c r="BD1206" s="72" t="s">
        <v>191</v>
      </c>
      <c r="BE1206" s="73">
        <v>0.24</v>
      </c>
      <c r="BF1206" s="72" t="s">
        <v>191</v>
      </c>
      <c r="BG1206" s="72" t="s">
        <v>196</v>
      </c>
      <c r="BH1206" s="72" t="s">
        <v>176</v>
      </c>
      <c r="BI1206" s="81" t="str">
        <f t="shared" si="75"/>
        <v xml:space="preserve">Turbidity </v>
      </c>
      <c r="BJ1206" s="72" t="s">
        <v>191</v>
      </c>
      <c r="BN1206">
        <v>60</v>
      </c>
      <c r="BO1206">
        <v>24</v>
      </c>
      <c r="BP1206" s="72" t="s">
        <v>194</v>
      </c>
      <c r="BR1206" s="72" t="s">
        <v>194</v>
      </c>
      <c r="BT1206">
        <v>20</v>
      </c>
      <c r="BU1206">
        <v>5</v>
      </c>
      <c r="BV1206" s="72" t="s">
        <v>191</v>
      </c>
      <c r="BW1206" s="72" t="s">
        <v>197</v>
      </c>
      <c r="BX1206" t="s">
        <v>11125</v>
      </c>
    </row>
    <row r="1207" spans="1:76" x14ac:dyDescent="0.45">
      <c r="A1207" t="s">
        <v>11126</v>
      </c>
      <c r="B1207" t="s">
        <v>176</v>
      </c>
      <c r="C1207" t="s">
        <v>216</v>
      </c>
      <c r="D1207" t="s">
        <v>11127</v>
      </c>
      <c r="E1207" t="s">
        <v>11128</v>
      </c>
      <c r="F1207" t="s">
        <v>4289</v>
      </c>
      <c r="G1207">
        <v>9</v>
      </c>
      <c r="H1207" s="72" t="s">
        <v>10833</v>
      </c>
      <c r="I1207" s="72" t="s">
        <v>182</v>
      </c>
      <c r="J1207" s="72" t="s">
        <v>183</v>
      </c>
      <c r="K1207" s="72" t="s">
        <v>825</v>
      </c>
      <c r="L1207" s="72" t="s">
        <v>10626</v>
      </c>
      <c r="M1207" s="72" t="s">
        <v>10996</v>
      </c>
      <c r="N1207" s="72"/>
      <c r="O1207" s="72"/>
      <c r="P1207" s="72" t="s">
        <v>11129</v>
      </c>
      <c r="Q1207" s="72" t="s">
        <v>11130</v>
      </c>
      <c r="R1207" s="72" t="s">
        <v>11131</v>
      </c>
      <c r="S1207" s="72" t="s">
        <v>11132</v>
      </c>
      <c r="T1207" s="72" t="s">
        <v>10996</v>
      </c>
      <c r="U1207" s="72" t="s">
        <v>176</v>
      </c>
      <c r="V1207" s="72" t="s">
        <v>211</v>
      </c>
      <c r="W1207">
        <v>360</v>
      </c>
      <c r="X1207">
        <v>300</v>
      </c>
      <c r="Y1207">
        <v>60</v>
      </c>
      <c r="Z1207">
        <v>50</v>
      </c>
      <c r="AA1207">
        <v>4000</v>
      </c>
      <c r="AB1207">
        <v>300</v>
      </c>
      <c r="AC1207" s="72" t="s">
        <v>191</v>
      </c>
      <c r="AD1207" s="72" t="s">
        <v>176</v>
      </c>
      <c r="AE1207" s="72" t="s">
        <v>4815</v>
      </c>
      <c r="AF1207" s="81" t="str">
        <f t="shared" si="72"/>
        <v>Nira Pump</v>
      </c>
      <c r="AG1207" s="72" t="s">
        <v>193</v>
      </c>
      <c r="AH1207" s="72" t="s">
        <v>191</v>
      </c>
      <c r="AI1207" s="72" t="s">
        <v>16432</v>
      </c>
      <c r="AL1207" t="str">
        <f t="shared" si="73"/>
        <v>Protected</v>
      </c>
      <c r="AM1207">
        <v>2019</v>
      </c>
      <c r="AN1207" s="72" t="s">
        <v>191</v>
      </c>
      <c r="AQ1207" t="str">
        <f t="shared" si="74"/>
        <v xml:space="preserve">Poor </v>
      </c>
      <c r="AR1207" s="72" t="s">
        <v>194</v>
      </c>
      <c r="AU1207" s="72" t="s">
        <v>195</v>
      </c>
      <c r="AV1207" s="72" t="s">
        <v>194</v>
      </c>
      <c r="AY1207" s="72" t="s">
        <v>191</v>
      </c>
      <c r="AZ1207">
        <v>991</v>
      </c>
      <c r="BA1207" s="72" t="s">
        <v>93</v>
      </c>
      <c r="BB1207" s="72" t="s">
        <v>194</v>
      </c>
      <c r="BD1207" s="72" t="s">
        <v>191</v>
      </c>
      <c r="BE1207" s="73">
        <v>8.27</v>
      </c>
      <c r="BF1207" s="72" t="s">
        <v>191</v>
      </c>
      <c r="BG1207" s="72" t="s">
        <v>196</v>
      </c>
      <c r="BH1207" s="72" t="s">
        <v>176</v>
      </c>
      <c r="BI1207" s="81" t="str">
        <f t="shared" si="75"/>
        <v xml:space="preserve">Turbidity </v>
      </c>
      <c r="BJ1207" s="72" t="s">
        <v>191</v>
      </c>
      <c r="BN1207">
        <v>480</v>
      </c>
      <c r="BO1207">
        <v>24</v>
      </c>
      <c r="BP1207" s="72" t="s">
        <v>194</v>
      </c>
      <c r="BR1207" s="72" t="s">
        <v>194</v>
      </c>
      <c r="BT1207">
        <v>20</v>
      </c>
      <c r="BU1207">
        <v>6</v>
      </c>
      <c r="BV1207" s="72" t="s">
        <v>194</v>
      </c>
      <c r="BW1207" s="72" t="s">
        <v>227</v>
      </c>
      <c r="BX1207" t="s">
        <v>11133</v>
      </c>
    </row>
    <row r="1208" spans="1:76" x14ac:dyDescent="0.45">
      <c r="A1208" t="s">
        <v>11134</v>
      </c>
      <c r="B1208" t="s">
        <v>176</v>
      </c>
      <c r="C1208" t="s">
        <v>216</v>
      </c>
      <c r="D1208" t="s">
        <v>11135</v>
      </c>
      <c r="E1208" t="s">
        <v>11136</v>
      </c>
      <c r="F1208" t="s">
        <v>3193</v>
      </c>
      <c r="G1208">
        <v>9</v>
      </c>
      <c r="H1208" s="72" t="s">
        <v>10833</v>
      </c>
      <c r="I1208" s="72" t="s">
        <v>182</v>
      </c>
      <c r="J1208" s="72" t="s">
        <v>183</v>
      </c>
      <c r="K1208" s="72" t="s">
        <v>825</v>
      </c>
      <c r="L1208" s="72" t="s">
        <v>10626</v>
      </c>
      <c r="M1208" s="72" t="s">
        <v>10996</v>
      </c>
      <c r="N1208" s="72"/>
      <c r="O1208" s="72"/>
      <c r="P1208" s="72" t="s">
        <v>11137</v>
      </c>
      <c r="Q1208" s="72" t="s">
        <v>11138</v>
      </c>
      <c r="R1208" s="72" t="s">
        <v>11139</v>
      </c>
      <c r="S1208" s="72" t="s">
        <v>11140</v>
      </c>
      <c r="T1208" s="72" t="s">
        <v>11141</v>
      </c>
      <c r="U1208" s="72" t="s">
        <v>190</v>
      </c>
      <c r="V1208" s="72" t="s">
        <v>176</v>
      </c>
      <c r="W1208">
        <v>360</v>
      </c>
      <c r="X1208">
        <v>300</v>
      </c>
      <c r="Y1208">
        <v>60</v>
      </c>
      <c r="Z1208">
        <v>300</v>
      </c>
      <c r="AA1208">
        <v>2000</v>
      </c>
      <c r="AB1208">
        <v>300</v>
      </c>
      <c r="AC1208" s="72" t="s">
        <v>191</v>
      </c>
      <c r="AD1208" s="72" t="s">
        <v>192</v>
      </c>
      <c r="AE1208" s="72" t="s">
        <v>176</v>
      </c>
      <c r="AF1208" s="81" t="str">
        <f t="shared" si="72"/>
        <v>Afridev Handpump</v>
      </c>
      <c r="AG1208" s="72" t="s">
        <v>193</v>
      </c>
      <c r="AH1208" s="72" t="s">
        <v>191</v>
      </c>
      <c r="AI1208" s="72" t="s">
        <v>16432</v>
      </c>
      <c r="AL1208" t="str">
        <f t="shared" si="73"/>
        <v>Protected</v>
      </c>
      <c r="AM1208">
        <v>2017</v>
      </c>
      <c r="AN1208" s="72" t="s">
        <v>191</v>
      </c>
      <c r="AQ1208" t="str">
        <f t="shared" si="74"/>
        <v xml:space="preserve">Poor </v>
      </c>
      <c r="AR1208" s="72" t="s">
        <v>191</v>
      </c>
      <c r="AS1208">
        <v>6</v>
      </c>
      <c r="AT1208">
        <v>30</v>
      </c>
      <c r="AU1208" s="72" t="s">
        <v>195</v>
      </c>
      <c r="AV1208" s="72" t="s">
        <v>194</v>
      </c>
      <c r="AY1208" s="72" t="s">
        <v>191</v>
      </c>
      <c r="AZ1208">
        <v>992</v>
      </c>
      <c r="BA1208" s="72" t="s">
        <v>93</v>
      </c>
      <c r="BB1208" s="72" t="s">
        <v>194</v>
      </c>
      <c r="BD1208" s="72" t="s">
        <v>191</v>
      </c>
      <c r="BE1208" s="73">
        <v>0.16</v>
      </c>
      <c r="BF1208" s="72" t="s">
        <v>191</v>
      </c>
      <c r="BG1208" s="72" t="s">
        <v>196</v>
      </c>
      <c r="BH1208" s="72" t="s">
        <v>176</v>
      </c>
      <c r="BI1208" s="81" t="str">
        <f t="shared" si="75"/>
        <v xml:space="preserve">Turbidity </v>
      </c>
      <c r="BJ1208" s="72" t="s">
        <v>191</v>
      </c>
      <c r="BN1208">
        <v>182</v>
      </c>
      <c r="BO1208">
        <v>24</v>
      </c>
      <c r="BP1208" s="72" t="s">
        <v>194</v>
      </c>
      <c r="BR1208" s="72" t="s">
        <v>194</v>
      </c>
      <c r="BT1208">
        <v>20</v>
      </c>
      <c r="BU1208">
        <v>6</v>
      </c>
      <c r="BV1208" s="72" t="s">
        <v>191</v>
      </c>
      <c r="BW1208" s="72" t="s">
        <v>227</v>
      </c>
      <c r="BX1208" t="s">
        <v>11142</v>
      </c>
    </row>
    <row r="1209" spans="1:76" x14ac:dyDescent="0.45">
      <c r="A1209" t="s">
        <v>11143</v>
      </c>
      <c r="B1209" t="s">
        <v>176</v>
      </c>
      <c r="C1209" t="s">
        <v>600</v>
      </c>
      <c r="D1209" t="s">
        <v>11144</v>
      </c>
      <c r="E1209" t="s">
        <v>11145</v>
      </c>
      <c r="F1209" t="s">
        <v>4981</v>
      </c>
      <c r="G1209">
        <v>9</v>
      </c>
      <c r="H1209" s="72" t="s">
        <v>10833</v>
      </c>
      <c r="I1209" s="72" t="s">
        <v>182</v>
      </c>
      <c r="J1209" s="72" t="s">
        <v>183</v>
      </c>
      <c r="K1209" s="72" t="s">
        <v>10598</v>
      </c>
      <c r="L1209" s="72" t="s">
        <v>10851</v>
      </c>
      <c r="M1209" s="72" t="s">
        <v>11080</v>
      </c>
      <c r="N1209" s="72"/>
      <c r="O1209" s="72"/>
      <c r="P1209" s="72" t="s">
        <v>11146</v>
      </c>
      <c r="Q1209" s="72" t="s">
        <v>11147</v>
      </c>
      <c r="R1209" s="72" t="s">
        <v>5967</v>
      </c>
      <c r="S1209" s="72" t="s">
        <v>11148</v>
      </c>
      <c r="T1209" s="72" t="s">
        <v>11149</v>
      </c>
      <c r="U1209" s="72" t="s">
        <v>251</v>
      </c>
      <c r="V1209" s="72" t="s">
        <v>176</v>
      </c>
      <c r="W1209">
        <v>115</v>
      </c>
      <c r="X1209">
        <v>115</v>
      </c>
      <c r="Y1209">
        <v>0</v>
      </c>
      <c r="Z1209">
        <v>34</v>
      </c>
      <c r="AA1209">
        <v>115</v>
      </c>
      <c r="AB1209">
        <v>575</v>
      </c>
      <c r="AC1209" s="72" t="s">
        <v>191</v>
      </c>
      <c r="AD1209" s="72" t="s">
        <v>192</v>
      </c>
      <c r="AE1209" s="72" t="s">
        <v>176</v>
      </c>
      <c r="AF1209" s="81" t="str">
        <f t="shared" si="72"/>
        <v>Afridev Handpump</v>
      </c>
      <c r="AG1209" s="72" t="s">
        <v>193</v>
      </c>
      <c r="AH1209" s="72" t="s">
        <v>191</v>
      </c>
      <c r="AI1209" s="72" t="s">
        <v>16432</v>
      </c>
      <c r="AL1209" t="str">
        <f t="shared" si="73"/>
        <v>Protected</v>
      </c>
      <c r="AM1209">
        <v>1999</v>
      </c>
      <c r="AN1209" s="72" t="s">
        <v>191</v>
      </c>
      <c r="AQ1209" t="str">
        <f t="shared" si="74"/>
        <v xml:space="preserve">Normal </v>
      </c>
      <c r="AR1209" s="72" t="s">
        <v>191</v>
      </c>
      <c r="AS1209">
        <v>1</v>
      </c>
      <c r="AT1209">
        <v>30</v>
      </c>
      <c r="AU1209" s="72" t="s">
        <v>195</v>
      </c>
      <c r="AV1209" s="72" t="s">
        <v>194</v>
      </c>
      <c r="AY1209" s="72" t="s">
        <v>191</v>
      </c>
      <c r="AZ1209">
        <v>1351</v>
      </c>
      <c r="BA1209" s="72" t="s">
        <v>93</v>
      </c>
      <c r="BB1209" s="72" t="s">
        <v>194</v>
      </c>
      <c r="BD1209" s="72" t="s">
        <v>191</v>
      </c>
      <c r="BE1209" s="73">
        <v>0.22</v>
      </c>
      <c r="BF1209" s="72" t="s">
        <v>191</v>
      </c>
      <c r="BG1209" s="72" t="s">
        <v>196</v>
      </c>
      <c r="BH1209" s="72" t="s">
        <v>176</v>
      </c>
      <c r="BI1209" s="81" t="str">
        <f t="shared" si="75"/>
        <v xml:space="preserve">Turbidity </v>
      </c>
      <c r="BJ1209" s="72" t="s">
        <v>191</v>
      </c>
      <c r="BN1209">
        <v>89</v>
      </c>
      <c r="BO1209">
        <v>8</v>
      </c>
      <c r="BP1209" s="72" t="s">
        <v>194</v>
      </c>
      <c r="BR1209" s="72" t="s">
        <v>194</v>
      </c>
      <c r="BT1209">
        <v>20</v>
      </c>
      <c r="BU1209">
        <v>6</v>
      </c>
      <c r="BV1209" s="72" t="s">
        <v>191</v>
      </c>
      <c r="BW1209" s="72" t="s">
        <v>197</v>
      </c>
      <c r="BX1209" t="s">
        <v>11150</v>
      </c>
    </row>
    <row r="1210" spans="1:76" x14ac:dyDescent="0.45">
      <c r="A1210" t="s">
        <v>11151</v>
      </c>
      <c r="B1210" t="s">
        <v>176</v>
      </c>
      <c r="C1210" t="s">
        <v>663</v>
      </c>
      <c r="D1210" t="s">
        <v>11152</v>
      </c>
      <c r="E1210" t="s">
        <v>11153</v>
      </c>
      <c r="F1210" t="s">
        <v>11154</v>
      </c>
      <c r="G1210">
        <v>9</v>
      </c>
      <c r="H1210" s="72" t="s">
        <v>10833</v>
      </c>
      <c r="I1210" s="72" t="s">
        <v>182</v>
      </c>
      <c r="J1210" s="72" t="s">
        <v>183</v>
      </c>
      <c r="K1210" s="72" t="s">
        <v>10598</v>
      </c>
      <c r="L1210" s="72" t="s">
        <v>10599</v>
      </c>
      <c r="M1210" s="72" t="s">
        <v>10996</v>
      </c>
      <c r="N1210" s="72"/>
      <c r="O1210" s="72"/>
      <c r="P1210" s="72" t="s">
        <v>11155</v>
      </c>
      <c r="Q1210" s="72" t="s">
        <v>11156</v>
      </c>
      <c r="R1210" s="72" t="s">
        <v>7017</v>
      </c>
      <c r="S1210" s="72" t="s">
        <v>11157</v>
      </c>
      <c r="T1210" s="72" t="s">
        <v>9900</v>
      </c>
      <c r="U1210" s="72" t="s">
        <v>251</v>
      </c>
      <c r="V1210" s="72" t="s">
        <v>176</v>
      </c>
      <c r="W1210">
        <v>280</v>
      </c>
      <c r="X1210">
        <v>280</v>
      </c>
      <c r="Y1210">
        <v>0</v>
      </c>
      <c r="Z1210">
        <v>280</v>
      </c>
      <c r="AA1210">
        <v>280</v>
      </c>
      <c r="AB1210">
        <v>0</v>
      </c>
      <c r="AC1210" s="72" t="s">
        <v>191</v>
      </c>
      <c r="AD1210" s="72" t="s">
        <v>192</v>
      </c>
      <c r="AE1210" s="72" t="s">
        <v>176</v>
      </c>
      <c r="AF1210" s="81" t="str">
        <f t="shared" si="72"/>
        <v>Afridev Handpump</v>
      </c>
      <c r="AG1210" s="72" t="s">
        <v>193</v>
      </c>
      <c r="AH1210" s="72" t="s">
        <v>191</v>
      </c>
      <c r="AI1210" s="72" t="s">
        <v>16432</v>
      </c>
      <c r="AL1210" t="str">
        <f t="shared" si="73"/>
        <v>Protected</v>
      </c>
      <c r="AM1210">
        <v>2006</v>
      </c>
      <c r="AN1210" s="72" t="s">
        <v>191</v>
      </c>
      <c r="AQ1210" t="str">
        <f t="shared" si="74"/>
        <v xml:space="preserve">Normal </v>
      </c>
      <c r="AR1210" s="72" t="s">
        <v>191</v>
      </c>
      <c r="AS1210">
        <v>3</v>
      </c>
      <c r="AT1210">
        <v>7</v>
      </c>
      <c r="AU1210" s="72" t="s">
        <v>195</v>
      </c>
      <c r="AV1210" s="72" t="s">
        <v>194</v>
      </c>
      <c r="AY1210" s="72" t="s">
        <v>191</v>
      </c>
      <c r="AZ1210">
        <v>259</v>
      </c>
      <c r="BA1210" s="72" t="s">
        <v>93</v>
      </c>
      <c r="BB1210" s="72" t="s">
        <v>194</v>
      </c>
      <c r="BD1210" s="72" t="s">
        <v>191</v>
      </c>
      <c r="BE1210" s="73">
        <v>0.08</v>
      </c>
      <c r="BF1210" s="72" t="s">
        <v>191</v>
      </c>
      <c r="BG1210" s="72" t="s">
        <v>196</v>
      </c>
      <c r="BH1210" s="72" t="s">
        <v>176</v>
      </c>
      <c r="BI1210" s="81" t="str">
        <f t="shared" si="75"/>
        <v xml:space="preserve">Turbidity </v>
      </c>
      <c r="BJ1210" s="72" t="s">
        <v>191</v>
      </c>
      <c r="BN1210">
        <v>62</v>
      </c>
      <c r="BO1210">
        <v>24</v>
      </c>
      <c r="BP1210" s="72" t="s">
        <v>194</v>
      </c>
      <c r="BR1210" s="72" t="s">
        <v>194</v>
      </c>
      <c r="BT1210">
        <v>20</v>
      </c>
      <c r="BU1210">
        <v>4</v>
      </c>
      <c r="BV1210" s="72" t="s">
        <v>191</v>
      </c>
      <c r="BW1210" s="72" t="s">
        <v>197</v>
      </c>
      <c r="BX1210" t="s">
        <v>11158</v>
      </c>
    </row>
    <row r="1211" spans="1:76" x14ac:dyDescent="0.45">
      <c r="A1211" t="s">
        <v>11159</v>
      </c>
      <c r="B1211" t="s">
        <v>176</v>
      </c>
      <c r="C1211" t="s">
        <v>216</v>
      </c>
      <c r="D1211" t="s">
        <v>11160</v>
      </c>
      <c r="E1211" t="s">
        <v>11161</v>
      </c>
      <c r="F1211" t="s">
        <v>2313</v>
      </c>
      <c r="G1211">
        <v>9</v>
      </c>
      <c r="H1211" s="72" t="s">
        <v>10833</v>
      </c>
      <c r="I1211" s="72" t="s">
        <v>182</v>
      </c>
      <c r="J1211" s="72" t="s">
        <v>183</v>
      </c>
      <c r="K1211" s="72" t="s">
        <v>825</v>
      </c>
      <c r="L1211" s="72" t="s">
        <v>10626</v>
      </c>
      <c r="M1211" s="72" t="s">
        <v>10996</v>
      </c>
      <c r="N1211" s="72"/>
      <c r="O1211" s="72"/>
      <c r="P1211" s="72" t="s">
        <v>11162</v>
      </c>
      <c r="Q1211" s="72" t="s">
        <v>11163</v>
      </c>
      <c r="R1211" s="72" t="s">
        <v>11139</v>
      </c>
      <c r="S1211" s="72" t="s">
        <v>11164</v>
      </c>
      <c r="T1211" s="72" t="s">
        <v>11165</v>
      </c>
      <c r="U1211" s="72" t="s">
        <v>251</v>
      </c>
      <c r="V1211" s="72" t="s">
        <v>176</v>
      </c>
      <c r="W1211">
        <v>360</v>
      </c>
      <c r="X1211">
        <v>300</v>
      </c>
      <c r="Y1211">
        <v>60</v>
      </c>
      <c r="Z1211">
        <v>1500</v>
      </c>
      <c r="AA1211">
        <v>2000</v>
      </c>
      <c r="AB1211">
        <v>300</v>
      </c>
      <c r="AC1211" s="72" t="s">
        <v>191</v>
      </c>
      <c r="AD1211" s="72" t="s">
        <v>192</v>
      </c>
      <c r="AE1211" s="72" t="s">
        <v>176</v>
      </c>
      <c r="AF1211" s="81" t="str">
        <f t="shared" si="72"/>
        <v>Afridev Handpump</v>
      </c>
      <c r="AG1211" s="72" t="s">
        <v>193</v>
      </c>
      <c r="AH1211" s="72" t="s">
        <v>191</v>
      </c>
      <c r="AI1211" s="72" t="s">
        <v>16432</v>
      </c>
      <c r="AL1211" t="str">
        <f t="shared" si="73"/>
        <v>Protected</v>
      </c>
      <c r="AM1211">
        <v>1995</v>
      </c>
      <c r="AN1211" s="72" t="s">
        <v>191</v>
      </c>
      <c r="AQ1211" t="str">
        <f t="shared" si="74"/>
        <v xml:space="preserve">Poor </v>
      </c>
      <c r="AR1211" s="72" t="s">
        <v>191</v>
      </c>
      <c r="AS1211">
        <v>3</v>
      </c>
      <c r="AT1211">
        <v>7</v>
      </c>
      <c r="AU1211" s="72" t="s">
        <v>195</v>
      </c>
      <c r="AV1211" s="72" t="s">
        <v>194</v>
      </c>
      <c r="AY1211" s="72" t="s">
        <v>191</v>
      </c>
      <c r="AZ1211">
        <v>993</v>
      </c>
      <c r="BA1211" s="72" t="s">
        <v>93</v>
      </c>
      <c r="BB1211" s="72" t="s">
        <v>194</v>
      </c>
      <c r="BD1211" s="72" t="s">
        <v>191</v>
      </c>
      <c r="BE1211" s="73">
        <v>0.14000000000000001</v>
      </c>
      <c r="BF1211" s="72" t="s">
        <v>191</v>
      </c>
      <c r="BG1211" s="72" t="s">
        <v>196</v>
      </c>
      <c r="BH1211" s="72" t="s">
        <v>176</v>
      </c>
      <c r="BI1211" s="81" t="str">
        <f t="shared" si="75"/>
        <v xml:space="preserve">Turbidity </v>
      </c>
      <c r="BJ1211" s="72" t="s">
        <v>191</v>
      </c>
      <c r="BN1211">
        <v>180</v>
      </c>
      <c r="BO1211">
        <v>24</v>
      </c>
      <c r="BP1211" s="72" t="s">
        <v>194</v>
      </c>
      <c r="BR1211" s="72" t="s">
        <v>194</v>
      </c>
      <c r="BT1211">
        <v>20</v>
      </c>
      <c r="BU1211">
        <v>7</v>
      </c>
      <c r="BV1211" s="72" t="s">
        <v>191</v>
      </c>
      <c r="BW1211" s="72" t="s">
        <v>227</v>
      </c>
      <c r="BX1211" t="s">
        <v>11166</v>
      </c>
    </row>
    <row r="1212" spans="1:76" x14ac:dyDescent="0.45">
      <c r="A1212" t="s">
        <v>11167</v>
      </c>
      <c r="B1212" t="s">
        <v>176</v>
      </c>
      <c r="C1212" t="s">
        <v>600</v>
      </c>
      <c r="D1212" t="s">
        <v>11168</v>
      </c>
      <c r="E1212" t="s">
        <v>11169</v>
      </c>
      <c r="F1212" t="s">
        <v>1774</v>
      </c>
      <c r="G1212">
        <v>9</v>
      </c>
      <c r="H1212" s="72" t="s">
        <v>10833</v>
      </c>
      <c r="I1212" s="72" t="s">
        <v>182</v>
      </c>
      <c r="J1212" s="72" t="s">
        <v>183</v>
      </c>
      <c r="K1212" s="72" t="s">
        <v>10598</v>
      </c>
      <c r="L1212" s="72" t="s">
        <v>10851</v>
      </c>
      <c r="M1212" s="72" t="s">
        <v>11080</v>
      </c>
      <c r="N1212" s="72"/>
      <c r="O1212" s="72"/>
      <c r="P1212" s="72" t="s">
        <v>11170</v>
      </c>
      <c r="Q1212" s="72" t="s">
        <v>11171</v>
      </c>
      <c r="R1212" s="72" t="s">
        <v>8922</v>
      </c>
      <c r="S1212" s="72" t="s">
        <v>11172</v>
      </c>
      <c r="T1212" s="72" t="s">
        <v>11173</v>
      </c>
      <c r="U1212" s="72" t="s">
        <v>190</v>
      </c>
      <c r="V1212" s="72" t="s">
        <v>176</v>
      </c>
      <c r="W1212">
        <v>115</v>
      </c>
      <c r="X1212">
        <v>115</v>
      </c>
      <c r="Y1212">
        <v>0</v>
      </c>
      <c r="Z1212">
        <v>50</v>
      </c>
      <c r="AA1212">
        <v>575</v>
      </c>
      <c r="AB1212">
        <v>0</v>
      </c>
      <c r="AC1212" s="72" t="s">
        <v>191</v>
      </c>
      <c r="AD1212" s="72" t="s">
        <v>192</v>
      </c>
      <c r="AE1212" s="72" t="s">
        <v>176</v>
      </c>
      <c r="AF1212" s="81" t="str">
        <f t="shared" si="72"/>
        <v>Afridev Handpump</v>
      </c>
      <c r="AG1212" s="72" t="s">
        <v>193</v>
      </c>
      <c r="AH1212" s="72" t="s">
        <v>191</v>
      </c>
      <c r="AI1212" s="72" t="s">
        <v>16432</v>
      </c>
      <c r="AL1212" t="str">
        <f t="shared" si="73"/>
        <v>Protected</v>
      </c>
      <c r="AM1212">
        <v>2019</v>
      </c>
      <c r="AN1212" s="72" t="s">
        <v>191</v>
      </c>
      <c r="AQ1212" t="str">
        <f t="shared" si="74"/>
        <v xml:space="preserve">Normal </v>
      </c>
      <c r="AR1212" s="72" t="s">
        <v>194</v>
      </c>
      <c r="AU1212" s="72" t="s">
        <v>195</v>
      </c>
      <c r="AV1212" s="72" t="s">
        <v>194</v>
      </c>
      <c r="AY1212" s="72" t="s">
        <v>191</v>
      </c>
      <c r="AZ1212">
        <v>1352</v>
      </c>
      <c r="BA1212" s="72" t="s">
        <v>93</v>
      </c>
      <c r="BB1212" s="72" t="s">
        <v>194</v>
      </c>
      <c r="BD1212" s="72" t="s">
        <v>194</v>
      </c>
      <c r="BF1212" s="72" t="s">
        <v>191</v>
      </c>
      <c r="BG1212" s="72" t="s">
        <v>196</v>
      </c>
      <c r="BH1212" s="72" t="s">
        <v>176</v>
      </c>
      <c r="BI1212" s="81" t="str">
        <f t="shared" si="75"/>
        <v xml:space="preserve">Turbidity </v>
      </c>
      <c r="BJ1212" s="72" t="s">
        <v>191</v>
      </c>
      <c r="BN1212">
        <v>65</v>
      </c>
      <c r="BO1212">
        <v>24</v>
      </c>
      <c r="BP1212" s="72" t="s">
        <v>194</v>
      </c>
      <c r="BR1212" s="72" t="s">
        <v>194</v>
      </c>
      <c r="BT1212">
        <v>20</v>
      </c>
      <c r="BU1212">
        <v>5</v>
      </c>
      <c r="BV1212" s="72" t="s">
        <v>191</v>
      </c>
      <c r="BW1212" s="72" t="s">
        <v>197</v>
      </c>
      <c r="BX1212" t="s">
        <v>11174</v>
      </c>
    </row>
    <row r="1213" spans="1:76" x14ac:dyDescent="0.45">
      <c r="A1213" t="s">
        <v>11175</v>
      </c>
      <c r="B1213" t="s">
        <v>176</v>
      </c>
      <c r="C1213" t="s">
        <v>216</v>
      </c>
      <c r="D1213" t="s">
        <v>11176</v>
      </c>
      <c r="E1213" t="s">
        <v>11177</v>
      </c>
      <c r="F1213" t="s">
        <v>10134</v>
      </c>
      <c r="G1213">
        <v>9</v>
      </c>
      <c r="H1213" s="72" t="s">
        <v>10833</v>
      </c>
      <c r="I1213" s="72" t="s">
        <v>182</v>
      </c>
      <c r="J1213" s="72" t="s">
        <v>183</v>
      </c>
      <c r="K1213" s="72" t="s">
        <v>825</v>
      </c>
      <c r="L1213" s="72" t="s">
        <v>10626</v>
      </c>
      <c r="M1213" s="72" t="s">
        <v>10996</v>
      </c>
      <c r="N1213" s="72"/>
      <c r="O1213" s="72"/>
      <c r="P1213" s="72" t="s">
        <v>11178</v>
      </c>
      <c r="Q1213" s="72" t="s">
        <v>11179</v>
      </c>
      <c r="R1213" s="72" t="s">
        <v>11131</v>
      </c>
      <c r="S1213" s="72" t="s">
        <v>11180</v>
      </c>
      <c r="T1213" s="72" t="s">
        <v>11181</v>
      </c>
      <c r="U1213" s="72" t="s">
        <v>922</v>
      </c>
      <c r="V1213" s="72" t="s">
        <v>176</v>
      </c>
      <c r="W1213">
        <v>360</v>
      </c>
      <c r="X1213">
        <v>300</v>
      </c>
      <c r="Y1213">
        <v>60</v>
      </c>
      <c r="Z1213">
        <v>300</v>
      </c>
      <c r="AA1213">
        <v>2000</v>
      </c>
      <c r="AB1213">
        <v>300</v>
      </c>
      <c r="AC1213" s="72" t="s">
        <v>194</v>
      </c>
      <c r="AF1213" s="81" t="str">
        <f t="shared" si="72"/>
        <v/>
      </c>
      <c r="AJ1213" s="72" t="s">
        <v>867</v>
      </c>
      <c r="AK1213" s="72" t="s">
        <v>176</v>
      </c>
      <c r="AL1213" t="str">
        <f t="shared" si="73"/>
        <v>Unprotected well</v>
      </c>
      <c r="AQ1213" t="str">
        <f t="shared" si="74"/>
        <v xml:space="preserve"> </v>
      </c>
      <c r="BE1213"/>
      <c r="BI1213" s="81" t="str">
        <f t="shared" si="75"/>
        <v xml:space="preserve"> </v>
      </c>
      <c r="BX1213" t="s">
        <v>11182</v>
      </c>
    </row>
    <row r="1214" spans="1:76" x14ac:dyDescent="0.45">
      <c r="A1214" t="s">
        <v>11183</v>
      </c>
      <c r="B1214" t="s">
        <v>176</v>
      </c>
      <c r="C1214" t="s">
        <v>663</v>
      </c>
      <c r="D1214" t="s">
        <v>11184</v>
      </c>
      <c r="E1214" t="s">
        <v>11185</v>
      </c>
      <c r="F1214" t="s">
        <v>11186</v>
      </c>
      <c r="G1214">
        <v>9</v>
      </c>
      <c r="H1214" s="72" t="s">
        <v>10878</v>
      </c>
      <c r="I1214" s="72" t="s">
        <v>182</v>
      </c>
      <c r="J1214" s="72" t="s">
        <v>183</v>
      </c>
      <c r="K1214" s="72" t="s">
        <v>10598</v>
      </c>
      <c r="L1214" s="72" t="s">
        <v>10599</v>
      </c>
      <c r="M1214" s="72" t="s">
        <v>10996</v>
      </c>
      <c r="N1214" s="72"/>
      <c r="O1214" s="72"/>
      <c r="P1214" s="72" t="s">
        <v>11187</v>
      </c>
      <c r="Q1214" s="72" t="s">
        <v>11188</v>
      </c>
      <c r="R1214" s="72" t="s">
        <v>11189</v>
      </c>
      <c r="S1214" s="72" t="s">
        <v>11190</v>
      </c>
      <c r="T1214" s="72" t="s">
        <v>11191</v>
      </c>
      <c r="U1214" s="72" t="s">
        <v>478</v>
      </c>
      <c r="V1214" s="72" t="s">
        <v>176</v>
      </c>
      <c r="W1214">
        <v>270</v>
      </c>
      <c r="X1214">
        <v>270</v>
      </c>
      <c r="Y1214">
        <v>0</v>
      </c>
      <c r="Z1214">
        <v>225</v>
      </c>
      <c r="AA1214">
        <v>225</v>
      </c>
      <c r="AB1214">
        <v>0</v>
      </c>
      <c r="AC1214" s="72" t="s">
        <v>191</v>
      </c>
      <c r="AD1214" s="72" t="s">
        <v>192</v>
      </c>
      <c r="AE1214" s="72" t="s">
        <v>176</v>
      </c>
      <c r="AF1214" s="81" t="str">
        <f t="shared" si="72"/>
        <v>Afridev Handpump</v>
      </c>
      <c r="AG1214" s="72" t="s">
        <v>193</v>
      </c>
      <c r="AH1214" s="72" t="s">
        <v>191</v>
      </c>
      <c r="AI1214" s="72" t="s">
        <v>16432</v>
      </c>
      <c r="AL1214" t="str">
        <f t="shared" si="73"/>
        <v>Protected</v>
      </c>
      <c r="AM1214">
        <v>2018</v>
      </c>
      <c r="AN1214" s="72" t="s">
        <v>191</v>
      </c>
      <c r="AQ1214" t="str">
        <f t="shared" si="74"/>
        <v xml:space="preserve">Normal </v>
      </c>
      <c r="AR1214" s="72" t="s">
        <v>194</v>
      </c>
      <c r="AU1214" s="72" t="s">
        <v>195</v>
      </c>
      <c r="AV1214" s="72" t="s">
        <v>194</v>
      </c>
      <c r="AY1214" s="72" t="s">
        <v>191</v>
      </c>
      <c r="AZ1214">
        <v>365</v>
      </c>
      <c r="BA1214" s="72" t="s">
        <v>93</v>
      </c>
      <c r="BB1214" s="72" t="s">
        <v>194</v>
      </c>
      <c r="BD1214" s="72" t="s">
        <v>191</v>
      </c>
      <c r="BE1214" s="73">
        <v>7.0000000000000007E-2</v>
      </c>
      <c r="BF1214" s="72" t="s">
        <v>191</v>
      </c>
      <c r="BG1214" s="72" t="s">
        <v>196</v>
      </c>
      <c r="BH1214" s="72" t="s">
        <v>176</v>
      </c>
      <c r="BI1214" s="81" t="str">
        <f t="shared" si="75"/>
        <v xml:space="preserve">Turbidity </v>
      </c>
      <c r="BJ1214" s="72" t="s">
        <v>191</v>
      </c>
      <c r="BN1214">
        <v>56</v>
      </c>
      <c r="BO1214">
        <v>24</v>
      </c>
      <c r="BP1214" s="72" t="s">
        <v>194</v>
      </c>
      <c r="BR1214" s="72" t="s">
        <v>194</v>
      </c>
      <c r="BT1214">
        <v>20</v>
      </c>
      <c r="BU1214">
        <v>4</v>
      </c>
      <c r="BV1214" s="72" t="s">
        <v>191</v>
      </c>
      <c r="BW1214" s="72" t="s">
        <v>197</v>
      </c>
      <c r="BX1214" t="s">
        <v>11192</v>
      </c>
    </row>
    <row r="1215" spans="1:76" x14ac:dyDescent="0.45">
      <c r="A1215" t="s">
        <v>11193</v>
      </c>
      <c r="B1215" t="s">
        <v>176</v>
      </c>
      <c r="C1215" t="s">
        <v>943</v>
      </c>
      <c r="D1215" t="s">
        <v>11194</v>
      </c>
      <c r="E1215" t="s">
        <v>11195</v>
      </c>
      <c r="F1215" t="s">
        <v>4606</v>
      </c>
      <c r="G1215">
        <v>9</v>
      </c>
      <c r="H1215" s="72" t="s">
        <v>10878</v>
      </c>
      <c r="I1215" s="72" t="s">
        <v>182</v>
      </c>
      <c r="J1215" s="72" t="s">
        <v>183</v>
      </c>
      <c r="K1215" s="72" t="s">
        <v>10598</v>
      </c>
      <c r="L1215" s="72" t="s">
        <v>10599</v>
      </c>
      <c r="M1215" s="72" t="s">
        <v>10996</v>
      </c>
      <c r="N1215" s="72"/>
      <c r="O1215" s="72"/>
      <c r="P1215" s="72" t="s">
        <v>11196</v>
      </c>
      <c r="Q1215" s="72" t="s">
        <v>11197</v>
      </c>
      <c r="R1215" s="72" t="s">
        <v>5230</v>
      </c>
      <c r="S1215" s="72" t="s">
        <v>11198</v>
      </c>
      <c r="T1215" s="72" t="s">
        <v>10996</v>
      </c>
      <c r="U1215" s="72" t="s">
        <v>745</v>
      </c>
      <c r="V1215" s="72" t="s">
        <v>176</v>
      </c>
      <c r="W1215">
        <v>270</v>
      </c>
      <c r="X1215">
        <v>270</v>
      </c>
      <c r="Y1215">
        <v>0</v>
      </c>
      <c r="Z1215">
        <v>225</v>
      </c>
      <c r="AA1215">
        <v>225</v>
      </c>
      <c r="AB1215">
        <v>0</v>
      </c>
      <c r="AC1215" s="72" t="s">
        <v>191</v>
      </c>
      <c r="AD1215" s="72" t="s">
        <v>192</v>
      </c>
      <c r="AE1215" s="72" t="s">
        <v>176</v>
      </c>
      <c r="AF1215" s="81" t="str">
        <f t="shared" si="72"/>
        <v>Afridev Handpump</v>
      </c>
      <c r="AG1215" s="72" t="s">
        <v>193</v>
      </c>
      <c r="AH1215" s="72" t="s">
        <v>191</v>
      </c>
      <c r="AI1215" s="72" t="s">
        <v>16432</v>
      </c>
      <c r="AL1215" t="str">
        <f t="shared" si="73"/>
        <v>Protected</v>
      </c>
      <c r="AM1215">
        <v>2007</v>
      </c>
      <c r="AN1215" s="72" t="s">
        <v>191</v>
      </c>
      <c r="AQ1215" t="str">
        <f t="shared" si="74"/>
        <v xml:space="preserve">Normal </v>
      </c>
      <c r="AR1215" s="72" t="s">
        <v>191</v>
      </c>
      <c r="AS1215">
        <v>3</v>
      </c>
      <c r="AT1215">
        <v>2</v>
      </c>
      <c r="AU1215" s="72" t="s">
        <v>195</v>
      </c>
      <c r="AV1215" s="72" t="s">
        <v>194</v>
      </c>
      <c r="AY1215" s="72" t="s">
        <v>191</v>
      </c>
      <c r="AZ1215">
        <v>152</v>
      </c>
      <c r="BA1215" s="72" t="s">
        <v>93</v>
      </c>
      <c r="BB1215" s="72" t="s">
        <v>194</v>
      </c>
      <c r="BD1215" s="72" t="s">
        <v>191</v>
      </c>
      <c r="BE1215" s="73">
        <v>0.22</v>
      </c>
      <c r="BF1215" s="72" t="s">
        <v>191</v>
      </c>
      <c r="BG1215" s="72" t="s">
        <v>196</v>
      </c>
      <c r="BH1215" s="72" t="s">
        <v>176</v>
      </c>
      <c r="BI1215" s="81" t="str">
        <f t="shared" si="75"/>
        <v xml:space="preserve">Turbidity </v>
      </c>
      <c r="BJ1215" s="72" t="s">
        <v>191</v>
      </c>
      <c r="BN1215">
        <v>65</v>
      </c>
      <c r="BO1215">
        <v>24</v>
      </c>
      <c r="BP1215" s="72" t="s">
        <v>194</v>
      </c>
      <c r="BR1215" s="72" t="s">
        <v>194</v>
      </c>
      <c r="BT1215">
        <v>20</v>
      </c>
      <c r="BU1215">
        <v>6</v>
      </c>
      <c r="BV1215" s="72" t="s">
        <v>191</v>
      </c>
      <c r="BW1215" s="72" t="s">
        <v>197</v>
      </c>
      <c r="BX1215" t="s">
        <v>11199</v>
      </c>
    </row>
    <row r="1216" spans="1:76" x14ac:dyDescent="0.45">
      <c r="A1216" t="s">
        <v>11200</v>
      </c>
      <c r="B1216" t="s">
        <v>176</v>
      </c>
      <c r="C1216" t="s">
        <v>943</v>
      </c>
      <c r="D1216" t="s">
        <v>11201</v>
      </c>
      <c r="E1216" t="s">
        <v>11202</v>
      </c>
      <c r="F1216" t="s">
        <v>11203</v>
      </c>
      <c r="G1216">
        <v>9</v>
      </c>
      <c r="H1216" s="72" t="s">
        <v>10878</v>
      </c>
      <c r="I1216" s="72" t="s">
        <v>182</v>
      </c>
      <c r="J1216" s="72" t="s">
        <v>183</v>
      </c>
      <c r="K1216" s="72" t="s">
        <v>10598</v>
      </c>
      <c r="L1216" s="72" t="s">
        <v>10599</v>
      </c>
      <c r="M1216" s="72" t="s">
        <v>10753</v>
      </c>
      <c r="N1216" s="72"/>
      <c r="O1216" s="72"/>
      <c r="P1216" s="72" t="s">
        <v>11204</v>
      </c>
      <c r="Q1216" s="72" t="s">
        <v>11205</v>
      </c>
      <c r="R1216" s="72" t="s">
        <v>8367</v>
      </c>
      <c r="S1216" s="72" t="s">
        <v>11206</v>
      </c>
      <c r="T1216" s="72" t="s">
        <v>10996</v>
      </c>
      <c r="U1216" s="72" t="s">
        <v>226</v>
      </c>
      <c r="V1216" s="72" t="s">
        <v>176</v>
      </c>
      <c r="W1216">
        <v>270</v>
      </c>
      <c r="X1216">
        <v>270</v>
      </c>
      <c r="Y1216">
        <v>0</v>
      </c>
      <c r="Z1216">
        <v>225</v>
      </c>
      <c r="AA1216">
        <v>225</v>
      </c>
      <c r="AB1216">
        <v>0</v>
      </c>
      <c r="AC1216" s="72" t="s">
        <v>191</v>
      </c>
      <c r="AD1216" s="72" t="s">
        <v>192</v>
      </c>
      <c r="AE1216" s="72" t="s">
        <v>176</v>
      </c>
      <c r="AF1216" s="81" t="str">
        <f t="shared" si="72"/>
        <v>Afridev Handpump</v>
      </c>
      <c r="AG1216" s="72" t="s">
        <v>193</v>
      </c>
      <c r="AH1216" s="72" t="s">
        <v>191</v>
      </c>
      <c r="AI1216" s="72" t="s">
        <v>16432</v>
      </c>
      <c r="AL1216" t="str">
        <f t="shared" si="73"/>
        <v>Protected</v>
      </c>
      <c r="AM1216">
        <v>2015</v>
      </c>
      <c r="AN1216" s="72" t="s">
        <v>191</v>
      </c>
      <c r="AQ1216" t="str">
        <f t="shared" si="74"/>
        <v xml:space="preserve">Normal </v>
      </c>
      <c r="AR1216" s="72" t="s">
        <v>191</v>
      </c>
      <c r="AS1216">
        <v>2</v>
      </c>
      <c r="AT1216">
        <v>2</v>
      </c>
      <c r="AU1216" s="72" t="s">
        <v>195</v>
      </c>
      <c r="AV1216" s="72" t="s">
        <v>194</v>
      </c>
      <c r="AY1216" s="72" t="s">
        <v>191</v>
      </c>
      <c r="AZ1216">
        <v>153</v>
      </c>
      <c r="BA1216" s="72" t="s">
        <v>93</v>
      </c>
      <c r="BB1216" s="72" t="s">
        <v>194</v>
      </c>
      <c r="BD1216" s="72" t="s">
        <v>191</v>
      </c>
      <c r="BE1216" s="73">
        <v>0.23</v>
      </c>
      <c r="BF1216" s="72" t="s">
        <v>191</v>
      </c>
      <c r="BG1216" s="72" t="s">
        <v>196</v>
      </c>
      <c r="BH1216" s="72" t="s">
        <v>176</v>
      </c>
      <c r="BI1216" s="81" t="str">
        <f t="shared" si="75"/>
        <v xml:space="preserve">Turbidity </v>
      </c>
      <c r="BJ1216" s="72" t="s">
        <v>191</v>
      </c>
      <c r="BN1216">
        <v>80</v>
      </c>
      <c r="BO1216">
        <v>24</v>
      </c>
      <c r="BP1216" s="72" t="s">
        <v>194</v>
      </c>
      <c r="BR1216" s="72" t="s">
        <v>194</v>
      </c>
      <c r="BT1216">
        <v>20</v>
      </c>
      <c r="BU1216">
        <v>5</v>
      </c>
      <c r="BV1216" s="72" t="s">
        <v>191</v>
      </c>
      <c r="BW1216" s="72" t="s">
        <v>197</v>
      </c>
      <c r="BX1216" t="s">
        <v>11207</v>
      </c>
    </row>
    <row r="1217" spans="1:76" x14ac:dyDescent="0.45">
      <c r="A1217" t="s">
        <v>11208</v>
      </c>
      <c r="B1217" t="s">
        <v>176</v>
      </c>
      <c r="C1217" t="s">
        <v>339</v>
      </c>
      <c r="D1217" t="s">
        <v>11209</v>
      </c>
      <c r="E1217" t="s">
        <v>11210</v>
      </c>
      <c r="F1217" t="s">
        <v>8247</v>
      </c>
      <c r="G1217">
        <v>9</v>
      </c>
      <c r="H1217" s="72" t="s">
        <v>10878</v>
      </c>
      <c r="I1217" s="72" t="s">
        <v>182</v>
      </c>
      <c r="J1217" s="72" t="s">
        <v>183</v>
      </c>
      <c r="K1217" s="72" t="s">
        <v>4732</v>
      </c>
      <c r="L1217" s="72" t="s">
        <v>10769</v>
      </c>
      <c r="M1217" s="72" t="s">
        <v>7735</v>
      </c>
      <c r="N1217" s="72"/>
      <c r="O1217" s="72"/>
      <c r="P1217" s="72" t="s">
        <v>11211</v>
      </c>
      <c r="Q1217" s="72" t="s">
        <v>11212</v>
      </c>
      <c r="R1217" s="72" t="s">
        <v>4207</v>
      </c>
      <c r="S1217" s="72" t="s">
        <v>11213</v>
      </c>
      <c r="T1217" s="72" t="s">
        <v>6028</v>
      </c>
      <c r="U1217" s="72" t="s">
        <v>251</v>
      </c>
      <c r="V1217" s="72" t="s">
        <v>176</v>
      </c>
      <c r="W1217">
        <v>90</v>
      </c>
      <c r="X1217">
        <v>110</v>
      </c>
      <c r="Y1217">
        <v>0</v>
      </c>
      <c r="Z1217">
        <v>550</v>
      </c>
      <c r="AA1217">
        <v>550</v>
      </c>
      <c r="AB1217">
        <v>0</v>
      </c>
      <c r="AC1217" s="72" t="s">
        <v>191</v>
      </c>
      <c r="AD1217" s="72" t="s">
        <v>192</v>
      </c>
      <c r="AE1217" s="72" t="s">
        <v>176</v>
      </c>
      <c r="AF1217" s="81" t="str">
        <f t="shared" si="72"/>
        <v>Afridev Handpump</v>
      </c>
      <c r="AG1217" s="72" t="s">
        <v>193</v>
      </c>
      <c r="AH1217" s="72" t="s">
        <v>191</v>
      </c>
      <c r="AI1217" s="72" t="s">
        <v>16432</v>
      </c>
      <c r="AL1217" t="str">
        <f t="shared" si="73"/>
        <v>Protected</v>
      </c>
      <c r="AM1217">
        <v>2013</v>
      </c>
      <c r="AN1217" s="72" t="s">
        <v>191</v>
      </c>
      <c r="AQ1217" t="str">
        <f t="shared" si="74"/>
        <v xml:space="preserve">Poor </v>
      </c>
      <c r="AR1217" s="72" t="s">
        <v>191</v>
      </c>
      <c r="AS1217">
        <v>1</v>
      </c>
      <c r="AT1217">
        <v>7</v>
      </c>
      <c r="AU1217" s="72" t="s">
        <v>195</v>
      </c>
      <c r="AV1217" s="72" t="s">
        <v>194</v>
      </c>
      <c r="AY1217" s="72" t="s">
        <v>191</v>
      </c>
      <c r="AZ1217">
        <v>1490</v>
      </c>
      <c r="BA1217" s="72" t="s">
        <v>93</v>
      </c>
      <c r="BB1217" s="72" t="s">
        <v>194</v>
      </c>
      <c r="BD1217" s="72" t="s">
        <v>191</v>
      </c>
      <c r="BE1217" s="73">
        <v>1.43</v>
      </c>
      <c r="BF1217" s="72" t="s">
        <v>191</v>
      </c>
      <c r="BG1217" s="72" t="s">
        <v>196</v>
      </c>
      <c r="BH1217" s="72" t="s">
        <v>176</v>
      </c>
      <c r="BI1217" s="81" t="str">
        <f t="shared" si="75"/>
        <v xml:space="preserve">Turbidity </v>
      </c>
      <c r="BJ1217" s="72" t="s">
        <v>191</v>
      </c>
      <c r="BN1217">
        <v>87</v>
      </c>
      <c r="BO1217">
        <v>24</v>
      </c>
      <c r="BP1217" s="72" t="s">
        <v>194</v>
      </c>
      <c r="BR1217" s="72" t="s">
        <v>194</v>
      </c>
      <c r="BT1217">
        <v>40</v>
      </c>
      <c r="BU1217">
        <v>4</v>
      </c>
      <c r="BV1217" s="72" t="s">
        <v>191</v>
      </c>
      <c r="BW1217" s="72" t="s">
        <v>227</v>
      </c>
      <c r="BX1217" t="s">
        <v>11214</v>
      </c>
    </row>
    <row r="1218" spans="1:76" x14ac:dyDescent="0.45">
      <c r="A1218" t="s">
        <v>11215</v>
      </c>
      <c r="B1218" t="s">
        <v>176</v>
      </c>
      <c r="C1218" t="s">
        <v>339</v>
      </c>
      <c r="D1218" t="s">
        <v>11216</v>
      </c>
      <c r="E1218" t="s">
        <v>11217</v>
      </c>
      <c r="F1218" t="s">
        <v>7332</v>
      </c>
      <c r="G1218">
        <v>9</v>
      </c>
      <c r="H1218" s="72" t="s">
        <v>10878</v>
      </c>
      <c r="I1218" s="72" t="s">
        <v>182</v>
      </c>
      <c r="J1218" s="72" t="s">
        <v>183</v>
      </c>
      <c r="K1218" s="72" t="s">
        <v>4732</v>
      </c>
      <c r="L1218" s="72" t="s">
        <v>10769</v>
      </c>
      <c r="M1218" s="72" t="s">
        <v>7735</v>
      </c>
      <c r="N1218" s="72"/>
      <c r="O1218" s="72"/>
      <c r="P1218" s="72" t="s">
        <v>11218</v>
      </c>
      <c r="Q1218" s="72" t="s">
        <v>11219</v>
      </c>
      <c r="R1218" s="72" t="s">
        <v>712</v>
      </c>
      <c r="S1218" s="72" t="s">
        <v>11220</v>
      </c>
      <c r="T1218" s="72" t="s">
        <v>6028</v>
      </c>
      <c r="U1218" s="72" t="s">
        <v>251</v>
      </c>
      <c r="V1218" s="72" t="s">
        <v>176</v>
      </c>
      <c r="W1218">
        <v>80</v>
      </c>
      <c r="X1218">
        <v>100</v>
      </c>
      <c r="Y1218">
        <v>0</v>
      </c>
      <c r="Z1218">
        <v>500</v>
      </c>
      <c r="AA1218">
        <v>500</v>
      </c>
      <c r="AB1218">
        <v>0</v>
      </c>
      <c r="AC1218" s="72" t="s">
        <v>191</v>
      </c>
      <c r="AD1218" s="72" t="s">
        <v>192</v>
      </c>
      <c r="AE1218" s="72" t="s">
        <v>176</v>
      </c>
      <c r="AF1218" s="81" t="str">
        <f t="shared" si="72"/>
        <v>Afridev Handpump</v>
      </c>
      <c r="AG1218" s="72" t="s">
        <v>193</v>
      </c>
      <c r="AH1218" s="72" t="s">
        <v>191</v>
      </c>
      <c r="AI1218" s="72" t="s">
        <v>16432</v>
      </c>
      <c r="AL1218" t="str">
        <f t="shared" si="73"/>
        <v>Protected</v>
      </c>
      <c r="AM1218">
        <v>2013</v>
      </c>
      <c r="AN1218" s="72" t="s">
        <v>191</v>
      </c>
      <c r="AQ1218" t="str">
        <f t="shared" si="74"/>
        <v xml:space="preserve">Poor </v>
      </c>
      <c r="AR1218" s="72" t="s">
        <v>191</v>
      </c>
      <c r="AS1218">
        <v>3</v>
      </c>
      <c r="AT1218">
        <v>82</v>
      </c>
      <c r="AU1218" s="72" t="s">
        <v>195</v>
      </c>
      <c r="AV1218" s="72" t="s">
        <v>194</v>
      </c>
      <c r="AY1218" s="72" t="s">
        <v>191</v>
      </c>
      <c r="AZ1218">
        <v>1491</v>
      </c>
      <c r="BA1218" s="72" t="s">
        <v>93</v>
      </c>
      <c r="BB1218" s="72" t="s">
        <v>194</v>
      </c>
      <c r="BD1218" s="72" t="s">
        <v>191</v>
      </c>
      <c r="BE1218" s="73">
        <v>0.28000000000000003</v>
      </c>
      <c r="BF1218" s="72" t="s">
        <v>191</v>
      </c>
      <c r="BG1218" s="72" t="s">
        <v>196</v>
      </c>
      <c r="BH1218" s="72" t="s">
        <v>176</v>
      </c>
      <c r="BI1218" s="81" t="str">
        <f t="shared" si="75"/>
        <v xml:space="preserve">Turbidity </v>
      </c>
      <c r="BJ1218" s="72" t="s">
        <v>191</v>
      </c>
      <c r="BN1218">
        <v>93</v>
      </c>
      <c r="BO1218">
        <v>24</v>
      </c>
      <c r="BP1218" s="72" t="s">
        <v>194</v>
      </c>
      <c r="BR1218" s="72" t="s">
        <v>194</v>
      </c>
      <c r="BT1218">
        <v>40</v>
      </c>
      <c r="BU1218">
        <v>10</v>
      </c>
      <c r="BV1218" s="72" t="s">
        <v>191</v>
      </c>
      <c r="BW1218" s="72" t="s">
        <v>227</v>
      </c>
      <c r="BX1218" t="s">
        <v>11221</v>
      </c>
    </row>
    <row r="1219" spans="1:76" x14ac:dyDescent="0.45">
      <c r="A1219" t="s">
        <v>11222</v>
      </c>
      <c r="B1219" t="s">
        <v>176</v>
      </c>
      <c r="C1219" t="s">
        <v>339</v>
      </c>
      <c r="D1219" t="s">
        <v>11223</v>
      </c>
      <c r="E1219" t="s">
        <v>11224</v>
      </c>
      <c r="F1219" t="s">
        <v>1575</v>
      </c>
      <c r="G1219">
        <v>9</v>
      </c>
      <c r="H1219" s="72" t="s">
        <v>10878</v>
      </c>
      <c r="I1219" s="72" t="s">
        <v>182</v>
      </c>
      <c r="J1219" s="72" t="s">
        <v>183</v>
      </c>
      <c r="K1219" s="72" t="s">
        <v>4732</v>
      </c>
      <c r="L1219" s="72" t="s">
        <v>10769</v>
      </c>
      <c r="M1219" s="72" t="s">
        <v>7735</v>
      </c>
      <c r="N1219" s="72"/>
      <c r="O1219" s="72"/>
      <c r="P1219" s="72" t="s">
        <v>11225</v>
      </c>
      <c r="Q1219" s="72" t="s">
        <v>11226</v>
      </c>
      <c r="R1219" s="72" t="s">
        <v>368</v>
      </c>
      <c r="S1219" s="72" t="s">
        <v>11227</v>
      </c>
      <c r="T1219" s="72" t="s">
        <v>11228</v>
      </c>
      <c r="U1219" s="72" t="s">
        <v>226</v>
      </c>
      <c r="V1219" s="72" t="s">
        <v>176</v>
      </c>
      <c r="W1219">
        <v>90</v>
      </c>
      <c r="X1219">
        <v>90</v>
      </c>
      <c r="Y1219">
        <v>0</v>
      </c>
      <c r="Z1219">
        <v>450</v>
      </c>
      <c r="AA1219">
        <v>450</v>
      </c>
      <c r="AB1219">
        <v>0</v>
      </c>
      <c r="AC1219" s="72" t="s">
        <v>191</v>
      </c>
      <c r="AD1219" s="72" t="s">
        <v>192</v>
      </c>
      <c r="AE1219" s="72" t="s">
        <v>176</v>
      </c>
      <c r="AF1219" s="81" t="str">
        <f t="shared" ref="AF1219:AF1282" si="76">CONCATENATE(AD1219,AE1219)</f>
        <v>Afridev Handpump</v>
      </c>
      <c r="AG1219" s="72" t="s">
        <v>193</v>
      </c>
      <c r="AH1219" s="72" t="s">
        <v>191</v>
      </c>
      <c r="AI1219" s="72" t="s">
        <v>16432</v>
      </c>
      <c r="AL1219" t="str">
        <f t="shared" ref="AL1219:AL1282" si="77">CONCATENATE(AI1219,AJ1219,AK1219)</f>
        <v>Protected</v>
      </c>
      <c r="AM1219">
        <v>2000</v>
      </c>
      <c r="AN1219" s="72" t="s">
        <v>191</v>
      </c>
      <c r="AQ1219" t="str">
        <f t="shared" ref="AQ1219:AQ1282" si="78">CONCATENATE(BW1219," ",AO1219,AP1219)</f>
        <v xml:space="preserve">Normal </v>
      </c>
      <c r="AR1219" s="72" t="s">
        <v>191</v>
      </c>
      <c r="AS1219">
        <v>2</v>
      </c>
      <c r="AT1219">
        <v>18</v>
      </c>
      <c r="AU1219" s="72" t="s">
        <v>195</v>
      </c>
      <c r="AV1219" s="72" t="s">
        <v>194</v>
      </c>
      <c r="AY1219" s="72" t="s">
        <v>191</v>
      </c>
      <c r="AZ1219">
        <v>1492</v>
      </c>
      <c r="BA1219" s="72" t="s">
        <v>93</v>
      </c>
      <c r="BB1219" s="72" t="s">
        <v>194</v>
      </c>
      <c r="BD1219" s="72" t="s">
        <v>191</v>
      </c>
      <c r="BE1219" s="73">
        <v>0.09</v>
      </c>
      <c r="BF1219" s="72" t="s">
        <v>191</v>
      </c>
      <c r="BG1219" s="72" t="s">
        <v>196</v>
      </c>
      <c r="BH1219" s="72" t="s">
        <v>176</v>
      </c>
      <c r="BI1219" s="81" t="str">
        <f t="shared" ref="BI1219:BI1282" si="79">CONCATENATE(BG1219," ",BH1219)</f>
        <v xml:space="preserve">Turbidity </v>
      </c>
      <c r="BJ1219" s="72" t="s">
        <v>191</v>
      </c>
      <c r="BN1219">
        <v>78</v>
      </c>
      <c r="BO1219">
        <v>24</v>
      </c>
      <c r="BP1219" s="72" t="s">
        <v>194</v>
      </c>
      <c r="BR1219" s="72" t="s">
        <v>194</v>
      </c>
      <c r="BT1219">
        <v>40</v>
      </c>
      <c r="BU1219">
        <v>6</v>
      </c>
      <c r="BV1219" s="72" t="s">
        <v>191</v>
      </c>
      <c r="BW1219" s="72" t="s">
        <v>197</v>
      </c>
      <c r="BX1219" t="s">
        <v>11229</v>
      </c>
    </row>
    <row r="1220" spans="1:76" x14ac:dyDescent="0.45">
      <c r="A1220" t="s">
        <v>11230</v>
      </c>
      <c r="B1220" t="s">
        <v>176</v>
      </c>
      <c r="C1220" t="s">
        <v>230</v>
      </c>
      <c r="D1220" t="s">
        <v>11231</v>
      </c>
      <c r="E1220" t="s">
        <v>11232</v>
      </c>
      <c r="F1220" t="s">
        <v>4743</v>
      </c>
      <c r="G1220">
        <v>9</v>
      </c>
      <c r="H1220" s="72" t="s">
        <v>10878</v>
      </c>
      <c r="I1220" s="72" t="s">
        <v>182</v>
      </c>
      <c r="J1220" s="72" t="s">
        <v>183</v>
      </c>
      <c r="K1220" s="72" t="s">
        <v>825</v>
      </c>
      <c r="L1220" s="72" t="s">
        <v>11233</v>
      </c>
      <c r="M1220" s="72" t="s">
        <v>11234</v>
      </c>
      <c r="N1220" s="72"/>
      <c r="O1220" s="72"/>
      <c r="P1220" s="72" t="s">
        <v>11235</v>
      </c>
      <c r="Q1220" s="72" t="s">
        <v>11236</v>
      </c>
      <c r="R1220" s="72" t="s">
        <v>11237</v>
      </c>
      <c r="S1220" s="72" t="s">
        <v>11238</v>
      </c>
      <c r="T1220" s="72" t="s">
        <v>11239</v>
      </c>
      <c r="U1220" s="72" t="s">
        <v>6732</v>
      </c>
      <c r="V1220" s="72" t="s">
        <v>176</v>
      </c>
      <c r="W1220">
        <v>185</v>
      </c>
      <c r="X1220">
        <v>185</v>
      </c>
      <c r="Y1220">
        <v>0</v>
      </c>
      <c r="Z1220">
        <v>340</v>
      </c>
      <c r="AA1220">
        <v>925</v>
      </c>
      <c r="AB1220">
        <v>0</v>
      </c>
      <c r="AC1220" s="72" t="s">
        <v>191</v>
      </c>
      <c r="AD1220" s="72" t="s">
        <v>192</v>
      </c>
      <c r="AE1220" s="72" t="s">
        <v>176</v>
      </c>
      <c r="AF1220" s="81" t="str">
        <f t="shared" si="76"/>
        <v>Afridev Handpump</v>
      </c>
      <c r="AG1220" s="72" t="s">
        <v>193</v>
      </c>
      <c r="AH1220" s="72" t="s">
        <v>191</v>
      </c>
      <c r="AI1220" s="72" t="s">
        <v>16432</v>
      </c>
      <c r="AL1220" t="str">
        <f t="shared" si="77"/>
        <v>Protected</v>
      </c>
      <c r="AM1220">
        <v>2017</v>
      </c>
      <c r="AN1220" s="72" t="s">
        <v>191</v>
      </c>
      <c r="AQ1220" t="str">
        <f t="shared" si="78"/>
        <v xml:space="preserve">Normal </v>
      </c>
      <c r="AR1220" s="72" t="s">
        <v>191</v>
      </c>
      <c r="AS1220">
        <v>1</v>
      </c>
      <c r="AT1220">
        <v>365</v>
      </c>
      <c r="AU1220" s="72" t="s">
        <v>195</v>
      </c>
      <c r="AV1220" s="72" t="s">
        <v>194</v>
      </c>
      <c r="AY1220" s="72" t="s">
        <v>191</v>
      </c>
      <c r="AZ1220">
        <v>1777</v>
      </c>
      <c r="BA1220" s="72" t="s">
        <v>93</v>
      </c>
      <c r="BB1220" s="72" t="s">
        <v>194</v>
      </c>
      <c r="BD1220" s="72" t="s">
        <v>191</v>
      </c>
      <c r="BE1220" s="73">
        <v>1.63</v>
      </c>
      <c r="BF1220" s="72" t="s">
        <v>191</v>
      </c>
      <c r="BG1220" s="72" t="s">
        <v>196</v>
      </c>
      <c r="BH1220" s="72" t="s">
        <v>176</v>
      </c>
      <c r="BI1220" s="81" t="str">
        <f t="shared" si="79"/>
        <v xml:space="preserve">Turbidity </v>
      </c>
      <c r="BJ1220" s="72" t="s">
        <v>191</v>
      </c>
      <c r="BN1220">
        <v>85</v>
      </c>
      <c r="BO1220">
        <v>24</v>
      </c>
      <c r="BP1220" s="72" t="s">
        <v>194</v>
      </c>
      <c r="BR1220" s="72" t="s">
        <v>194</v>
      </c>
      <c r="BT1220">
        <v>40</v>
      </c>
      <c r="BU1220">
        <v>5</v>
      </c>
      <c r="BV1220" s="72" t="s">
        <v>191</v>
      </c>
      <c r="BW1220" s="72" t="s">
        <v>197</v>
      </c>
      <c r="BX1220" t="s">
        <v>11240</v>
      </c>
    </row>
    <row r="1221" spans="1:76" x14ac:dyDescent="0.45">
      <c r="A1221" t="s">
        <v>11241</v>
      </c>
      <c r="B1221" t="s">
        <v>176</v>
      </c>
      <c r="C1221" t="s">
        <v>216</v>
      </c>
      <c r="D1221" t="s">
        <v>11242</v>
      </c>
      <c r="E1221" t="s">
        <v>11243</v>
      </c>
      <c r="F1221" t="s">
        <v>2364</v>
      </c>
      <c r="G1221">
        <v>9</v>
      </c>
      <c r="H1221" s="72" t="s">
        <v>10878</v>
      </c>
      <c r="I1221" s="72" t="s">
        <v>182</v>
      </c>
      <c r="J1221" s="72" t="s">
        <v>183</v>
      </c>
      <c r="K1221" s="72" t="s">
        <v>825</v>
      </c>
      <c r="L1221" s="72" t="s">
        <v>11233</v>
      </c>
      <c r="M1221" s="72" t="s">
        <v>11234</v>
      </c>
      <c r="N1221" s="72"/>
      <c r="O1221" s="72"/>
      <c r="P1221" s="72" t="s">
        <v>11244</v>
      </c>
      <c r="Q1221" s="72" t="s">
        <v>11245</v>
      </c>
      <c r="R1221" s="72" t="s">
        <v>10999</v>
      </c>
      <c r="S1221" s="72" t="s">
        <v>11246</v>
      </c>
      <c r="T1221" s="72" t="s">
        <v>11247</v>
      </c>
      <c r="U1221" s="72" t="s">
        <v>251</v>
      </c>
      <c r="V1221" s="72" t="s">
        <v>176</v>
      </c>
      <c r="W1221">
        <v>185</v>
      </c>
      <c r="X1221">
        <v>185</v>
      </c>
      <c r="Y1221">
        <v>0</v>
      </c>
      <c r="Z1221">
        <v>500</v>
      </c>
      <c r="AA1221">
        <v>1000</v>
      </c>
      <c r="AB1221">
        <v>0</v>
      </c>
      <c r="AC1221" s="72" t="s">
        <v>191</v>
      </c>
      <c r="AD1221" s="72" t="s">
        <v>192</v>
      </c>
      <c r="AE1221" s="72" t="s">
        <v>176</v>
      </c>
      <c r="AF1221" s="81" t="str">
        <f t="shared" si="76"/>
        <v>Afridev Handpump</v>
      </c>
      <c r="AG1221" s="72" t="s">
        <v>193</v>
      </c>
      <c r="AH1221" s="72" t="s">
        <v>191</v>
      </c>
      <c r="AI1221" s="72" t="s">
        <v>16432</v>
      </c>
      <c r="AL1221" t="str">
        <f t="shared" si="77"/>
        <v>Protected</v>
      </c>
      <c r="AM1221">
        <v>2013</v>
      </c>
      <c r="AN1221" s="72" t="s">
        <v>191</v>
      </c>
      <c r="AQ1221" t="str">
        <f t="shared" si="78"/>
        <v xml:space="preserve">Normal </v>
      </c>
      <c r="AR1221" s="72" t="s">
        <v>191</v>
      </c>
      <c r="AS1221">
        <v>2</v>
      </c>
      <c r="AT1221">
        <v>30</v>
      </c>
      <c r="AU1221" s="72" t="s">
        <v>195</v>
      </c>
      <c r="AV1221" s="72" t="s">
        <v>194</v>
      </c>
      <c r="AY1221" s="72" t="s">
        <v>191</v>
      </c>
      <c r="AZ1221">
        <v>994</v>
      </c>
      <c r="BA1221" s="72" t="s">
        <v>93</v>
      </c>
      <c r="BB1221" s="72" t="s">
        <v>194</v>
      </c>
      <c r="BD1221" s="72" t="s">
        <v>191</v>
      </c>
      <c r="BE1221" s="73">
        <v>0.11</v>
      </c>
      <c r="BF1221" s="72" t="s">
        <v>191</v>
      </c>
      <c r="BG1221" s="72" t="s">
        <v>196</v>
      </c>
      <c r="BH1221" s="72" t="s">
        <v>176</v>
      </c>
      <c r="BI1221" s="81" t="str">
        <f t="shared" si="79"/>
        <v xml:space="preserve">Turbidity </v>
      </c>
      <c r="BJ1221" s="72" t="s">
        <v>191</v>
      </c>
      <c r="BN1221">
        <v>50</v>
      </c>
      <c r="BO1221">
        <v>24</v>
      </c>
      <c r="BP1221" s="72" t="s">
        <v>194</v>
      </c>
      <c r="BR1221" s="72" t="s">
        <v>194</v>
      </c>
      <c r="BT1221">
        <v>20</v>
      </c>
      <c r="BU1221">
        <v>6</v>
      </c>
      <c r="BV1221" s="72" t="s">
        <v>191</v>
      </c>
      <c r="BW1221" s="72" t="s">
        <v>197</v>
      </c>
      <c r="BX1221" t="s">
        <v>11248</v>
      </c>
    </row>
    <row r="1222" spans="1:76" x14ac:dyDescent="0.45">
      <c r="A1222" t="s">
        <v>11249</v>
      </c>
      <c r="B1222" t="s">
        <v>176</v>
      </c>
      <c r="C1222" t="s">
        <v>663</v>
      </c>
      <c r="D1222" t="s">
        <v>11250</v>
      </c>
      <c r="E1222" t="s">
        <v>11251</v>
      </c>
      <c r="F1222" t="s">
        <v>2164</v>
      </c>
      <c r="G1222">
        <v>9</v>
      </c>
      <c r="H1222" s="72" t="s">
        <v>10878</v>
      </c>
      <c r="I1222" s="72" t="s">
        <v>182</v>
      </c>
      <c r="J1222" s="72" t="s">
        <v>183</v>
      </c>
      <c r="K1222" s="72" t="s">
        <v>10598</v>
      </c>
      <c r="L1222" s="72" t="s">
        <v>10599</v>
      </c>
      <c r="M1222" s="72" t="s">
        <v>11252</v>
      </c>
      <c r="N1222" s="72"/>
      <c r="O1222" s="72"/>
      <c r="P1222" s="72" t="s">
        <v>11253</v>
      </c>
      <c r="Q1222" s="72" t="s">
        <v>11254</v>
      </c>
      <c r="R1222" s="72" t="s">
        <v>5011</v>
      </c>
      <c r="S1222" s="72" t="s">
        <v>11255</v>
      </c>
      <c r="T1222" s="72" t="s">
        <v>11252</v>
      </c>
      <c r="U1222" s="72" t="s">
        <v>190</v>
      </c>
      <c r="V1222" s="72" t="s">
        <v>176</v>
      </c>
      <c r="W1222">
        <v>320</v>
      </c>
      <c r="X1222">
        <v>320</v>
      </c>
      <c r="Y1222">
        <v>0</v>
      </c>
      <c r="Z1222">
        <v>1600</v>
      </c>
      <c r="AA1222">
        <v>1600</v>
      </c>
      <c r="AB1222">
        <v>0</v>
      </c>
      <c r="AC1222" s="72" t="s">
        <v>191</v>
      </c>
      <c r="AD1222" s="72" t="s">
        <v>192</v>
      </c>
      <c r="AE1222" s="72" t="s">
        <v>176</v>
      </c>
      <c r="AF1222" s="81" t="str">
        <f t="shared" si="76"/>
        <v>Afridev Handpump</v>
      </c>
      <c r="AG1222" s="72" t="s">
        <v>193</v>
      </c>
      <c r="AH1222" s="72" t="s">
        <v>191</v>
      </c>
      <c r="AI1222" s="72" t="s">
        <v>16432</v>
      </c>
      <c r="AL1222" t="str">
        <f t="shared" si="77"/>
        <v>Protected</v>
      </c>
      <c r="AM1222">
        <v>2018</v>
      </c>
      <c r="AN1222" s="72" t="s">
        <v>191</v>
      </c>
      <c r="AQ1222" t="str">
        <f t="shared" si="78"/>
        <v xml:space="preserve">Normal </v>
      </c>
      <c r="AR1222" s="72" t="s">
        <v>194</v>
      </c>
      <c r="AU1222" s="72" t="s">
        <v>195</v>
      </c>
      <c r="AV1222" s="72" t="s">
        <v>194</v>
      </c>
      <c r="AY1222" s="72" t="s">
        <v>191</v>
      </c>
      <c r="AZ1222">
        <v>366</v>
      </c>
      <c r="BA1222" s="72" t="s">
        <v>93</v>
      </c>
      <c r="BB1222" s="72" t="s">
        <v>194</v>
      </c>
      <c r="BD1222" s="72" t="s">
        <v>191</v>
      </c>
      <c r="BE1222" s="73">
        <v>2.23</v>
      </c>
      <c r="BF1222" s="72" t="s">
        <v>191</v>
      </c>
      <c r="BG1222" s="72" t="s">
        <v>196</v>
      </c>
      <c r="BH1222" s="72" t="s">
        <v>176</v>
      </c>
      <c r="BI1222" s="81" t="str">
        <f t="shared" si="79"/>
        <v xml:space="preserve">Turbidity </v>
      </c>
      <c r="BJ1222" s="72" t="s">
        <v>191</v>
      </c>
      <c r="BN1222">
        <v>56</v>
      </c>
      <c r="BO1222">
        <v>20</v>
      </c>
      <c r="BP1222" s="72" t="s">
        <v>194</v>
      </c>
      <c r="BR1222" s="72" t="s">
        <v>194</v>
      </c>
      <c r="BT1222">
        <v>20</v>
      </c>
      <c r="BU1222">
        <v>6</v>
      </c>
      <c r="BV1222" s="72" t="s">
        <v>191</v>
      </c>
      <c r="BW1222" s="72" t="s">
        <v>197</v>
      </c>
      <c r="BX1222" t="s">
        <v>11256</v>
      </c>
    </row>
    <row r="1223" spans="1:76" x14ac:dyDescent="0.45">
      <c r="A1223" t="s">
        <v>11257</v>
      </c>
      <c r="B1223" t="s">
        <v>176</v>
      </c>
      <c r="C1223" t="s">
        <v>339</v>
      </c>
      <c r="D1223" t="s">
        <v>11258</v>
      </c>
      <c r="E1223" t="s">
        <v>11259</v>
      </c>
      <c r="F1223" t="s">
        <v>7771</v>
      </c>
      <c r="G1223">
        <v>9</v>
      </c>
      <c r="H1223" s="72" t="s">
        <v>10878</v>
      </c>
      <c r="I1223" s="72" t="s">
        <v>182</v>
      </c>
      <c r="J1223" s="72" t="s">
        <v>183</v>
      </c>
      <c r="K1223" s="72" t="s">
        <v>4732</v>
      </c>
      <c r="L1223" s="72" t="s">
        <v>10769</v>
      </c>
      <c r="M1223" s="72" t="s">
        <v>7735</v>
      </c>
      <c r="N1223" s="72"/>
      <c r="O1223" s="72"/>
      <c r="P1223" s="72" t="s">
        <v>11260</v>
      </c>
      <c r="Q1223" s="72" t="s">
        <v>11261</v>
      </c>
      <c r="R1223" s="72" t="s">
        <v>1202</v>
      </c>
      <c r="S1223" s="72" t="s">
        <v>11262</v>
      </c>
      <c r="T1223" s="72" t="s">
        <v>11228</v>
      </c>
      <c r="U1223" s="72" t="s">
        <v>251</v>
      </c>
      <c r="V1223" s="72" t="s">
        <v>176</v>
      </c>
      <c r="W1223">
        <v>90</v>
      </c>
      <c r="X1223">
        <v>90</v>
      </c>
      <c r="Y1223">
        <v>0</v>
      </c>
      <c r="Z1223">
        <v>450</v>
      </c>
      <c r="AA1223">
        <v>450</v>
      </c>
      <c r="AB1223">
        <v>0</v>
      </c>
      <c r="AC1223" s="72" t="s">
        <v>191</v>
      </c>
      <c r="AD1223" s="72" t="s">
        <v>192</v>
      </c>
      <c r="AE1223" s="72" t="s">
        <v>176</v>
      </c>
      <c r="AF1223" s="81" t="str">
        <f t="shared" si="76"/>
        <v>Afridev Handpump</v>
      </c>
      <c r="AG1223" s="72" t="s">
        <v>193</v>
      </c>
      <c r="AH1223" s="72" t="s">
        <v>191</v>
      </c>
      <c r="AI1223" s="72" t="s">
        <v>16432</v>
      </c>
      <c r="AL1223" t="str">
        <f t="shared" si="77"/>
        <v>Protected</v>
      </c>
      <c r="AM1223">
        <v>2018</v>
      </c>
      <c r="AN1223" s="72" t="s">
        <v>191</v>
      </c>
      <c r="AQ1223" t="str">
        <f t="shared" si="78"/>
        <v xml:space="preserve">Normal </v>
      </c>
      <c r="AR1223" s="72" t="s">
        <v>194</v>
      </c>
      <c r="AU1223" s="72" t="s">
        <v>195</v>
      </c>
      <c r="AV1223" s="72" t="s">
        <v>194</v>
      </c>
      <c r="AY1223" s="72" t="s">
        <v>191</v>
      </c>
      <c r="AZ1223">
        <v>1493</v>
      </c>
      <c r="BA1223" s="72" t="s">
        <v>93</v>
      </c>
      <c r="BB1223" s="72" t="s">
        <v>194</v>
      </c>
      <c r="BD1223" s="72" t="s">
        <v>191</v>
      </c>
      <c r="BE1223" s="73">
        <v>0.08</v>
      </c>
      <c r="BF1223" s="72" t="s">
        <v>191</v>
      </c>
      <c r="BG1223" s="72" t="s">
        <v>196</v>
      </c>
      <c r="BH1223" s="72" t="s">
        <v>176</v>
      </c>
      <c r="BI1223" s="81" t="str">
        <f t="shared" si="79"/>
        <v xml:space="preserve">Turbidity </v>
      </c>
      <c r="BJ1223" s="72" t="s">
        <v>191</v>
      </c>
      <c r="BN1223">
        <v>46</v>
      </c>
      <c r="BO1223">
        <v>24</v>
      </c>
      <c r="BP1223" s="72" t="s">
        <v>194</v>
      </c>
      <c r="BR1223" s="72" t="s">
        <v>194</v>
      </c>
      <c r="BT1223">
        <v>40</v>
      </c>
      <c r="BU1223">
        <v>5</v>
      </c>
      <c r="BV1223" s="72" t="s">
        <v>191</v>
      </c>
      <c r="BW1223" s="72" t="s">
        <v>197</v>
      </c>
      <c r="BX1223" t="s">
        <v>11263</v>
      </c>
    </row>
    <row r="1224" spans="1:76" x14ac:dyDescent="0.45">
      <c r="A1224" t="s">
        <v>11264</v>
      </c>
      <c r="B1224" t="s">
        <v>176</v>
      </c>
      <c r="C1224" t="s">
        <v>230</v>
      </c>
      <c r="D1224" t="s">
        <v>11265</v>
      </c>
      <c r="E1224" t="s">
        <v>11266</v>
      </c>
      <c r="F1224" t="s">
        <v>11267</v>
      </c>
      <c r="G1224">
        <v>9</v>
      </c>
      <c r="H1224" s="72" t="s">
        <v>10878</v>
      </c>
      <c r="I1224" s="72" t="s">
        <v>182</v>
      </c>
      <c r="J1224" s="72" t="s">
        <v>183</v>
      </c>
      <c r="K1224" s="72" t="s">
        <v>825</v>
      </c>
      <c r="L1224" s="72" t="s">
        <v>10084</v>
      </c>
      <c r="M1224" s="72" t="s">
        <v>11268</v>
      </c>
      <c r="N1224" s="72"/>
      <c r="O1224" s="72"/>
      <c r="P1224" s="72" t="s">
        <v>11269</v>
      </c>
      <c r="Q1224" s="72" t="s">
        <v>11270</v>
      </c>
      <c r="R1224" s="72" t="s">
        <v>3909</v>
      </c>
      <c r="S1224" s="72" t="s">
        <v>11271</v>
      </c>
      <c r="T1224" s="72"/>
      <c r="U1224" s="72" t="s">
        <v>176</v>
      </c>
      <c r="V1224" s="72"/>
      <c r="W1224">
        <v>100</v>
      </c>
      <c r="X1224">
        <v>0</v>
      </c>
      <c r="Y1224">
        <v>100</v>
      </c>
      <c r="Z1224">
        <v>500</v>
      </c>
      <c r="AA1224">
        <v>0</v>
      </c>
      <c r="AB1224">
        <v>500</v>
      </c>
      <c r="AC1224" s="72" t="s">
        <v>194</v>
      </c>
      <c r="AF1224" s="81" t="str">
        <f t="shared" si="76"/>
        <v/>
      </c>
      <c r="AJ1224" s="72" t="s">
        <v>867</v>
      </c>
      <c r="AK1224" s="72" t="s">
        <v>176</v>
      </c>
      <c r="AL1224" t="str">
        <f t="shared" si="77"/>
        <v>Unprotected well</v>
      </c>
      <c r="AQ1224" t="str">
        <f t="shared" si="78"/>
        <v xml:space="preserve"> </v>
      </c>
      <c r="BE1224"/>
      <c r="BI1224" s="81" t="str">
        <f t="shared" si="79"/>
        <v xml:space="preserve"> </v>
      </c>
      <c r="BX1224" t="s">
        <v>11272</v>
      </c>
    </row>
    <row r="1225" spans="1:76" x14ac:dyDescent="0.45">
      <c r="A1225" t="s">
        <v>11273</v>
      </c>
      <c r="B1225" t="s">
        <v>176</v>
      </c>
      <c r="C1225" t="s">
        <v>736</v>
      </c>
      <c r="D1225" t="s">
        <v>11274</v>
      </c>
      <c r="E1225" t="s">
        <v>11275</v>
      </c>
      <c r="F1225" t="s">
        <v>11276</v>
      </c>
      <c r="G1225">
        <v>9</v>
      </c>
      <c r="H1225" s="72" t="s">
        <v>10833</v>
      </c>
      <c r="I1225" s="72" t="s">
        <v>182</v>
      </c>
      <c r="J1225" s="72" t="s">
        <v>183</v>
      </c>
      <c r="K1225" s="72" t="s">
        <v>10598</v>
      </c>
      <c r="L1225" s="72" t="s">
        <v>10851</v>
      </c>
      <c r="M1225" s="72" t="s">
        <v>10851</v>
      </c>
      <c r="N1225" s="72"/>
      <c r="O1225" s="72"/>
      <c r="P1225" s="72" t="s">
        <v>11277</v>
      </c>
      <c r="Q1225" s="72" t="s">
        <v>11278</v>
      </c>
      <c r="R1225" s="72" t="s">
        <v>8913</v>
      </c>
      <c r="S1225" s="72" t="s">
        <v>11279</v>
      </c>
      <c r="T1225" s="72" t="s">
        <v>10898</v>
      </c>
      <c r="U1225" s="72" t="s">
        <v>251</v>
      </c>
      <c r="V1225" s="72" t="s">
        <v>176</v>
      </c>
      <c r="W1225">
        <v>980</v>
      </c>
      <c r="X1225">
        <v>980</v>
      </c>
      <c r="Y1225">
        <v>0</v>
      </c>
      <c r="Z1225">
        <v>350</v>
      </c>
      <c r="AA1225">
        <v>2075</v>
      </c>
      <c r="AB1225">
        <v>0</v>
      </c>
      <c r="AC1225" s="72" t="s">
        <v>191</v>
      </c>
      <c r="AD1225" s="72" t="s">
        <v>192</v>
      </c>
      <c r="AE1225" s="72" t="s">
        <v>176</v>
      </c>
      <c r="AF1225" s="81" t="str">
        <f t="shared" si="76"/>
        <v>Afridev Handpump</v>
      </c>
      <c r="AG1225" s="72" t="s">
        <v>193</v>
      </c>
      <c r="AH1225" s="72" t="s">
        <v>191</v>
      </c>
      <c r="AI1225" s="72" t="s">
        <v>16432</v>
      </c>
      <c r="AL1225" t="str">
        <f t="shared" si="77"/>
        <v>Protected</v>
      </c>
      <c r="AM1225">
        <v>2000</v>
      </c>
      <c r="AN1225" s="72" t="s">
        <v>191</v>
      </c>
      <c r="AQ1225" t="str">
        <f t="shared" si="78"/>
        <v xml:space="preserve">Normal </v>
      </c>
      <c r="AR1225" s="72" t="s">
        <v>191</v>
      </c>
      <c r="AS1225">
        <v>3</v>
      </c>
      <c r="AT1225">
        <v>14</v>
      </c>
      <c r="AU1225" s="72" t="s">
        <v>195</v>
      </c>
      <c r="AV1225" s="72" t="s">
        <v>194</v>
      </c>
      <c r="AY1225" s="72" t="s">
        <v>191</v>
      </c>
      <c r="AZ1225">
        <v>548</v>
      </c>
      <c r="BA1225" s="72" t="s">
        <v>93</v>
      </c>
      <c r="BB1225" s="72" t="s">
        <v>194</v>
      </c>
      <c r="BD1225" s="72" t="s">
        <v>191</v>
      </c>
      <c r="BE1225" s="73">
        <v>0.48</v>
      </c>
      <c r="BF1225" s="72" t="s">
        <v>191</v>
      </c>
      <c r="BG1225" s="72" t="s">
        <v>196</v>
      </c>
      <c r="BH1225" s="72" t="s">
        <v>176</v>
      </c>
      <c r="BI1225" s="81" t="str">
        <f t="shared" si="79"/>
        <v xml:space="preserve">Turbidity </v>
      </c>
      <c r="BJ1225" s="72" t="s">
        <v>191</v>
      </c>
      <c r="BN1225">
        <v>47</v>
      </c>
      <c r="BO1225">
        <v>24</v>
      </c>
      <c r="BP1225" s="72" t="s">
        <v>194</v>
      </c>
      <c r="BR1225" s="72" t="s">
        <v>194</v>
      </c>
      <c r="BT1225">
        <v>40</v>
      </c>
      <c r="BU1225">
        <v>180</v>
      </c>
      <c r="BV1225" s="72" t="s">
        <v>191</v>
      </c>
      <c r="BW1225" s="72" t="s">
        <v>197</v>
      </c>
      <c r="BX1225" t="s">
        <v>11280</v>
      </c>
    </row>
    <row r="1226" spans="1:76" x14ac:dyDescent="0.45">
      <c r="A1226" t="s">
        <v>11281</v>
      </c>
      <c r="B1226" t="s">
        <v>176</v>
      </c>
      <c r="C1226" t="s">
        <v>736</v>
      </c>
      <c r="D1226" t="s">
        <v>11282</v>
      </c>
      <c r="E1226" t="s">
        <v>11283</v>
      </c>
      <c r="F1226" t="s">
        <v>11284</v>
      </c>
      <c r="G1226">
        <v>9</v>
      </c>
      <c r="H1226" s="72" t="s">
        <v>10833</v>
      </c>
      <c r="I1226" s="72" t="s">
        <v>182</v>
      </c>
      <c r="J1226" s="72" t="s">
        <v>183</v>
      </c>
      <c r="K1226" s="72" t="s">
        <v>10598</v>
      </c>
      <c r="L1226" s="72" t="s">
        <v>10851</v>
      </c>
      <c r="M1226" s="72" t="s">
        <v>10851</v>
      </c>
      <c r="N1226" s="72"/>
      <c r="O1226" s="72"/>
      <c r="P1226" s="72" t="s">
        <v>11285</v>
      </c>
      <c r="Q1226" s="72" t="s">
        <v>11286</v>
      </c>
      <c r="R1226" s="72" t="s">
        <v>6308</v>
      </c>
      <c r="S1226" s="72" t="s">
        <v>11287</v>
      </c>
      <c r="T1226" s="72" t="s">
        <v>10898</v>
      </c>
      <c r="U1226" s="72" t="s">
        <v>251</v>
      </c>
      <c r="V1226" s="72" t="s">
        <v>176</v>
      </c>
      <c r="W1226">
        <v>980</v>
      </c>
      <c r="X1226">
        <v>980</v>
      </c>
      <c r="Y1226">
        <v>0</v>
      </c>
      <c r="Z1226">
        <v>24</v>
      </c>
      <c r="AA1226">
        <v>2075</v>
      </c>
      <c r="AB1226">
        <v>0</v>
      </c>
      <c r="AC1226" s="72" t="s">
        <v>191</v>
      </c>
      <c r="AD1226" s="72" t="s">
        <v>192</v>
      </c>
      <c r="AE1226" s="72" t="s">
        <v>176</v>
      </c>
      <c r="AF1226" s="81" t="str">
        <f t="shared" si="76"/>
        <v>Afridev Handpump</v>
      </c>
      <c r="AG1226" s="72" t="s">
        <v>193</v>
      </c>
      <c r="AH1226" s="72" t="s">
        <v>191</v>
      </c>
      <c r="AI1226" s="72" t="s">
        <v>16432</v>
      </c>
      <c r="AL1226" t="str">
        <f t="shared" si="77"/>
        <v>Protected</v>
      </c>
      <c r="AM1226">
        <v>1995</v>
      </c>
      <c r="AN1226" s="72" t="s">
        <v>194</v>
      </c>
      <c r="AO1226" s="72" t="s">
        <v>549</v>
      </c>
      <c r="AP1226" s="72" t="s">
        <v>176</v>
      </c>
      <c r="AQ1226" t="str">
        <f t="shared" si="78"/>
        <v>Does not function Non functioning water point</v>
      </c>
      <c r="AR1226" s="72" t="s">
        <v>191</v>
      </c>
      <c r="AS1226">
        <v>2</v>
      </c>
      <c r="AT1226">
        <v>3</v>
      </c>
      <c r="AU1226" s="72" t="s">
        <v>194</v>
      </c>
      <c r="AV1226" s="72" t="s">
        <v>194</v>
      </c>
      <c r="AY1226" s="72" t="s">
        <v>194</v>
      </c>
      <c r="BB1226" s="72" t="s">
        <v>194</v>
      </c>
      <c r="BD1226" s="72" t="s">
        <v>194</v>
      </c>
      <c r="BE1226"/>
      <c r="BF1226" s="72" t="s">
        <v>191</v>
      </c>
      <c r="BG1226" s="72" t="s">
        <v>196</v>
      </c>
      <c r="BH1226" s="72" t="s">
        <v>176</v>
      </c>
      <c r="BI1226" s="81" t="str">
        <f t="shared" si="79"/>
        <v xml:space="preserve">Turbidity </v>
      </c>
      <c r="BJ1226" s="72" t="s">
        <v>194</v>
      </c>
      <c r="BN1226">
        <v>0</v>
      </c>
      <c r="BO1226">
        <v>24</v>
      </c>
      <c r="BP1226" s="72" t="s">
        <v>194</v>
      </c>
      <c r="BR1226" s="72" t="s">
        <v>194</v>
      </c>
      <c r="BT1226">
        <v>40</v>
      </c>
      <c r="BU1226">
        <v>180</v>
      </c>
      <c r="BV1226" s="72" t="s">
        <v>191</v>
      </c>
      <c r="BW1226" s="72" t="s">
        <v>550</v>
      </c>
      <c r="BX1226" t="s">
        <v>11288</v>
      </c>
    </row>
    <row r="1227" spans="1:76" x14ac:dyDescent="0.45">
      <c r="A1227" t="s">
        <v>11289</v>
      </c>
      <c r="B1227" t="s">
        <v>176</v>
      </c>
      <c r="C1227" t="s">
        <v>736</v>
      </c>
      <c r="D1227" t="s">
        <v>11290</v>
      </c>
      <c r="E1227" t="s">
        <v>11291</v>
      </c>
      <c r="F1227" t="s">
        <v>3773</v>
      </c>
      <c r="G1227">
        <v>9</v>
      </c>
      <c r="H1227" s="72" t="s">
        <v>10833</v>
      </c>
      <c r="I1227" s="72" t="s">
        <v>182</v>
      </c>
      <c r="J1227" s="72" t="s">
        <v>183</v>
      </c>
      <c r="K1227" s="72" t="s">
        <v>10598</v>
      </c>
      <c r="L1227" s="72" t="s">
        <v>10851</v>
      </c>
      <c r="M1227" s="72" t="s">
        <v>10851</v>
      </c>
      <c r="N1227" s="72"/>
      <c r="O1227" s="72"/>
      <c r="P1227" s="72" t="s">
        <v>11292</v>
      </c>
      <c r="Q1227" s="72" t="s">
        <v>11293</v>
      </c>
      <c r="R1227" s="72" t="s">
        <v>5439</v>
      </c>
      <c r="S1227" s="72" t="s">
        <v>11294</v>
      </c>
      <c r="T1227" s="72" t="s">
        <v>11295</v>
      </c>
      <c r="U1227" s="72" t="s">
        <v>226</v>
      </c>
      <c r="V1227" s="72" t="s">
        <v>176</v>
      </c>
      <c r="W1227">
        <v>980</v>
      </c>
      <c r="X1227">
        <v>980</v>
      </c>
      <c r="Y1227">
        <v>0</v>
      </c>
      <c r="Z1227">
        <v>140</v>
      </c>
      <c r="AA1227">
        <v>700</v>
      </c>
      <c r="AB1227">
        <v>0</v>
      </c>
      <c r="AC1227" s="72" t="s">
        <v>191</v>
      </c>
      <c r="AD1227" s="72" t="s">
        <v>192</v>
      </c>
      <c r="AE1227" s="72" t="s">
        <v>176</v>
      </c>
      <c r="AF1227" s="81" t="str">
        <f t="shared" si="76"/>
        <v>Afridev Handpump</v>
      </c>
      <c r="AG1227" s="72" t="s">
        <v>193</v>
      </c>
      <c r="AH1227" s="72" t="s">
        <v>191</v>
      </c>
      <c r="AI1227" s="72" t="s">
        <v>16432</v>
      </c>
      <c r="AL1227" t="str">
        <f t="shared" si="77"/>
        <v>Protected</v>
      </c>
      <c r="AM1227">
        <v>2015</v>
      </c>
      <c r="AN1227" s="72" t="s">
        <v>191</v>
      </c>
      <c r="AQ1227" t="str">
        <f t="shared" si="78"/>
        <v xml:space="preserve">Normal </v>
      </c>
      <c r="AR1227" s="72" t="s">
        <v>194</v>
      </c>
      <c r="AU1227" s="72" t="s">
        <v>195</v>
      </c>
      <c r="AV1227" s="72" t="s">
        <v>194</v>
      </c>
      <c r="AY1227" s="72" t="s">
        <v>191</v>
      </c>
      <c r="AZ1227">
        <v>550</v>
      </c>
      <c r="BA1227" s="72" t="s">
        <v>93</v>
      </c>
      <c r="BB1227" s="72" t="s">
        <v>194</v>
      </c>
      <c r="BD1227" s="72" t="s">
        <v>191</v>
      </c>
      <c r="BE1227" s="73">
        <v>0.73</v>
      </c>
      <c r="BF1227" s="72" t="s">
        <v>191</v>
      </c>
      <c r="BG1227" s="72" t="s">
        <v>196</v>
      </c>
      <c r="BH1227" s="72" t="s">
        <v>176</v>
      </c>
      <c r="BI1227" s="81" t="str">
        <f t="shared" si="79"/>
        <v xml:space="preserve">Turbidity </v>
      </c>
      <c r="BJ1227" s="72" t="s">
        <v>191</v>
      </c>
      <c r="BN1227">
        <v>56</v>
      </c>
      <c r="BO1227">
        <v>24</v>
      </c>
      <c r="BP1227" s="72" t="s">
        <v>194</v>
      </c>
      <c r="BR1227" s="72" t="s">
        <v>194</v>
      </c>
      <c r="BT1227">
        <v>40</v>
      </c>
      <c r="BU1227">
        <v>160</v>
      </c>
      <c r="BV1227" s="72" t="s">
        <v>191</v>
      </c>
      <c r="BW1227" s="72" t="s">
        <v>197</v>
      </c>
      <c r="BX1227" t="s">
        <v>11296</v>
      </c>
    </row>
    <row r="1228" spans="1:76" x14ac:dyDescent="0.45">
      <c r="A1228" t="s">
        <v>11297</v>
      </c>
      <c r="B1228" t="s">
        <v>176</v>
      </c>
      <c r="C1228" t="s">
        <v>736</v>
      </c>
      <c r="D1228" t="s">
        <v>11298</v>
      </c>
      <c r="E1228" t="s">
        <v>11299</v>
      </c>
      <c r="F1228" t="s">
        <v>11300</v>
      </c>
      <c r="G1228">
        <v>9</v>
      </c>
      <c r="H1228" s="72" t="s">
        <v>10833</v>
      </c>
      <c r="I1228" s="72" t="s">
        <v>182</v>
      </c>
      <c r="J1228" s="72" t="s">
        <v>183</v>
      </c>
      <c r="K1228" s="72" t="s">
        <v>10598</v>
      </c>
      <c r="L1228" s="72" t="s">
        <v>10851</v>
      </c>
      <c r="M1228" s="72" t="s">
        <v>11301</v>
      </c>
      <c r="N1228" s="72"/>
      <c r="O1228" s="72"/>
      <c r="P1228" s="72" t="s">
        <v>11302</v>
      </c>
      <c r="Q1228" s="72" t="s">
        <v>11303</v>
      </c>
      <c r="R1228" s="72" t="s">
        <v>8334</v>
      </c>
      <c r="S1228" s="72" t="s">
        <v>11304</v>
      </c>
      <c r="T1228" s="72" t="s">
        <v>11305</v>
      </c>
      <c r="U1228" s="72" t="s">
        <v>190</v>
      </c>
      <c r="V1228" s="72" t="s">
        <v>176</v>
      </c>
      <c r="W1228">
        <v>134</v>
      </c>
      <c r="X1228">
        <v>134</v>
      </c>
      <c r="Y1228">
        <v>0</v>
      </c>
      <c r="Z1228">
        <v>335</v>
      </c>
      <c r="AA1228">
        <v>1026</v>
      </c>
      <c r="AB1228">
        <v>0</v>
      </c>
      <c r="AC1228" s="72" t="s">
        <v>191</v>
      </c>
      <c r="AD1228" s="72" t="s">
        <v>192</v>
      </c>
      <c r="AE1228" s="72" t="s">
        <v>176</v>
      </c>
      <c r="AF1228" s="81" t="str">
        <f t="shared" si="76"/>
        <v>Afridev Handpump</v>
      </c>
      <c r="AG1228" s="72" t="s">
        <v>193</v>
      </c>
      <c r="AH1228" s="72" t="s">
        <v>191</v>
      </c>
      <c r="AI1228" s="72" t="s">
        <v>16432</v>
      </c>
      <c r="AL1228" t="str">
        <f t="shared" si="77"/>
        <v>Protected</v>
      </c>
      <c r="AM1228">
        <v>2003</v>
      </c>
      <c r="AN1228" s="72" t="s">
        <v>191</v>
      </c>
      <c r="AQ1228" t="str">
        <f t="shared" si="78"/>
        <v xml:space="preserve">Normal </v>
      </c>
      <c r="AR1228" s="72" t="s">
        <v>191</v>
      </c>
      <c r="AS1228">
        <v>4</v>
      </c>
      <c r="AT1228">
        <v>8</v>
      </c>
      <c r="AU1228" s="72" t="s">
        <v>195</v>
      </c>
      <c r="AV1228" s="72" t="s">
        <v>194</v>
      </c>
      <c r="AY1228" s="72" t="s">
        <v>191</v>
      </c>
      <c r="AZ1228">
        <v>549</v>
      </c>
      <c r="BA1228" s="72" t="s">
        <v>93</v>
      </c>
      <c r="BB1228" s="72" t="s">
        <v>194</v>
      </c>
      <c r="BD1228" s="72" t="s">
        <v>191</v>
      </c>
      <c r="BE1228" s="73">
        <v>0.64</v>
      </c>
      <c r="BF1228" s="72" t="s">
        <v>191</v>
      </c>
      <c r="BG1228" s="72" t="s">
        <v>196</v>
      </c>
      <c r="BH1228" s="72" t="s">
        <v>176</v>
      </c>
      <c r="BI1228" s="81" t="str">
        <f t="shared" si="79"/>
        <v xml:space="preserve">Turbidity </v>
      </c>
      <c r="BJ1228" s="72" t="s">
        <v>191</v>
      </c>
      <c r="BN1228">
        <v>53</v>
      </c>
      <c r="BO1228">
        <v>24</v>
      </c>
      <c r="BP1228" s="72" t="s">
        <v>194</v>
      </c>
      <c r="BR1228" s="72" t="s">
        <v>194</v>
      </c>
      <c r="BT1228">
        <v>25</v>
      </c>
      <c r="BU1228">
        <v>175</v>
      </c>
      <c r="BV1228" s="72" t="s">
        <v>191</v>
      </c>
      <c r="BW1228" s="72" t="s">
        <v>197</v>
      </c>
      <c r="BX1228" t="s">
        <v>11306</v>
      </c>
    </row>
    <row r="1229" spans="1:76" x14ac:dyDescent="0.45">
      <c r="A1229" t="s">
        <v>11307</v>
      </c>
      <c r="B1229" t="s">
        <v>176</v>
      </c>
      <c r="C1229" t="s">
        <v>736</v>
      </c>
      <c r="D1229" t="s">
        <v>11308</v>
      </c>
      <c r="E1229" t="s">
        <v>11309</v>
      </c>
      <c r="F1229" t="s">
        <v>11310</v>
      </c>
      <c r="G1229">
        <v>9</v>
      </c>
      <c r="H1229" s="72" t="s">
        <v>10833</v>
      </c>
      <c r="I1229" s="72" t="s">
        <v>182</v>
      </c>
      <c r="J1229" s="72" t="s">
        <v>183</v>
      </c>
      <c r="K1229" s="72" t="s">
        <v>10598</v>
      </c>
      <c r="L1229" s="72" t="s">
        <v>10851</v>
      </c>
      <c r="M1229" s="72" t="s">
        <v>2115</v>
      </c>
      <c r="N1229" s="72"/>
      <c r="O1229" s="72"/>
      <c r="P1229" s="72" t="s">
        <v>11311</v>
      </c>
      <c r="Q1229" s="72" t="s">
        <v>11312</v>
      </c>
      <c r="R1229" s="72" t="s">
        <v>1396</v>
      </c>
      <c r="S1229" s="72" t="s">
        <v>11313</v>
      </c>
      <c r="T1229" s="72" t="s">
        <v>11314</v>
      </c>
      <c r="U1229" s="72" t="s">
        <v>226</v>
      </c>
      <c r="V1229" s="72" t="s">
        <v>176</v>
      </c>
      <c r="W1229">
        <v>134</v>
      </c>
      <c r="X1229">
        <v>134</v>
      </c>
      <c r="Y1229">
        <v>0</v>
      </c>
      <c r="Z1229">
        <v>673</v>
      </c>
      <c r="AA1229">
        <v>1026</v>
      </c>
      <c r="AB1229">
        <v>0</v>
      </c>
      <c r="AC1229" s="72" t="s">
        <v>191</v>
      </c>
      <c r="AD1229" s="72" t="s">
        <v>192</v>
      </c>
      <c r="AE1229" s="72" t="s">
        <v>176</v>
      </c>
      <c r="AF1229" s="81" t="str">
        <f t="shared" si="76"/>
        <v>Afridev Handpump</v>
      </c>
      <c r="AG1229" s="72" t="s">
        <v>193</v>
      </c>
      <c r="AH1229" s="72" t="s">
        <v>191</v>
      </c>
      <c r="AI1229" s="72" t="s">
        <v>16432</v>
      </c>
      <c r="AL1229" t="str">
        <f t="shared" si="77"/>
        <v>Protected</v>
      </c>
      <c r="AM1229">
        <v>1994</v>
      </c>
      <c r="AN1229" s="72" t="s">
        <v>191</v>
      </c>
      <c r="AQ1229" t="str">
        <f t="shared" si="78"/>
        <v xml:space="preserve">Normal </v>
      </c>
      <c r="AR1229" s="72" t="s">
        <v>191</v>
      </c>
      <c r="AS1229">
        <v>1</v>
      </c>
      <c r="AT1229">
        <v>3</v>
      </c>
      <c r="AU1229" s="72" t="s">
        <v>195</v>
      </c>
      <c r="AV1229" s="72" t="s">
        <v>194</v>
      </c>
      <c r="AY1229" s="72" t="s">
        <v>191</v>
      </c>
      <c r="AZ1229">
        <v>551</v>
      </c>
      <c r="BA1229" s="72" t="s">
        <v>93</v>
      </c>
      <c r="BB1229" s="72" t="s">
        <v>194</v>
      </c>
      <c r="BD1229" s="72" t="s">
        <v>191</v>
      </c>
      <c r="BE1229" s="73">
        <v>0.53</v>
      </c>
      <c r="BF1229" s="72" t="s">
        <v>191</v>
      </c>
      <c r="BG1229" s="72" t="s">
        <v>196</v>
      </c>
      <c r="BH1229" s="72" t="s">
        <v>176</v>
      </c>
      <c r="BI1229" s="81" t="str">
        <f t="shared" si="79"/>
        <v xml:space="preserve">Turbidity </v>
      </c>
      <c r="BJ1229" s="72" t="s">
        <v>191</v>
      </c>
      <c r="BN1229">
        <v>54</v>
      </c>
      <c r="BO1229">
        <v>24</v>
      </c>
      <c r="BP1229" s="72" t="s">
        <v>194</v>
      </c>
      <c r="BR1229" s="72" t="s">
        <v>194</v>
      </c>
      <c r="BT1229">
        <v>40</v>
      </c>
      <c r="BU1229">
        <v>160</v>
      </c>
      <c r="BV1229" s="72" t="s">
        <v>191</v>
      </c>
      <c r="BW1229" s="72" t="s">
        <v>197</v>
      </c>
      <c r="BX1229" t="s">
        <v>11315</v>
      </c>
    </row>
    <row r="1230" spans="1:76" x14ac:dyDescent="0.45">
      <c r="A1230" t="s">
        <v>11316</v>
      </c>
      <c r="B1230" t="s">
        <v>176</v>
      </c>
      <c r="C1230" t="s">
        <v>736</v>
      </c>
      <c r="D1230" t="s">
        <v>11317</v>
      </c>
      <c r="E1230" t="s">
        <v>11318</v>
      </c>
      <c r="F1230" t="s">
        <v>3077</v>
      </c>
      <c r="G1230">
        <v>9</v>
      </c>
      <c r="H1230" s="72" t="s">
        <v>10833</v>
      </c>
      <c r="I1230" s="72" t="s">
        <v>182</v>
      </c>
      <c r="J1230" s="72" t="s">
        <v>183</v>
      </c>
      <c r="K1230" s="72" t="s">
        <v>10598</v>
      </c>
      <c r="L1230" s="72" t="s">
        <v>10851</v>
      </c>
      <c r="M1230" s="72" t="s">
        <v>2115</v>
      </c>
      <c r="N1230" s="72"/>
      <c r="O1230" s="72"/>
      <c r="P1230" s="72" t="s">
        <v>11319</v>
      </c>
      <c r="Q1230" s="72" t="s">
        <v>11320</v>
      </c>
      <c r="R1230" s="72" t="s">
        <v>2866</v>
      </c>
      <c r="S1230" s="72" t="s">
        <v>11321</v>
      </c>
      <c r="T1230" s="72" t="s">
        <v>11322</v>
      </c>
      <c r="U1230" s="72" t="s">
        <v>226</v>
      </c>
      <c r="V1230" s="72" t="s">
        <v>176</v>
      </c>
      <c r="W1230">
        <v>300</v>
      </c>
      <c r="X1230">
        <v>300</v>
      </c>
      <c r="Y1230">
        <v>0</v>
      </c>
      <c r="Z1230">
        <v>215</v>
      </c>
      <c r="AA1230">
        <v>1325</v>
      </c>
      <c r="AB1230">
        <v>0</v>
      </c>
      <c r="AC1230" s="72" t="s">
        <v>191</v>
      </c>
      <c r="AD1230" s="72" t="s">
        <v>192</v>
      </c>
      <c r="AE1230" s="72" t="s">
        <v>176</v>
      </c>
      <c r="AF1230" s="81" t="str">
        <f t="shared" si="76"/>
        <v>Afridev Handpump</v>
      </c>
      <c r="AG1230" s="72" t="s">
        <v>193</v>
      </c>
      <c r="AH1230" s="72" t="s">
        <v>191</v>
      </c>
      <c r="AI1230" s="72" t="s">
        <v>16432</v>
      </c>
      <c r="AL1230" t="str">
        <f t="shared" si="77"/>
        <v>Protected</v>
      </c>
      <c r="AM1230">
        <v>2003</v>
      </c>
      <c r="AN1230" s="72" t="s">
        <v>191</v>
      </c>
      <c r="AQ1230" t="str">
        <f t="shared" si="78"/>
        <v xml:space="preserve">Poor </v>
      </c>
      <c r="AR1230" s="72" t="s">
        <v>191</v>
      </c>
      <c r="AS1230">
        <v>1</v>
      </c>
      <c r="AT1230">
        <v>4</v>
      </c>
      <c r="AU1230" s="72" t="s">
        <v>195</v>
      </c>
      <c r="AV1230" s="72" t="s">
        <v>194</v>
      </c>
      <c r="AY1230" s="72" t="s">
        <v>191</v>
      </c>
      <c r="AZ1230">
        <v>552</v>
      </c>
      <c r="BA1230" s="72" t="s">
        <v>93</v>
      </c>
      <c r="BB1230" s="72" t="s">
        <v>194</v>
      </c>
      <c r="BD1230" s="72" t="s">
        <v>191</v>
      </c>
      <c r="BE1230" s="73">
        <v>0.18</v>
      </c>
      <c r="BF1230" s="72" t="s">
        <v>191</v>
      </c>
      <c r="BG1230" s="72" t="s">
        <v>196</v>
      </c>
      <c r="BH1230" s="72" t="s">
        <v>176</v>
      </c>
      <c r="BI1230" s="81" t="str">
        <f t="shared" si="79"/>
        <v xml:space="preserve">Turbidity </v>
      </c>
      <c r="BJ1230" s="72" t="s">
        <v>191</v>
      </c>
      <c r="BN1230">
        <v>63</v>
      </c>
      <c r="BO1230">
        <v>24</v>
      </c>
      <c r="BP1230" s="72" t="s">
        <v>194</v>
      </c>
      <c r="BR1230" s="72" t="s">
        <v>194</v>
      </c>
      <c r="BT1230">
        <v>25</v>
      </c>
      <c r="BU1230">
        <v>125</v>
      </c>
      <c r="BV1230" s="72" t="s">
        <v>191</v>
      </c>
      <c r="BW1230" s="72" t="s">
        <v>227</v>
      </c>
      <c r="BX1230" t="s">
        <v>11323</v>
      </c>
    </row>
    <row r="1231" spans="1:76" x14ac:dyDescent="0.45">
      <c r="A1231" t="s">
        <v>11324</v>
      </c>
      <c r="B1231" t="s">
        <v>176</v>
      </c>
      <c r="C1231" t="s">
        <v>736</v>
      </c>
      <c r="D1231" t="s">
        <v>11325</v>
      </c>
      <c r="E1231" t="s">
        <v>11326</v>
      </c>
      <c r="F1231" t="s">
        <v>1414</v>
      </c>
      <c r="G1231">
        <v>9</v>
      </c>
      <c r="H1231" s="72" t="s">
        <v>10833</v>
      </c>
      <c r="I1231" s="72" t="s">
        <v>182</v>
      </c>
      <c r="J1231" s="72" t="s">
        <v>183</v>
      </c>
      <c r="K1231" s="72" t="s">
        <v>10598</v>
      </c>
      <c r="L1231" s="72" t="s">
        <v>10851</v>
      </c>
      <c r="M1231" s="72" t="s">
        <v>2115</v>
      </c>
      <c r="N1231" s="72"/>
      <c r="O1231" s="72"/>
      <c r="P1231" s="72" t="s">
        <v>11327</v>
      </c>
      <c r="Q1231" s="72" t="s">
        <v>11328</v>
      </c>
      <c r="R1231" s="72" t="s">
        <v>630</v>
      </c>
      <c r="S1231" s="72" t="s">
        <v>11329</v>
      </c>
      <c r="T1231" s="72" t="s">
        <v>11322</v>
      </c>
      <c r="U1231" s="72" t="s">
        <v>176</v>
      </c>
      <c r="V1231" s="72" t="s">
        <v>805</v>
      </c>
      <c r="W1231">
        <v>300</v>
      </c>
      <c r="X1231">
        <v>300</v>
      </c>
      <c r="Y1231">
        <v>0</v>
      </c>
      <c r="Z1231">
        <v>400</v>
      </c>
      <c r="AA1231">
        <v>1325</v>
      </c>
      <c r="AB1231">
        <v>0</v>
      </c>
      <c r="AC1231" s="72" t="s">
        <v>191</v>
      </c>
      <c r="AD1231" s="72" t="s">
        <v>192</v>
      </c>
      <c r="AE1231" s="72" t="s">
        <v>176</v>
      </c>
      <c r="AF1231" s="81" t="str">
        <f t="shared" si="76"/>
        <v>Afridev Handpump</v>
      </c>
      <c r="AG1231" s="72" t="s">
        <v>193</v>
      </c>
      <c r="AH1231" s="72" t="s">
        <v>191</v>
      </c>
      <c r="AI1231" s="72" t="s">
        <v>16432</v>
      </c>
      <c r="AL1231" t="str">
        <f t="shared" si="77"/>
        <v>Protected</v>
      </c>
      <c r="AM1231">
        <v>2004</v>
      </c>
      <c r="AN1231" s="72" t="s">
        <v>191</v>
      </c>
      <c r="AQ1231" t="str">
        <f t="shared" si="78"/>
        <v xml:space="preserve">Normal </v>
      </c>
      <c r="AR1231" s="72" t="s">
        <v>191</v>
      </c>
      <c r="AS1231">
        <v>3</v>
      </c>
      <c r="AT1231">
        <v>30</v>
      </c>
      <c r="AU1231" s="72" t="s">
        <v>195</v>
      </c>
      <c r="AV1231" s="72" t="s">
        <v>194</v>
      </c>
      <c r="AY1231" s="72" t="s">
        <v>191</v>
      </c>
      <c r="AZ1231">
        <v>553</v>
      </c>
      <c r="BA1231" s="72" t="s">
        <v>93</v>
      </c>
      <c r="BB1231" s="72" t="s">
        <v>194</v>
      </c>
      <c r="BD1231" s="72" t="s">
        <v>191</v>
      </c>
      <c r="BE1231" s="73">
        <v>0.93</v>
      </c>
      <c r="BF1231" s="72" t="s">
        <v>191</v>
      </c>
      <c r="BG1231" s="72" t="s">
        <v>196</v>
      </c>
      <c r="BH1231" s="72" t="s">
        <v>176</v>
      </c>
      <c r="BI1231" s="81" t="str">
        <f t="shared" si="79"/>
        <v xml:space="preserve">Turbidity </v>
      </c>
      <c r="BJ1231" s="72" t="s">
        <v>191</v>
      </c>
      <c r="BN1231">
        <v>48</v>
      </c>
      <c r="BO1231">
        <v>24</v>
      </c>
      <c r="BP1231" s="72" t="s">
        <v>194</v>
      </c>
      <c r="BR1231" s="72" t="s">
        <v>194</v>
      </c>
      <c r="BT1231">
        <v>25</v>
      </c>
      <c r="BU1231">
        <v>100</v>
      </c>
      <c r="BV1231" s="72" t="s">
        <v>194</v>
      </c>
      <c r="BW1231" s="72" t="s">
        <v>197</v>
      </c>
      <c r="BX1231" t="s">
        <v>11330</v>
      </c>
    </row>
    <row r="1232" spans="1:76" x14ac:dyDescent="0.45">
      <c r="A1232" t="s">
        <v>11331</v>
      </c>
      <c r="B1232" t="s">
        <v>176</v>
      </c>
      <c r="C1232" t="s">
        <v>736</v>
      </c>
      <c r="D1232" t="s">
        <v>11332</v>
      </c>
      <c r="E1232" t="s">
        <v>11333</v>
      </c>
      <c r="F1232" t="s">
        <v>1803</v>
      </c>
      <c r="G1232">
        <v>9</v>
      </c>
      <c r="H1232" s="72" t="s">
        <v>10833</v>
      </c>
      <c r="I1232" s="72" t="s">
        <v>182</v>
      </c>
      <c r="J1232" s="72" t="s">
        <v>183</v>
      </c>
      <c r="K1232" s="72" t="s">
        <v>10598</v>
      </c>
      <c r="L1232" s="72" t="s">
        <v>10851</v>
      </c>
      <c r="M1232" s="72" t="s">
        <v>2115</v>
      </c>
      <c r="N1232" s="72"/>
      <c r="O1232" s="72"/>
      <c r="P1232" s="72" t="s">
        <v>11334</v>
      </c>
      <c r="Q1232" s="72" t="s">
        <v>11335</v>
      </c>
      <c r="R1232" s="72" t="s">
        <v>6598</v>
      </c>
      <c r="S1232" s="72" t="s">
        <v>11336</v>
      </c>
      <c r="T1232" s="72" t="s">
        <v>11337</v>
      </c>
      <c r="U1232" s="72" t="s">
        <v>226</v>
      </c>
      <c r="V1232" s="72" t="s">
        <v>176</v>
      </c>
      <c r="W1232">
        <v>300</v>
      </c>
      <c r="X1232">
        <v>300</v>
      </c>
      <c r="Y1232">
        <v>0</v>
      </c>
      <c r="Z1232">
        <v>750</v>
      </c>
      <c r="AA1232">
        <v>1325</v>
      </c>
      <c r="AB1232">
        <v>0</v>
      </c>
      <c r="AC1232" s="72" t="s">
        <v>191</v>
      </c>
      <c r="AD1232" s="72" t="s">
        <v>192</v>
      </c>
      <c r="AE1232" s="72" t="s">
        <v>176</v>
      </c>
      <c r="AF1232" s="81" t="str">
        <f t="shared" si="76"/>
        <v>Afridev Handpump</v>
      </c>
      <c r="AG1232" s="72" t="s">
        <v>193</v>
      </c>
      <c r="AH1232" s="72" t="s">
        <v>191</v>
      </c>
      <c r="AI1232" s="72" t="s">
        <v>16432</v>
      </c>
      <c r="AL1232" t="str">
        <f t="shared" si="77"/>
        <v>Protected</v>
      </c>
      <c r="AM1232">
        <v>2018</v>
      </c>
      <c r="AN1232" s="72" t="s">
        <v>191</v>
      </c>
      <c r="AQ1232" t="str">
        <f t="shared" si="78"/>
        <v xml:space="preserve">Normal </v>
      </c>
      <c r="AR1232" s="72" t="s">
        <v>194</v>
      </c>
      <c r="AU1232" s="72" t="s">
        <v>195</v>
      </c>
      <c r="AV1232" s="72" t="s">
        <v>194</v>
      </c>
      <c r="AY1232" s="72" t="s">
        <v>191</v>
      </c>
      <c r="AZ1232">
        <v>554</v>
      </c>
      <c r="BA1232" s="72" t="s">
        <v>93</v>
      </c>
      <c r="BB1232" s="72" t="s">
        <v>194</v>
      </c>
      <c r="BD1232" s="72" t="s">
        <v>191</v>
      </c>
      <c r="BE1232" s="73">
        <v>0.05</v>
      </c>
      <c r="BF1232" s="72" t="s">
        <v>191</v>
      </c>
      <c r="BG1232" s="72" t="s">
        <v>196</v>
      </c>
      <c r="BH1232" s="72" t="s">
        <v>176</v>
      </c>
      <c r="BI1232" s="81" t="str">
        <f t="shared" si="79"/>
        <v xml:space="preserve">Turbidity </v>
      </c>
      <c r="BJ1232" s="72" t="s">
        <v>191</v>
      </c>
      <c r="BN1232">
        <v>51</v>
      </c>
      <c r="BO1232">
        <v>24</v>
      </c>
      <c r="BP1232" s="72" t="s">
        <v>194</v>
      </c>
      <c r="BR1232" s="72" t="s">
        <v>194</v>
      </c>
      <c r="BT1232">
        <v>40</v>
      </c>
      <c r="BU1232">
        <v>120</v>
      </c>
      <c r="BV1232" s="72" t="s">
        <v>191</v>
      </c>
      <c r="BW1232" s="72" t="s">
        <v>197</v>
      </c>
      <c r="BX1232" t="s">
        <v>11338</v>
      </c>
    </row>
    <row r="1233" spans="1:76" x14ac:dyDescent="0.45">
      <c r="A1233" t="s">
        <v>11339</v>
      </c>
      <c r="B1233" t="s">
        <v>176</v>
      </c>
      <c r="C1233" t="s">
        <v>600</v>
      </c>
      <c r="D1233" t="s">
        <v>11340</v>
      </c>
      <c r="E1233" t="s">
        <v>11341</v>
      </c>
      <c r="F1233" t="s">
        <v>11342</v>
      </c>
      <c r="G1233">
        <v>9</v>
      </c>
      <c r="H1233" s="72" t="s">
        <v>10878</v>
      </c>
      <c r="I1233" s="72" t="s">
        <v>182</v>
      </c>
      <c r="J1233" s="72" t="s">
        <v>183</v>
      </c>
      <c r="K1233" s="72" t="s">
        <v>10598</v>
      </c>
      <c r="L1233" s="72" t="s">
        <v>5566</v>
      </c>
      <c r="M1233" s="72" t="s">
        <v>11343</v>
      </c>
      <c r="N1233" s="72"/>
      <c r="O1233" s="72"/>
      <c r="P1233" s="72" t="s">
        <v>11344</v>
      </c>
      <c r="Q1233" s="72" t="s">
        <v>11345</v>
      </c>
      <c r="R1233" s="72" t="s">
        <v>10546</v>
      </c>
      <c r="S1233" s="72" t="s">
        <v>11346</v>
      </c>
      <c r="T1233" s="72" t="s">
        <v>11347</v>
      </c>
      <c r="U1233" s="72" t="s">
        <v>226</v>
      </c>
      <c r="V1233" s="72" t="s">
        <v>176</v>
      </c>
      <c r="W1233">
        <v>80</v>
      </c>
      <c r="X1233">
        <v>80</v>
      </c>
      <c r="Y1233">
        <v>0</v>
      </c>
      <c r="Z1233">
        <v>40</v>
      </c>
      <c r="AA1233">
        <v>200</v>
      </c>
      <c r="AB1233">
        <v>0</v>
      </c>
      <c r="AC1233" s="72" t="s">
        <v>191</v>
      </c>
      <c r="AD1233" s="72" t="s">
        <v>192</v>
      </c>
      <c r="AE1233" s="72" t="s">
        <v>176</v>
      </c>
      <c r="AF1233" s="81" t="str">
        <f t="shared" si="76"/>
        <v>Afridev Handpump</v>
      </c>
      <c r="AG1233" s="72" t="s">
        <v>193</v>
      </c>
      <c r="AH1233" s="72" t="s">
        <v>191</v>
      </c>
      <c r="AI1233" s="72" t="s">
        <v>16432</v>
      </c>
      <c r="AL1233" t="str">
        <f t="shared" si="77"/>
        <v>Protected</v>
      </c>
      <c r="AM1233">
        <v>2014</v>
      </c>
      <c r="AN1233" s="72" t="s">
        <v>191</v>
      </c>
      <c r="AQ1233" t="str">
        <f t="shared" si="78"/>
        <v xml:space="preserve">Normal </v>
      </c>
      <c r="AR1233" s="72" t="s">
        <v>194</v>
      </c>
      <c r="AU1233" s="72" t="s">
        <v>195</v>
      </c>
      <c r="AV1233" s="72" t="s">
        <v>194</v>
      </c>
      <c r="AY1233" s="72" t="s">
        <v>191</v>
      </c>
      <c r="AZ1233">
        <v>1353</v>
      </c>
      <c r="BA1233" s="72" t="s">
        <v>93</v>
      </c>
      <c r="BB1233" s="72" t="s">
        <v>194</v>
      </c>
      <c r="BD1233" s="72" t="s">
        <v>191</v>
      </c>
      <c r="BE1233" s="73">
        <v>0.35</v>
      </c>
      <c r="BF1233" s="72" t="s">
        <v>191</v>
      </c>
      <c r="BG1233" s="72" t="s">
        <v>196</v>
      </c>
      <c r="BH1233" s="72" t="s">
        <v>176</v>
      </c>
      <c r="BI1233" s="81" t="str">
        <f t="shared" si="79"/>
        <v xml:space="preserve">Turbidity </v>
      </c>
      <c r="BJ1233" s="72" t="s">
        <v>191</v>
      </c>
      <c r="BN1233">
        <v>65</v>
      </c>
      <c r="BO1233">
        <v>24</v>
      </c>
      <c r="BP1233" s="72" t="s">
        <v>194</v>
      </c>
      <c r="BR1233" s="72" t="s">
        <v>194</v>
      </c>
      <c r="BT1233">
        <v>20</v>
      </c>
      <c r="BU1233">
        <v>5</v>
      </c>
      <c r="BV1233" s="72" t="s">
        <v>191</v>
      </c>
      <c r="BW1233" s="72" t="s">
        <v>197</v>
      </c>
      <c r="BX1233" t="s">
        <v>11348</v>
      </c>
    </row>
    <row r="1234" spans="1:76" x14ac:dyDescent="0.45">
      <c r="A1234" t="s">
        <v>11349</v>
      </c>
      <c r="B1234" t="s">
        <v>176</v>
      </c>
      <c r="C1234" t="s">
        <v>339</v>
      </c>
      <c r="D1234" t="s">
        <v>11350</v>
      </c>
      <c r="E1234" t="s">
        <v>11351</v>
      </c>
      <c r="F1234" t="s">
        <v>8040</v>
      </c>
      <c r="G1234">
        <v>9</v>
      </c>
      <c r="H1234" s="72" t="s">
        <v>10878</v>
      </c>
      <c r="I1234" s="72" t="s">
        <v>182</v>
      </c>
      <c r="J1234" s="72" t="s">
        <v>183</v>
      </c>
      <c r="K1234" s="72" t="s">
        <v>4732</v>
      </c>
      <c r="L1234" s="72" t="s">
        <v>10769</v>
      </c>
      <c r="M1234" s="72" t="s">
        <v>11071</v>
      </c>
      <c r="N1234" s="72"/>
      <c r="O1234" s="72"/>
      <c r="P1234" s="72" t="s">
        <v>11352</v>
      </c>
      <c r="Q1234" s="72" t="s">
        <v>11353</v>
      </c>
      <c r="R1234" s="72" t="s">
        <v>1750</v>
      </c>
      <c r="S1234" s="72" t="s">
        <v>11354</v>
      </c>
      <c r="T1234" s="72" t="s">
        <v>11355</v>
      </c>
      <c r="U1234" s="72" t="s">
        <v>226</v>
      </c>
      <c r="V1234" s="72" t="s">
        <v>176</v>
      </c>
      <c r="W1234">
        <v>89</v>
      </c>
      <c r="X1234">
        <v>100</v>
      </c>
      <c r="Y1234">
        <v>0</v>
      </c>
      <c r="Z1234">
        <v>500</v>
      </c>
      <c r="AA1234">
        <v>500</v>
      </c>
      <c r="AB1234">
        <v>0</v>
      </c>
      <c r="AC1234" s="72" t="s">
        <v>191</v>
      </c>
      <c r="AD1234" s="72" t="s">
        <v>192</v>
      </c>
      <c r="AE1234" s="72" t="s">
        <v>176</v>
      </c>
      <c r="AF1234" s="81" t="str">
        <f t="shared" si="76"/>
        <v>Afridev Handpump</v>
      </c>
      <c r="AG1234" s="72" t="s">
        <v>193</v>
      </c>
      <c r="AH1234" s="72" t="s">
        <v>191</v>
      </c>
      <c r="AI1234" s="72" t="s">
        <v>16432</v>
      </c>
      <c r="AL1234" t="str">
        <f t="shared" si="77"/>
        <v>Protected</v>
      </c>
      <c r="AM1234">
        <v>2000</v>
      </c>
      <c r="AN1234" s="72" t="s">
        <v>191</v>
      </c>
      <c r="AQ1234" t="str">
        <f t="shared" si="78"/>
        <v xml:space="preserve">Normal </v>
      </c>
      <c r="AR1234" s="72" t="s">
        <v>191</v>
      </c>
      <c r="AS1234">
        <v>1</v>
      </c>
      <c r="AT1234">
        <v>2</v>
      </c>
      <c r="AU1234" s="72" t="s">
        <v>195</v>
      </c>
      <c r="AV1234" s="72" t="s">
        <v>194</v>
      </c>
      <c r="AY1234" s="72" t="s">
        <v>191</v>
      </c>
      <c r="AZ1234">
        <v>1494</v>
      </c>
      <c r="BA1234" s="72" t="s">
        <v>93</v>
      </c>
      <c r="BB1234" s="72" t="s">
        <v>194</v>
      </c>
      <c r="BD1234" s="72" t="s">
        <v>191</v>
      </c>
      <c r="BE1234" s="73">
        <v>0.08</v>
      </c>
      <c r="BF1234" s="72" t="s">
        <v>191</v>
      </c>
      <c r="BG1234" s="72" t="s">
        <v>196</v>
      </c>
      <c r="BH1234" s="72" t="s">
        <v>176</v>
      </c>
      <c r="BI1234" s="81" t="str">
        <f t="shared" si="79"/>
        <v xml:space="preserve">Turbidity </v>
      </c>
      <c r="BJ1234" s="72" t="s">
        <v>191</v>
      </c>
      <c r="BN1234">
        <v>106</v>
      </c>
      <c r="BO1234">
        <v>24</v>
      </c>
      <c r="BP1234" s="72" t="s">
        <v>194</v>
      </c>
      <c r="BR1234" s="72" t="s">
        <v>194</v>
      </c>
      <c r="BT1234">
        <v>40</v>
      </c>
      <c r="BU1234">
        <v>7</v>
      </c>
      <c r="BV1234" s="72" t="s">
        <v>191</v>
      </c>
      <c r="BW1234" s="72" t="s">
        <v>197</v>
      </c>
      <c r="BX1234" t="s">
        <v>11356</v>
      </c>
    </row>
    <row r="1235" spans="1:76" x14ac:dyDescent="0.45">
      <c r="A1235" t="s">
        <v>11357</v>
      </c>
      <c r="B1235" t="s">
        <v>176</v>
      </c>
      <c r="C1235" t="s">
        <v>216</v>
      </c>
      <c r="D1235" t="s">
        <v>11358</v>
      </c>
      <c r="E1235" t="s">
        <v>11359</v>
      </c>
      <c r="F1235" t="s">
        <v>4065</v>
      </c>
      <c r="G1235">
        <v>9</v>
      </c>
      <c r="H1235" s="72" t="s">
        <v>10878</v>
      </c>
      <c r="I1235" s="72" t="s">
        <v>182</v>
      </c>
      <c r="J1235" s="72" t="s">
        <v>183</v>
      </c>
      <c r="K1235" s="72" t="s">
        <v>825</v>
      </c>
      <c r="L1235" s="72" t="s">
        <v>11233</v>
      </c>
      <c r="M1235" s="72" t="s">
        <v>11360</v>
      </c>
      <c r="N1235" s="72"/>
      <c r="O1235" s="72"/>
      <c r="P1235" s="72" t="s">
        <v>11361</v>
      </c>
      <c r="Q1235" s="72" t="s">
        <v>11362</v>
      </c>
      <c r="R1235" s="72" t="s">
        <v>2686</v>
      </c>
      <c r="S1235" s="72" t="s">
        <v>11363</v>
      </c>
      <c r="T1235" s="72" t="s">
        <v>11364</v>
      </c>
      <c r="U1235" s="72" t="s">
        <v>251</v>
      </c>
      <c r="V1235" s="72" t="s">
        <v>176</v>
      </c>
      <c r="W1235">
        <v>240</v>
      </c>
      <c r="X1235">
        <v>160</v>
      </c>
      <c r="Y1235">
        <v>80</v>
      </c>
      <c r="Z1235">
        <v>500</v>
      </c>
      <c r="AA1235">
        <v>1000</v>
      </c>
      <c r="AB1235">
        <v>400</v>
      </c>
      <c r="AC1235" s="72" t="s">
        <v>191</v>
      </c>
      <c r="AD1235" s="72" t="s">
        <v>192</v>
      </c>
      <c r="AE1235" s="72" t="s">
        <v>176</v>
      </c>
      <c r="AF1235" s="81" t="str">
        <f t="shared" si="76"/>
        <v>Afridev Handpump</v>
      </c>
      <c r="AG1235" s="72" t="s">
        <v>193</v>
      </c>
      <c r="AH1235" s="72" t="s">
        <v>191</v>
      </c>
      <c r="AI1235" s="72" t="s">
        <v>16432</v>
      </c>
      <c r="AL1235" t="str">
        <f t="shared" si="77"/>
        <v>Protected</v>
      </c>
      <c r="AM1235">
        <v>2000</v>
      </c>
      <c r="AN1235" s="72" t="s">
        <v>191</v>
      </c>
      <c r="AQ1235" t="str">
        <f t="shared" si="78"/>
        <v xml:space="preserve">Normal </v>
      </c>
      <c r="AR1235" s="72" t="s">
        <v>191</v>
      </c>
      <c r="AS1235">
        <v>1</v>
      </c>
      <c r="AT1235">
        <v>364</v>
      </c>
      <c r="AU1235" s="72" t="s">
        <v>195</v>
      </c>
      <c r="AV1235" s="72" t="s">
        <v>194</v>
      </c>
      <c r="AY1235" s="72" t="s">
        <v>191</v>
      </c>
      <c r="AZ1235">
        <v>995</v>
      </c>
      <c r="BA1235" s="72" t="s">
        <v>93</v>
      </c>
      <c r="BB1235" s="72" t="s">
        <v>194</v>
      </c>
      <c r="BD1235" s="72" t="s">
        <v>191</v>
      </c>
      <c r="BE1235" s="73">
        <v>0.17</v>
      </c>
      <c r="BF1235" s="72" t="s">
        <v>191</v>
      </c>
      <c r="BG1235" s="72" t="s">
        <v>196</v>
      </c>
      <c r="BH1235" s="72" t="s">
        <v>176</v>
      </c>
      <c r="BI1235" s="81" t="str">
        <f t="shared" si="79"/>
        <v xml:space="preserve">Turbidity </v>
      </c>
      <c r="BJ1235" s="72" t="s">
        <v>191</v>
      </c>
      <c r="BN1235">
        <v>82</v>
      </c>
      <c r="BO1235">
        <v>24</v>
      </c>
      <c r="BP1235" s="72" t="s">
        <v>194</v>
      </c>
      <c r="BR1235" s="72" t="s">
        <v>194</v>
      </c>
      <c r="BT1235">
        <v>20</v>
      </c>
      <c r="BU1235">
        <v>6</v>
      </c>
      <c r="BV1235" s="72" t="s">
        <v>191</v>
      </c>
      <c r="BW1235" s="72" t="s">
        <v>197</v>
      </c>
      <c r="BX1235" t="s">
        <v>11365</v>
      </c>
    </row>
    <row r="1236" spans="1:76" x14ac:dyDescent="0.45">
      <c r="A1236" t="s">
        <v>11366</v>
      </c>
      <c r="B1236" t="s">
        <v>176</v>
      </c>
      <c r="C1236" t="s">
        <v>600</v>
      </c>
      <c r="D1236" t="s">
        <v>11367</v>
      </c>
      <c r="E1236" t="s">
        <v>11368</v>
      </c>
      <c r="F1236" t="s">
        <v>11369</v>
      </c>
      <c r="G1236">
        <v>9</v>
      </c>
      <c r="H1236" s="72" t="s">
        <v>10878</v>
      </c>
      <c r="I1236" s="72" t="s">
        <v>182</v>
      </c>
      <c r="J1236" s="72" t="s">
        <v>183</v>
      </c>
      <c r="K1236" s="72" t="s">
        <v>10598</v>
      </c>
      <c r="L1236" s="72" t="s">
        <v>5566</v>
      </c>
      <c r="M1236" s="72" t="s">
        <v>11343</v>
      </c>
      <c r="N1236" s="72"/>
      <c r="O1236" s="72"/>
      <c r="P1236" s="72" t="s">
        <v>11370</v>
      </c>
      <c r="Q1236" s="72" t="s">
        <v>11371</v>
      </c>
      <c r="R1236" s="72" t="s">
        <v>11372</v>
      </c>
      <c r="S1236" s="72" t="s">
        <v>11373</v>
      </c>
      <c r="T1236" s="72" t="s">
        <v>11374</v>
      </c>
      <c r="U1236" s="72" t="s">
        <v>251</v>
      </c>
      <c r="V1236" s="72" t="s">
        <v>176</v>
      </c>
      <c r="W1236">
        <v>80</v>
      </c>
      <c r="X1236">
        <v>80</v>
      </c>
      <c r="Y1236">
        <v>0</v>
      </c>
      <c r="Z1236">
        <v>100</v>
      </c>
      <c r="AA1236">
        <v>400</v>
      </c>
      <c r="AB1236">
        <v>0</v>
      </c>
      <c r="AC1236" s="72" t="s">
        <v>191</v>
      </c>
      <c r="AD1236" s="72" t="s">
        <v>192</v>
      </c>
      <c r="AE1236" s="72" t="s">
        <v>176</v>
      </c>
      <c r="AF1236" s="81" t="str">
        <f t="shared" si="76"/>
        <v>Afridev Handpump</v>
      </c>
      <c r="AG1236" s="72" t="s">
        <v>193</v>
      </c>
      <c r="AH1236" s="72" t="s">
        <v>191</v>
      </c>
      <c r="AI1236" s="72" t="s">
        <v>16432</v>
      </c>
      <c r="AL1236" t="str">
        <f t="shared" si="77"/>
        <v>Protected</v>
      </c>
      <c r="AM1236">
        <v>1998</v>
      </c>
      <c r="AN1236" s="72" t="s">
        <v>191</v>
      </c>
      <c r="AQ1236" t="str">
        <f t="shared" si="78"/>
        <v xml:space="preserve">Normal </v>
      </c>
      <c r="AR1236" s="72" t="s">
        <v>191</v>
      </c>
      <c r="AS1236">
        <v>5</v>
      </c>
      <c r="AT1236">
        <v>14</v>
      </c>
      <c r="AU1236" s="72" t="s">
        <v>195</v>
      </c>
      <c r="AV1236" s="72" t="s">
        <v>194</v>
      </c>
      <c r="AY1236" s="72" t="s">
        <v>191</v>
      </c>
      <c r="AZ1236">
        <v>1354</v>
      </c>
      <c r="BA1236" s="72" t="s">
        <v>93</v>
      </c>
      <c r="BB1236" s="72" t="s">
        <v>194</v>
      </c>
      <c r="BD1236" s="72" t="s">
        <v>191</v>
      </c>
      <c r="BE1236" s="73">
        <v>0.56000000000000005</v>
      </c>
      <c r="BF1236" s="72" t="s">
        <v>191</v>
      </c>
      <c r="BG1236" s="72" t="s">
        <v>196</v>
      </c>
      <c r="BH1236" s="72" t="s">
        <v>176</v>
      </c>
      <c r="BI1236" s="81" t="str">
        <f t="shared" si="79"/>
        <v xml:space="preserve">Turbidity </v>
      </c>
      <c r="BJ1236" s="72" t="s">
        <v>191</v>
      </c>
      <c r="BN1236">
        <v>71</v>
      </c>
      <c r="BO1236">
        <v>24</v>
      </c>
      <c r="BP1236" s="72" t="s">
        <v>194</v>
      </c>
      <c r="BR1236" s="72" t="s">
        <v>194</v>
      </c>
      <c r="BT1236">
        <v>20</v>
      </c>
      <c r="BU1236">
        <v>6</v>
      </c>
      <c r="BV1236" s="72" t="s">
        <v>191</v>
      </c>
      <c r="BW1236" s="72" t="s">
        <v>197</v>
      </c>
      <c r="BX1236" t="s">
        <v>11375</v>
      </c>
    </row>
    <row r="1237" spans="1:76" x14ac:dyDescent="0.45">
      <c r="A1237" t="s">
        <v>11376</v>
      </c>
      <c r="B1237" t="s">
        <v>176</v>
      </c>
      <c r="C1237" t="s">
        <v>216</v>
      </c>
      <c r="D1237" t="s">
        <v>11377</v>
      </c>
      <c r="E1237" t="s">
        <v>11378</v>
      </c>
      <c r="F1237" t="s">
        <v>9321</v>
      </c>
      <c r="G1237">
        <v>9</v>
      </c>
      <c r="H1237" s="72" t="s">
        <v>10878</v>
      </c>
      <c r="I1237" s="72" t="s">
        <v>182</v>
      </c>
      <c r="J1237" s="72" t="s">
        <v>183</v>
      </c>
      <c r="K1237" s="72" t="s">
        <v>825</v>
      </c>
      <c r="L1237" s="72" t="s">
        <v>11233</v>
      </c>
      <c r="M1237" s="72" t="s">
        <v>11360</v>
      </c>
      <c r="N1237" s="72"/>
      <c r="O1237" s="72"/>
      <c r="P1237" s="72" t="s">
        <v>11379</v>
      </c>
      <c r="Q1237" s="72" t="s">
        <v>11380</v>
      </c>
      <c r="R1237" s="72" t="s">
        <v>823</v>
      </c>
      <c r="S1237" s="72" t="s">
        <v>11381</v>
      </c>
      <c r="T1237" s="72" t="s">
        <v>11360</v>
      </c>
      <c r="U1237" s="72" t="s">
        <v>190</v>
      </c>
      <c r="V1237" s="72" t="s">
        <v>176</v>
      </c>
      <c r="W1237">
        <v>240</v>
      </c>
      <c r="X1237">
        <v>160</v>
      </c>
      <c r="Y1237">
        <v>80</v>
      </c>
      <c r="Z1237">
        <v>800</v>
      </c>
      <c r="AA1237">
        <v>1000</v>
      </c>
      <c r="AB1237">
        <v>400</v>
      </c>
      <c r="AC1237" s="72" t="s">
        <v>191</v>
      </c>
      <c r="AD1237" s="72" t="s">
        <v>192</v>
      </c>
      <c r="AE1237" s="72" t="s">
        <v>176</v>
      </c>
      <c r="AF1237" s="81" t="str">
        <f t="shared" si="76"/>
        <v>Afridev Handpump</v>
      </c>
      <c r="AG1237" s="72" t="s">
        <v>193</v>
      </c>
      <c r="AH1237" s="72" t="s">
        <v>191</v>
      </c>
      <c r="AI1237" s="72" t="s">
        <v>16432</v>
      </c>
      <c r="AL1237" t="str">
        <f t="shared" si="77"/>
        <v>Protected</v>
      </c>
      <c r="AM1237">
        <v>2018</v>
      </c>
      <c r="AN1237" s="72" t="s">
        <v>191</v>
      </c>
      <c r="AQ1237" t="str">
        <f t="shared" si="78"/>
        <v xml:space="preserve">Normal </v>
      </c>
      <c r="AR1237" s="72" t="s">
        <v>194</v>
      </c>
      <c r="AU1237" s="72" t="s">
        <v>195</v>
      </c>
      <c r="AV1237" s="72" t="s">
        <v>194</v>
      </c>
      <c r="AY1237" s="72" t="s">
        <v>191</v>
      </c>
      <c r="AZ1237">
        <v>996</v>
      </c>
      <c r="BA1237" s="72" t="s">
        <v>93</v>
      </c>
      <c r="BB1237" s="72" t="s">
        <v>194</v>
      </c>
      <c r="BD1237" s="72" t="s">
        <v>191</v>
      </c>
      <c r="BE1237" s="73">
        <v>0.21</v>
      </c>
      <c r="BF1237" s="72" t="s">
        <v>191</v>
      </c>
      <c r="BG1237" s="72" t="s">
        <v>196</v>
      </c>
      <c r="BH1237" s="72" t="s">
        <v>176</v>
      </c>
      <c r="BI1237" s="81" t="str">
        <f t="shared" si="79"/>
        <v xml:space="preserve">Turbidity </v>
      </c>
      <c r="BJ1237" s="72" t="s">
        <v>191</v>
      </c>
      <c r="BN1237">
        <v>78</v>
      </c>
      <c r="BO1237">
        <v>24</v>
      </c>
      <c r="BP1237" s="72" t="s">
        <v>194</v>
      </c>
      <c r="BR1237" s="72" t="s">
        <v>194</v>
      </c>
      <c r="BT1237">
        <v>20</v>
      </c>
      <c r="BU1237">
        <v>6</v>
      </c>
      <c r="BV1237" s="72" t="s">
        <v>191</v>
      </c>
      <c r="BW1237" s="72" t="s">
        <v>197</v>
      </c>
      <c r="BX1237" t="s">
        <v>11382</v>
      </c>
    </row>
    <row r="1238" spans="1:76" x14ac:dyDescent="0.45">
      <c r="A1238" t="s">
        <v>11383</v>
      </c>
      <c r="B1238" t="s">
        <v>176</v>
      </c>
      <c r="C1238" t="s">
        <v>339</v>
      </c>
      <c r="D1238" t="s">
        <v>11384</v>
      </c>
      <c r="E1238" t="s">
        <v>11385</v>
      </c>
      <c r="F1238" t="s">
        <v>10102</v>
      </c>
      <c r="G1238">
        <v>9</v>
      </c>
      <c r="H1238" s="72" t="s">
        <v>10878</v>
      </c>
      <c r="I1238" s="72" t="s">
        <v>182</v>
      </c>
      <c r="J1238" s="72" t="s">
        <v>183</v>
      </c>
      <c r="K1238" s="72" t="s">
        <v>4732</v>
      </c>
      <c r="L1238" s="72" t="s">
        <v>10769</v>
      </c>
      <c r="M1238" s="72" t="s">
        <v>11386</v>
      </c>
      <c r="N1238" s="72"/>
      <c r="O1238" s="72"/>
      <c r="P1238" s="72" t="s">
        <v>11387</v>
      </c>
      <c r="Q1238" s="72" t="s">
        <v>11388</v>
      </c>
      <c r="R1238" s="72" t="s">
        <v>3329</v>
      </c>
      <c r="S1238" s="72" t="s">
        <v>11389</v>
      </c>
      <c r="T1238" s="72" t="s">
        <v>11390</v>
      </c>
      <c r="U1238" s="72" t="s">
        <v>190</v>
      </c>
      <c r="V1238" s="72" t="s">
        <v>176</v>
      </c>
      <c r="W1238">
        <v>150</v>
      </c>
      <c r="X1238">
        <v>150</v>
      </c>
      <c r="Y1238">
        <v>0</v>
      </c>
      <c r="Z1238">
        <v>750</v>
      </c>
      <c r="AA1238">
        <v>750</v>
      </c>
      <c r="AB1238">
        <v>0</v>
      </c>
      <c r="AC1238" s="72" t="s">
        <v>191</v>
      </c>
      <c r="AD1238" s="72" t="s">
        <v>192</v>
      </c>
      <c r="AE1238" s="72" t="s">
        <v>176</v>
      </c>
      <c r="AF1238" s="81" t="str">
        <f t="shared" si="76"/>
        <v>Afridev Handpump</v>
      </c>
      <c r="AG1238" s="72" t="s">
        <v>193</v>
      </c>
      <c r="AH1238" s="72" t="s">
        <v>191</v>
      </c>
      <c r="AI1238" s="72" t="s">
        <v>16432</v>
      </c>
      <c r="AL1238" t="str">
        <f t="shared" si="77"/>
        <v>Protected</v>
      </c>
      <c r="AM1238">
        <v>2004</v>
      </c>
      <c r="AN1238" s="72" t="s">
        <v>191</v>
      </c>
      <c r="AQ1238" t="str">
        <f t="shared" si="78"/>
        <v xml:space="preserve">Normal </v>
      </c>
      <c r="AR1238" s="72" t="s">
        <v>191</v>
      </c>
      <c r="AS1238">
        <v>3</v>
      </c>
      <c r="AT1238">
        <v>7</v>
      </c>
      <c r="AU1238" s="72" t="s">
        <v>195</v>
      </c>
      <c r="AV1238" s="72" t="s">
        <v>194</v>
      </c>
      <c r="AY1238" s="72" t="s">
        <v>191</v>
      </c>
      <c r="AZ1238">
        <v>1495</v>
      </c>
      <c r="BA1238" s="72" t="s">
        <v>93</v>
      </c>
      <c r="BB1238" s="72" t="s">
        <v>194</v>
      </c>
      <c r="BD1238" s="72" t="s">
        <v>191</v>
      </c>
      <c r="BE1238" s="73">
        <v>0.14000000000000001</v>
      </c>
      <c r="BF1238" s="72" t="s">
        <v>191</v>
      </c>
      <c r="BG1238" s="72" t="s">
        <v>196</v>
      </c>
      <c r="BH1238" s="72" t="s">
        <v>176</v>
      </c>
      <c r="BI1238" s="81" t="str">
        <f t="shared" si="79"/>
        <v xml:space="preserve">Turbidity </v>
      </c>
      <c r="BJ1238" s="72" t="s">
        <v>191</v>
      </c>
      <c r="BN1238">
        <v>62</v>
      </c>
      <c r="BO1238">
        <v>24</v>
      </c>
      <c r="BP1238" s="72" t="s">
        <v>194</v>
      </c>
      <c r="BR1238" s="72" t="s">
        <v>194</v>
      </c>
      <c r="BT1238">
        <v>40</v>
      </c>
      <c r="BU1238">
        <v>10</v>
      </c>
      <c r="BV1238" s="72" t="s">
        <v>191</v>
      </c>
      <c r="BW1238" s="72" t="s">
        <v>197</v>
      </c>
      <c r="BX1238" t="s">
        <v>11391</v>
      </c>
    </row>
    <row r="1239" spans="1:76" x14ac:dyDescent="0.45">
      <c r="A1239" t="s">
        <v>11392</v>
      </c>
      <c r="B1239" t="s">
        <v>176</v>
      </c>
      <c r="C1239" t="s">
        <v>736</v>
      </c>
      <c r="D1239" t="s">
        <v>11393</v>
      </c>
      <c r="E1239" t="s">
        <v>11394</v>
      </c>
      <c r="F1239" t="s">
        <v>8841</v>
      </c>
      <c r="G1239">
        <v>9</v>
      </c>
      <c r="H1239" s="72" t="s">
        <v>10878</v>
      </c>
      <c r="I1239" s="72" t="s">
        <v>182</v>
      </c>
      <c r="J1239" s="72" t="s">
        <v>183</v>
      </c>
      <c r="K1239" s="72" t="s">
        <v>10598</v>
      </c>
      <c r="L1239" s="72" t="s">
        <v>5566</v>
      </c>
      <c r="M1239" s="72" t="s">
        <v>11395</v>
      </c>
      <c r="N1239" s="72"/>
      <c r="O1239" s="72"/>
      <c r="P1239" s="72" t="s">
        <v>11396</v>
      </c>
      <c r="Q1239" s="72" t="s">
        <v>11397</v>
      </c>
      <c r="R1239" s="72" t="s">
        <v>11398</v>
      </c>
      <c r="S1239" s="72" t="s">
        <v>11399</v>
      </c>
      <c r="T1239" s="72" t="s">
        <v>11400</v>
      </c>
      <c r="U1239" s="72" t="s">
        <v>251</v>
      </c>
      <c r="V1239" s="72" t="s">
        <v>176</v>
      </c>
      <c r="W1239">
        <v>214</v>
      </c>
      <c r="X1239">
        <v>214</v>
      </c>
      <c r="Y1239">
        <v>0</v>
      </c>
      <c r="Z1239">
        <v>275</v>
      </c>
      <c r="AA1239">
        <v>972</v>
      </c>
      <c r="AB1239">
        <v>0</v>
      </c>
      <c r="AC1239" s="72" t="s">
        <v>191</v>
      </c>
      <c r="AD1239" s="72" t="s">
        <v>192</v>
      </c>
      <c r="AE1239" s="72" t="s">
        <v>176</v>
      </c>
      <c r="AF1239" s="81" t="str">
        <f t="shared" si="76"/>
        <v>Afridev Handpump</v>
      </c>
      <c r="AG1239" s="72" t="s">
        <v>193</v>
      </c>
      <c r="AH1239" s="72" t="s">
        <v>191</v>
      </c>
      <c r="AI1239" s="72" t="s">
        <v>16432</v>
      </c>
      <c r="AL1239" t="str">
        <f t="shared" si="77"/>
        <v>Protected</v>
      </c>
      <c r="AM1239">
        <v>1992</v>
      </c>
      <c r="AN1239" s="72" t="s">
        <v>191</v>
      </c>
      <c r="AQ1239" t="str">
        <f t="shared" si="78"/>
        <v xml:space="preserve">Normal </v>
      </c>
      <c r="AR1239" s="72" t="s">
        <v>191</v>
      </c>
      <c r="AS1239">
        <v>2</v>
      </c>
      <c r="AT1239">
        <v>2</v>
      </c>
      <c r="AU1239" s="72" t="s">
        <v>195</v>
      </c>
      <c r="AV1239" s="72" t="s">
        <v>194</v>
      </c>
      <c r="AY1239" s="72" t="s">
        <v>191</v>
      </c>
      <c r="AZ1239">
        <v>555</v>
      </c>
      <c r="BA1239" s="72" t="s">
        <v>93</v>
      </c>
      <c r="BB1239" s="72" t="s">
        <v>194</v>
      </c>
      <c r="BD1239" s="72" t="s">
        <v>191</v>
      </c>
      <c r="BE1239" s="73">
        <v>0.13</v>
      </c>
      <c r="BF1239" s="72" t="s">
        <v>191</v>
      </c>
      <c r="BG1239" s="72" t="s">
        <v>196</v>
      </c>
      <c r="BH1239" s="72" t="s">
        <v>176</v>
      </c>
      <c r="BI1239" s="81" t="str">
        <f t="shared" si="79"/>
        <v xml:space="preserve">Turbidity </v>
      </c>
      <c r="BJ1239" s="72" t="s">
        <v>191</v>
      </c>
      <c r="BN1239">
        <v>52</v>
      </c>
      <c r="BO1239">
        <v>24</v>
      </c>
      <c r="BP1239" s="72" t="s">
        <v>194</v>
      </c>
      <c r="BR1239" s="72" t="s">
        <v>194</v>
      </c>
      <c r="BT1239">
        <v>40</v>
      </c>
      <c r="BU1239">
        <v>220</v>
      </c>
      <c r="BV1239" s="72" t="s">
        <v>194</v>
      </c>
      <c r="BW1239" s="72" t="s">
        <v>197</v>
      </c>
      <c r="BX1239" t="s">
        <v>11401</v>
      </c>
    </row>
    <row r="1240" spans="1:76" x14ac:dyDescent="0.45">
      <c r="A1240" t="s">
        <v>11402</v>
      </c>
      <c r="B1240" t="s">
        <v>176</v>
      </c>
      <c r="C1240" t="s">
        <v>230</v>
      </c>
      <c r="D1240" t="s">
        <v>11403</v>
      </c>
      <c r="E1240" t="s">
        <v>11404</v>
      </c>
      <c r="F1240" t="s">
        <v>354</v>
      </c>
      <c r="G1240">
        <v>9</v>
      </c>
      <c r="H1240" s="72" t="s">
        <v>10878</v>
      </c>
      <c r="I1240" s="72" t="s">
        <v>182</v>
      </c>
      <c r="J1240" s="72" t="s">
        <v>183</v>
      </c>
      <c r="K1240" s="72" t="s">
        <v>825</v>
      </c>
      <c r="L1240" s="72" t="s">
        <v>11233</v>
      </c>
      <c r="M1240" s="72" t="s">
        <v>11233</v>
      </c>
      <c r="N1240" s="72"/>
      <c r="O1240" s="72"/>
      <c r="P1240" s="72" t="s">
        <v>11405</v>
      </c>
      <c r="Q1240" s="72" t="s">
        <v>11406</v>
      </c>
      <c r="R1240" s="72" t="s">
        <v>4551</v>
      </c>
      <c r="S1240" s="72" t="s">
        <v>11407</v>
      </c>
      <c r="T1240" s="72"/>
      <c r="U1240" s="72" t="s">
        <v>251</v>
      </c>
      <c r="V1240" s="72" t="s">
        <v>176</v>
      </c>
      <c r="W1240">
        <v>490</v>
      </c>
      <c r="X1240">
        <v>490</v>
      </c>
      <c r="Y1240">
        <v>0</v>
      </c>
      <c r="Z1240">
        <v>0</v>
      </c>
      <c r="AA1240">
        <v>2450</v>
      </c>
      <c r="AB1240">
        <v>0</v>
      </c>
      <c r="AC1240" s="72" t="s">
        <v>191</v>
      </c>
      <c r="AD1240" s="72" t="s">
        <v>192</v>
      </c>
      <c r="AE1240" s="72" t="s">
        <v>176</v>
      </c>
      <c r="AF1240" s="81" t="str">
        <f t="shared" si="76"/>
        <v>Afridev Handpump</v>
      </c>
      <c r="AG1240" s="72" t="s">
        <v>193</v>
      </c>
      <c r="AH1240" s="72" t="s">
        <v>191</v>
      </c>
      <c r="AI1240" s="72" t="s">
        <v>16432</v>
      </c>
      <c r="AL1240" t="str">
        <f t="shared" si="77"/>
        <v>Protected</v>
      </c>
      <c r="AM1240">
        <v>2007</v>
      </c>
      <c r="AN1240" s="72" t="s">
        <v>194</v>
      </c>
      <c r="AO1240" s="72" t="s">
        <v>549</v>
      </c>
      <c r="AP1240" s="72" t="s">
        <v>176</v>
      </c>
      <c r="AQ1240" t="str">
        <f t="shared" si="78"/>
        <v>Does not function Non functioning water point</v>
      </c>
      <c r="AR1240" s="72" t="s">
        <v>194</v>
      </c>
      <c r="AU1240" s="72" t="s">
        <v>194</v>
      </c>
      <c r="AV1240" s="72" t="s">
        <v>194</v>
      </c>
      <c r="AY1240" s="72" t="s">
        <v>194</v>
      </c>
      <c r="BB1240" s="72" t="s">
        <v>194</v>
      </c>
      <c r="BD1240" s="72" t="s">
        <v>194</v>
      </c>
      <c r="BE1240"/>
      <c r="BF1240" s="72" t="s">
        <v>194</v>
      </c>
      <c r="BG1240" s="80" t="s">
        <v>196</v>
      </c>
      <c r="BI1240" s="81" t="str">
        <f t="shared" si="79"/>
        <v xml:space="preserve">Turbidity </v>
      </c>
      <c r="BN1240">
        <v>0</v>
      </c>
      <c r="BO1240">
        <v>0</v>
      </c>
      <c r="BP1240" s="72" t="s">
        <v>194</v>
      </c>
      <c r="BR1240" s="72" t="s">
        <v>194</v>
      </c>
      <c r="BT1240">
        <v>0</v>
      </c>
      <c r="BU1240">
        <v>0</v>
      </c>
      <c r="BV1240" s="72" t="s">
        <v>194</v>
      </c>
      <c r="BW1240" s="72" t="s">
        <v>550</v>
      </c>
      <c r="BX1240" t="s">
        <v>11408</v>
      </c>
    </row>
    <row r="1241" spans="1:76" x14ac:dyDescent="0.45">
      <c r="A1241" t="s">
        <v>11409</v>
      </c>
      <c r="B1241" t="s">
        <v>176</v>
      </c>
      <c r="C1241" t="s">
        <v>230</v>
      </c>
      <c r="D1241" t="s">
        <v>11410</v>
      </c>
      <c r="E1241" t="s">
        <v>11411</v>
      </c>
      <c r="F1241" t="s">
        <v>11412</v>
      </c>
      <c r="G1241">
        <v>9</v>
      </c>
      <c r="H1241" s="72" t="s">
        <v>10878</v>
      </c>
      <c r="I1241" s="72" t="s">
        <v>182</v>
      </c>
      <c r="J1241" s="72" t="s">
        <v>183</v>
      </c>
      <c r="K1241" s="72" t="s">
        <v>825</v>
      </c>
      <c r="L1241" s="72" t="s">
        <v>11233</v>
      </c>
      <c r="M1241" s="72" t="s">
        <v>11233</v>
      </c>
      <c r="N1241" s="72"/>
      <c r="O1241" s="72"/>
      <c r="P1241" s="72" t="s">
        <v>11413</v>
      </c>
      <c r="Q1241" s="72" t="s">
        <v>11414</v>
      </c>
      <c r="R1241" s="72" t="s">
        <v>3981</v>
      </c>
      <c r="S1241" s="72" t="s">
        <v>11415</v>
      </c>
      <c r="T1241" s="72" t="s">
        <v>11234</v>
      </c>
      <c r="U1241" s="72" t="s">
        <v>190</v>
      </c>
      <c r="V1241" s="72" t="s">
        <v>176</v>
      </c>
      <c r="W1241">
        <v>490</v>
      </c>
      <c r="X1241">
        <v>400</v>
      </c>
      <c r="Y1241">
        <v>90</v>
      </c>
      <c r="Z1241">
        <v>450</v>
      </c>
      <c r="AA1241">
        <v>2000</v>
      </c>
      <c r="AB1241">
        <v>450</v>
      </c>
      <c r="AC1241" s="72" t="s">
        <v>194</v>
      </c>
      <c r="AF1241" s="81" t="str">
        <f t="shared" si="76"/>
        <v/>
      </c>
      <c r="AJ1241" s="72" t="s">
        <v>867</v>
      </c>
      <c r="AK1241" s="72" t="s">
        <v>176</v>
      </c>
      <c r="AL1241" t="str">
        <f t="shared" si="77"/>
        <v>Unprotected well</v>
      </c>
      <c r="AQ1241" t="str">
        <f t="shared" si="78"/>
        <v xml:space="preserve"> </v>
      </c>
      <c r="BE1241"/>
      <c r="BI1241" s="81" t="str">
        <f t="shared" si="79"/>
        <v xml:space="preserve"> </v>
      </c>
      <c r="BX1241" t="s">
        <v>11416</v>
      </c>
    </row>
    <row r="1242" spans="1:76" x14ac:dyDescent="0.45">
      <c r="A1242" t="s">
        <v>11417</v>
      </c>
      <c r="B1242" t="s">
        <v>176</v>
      </c>
      <c r="C1242" t="s">
        <v>216</v>
      </c>
      <c r="D1242" t="s">
        <v>11418</v>
      </c>
      <c r="E1242" t="s">
        <v>11419</v>
      </c>
      <c r="F1242" t="s">
        <v>11420</v>
      </c>
      <c r="G1242">
        <v>9</v>
      </c>
      <c r="H1242" s="72" t="s">
        <v>10878</v>
      </c>
      <c r="I1242" s="72" t="s">
        <v>182</v>
      </c>
      <c r="J1242" s="72" t="s">
        <v>183</v>
      </c>
      <c r="K1242" s="72" t="s">
        <v>825</v>
      </c>
      <c r="L1242" s="72" t="s">
        <v>11233</v>
      </c>
      <c r="M1242" s="72" t="s">
        <v>11360</v>
      </c>
      <c r="N1242" s="72"/>
      <c r="O1242" s="72"/>
      <c r="P1242" s="72" t="s">
        <v>11421</v>
      </c>
      <c r="Q1242" s="72" t="s">
        <v>11422</v>
      </c>
      <c r="R1242" s="72" t="s">
        <v>823</v>
      </c>
      <c r="S1242" s="72" t="s">
        <v>11423</v>
      </c>
      <c r="T1242" s="72" t="s">
        <v>11360</v>
      </c>
      <c r="U1242" s="72" t="s">
        <v>176</v>
      </c>
      <c r="V1242" s="72"/>
      <c r="W1242">
        <v>240</v>
      </c>
      <c r="X1242">
        <v>160</v>
      </c>
      <c r="Y1242">
        <v>80</v>
      </c>
      <c r="Z1242">
        <v>200</v>
      </c>
      <c r="AA1242">
        <v>1000</v>
      </c>
      <c r="AB1242">
        <v>400</v>
      </c>
      <c r="AC1242" s="72" t="s">
        <v>194</v>
      </c>
      <c r="AF1242" s="81" t="str">
        <f t="shared" si="76"/>
        <v/>
      </c>
      <c r="AJ1242" s="72" t="s">
        <v>867</v>
      </c>
      <c r="AK1242" s="72" t="s">
        <v>176</v>
      </c>
      <c r="AL1242" t="str">
        <f t="shared" si="77"/>
        <v>Unprotected well</v>
      </c>
      <c r="AQ1242" t="str">
        <f t="shared" si="78"/>
        <v xml:space="preserve"> </v>
      </c>
      <c r="BE1242"/>
      <c r="BI1242" s="81" t="str">
        <f t="shared" si="79"/>
        <v xml:space="preserve"> </v>
      </c>
      <c r="BX1242" t="s">
        <v>11424</v>
      </c>
    </row>
    <row r="1243" spans="1:76" x14ac:dyDescent="0.45">
      <c r="A1243" t="s">
        <v>11425</v>
      </c>
      <c r="B1243" t="s">
        <v>176</v>
      </c>
      <c r="C1243" t="s">
        <v>663</v>
      </c>
      <c r="D1243" t="s">
        <v>11426</v>
      </c>
      <c r="E1243" t="s">
        <v>11427</v>
      </c>
      <c r="F1243" t="s">
        <v>3802</v>
      </c>
      <c r="G1243">
        <v>9</v>
      </c>
      <c r="H1243" s="72" t="s">
        <v>10878</v>
      </c>
      <c r="I1243" s="72" t="s">
        <v>182</v>
      </c>
      <c r="J1243" s="72" t="s">
        <v>183</v>
      </c>
      <c r="K1243" s="72" t="s">
        <v>10598</v>
      </c>
      <c r="L1243" s="72" t="s">
        <v>5566</v>
      </c>
      <c r="M1243" s="72" t="s">
        <v>11428</v>
      </c>
      <c r="N1243" s="72"/>
      <c r="O1243" s="72"/>
      <c r="P1243" s="72" t="s">
        <v>11429</v>
      </c>
      <c r="Q1243" s="72" t="s">
        <v>11430</v>
      </c>
      <c r="R1243" s="72" t="s">
        <v>11431</v>
      </c>
      <c r="S1243" s="72" t="s">
        <v>11432</v>
      </c>
      <c r="T1243" s="72" t="s">
        <v>11428</v>
      </c>
      <c r="U1243" s="72" t="s">
        <v>745</v>
      </c>
      <c r="V1243" s="72" t="s">
        <v>176</v>
      </c>
      <c r="W1243">
        <v>210</v>
      </c>
      <c r="X1243">
        <v>210</v>
      </c>
      <c r="Y1243">
        <v>0</v>
      </c>
      <c r="Z1243">
        <v>525</v>
      </c>
      <c r="AA1243">
        <v>525</v>
      </c>
      <c r="AB1243">
        <v>0</v>
      </c>
      <c r="AC1243" s="72" t="s">
        <v>191</v>
      </c>
      <c r="AD1243" s="72" t="s">
        <v>192</v>
      </c>
      <c r="AE1243" s="72" t="s">
        <v>176</v>
      </c>
      <c r="AF1243" s="81" t="str">
        <f t="shared" si="76"/>
        <v>Afridev Handpump</v>
      </c>
      <c r="AG1243" s="72" t="s">
        <v>193</v>
      </c>
      <c r="AH1243" s="72" t="s">
        <v>191</v>
      </c>
      <c r="AI1243" s="72" t="s">
        <v>16432</v>
      </c>
      <c r="AL1243" t="str">
        <f t="shared" si="77"/>
        <v>Protected</v>
      </c>
      <c r="AM1243">
        <v>1998</v>
      </c>
      <c r="AN1243" s="72" t="s">
        <v>191</v>
      </c>
      <c r="AQ1243" t="str">
        <f t="shared" si="78"/>
        <v xml:space="preserve">Poor </v>
      </c>
      <c r="AR1243" s="72" t="s">
        <v>191</v>
      </c>
      <c r="AS1243">
        <v>5</v>
      </c>
      <c r="AT1243">
        <v>7</v>
      </c>
      <c r="AU1243" s="72" t="s">
        <v>195</v>
      </c>
      <c r="AV1243" s="72" t="s">
        <v>194</v>
      </c>
      <c r="AY1243" s="72" t="s">
        <v>191</v>
      </c>
      <c r="AZ1243">
        <v>367</v>
      </c>
      <c r="BA1243" s="72" t="s">
        <v>93</v>
      </c>
      <c r="BB1243" s="72" t="s">
        <v>194</v>
      </c>
      <c r="BD1243" s="72" t="s">
        <v>191</v>
      </c>
      <c r="BE1243" s="73">
        <v>0.1</v>
      </c>
      <c r="BF1243" s="72" t="s">
        <v>191</v>
      </c>
      <c r="BG1243" s="72" t="s">
        <v>196</v>
      </c>
      <c r="BH1243" s="72" t="s">
        <v>176</v>
      </c>
      <c r="BI1243" s="81" t="str">
        <f t="shared" si="79"/>
        <v xml:space="preserve">Turbidity </v>
      </c>
      <c r="BJ1243" s="72" t="s">
        <v>191</v>
      </c>
      <c r="BN1243">
        <v>85</v>
      </c>
      <c r="BO1243">
        <v>24</v>
      </c>
      <c r="BP1243" s="72" t="s">
        <v>194</v>
      </c>
      <c r="BR1243" s="72" t="s">
        <v>194</v>
      </c>
      <c r="BT1243">
        <v>20</v>
      </c>
      <c r="BU1243">
        <v>5</v>
      </c>
      <c r="BV1243" s="72" t="s">
        <v>191</v>
      </c>
      <c r="BW1243" s="72" t="s">
        <v>227</v>
      </c>
      <c r="BX1243" t="s">
        <v>11433</v>
      </c>
    </row>
    <row r="1244" spans="1:76" x14ac:dyDescent="0.45">
      <c r="A1244" t="s">
        <v>11434</v>
      </c>
      <c r="B1244" t="s">
        <v>176</v>
      </c>
      <c r="C1244" t="s">
        <v>600</v>
      </c>
      <c r="D1244" t="s">
        <v>11435</v>
      </c>
      <c r="E1244" t="s">
        <v>11436</v>
      </c>
      <c r="F1244" t="s">
        <v>9014</v>
      </c>
      <c r="G1244">
        <v>9</v>
      </c>
      <c r="H1244" s="72" t="s">
        <v>10878</v>
      </c>
      <c r="I1244" s="72" t="s">
        <v>182</v>
      </c>
      <c r="J1244" s="72" t="s">
        <v>183</v>
      </c>
      <c r="K1244" s="72" t="s">
        <v>10598</v>
      </c>
      <c r="L1244" s="72" t="s">
        <v>5566</v>
      </c>
      <c r="M1244" s="72" t="s">
        <v>11437</v>
      </c>
      <c r="N1244" s="72"/>
      <c r="O1244" s="72"/>
      <c r="P1244" s="72" t="s">
        <v>11438</v>
      </c>
      <c r="Q1244" s="72" t="s">
        <v>11439</v>
      </c>
      <c r="R1244" s="72" t="s">
        <v>4560</v>
      </c>
      <c r="S1244" s="72" t="s">
        <v>11440</v>
      </c>
      <c r="T1244" s="72" t="s">
        <v>11441</v>
      </c>
      <c r="U1244" s="72" t="s">
        <v>226</v>
      </c>
      <c r="V1244" s="72" t="s">
        <v>176</v>
      </c>
      <c r="W1244">
        <v>35</v>
      </c>
      <c r="X1244">
        <v>35</v>
      </c>
      <c r="Y1244">
        <v>0</v>
      </c>
      <c r="Z1244">
        <v>500</v>
      </c>
      <c r="AA1244">
        <v>500</v>
      </c>
      <c r="AB1244">
        <v>0</v>
      </c>
      <c r="AC1244" s="72" t="s">
        <v>191</v>
      </c>
      <c r="AD1244" s="72" t="s">
        <v>192</v>
      </c>
      <c r="AE1244" s="72" t="s">
        <v>176</v>
      </c>
      <c r="AF1244" s="81" t="str">
        <f t="shared" si="76"/>
        <v>Afridev Handpump</v>
      </c>
      <c r="AG1244" s="72" t="s">
        <v>193</v>
      </c>
      <c r="AH1244" s="72" t="s">
        <v>191</v>
      </c>
      <c r="AI1244" s="72" t="s">
        <v>16432</v>
      </c>
      <c r="AL1244" t="str">
        <f t="shared" si="77"/>
        <v>Protected</v>
      </c>
      <c r="AM1244">
        <v>2018</v>
      </c>
      <c r="AN1244" s="72" t="s">
        <v>191</v>
      </c>
      <c r="AQ1244" t="str">
        <f t="shared" si="78"/>
        <v xml:space="preserve">Normal </v>
      </c>
      <c r="AR1244" s="72" t="s">
        <v>194</v>
      </c>
      <c r="AU1244" s="72" t="s">
        <v>195</v>
      </c>
      <c r="AV1244" s="72" t="s">
        <v>194</v>
      </c>
      <c r="AY1244" s="72" t="s">
        <v>191</v>
      </c>
      <c r="AZ1244">
        <v>1355</v>
      </c>
      <c r="BA1244" s="72" t="s">
        <v>93</v>
      </c>
      <c r="BB1244" s="72" t="s">
        <v>194</v>
      </c>
      <c r="BD1244" s="72" t="s">
        <v>191</v>
      </c>
      <c r="BE1244" s="73">
        <v>0.65</v>
      </c>
      <c r="BF1244" s="72" t="s">
        <v>191</v>
      </c>
      <c r="BG1244" s="72" t="s">
        <v>196</v>
      </c>
      <c r="BH1244" s="72" t="s">
        <v>176</v>
      </c>
      <c r="BI1244" s="81" t="str">
        <f t="shared" si="79"/>
        <v xml:space="preserve">Turbidity </v>
      </c>
      <c r="BJ1244" s="72" t="s">
        <v>191</v>
      </c>
      <c r="BN1244">
        <v>41</v>
      </c>
      <c r="BO1244">
        <v>24</v>
      </c>
      <c r="BP1244" s="72" t="s">
        <v>194</v>
      </c>
      <c r="BR1244" s="72" t="s">
        <v>194</v>
      </c>
      <c r="BT1244">
        <v>20</v>
      </c>
      <c r="BU1244">
        <v>6</v>
      </c>
      <c r="BV1244" s="72" t="s">
        <v>191</v>
      </c>
      <c r="BW1244" s="72" t="s">
        <v>197</v>
      </c>
      <c r="BX1244" t="s">
        <v>11442</v>
      </c>
    </row>
    <row r="1245" spans="1:76" x14ac:dyDescent="0.45">
      <c r="A1245" t="s">
        <v>11443</v>
      </c>
      <c r="B1245" t="s">
        <v>176</v>
      </c>
      <c r="C1245" t="s">
        <v>736</v>
      </c>
      <c r="D1245" t="s">
        <v>11444</v>
      </c>
      <c r="E1245" t="s">
        <v>11445</v>
      </c>
      <c r="F1245" t="s">
        <v>7121</v>
      </c>
      <c r="G1245">
        <v>9</v>
      </c>
      <c r="H1245" s="72" t="s">
        <v>10878</v>
      </c>
      <c r="I1245" s="72" t="s">
        <v>182</v>
      </c>
      <c r="J1245" s="72" t="s">
        <v>183</v>
      </c>
      <c r="K1245" s="72" t="s">
        <v>10598</v>
      </c>
      <c r="L1245" s="72" t="s">
        <v>5566</v>
      </c>
      <c r="M1245" s="72" t="s">
        <v>5566</v>
      </c>
      <c r="N1245" s="72"/>
      <c r="O1245" s="72"/>
      <c r="P1245" s="72" t="s">
        <v>11446</v>
      </c>
      <c r="Q1245" s="72" t="s">
        <v>11447</v>
      </c>
      <c r="R1245" s="72" t="s">
        <v>5472</v>
      </c>
      <c r="S1245" s="72" t="s">
        <v>11448</v>
      </c>
      <c r="T1245" s="72" t="s">
        <v>11449</v>
      </c>
      <c r="U1245" s="72" t="s">
        <v>745</v>
      </c>
      <c r="V1245" s="72" t="s">
        <v>176</v>
      </c>
      <c r="W1245">
        <v>210</v>
      </c>
      <c r="X1245">
        <v>210</v>
      </c>
      <c r="Y1245">
        <v>0</v>
      </c>
      <c r="Z1245">
        <v>480</v>
      </c>
      <c r="AA1245">
        <v>1050</v>
      </c>
      <c r="AB1245">
        <v>0</v>
      </c>
      <c r="AC1245" s="72" t="s">
        <v>191</v>
      </c>
      <c r="AD1245" s="72" t="s">
        <v>192</v>
      </c>
      <c r="AE1245" s="72" t="s">
        <v>176</v>
      </c>
      <c r="AF1245" s="81" t="str">
        <f t="shared" si="76"/>
        <v>Afridev Handpump</v>
      </c>
      <c r="AG1245" s="72" t="s">
        <v>193</v>
      </c>
      <c r="AH1245" s="72" t="s">
        <v>191</v>
      </c>
      <c r="AI1245" s="72" t="s">
        <v>16432</v>
      </c>
      <c r="AL1245" t="str">
        <f t="shared" si="77"/>
        <v>Protected</v>
      </c>
      <c r="AM1245">
        <v>1998</v>
      </c>
      <c r="AN1245" s="72" t="s">
        <v>194</v>
      </c>
      <c r="AO1245" s="72" t="s">
        <v>549</v>
      </c>
      <c r="AP1245" s="72" t="s">
        <v>176</v>
      </c>
      <c r="AQ1245" t="str">
        <f t="shared" si="78"/>
        <v>Poor Non functioning water point</v>
      </c>
      <c r="AR1245" s="72" t="s">
        <v>191</v>
      </c>
      <c r="AS1245">
        <v>3</v>
      </c>
      <c r="AT1245">
        <v>1</v>
      </c>
      <c r="AU1245" s="72" t="s">
        <v>194</v>
      </c>
      <c r="AV1245" s="72" t="s">
        <v>194</v>
      </c>
      <c r="AY1245" s="72" t="s">
        <v>194</v>
      </c>
      <c r="BB1245" s="72" t="s">
        <v>194</v>
      </c>
      <c r="BD1245" s="72" t="s">
        <v>194</v>
      </c>
      <c r="BE1245"/>
      <c r="BF1245" s="72" t="s">
        <v>191</v>
      </c>
      <c r="BG1245" s="72" t="s">
        <v>196</v>
      </c>
      <c r="BH1245" s="72" t="s">
        <v>176</v>
      </c>
      <c r="BI1245" s="81" t="str">
        <f t="shared" si="79"/>
        <v xml:space="preserve">Turbidity </v>
      </c>
      <c r="BJ1245" s="72" t="s">
        <v>194</v>
      </c>
      <c r="BN1245">
        <v>0</v>
      </c>
      <c r="BO1245">
        <v>24</v>
      </c>
      <c r="BP1245" s="72" t="s">
        <v>194</v>
      </c>
      <c r="BR1245" s="72" t="s">
        <v>194</v>
      </c>
      <c r="BT1245">
        <v>40</v>
      </c>
      <c r="BU1245">
        <v>200</v>
      </c>
      <c r="BV1245" s="72" t="s">
        <v>191</v>
      </c>
      <c r="BW1245" s="72" t="s">
        <v>227</v>
      </c>
      <c r="BX1245" t="s">
        <v>11450</v>
      </c>
    </row>
    <row r="1246" spans="1:76" x14ac:dyDescent="0.45">
      <c r="A1246" t="s">
        <v>11451</v>
      </c>
      <c r="B1246" t="s">
        <v>176</v>
      </c>
      <c r="C1246" t="s">
        <v>339</v>
      </c>
      <c r="D1246" t="s">
        <v>11452</v>
      </c>
      <c r="E1246" t="s">
        <v>11453</v>
      </c>
      <c r="F1246" t="s">
        <v>11454</v>
      </c>
      <c r="G1246">
        <v>9</v>
      </c>
      <c r="H1246" s="72" t="s">
        <v>10878</v>
      </c>
      <c r="I1246" s="72" t="s">
        <v>182</v>
      </c>
      <c r="J1246" s="72" t="s">
        <v>183</v>
      </c>
      <c r="K1246" s="72" t="s">
        <v>4732</v>
      </c>
      <c r="L1246" s="72" t="s">
        <v>10769</v>
      </c>
      <c r="M1246" s="72" t="s">
        <v>11386</v>
      </c>
      <c r="N1246" s="72"/>
      <c r="O1246" s="72"/>
      <c r="P1246" s="72" t="s">
        <v>11455</v>
      </c>
      <c r="Q1246" s="72" t="s">
        <v>11456</v>
      </c>
      <c r="R1246" s="72" t="s">
        <v>2649</v>
      </c>
      <c r="S1246" s="72" t="s">
        <v>11457</v>
      </c>
      <c r="T1246" s="72" t="s">
        <v>11458</v>
      </c>
      <c r="U1246" s="72" t="s">
        <v>4671</v>
      </c>
      <c r="V1246" s="72" t="s">
        <v>176</v>
      </c>
      <c r="W1246">
        <v>85</v>
      </c>
      <c r="X1246">
        <v>85</v>
      </c>
      <c r="Y1246">
        <v>0</v>
      </c>
      <c r="Z1246">
        <v>85</v>
      </c>
      <c r="AA1246">
        <v>85</v>
      </c>
      <c r="AB1246">
        <v>0</v>
      </c>
      <c r="AC1246" s="72" t="s">
        <v>191</v>
      </c>
      <c r="AD1246" s="72" t="s">
        <v>192</v>
      </c>
      <c r="AE1246" s="72" t="s">
        <v>176</v>
      </c>
      <c r="AF1246" s="81" t="str">
        <f t="shared" si="76"/>
        <v>Afridev Handpump</v>
      </c>
      <c r="AG1246" s="72" t="s">
        <v>193</v>
      </c>
      <c r="AH1246" s="72" t="s">
        <v>191</v>
      </c>
      <c r="AI1246" s="72" t="s">
        <v>16432</v>
      </c>
      <c r="AL1246" t="str">
        <f t="shared" si="77"/>
        <v>Protected</v>
      </c>
      <c r="AM1246">
        <v>2000</v>
      </c>
      <c r="AN1246" s="72" t="s">
        <v>191</v>
      </c>
      <c r="AQ1246" t="str">
        <f t="shared" si="78"/>
        <v xml:space="preserve">Normal </v>
      </c>
      <c r="AR1246" s="72" t="s">
        <v>191</v>
      </c>
      <c r="AS1246">
        <v>3</v>
      </c>
      <c r="AT1246">
        <v>3</v>
      </c>
      <c r="AU1246" s="72" t="s">
        <v>195</v>
      </c>
      <c r="AV1246" s="72" t="s">
        <v>194</v>
      </c>
      <c r="AY1246" s="72" t="s">
        <v>191</v>
      </c>
      <c r="AZ1246">
        <v>1496</v>
      </c>
      <c r="BA1246" s="72" t="s">
        <v>93</v>
      </c>
      <c r="BB1246" s="72" t="s">
        <v>194</v>
      </c>
      <c r="BD1246" s="72" t="s">
        <v>191</v>
      </c>
      <c r="BE1246" s="73">
        <v>0.21</v>
      </c>
      <c r="BF1246" s="72" t="s">
        <v>191</v>
      </c>
      <c r="BG1246" s="72" t="s">
        <v>196</v>
      </c>
      <c r="BH1246" s="72" t="s">
        <v>176</v>
      </c>
      <c r="BI1246" s="81" t="str">
        <f t="shared" si="79"/>
        <v xml:space="preserve">Turbidity </v>
      </c>
      <c r="BJ1246" s="72" t="s">
        <v>191</v>
      </c>
      <c r="BN1246">
        <v>96</v>
      </c>
      <c r="BO1246">
        <v>24</v>
      </c>
      <c r="BP1246" s="72" t="s">
        <v>194</v>
      </c>
      <c r="BR1246" s="72" t="s">
        <v>194</v>
      </c>
      <c r="BT1246">
        <v>40</v>
      </c>
      <c r="BU1246">
        <v>5</v>
      </c>
      <c r="BV1246" s="72" t="s">
        <v>191</v>
      </c>
      <c r="BW1246" s="72" t="s">
        <v>197</v>
      </c>
      <c r="BX1246" t="s">
        <v>11459</v>
      </c>
    </row>
    <row r="1247" spans="1:76" x14ac:dyDescent="0.45">
      <c r="A1247" t="s">
        <v>11460</v>
      </c>
      <c r="B1247" t="s">
        <v>176</v>
      </c>
      <c r="C1247" t="s">
        <v>230</v>
      </c>
      <c r="D1247" t="s">
        <v>11461</v>
      </c>
      <c r="E1247" t="s">
        <v>11462</v>
      </c>
      <c r="F1247" t="s">
        <v>1528</v>
      </c>
      <c r="G1247">
        <v>9</v>
      </c>
      <c r="H1247" s="72" t="s">
        <v>10878</v>
      </c>
      <c r="I1247" s="72" t="s">
        <v>182</v>
      </c>
      <c r="J1247" s="72" t="s">
        <v>183</v>
      </c>
      <c r="K1247" s="72" t="s">
        <v>825</v>
      </c>
      <c r="L1247" s="72" t="s">
        <v>11233</v>
      </c>
      <c r="M1247" s="72" t="s">
        <v>11233</v>
      </c>
      <c r="N1247" s="72"/>
      <c r="O1247" s="72"/>
      <c r="P1247" s="72" t="s">
        <v>11463</v>
      </c>
      <c r="Q1247" s="72" t="s">
        <v>11464</v>
      </c>
      <c r="R1247" s="72" t="s">
        <v>3250</v>
      </c>
      <c r="S1247" s="72" t="s">
        <v>11465</v>
      </c>
      <c r="T1247" s="72"/>
      <c r="U1247" s="72" t="s">
        <v>251</v>
      </c>
      <c r="V1247" s="72" t="s">
        <v>176</v>
      </c>
      <c r="W1247">
        <v>490</v>
      </c>
      <c r="X1247">
        <v>400</v>
      </c>
      <c r="Y1247">
        <v>90</v>
      </c>
      <c r="Z1247">
        <v>1125</v>
      </c>
      <c r="AA1247">
        <v>2000</v>
      </c>
      <c r="AB1247">
        <v>450</v>
      </c>
      <c r="AC1247" s="72" t="s">
        <v>191</v>
      </c>
      <c r="AD1247" s="72" t="s">
        <v>192</v>
      </c>
      <c r="AE1247" s="72" t="s">
        <v>176</v>
      </c>
      <c r="AF1247" s="81" t="str">
        <f t="shared" si="76"/>
        <v>Afridev Handpump</v>
      </c>
      <c r="AG1247" s="72" t="s">
        <v>193</v>
      </c>
      <c r="AH1247" s="72" t="s">
        <v>191</v>
      </c>
      <c r="AI1247" s="72" t="s">
        <v>16432</v>
      </c>
      <c r="AL1247" t="str">
        <f t="shared" si="77"/>
        <v>Protected</v>
      </c>
      <c r="AM1247">
        <v>2000</v>
      </c>
      <c r="AN1247" s="72" t="s">
        <v>191</v>
      </c>
      <c r="AQ1247" t="str">
        <f t="shared" si="78"/>
        <v xml:space="preserve">Normal </v>
      </c>
      <c r="AR1247" s="72" t="s">
        <v>191</v>
      </c>
      <c r="AS1247">
        <v>1</v>
      </c>
      <c r="AT1247">
        <v>7</v>
      </c>
      <c r="AU1247" s="72" t="s">
        <v>195</v>
      </c>
      <c r="AV1247" s="72" t="s">
        <v>194</v>
      </c>
      <c r="AY1247" s="72" t="s">
        <v>191</v>
      </c>
      <c r="AZ1247">
        <v>1779</v>
      </c>
      <c r="BA1247" s="72" t="s">
        <v>93</v>
      </c>
      <c r="BB1247" s="72" t="s">
        <v>194</v>
      </c>
      <c r="BD1247" s="72" t="s">
        <v>191</v>
      </c>
      <c r="BE1247" s="73">
        <v>1.1000000000000001</v>
      </c>
      <c r="BF1247" s="72" t="s">
        <v>191</v>
      </c>
      <c r="BG1247" s="72" t="s">
        <v>196</v>
      </c>
      <c r="BH1247" s="72" t="s">
        <v>176</v>
      </c>
      <c r="BI1247" s="81" t="str">
        <f t="shared" si="79"/>
        <v xml:space="preserve">Turbidity </v>
      </c>
      <c r="BJ1247" s="72" t="s">
        <v>191</v>
      </c>
      <c r="BN1247">
        <v>60</v>
      </c>
      <c r="BO1247">
        <v>24</v>
      </c>
      <c r="BP1247" s="72" t="s">
        <v>194</v>
      </c>
      <c r="BR1247" s="72" t="s">
        <v>194</v>
      </c>
      <c r="BT1247">
        <v>40</v>
      </c>
      <c r="BU1247">
        <v>5</v>
      </c>
      <c r="BV1247" s="72" t="s">
        <v>191</v>
      </c>
      <c r="BW1247" s="72" t="s">
        <v>197</v>
      </c>
      <c r="BX1247" t="s">
        <v>11466</v>
      </c>
    </row>
    <row r="1248" spans="1:76" x14ac:dyDescent="0.45">
      <c r="A1248" t="s">
        <v>11467</v>
      </c>
      <c r="B1248" t="s">
        <v>176</v>
      </c>
      <c r="C1248" t="s">
        <v>943</v>
      </c>
      <c r="D1248" t="s">
        <v>11468</v>
      </c>
      <c r="E1248" t="s">
        <v>11469</v>
      </c>
      <c r="F1248" t="s">
        <v>11470</v>
      </c>
      <c r="G1248">
        <v>9</v>
      </c>
      <c r="H1248" s="72" t="s">
        <v>10878</v>
      </c>
      <c r="I1248" s="72" t="s">
        <v>182</v>
      </c>
      <c r="J1248" s="72" t="s">
        <v>183</v>
      </c>
      <c r="K1248" s="72" t="s">
        <v>10598</v>
      </c>
      <c r="L1248" s="72" t="s">
        <v>5566</v>
      </c>
      <c r="M1248" s="72" t="s">
        <v>11471</v>
      </c>
      <c r="N1248" s="72"/>
      <c r="O1248" s="72"/>
      <c r="P1248" s="72" t="s">
        <v>11472</v>
      </c>
      <c r="Q1248" s="72" t="s">
        <v>11473</v>
      </c>
      <c r="R1248" s="72" t="s">
        <v>11474</v>
      </c>
      <c r="S1248" s="72" t="s">
        <v>11475</v>
      </c>
      <c r="T1248" s="72" t="s">
        <v>2773</v>
      </c>
      <c r="U1248" s="72" t="s">
        <v>745</v>
      </c>
      <c r="V1248" s="72" t="s">
        <v>176</v>
      </c>
      <c r="W1248">
        <v>72</v>
      </c>
      <c r="X1248">
        <v>72</v>
      </c>
      <c r="Y1248">
        <v>0</v>
      </c>
      <c r="Z1248">
        <v>375</v>
      </c>
      <c r="AA1248">
        <v>375</v>
      </c>
      <c r="AB1248">
        <v>0</v>
      </c>
      <c r="AC1248" s="72" t="s">
        <v>191</v>
      </c>
      <c r="AD1248" s="72" t="s">
        <v>192</v>
      </c>
      <c r="AE1248" s="72" t="s">
        <v>176</v>
      </c>
      <c r="AF1248" s="81" t="str">
        <f t="shared" si="76"/>
        <v>Afridev Handpump</v>
      </c>
      <c r="AG1248" s="72" t="s">
        <v>193</v>
      </c>
      <c r="AH1248" s="72" t="s">
        <v>191</v>
      </c>
      <c r="AI1248" s="72" t="s">
        <v>16432</v>
      </c>
      <c r="AL1248" t="str">
        <f t="shared" si="77"/>
        <v>Protected</v>
      </c>
      <c r="AM1248">
        <v>2015</v>
      </c>
      <c r="AN1248" s="72" t="s">
        <v>191</v>
      </c>
      <c r="AQ1248" t="str">
        <f t="shared" si="78"/>
        <v xml:space="preserve">Normal </v>
      </c>
      <c r="AR1248" s="72" t="s">
        <v>194</v>
      </c>
      <c r="AU1248" s="72" t="s">
        <v>195</v>
      </c>
      <c r="AV1248" s="72" t="s">
        <v>194</v>
      </c>
      <c r="AY1248" s="72" t="s">
        <v>191</v>
      </c>
      <c r="AZ1248">
        <v>154</v>
      </c>
      <c r="BA1248" s="72" t="s">
        <v>93</v>
      </c>
      <c r="BB1248" s="72" t="s">
        <v>194</v>
      </c>
      <c r="BD1248" s="72" t="s">
        <v>191</v>
      </c>
      <c r="BE1248" s="73">
        <v>0.23</v>
      </c>
      <c r="BF1248" s="72" t="s">
        <v>191</v>
      </c>
      <c r="BG1248" s="72" t="s">
        <v>196</v>
      </c>
      <c r="BH1248" s="72" t="s">
        <v>176</v>
      </c>
      <c r="BI1248" s="81" t="str">
        <f t="shared" si="79"/>
        <v xml:space="preserve">Turbidity </v>
      </c>
      <c r="BJ1248" s="72" t="s">
        <v>191</v>
      </c>
      <c r="BN1248">
        <v>65</v>
      </c>
      <c r="BO1248">
        <v>24</v>
      </c>
      <c r="BP1248" s="72" t="s">
        <v>194</v>
      </c>
      <c r="BR1248" s="72" t="s">
        <v>194</v>
      </c>
      <c r="BT1248">
        <v>20</v>
      </c>
      <c r="BU1248">
        <v>5</v>
      </c>
      <c r="BV1248" s="72" t="s">
        <v>191</v>
      </c>
      <c r="BW1248" s="72" t="s">
        <v>197</v>
      </c>
      <c r="BX1248" t="s">
        <v>11476</v>
      </c>
    </row>
    <row r="1249" spans="1:76" x14ac:dyDescent="0.45">
      <c r="A1249" t="s">
        <v>11477</v>
      </c>
      <c r="B1249" t="s">
        <v>176</v>
      </c>
      <c r="C1249" t="s">
        <v>216</v>
      </c>
      <c r="D1249" t="s">
        <v>11478</v>
      </c>
      <c r="E1249" t="s">
        <v>11479</v>
      </c>
      <c r="F1249" t="s">
        <v>11480</v>
      </c>
      <c r="G1249">
        <v>9</v>
      </c>
      <c r="H1249" s="72" t="s">
        <v>10878</v>
      </c>
      <c r="I1249" s="72" t="s">
        <v>182</v>
      </c>
      <c r="J1249" s="72" t="s">
        <v>183</v>
      </c>
      <c r="K1249" s="72" t="s">
        <v>825</v>
      </c>
      <c r="L1249" s="72" t="s">
        <v>11233</v>
      </c>
      <c r="M1249" s="72" t="s">
        <v>11481</v>
      </c>
      <c r="N1249" s="72"/>
      <c r="O1249" s="72"/>
      <c r="P1249" s="72" t="s">
        <v>11482</v>
      </c>
      <c r="Q1249" s="72" t="s">
        <v>11483</v>
      </c>
      <c r="R1249" s="72" t="s">
        <v>823</v>
      </c>
      <c r="S1249" s="72" t="s">
        <v>11484</v>
      </c>
      <c r="T1249" s="72" t="s">
        <v>11481</v>
      </c>
      <c r="U1249" s="72" t="s">
        <v>190</v>
      </c>
      <c r="V1249" s="72" t="s">
        <v>176</v>
      </c>
      <c r="W1249">
        <v>195</v>
      </c>
      <c r="X1249">
        <v>195</v>
      </c>
      <c r="Y1249">
        <v>0</v>
      </c>
      <c r="Z1249">
        <v>1000</v>
      </c>
      <c r="AA1249">
        <v>1000</v>
      </c>
      <c r="AB1249">
        <v>0</v>
      </c>
      <c r="AC1249" s="72" t="s">
        <v>191</v>
      </c>
      <c r="AD1249" s="72" t="s">
        <v>192</v>
      </c>
      <c r="AE1249" s="72" t="s">
        <v>176</v>
      </c>
      <c r="AF1249" s="81" t="str">
        <f t="shared" si="76"/>
        <v>Afridev Handpump</v>
      </c>
      <c r="AG1249" s="72" t="s">
        <v>193</v>
      </c>
      <c r="AH1249" s="72" t="s">
        <v>191</v>
      </c>
      <c r="AI1249" s="72" t="s">
        <v>16432</v>
      </c>
      <c r="AL1249" t="str">
        <f t="shared" si="77"/>
        <v>Protected</v>
      </c>
      <c r="AM1249">
        <v>2016</v>
      </c>
      <c r="AN1249" s="72" t="s">
        <v>191</v>
      </c>
      <c r="AQ1249" t="str">
        <f t="shared" si="78"/>
        <v xml:space="preserve">Normal </v>
      </c>
      <c r="AR1249" s="72" t="s">
        <v>191</v>
      </c>
      <c r="AS1249">
        <v>1</v>
      </c>
      <c r="AT1249">
        <v>7</v>
      </c>
      <c r="AU1249" s="72" t="s">
        <v>195</v>
      </c>
      <c r="AV1249" s="72" t="s">
        <v>194</v>
      </c>
      <c r="AY1249" s="72" t="s">
        <v>191</v>
      </c>
      <c r="AZ1249">
        <v>997</v>
      </c>
      <c r="BA1249" s="72" t="s">
        <v>93</v>
      </c>
      <c r="BB1249" s="72" t="s">
        <v>194</v>
      </c>
      <c r="BD1249" s="72" t="s">
        <v>191</v>
      </c>
      <c r="BE1249" s="73">
        <v>0.18</v>
      </c>
      <c r="BF1249" s="72" t="s">
        <v>191</v>
      </c>
      <c r="BG1249" s="72" t="s">
        <v>196</v>
      </c>
      <c r="BH1249" s="72" t="s">
        <v>176</v>
      </c>
      <c r="BI1249" s="81" t="str">
        <f t="shared" si="79"/>
        <v xml:space="preserve">Turbidity </v>
      </c>
      <c r="BJ1249" s="72" t="s">
        <v>191</v>
      </c>
      <c r="BN1249">
        <v>74</v>
      </c>
      <c r="BO1249">
        <v>24</v>
      </c>
      <c r="BP1249" s="72" t="s">
        <v>194</v>
      </c>
      <c r="BR1249" s="72" t="s">
        <v>194</v>
      </c>
      <c r="BT1249">
        <v>20</v>
      </c>
      <c r="BU1249">
        <v>6</v>
      </c>
      <c r="BV1249" s="72" t="s">
        <v>191</v>
      </c>
      <c r="BW1249" s="72" t="s">
        <v>197</v>
      </c>
      <c r="BX1249" t="s">
        <v>11485</v>
      </c>
    </row>
    <row r="1250" spans="1:76" x14ac:dyDescent="0.45">
      <c r="A1250" t="s">
        <v>11486</v>
      </c>
      <c r="B1250" t="s">
        <v>176</v>
      </c>
      <c r="C1250" t="s">
        <v>177</v>
      </c>
      <c r="D1250" t="s">
        <v>11487</v>
      </c>
      <c r="E1250" t="s">
        <v>11488</v>
      </c>
      <c r="F1250" t="s">
        <v>11489</v>
      </c>
      <c r="G1250">
        <v>9</v>
      </c>
      <c r="H1250" s="72" t="s">
        <v>10878</v>
      </c>
      <c r="I1250" s="72" t="s">
        <v>182</v>
      </c>
      <c r="J1250" s="72" t="s">
        <v>183</v>
      </c>
      <c r="K1250" s="72" t="s">
        <v>10598</v>
      </c>
      <c r="L1250" s="72" t="s">
        <v>11490</v>
      </c>
      <c r="M1250" s="72" t="s">
        <v>11491</v>
      </c>
      <c r="N1250" s="72"/>
      <c r="O1250" s="72"/>
      <c r="P1250" s="72" t="s">
        <v>11492</v>
      </c>
      <c r="Q1250" s="72" t="s">
        <v>11493</v>
      </c>
      <c r="R1250" s="72" t="s">
        <v>11494</v>
      </c>
      <c r="S1250" s="72" t="s">
        <v>11495</v>
      </c>
      <c r="T1250" s="72" t="s">
        <v>11496</v>
      </c>
      <c r="U1250" s="72" t="s">
        <v>251</v>
      </c>
      <c r="V1250" s="72" t="s">
        <v>176</v>
      </c>
      <c r="W1250">
        <v>172</v>
      </c>
      <c r="X1250">
        <v>172</v>
      </c>
      <c r="Y1250">
        <v>0</v>
      </c>
      <c r="Z1250">
        <v>945</v>
      </c>
      <c r="AA1250">
        <v>945</v>
      </c>
      <c r="AB1250">
        <v>0</v>
      </c>
      <c r="AC1250" s="72" t="s">
        <v>191</v>
      </c>
      <c r="AD1250" s="72" t="s">
        <v>192</v>
      </c>
      <c r="AE1250" s="72" t="s">
        <v>176</v>
      </c>
      <c r="AF1250" s="81" t="str">
        <f t="shared" si="76"/>
        <v>Afridev Handpump</v>
      </c>
      <c r="AG1250" s="72" t="s">
        <v>193</v>
      </c>
      <c r="AH1250" s="72" t="s">
        <v>191</v>
      </c>
      <c r="AI1250" s="72" t="s">
        <v>16432</v>
      </c>
      <c r="AL1250" t="str">
        <f t="shared" si="77"/>
        <v>Protected</v>
      </c>
      <c r="AM1250">
        <v>1995</v>
      </c>
      <c r="AN1250" s="72" t="s">
        <v>191</v>
      </c>
      <c r="AQ1250" t="str">
        <f t="shared" si="78"/>
        <v xml:space="preserve">Poor </v>
      </c>
      <c r="AR1250" s="72" t="s">
        <v>191</v>
      </c>
      <c r="AS1250">
        <v>1</v>
      </c>
      <c r="AT1250">
        <v>7</v>
      </c>
      <c r="AU1250" s="72" t="s">
        <v>195</v>
      </c>
      <c r="AV1250" s="72" t="s">
        <v>194</v>
      </c>
      <c r="AY1250" s="72" t="s">
        <v>191</v>
      </c>
      <c r="AZ1250">
        <v>475</v>
      </c>
      <c r="BA1250" s="72" t="s">
        <v>93</v>
      </c>
      <c r="BB1250" s="72" t="s">
        <v>194</v>
      </c>
      <c r="BD1250" s="72" t="s">
        <v>191</v>
      </c>
      <c r="BE1250" s="73">
        <v>0.21</v>
      </c>
      <c r="BF1250" s="72" t="s">
        <v>191</v>
      </c>
      <c r="BG1250" s="72" t="s">
        <v>196</v>
      </c>
      <c r="BH1250" s="72" t="s">
        <v>176</v>
      </c>
      <c r="BI1250" s="81" t="str">
        <f t="shared" si="79"/>
        <v xml:space="preserve">Turbidity </v>
      </c>
      <c r="BJ1250" s="72" t="s">
        <v>191</v>
      </c>
      <c r="BN1250">
        <v>87</v>
      </c>
      <c r="BO1250">
        <v>24</v>
      </c>
      <c r="BP1250" s="72" t="s">
        <v>194</v>
      </c>
      <c r="BR1250" s="72" t="s">
        <v>194</v>
      </c>
      <c r="BT1250">
        <v>20</v>
      </c>
      <c r="BU1250">
        <v>5</v>
      </c>
      <c r="BV1250" s="72" t="s">
        <v>191</v>
      </c>
      <c r="BW1250" s="72" t="s">
        <v>227</v>
      </c>
      <c r="BX1250" t="s">
        <v>11497</v>
      </c>
    </row>
    <row r="1251" spans="1:76" x14ac:dyDescent="0.45">
      <c r="A1251" t="s">
        <v>11498</v>
      </c>
      <c r="B1251" t="s">
        <v>176</v>
      </c>
      <c r="C1251" t="s">
        <v>600</v>
      </c>
      <c r="D1251" t="s">
        <v>11499</v>
      </c>
      <c r="E1251" t="s">
        <v>11500</v>
      </c>
      <c r="F1251" t="s">
        <v>11501</v>
      </c>
      <c r="G1251">
        <v>9</v>
      </c>
      <c r="H1251" s="72" t="s">
        <v>10878</v>
      </c>
      <c r="I1251" s="72" t="s">
        <v>182</v>
      </c>
      <c r="J1251" s="72" t="s">
        <v>183</v>
      </c>
      <c r="K1251" s="72" t="s">
        <v>10598</v>
      </c>
      <c r="L1251" s="72" t="s">
        <v>5566</v>
      </c>
      <c r="M1251" s="72" t="s">
        <v>11502</v>
      </c>
      <c r="N1251" s="72"/>
      <c r="O1251" s="72"/>
      <c r="P1251" s="72" t="s">
        <v>11503</v>
      </c>
      <c r="Q1251" s="72" t="s">
        <v>11504</v>
      </c>
      <c r="R1251" s="72" t="s">
        <v>11505</v>
      </c>
      <c r="S1251" s="72" t="s">
        <v>11506</v>
      </c>
      <c r="T1251" s="72" t="s">
        <v>11507</v>
      </c>
      <c r="U1251" s="72" t="s">
        <v>226</v>
      </c>
      <c r="V1251" s="72" t="s">
        <v>176</v>
      </c>
      <c r="W1251">
        <v>125</v>
      </c>
      <c r="X1251">
        <v>125</v>
      </c>
      <c r="Y1251">
        <v>0</v>
      </c>
      <c r="Z1251">
        <v>400</v>
      </c>
      <c r="AA1251">
        <v>625</v>
      </c>
      <c r="AB1251">
        <v>0</v>
      </c>
      <c r="AC1251" s="72" t="s">
        <v>191</v>
      </c>
      <c r="AD1251" s="72" t="s">
        <v>192</v>
      </c>
      <c r="AE1251" s="72" t="s">
        <v>176</v>
      </c>
      <c r="AF1251" s="81" t="str">
        <f t="shared" si="76"/>
        <v>Afridev Handpump</v>
      </c>
      <c r="AG1251" s="72" t="s">
        <v>193</v>
      </c>
      <c r="AH1251" s="72" t="s">
        <v>191</v>
      </c>
      <c r="AI1251" s="72" t="s">
        <v>16432</v>
      </c>
      <c r="AL1251" t="str">
        <f t="shared" si="77"/>
        <v>Protected</v>
      </c>
      <c r="AM1251">
        <v>2017</v>
      </c>
      <c r="AN1251" s="72" t="s">
        <v>191</v>
      </c>
      <c r="AQ1251" t="str">
        <f t="shared" si="78"/>
        <v xml:space="preserve">Normal </v>
      </c>
      <c r="AR1251" s="72" t="s">
        <v>194</v>
      </c>
      <c r="AU1251" s="72" t="s">
        <v>195</v>
      </c>
      <c r="AV1251" s="72" t="s">
        <v>194</v>
      </c>
      <c r="AY1251" s="72" t="s">
        <v>191</v>
      </c>
      <c r="AZ1251">
        <v>1356</v>
      </c>
      <c r="BA1251" s="72" t="s">
        <v>93</v>
      </c>
      <c r="BB1251" s="72" t="s">
        <v>194</v>
      </c>
      <c r="BD1251" s="72" t="s">
        <v>191</v>
      </c>
      <c r="BE1251" s="73">
        <v>1.56</v>
      </c>
      <c r="BF1251" s="72" t="s">
        <v>191</v>
      </c>
      <c r="BG1251" s="72" t="s">
        <v>196</v>
      </c>
      <c r="BH1251" s="72" t="s">
        <v>176</v>
      </c>
      <c r="BI1251" s="81" t="str">
        <f t="shared" si="79"/>
        <v xml:space="preserve">Turbidity </v>
      </c>
      <c r="BJ1251" s="72" t="s">
        <v>191</v>
      </c>
      <c r="BN1251">
        <v>69</v>
      </c>
      <c r="BO1251">
        <v>24</v>
      </c>
      <c r="BP1251" s="72" t="s">
        <v>194</v>
      </c>
      <c r="BR1251" s="72" t="s">
        <v>194</v>
      </c>
      <c r="BT1251">
        <v>20</v>
      </c>
      <c r="BU1251">
        <v>6</v>
      </c>
      <c r="BV1251" s="72" t="s">
        <v>191</v>
      </c>
      <c r="BW1251" s="72" t="s">
        <v>197</v>
      </c>
      <c r="BX1251" t="s">
        <v>11508</v>
      </c>
    </row>
    <row r="1252" spans="1:76" x14ac:dyDescent="0.45">
      <c r="A1252" t="s">
        <v>11509</v>
      </c>
      <c r="B1252" t="s">
        <v>176</v>
      </c>
      <c r="C1252" t="s">
        <v>663</v>
      </c>
      <c r="D1252" t="s">
        <v>11510</v>
      </c>
      <c r="E1252" t="s">
        <v>11511</v>
      </c>
      <c r="F1252" t="s">
        <v>11512</v>
      </c>
      <c r="G1252">
        <v>9</v>
      </c>
      <c r="H1252" s="72" t="s">
        <v>10878</v>
      </c>
      <c r="I1252" s="72" t="s">
        <v>182</v>
      </c>
      <c r="J1252" s="72" t="s">
        <v>183</v>
      </c>
      <c r="K1252" s="72" t="s">
        <v>10598</v>
      </c>
      <c r="L1252" s="72" t="s">
        <v>5566</v>
      </c>
      <c r="M1252" s="72" t="s">
        <v>11513</v>
      </c>
      <c r="N1252" s="72"/>
      <c r="O1252" s="72"/>
      <c r="P1252" s="72" t="s">
        <v>11514</v>
      </c>
      <c r="Q1252" s="72" t="s">
        <v>11515</v>
      </c>
      <c r="R1252" s="72" t="s">
        <v>10546</v>
      </c>
      <c r="S1252" s="72" t="s">
        <v>11516</v>
      </c>
      <c r="T1252" s="72" t="s">
        <v>11513</v>
      </c>
      <c r="U1252" s="72" t="s">
        <v>922</v>
      </c>
      <c r="V1252" s="72" t="s">
        <v>176</v>
      </c>
      <c r="W1252">
        <v>27</v>
      </c>
      <c r="X1252">
        <v>27</v>
      </c>
      <c r="Y1252">
        <v>27</v>
      </c>
      <c r="Z1252">
        <v>135</v>
      </c>
      <c r="AA1252">
        <v>0</v>
      </c>
      <c r="AB1252">
        <v>135</v>
      </c>
      <c r="AC1252" s="72" t="s">
        <v>194</v>
      </c>
      <c r="AF1252" s="81" t="str">
        <f t="shared" si="76"/>
        <v/>
      </c>
      <c r="AJ1252" s="72" t="s">
        <v>867</v>
      </c>
      <c r="AK1252" s="72" t="s">
        <v>176</v>
      </c>
      <c r="AL1252" t="str">
        <f t="shared" si="77"/>
        <v>Unprotected well</v>
      </c>
      <c r="AQ1252" t="str">
        <f t="shared" si="78"/>
        <v xml:space="preserve"> </v>
      </c>
      <c r="BE1252"/>
      <c r="BI1252" s="81" t="str">
        <f t="shared" si="79"/>
        <v xml:space="preserve"> </v>
      </c>
      <c r="BX1252" t="s">
        <v>11517</v>
      </c>
    </row>
    <row r="1253" spans="1:76" x14ac:dyDescent="0.45">
      <c r="A1253" t="s">
        <v>11518</v>
      </c>
      <c r="B1253" t="s">
        <v>176</v>
      </c>
      <c r="C1253" t="s">
        <v>736</v>
      </c>
      <c r="D1253" t="s">
        <v>11519</v>
      </c>
      <c r="E1253" t="s">
        <v>11520</v>
      </c>
      <c r="F1253" t="s">
        <v>7132</v>
      </c>
      <c r="G1253">
        <v>9</v>
      </c>
      <c r="H1253" s="72" t="s">
        <v>10878</v>
      </c>
      <c r="I1253" s="72" t="s">
        <v>182</v>
      </c>
      <c r="J1253" s="72" t="s">
        <v>183</v>
      </c>
      <c r="K1253" s="72" t="s">
        <v>10598</v>
      </c>
      <c r="L1253" s="72" t="s">
        <v>5566</v>
      </c>
      <c r="M1253" s="72" t="s">
        <v>5566</v>
      </c>
      <c r="N1253" s="72"/>
      <c r="O1253" s="72"/>
      <c r="P1253" s="72" t="s">
        <v>11521</v>
      </c>
      <c r="Q1253" s="72" t="s">
        <v>11522</v>
      </c>
      <c r="R1253" s="72" t="s">
        <v>11523</v>
      </c>
      <c r="S1253" s="72" t="s">
        <v>11524</v>
      </c>
      <c r="T1253" s="72" t="s">
        <v>11525</v>
      </c>
      <c r="U1253" s="72" t="s">
        <v>251</v>
      </c>
      <c r="V1253" s="72" t="s">
        <v>176</v>
      </c>
      <c r="W1253">
        <v>210</v>
      </c>
      <c r="X1253">
        <v>210</v>
      </c>
      <c r="Y1253">
        <v>0</v>
      </c>
      <c r="Z1253">
        <v>300</v>
      </c>
      <c r="AA1253">
        <v>1050</v>
      </c>
      <c r="AB1253">
        <v>0</v>
      </c>
      <c r="AC1253" s="72" t="s">
        <v>191</v>
      </c>
      <c r="AD1253" s="72" t="s">
        <v>192</v>
      </c>
      <c r="AE1253" s="72" t="s">
        <v>176</v>
      </c>
      <c r="AF1253" s="81" t="str">
        <f t="shared" si="76"/>
        <v>Afridev Handpump</v>
      </c>
      <c r="AG1253" s="72" t="s">
        <v>193</v>
      </c>
      <c r="AH1253" s="72" t="s">
        <v>191</v>
      </c>
      <c r="AI1253" s="72" t="s">
        <v>16432</v>
      </c>
      <c r="AL1253" t="str">
        <f t="shared" si="77"/>
        <v>Protected</v>
      </c>
      <c r="AM1253">
        <v>2000</v>
      </c>
      <c r="AN1253" s="72" t="s">
        <v>191</v>
      </c>
      <c r="AQ1253" t="str">
        <f t="shared" si="78"/>
        <v xml:space="preserve">Poor </v>
      </c>
      <c r="AR1253" s="72" t="s">
        <v>194</v>
      </c>
      <c r="AU1253" s="72" t="s">
        <v>195</v>
      </c>
      <c r="AV1253" s="72" t="s">
        <v>194</v>
      </c>
      <c r="AY1253" s="72" t="s">
        <v>191</v>
      </c>
      <c r="AZ1253">
        <v>556</v>
      </c>
      <c r="BA1253" s="72" t="s">
        <v>93</v>
      </c>
      <c r="BB1253" s="72" t="s">
        <v>194</v>
      </c>
      <c r="BD1253" s="72" t="s">
        <v>191</v>
      </c>
      <c r="BE1253" s="73">
        <v>0.95</v>
      </c>
      <c r="BF1253" s="72" t="s">
        <v>191</v>
      </c>
      <c r="BG1253" s="72" t="s">
        <v>196</v>
      </c>
      <c r="BH1253" s="72" t="s">
        <v>176</v>
      </c>
      <c r="BI1253" s="81" t="str">
        <f t="shared" si="79"/>
        <v xml:space="preserve">Turbidity </v>
      </c>
      <c r="BJ1253" s="72" t="s">
        <v>191</v>
      </c>
      <c r="BN1253">
        <v>49</v>
      </c>
      <c r="BO1253">
        <v>24</v>
      </c>
      <c r="BP1253" s="72" t="s">
        <v>194</v>
      </c>
      <c r="BR1253" s="72" t="s">
        <v>194</v>
      </c>
      <c r="BT1253">
        <v>20</v>
      </c>
      <c r="BU1253">
        <v>140</v>
      </c>
      <c r="BV1253" s="72" t="s">
        <v>191</v>
      </c>
      <c r="BW1253" s="72" t="s">
        <v>227</v>
      </c>
      <c r="BX1253" t="s">
        <v>11526</v>
      </c>
    </row>
    <row r="1254" spans="1:76" x14ac:dyDescent="0.45">
      <c r="A1254" t="s">
        <v>11527</v>
      </c>
      <c r="B1254" t="s">
        <v>176</v>
      </c>
      <c r="C1254" t="s">
        <v>230</v>
      </c>
      <c r="D1254" t="s">
        <v>11528</v>
      </c>
      <c r="E1254" t="s">
        <v>11529</v>
      </c>
      <c r="F1254" t="s">
        <v>9983</v>
      </c>
      <c r="G1254">
        <v>9</v>
      </c>
      <c r="H1254" s="72" t="s">
        <v>10878</v>
      </c>
      <c r="I1254" s="72" t="s">
        <v>182</v>
      </c>
      <c r="J1254" s="72" t="s">
        <v>183</v>
      </c>
      <c r="K1254" s="72" t="s">
        <v>825</v>
      </c>
      <c r="L1254" s="72" t="s">
        <v>11233</v>
      </c>
      <c r="M1254" s="72" t="s">
        <v>11530</v>
      </c>
      <c r="N1254" s="72"/>
      <c r="O1254" s="72"/>
      <c r="P1254" s="72" t="s">
        <v>11531</v>
      </c>
      <c r="Q1254" s="72" t="s">
        <v>11532</v>
      </c>
      <c r="R1254" s="72" t="s">
        <v>4370</v>
      </c>
      <c r="S1254" s="72" t="s">
        <v>11533</v>
      </c>
      <c r="T1254" s="72" t="s">
        <v>11534</v>
      </c>
      <c r="U1254" s="72" t="s">
        <v>733</v>
      </c>
      <c r="V1254" s="72" t="s">
        <v>176</v>
      </c>
      <c r="W1254">
        <v>196</v>
      </c>
      <c r="X1254">
        <v>117</v>
      </c>
      <c r="Y1254">
        <v>79</v>
      </c>
      <c r="Z1254">
        <v>395</v>
      </c>
      <c r="AA1254">
        <v>585</v>
      </c>
      <c r="AB1254">
        <v>395</v>
      </c>
      <c r="AC1254" s="72" t="s">
        <v>194</v>
      </c>
      <c r="AF1254" s="81" t="str">
        <f t="shared" si="76"/>
        <v/>
      </c>
      <c r="AJ1254" s="72" t="s">
        <v>867</v>
      </c>
      <c r="AK1254" s="72" t="s">
        <v>176</v>
      </c>
      <c r="AL1254" t="str">
        <f t="shared" si="77"/>
        <v>Unprotected well</v>
      </c>
      <c r="AQ1254" t="str">
        <f t="shared" si="78"/>
        <v xml:space="preserve"> </v>
      </c>
      <c r="BE1254"/>
      <c r="BI1254" s="81" t="str">
        <f t="shared" si="79"/>
        <v xml:space="preserve"> </v>
      </c>
      <c r="BX1254" t="s">
        <v>11535</v>
      </c>
    </row>
    <row r="1255" spans="1:76" x14ac:dyDescent="0.45">
      <c r="A1255" t="s">
        <v>11536</v>
      </c>
      <c r="B1255" t="s">
        <v>176</v>
      </c>
      <c r="C1255" t="s">
        <v>600</v>
      </c>
      <c r="D1255" t="s">
        <v>11537</v>
      </c>
      <c r="E1255" t="s">
        <v>11538</v>
      </c>
      <c r="F1255" t="s">
        <v>1594</v>
      </c>
      <c r="G1255">
        <v>9</v>
      </c>
      <c r="H1255" s="72" t="s">
        <v>10878</v>
      </c>
      <c r="I1255" s="72" t="s">
        <v>182</v>
      </c>
      <c r="J1255" s="72" t="s">
        <v>183</v>
      </c>
      <c r="K1255" s="72" t="s">
        <v>10598</v>
      </c>
      <c r="L1255" s="72" t="s">
        <v>5566</v>
      </c>
      <c r="M1255" s="72" t="s">
        <v>11502</v>
      </c>
      <c r="N1255" s="72"/>
      <c r="O1255" s="72"/>
      <c r="P1255" s="72" t="s">
        <v>11539</v>
      </c>
      <c r="Q1255" s="72" t="s">
        <v>11540</v>
      </c>
      <c r="R1255" s="72" t="s">
        <v>11541</v>
      </c>
      <c r="S1255" s="72" t="s">
        <v>11542</v>
      </c>
      <c r="T1255" s="72" t="s">
        <v>11543</v>
      </c>
      <c r="U1255" s="72" t="s">
        <v>226</v>
      </c>
      <c r="V1255" s="72" t="s">
        <v>176</v>
      </c>
      <c r="W1255">
        <v>125</v>
      </c>
      <c r="X1255">
        <v>125</v>
      </c>
      <c r="Y1255">
        <v>0</v>
      </c>
      <c r="Z1255">
        <v>55</v>
      </c>
      <c r="AA1255">
        <v>625</v>
      </c>
      <c r="AB1255">
        <v>0</v>
      </c>
      <c r="AC1255" s="72" t="s">
        <v>191</v>
      </c>
      <c r="AD1255" s="72" t="s">
        <v>192</v>
      </c>
      <c r="AE1255" s="72" t="s">
        <v>176</v>
      </c>
      <c r="AF1255" s="81" t="str">
        <f t="shared" si="76"/>
        <v>Afridev Handpump</v>
      </c>
      <c r="AG1255" s="72" t="s">
        <v>193</v>
      </c>
      <c r="AH1255" s="72" t="s">
        <v>191</v>
      </c>
      <c r="AI1255" s="72" t="s">
        <v>16432</v>
      </c>
      <c r="AL1255" t="str">
        <f t="shared" si="77"/>
        <v>Protected</v>
      </c>
      <c r="AM1255">
        <v>2013</v>
      </c>
      <c r="AN1255" s="72" t="s">
        <v>191</v>
      </c>
      <c r="AQ1255" t="str">
        <f t="shared" si="78"/>
        <v xml:space="preserve">Normal </v>
      </c>
      <c r="AR1255" s="72" t="s">
        <v>191</v>
      </c>
      <c r="AS1255">
        <v>5</v>
      </c>
      <c r="AT1255">
        <v>2</v>
      </c>
      <c r="AU1255" s="72" t="s">
        <v>195</v>
      </c>
      <c r="AV1255" s="72" t="s">
        <v>194</v>
      </c>
      <c r="AY1255" s="72" t="s">
        <v>191</v>
      </c>
      <c r="AZ1255">
        <v>1357</v>
      </c>
      <c r="BA1255" s="72" t="s">
        <v>93</v>
      </c>
      <c r="BB1255" s="72" t="s">
        <v>194</v>
      </c>
      <c r="BD1255" s="72" t="s">
        <v>194</v>
      </c>
      <c r="BF1255" s="72" t="s">
        <v>191</v>
      </c>
      <c r="BG1255" s="72" t="s">
        <v>196</v>
      </c>
      <c r="BH1255" s="72" t="s">
        <v>176</v>
      </c>
      <c r="BI1255" s="81" t="str">
        <f t="shared" si="79"/>
        <v xml:space="preserve">Turbidity </v>
      </c>
      <c r="BJ1255" s="72" t="s">
        <v>191</v>
      </c>
      <c r="BN1255">
        <v>72</v>
      </c>
      <c r="BO1255">
        <v>24</v>
      </c>
      <c r="BP1255" s="72" t="s">
        <v>194</v>
      </c>
      <c r="BR1255" s="72" t="s">
        <v>194</v>
      </c>
      <c r="BT1255">
        <v>20</v>
      </c>
      <c r="BU1255">
        <v>5</v>
      </c>
      <c r="BV1255" s="72" t="s">
        <v>191</v>
      </c>
      <c r="BW1255" s="72" t="s">
        <v>197</v>
      </c>
      <c r="BX1255" t="s">
        <v>11544</v>
      </c>
    </row>
    <row r="1256" spans="1:76" x14ac:dyDescent="0.45">
      <c r="A1256" t="s">
        <v>11545</v>
      </c>
      <c r="B1256" t="s">
        <v>176</v>
      </c>
      <c r="C1256" t="s">
        <v>265</v>
      </c>
      <c r="D1256" t="s">
        <v>11546</v>
      </c>
      <c r="E1256" t="s">
        <v>11547</v>
      </c>
      <c r="F1256" t="s">
        <v>4911</v>
      </c>
      <c r="G1256">
        <v>9</v>
      </c>
      <c r="H1256" s="72" t="s">
        <v>7151</v>
      </c>
      <c r="I1256" s="72" t="s">
        <v>182</v>
      </c>
      <c r="J1256" s="72" t="s">
        <v>183</v>
      </c>
      <c r="K1256" s="72" t="s">
        <v>4732</v>
      </c>
      <c r="L1256" s="72" t="s">
        <v>5288</v>
      </c>
      <c r="M1256" s="72" t="s">
        <v>5289</v>
      </c>
      <c r="N1256" s="72"/>
      <c r="O1256" s="72"/>
      <c r="P1256" s="72" t="s">
        <v>11548</v>
      </c>
      <c r="Q1256" s="72" t="s">
        <v>11549</v>
      </c>
      <c r="R1256" s="72" t="s">
        <v>2847</v>
      </c>
      <c r="S1256" s="72" t="s">
        <v>11550</v>
      </c>
      <c r="T1256" s="72" t="s">
        <v>5289</v>
      </c>
      <c r="U1256" s="72" t="s">
        <v>226</v>
      </c>
      <c r="V1256" s="72" t="s">
        <v>176</v>
      </c>
      <c r="W1256">
        <v>200</v>
      </c>
      <c r="X1256">
        <v>200</v>
      </c>
      <c r="Y1256">
        <v>0</v>
      </c>
      <c r="Z1256">
        <v>440</v>
      </c>
      <c r="AA1256">
        <v>1000</v>
      </c>
      <c r="AB1256">
        <v>0</v>
      </c>
      <c r="AC1256" s="72" t="s">
        <v>191</v>
      </c>
      <c r="AD1256" s="72" t="s">
        <v>192</v>
      </c>
      <c r="AE1256" s="72" t="s">
        <v>176</v>
      </c>
      <c r="AF1256" s="81" t="str">
        <f t="shared" si="76"/>
        <v>Afridev Handpump</v>
      </c>
      <c r="AG1256" s="72" t="s">
        <v>193</v>
      </c>
      <c r="AH1256" s="72" t="s">
        <v>191</v>
      </c>
      <c r="AI1256" s="72" t="s">
        <v>16432</v>
      </c>
      <c r="AL1256" t="str">
        <f t="shared" si="77"/>
        <v>Protected</v>
      </c>
      <c r="AM1256">
        <v>2000</v>
      </c>
      <c r="AN1256" s="72" t="s">
        <v>191</v>
      </c>
      <c r="AQ1256" t="str">
        <f t="shared" si="78"/>
        <v xml:space="preserve">Normal </v>
      </c>
      <c r="AR1256" s="72" t="s">
        <v>194</v>
      </c>
      <c r="AU1256" s="72" t="s">
        <v>195</v>
      </c>
      <c r="AV1256" s="72" t="s">
        <v>194</v>
      </c>
      <c r="AY1256" s="72" t="s">
        <v>191</v>
      </c>
      <c r="AZ1256">
        <v>642</v>
      </c>
      <c r="BA1256" s="72" t="s">
        <v>93</v>
      </c>
      <c r="BB1256" s="72" t="s">
        <v>194</v>
      </c>
      <c r="BD1256" s="72" t="s">
        <v>191</v>
      </c>
      <c r="BE1256" s="73">
        <v>0.26</v>
      </c>
      <c r="BF1256" s="72" t="s">
        <v>191</v>
      </c>
      <c r="BG1256" s="72" t="s">
        <v>196</v>
      </c>
      <c r="BH1256" s="72" t="s">
        <v>176</v>
      </c>
      <c r="BI1256" s="81" t="str">
        <f t="shared" si="79"/>
        <v xml:space="preserve">Turbidity </v>
      </c>
      <c r="BJ1256" s="72" t="s">
        <v>191</v>
      </c>
      <c r="BN1256">
        <v>51</v>
      </c>
      <c r="BO1256">
        <v>24</v>
      </c>
      <c r="BP1256" s="72" t="s">
        <v>194</v>
      </c>
      <c r="BR1256" s="72" t="s">
        <v>194</v>
      </c>
      <c r="BT1256">
        <v>20</v>
      </c>
      <c r="BU1256">
        <v>2</v>
      </c>
      <c r="BV1256" s="72" t="s">
        <v>191</v>
      </c>
      <c r="BW1256" s="72" t="s">
        <v>197</v>
      </c>
      <c r="BX1256" t="s">
        <v>11551</v>
      </c>
    </row>
    <row r="1257" spans="1:76" x14ac:dyDescent="0.45">
      <c r="A1257" t="s">
        <v>11552</v>
      </c>
      <c r="B1257" t="s">
        <v>176</v>
      </c>
      <c r="C1257" t="s">
        <v>177</v>
      </c>
      <c r="D1257" t="s">
        <v>11553</v>
      </c>
      <c r="E1257" t="s">
        <v>11554</v>
      </c>
      <c r="F1257" t="s">
        <v>11555</v>
      </c>
      <c r="G1257">
        <v>9</v>
      </c>
      <c r="H1257" s="72" t="s">
        <v>10878</v>
      </c>
      <c r="I1257" s="72" t="s">
        <v>182</v>
      </c>
      <c r="J1257" s="72" t="s">
        <v>183</v>
      </c>
      <c r="K1257" s="72" t="s">
        <v>10598</v>
      </c>
      <c r="L1257" s="72" t="s">
        <v>11490</v>
      </c>
      <c r="M1257" s="72" t="s">
        <v>11556</v>
      </c>
      <c r="N1257" s="72"/>
      <c r="O1257" s="72"/>
      <c r="P1257" s="72" t="s">
        <v>11557</v>
      </c>
      <c r="Q1257" s="72" t="s">
        <v>11558</v>
      </c>
      <c r="R1257" s="72" t="s">
        <v>4560</v>
      </c>
      <c r="S1257" s="72" t="s">
        <v>11559</v>
      </c>
      <c r="T1257" s="72" t="s">
        <v>11560</v>
      </c>
      <c r="U1257" s="72" t="s">
        <v>251</v>
      </c>
      <c r="V1257" s="72" t="s">
        <v>176</v>
      </c>
      <c r="W1257">
        <v>214</v>
      </c>
      <c r="X1257">
        <v>214</v>
      </c>
      <c r="Y1257">
        <v>0</v>
      </c>
      <c r="Z1257">
        <v>750</v>
      </c>
      <c r="AA1257">
        <v>750</v>
      </c>
      <c r="AB1257">
        <v>0</v>
      </c>
      <c r="AC1257" s="72" t="s">
        <v>191</v>
      </c>
      <c r="AD1257" s="72" t="s">
        <v>192</v>
      </c>
      <c r="AE1257" s="72" t="s">
        <v>176</v>
      </c>
      <c r="AF1257" s="81" t="str">
        <f t="shared" si="76"/>
        <v>Afridev Handpump</v>
      </c>
      <c r="AG1257" s="72" t="s">
        <v>193</v>
      </c>
      <c r="AH1257" s="72" t="s">
        <v>191</v>
      </c>
      <c r="AI1257" s="72" t="s">
        <v>16432</v>
      </c>
      <c r="AL1257" t="str">
        <f t="shared" si="77"/>
        <v>Protected</v>
      </c>
      <c r="AM1257">
        <v>2013</v>
      </c>
      <c r="AN1257" s="72" t="s">
        <v>191</v>
      </c>
      <c r="AQ1257" t="str">
        <f t="shared" si="78"/>
        <v xml:space="preserve">Normal </v>
      </c>
      <c r="AR1257" s="72" t="s">
        <v>194</v>
      </c>
      <c r="AU1257" s="72" t="s">
        <v>195</v>
      </c>
      <c r="AV1257" s="72" t="s">
        <v>194</v>
      </c>
      <c r="AY1257" s="72" t="s">
        <v>191</v>
      </c>
      <c r="AZ1257">
        <v>476</v>
      </c>
      <c r="BA1257" s="72" t="s">
        <v>93</v>
      </c>
      <c r="BB1257" s="72" t="s">
        <v>194</v>
      </c>
      <c r="BD1257" s="72" t="s">
        <v>191</v>
      </c>
      <c r="BE1257" s="73">
        <v>0.05</v>
      </c>
      <c r="BF1257" s="72" t="s">
        <v>191</v>
      </c>
      <c r="BG1257" s="72" t="s">
        <v>196</v>
      </c>
      <c r="BH1257" s="72" t="s">
        <v>176</v>
      </c>
      <c r="BI1257" s="81" t="str">
        <f t="shared" si="79"/>
        <v xml:space="preserve">Turbidity </v>
      </c>
      <c r="BJ1257" s="72" t="s">
        <v>191</v>
      </c>
      <c r="BN1257">
        <v>82</v>
      </c>
      <c r="BO1257">
        <v>24</v>
      </c>
      <c r="BP1257" s="72" t="s">
        <v>194</v>
      </c>
      <c r="BR1257" s="72" t="s">
        <v>194</v>
      </c>
      <c r="BT1257">
        <v>20</v>
      </c>
      <c r="BU1257">
        <v>4</v>
      </c>
      <c r="BV1257" s="72" t="s">
        <v>191</v>
      </c>
      <c r="BW1257" s="72" t="s">
        <v>197</v>
      </c>
      <c r="BX1257" t="s">
        <v>11561</v>
      </c>
    </row>
    <row r="1258" spans="1:76" x14ac:dyDescent="0.45">
      <c r="A1258" t="s">
        <v>11562</v>
      </c>
      <c r="B1258" t="s">
        <v>176</v>
      </c>
      <c r="C1258" t="s">
        <v>663</v>
      </c>
      <c r="D1258" t="s">
        <v>11563</v>
      </c>
      <c r="E1258" t="s">
        <v>11564</v>
      </c>
      <c r="F1258" t="s">
        <v>8331</v>
      </c>
      <c r="G1258">
        <v>9</v>
      </c>
      <c r="H1258" s="72" t="s">
        <v>10878</v>
      </c>
      <c r="I1258" s="72" t="s">
        <v>182</v>
      </c>
      <c r="J1258" s="72" t="s">
        <v>183</v>
      </c>
      <c r="K1258" s="72" t="s">
        <v>10598</v>
      </c>
      <c r="L1258" s="72" t="s">
        <v>5566</v>
      </c>
      <c r="M1258" s="72" t="s">
        <v>11428</v>
      </c>
      <c r="N1258" s="72"/>
      <c r="O1258" s="72"/>
      <c r="P1258" s="72" t="s">
        <v>11565</v>
      </c>
      <c r="Q1258" s="72" t="s">
        <v>11566</v>
      </c>
      <c r="R1258" s="72" t="s">
        <v>4523</v>
      </c>
      <c r="S1258" s="72" t="s">
        <v>11567</v>
      </c>
      <c r="T1258" s="72" t="s">
        <v>11428</v>
      </c>
      <c r="U1258" s="72" t="s">
        <v>251</v>
      </c>
      <c r="V1258" s="72" t="s">
        <v>176</v>
      </c>
      <c r="W1258">
        <v>210</v>
      </c>
      <c r="X1258">
        <v>210</v>
      </c>
      <c r="Y1258">
        <v>105</v>
      </c>
      <c r="Z1258">
        <v>525</v>
      </c>
      <c r="AA1258">
        <v>525</v>
      </c>
      <c r="AB1258">
        <v>0</v>
      </c>
      <c r="AC1258" s="72" t="s">
        <v>191</v>
      </c>
      <c r="AD1258" s="72" t="s">
        <v>192</v>
      </c>
      <c r="AE1258" s="72" t="s">
        <v>176</v>
      </c>
      <c r="AF1258" s="81" t="str">
        <f t="shared" si="76"/>
        <v>Afridev Handpump</v>
      </c>
      <c r="AG1258" s="72" t="s">
        <v>193</v>
      </c>
      <c r="AH1258" s="72" t="s">
        <v>191</v>
      </c>
      <c r="AI1258" s="72" t="s">
        <v>16432</v>
      </c>
      <c r="AL1258" t="str">
        <f t="shared" si="77"/>
        <v>Protected</v>
      </c>
      <c r="AM1258">
        <v>2001</v>
      </c>
      <c r="AN1258" s="72" t="s">
        <v>191</v>
      </c>
      <c r="AQ1258" t="str">
        <f t="shared" si="78"/>
        <v xml:space="preserve">Poor </v>
      </c>
      <c r="AR1258" s="72" t="s">
        <v>194</v>
      </c>
      <c r="AU1258" s="72" t="s">
        <v>195</v>
      </c>
      <c r="AV1258" s="72" t="s">
        <v>194</v>
      </c>
      <c r="AY1258" s="72" t="s">
        <v>191</v>
      </c>
      <c r="AZ1258">
        <v>368</v>
      </c>
      <c r="BA1258" s="72" t="s">
        <v>93</v>
      </c>
      <c r="BB1258" s="72" t="s">
        <v>194</v>
      </c>
      <c r="BD1258" s="72" t="s">
        <v>191</v>
      </c>
      <c r="BE1258" s="73">
        <v>0.09</v>
      </c>
      <c r="BF1258" s="72" t="s">
        <v>191</v>
      </c>
      <c r="BG1258" s="72" t="s">
        <v>196</v>
      </c>
      <c r="BH1258" s="72" t="s">
        <v>176</v>
      </c>
      <c r="BI1258" s="81" t="str">
        <f t="shared" si="79"/>
        <v xml:space="preserve">Turbidity </v>
      </c>
      <c r="BJ1258" s="72" t="s">
        <v>191</v>
      </c>
      <c r="BN1258">
        <v>61</v>
      </c>
      <c r="BO1258">
        <v>24</v>
      </c>
      <c r="BP1258" s="72" t="s">
        <v>194</v>
      </c>
      <c r="BR1258" s="72" t="s">
        <v>194</v>
      </c>
      <c r="BT1258">
        <v>20</v>
      </c>
      <c r="BU1258">
        <v>5</v>
      </c>
      <c r="BV1258" s="72" t="s">
        <v>191</v>
      </c>
      <c r="BW1258" s="72" t="s">
        <v>227</v>
      </c>
      <c r="BX1258" t="s">
        <v>11568</v>
      </c>
    </row>
    <row r="1259" spans="1:76" x14ac:dyDescent="0.45">
      <c r="A1259" t="s">
        <v>11569</v>
      </c>
      <c r="B1259" t="s">
        <v>176</v>
      </c>
      <c r="C1259" t="s">
        <v>230</v>
      </c>
      <c r="D1259" t="s">
        <v>11570</v>
      </c>
      <c r="E1259" t="s">
        <v>11571</v>
      </c>
      <c r="F1259" t="s">
        <v>10655</v>
      </c>
      <c r="G1259">
        <v>9</v>
      </c>
      <c r="H1259" s="72" t="s">
        <v>10878</v>
      </c>
      <c r="I1259" s="72" t="s">
        <v>182</v>
      </c>
      <c r="J1259" s="72" t="s">
        <v>183</v>
      </c>
      <c r="K1259" s="72" t="s">
        <v>825</v>
      </c>
      <c r="L1259" s="72" t="s">
        <v>11233</v>
      </c>
      <c r="M1259" s="72" t="s">
        <v>11530</v>
      </c>
      <c r="N1259" s="72"/>
      <c r="O1259" s="72"/>
      <c r="P1259" s="72" t="s">
        <v>11572</v>
      </c>
      <c r="Q1259" s="72" t="s">
        <v>11573</v>
      </c>
      <c r="R1259" s="72" t="s">
        <v>2659</v>
      </c>
      <c r="S1259" s="72" t="s">
        <v>11574</v>
      </c>
      <c r="T1259" s="72"/>
      <c r="U1259" s="72" t="s">
        <v>190</v>
      </c>
      <c r="V1259" s="72" t="s">
        <v>176</v>
      </c>
      <c r="W1259">
        <v>196</v>
      </c>
      <c r="X1259">
        <v>117</v>
      </c>
      <c r="Y1259">
        <v>79</v>
      </c>
      <c r="Z1259">
        <v>490</v>
      </c>
      <c r="AA1259">
        <v>585</v>
      </c>
      <c r="AB1259">
        <v>395</v>
      </c>
      <c r="AC1259" s="72" t="s">
        <v>191</v>
      </c>
      <c r="AD1259" s="72" t="s">
        <v>192</v>
      </c>
      <c r="AE1259" s="72" t="s">
        <v>176</v>
      </c>
      <c r="AF1259" s="81" t="str">
        <f t="shared" si="76"/>
        <v>Afridev Handpump</v>
      </c>
      <c r="AG1259" s="72" t="s">
        <v>193</v>
      </c>
      <c r="AH1259" s="72" t="s">
        <v>191</v>
      </c>
      <c r="AI1259" s="72" t="s">
        <v>16432</v>
      </c>
      <c r="AL1259" t="str">
        <f t="shared" si="77"/>
        <v>Protected</v>
      </c>
      <c r="AM1259">
        <v>2013</v>
      </c>
      <c r="AN1259" s="72" t="s">
        <v>191</v>
      </c>
      <c r="AQ1259" t="str">
        <f t="shared" si="78"/>
        <v xml:space="preserve">Normal </v>
      </c>
      <c r="AR1259" s="72" t="s">
        <v>191</v>
      </c>
      <c r="AS1259">
        <v>3</v>
      </c>
      <c r="AT1259">
        <v>7</v>
      </c>
      <c r="AU1259" s="72" t="s">
        <v>195</v>
      </c>
      <c r="AV1259" s="72" t="s">
        <v>194</v>
      </c>
      <c r="AY1259" s="72" t="s">
        <v>191</v>
      </c>
      <c r="AZ1259">
        <v>1780</v>
      </c>
      <c r="BA1259" s="72" t="s">
        <v>93</v>
      </c>
      <c r="BB1259" s="72" t="s">
        <v>194</v>
      </c>
      <c r="BD1259" s="72" t="s">
        <v>191</v>
      </c>
      <c r="BE1259" s="73">
        <v>0.28000000000000003</v>
      </c>
      <c r="BF1259" s="72" t="s">
        <v>191</v>
      </c>
      <c r="BG1259" s="72" t="s">
        <v>196</v>
      </c>
      <c r="BH1259" s="72" t="s">
        <v>176</v>
      </c>
      <c r="BI1259" s="81" t="str">
        <f t="shared" si="79"/>
        <v xml:space="preserve">Turbidity </v>
      </c>
      <c r="BJ1259" s="72" t="s">
        <v>191</v>
      </c>
      <c r="BN1259">
        <v>80</v>
      </c>
      <c r="BO1259">
        <v>24</v>
      </c>
      <c r="BP1259" s="72" t="s">
        <v>194</v>
      </c>
      <c r="BR1259" s="72" t="s">
        <v>194</v>
      </c>
      <c r="BT1259">
        <v>40</v>
      </c>
      <c r="BU1259">
        <v>5</v>
      </c>
      <c r="BV1259" s="72" t="s">
        <v>191</v>
      </c>
      <c r="BW1259" s="72" t="s">
        <v>197</v>
      </c>
      <c r="BX1259" t="s">
        <v>11575</v>
      </c>
    </row>
    <row r="1260" spans="1:76" x14ac:dyDescent="0.45">
      <c r="A1260" t="s">
        <v>11576</v>
      </c>
      <c r="B1260" t="s">
        <v>176</v>
      </c>
      <c r="C1260" t="s">
        <v>230</v>
      </c>
      <c r="D1260" t="s">
        <v>11577</v>
      </c>
      <c r="E1260" t="s">
        <v>11578</v>
      </c>
      <c r="F1260" t="s">
        <v>4820</v>
      </c>
      <c r="G1260">
        <v>9</v>
      </c>
      <c r="H1260" s="72" t="s">
        <v>10878</v>
      </c>
      <c r="I1260" s="72" t="s">
        <v>182</v>
      </c>
      <c r="J1260" s="72" t="s">
        <v>183</v>
      </c>
      <c r="K1260" s="72" t="s">
        <v>825</v>
      </c>
      <c r="L1260" s="72" t="s">
        <v>11233</v>
      </c>
      <c r="M1260" s="72" t="s">
        <v>11530</v>
      </c>
      <c r="N1260" s="72"/>
      <c r="O1260" s="72"/>
      <c r="P1260" s="72" t="s">
        <v>11579</v>
      </c>
      <c r="Q1260" s="72" t="s">
        <v>11580</v>
      </c>
      <c r="R1260" s="72" t="s">
        <v>2659</v>
      </c>
      <c r="S1260" s="72" t="s">
        <v>11581</v>
      </c>
      <c r="T1260" s="72"/>
      <c r="U1260" s="72" t="s">
        <v>226</v>
      </c>
      <c r="V1260" s="72" t="s">
        <v>176</v>
      </c>
      <c r="W1260">
        <v>196</v>
      </c>
      <c r="X1260">
        <v>117</v>
      </c>
      <c r="Y1260">
        <v>79</v>
      </c>
      <c r="Z1260">
        <v>0</v>
      </c>
      <c r="AA1260">
        <v>585</v>
      </c>
      <c r="AB1260">
        <v>395</v>
      </c>
      <c r="AC1260" s="72" t="s">
        <v>191</v>
      </c>
      <c r="AD1260" s="72" t="s">
        <v>192</v>
      </c>
      <c r="AE1260" s="72" t="s">
        <v>176</v>
      </c>
      <c r="AF1260" s="81" t="str">
        <f t="shared" si="76"/>
        <v>Afridev Handpump</v>
      </c>
      <c r="AG1260" s="72" t="s">
        <v>193</v>
      </c>
      <c r="AH1260" s="72" t="s">
        <v>191</v>
      </c>
      <c r="AI1260" s="72" t="s">
        <v>16432</v>
      </c>
      <c r="AL1260" t="str">
        <f t="shared" si="77"/>
        <v>Protected</v>
      </c>
      <c r="AM1260">
        <v>2001</v>
      </c>
      <c r="AN1260" s="72" t="s">
        <v>194</v>
      </c>
      <c r="AO1260" s="72" t="s">
        <v>549</v>
      </c>
      <c r="AP1260" s="72" t="s">
        <v>176</v>
      </c>
      <c r="AQ1260" t="str">
        <f t="shared" si="78"/>
        <v>Does not function Non functioning water point</v>
      </c>
      <c r="AR1260" s="72" t="s">
        <v>194</v>
      </c>
      <c r="AU1260" s="72" t="s">
        <v>194</v>
      </c>
      <c r="AV1260" s="72" t="s">
        <v>194</v>
      </c>
      <c r="AY1260" s="72" t="s">
        <v>194</v>
      </c>
      <c r="BB1260" s="72" t="s">
        <v>194</v>
      </c>
      <c r="BD1260" s="72" t="s">
        <v>194</v>
      </c>
      <c r="BE1260"/>
      <c r="BF1260" s="72" t="s">
        <v>194</v>
      </c>
      <c r="BG1260" s="80" t="s">
        <v>196</v>
      </c>
      <c r="BI1260" s="81" t="str">
        <f t="shared" si="79"/>
        <v xml:space="preserve">Turbidity </v>
      </c>
      <c r="BN1260">
        <v>0</v>
      </c>
      <c r="BO1260">
        <v>0</v>
      </c>
      <c r="BP1260" s="72" t="s">
        <v>194</v>
      </c>
      <c r="BR1260" s="72" t="s">
        <v>194</v>
      </c>
      <c r="BT1260">
        <v>0</v>
      </c>
      <c r="BU1260">
        <v>0</v>
      </c>
      <c r="BV1260" s="72" t="s">
        <v>194</v>
      </c>
      <c r="BW1260" s="72" t="s">
        <v>550</v>
      </c>
      <c r="BX1260" t="s">
        <v>11582</v>
      </c>
    </row>
    <row r="1261" spans="1:76" x14ac:dyDescent="0.45">
      <c r="A1261" t="s">
        <v>11583</v>
      </c>
      <c r="B1261" t="s">
        <v>176</v>
      </c>
      <c r="C1261" t="s">
        <v>943</v>
      </c>
      <c r="D1261" t="s">
        <v>11584</v>
      </c>
      <c r="E1261" t="s">
        <v>11585</v>
      </c>
      <c r="F1261" t="s">
        <v>5243</v>
      </c>
      <c r="G1261">
        <v>9</v>
      </c>
      <c r="H1261" s="72" t="s">
        <v>10878</v>
      </c>
      <c r="I1261" s="72" t="s">
        <v>182</v>
      </c>
      <c r="J1261" s="72" t="s">
        <v>183</v>
      </c>
      <c r="K1261" s="72" t="s">
        <v>10598</v>
      </c>
      <c r="L1261" s="72" t="s">
        <v>5566</v>
      </c>
      <c r="M1261" s="72" t="s">
        <v>11471</v>
      </c>
      <c r="N1261" s="72"/>
      <c r="O1261" s="72"/>
      <c r="P1261" s="72" t="s">
        <v>11586</v>
      </c>
      <c r="Q1261" s="72" t="s">
        <v>11587</v>
      </c>
      <c r="R1261" s="72" t="s">
        <v>4507</v>
      </c>
      <c r="S1261" s="72" t="s">
        <v>11588</v>
      </c>
      <c r="T1261" s="72" t="s">
        <v>11589</v>
      </c>
      <c r="U1261" s="72" t="s">
        <v>251</v>
      </c>
      <c r="V1261" s="72" t="s">
        <v>176</v>
      </c>
      <c r="W1261">
        <v>20</v>
      </c>
      <c r="X1261">
        <v>20</v>
      </c>
      <c r="Y1261">
        <v>0</v>
      </c>
      <c r="Z1261">
        <v>100</v>
      </c>
      <c r="AA1261">
        <v>100</v>
      </c>
      <c r="AB1261">
        <v>0</v>
      </c>
      <c r="AC1261" s="72" t="s">
        <v>191</v>
      </c>
      <c r="AD1261" s="72" t="s">
        <v>192</v>
      </c>
      <c r="AE1261" s="72" t="s">
        <v>176</v>
      </c>
      <c r="AF1261" s="81" t="str">
        <f t="shared" si="76"/>
        <v>Afridev Handpump</v>
      </c>
      <c r="AG1261" s="72" t="s">
        <v>193</v>
      </c>
      <c r="AH1261" s="72" t="s">
        <v>191</v>
      </c>
      <c r="AI1261" s="72" t="s">
        <v>16432</v>
      </c>
      <c r="AL1261" t="str">
        <f t="shared" si="77"/>
        <v>Protected</v>
      </c>
      <c r="AM1261">
        <v>2015</v>
      </c>
      <c r="AN1261" s="72" t="s">
        <v>191</v>
      </c>
      <c r="AQ1261" t="str">
        <f t="shared" si="78"/>
        <v xml:space="preserve">Normal </v>
      </c>
      <c r="AR1261" s="72" t="s">
        <v>194</v>
      </c>
      <c r="AU1261" s="72" t="s">
        <v>195</v>
      </c>
      <c r="AV1261" s="72" t="s">
        <v>194</v>
      </c>
      <c r="AY1261" s="72" t="s">
        <v>191</v>
      </c>
      <c r="AZ1261">
        <v>156</v>
      </c>
      <c r="BA1261" s="72" t="s">
        <v>93</v>
      </c>
      <c r="BB1261" s="72" t="s">
        <v>194</v>
      </c>
      <c r="BD1261" s="72" t="s">
        <v>191</v>
      </c>
      <c r="BE1261" s="73">
        <v>0.22</v>
      </c>
      <c r="BF1261" s="72" t="s">
        <v>191</v>
      </c>
      <c r="BG1261" s="72" t="s">
        <v>196</v>
      </c>
      <c r="BH1261" s="72" t="s">
        <v>176</v>
      </c>
      <c r="BI1261" s="81" t="str">
        <f t="shared" si="79"/>
        <v xml:space="preserve">Turbidity </v>
      </c>
      <c r="BJ1261" s="72" t="s">
        <v>191</v>
      </c>
      <c r="BN1261">
        <v>65</v>
      </c>
      <c r="BO1261">
        <v>24</v>
      </c>
      <c r="BP1261" s="72" t="s">
        <v>194</v>
      </c>
      <c r="BR1261" s="72" t="s">
        <v>194</v>
      </c>
      <c r="BT1261">
        <v>20</v>
      </c>
      <c r="BU1261">
        <v>5</v>
      </c>
      <c r="BV1261" s="72" t="s">
        <v>191</v>
      </c>
      <c r="BW1261" s="72" t="s">
        <v>197</v>
      </c>
      <c r="BX1261" t="s">
        <v>11590</v>
      </c>
    </row>
    <row r="1262" spans="1:76" x14ac:dyDescent="0.45">
      <c r="A1262" t="s">
        <v>11591</v>
      </c>
      <c r="B1262" t="s">
        <v>176</v>
      </c>
      <c r="C1262" t="s">
        <v>177</v>
      </c>
      <c r="D1262" t="s">
        <v>11592</v>
      </c>
      <c r="E1262" t="s">
        <v>11593</v>
      </c>
      <c r="F1262" t="s">
        <v>3221</v>
      </c>
      <c r="G1262">
        <v>9</v>
      </c>
      <c r="H1262" s="72" t="s">
        <v>10878</v>
      </c>
      <c r="I1262" s="72" t="s">
        <v>182</v>
      </c>
      <c r="J1262" s="72" t="s">
        <v>183</v>
      </c>
      <c r="K1262" s="72" t="s">
        <v>10598</v>
      </c>
      <c r="L1262" s="72" t="s">
        <v>11490</v>
      </c>
      <c r="M1262" s="72" t="s">
        <v>11594</v>
      </c>
      <c r="N1262" s="72"/>
      <c r="O1262" s="72"/>
      <c r="P1262" s="72" t="s">
        <v>11595</v>
      </c>
      <c r="Q1262" s="72" t="s">
        <v>11596</v>
      </c>
      <c r="R1262" s="72" t="s">
        <v>11372</v>
      </c>
      <c r="S1262" s="72" t="s">
        <v>11597</v>
      </c>
      <c r="T1262" s="72" t="s">
        <v>11598</v>
      </c>
      <c r="U1262" s="72" t="s">
        <v>251</v>
      </c>
      <c r="V1262" s="72" t="s">
        <v>176</v>
      </c>
      <c r="W1262">
        <v>214</v>
      </c>
      <c r="X1262">
        <v>214</v>
      </c>
      <c r="Y1262">
        <v>0</v>
      </c>
      <c r="Z1262">
        <v>750</v>
      </c>
      <c r="AA1262">
        <v>750</v>
      </c>
      <c r="AB1262">
        <v>0</v>
      </c>
      <c r="AC1262" s="72" t="s">
        <v>191</v>
      </c>
      <c r="AD1262" s="72" t="s">
        <v>192</v>
      </c>
      <c r="AE1262" s="72" t="s">
        <v>176</v>
      </c>
      <c r="AF1262" s="81" t="str">
        <f t="shared" si="76"/>
        <v>Afridev Handpump</v>
      </c>
      <c r="AG1262" s="72" t="s">
        <v>193</v>
      </c>
      <c r="AH1262" s="72" t="s">
        <v>191</v>
      </c>
      <c r="AI1262" s="72" t="s">
        <v>16432</v>
      </c>
      <c r="AL1262" t="str">
        <f t="shared" si="77"/>
        <v>Protected</v>
      </c>
      <c r="AM1262">
        <v>1995</v>
      </c>
      <c r="AN1262" s="72" t="s">
        <v>191</v>
      </c>
      <c r="AQ1262" t="str">
        <f t="shared" si="78"/>
        <v xml:space="preserve">Normal </v>
      </c>
      <c r="AR1262" s="72" t="s">
        <v>194</v>
      </c>
      <c r="AU1262" s="72" t="s">
        <v>195</v>
      </c>
      <c r="AV1262" s="72" t="s">
        <v>194</v>
      </c>
      <c r="AY1262" s="72" t="s">
        <v>191</v>
      </c>
      <c r="AZ1262">
        <v>477</v>
      </c>
      <c r="BA1262" s="72" t="s">
        <v>93</v>
      </c>
      <c r="BB1262" s="72" t="s">
        <v>194</v>
      </c>
      <c r="BD1262" s="72" t="s">
        <v>191</v>
      </c>
      <c r="BE1262" s="73">
        <v>0.13</v>
      </c>
      <c r="BF1262" s="72" t="s">
        <v>191</v>
      </c>
      <c r="BG1262" s="72" t="s">
        <v>196</v>
      </c>
      <c r="BH1262" s="72" t="s">
        <v>176</v>
      </c>
      <c r="BI1262" s="81" t="str">
        <f t="shared" si="79"/>
        <v xml:space="preserve">Turbidity </v>
      </c>
      <c r="BJ1262" s="72" t="s">
        <v>191</v>
      </c>
      <c r="BN1262">
        <v>56</v>
      </c>
      <c r="BO1262">
        <v>24</v>
      </c>
      <c r="BP1262" s="72" t="s">
        <v>194</v>
      </c>
      <c r="BR1262" s="72" t="s">
        <v>194</v>
      </c>
      <c r="BT1262">
        <v>20</v>
      </c>
      <c r="BU1262">
        <v>5</v>
      </c>
      <c r="BV1262" s="72" t="s">
        <v>191</v>
      </c>
      <c r="BW1262" s="72" t="s">
        <v>197</v>
      </c>
      <c r="BX1262" t="s">
        <v>11599</v>
      </c>
    </row>
    <row r="1263" spans="1:76" x14ac:dyDescent="0.45">
      <c r="A1263" t="s">
        <v>11600</v>
      </c>
      <c r="B1263" t="s">
        <v>176</v>
      </c>
      <c r="C1263" t="s">
        <v>736</v>
      </c>
      <c r="D1263" t="s">
        <v>11601</v>
      </c>
      <c r="E1263" t="s">
        <v>11602</v>
      </c>
      <c r="F1263" t="s">
        <v>375</v>
      </c>
      <c r="G1263">
        <v>9</v>
      </c>
      <c r="H1263" s="72" t="s">
        <v>10878</v>
      </c>
      <c r="I1263" s="72" t="s">
        <v>182</v>
      </c>
      <c r="J1263" s="72" t="s">
        <v>183</v>
      </c>
      <c r="K1263" s="72" t="s">
        <v>10598</v>
      </c>
      <c r="L1263" s="72" t="s">
        <v>5566</v>
      </c>
      <c r="M1263" s="72" t="s">
        <v>11395</v>
      </c>
      <c r="N1263" s="72"/>
      <c r="O1263" s="72"/>
      <c r="P1263" s="72" t="s">
        <v>11603</v>
      </c>
      <c r="Q1263" s="72" t="s">
        <v>11604</v>
      </c>
      <c r="R1263" s="72" t="s">
        <v>11605</v>
      </c>
      <c r="S1263" s="72" t="s">
        <v>11606</v>
      </c>
      <c r="T1263" s="72" t="s">
        <v>11607</v>
      </c>
      <c r="U1263" s="72" t="s">
        <v>226</v>
      </c>
      <c r="V1263" s="72" t="s">
        <v>176</v>
      </c>
      <c r="W1263">
        <v>214</v>
      </c>
      <c r="X1263">
        <v>214</v>
      </c>
      <c r="Y1263">
        <v>0</v>
      </c>
      <c r="Z1263">
        <v>123</v>
      </c>
      <c r="AA1263">
        <v>1070</v>
      </c>
      <c r="AB1263">
        <v>0</v>
      </c>
      <c r="AC1263" s="72" t="s">
        <v>191</v>
      </c>
      <c r="AD1263" s="72" t="s">
        <v>192</v>
      </c>
      <c r="AE1263" s="72" t="s">
        <v>176</v>
      </c>
      <c r="AF1263" s="81" t="str">
        <f t="shared" si="76"/>
        <v>Afridev Handpump</v>
      </c>
      <c r="AG1263" s="72" t="s">
        <v>193</v>
      </c>
      <c r="AH1263" s="72" t="s">
        <v>191</v>
      </c>
      <c r="AI1263" s="72" t="s">
        <v>16432</v>
      </c>
      <c r="AL1263" t="str">
        <f t="shared" si="77"/>
        <v>Protected</v>
      </c>
      <c r="AM1263">
        <v>2018</v>
      </c>
      <c r="AN1263" s="72" t="s">
        <v>191</v>
      </c>
      <c r="AQ1263" t="str">
        <f t="shared" si="78"/>
        <v xml:space="preserve">Normal </v>
      </c>
      <c r="AR1263" s="72" t="s">
        <v>194</v>
      </c>
      <c r="AU1263" s="72" t="s">
        <v>195</v>
      </c>
      <c r="AV1263" s="72" t="s">
        <v>194</v>
      </c>
      <c r="AY1263" s="72" t="s">
        <v>191</v>
      </c>
      <c r="AZ1263">
        <v>557</v>
      </c>
      <c r="BA1263" s="72" t="s">
        <v>93</v>
      </c>
      <c r="BB1263" s="72" t="s">
        <v>194</v>
      </c>
      <c r="BD1263" s="72" t="s">
        <v>191</v>
      </c>
      <c r="BE1263" s="73">
        <v>0.54</v>
      </c>
      <c r="BF1263" s="72" t="s">
        <v>191</v>
      </c>
      <c r="BG1263" s="72" t="s">
        <v>196</v>
      </c>
      <c r="BH1263" s="72" t="s">
        <v>176</v>
      </c>
      <c r="BI1263" s="81" t="str">
        <f t="shared" si="79"/>
        <v xml:space="preserve">Turbidity </v>
      </c>
      <c r="BJ1263" s="72" t="s">
        <v>191</v>
      </c>
      <c r="BN1263">
        <v>73</v>
      </c>
      <c r="BO1263">
        <v>24</v>
      </c>
      <c r="BP1263" s="72" t="s">
        <v>194</v>
      </c>
      <c r="BR1263" s="72" t="s">
        <v>194</v>
      </c>
      <c r="BT1263">
        <v>20</v>
      </c>
      <c r="BU1263">
        <v>140</v>
      </c>
      <c r="BV1263" s="72" t="s">
        <v>194</v>
      </c>
      <c r="BW1263" s="72" t="s">
        <v>197</v>
      </c>
      <c r="BX1263" t="s">
        <v>11608</v>
      </c>
    </row>
    <row r="1264" spans="1:76" x14ac:dyDescent="0.45">
      <c r="A1264" t="s">
        <v>11609</v>
      </c>
      <c r="B1264" t="s">
        <v>176</v>
      </c>
      <c r="C1264" t="s">
        <v>600</v>
      </c>
      <c r="D1264" t="s">
        <v>11610</v>
      </c>
      <c r="E1264" t="s">
        <v>11611</v>
      </c>
      <c r="F1264" t="s">
        <v>5637</v>
      </c>
      <c r="G1264">
        <v>9</v>
      </c>
      <c r="H1264" s="72" t="s">
        <v>10878</v>
      </c>
      <c r="I1264" s="72" t="s">
        <v>182</v>
      </c>
      <c r="J1264" s="72" t="s">
        <v>183</v>
      </c>
      <c r="K1264" s="72" t="s">
        <v>10598</v>
      </c>
      <c r="L1264" s="72" t="s">
        <v>5566</v>
      </c>
      <c r="M1264" s="72" t="s">
        <v>11612</v>
      </c>
      <c r="N1264" s="72"/>
      <c r="O1264" s="72"/>
      <c r="P1264" s="72" t="s">
        <v>11613</v>
      </c>
      <c r="Q1264" s="72" t="s">
        <v>11614</v>
      </c>
      <c r="R1264" s="72" t="s">
        <v>4941</v>
      </c>
      <c r="S1264" s="72" t="s">
        <v>11615</v>
      </c>
      <c r="T1264" s="72" t="s">
        <v>11616</v>
      </c>
      <c r="U1264" s="72" t="s">
        <v>251</v>
      </c>
      <c r="V1264" s="72" t="s">
        <v>176</v>
      </c>
      <c r="W1264">
        <v>96</v>
      </c>
      <c r="X1264">
        <v>96</v>
      </c>
      <c r="Y1264">
        <v>0</v>
      </c>
      <c r="Z1264">
        <v>132</v>
      </c>
      <c r="AA1264">
        <v>660</v>
      </c>
      <c r="AB1264">
        <v>0</v>
      </c>
      <c r="AC1264" s="72" t="s">
        <v>191</v>
      </c>
      <c r="AD1264" s="72" t="s">
        <v>192</v>
      </c>
      <c r="AE1264" s="72" t="s">
        <v>176</v>
      </c>
      <c r="AF1264" s="81" t="str">
        <f t="shared" si="76"/>
        <v>Afridev Handpump</v>
      </c>
      <c r="AG1264" s="72" t="s">
        <v>193</v>
      </c>
      <c r="AH1264" s="72" t="s">
        <v>191</v>
      </c>
      <c r="AI1264" s="72" t="s">
        <v>16432</v>
      </c>
      <c r="AL1264" t="str">
        <f t="shared" si="77"/>
        <v>Protected</v>
      </c>
      <c r="AM1264">
        <v>1997</v>
      </c>
      <c r="AN1264" s="72" t="s">
        <v>191</v>
      </c>
      <c r="AQ1264" t="str">
        <f t="shared" si="78"/>
        <v xml:space="preserve">Poor </v>
      </c>
      <c r="AR1264" s="72" t="s">
        <v>191</v>
      </c>
      <c r="AS1264">
        <v>3</v>
      </c>
      <c r="AT1264">
        <v>3</v>
      </c>
      <c r="AU1264" s="72" t="s">
        <v>195</v>
      </c>
      <c r="AV1264" s="72" t="s">
        <v>194</v>
      </c>
      <c r="AY1264" s="72" t="s">
        <v>191</v>
      </c>
      <c r="AZ1264">
        <v>1358</v>
      </c>
      <c r="BA1264" s="72" t="s">
        <v>93</v>
      </c>
      <c r="BB1264" s="72" t="s">
        <v>194</v>
      </c>
      <c r="BD1264" s="72" t="s">
        <v>191</v>
      </c>
      <c r="BE1264" s="73">
        <v>0.89</v>
      </c>
      <c r="BF1264" s="72" t="s">
        <v>191</v>
      </c>
      <c r="BG1264" s="72" t="s">
        <v>196</v>
      </c>
      <c r="BH1264" s="72" t="s">
        <v>176</v>
      </c>
      <c r="BI1264" s="81" t="str">
        <f t="shared" si="79"/>
        <v xml:space="preserve">Turbidity </v>
      </c>
      <c r="BJ1264" s="72" t="s">
        <v>191</v>
      </c>
      <c r="BN1264">
        <v>76</v>
      </c>
      <c r="BO1264">
        <v>24</v>
      </c>
      <c r="BP1264" s="72" t="s">
        <v>194</v>
      </c>
      <c r="BR1264" s="72" t="s">
        <v>194</v>
      </c>
      <c r="BT1264">
        <v>20</v>
      </c>
      <c r="BU1264">
        <v>6</v>
      </c>
      <c r="BV1264" s="72" t="s">
        <v>191</v>
      </c>
      <c r="BW1264" s="72" t="s">
        <v>227</v>
      </c>
      <c r="BX1264" t="s">
        <v>11617</v>
      </c>
    </row>
    <row r="1265" spans="1:76" x14ac:dyDescent="0.45">
      <c r="A1265" t="s">
        <v>11618</v>
      </c>
      <c r="B1265" t="s">
        <v>176</v>
      </c>
      <c r="C1265" t="s">
        <v>736</v>
      </c>
      <c r="D1265" t="s">
        <v>11619</v>
      </c>
      <c r="E1265" t="s">
        <v>11620</v>
      </c>
      <c r="F1265" t="s">
        <v>5900</v>
      </c>
      <c r="G1265">
        <v>9</v>
      </c>
      <c r="H1265" s="72" t="s">
        <v>10878</v>
      </c>
      <c r="I1265" s="72" t="s">
        <v>182</v>
      </c>
      <c r="J1265" s="72" t="s">
        <v>183</v>
      </c>
      <c r="K1265" s="72" t="s">
        <v>10598</v>
      </c>
      <c r="L1265" s="72" t="s">
        <v>5566</v>
      </c>
      <c r="M1265" s="72" t="s">
        <v>11395</v>
      </c>
      <c r="N1265" s="72"/>
      <c r="O1265" s="72"/>
      <c r="P1265" s="72" t="s">
        <v>11621</v>
      </c>
      <c r="Q1265" s="72" t="s">
        <v>11622</v>
      </c>
      <c r="R1265" s="72" t="s">
        <v>11623</v>
      </c>
      <c r="S1265" s="72" t="s">
        <v>11624</v>
      </c>
      <c r="T1265" s="72" t="s">
        <v>11625</v>
      </c>
      <c r="U1265" s="72" t="s">
        <v>226</v>
      </c>
      <c r="V1265" s="72" t="s">
        <v>176</v>
      </c>
      <c r="W1265">
        <v>214</v>
      </c>
      <c r="X1265">
        <v>214</v>
      </c>
      <c r="Y1265">
        <v>0</v>
      </c>
      <c r="Z1265">
        <v>175</v>
      </c>
      <c r="AA1265">
        <v>1070</v>
      </c>
      <c r="AB1265">
        <v>0</v>
      </c>
      <c r="AC1265" s="72" t="s">
        <v>191</v>
      </c>
      <c r="AD1265" s="72" t="s">
        <v>192</v>
      </c>
      <c r="AE1265" s="72" t="s">
        <v>176</v>
      </c>
      <c r="AF1265" s="81" t="str">
        <f t="shared" si="76"/>
        <v>Afridev Handpump</v>
      </c>
      <c r="AG1265" s="72" t="s">
        <v>193</v>
      </c>
      <c r="AH1265" s="72" t="s">
        <v>191</v>
      </c>
      <c r="AI1265" s="72" t="s">
        <v>16432</v>
      </c>
      <c r="AL1265" t="str">
        <f t="shared" si="77"/>
        <v>Protected</v>
      </c>
      <c r="AM1265">
        <v>2013</v>
      </c>
      <c r="AN1265" s="72" t="s">
        <v>191</v>
      </c>
      <c r="AQ1265" t="str">
        <f t="shared" si="78"/>
        <v xml:space="preserve">Normal </v>
      </c>
      <c r="AR1265" s="72" t="s">
        <v>191</v>
      </c>
      <c r="AS1265">
        <v>2</v>
      </c>
      <c r="AT1265">
        <v>2</v>
      </c>
      <c r="AU1265" s="72" t="s">
        <v>195</v>
      </c>
      <c r="AV1265" s="72" t="s">
        <v>194</v>
      </c>
      <c r="AY1265" s="72" t="s">
        <v>191</v>
      </c>
      <c r="AZ1265">
        <v>558</v>
      </c>
      <c r="BA1265" s="72" t="s">
        <v>93</v>
      </c>
      <c r="BB1265" s="72" t="s">
        <v>194</v>
      </c>
      <c r="BD1265" s="72" t="s">
        <v>191</v>
      </c>
      <c r="BE1265" s="73">
        <v>0.76</v>
      </c>
      <c r="BF1265" s="72" t="s">
        <v>191</v>
      </c>
      <c r="BG1265" s="72" t="s">
        <v>196</v>
      </c>
      <c r="BH1265" s="72" t="s">
        <v>176</v>
      </c>
      <c r="BI1265" s="81" t="str">
        <f t="shared" si="79"/>
        <v xml:space="preserve">Turbidity </v>
      </c>
      <c r="BJ1265" s="72" t="s">
        <v>191</v>
      </c>
      <c r="BN1265">
        <v>46</v>
      </c>
      <c r="BO1265">
        <v>24</v>
      </c>
      <c r="BP1265" s="72" t="s">
        <v>194</v>
      </c>
      <c r="BR1265" s="72" t="s">
        <v>194</v>
      </c>
      <c r="BT1265">
        <v>40</v>
      </c>
      <c r="BU1265">
        <v>160</v>
      </c>
      <c r="BV1265" s="72" t="s">
        <v>194</v>
      </c>
      <c r="BW1265" s="72" t="s">
        <v>197</v>
      </c>
      <c r="BX1265" t="s">
        <v>11626</v>
      </c>
    </row>
    <row r="1266" spans="1:76" x14ac:dyDescent="0.45">
      <c r="A1266" t="s">
        <v>11627</v>
      </c>
      <c r="B1266" t="s">
        <v>176</v>
      </c>
      <c r="C1266" t="s">
        <v>736</v>
      </c>
      <c r="D1266" t="s">
        <v>11628</v>
      </c>
      <c r="E1266" t="s">
        <v>11629</v>
      </c>
      <c r="F1266" t="s">
        <v>11630</v>
      </c>
      <c r="G1266">
        <v>9</v>
      </c>
      <c r="H1266" s="72" t="s">
        <v>10878</v>
      </c>
      <c r="I1266" s="72" t="s">
        <v>182</v>
      </c>
      <c r="J1266" s="72" t="s">
        <v>183</v>
      </c>
      <c r="K1266" s="72" t="s">
        <v>10598</v>
      </c>
      <c r="L1266" s="72" t="s">
        <v>5566</v>
      </c>
      <c r="M1266" s="72" t="s">
        <v>11395</v>
      </c>
      <c r="N1266" s="72"/>
      <c r="O1266" s="72"/>
      <c r="P1266" s="72" t="s">
        <v>11631</v>
      </c>
      <c r="Q1266" s="72" t="s">
        <v>11632</v>
      </c>
      <c r="R1266" s="72" t="s">
        <v>11633</v>
      </c>
      <c r="S1266" s="72" t="s">
        <v>11634</v>
      </c>
      <c r="T1266" s="72" t="s">
        <v>11635</v>
      </c>
      <c r="U1266" s="72" t="s">
        <v>190</v>
      </c>
      <c r="V1266" s="72" t="s">
        <v>176</v>
      </c>
      <c r="W1266">
        <v>214</v>
      </c>
      <c r="X1266">
        <v>214</v>
      </c>
      <c r="Y1266">
        <v>0</v>
      </c>
      <c r="Z1266">
        <v>1000</v>
      </c>
      <c r="AA1266">
        <v>1070</v>
      </c>
      <c r="AB1266">
        <v>0</v>
      </c>
      <c r="AC1266" s="72" t="s">
        <v>191</v>
      </c>
      <c r="AD1266" s="72" t="s">
        <v>192</v>
      </c>
      <c r="AE1266" s="72" t="s">
        <v>176</v>
      </c>
      <c r="AF1266" s="81" t="str">
        <f t="shared" si="76"/>
        <v>Afridev Handpump</v>
      </c>
      <c r="AG1266" s="72" t="s">
        <v>193</v>
      </c>
      <c r="AH1266" s="72" t="s">
        <v>191</v>
      </c>
      <c r="AI1266" s="72" t="s">
        <v>16432</v>
      </c>
      <c r="AL1266" t="str">
        <f t="shared" si="77"/>
        <v>Protected</v>
      </c>
      <c r="AM1266">
        <v>2016</v>
      </c>
      <c r="AN1266" s="72" t="s">
        <v>191</v>
      </c>
      <c r="AQ1266" t="str">
        <f t="shared" si="78"/>
        <v xml:space="preserve">Normal </v>
      </c>
      <c r="AR1266" s="72" t="s">
        <v>194</v>
      </c>
      <c r="AU1266" s="72" t="s">
        <v>195</v>
      </c>
      <c r="AV1266" s="72" t="s">
        <v>194</v>
      </c>
      <c r="AY1266" s="72" t="s">
        <v>191</v>
      </c>
      <c r="AZ1266">
        <v>559</v>
      </c>
      <c r="BA1266" s="72" t="s">
        <v>93</v>
      </c>
      <c r="BB1266" s="72" t="s">
        <v>194</v>
      </c>
      <c r="BD1266" s="72" t="s">
        <v>191</v>
      </c>
      <c r="BE1266" s="73">
        <v>1.1399999999999999</v>
      </c>
      <c r="BF1266" s="72" t="s">
        <v>191</v>
      </c>
      <c r="BG1266" s="72" t="s">
        <v>196</v>
      </c>
      <c r="BH1266" s="72" t="s">
        <v>176</v>
      </c>
      <c r="BI1266" s="81" t="str">
        <f t="shared" si="79"/>
        <v xml:space="preserve">Turbidity </v>
      </c>
      <c r="BJ1266" s="72" t="s">
        <v>191</v>
      </c>
      <c r="BN1266">
        <v>52</v>
      </c>
      <c r="BO1266">
        <v>24</v>
      </c>
      <c r="BP1266" s="72" t="s">
        <v>194</v>
      </c>
      <c r="BR1266" s="72" t="s">
        <v>191</v>
      </c>
      <c r="BS1266">
        <v>150</v>
      </c>
      <c r="BT1266">
        <v>40</v>
      </c>
      <c r="BU1266">
        <v>220</v>
      </c>
      <c r="BV1266" s="72" t="s">
        <v>191</v>
      </c>
      <c r="BW1266" s="72" t="s">
        <v>197</v>
      </c>
      <c r="BX1266" t="s">
        <v>11636</v>
      </c>
    </row>
    <row r="1267" spans="1:76" x14ac:dyDescent="0.45">
      <c r="A1267" t="s">
        <v>11637</v>
      </c>
      <c r="B1267" t="s">
        <v>176</v>
      </c>
      <c r="C1267" t="s">
        <v>177</v>
      </c>
      <c r="D1267" t="s">
        <v>11638</v>
      </c>
      <c r="E1267" t="s">
        <v>11639</v>
      </c>
      <c r="F1267" t="s">
        <v>11640</v>
      </c>
      <c r="G1267">
        <v>9</v>
      </c>
      <c r="H1267" s="72" t="s">
        <v>10878</v>
      </c>
      <c r="I1267" s="72" t="s">
        <v>182</v>
      </c>
      <c r="J1267" s="72" t="s">
        <v>183</v>
      </c>
      <c r="K1267" s="72" t="s">
        <v>10598</v>
      </c>
      <c r="L1267" s="72" t="s">
        <v>11490</v>
      </c>
      <c r="M1267" s="72" t="s">
        <v>11556</v>
      </c>
      <c r="N1267" s="72"/>
      <c r="O1267" s="72"/>
      <c r="P1267" s="72" t="s">
        <v>11641</v>
      </c>
      <c r="Q1267" s="72" t="s">
        <v>11642</v>
      </c>
      <c r="R1267" s="72" t="s">
        <v>11643</v>
      </c>
      <c r="S1267" s="72" t="s">
        <v>11644</v>
      </c>
      <c r="T1267" s="72" t="s">
        <v>11645</v>
      </c>
      <c r="U1267" s="72" t="s">
        <v>251</v>
      </c>
      <c r="V1267" s="72" t="s">
        <v>176</v>
      </c>
      <c r="W1267">
        <v>214</v>
      </c>
      <c r="X1267">
        <v>214</v>
      </c>
      <c r="Y1267">
        <v>0</v>
      </c>
      <c r="Z1267">
        <v>2050</v>
      </c>
      <c r="AA1267">
        <v>2050</v>
      </c>
      <c r="AB1267">
        <v>0</v>
      </c>
      <c r="AC1267" s="72" t="s">
        <v>191</v>
      </c>
      <c r="AD1267" s="72" t="s">
        <v>192</v>
      </c>
      <c r="AE1267" s="72" t="s">
        <v>176</v>
      </c>
      <c r="AF1267" s="81" t="str">
        <f t="shared" si="76"/>
        <v>Afridev Handpump</v>
      </c>
      <c r="AG1267" s="72" t="s">
        <v>193</v>
      </c>
      <c r="AH1267" s="72" t="s">
        <v>191</v>
      </c>
      <c r="AI1267" s="72" t="s">
        <v>16432</v>
      </c>
      <c r="AL1267" t="str">
        <f t="shared" si="77"/>
        <v>Protected</v>
      </c>
      <c r="AM1267">
        <v>2002</v>
      </c>
      <c r="AN1267" s="72" t="s">
        <v>191</v>
      </c>
      <c r="AQ1267" t="str">
        <f t="shared" si="78"/>
        <v xml:space="preserve">Normal </v>
      </c>
      <c r="AR1267" s="72" t="s">
        <v>194</v>
      </c>
      <c r="AU1267" s="72" t="s">
        <v>195</v>
      </c>
      <c r="AV1267" s="72" t="s">
        <v>194</v>
      </c>
      <c r="AY1267" s="72" t="s">
        <v>191</v>
      </c>
      <c r="AZ1267">
        <v>478</v>
      </c>
      <c r="BA1267" s="72" t="s">
        <v>93</v>
      </c>
      <c r="BB1267" s="72" t="s">
        <v>194</v>
      </c>
      <c r="BD1267" s="72" t="s">
        <v>191</v>
      </c>
      <c r="BE1267" s="73">
        <v>0.05</v>
      </c>
      <c r="BF1267" s="72" t="s">
        <v>191</v>
      </c>
      <c r="BG1267" s="72" t="s">
        <v>196</v>
      </c>
      <c r="BH1267" s="72" t="s">
        <v>176</v>
      </c>
      <c r="BI1267" s="81" t="str">
        <f t="shared" si="79"/>
        <v xml:space="preserve">Turbidity </v>
      </c>
      <c r="BJ1267" s="72" t="s">
        <v>191</v>
      </c>
      <c r="BN1267">
        <v>64</v>
      </c>
      <c r="BO1267">
        <v>24</v>
      </c>
      <c r="BP1267" s="72" t="s">
        <v>194</v>
      </c>
      <c r="BR1267" s="72" t="s">
        <v>194</v>
      </c>
      <c r="BT1267">
        <v>20</v>
      </c>
      <c r="BU1267">
        <v>5</v>
      </c>
      <c r="BV1267" s="72" t="s">
        <v>191</v>
      </c>
      <c r="BW1267" s="72" t="s">
        <v>197</v>
      </c>
      <c r="BX1267" t="s">
        <v>11646</v>
      </c>
    </row>
    <row r="1268" spans="1:76" x14ac:dyDescent="0.45">
      <c r="A1268" t="s">
        <v>11647</v>
      </c>
      <c r="B1268" t="s">
        <v>176</v>
      </c>
      <c r="C1268" t="s">
        <v>600</v>
      </c>
      <c r="D1268" t="s">
        <v>11648</v>
      </c>
      <c r="E1268" t="s">
        <v>11649</v>
      </c>
      <c r="F1268" t="s">
        <v>11650</v>
      </c>
      <c r="G1268">
        <v>9</v>
      </c>
      <c r="H1268" s="72" t="s">
        <v>10878</v>
      </c>
      <c r="I1268" s="72" t="s">
        <v>182</v>
      </c>
      <c r="J1268" s="72" t="s">
        <v>183</v>
      </c>
      <c r="K1268" s="72" t="s">
        <v>10598</v>
      </c>
      <c r="L1268" s="72" t="s">
        <v>5566</v>
      </c>
      <c r="M1268" s="72" t="s">
        <v>11612</v>
      </c>
      <c r="N1268" s="72"/>
      <c r="O1268" s="72"/>
      <c r="P1268" s="72" t="s">
        <v>11651</v>
      </c>
      <c r="Q1268" s="72" t="s">
        <v>11652</v>
      </c>
      <c r="R1268" s="72" t="s">
        <v>4560</v>
      </c>
      <c r="S1268" s="72" t="s">
        <v>11653</v>
      </c>
      <c r="T1268" s="72" t="s">
        <v>11654</v>
      </c>
      <c r="U1268" s="72" t="s">
        <v>251</v>
      </c>
      <c r="V1268" s="72" t="s">
        <v>176</v>
      </c>
      <c r="W1268">
        <v>96</v>
      </c>
      <c r="X1268">
        <v>96</v>
      </c>
      <c r="Y1268">
        <v>0</v>
      </c>
      <c r="Z1268">
        <v>480</v>
      </c>
      <c r="AA1268">
        <v>480</v>
      </c>
      <c r="AB1268">
        <v>0</v>
      </c>
      <c r="AC1268" s="72" t="s">
        <v>191</v>
      </c>
      <c r="AD1268" s="72" t="s">
        <v>192</v>
      </c>
      <c r="AE1268" s="72" t="s">
        <v>176</v>
      </c>
      <c r="AF1268" s="81" t="str">
        <f t="shared" si="76"/>
        <v>Afridev Handpump</v>
      </c>
      <c r="AG1268" s="72" t="s">
        <v>193</v>
      </c>
      <c r="AH1268" s="72" t="s">
        <v>191</v>
      </c>
      <c r="AI1268" s="72" t="s">
        <v>16432</v>
      </c>
      <c r="AL1268" t="str">
        <f t="shared" si="77"/>
        <v>Protected</v>
      </c>
      <c r="AM1268">
        <v>1996</v>
      </c>
      <c r="AN1268" s="72" t="s">
        <v>191</v>
      </c>
      <c r="AQ1268" t="str">
        <f t="shared" si="78"/>
        <v xml:space="preserve">Poor </v>
      </c>
      <c r="AR1268" s="72" t="s">
        <v>191</v>
      </c>
      <c r="AS1268">
        <v>10</v>
      </c>
      <c r="AT1268">
        <v>60</v>
      </c>
      <c r="AU1268" s="72" t="s">
        <v>195</v>
      </c>
      <c r="AV1268" s="72" t="s">
        <v>194</v>
      </c>
      <c r="AY1268" s="72" t="s">
        <v>191</v>
      </c>
      <c r="AZ1268">
        <v>1359</v>
      </c>
      <c r="BA1268" s="72" t="s">
        <v>93</v>
      </c>
      <c r="BB1268" s="72" t="s">
        <v>194</v>
      </c>
      <c r="BD1268" s="72" t="s">
        <v>191</v>
      </c>
      <c r="BE1268" s="73">
        <v>1.59</v>
      </c>
      <c r="BF1268" s="72" t="s">
        <v>191</v>
      </c>
      <c r="BG1268" s="72" t="s">
        <v>196</v>
      </c>
      <c r="BH1268" s="72" t="s">
        <v>176</v>
      </c>
      <c r="BI1268" s="81" t="str">
        <f t="shared" si="79"/>
        <v xml:space="preserve">Turbidity </v>
      </c>
      <c r="BJ1268" s="72" t="s">
        <v>191</v>
      </c>
      <c r="BN1268">
        <v>130</v>
      </c>
      <c r="BO1268">
        <v>24</v>
      </c>
      <c r="BP1268" s="72" t="s">
        <v>194</v>
      </c>
      <c r="BR1268" s="72" t="s">
        <v>194</v>
      </c>
      <c r="BT1268">
        <v>20</v>
      </c>
      <c r="BU1268">
        <v>3</v>
      </c>
      <c r="BV1268" s="72" t="s">
        <v>191</v>
      </c>
      <c r="BW1268" s="72" t="s">
        <v>227</v>
      </c>
      <c r="BX1268" t="s">
        <v>11655</v>
      </c>
    </row>
    <row r="1269" spans="1:76" x14ac:dyDescent="0.45">
      <c r="A1269" t="s">
        <v>11656</v>
      </c>
      <c r="B1269" t="s">
        <v>176</v>
      </c>
      <c r="C1269" t="s">
        <v>177</v>
      </c>
      <c r="D1269" t="s">
        <v>11657</v>
      </c>
      <c r="E1269" t="s">
        <v>11658</v>
      </c>
      <c r="F1269" t="s">
        <v>4171</v>
      </c>
      <c r="G1269">
        <v>9</v>
      </c>
      <c r="H1269" s="72" t="s">
        <v>10878</v>
      </c>
      <c r="I1269" s="72" t="s">
        <v>182</v>
      </c>
      <c r="J1269" s="72" t="s">
        <v>183</v>
      </c>
      <c r="K1269" s="72" t="s">
        <v>10598</v>
      </c>
      <c r="L1269" s="72" t="s">
        <v>11490</v>
      </c>
      <c r="M1269" s="72" t="s">
        <v>11556</v>
      </c>
      <c r="N1269" s="72"/>
      <c r="O1269" s="72"/>
      <c r="P1269" s="72" t="s">
        <v>11659</v>
      </c>
      <c r="Q1269" s="72" t="s">
        <v>11660</v>
      </c>
      <c r="R1269" s="72" t="s">
        <v>11661</v>
      </c>
      <c r="S1269" s="72" t="s">
        <v>11662</v>
      </c>
      <c r="T1269" s="72" t="s">
        <v>11663</v>
      </c>
      <c r="U1269" s="72" t="s">
        <v>190</v>
      </c>
      <c r="V1269" s="72" t="s">
        <v>176</v>
      </c>
      <c r="W1269">
        <v>214</v>
      </c>
      <c r="X1269">
        <v>214</v>
      </c>
      <c r="Y1269">
        <v>0</v>
      </c>
      <c r="Z1269">
        <v>150</v>
      </c>
      <c r="AA1269">
        <v>150</v>
      </c>
      <c r="AB1269">
        <v>0</v>
      </c>
      <c r="AC1269" s="72" t="s">
        <v>191</v>
      </c>
      <c r="AD1269" s="72" t="s">
        <v>192</v>
      </c>
      <c r="AE1269" s="72" t="s">
        <v>176</v>
      </c>
      <c r="AF1269" s="81" t="str">
        <f t="shared" si="76"/>
        <v>Afridev Handpump</v>
      </c>
      <c r="AG1269" s="72" t="s">
        <v>193</v>
      </c>
      <c r="AH1269" s="72" t="s">
        <v>191</v>
      </c>
      <c r="AI1269" s="72" t="s">
        <v>16432</v>
      </c>
      <c r="AL1269" t="str">
        <f t="shared" si="77"/>
        <v>Protected</v>
      </c>
      <c r="AM1269">
        <v>2012</v>
      </c>
      <c r="AN1269" s="72" t="s">
        <v>191</v>
      </c>
      <c r="AQ1269" t="str">
        <f t="shared" si="78"/>
        <v xml:space="preserve">Normal </v>
      </c>
      <c r="AR1269" s="72" t="s">
        <v>194</v>
      </c>
      <c r="AU1269" s="72" t="s">
        <v>195</v>
      </c>
      <c r="AV1269" s="72" t="s">
        <v>194</v>
      </c>
      <c r="AY1269" s="72" t="s">
        <v>191</v>
      </c>
      <c r="AZ1269">
        <v>479</v>
      </c>
      <c r="BA1269" s="72" t="s">
        <v>93</v>
      </c>
      <c r="BB1269" s="72" t="s">
        <v>194</v>
      </c>
      <c r="BD1269" s="72" t="s">
        <v>191</v>
      </c>
      <c r="BE1269" s="73">
        <v>0.03</v>
      </c>
      <c r="BF1269" s="72" t="s">
        <v>191</v>
      </c>
      <c r="BG1269" s="72" t="s">
        <v>196</v>
      </c>
      <c r="BH1269" s="72" t="s">
        <v>176</v>
      </c>
      <c r="BI1269" s="81" t="str">
        <f t="shared" si="79"/>
        <v xml:space="preserve">Turbidity </v>
      </c>
      <c r="BJ1269" s="72" t="s">
        <v>191</v>
      </c>
      <c r="BN1269">
        <v>88</v>
      </c>
      <c r="BO1269">
        <v>24</v>
      </c>
      <c r="BP1269" s="72" t="s">
        <v>194</v>
      </c>
      <c r="BR1269" s="72" t="s">
        <v>194</v>
      </c>
      <c r="BT1269">
        <v>20</v>
      </c>
      <c r="BU1269">
        <v>4</v>
      </c>
      <c r="BV1269" s="72" t="s">
        <v>191</v>
      </c>
      <c r="BW1269" s="72" t="s">
        <v>197</v>
      </c>
      <c r="BX1269" t="s">
        <v>11664</v>
      </c>
    </row>
    <row r="1270" spans="1:76" x14ac:dyDescent="0.45">
      <c r="A1270" t="s">
        <v>11665</v>
      </c>
      <c r="B1270" t="s">
        <v>176</v>
      </c>
      <c r="C1270" t="s">
        <v>736</v>
      </c>
      <c r="D1270" t="s">
        <v>11666</v>
      </c>
      <c r="E1270" t="s">
        <v>11667</v>
      </c>
      <c r="F1270" t="s">
        <v>1774</v>
      </c>
      <c r="G1270">
        <v>9</v>
      </c>
      <c r="H1270" s="72" t="s">
        <v>10878</v>
      </c>
      <c r="I1270" s="72" t="s">
        <v>182</v>
      </c>
      <c r="J1270" s="72" t="s">
        <v>183</v>
      </c>
      <c r="K1270" s="72" t="s">
        <v>10598</v>
      </c>
      <c r="L1270" s="72" t="s">
        <v>5566</v>
      </c>
      <c r="M1270" s="72" t="s">
        <v>11395</v>
      </c>
      <c r="N1270" s="72"/>
      <c r="O1270" s="72"/>
      <c r="P1270" s="72" t="s">
        <v>11668</v>
      </c>
      <c r="Q1270" s="72" t="s">
        <v>11669</v>
      </c>
      <c r="R1270" s="72" t="s">
        <v>11623</v>
      </c>
      <c r="S1270" s="72" t="s">
        <v>11670</v>
      </c>
      <c r="T1270" s="72" t="s">
        <v>11400</v>
      </c>
      <c r="U1270" s="72" t="s">
        <v>226</v>
      </c>
      <c r="V1270" s="72" t="s">
        <v>176</v>
      </c>
      <c r="W1270">
        <v>214</v>
      </c>
      <c r="X1270">
        <v>214</v>
      </c>
      <c r="Y1270">
        <v>0</v>
      </c>
      <c r="Z1270">
        <v>115</v>
      </c>
      <c r="AA1270">
        <v>1070</v>
      </c>
      <c r="AB1270">
        <v>0</v>
      </c>
      <c r="AC1270" s="72" t="s">
        <v>191</v>
      </c>
      <c r="AD1270" s="72" t="s">
        <v>192</v>
      </c>
      <c r="AE1270" s="72" t="s">
        <v>176</v>
      </c>
      <c r="AF1270" s="81" t="str">
        <f t="shared" si="76"/>
        <v>Afridev Handpump</v>
      </c>
      <c r="AG1270" s="72" t="s">
        <v>193</v>
      </c>
      <c r="AH1270" s="72" t="s">
        <v>191</v>
      </c>
      <c r="AI1270" s="72" t="s">
        <v>16432</v>
      </c>
      <c r="AL1270" t="str">
        <f t="shared" si="77"/>
        <v>Protected</v>
      </c>
      <c r="AM1270">
        <v>2018</v>
      </c>
      <c r="AN1270" s="72" t="s">
        <v>191</v>
      </c>
      <c r="AQ1270" t="str">
        <f t="shared" si="78"/>
        <v xml:space="preserve">Normal </v>
      </c>
      <c r="AR1270" s="72" t="s">
        <v>194</v>
      </c>
      <c r="AU1270" s="72" t="s">
        <v>195</v>
      </c>
      <c r="AV1270" s="72" t="s">
        <v>194</v>
      </c>
      <c r="AY1270" s="72" t="s">
        <v>191</v>
      </c>
      <c r="AZ1270">
        <v>560</v>
      </c>
      <c r="BA1270" s="72" t="s">
        <v>93</v>
      </c>
      <c r="BB1270" s="72" t="s">
        <v>194</v>
      </c>
      <c r="BD1270" s="72" t="s">
        <v>191</v>
      </c>
      <c r="BE1270" s="73">
        <v>0.11</v>
      </c>
      <c r="BF1270" s="72" t="s">
        <v>191</v>
      </c>
      <c r="BG1270" s="72" t="s">
        <v>196</v>
      </c>
      <c r="BH1270" s="72" t="s">
        <v>176</v>
      </c>
      <c r="BI1270" s="81" t="str">
        <f t="shared" si="79"/>
        <v xml:space="preserve">Turbidity </v>
      </c>
      <c r="BJ1270" s="72" t="s">
        <v>191</v>
      </c>
      <c r="BN1270">
        <v>45</v>
      </c>
      <c r="BO1270">
        <v>24</v>
      </c>
      <c r="BP1270" s="72" t="s">
        <v>194</v>
      </c>
      <c r="BR1270" s="72" t="s">
        <v>194</v>
      </c>
      <c r="BT1270">
        <v>25</v>
      </c>
      <c r="BU1270">
        <v>125</v>
      </c>
      <c r="BV1270" s="72" t="s">
        <v>191</v>
      </c>
      <c r="BW1270" s="72" t="s">
        <v>197</v>
      </c>
      <c r="BX1270" t="s">
        <v>11671</v>
      </c>
    </row>
    <row r="1271" spans="1:76" x14ac:dyDescent="0.45">
      <c r="A1271" t="s">
        <v>11672</v>
      </c>
      <c r="B1271" t="s">
        <v>176</v>
      </c>
      <c r="C1271" t="s">
        <v>600</v>
      </c>
      <c r="D1271" t="s">
        <v>11673</v>
      </c>
      <c r="E1271" t="s">
        <v>11674</v>
      </c>
      <c r="F1271" t="s">
        <v>11063</v>
      </c>
      <c r="G1271">
        <v>9</v>
      </c>
      <c r="H1271" s="72" t="s">
        <v>10878</v>
      </c>
      <c r="I1271" s="72" t="s">
        <v>182</v>
      </c>
      <c r="J1271" s="72" t="s">
        <v>183</v>
      </c>
      <c r="K1271" s="72" t="s">
        <v>10598</v>
      </c>
      <c r="L1271" s="72" t="s">
        <v>5566</v>
      </c>
      <c r="M1271" s="72" t="s">
        <v>11437</v>
      </c>
      <c r="N1271" s="72"/>
      <c r="O1271" s="72"/>
      <c r="P1271" s="72" t="s">
        <v>11675</v>
      </c>
      <c r="Q1271" s="72" t="s">
        <v>11676</v>
      </c>
      <c r="R1271" s="72" t="s">
        <v>11677</v>
      </c>
      <c r="S1271" s="72" t="s">
        <v>11678</v>
      </c>
      <c r="T1271" s="72" t="s">
        <v>11679</v>
      </c>
      <c r="U1271" s="72" t="s">
        <v>251</v>
      </c>
      <c r="V1271" s="72" t="s">
        <v>176</v>
      </c>
      <c r="W1271">
        <v>35</v>
      </c>
      <c r="X1271">
        <v>35</v>
      </c>
      <c r="Y1271">
        <v>0</v>
      </c>
      <c r="Z1271">
        <v>325</v>
      </c>
      <c r="AA1271">
        <v>325</v>
      </c>
      <c r="AB1271">
        <v>0</v>
      </c>
      <c r="AC1271" s="72" t="s">
        <v>191</v>
      </c>
      <c r="AD1271" s="72" t="s">
        <v>192</v>
      </c>
      <c r="AE1271" s="72" t="s">
        <v>176</v>
      </c>
      <c r="AF1271" s="81" t="str">
        <f t="shared" si="76"/>
        <v>Afridev Handpump</v>
      </c>
      <c r="AG1271" s="72" t="s">
        <v>193</v>
      </c>
      <c r="AH1271" s="72" t="s">
        <v>191</v>
      </c>
      <c r="AI1271" s="72" t="s">
        <v>16432</v>
      </c>
      <c r="AL1271" t="str">
        <f t="shared" si="77"/>
        <v>Protected</v>
      </c>
      <c r="AM1271">
        <v>2007</v>
      </c>
      <c r="AN1271" s="72" t="s">
        <v>191</v>
      </c>
      <c r="AQ1271" t="str">
        <f t="shared" si="78"/>
        <v xml:space="preserve">Normal </v>
      </c>
      <c r="AR1271" s="72" t="s">
        <v>191</v>
      </c>
      <c r="AS1271">
        <v>3</v>
      </c>
      <c r="AT1271">
        <v>5</v>
      </c>
      <c r="AU1271" s="72" t="s">
        <v>195</v>
      </c>
      <c r="AV1271" s="72" t="s">
        <v>194</v>
      </c>
      <c r="AY1271" s="72" t="s">
        <v>191</v>
      </c>
      <c r="AZ1271">
        <v>1360</v>
      </c>
      <c r="BA1271" s="72" t="s">
        <v>93</v>
      </c>
      <c r="BB1271" s="72" t="s">
        <v>194</v>
      </c>
      <c r="BD1271" s="72" t="s">
        <v>191</v>
      </c>
      <c r="BE1271" s="73">
        <v>0.67</v>
      </c>
      <c r="BF1271" s="72" t="s">
        <v>191</v>
      </c>
      <c r="BG1271" s="72" t="s">
        <v>196</v>
      </c>
      <c r="BH1271" s="72" t="s">
        <v>176</v>
      </c>
      <c r="BI1271" s="81" t="str">
        <f t="shared" si="79"/>
        <v xml:space="preserve">Turbidity </v>
      </c>
      <c r="BJ1271" s="72" t="s">
        <v>191</v>
      </c>
      <c r="BN1271">
        <v>69</v>
      </c>
      <c r="BO1271">
        <v>24</v>
      </c>
      <c r="BP1271" s="72" t="s">
        <v>194</v>
      </c>
      <c r="BR1271" s="72" t="s">
        <v>194</v>
      </c>
      <c r="BT1271">
        <v>20</v>
      </c>
      <c r="BU1271">
        <v>5</v>
      </c>
      <c r="BV1271" s="72" t="s">
        <v>191</v>
      </c>
      <c r="BW1271" s="72" t="s">
        <v>197</v>
      </c>
      <c r="BX1271" t="s">
        <v>11680</v>
      </c>
    </row>
    <row r="1272" spans="1:76" x14ac:dyDescent="0.45">
      <c r="A1272" t="s">
        <v>11681</v>
      </c>
      <c r="B1272" t="s">
        <v>176</v>
      </c>
      <c r="C1272" t="s">
        <v>457</v>
      </c>
      <c r="D1272" t="s">
        <v>11682</v>
      </c>
      <c r="E1272" t="s">
        <v>11683</v>
      </c>
      <c r="F1272" t="s">
        <v>11684</v>
      </c>
      <c r="G1272">
        <v>9</v>
      </c>
      <c r="H1272" s="72" t="s">
        <v>10833</v>
      </c>
      <c r="I1272" s="72" t="s">
        <v>182</v>
      </c>
      <c r="J1272" s="72" t="s">
        <v>183</v>
      </c>
      <c r="K1272" s="72" t="s">
        <v>4732</v>
      </c>
      <c r="L1272" s="72" t="s">
        <v>10769</v>
      </c>
      <c r="M1272" s="72" t="s">
        <v>11685</v>
      </c>
      <c r="N1272" s="72"/>
      <c r="O1272" s="72"/>
      <c r="P1272" s="72" t="s">
        <v>11686</v>
      </c>
      <c r="Q1272" s="72" t="s">
        <v>11687</v>
      </c>
      <c r="R1272" s="72" t="s">
        <v>1154</v>
      </c>
      <c r="S1272" s="72" t="s">
        <v>11688</v>
      </c>
      <c r="T1272" s="72" t="s">
        <v>11689</v>
      </c>
      <c r="U1272" s="72" t="s">
        <v>251</v>
      </c>
      <c r="V1272" s="72" t="s">
        <v>176</v>
      </c>
      <c r="W1272">
        <v>120</v>
      </c>
      <c r="X1272">
        <v>120</v>
      </c>
      <c r="Y1272">
        <v>0</v>
      </c>
      <c r="Z1272">
        <v>750</v>
      </c>
      <c r="AA1272">
        <v>750</v>
      </c>
      <c r="AB1272">
        <v>0</v>
      </c>
      <c r="AC1272" s="72" t="s">
        <v>191</v>
      </c>
      <c r="AD1272" s="72" t="s">
        <v>192</v>
      </c>
      <c r="AE1272" s="72" t="s">
        <v>176</v>
      </c>
      <c r="AF1272" s="81" t="str">
        <f t="shared" si="76"/>
        <v>Afridev Handpump</v>
      </c>
      <c r="AG1272" s="72" t="s">
        <v>193</v>
      </c>
      <c r="AH1272" s="72" t="s">
        <v>191</v>
      </c>
      <c r="AI1272" s="72" t="s">
        <v>16432</v>
      </c>
      <c r="AL1272" t="str">
        <f t="shared" si="77"/>
        <v>Protected</v>
      </c>
      <c r="AM1272">
        <v>2016</v>
      </c>
      <c r="AN1272" s="72" t="s">
        <v>191</v>
      </c>
      <c r="AQ1272" t="str">
        <f t="shared" si="78"/>
        <v xml:space="preserve">Normal </v>
      </c>
      <c r="AR1272" s="72" t="s">
        <v>194</v>
      </c>
      <c r="AU1272" s="72" t="s">
        <v>195</v>
      </c>
      <c r="AV1272" s="72" t="s">
        <v>194</v>
      </c>
      <c r="AY1272" s="72" t="s">
        <v>191</v>
      </c>
      <c r="AZ1272">
        <v>1655</v>
      </c>
      <c r="BA1272" s="72" t="s">
        <v>93</v>
      </c>
      <c r="BB1272" s="72" t="s">
        <v>194</v>
      </c>
      <c r="BD1272" s="72" t="s">
        <v>191</v>
      </c>
      <c r="BE1272" s="73">
        <v>0.39</v>
      </c>
      <c r="BF1272" s="72" t="s">
        <v>191</v>
      </c>
      <c r="BG1272" s="72" t="s">
        <v>196</v>
      </c>
      <c r="BH1272" s="72" t="s">
        <v>176</v>
      </c>
      <c r="BI1272" s="81" t="str">
        <f t="shared" si="79"/>
        <v xml:space="preserve">Turbidity </v>
      </c>
      <c r="BJ1272" s="72" t="s">
        <v>191</v>
      </c>
      <c r="BN1272">
        <v>83</v>
      </c>
      <c r="BO1272">
        <v>24</v>
      </c>
      <c r="BP1272" s="72" t="s">
        <v>194</v>
      </c>
      <c r="BR1272" s="72" t="s">
        <v>194</v>
      </c>
      <c r="BT1272">
        <v>40</v>
      </c>
      <c r="BU1272">
        <v>6</v>
      </c>
      <c r="BV1272" s="72" t="s">
        <v>191</v>
      </c>
      <c r="BW1272" s="72" t="s">
        <v>197</v>
      </c>
      <c r="BX1272" t="s">
        <v>11690</v>
      </c>
    </row>
    <row r="1273" spans="1:76" x14ac:dyDescent="0.45">
      <c r="A1273" t="s">
        <v>11691</v>
      </c>
      <c r="B1273" t="s">
        <v>176</v>
      </c>
      <c r="C1273" t="s">
        <v>457</v>
      </c>
      <c r="D1273" t="s">
        <v>11692</v>
      </c>
      <c r="E1273" t="s">
        <v>11693</v>
      </c>
      <c r="F1273" t="s">
        <v>3978</v>
      </c>
      <c r="G1273">
        <v>9</v>
      </c>
      <c r="H1273" s="72" t="s">
        <v>10833</v>
      </c>
      <c r="I1273" s="72" t="s">
        <v>182</v>
      </c>
      <c r="J1273" s="72" t="s">
        <v>183</v>
      </c>
      <c r="K1273" s="72" t="s">
        <v>4732</v>
      </c>
      <c r="L1273" s="72" t="s">
        <v>10769</v>
      </c>
      <c r="M1273" s="72" t="s">
        <v>9001</v>
      </c>
      <c r="N1273" s="72"/>
      <c r="O1273" s="72"/>
      <c r="P1273" s="72" t="s">
        <v>11694</v>
      </c>
      <c r="Q1273" s="72" t="s">
        <v>11695</v>
      </c>
      <c r="R1273" s="72" t="s">
        <v>823</v>
      </c>
      <c r="S1273" s="72" t="s">
        <v>11696</v>
      </c>
      <c r="T1273" s="72" t="s">
        <v>9001</v>
      </c>
      <c r="U1273" s="72" t="s">
        <v>226</v>
      </c>
      <c r="V1273" s="72" t="s">
        <v>176</v>
      </c>
      <c r="W1273">
        <v>200</v>
      </c>
      <c r="X1273">
        <v>200</v>
      </c>
      <c r="Y1273">
        <v>0</v>
      </c>
      <c r="Z1273">
        <v>675</v>
      </c>
      <c r="AA1273">
        <v>675</v>
      </c>
      <c r="AB1273">
        <v>0</v>
      </c>
      <c r="AC1273" s="72" t="s">
        <v>191</v>
      </c>
      <c r="AD1273" s="72" t="s">
        <v>192</v>
      </c>
      <c r="AE1273" s="72" t="s">
        <v>176</v>
      </c>
      <c r="AF1273" s="81" t="str">
        <f t="shared" si="76"/>
        <v>Afridev Handpump</v>
      </c>
      <c r="AG1273" s="72" t="s">
        <v>193</v>
      </c>
      <c r="AH1273" s="72" t="s">
        <v>191</v>
      </c>
      <c r="AI1273" s="72" t="s">
        <v>16432</v>
      </c>
      <c r="AL1273" t="str">
        <f t="shared" si="77"/>
        <v>Protected</v>
      </c>
      <c r="AM1273">
        <v>1994</v>
      </c>
      <c r="AN1273" s="72" t="s">
        <v>191</v>
      </c>
      <c r="AQ1273" t="str">
        <f t="shared" si="78"/>
        <v xml:space="preserve">Normal </v>
      </c>
      <c r="AR1273" s="72" t="s">
        <v>194</v>
      </c>
      <c r="AU1273" s="72" t="s">
        <v>195</v>
      </c>
      <c r="AV1273" s="72" t="s">
        <v>194</v>
      </c>
      <c r="AY1273" s="72" t="s">
        <v>191</v>
      </c>
      <c r="AZ1273">
        <v>1656</v>
      </c>
      <c r="BA1273" s="72" t="s">
        <v>93</v>
      </c>
      <c r="BB1273" s="72" t="s">
        <v>194</v>
      </c>
      <c r="BD1273" s="72" t="s">
        <v>191</v>
      </c>
      <c r="BE1273" s="73">
        <v>0.06</v>
      </c>
      <c r="BF1273" s="72" t="s">
        <v>191</v>
      </c>
      <c r="BG1273" s="72" t="s">
        <v>196</v>
      </c>
      <c r="BH1273" s="72" t="s">
        <v>176</v>
      </c>
      <c r="BI1273" s="81" t="str">
        <f t="shared" si="79"/>
        <v xml:space="preserve">Turbidity </v>
      </c>
      <c r="BJ1273" s="72" t="s">
        <v>191</v>
      </c>
      <c r="BN1273">
        <v>50</v>
      </c>
      <c r="BO1273">
        <v>24</v>
      </c>
      <c r="BP1273" s="72" t="s">
        <v>194</v>
      </c>
      <c r="BR1273" s="72" t="s">
        <v>194</v>
      </c>
      <c r="BT1273">
        <v>40</v>
      </c>
      <c r="BU1273">
        <v>5</v>
      </c>
      <c r="BV1273" s="72" t="s">
        <v>191</v>
      </c>
      <c r="BW1273" s="72" t="s">
        <v>197</v>
      </c>
      <c r="BX1273" t="s">
        <v>11697</v>
      </c>
    </row>
    <row r="1274" spans="1:76" x14ac:dyDescent="0.45">
      <c r="A1274" t="s">
        <v>11698</v>
      </c>
      <c r="B1274" t="s">
        <v>176</v>
      </c>
      <c r="C1274" t="s">
        <v>457</v>
      </c>
      <c r="D1274" t="s">
        <v>11699</v>
      </c>
      <c r="E1274" t="s">
        <v>11700</v>
      </c>
      <c r="F1274" t="s">
        <v>6391</v>
      </c>
      <c r="G1274">
        <v>9</v>
      </c>
      <c r="H1274" s="72" t="s">
        <v>10833</v>
      </c>
      <c r="I1274" s="72" t="s">
        <v>182</v>
      </c>
      <c r="J1274" s="72" t="s">
        <v>183</v>
      </c>
      <c r="K1274" s="72" t="s">
        <v>4732</v>
      </c>
      <c r="L1274" s="72" t="s">
        <v>10769</v>
      </c>
      <c r="M1274" s="72" t="s">
        <v>10793</v>
      </c>
      <c r="N1274" s="72"/>
      <c r="O1274" s="72"/>
      <c r="P1274" s="72" t="s">
        <v>11701</v>
      </c>
      <c r="Q1274" s="72" t="s">
        <v>11702</v>
      </c>
      <c r="R1274" s="72" t="s">
        <v>3031</v>
      </c>
      <c r="S1274" s="72" t="s">
        <v>11703</v>
      </c>
      <c r="T1274" s="72" t="s">
        <v>11704</v>
      </c>
      <c r="U1274" s="72" t="s">
        <v>226</v>
      </c>
      <c r="V1274" s="72" t="s">
        <v>176</v>
      </c>
      <c r="W1274">
        <v>102</v>
      </c>
      <c r="X1274">
        <v>40</v>
      </c>
      <c r="Y1274">
        <v>0</v>
      </c>
      <c r="Z1274">
        <v>350</v>
      </c>
      <c r="AA1274">
        <v>350</v>
      </c>
      <c r="AB1274">
        <v>0</v>
      </c>
      <c r="AC1274" s="72" t="s">
        <v>191</v>
      </c>
      <c r="AD1274" s="72" t="s">
        <v>192</v>
      </c>
      <c r="AE1274" s="72" t="s">
        <v>176</v>
      </c>
      <c r="AF1274" s="81" t="str">
        <f t="shared" si="76"/>
        <v>Afridev Handpump</v>
      </c>
      <c r="AG1274" s="72" t="s">
        <v>193</v>
      </c>
      <c r="AH1274" s="72" t="s">
        <v>191</v>
      </c>
      <c r="AI1274" s="72" t="s">
        <v>16432</v>
      </c>
      <c r="AL1274" t="str">
        <f t="shared" si="77"/>
        <v>Protected</v>
      </c>
      <c r="AM1274">
        <v>2015</v>
      </c>
      <c r="AN1274" s="72" t="s">
        <v>191</v>
      </c>
      <c r="AQ1274" t="str">
        <f t="shared" si="78"/>
        <v xml:space="preserve">Normal </v>
      </c>
      <c r="AR1274" s="72" t="s">
        <v>191</v>
      </c>
      <c r="AS1274">
        <v>1</v>
      </c>
      <c r="AT1274">
        <v>1</v>
      </c>
      <c r="AU1274" s="72" t="s">
        <v>195</v>
      </c>
      <c r="AV1274" s="72" t="s">
        <v>194</v>
      </c>
      <c r="AY1274" s="72" t="s">
        <v>191</v>
      </c>
      <c r="AZ1274">
        <v>1654</v>
      </c>
      <c r="BA1274" s="72" t="s">
        <v>93</v>
      </c>
      <c r="BB1274" s="72" t="s">
        <v>194</v>
      </c>
      <c r="BD1274" s="72" t="s">
        <v>191</v>
      </c>
      <c r="BE1274" s="73">
        <v>0.56000000000000005</v>
      </c>
      <c r="BF1274" s="72" t="s">
        <v>191</v>
      </c>
      <c r="BG1274" s="72" t="s">
        <v>196</v>
      </c>
      <c r="BH1274" s="72" t="s">
        <v>176</v>
      </c>
      <c r="BI1274" s="81" t="str">
        <f t="shared" si="79"/>
        <v xml:space="preserve">Turbidity </v>
      </c>
      <c r="BJ1274" s="72" t="s">
        <v>191</v>
      </c>
      <c r="BN1274">
        <v>60</v>
      </c>
      <c r="BO1274">
        <v>24</v>
      </c>
      <c r="BP1274" s="72" t="s">
        <v>194</v>
      </c>
      <c r="BR1274" s="72" t="s">
        <v>194</v>
      </c>
      <c r="BT1274">
        <v>40</v>
      </c>
      <c r="BU1274">
        <v>6</v>
      </c>
      <c r="BV1274" s="72" t="s">
        <v>191</v>
      </c>
      <c r="BW1274" s="72" t="s">
        <v>197</v>
      </c>
      <c r="BX1274" t="s">
        <v>11705</v>
      </c>
    </row>
    <row r="1275" spans="1:76" x14ac:dyDescent="0.45">
      <c r="A1275" t="s">
        <v>11706</v>
      </c>
      <c r="B1275" t="s">
        <v>176</v>
      </c>
      <c r="C1275" t="s">
        <v>457</v>
      </c>
      <c r="D1275" t="s">
        <v>11707</v>
      </c>
      <c r="E1275" t="s">
        <v>11708</v>
      </c>
      <c r="F1275" t="s">
        <v>11709</v>
      </c>
      <c r="G1275">
        <v>9</v>
      </c>
      <c r="H1275" s="72" t="s">
        <v>10833</v>
      </c>
      <c r="I1275" s="72" t="s">
        <v>182</v>
      </c>
      <c r="J1275" s="72" t="s">
        <v>183</v>
      </c>
      <c r="K1275" s="72" t="s">
        <v>4732</v>
      </c>
      <c r="L1275" s="72" t="s">
        <v>10769</v>
      </c>
      <c r="M1275" s="72" t="s">
        <v>11710</v>
      </c>
      <c r="N1275" s="72"/>
      <c r="O1275" s="72"/>
      <c r="P1275" s="72" t="s">
        <v>11711</v>
      </c>
      <c r="Q1275" s="72" t="s">
        <v>11712</v>
      </c>
      <c r="R1275" s="72" t="s">
        <v>4479</v>
      </c>
      <c r="S1275" s="72" t="s">
        <v>11713</v>
      </c>
      <c r="T1275" s="72" t="s">
        <v>11714</v>
      </c>
      <c r="U1275" s="72" t="s">
        <v>251</v>
      </c>
      <c r="V1275" s="72" t="s">
        <v>176</v>
      </c>
      <c r="W1275">
        <v>108</v>
      </c>
      <c r="X1275">
        <v>148</v>
      </c>
      <c r="Y1275">
        <v>0</v>
      </c>
      <c r="Z1275">
        <v>520</v>
      </c>
      <c r="AA1275">
        <v>520</v>
      </c>
      <c r="AB1275">
        <v>0</v>
      </c>
      <c r="AC1275" s="72" t="s">
        <v>191</v>
      </c>
      <c r="AD1275" s="72" t="s">
        <v>192</v>
      </c>
      <c r="AE1275" s="72" t="s">
        <v>176</v>
      </c>
      <c r="AF1275" s="81" t="str">
        <f t="shared" si="76"/>
        <v>Afridev Handpump</v>
      </c>
      <c r="AG1275" s="72" t="s">
        <v>193</v>
      </c>
      <c r="AH1275" s="72" t="s">
        <v>191</v>
      </c>
      <c r="AI1275" s="72" t="s">
        <v>16432</v>
      </c>
      <c r="AL1275" t="str">
        <f t="shared" si="77"/>
        <v>Protected</v>
      </c>
      <c r="AM1275">
        <v>2019</v>
      </c>
      <c r="AN1275" s="72" t="s">
        <v>191</v>
      </c>
      <c r="AQ1275" t="str">
        <f t="shared" si="78"/>
        <v xml:space="preserve">Normal </v>
      </c>
      <c r="AR1275" s="72" t="s">
        <v>194</v>
      </c>
      <c r="AU1275" s="72" t="s">
        <v>195</v>
      </c>
      <c r="AV1275" s="72" t="s">
        <v>194</v>
      </c>
      <c r="AY1275" s="72" t="s">
        <v>191</v>
      </c>
      <c r="AZ1275">
        <v>1657</v>
      </c>
      <c r="BA1275" s="72" t="s">
        <v>93</v>
      </c>
      <c r="BB1275" s="72" t="s">
        <v>194</v>
      </c>
      <c r="BD1275" s="72" t="s">
        <v>191</v>
      </c>
      <c r="BE1275" s="73">
        <v>2.58</v>
      </c>
      <c r="BF1275" s="72" t="s">
        <v>191</v>
      </c>
      <c r="BG1275" s="72" t="s">
        <v>196</v>
      </c>
      <c r="BH1275" s="72" t="s">
        <v>176</v>
      </c>
      <c r="BI1275" s="81" t="str">
        <f t="shared" si="79"/>
        <v xml:space="preserve">Turbidity </v>
      </c>
      <c r="BJ1275" s="72" t="s">
        <v>191</v>
      </c>
      <c r="BN1275">
        <v>75</v>
      </c>
      <c r="BO1275">
        <v>24</v>
      </c>
      <c r="BP1275" s="72" t="s">
        <v>194</v>
      </c>
      <c r="BR1275" s="72" t="s">
        <v>194</v>
      </c>
      <c r="BT1275">
        <v>40</v>
      </c>
      <c r="BU1275">
        <v>6</v>
      </c>
      <c r="BV1275" s="72" t="s">
        <v>191</v>
      </c>
      <c r="BW1275" s="72" t="s">
        <v>197</v>
      </c>
      <c r="BX1275" t="s">
        <v>11715</v>
      </c>
    </row>
    <row r="1276" spans="1:76" x14ac:dyDescent="0.45">
      <c r="A1276" t="s">
        <v>11716</v>
      </c>
      <c r="B1276" t="s">
        <v>176</v>
      </c>
      <c r="C1276" t="s">
        <v>736</v>
      </c>
      <c r="D1276" t="s">
        <v>11717</v>
      </c>
      <c r="E1276" t="s">
        <v>11718</v>
      </c>
      <c r="F1276" t="s">
        <v>11719</v>
      </c>
      <c r="G1276">
        <v>9</v>
      </c>
      <c r="H1276" s="72" t="s">
        <v>11720</v>
      </c>
      <c r="I1276" s="72" t="s">
        <v>182</v>
      </c>
      <c r="J1276" s="72" t="s">
        <v>183</v>
      </c>
      <c r="K1276" s="72" t="s">
        <v>10598</v>
      </c>
      <c r="L1276" s="72" t="s">
        <v>5566</v>
      </c>
      <c r="M1276" s="72" t="s">
        <v>5566</v>
      </c>
      <c r="N1276" s="72"/>
      <c r="O1276" s="72"/>
      <c r="P1276" s="72" t="s">
        <v>11721</v>
      </c>
      <c r="Q1276" s="72" t="s">
        <v>11722</v>
      </c>
      <c r="R1276" s="72" t="s">
        <v>10731</v>
      </c>
      <c r="S1276" s="72" t="s">
        <v>11723</v>
      </c>
      <c r="T1276" s="72" t="s">
        <v>11724</v>
      </c>
      <c r="U1276" s="72" t="s">
        <v>745</v>
      </c>
      <c r="V1276" s="72" t="s">
        <v>176</v>
      </c>
      <c r="W1276">
        <v>210</v>
      </c>
      <c r="X1276">
        <v>210</v>
      </c>
      <c r="Y1276">
        <v>0</v>
      </c>
      <c r="Z1276">
        <v>300</v>
      </c>
      <c r="AA1276">
        <v>1050</v>
      </c>
      <c r="AB1276">
        <v>0</v>
      </c>
      <c r="AC1276" s="72" t="s">
        <v>191</v>
      </c>
      <c r="AD1276" s="72" t="s">
        <v>192</v>
      </c>
      <c r="AE1276" s="72" t="s">
        <v>176</v>
      </c>
      <c r="AF1276" s="81" t="str">
        <f t="shared" si="76"/>
        <v>Afridev Handpump</v>
      </c>
      <c r="AG1276" s="72" t="s">
        <v>193</v>
      </c>
      <c r="AH1276" s="72" t="s">
        <v>191</v>
      </c>
      <c r="AI1276" s="72" t="s">
        <v>16432</v>
      </c>
      <c r="AL1276" t="str">
        <f t="shared" si="77"/>
        <v>Protected</v>
      </c>
      <c r="AM1276">
        <v>1999</v>
      </c>
      <c r="AN1276" s="72" t="s">
        <v>191</v>
      </c>
      <c r="AQ1276" t="str">
        <f t="shared" si="78"/>
        <v xml:space="preserve">Normal </v>
      </c>
      <c r="AR1276" s="72" t="s">
        <v>194</v>
      </c>
      <c r="AU1276" s="72" t="s">
        <v>195</v>
      </c>
      <c r="AV1276" s="72" t="s">
        <v>194</v>
      </c>
      <c r="AY1276" s="72" t="s">
        <v>191</v>
      </c>
      <c r="AZ1276">
        <v>561</v>
      </c>
      <c r="BA1276" s="72" t="s">
        <v>93</v>
      </c>
      <c r="BB1276" s="72" t="s">
        <v>194</v>
      </c>
      <c r="BD1276" s="72" t="s">
        <v>191</v>
      </c>
      <c r="BE1276" s="73">
        <v>2.54</v>
      </c>
      <c r="BF1276" s="72" t="s">
        <v>191</v>
      </c>
      <c r="BG1276" s="72" t="s">
        <v>196</v>
      </c>
      <c r="BH1276" s="72" t="s">
        <v>176</v>
      </c>
      <c r="BI1276" s="81" t="str">
        <f t="shared" si="79"/>
        <v xml:space="preserve">Turbidity </v>
      </c>
      <c r="BJ1276" s="72" t="s">
        <v>191</v>
      </c>
      <c r="BN1276">
        <v>46</v>
      </c>
      <c r="BO1276">
        <v>24</v>
      </c>
      <c r="BP1276" s="72" t="s">
        <v>194</v>
      </c>
      <c r="BR1276" s="72" t="s">
        <v>194</v>
      </c>
      <c r="BT1276">
        <v>40</v>
      </c>
      <c r="BU1276">
        <v>180</v>
      </c>
      <c r="BV1276" s="72" t="s">
        <v>191</v>
      </c>
      <c r="BW1276" s="72" t="s">
        <v>197</v>
      </c>
      <c r="BX1276" t="s">
        <v>11725</v>
      </c>
    </row>
    <row r="1277" spans="1:76" x14ac:dyDescent="0.45">
      <c r="A1277" t="s">
        <v>11726</v>
      </c>
      <c r="B1277" t="s">
        <v>176</v>
      </c>
      <c r="C1277" t="s">
        <v>600</v>
      </c>
      <c r="D1277" t="s">
        <v>11727</v>
      </c>
      <c r="E1277" t="s">
        <v>11728</v>
      </c>
      <c r="F1277" t="s">
        <v>3905</v>
      </c>
      <c r="G1277">
        <v>9</v>
      </c>
      <c r="H1277" s="72" t="s">
        <v>11720</v>
      </c>
      <c r="I1277" s="72" t="s">
        <v>182</v>
      </c>
      <c r="J1277" s="72" t="s">
        <v>183</v>
      </c>
      <c r="K1277" s="72" t="s">
        <v>10598</v>
      </c>
      <c r="L1277" s="72" t="s">
        <v>5566</v>
      </c>
      <c r="M1277" s="72" t="s">
        <v>11729</v>
      </c>
      <c r="N1277" s="72"/>
      <c r="O1277" s="72"/>
      <c r="P1277" s="72" t="s">
        <v>11730</v>
      </c>
      <c r="Q1277" s="72" t="s">
        <v>11731</v>
      </c>
      <c r="R1277" s="72" t="s">
        <v>4515</v>
      </c>
      <c r="S1277" s="72" t="s">
        <v>11732</v>
      </c>
      <c r="T1277" s="72" t="s">
        <v>11733</v>
      </c>
      <c r="U1277" s="72" t="s">
        <v>190</v>
      </c>
      <c r="V1277" s="72" t="s">
        <v>176</v>
      </c>
      <c r="W1277">
        <v>106</v>
      </c>
      <c r="X1277">
        <v>98</v>
      </c>
      <c r="Y1277">
        <v>8</v>
      </c>
      <c r="Z1277">
        <v>40</v>
      </c>
      <c r="AA1277">
        <v>490</v>
      </c>
      <c r="AB1277">
        <v>40</v>
      </c>
      <c r="AC1277" s="72" t="s">
        <v>194</v>
      </c>
      <c r="AF1277" s="81" t="str">
        <f t="shared" si="76"/>
        <v/>
      </c>
      <c r="AJ1277" s="72" t="s">
        <v>867</v>
      </c>
      <c r="AK1277" s="72" t="s">
        <v>176</v>
      </c>
      <c r="AL1277" t="str">
        <f t="shared" si="77"/>
        <v>Unprotected well</v>
      </c>
      <c r="AQ1277" t="str">
        <f t="shared" si="78"/>
        <v xml:space="preserve"> </v>
      </c>
      <c r="BE1277"/>
      <c r="BI1277" s="81" t="str">
        <f t="shared" si="79"/>
        <v xml:space="preserve"> </v>
      </c>
      <c r="BX1277" t="s">
        <v>11734</v>
      </c>
    </row>
    <row r="1278" spans="1:76" x14ac:dyDescent="0.45">
      <c r="A1278" t="s">
        <v>11735</v>
      </c>
      <c r="B1278" t="s">
        <v>176</v>
      </c>
      <c r="C1278" t="s">
        <v>943</v>
      </c>
      <c r="D1278" t="s">
        <v>11736</v>
      </c>
      <c r="E1278" t="s">
        <v>11737</v>
      </c>
      <c r="F1278" t="s">
        <v>6898</v>
      </c>
      <c r="G1278">
        <v>9</v>
      </c>
      <c r="H1278" s="72" t="s">
        <v>11720</v>
      </c>
      <c r="I1278" s="72" t="s">
        <v>182</v>
      </c>
      <c r="J1278" s="72" t="s">
        <v>183</v>
      </c>
      <c r="K1278" s="72" t="s">
        <v>10598</v>
      </c>
      <c r="L1278" s="72" t="s">
        <v>5566</v>
      </c>
      <c r="M1278" s="72" t="s">
        <v>11729</v>
      </c>
      <c r="N1278" s="72"/>
      <c r="O1278" s="72"/>
      <c r="P1278" s="72" t="s">
        <v>11738</v>
      </c>
      <c r="Q1278" s="72" t="s">
        <v>11739</v>
      </c>
      <c r="R1278" s="72" t="s">
        <v>11372</v>
      </c>
      <c r="S1278" s="72" t="s">
        <v>11740</v>
      </c>
      <c r="T1278" s="72" t="s">
        <v>11733</v>
      </c>
      <c r="U1278" s="72" t="s">
        <v>251</v>
      </c>
      <c r="V1278" s="72" t="s">
        <v>176</v>
      </c>
      <c r="W1278">
        <v>230</v>
      </c>
      <c r="X1278">
        <v>86</v>
      </c>
      <c r="Y1278">
        <v>43</v>
      </c>
      <c r="Z1278">
        <v>216</v>
      </c>
      <c r="AA1278">
        <v>432</v>
      </c>
      <c r="AB1278">
        <v>216</v>
      </c>
      <c r="AC1278" s="72" t="s">
        <v>191</v>
      </c>
      <c r="AD1278" s="72" t="s">
        <v>192</v>
      </c>
      <c r="AE1278" s="72" t="s">
        <v>176</v>
      </c>
      <c r="AF1278" s="81" t="str">
        <f t="shared" si="76"/>
        <v>Afridev Handpump</v>
      </c>
      <c r="AG1278" s="72" t="s">
        <v>193</v>
      </c>
      <c r="AH1278" s="72" t="s">
        <v>191</v>
      </c>
      <c r="AI1278" s="72" t="s">
        <v>16432</v>
      </c>
      <c r="AL1278" t="str">
        <f t="shared" si="77"/>
        <v>Protected</v>
      </c>
      <c r="AM1278">
        <v>1998</v>
      </c>
      <c r="AN1278" s="72" t="s">
        <v>191</v>
      </c>
      <c r="AQ1278" t="str">
        <f t="shared" si="78"/>
        <v xml:space="preserve">Poor </v>
      </c>
      <c r="AR1278" s="72" t="s">
        <v>191</v>
      </c>
      <c r="AS1278">
        <v>2</v>
      </c>
      <c r="AT1278">
        <v>5</v>
      </c>
      <c r="AU1278" s="72" t="s">
        <v>195</v>
      </c>
      <c r="AV1278" s="72" t="s">
        <v>194</v>
      </c>
      <c r="AY1278" s="72" t="s">
        <v>191</v>
      </c>
      <c r="AZ1278">
        <v>157</v>
      </c>
      <c r="BA1278" s="72" t="s">
        <v>93</v>
      </c>
      <c r="BB1278" s="72" t="s">
        <v>194</v>
      </c>
      <c r="BD1278" s="72" t="s">
        <v>191</v>
      </c>
      <c r="BE1278" s="73">
        <v>0.17</v>
      </c>
      <c r="BF1278" s="72" t="s">
        <v>191</v>
      </c>
      <c r="BG1278" s="72" t="s">
        <v>196</v>
      </c>
      <c r="BH1278" s="72" t="s">
        <v>176</v>
      </c>
      <c r="BI1278" s="81" t="str">
        <f t="shared" si="79"/>
        <v xml:space="preserve">Turbidity </v>
      </c>
      <c r="BJ1278" s="72" t="s">
        <v>194</v>
      </c>
      <c r="BN1278">
        <v>65</v>
      </c>
      <c r="BO1278">
        <v>24</v>
      </c>
      <c r="BP1278" s="72" t="s">
        <v>194</v>
      </c>
      <c r="BR1278" s="72" t="s">
        <v>194</v>
      </c>
      <c r="BT1278">
        <v>20</v>
      </c>
      <c r="BU1278">
        <v>5</v>
      </c>
      <c r="BV1278" s="72" t="s">
        <v>191</v>
      </c>
      <c r="BW1278" s="72" t="s">
        <v>227</v>
      </c>
      <c r="BX1278" t="s">
        <v>11741</v>
      </c>
    </row>
    <row r="1279" spans="1:76" x14ac:dyDescent="0.45">
      <c r="A1279" t="s">
        <v>11742</v>
      </c>
      <c r="B1279" t="s">
        <v>176</v>
      </c>
      <c r="C1279" t="s">
        <v>600</v>
      </c>
      <c r="D1279" t="s">
        <v>11743</v>
      </c>
      <c r="E1279" t="s">
        <v>11744</v>
      </c>
      <c r="F1279" t="s">
        <v>6345</v>
      </c>
      <c r="G1279">
        <v>9</v>
      </c>
      <c r="H1279" s="72" t="s">
        <v>11720</v>
      </c>
      <c r="I1279" s="72" t="s">
        <v>182</v>
      </c>
      <c r="J1279" s="72" t="s">
        <v>183</v>
      </c>
      <c r="K1279" s="72" t="s">
        <v>10598</v>
      </c>
      <c r="L1279" s="72" t="s">
        <v>5566</v>
      </c>
      <c r="M1279" s="72" t="s">
        <v>11729</v>
      </c>
      <c r="N1279" s="72"/>
      <c r="O1279" s="72"/>
      <c r="P1279" s="72" t="s">
        <v>11745</v>
      </c>
      <c r="Q1279" s="72" t="s">
        <v>11746</v>
      </c>
      <c r="R1279" s="72" t="s">
        <v>5702</v>
      </c>
      <c r="S1279" s="72" t="s">
        <v>11747</v>
      </c>
      <c r="T1279" s="72" t="s">
        <v>11748</v>
      </c>
      <c r="U1279" s="72" t="s">
        <v>226</v>
      </c>
      <c r="V1279" s="72" t="s">
        <v>176</v>
      </c>
      <c r="W1279">
        <v>106</v>
      </c>
      <c r="X1279">
        <v>98</v>
      </c>
      <c r="Y1279">
        <v>8</v>
      </c>
      <c r="Z1279">
        <v>50</v>
      </c>
      <c r="AA1279">
        <v>490</v>
      </c>
      <c r="AB1279">
        <v>40</v>
      </c>
      <c r="AC1279" s="72" t="s">
        <v>191</v>
      </c>
      <c r="AD1279" s="72" t="s">
        <v>192</v>
      </c>
      <c r="AE1279" s="72" t="s">
        <v>176</v>
      </c>
      <c r="AF1279" s="81" t="str">
        <f t="shared" si="76"/>
        <v>Afridev Handpump</v>
      </c>
      <c r="AG1279" s="72" t="s">
        <v>193</v>
      </c>
      <c r="AH1279" s="72" t="s">
        <v>191</v>
      </c>
      <c r="AI1279" s="72" t="s">
        <v>16432</v>
      </c>
      <c r="AL1279" t="str">
        <f t="shared" si="77"/>
        <v>Protected</v>
      </c>
      <c r="AM1279">
        <v>2017</v>
      </c>
      <c r="AN1279" s="72" t="s">
        <v>191</v>
      </c>
      <c r="AQ1279" t="str">
        <f t="shared" si="78"/>
        <v xml:space="preserve">Normal </v>
      </c>
      <c r="AR1279" s="72" t="s">
        <v>194</v>
      </c>
      <c r="AU1279" s="72" t="s">
        <v>195</v>
      </c>
      <c r="AV1279" s="72" t="s">
        <v>194</v>
      </c>
      <c r="AY1279" s="72" t="s">
        <v>191</v>
      </c>
      <c r="AZ1279">
        <v>1361</v>
      </c>
      <c r="BA1279" s="72" t="s">
        <v>93</v>
      </c>
      <c r="BB1279" s="72" t="s">
        <v>194</v>
      </c>
      <c r="BD1279" s="72" t="s">
        <v>191</v>
      </c>
      <c r="BE1279" s="73">
        <v>0.14000000000000001</v>
      </c>
      <c r="BF1279" s="72" t="s">
        <v>191</v>
      </c>
      <c r="BG1279" s="72" t="s">
        <v>196</v>
      </c>
      <c r="BH1279" s="72" t="s">
        <v>176</v>
      </c>
      <c r="BI1279" s="81" t="str">
        <f t="shared" si="79"/>
        <v xml:space="preserve">Turbidity </v>
      </c>
      <c r="BJ1279" s="72" t="s">
        <v>191</v>
      </c>
      <c r="BN1279">
        <v>61</v>
      </c>
      <c r="BO1279">
        <v>24</v>
      </c>
      <c r="BP1279" s="72" t="s">
        <v>194</v>
      </c>
      <c r="BR1279" s="72" t="s">
        <v>194</v>
      </c>
      <c r="BT1279">
        <v>20</v>
      </c>
      <c r="BU1279">
        <v>6</v>
      </c>
      <c r="BV1279" s="72" t="s">
        <v>191</v>
      </c>
      <c r="BW1279" s="72" t="s">
        <v>197</v>
      </c>
      <c r="BX1279" t="s">
        <v>11749</v>
      </c>
    </row>
    <row r="1280" spans="1:76" x14ac:dyDescent="0.45">
      <c r="A1280" t="s">
        <v>11750</v>
      </c>
      <c r="B1280" t="s">
        <v>176</v>
      </c>
      <c r="C1280" t="s">
        <v>284</v>
      </c>
      <c r="D1280" t="s">
        <v>11751</v>
      </c>
      <c r="E1280" t="s">
        <v>11752</v>
      </c>
      <c r="F1280" t="s">
        <v>10065</v>
      </c>
      <c r="G1280">
        <v>9</v>
      </c>
      <c r="H1280" s="72" t="s">
        <v>11720</v>
      </c>
      <c r="I1280" s="72" t="s">
        <v>182</v>
      </c>
      <c r="J1280" s="72" t="s">
        <v>183</v>
      </c>
      <c r="K1280" s="72" t="s">
        <v>4732</v>
      </c>
      <c r="L1280" s="72" t="s">
        <v>10769</v>
      </c>
      <c r="M1280" s="72" t="s">
        <v>11753</v>
      </c>
      <c r="N1280" s="72"/>
      <c r="O1280" s="72"/>
      <c r="P1280" s="72" t="s">
        <v>11754</v>
      </c>
      <c r="Q1280" s="72" t="s">
        <v>11755</v>
      </c>
      <c r="R1280" s="72" t="s">
        <v>2118</v>
      </c>
      <c r="S1280" s="72" t="s">
        <v>11756</v>
      </c>
      <c r="T1280" s="72" t="s">
        <v>11757</v>
      </c>
      <c r="U1280" s="72" t="s">
        <v>226</v>
      </c>
      <c r="V1280" s="72" t="s">
        <v>176</v>
      </c>
      <c r="W1280">
        <v>120</v>
      </c>
      <c r="X1280">
        <v>120</v>
      </c>
      <c r="Y1280">
        <v>0</v>
      </c>
      <c r="Z1280">
        <v>600</v>
      </c>
      <c r="AA1280">
        <v>600</v>
      </c>
      <c r="AB1280">
        <v>0</v>
      </c>
      <c r="AC1280" s="72" t="s">
        <v>191</v>
      </c>
      <c r="AD1280" s="72" t="s">
        <v>192</v>
      </c>
      <c r="AE1280" s="72" t="s">
        <v>176</v>
      </c>
      <c r="AF1280" s="81" t="str">
        <f t="shared" si="76"/>
        <v>Afridev Handpump</v>
      </c>
      <c r="AG1280" s="72" t="s">
        <v>193</v>
      </c>
      <c r="AH1280" s="72" t="s">
        <v>191</v>
      </c>
      <c r="AI1280" s="72" t="s">
        <v>16432</v>
      </c>
      <c r="AL1280" t="str">
        <f t="shared" si="77"/>
        <v>Protected</v>
      </c>
      <c r="AM1280">
        <v>1999</v>
      </c>
      <c r="AN1280" s="72" t="s">
        <v>191</v>
      </c>
      <c r="AQ1280" t="str">
        <f t="shared" si="78"/>
        <v xml:space="preserve">Poor </v>
      </c>
      <c r="AR1280" s="72" t="s">
        <v>191</v>
      </c>
      <c r="AS1280">
        <v>3</v>
      </c>
      <c r="AT1280">
        <v>30</v>
      </c>
      <c r="AU1280" s="72" t="s">
        <v>195</v>
      </c>
      <c r="AV1280" s="72" t="s">
        <v>194</v>
      </c>
      <c r="AY1280" s="72" t="s">
        <v>191</v>
      </c>
      <c r="AZ1280">
        <v>1955</v>
      </c>
      <c r="BA1280" s="72" t="s">
        <v>93</v>
      </c>
      <c r="BB1280" s="72" t="s">
        <v>194</v>
      </c>
      <c r="BD1280" s="72" t="s">
        <v>191</v>
      </c>
      <c r="BE1280" s="73">
        <v>0.33</v>
      </c>
      <c r="BF1280" s="72" t="s">
        <v>194</v>
      </c>
      <c r="BG1280" s="80" t="s">
        <v>196</v>
      </c>
      <c r="BI1280" s="81" t="str">
        <f t="shared" si="79"/>
        <v xml:space="preserve">Turbidity </v>
      </c>
      <c r="BN1280">
        <v>120</v>
      </c>
      <c r="BO1280">
        <v>24</v>
      </c>
      <c r="BP1280" s="72" t="s">
        <v>194</v>
      </c>
      <c r="BR1280" s="72" t="s">
        <v>194</v>
      </c>
      <c r="BT1280">
        <v>24</v>
      </c>
      <c r="BU1280">
        <v>5</v>
      </c>
      <c r="BV1280" s="72" t="s">
        <v>191</v>
      </c>
      <c r="BW1280" s="72" t="s">
        <v>227</v>
      </c>
      <c r="BX1280" t="s">
        <v>11758</v>
      </c>
    </row>
    <row r="1281" spans="1:76" x14ac:dyDescent="0.45">
      <c r="A1281" t="s">
        <v>11759</v>
      </c>
      <c r="B1281" t="s">
        <v>176</v>
      </c>
      <c r="C1281" t="s">
        <v>600</v>
      </c>
      <c r="D1281" t="s">
        <v>11760</v>
      </c>
      <c r="E1281" t="s">
        <v>11761</v>
      </c>
      <c r="F1281" t="s">
        <v>4279</v>
      </c>
      <c r="G1281">
        <v>9</v>
      </c>
      <c r="H1281" s="72" t="s">
        <v>11720</v>
      </c>
      <c r="I1281" s="72" t="s">
        <v>182</v>
      </c>
      <c r="J1281" s="72" t="s">
        <v>183</v>
      </c>
      <c r="K1281" s="72" t="s">
        <v>10598</v>
      </c>
      <c r="L1281" s="72" t="s">
        <v>5566</v>
      </c>
      <c r="M1281" s="72" t="s">
        <v>11762</v>
      </c>
      <c r="N1281" s="72"/>
      <c r="O1281" s="72"/>
      <c r="P1281" s="72" t="s">
        <v>11763</v>
      </c>
      <c r="Q1281" s="72" t="s">
        <v>11764</v>
      </c>
      <c r="R1281" s="72" t="s">
        <v>4758</v>
      </c>
      <c r="S1281" s="72" t="s">
        <v>11765</v>
      </c>
      <c r="T1281" s="72" t="s">
        <v>11766</v>
      </c>
      <c r="U1281" s="72" t="s">
        <v>176</v>
      </c>
      <c r="V1281" s="72" t="s">
        <v>4751</v>
      </c>
      <c r="W1281">
        <v>49</v>
      </c>
      <c r="X1281">
        <v>0</v>
      </c>
      <c r="Y1281">
        <v>0</v>
      </c>
      <c r="Z1281">
        <v>49</v>
      </c>
      <c r="AA1281">
        <v>0</v>
      </c>
      <c r="AB1281">
        <v>0</v>
      </c>
      <c r="AC1281" s="72" t="s">
        <v>194</v>
      </c>
      <c r="AF1281" s="81" t="str">
        <f t="shared" si="76"/>
        <v/>
      </c>
      <c r="AJ1281" s="72" t="s">
        <v>867</v>
      </c>
      <c r="AK1281" s="72" t="s">
        <v>176</v>
      </c>
      <c r="AL1281" t="str">
        <f t="shared" si="77"/>
        <v>Unprotected well</v>
      </c>
      <c r="AQ1281" t="str">
        <f t="shared" si="78"/>
        <v xml:space="preserve"> </v>
      </c>
      <c r="BE1281"/>
      <c r="BI1281" s="81" t="str">
        <f t="shared" si="79"/>
        <v xml:space="preserve"> </v>
      </c>
      <c r="BX1281" t="s">
        <v>11767</v>
      </c>
    </row>
    <row r="1282" spans="1:76" x14ac:dyDescent="0.45">
      <c r="A1282" t="s">
        <v>11768</v>
      </c>
      <c r="B1282" t="s">
        <v>176</v>
      </c>
      <c r="C1282" t="s">
        <v>600</v>
      </c>
      <c r="D1282" t="s">
        <v>11769</v>
      </c>
      <c r="E1282" t="s">
        <v>11770</v>
      </c>
      <c r="F1282" t="s">
        <v>11771</v>
      </c>
      <c r="G1282">
        <v>9</v>
      </c>
      <c r="H1282" s="72" t="s">
        <v>11720</v>
      </c>
      <c r="I1282" s="72" t="s">
        <v>182</v>
      </c>
      <c r="J1282" s="72" t="s">
        <v>183</v>
      </c>
      <c r="K1282" s="72" t="s">
        <v>10598</v>
      </c>
      <c r="L1282" s="72" t="s">
        <v>5566</v>
      </c>
      <c r="M1282" s="72" t="s">
        <v>11772</v>
      </c>
      <c r="N1282" s="72"/>
      <c r="O1282" s="72"/>
      <c r="P1282" s="72" t="s">
        <v>11773</v>
      </c>
      <c r="Q1282" s="72" t="s">
        <v>11774</v>
      </c>
      <c r="R1282" s="72" t="s">
        <v>422</v>
      </c>
      <c r="S1282" s="72" t="s">
        <v>11775</v>
      </c>
      <c r="T1282" s="72" t="s">
        <v>11776</v>
      </c>
      <c r="U1282" s="72" t="s">
        <v>226</v>
      </c>
      <c r="V1282" s="72" t="s">
        <v>176</v>
      </c>
      <c r="W1282">
        <v>52</v>
      </c>
      <c r="X1282">
        <v>0</v>
      </c>
      <c r="Y1282">
        <v>52</v>
      </c>
      <c r="Z1282">
        <v>260</v>
      </c>
      <c r="AA1282">
        <v>0</v>
      </c>
      <c r="AB1282">
        <v>260</v>
      </c>
      <c r="AC1282" s="72" t="s">
        <v>194</v>
      </c>
      <c r="AF1282" s="81" t="str">
        <f t="shared" si="76"/>
        <v/>
      </c>
      <c r="AJ1282" s="72" t="s">
        <v>867</v>
      </c>
      <c r="AK1282" s="72" t="s">
        <v>176</v>
      </c>
      <c r="AL1282" t="str">
        <f t="shared" si="77"/>
        <v>Unprotected well</v>
      </c>
      <c r="AQ1282" t="str">
        <f t="shared" si="78"/>
        <v xml:space="preserve"> </v>
      </c>
      <c r="BE1282"/>
      <c r="BI1282" s="81" t="str">
        <f t="shared" si="79"/>
        <v xml:space="preserve"> </v>
      </c>
      <c r="BX1282" t="s">
        <v>11777</v>
      </c>
    </row>
    <row r="1283" spans="1:76" x14ac:dyDescent="0.45">
      <c r="A1283" t="s">
        <v>11778</v>
      </c>
      <c r="B1283" t="s">
        <v>176</v>
      </c>
      <c r="C1283" t="s">
        <v>943</v>
      </c>
      <c r="D1283" t="s">
        <v>11779</v>
      </c>
      <c r="E1283" t="s">
        <v>11780</v>
      </c>
      <c r="F1283" t="s">
        <v>7682</v>
      </c>
      <c r="G1283">
        <v>9</v>
      </c>
      <c r="H1283" s="72" t="s">
        <v>11720</v>
      </c>
      <c r="I1283" s="72" t="s">
        <v>182</v>
      </c>
      <c r="J1283" s="72" t="s">
        <v>183</v>
      </c>
      <c r="K1283" s="72" t="s">
        <v>10598</v>
      </c>
      <c r="L1283" s="72" t="s">
        <v>10599</v>
      </c>
      <c r="M1283" s="72" t="s">
        <v>10753</v>
      </c>
      <c r="N1283" s="72"/>
      <c r="O1283" s="72"/>
      <c r="P1283" s="72" t="s">
        <v>11781</v>
      </c>
      <c r="Q1283" s="72" t="s">
        <v>11782</v>
      </c>
      <c r="R1283" s="72" t="s">
        <v>11783</v>
      </c>
      <c r="S1283" s="72" t="s">
        <v>11784</v>
      </c>
      <c r="T1283" s="72" t="s">
        <v>11785</v>
      </c>
      <c r="U1283" s="72" t="s">
        <v>190</v>
      </c>
      <c r="V1283" s="72" t="s">
        <v>176</v>
      </c>
      <c r="W1283">
        <v>366</v>
      </c>
      <c r="X1283">
        <v>366</v>
      </c>
      <c r="Y1283">
        <v>0</v>
      </c>
      <c r="Z1283">
        <v>240</v>
      </c>
      <c r="AA1283">
        <v>240</v>
      </c>
      <c r="AB1283">
        <v>0</v>
      </c>
      <c r="AC1283" s="72" t="s">
        <v>191</v>
      </c>
      <c r="AD1283" s="72" t="s">
        <v>192</v>
      </c>
      <c r="AE1283" s="72" t="s">
        <v>176</v>
      </c>
      <c r="AF1283" s="81" t="str">
        <f t="shared" ref="AF1283:AF1346" si="80">CONCATENATE(AD1283,AE1283)</f>
        <v>Afridev Handpump</v>
      </c>
      <c r="AG1283" s="72" t="s">
        <v>193</v>
      </c>
      <c r="AH1283" s="72" t="s">
        <v>191</v>
      </c>
      <c r="AI1283" s="72" t="s">
        <v>16432</v>
      </c>
      <c r="AL1283" t="str">
        <f t="shared" ref="AL1283:AL1346" si="81">CONCATENATE(AI1283,AJ1283,AK1283)</f>
        <v>Protected</v>
      </c>
      <c r="AM1283">
        <v>2019</v>
      </c>
      <c r="AN1283" s="72" t="s">
        <v>191</v>
      </c>
      <c r="AQ1283" t="str">
        <f t="shared" ref="AQ1283:AQ1346" si="82">CONCATENATE(BW1283," ",AO1283,AP1283)</f>
        <v xml:space="preserve">Normal </v>
      </c>
      <c r="AR1283" s="72" t="s">
        <v>194</v>
      </c>
      <c r="AU1283" s="72" t="s">
        <v>195</v>
      </c>
      <c r="AV1283" s="72" t="s">
        <v>194</v>
      </c>
      <c r="AY1283" s="72" t="s">
        <v>191</v>
      </c>
      <c r="AZ1283">
        <v>158</v>
      </c>
      <c r="BA1283" s="72" t="s">
        <v>93</v>
      </c>
      <c r="BB1283" s="72" t="s">
        <v>194</v>
      </c>
      <c r="BD1283" s="72" t="s">
        <v>191</v>
      </c>
      <c r="BE1283" s="73">
        <v>0.25</v>
      </c>
      <c r="BF1283" s="72" t="s">
        <v>191</v>
      </c>
      <c r="BG1283" s="72" t="s">
        <v>196</v>
      </c>
      <c r="BH1283" s="72" t="s">
        <v>176</v>
      </c>
      <c r="BI1283" s="81" t="str">
        <f t="shared" ref="BI1283:BI1346" si="83">CONCATENATE(BG1283," ",BH1283)</f>
        <v xml:space="preserve">Turbidity </v>
      </c>
      <c r="BJ1283" s="72" t="s">
        <v>191</v>
      </c>
      <c r="BN1283">
        <v>55</v>
      </c>
      <c r="BO1283">
        <v>24</v>
      </c>
      <c r="BP1283" s="72" t="s">
        <v>194</v>
      </c>
      <c r="BR1283" s="72" t="s">
        <v>194</v>
      </c>
      <c r="BT1283">
        <v>20</v>
      </c>
      <c r="BU1283">
        <v>5</v>
      </c>
      <c r="BV1283" s="72" t="s">
        <v>191</v>
      </c>
      <c r="BW1283" s="72" t="s">
        <v>197</v>
      </c>
      <c r="BX1283" t="s">
        <v>11786</v>
      </c>
    </row>
    <row r="1284" spans="1:76" x14ac:dyDescent="0.45">
      <c r="A1284" t="s">
        <v>11787</v>
      </c>
      <c r="B1284" t="s">
        <v>176</v>
      </c>
      <c r="C1284" t="s">
        <v>736</v>
      </c>
      <c r="D1284" t="s">
        <v>11788</v>
      </c>
      <c r="E1284" t="s">
        <v>11789</v>
      </c>
      <c r="F1284" t="s">
        <v>5522</v>
      </c>
      <c r="G1284">
        <v>9</v>
      </c>
      <c r="H1284" s="72" t="s">
        <v>11720</v>
      </c>
      <c r="I1284" s="72" t="s">
        <v>182</v>
      </c>
      <c r="J1284" s="72" t="s">
        <v>183</v>
      </c>
      <c r="K1284" s="72" t="s">
        <v>10598</v>
      </c>
      <c r="L1284" s="72" t="s">
        <v>5566</v>
      </c>
      <c r="M1284" s="72" t="s">
        <v>11790</v>
      </c>
      <c r="N1284" s="72"/>
      <c r="O1284" s="72"/>
      <c r="P1284" s="72" t="s">
        <v>11791</v>
      </c>
      <c r="Q1284" s="72" t="s">
        <v>11792</v>
      </c>
      <c r="R1284" s="72" t="s">
        <v>4758</v>
      </c>
      <c r="S1284" s="72" t="s">
        <v>11793</v>
      </c>
      <c r="T1284" s="72" t="s">
        <v>11794</v>
      </c>
      <c r="U1284" s="72" t="s">
        <v>251</v>
      </c>
      <c r="V1284" s="72" t="s">
        <v>176</v>
      </c>
      <c r="W1284">
        <v>139</v>
      </c>
      <c r="X1284">
        <v>139</v>
      </c>
      <c r="Y1284">
        <v>0</v>
      </c>
      <c r="Z1284">
        <v>420</v>
      </c>
      <c r="AA1284">
        <v>695</v>
      </c>
      <c r="AB1284">
        <v>0</v>
      </c>
      <c r="AC1284" s="72" t="s">
        <v>191</v>
      </c>
      <c r="AD1284" s="72" t="s">
        <v>192</v>
      </c>
      <c r="AE1284" s="72" t="s">
        <v>176</v>
      </c>
      <c r="AF1284" s="81" t="str">
        <f t="shared" si="80"/>
        <v>Afridev Handpump</v>
      </c>
      <c r="AG1284" s="72" t="s">
        <v>193</v>
      </c>
      <c r="AH1284" s="72" t="s">
        <v>191</v>
      </c>
      <c r="AI1284" s="72" t="s">
        <v>16432</v>
      </c>
      <c r="AL1284" t="str">
        <f t="shared" si="81"/>
        <v>Protected</v>
      </c>
      <c r="AM1284">
        <v>1998</v>
      </c>
      <c r="AN1284" s="72" t="s">
        <v>191</v>
      </c>
      <c r="AQ1284" t="str">
        <f t="shared" si="82"/>
        <v xml:space="preserve">Poor </v>
      </c>
      <c r="AR1284" s="72" t="s">
        <v>191</v>
      </c>
      <c r="AS1284">
        <v>4</v>
      </c>
      <c r="AT1284">
        <v>4</v>
      </c>
      <c r="AU1284" s="72" t="s">
        <v>195</v>
      </c>
      <c r="AV1284" s="72" t="s">
        <v>194</v>
      </c>
      <c r="AY1284" s="72" t="s">
        <v>191</v>
      </c>
      <c r="AZ1284">
        <v>564</v>
      </c>
      <c r="BA1284" s="72" t="s">
        <v>93</v>
      </c>
      <c r="BB1284" s="72" t="s">
        <v>194</v>
      </c>
      <c r="BD1284" s="72" t="s">
        <v>191</v>
      </c>
      <c r="BE1284" s="73">
        <v>0.47</v>
      </c>
      <c r="BF1284" s="72" t="s">
        <v>191</v>
      </c>
      <c r="BG1284" s="72" t="s">
        <v>196</v>
      </c>
      <c r="BH1284" s="72" t="s">
        <v>176</v>
      </c>
      <c r="BI1284" s="81" t="str">
        <f t="shared" si="83"/>
        <v xml:space="preserve">Turbidity </v>
      </c>
      <c r="BJ1284" s="72" t="s">
        <v>191</v>
      </c>
      <c r="BN1284">
        <v>56</v>
      </c>
      <c r="BO1284">
        <v>24</v>
      </c>
      <c r="BP1284" s="72" t="s">
        <v>194</v>
      </c>
      <c r="BR1284" s="72" t="s">
        <v>194</v>
      </c>
      <c r="BT1284">
        <v>40</v>
      </c>
      <c r="BU1284">
        <v>120</v>
      </c>
      <c r="BV1284" s="72" t="s">
        <v>191</v>
      </c>
      <c r="BW1284" s="72" t="s">
        <v>227</v>
      </c>
      <c r="BX1284" t="s">
        <v>11795</v>
      </c>
    </row>
    <row r="1285" spans="1:76" x14ac:dyDescent="0.45">
      <c r="A1285" t="s">
        <v>11796</v>
      </c>
      <c r="B1285" t="s">
        <v>176</v>
      </c>
      <c r="C1285" t="s">
        <v>736</v>
      </c>
      <c r="D1285" t="s">
        <v>11797</v>
      </c>
      <c r="E1285" t="s">
        <v>11798</v>
      </c>
      <c r="F1285" t="s">
        <v>6567</v>
      </c>
      <c r="G1285">
        <v>9</v>
      </c>
      <c r="H1285" s="72" t="s">
        <v>11720</v>
      </c>
      <c r="I1285" s="72" t="s">
        <v>182</v>
      </c>
      <c r="J1285" s="72" t="s">
        <v>183</v>
      </c>
      <c r="K1285" s="72" t="s">
        <v>10598</v>
      </c>
      <c r="L1285" s="72" t="s">
        <v>5566</v>
      </c>
      <c r="M1285" s="72" t="s">
        <v>5566</v>
      </c>
      <c r="N1285" s="72"/>
      <c r="O1285" s="72"/>
      <c r="P1285" s="72" t="s">
        <v>11799</v>
      </c>
      <c r="Q1285" s="72" t="s">
        <v>11800</v>
      </c>
      <c r="R1285" s="72" t="s">
        <v>11131</v>
      </c>
      <c r="S1285" s="72" t="s">
        <v>11801</v>
      </c>
      <c r="T1285" s="72" t="s">
        <v>11802</v>
      </c>
      <c r="U1285" s="72" t="s">
        <v>190</v>
      </c>
      <c r="V1285" s="72" t="s">
        <v>176</v>
      </c>
      <c r="W1285">
        <v>210</v>
      </c>
      <c r="X1285">
        <v>210</v>
      </c>
      <c r="Y1285">
        <v>0</v>
      </c>
      <c r="Z1285">
        <v>585</v>
      </c>
      <c r="AA1285">
        <v>1050</v>
      </c>
      <c r="AB1285">
        <v>0</v>
      </c>
      <c r="AC1285" s="72" t="s">
        <v>191</v>
      </c>
      <c r="AD1285" s="72" t="s">
        <v>192</v>
      </c>
      <c r="AE1285" s="72" t="s">
        <v>176</v>
      </c>
      <c r="AF1285" s="81" t="str">
        <f t="shared" si="80"/>
        <v>Afridev Handpump</v>
      </c>
      <c r="AG1285" s="72" t="s">
        <v>193</v>
      </c>
      <c r="AH1285" s="72" t="s">
        <v>191</v>
      </c>
      <c r="AI1285" s="72" t="s">
        <v>16432</v>
      </c>
      <c r="AL1285" t="str">
        <f t="shared" si="81"/>
        <v>Protected</v>
      </c>
      <c r="AM1285">
        <v>2015</v>
      </c>
      <c r="AN1285" s="72" t="s">
        <v>191</v>
      </c>
      <c r="AQ1285" t="str">
        <f t="shared" si="82"/>
        <v xml:space="preserve">Normal </v>
      </c>
      <c r="AR1285" s="72" t="s">
        <v>194</v>
      </c>
      <c r="AU1285" s="72" t="s">
        <v>195</v>
      </c>
      <c r="AV1285" s="72" t="s">
        <v>194</v>
      </c>
      <c r="AY1285" s="72" t="s">
        <v>191</v>
      </c>
      <c r="AZ1285">
        <v>562</v>
      </c>
      <c r="BA1285" s="72" t="s">
        <v>93</v>
      </c>
      <c r="BB1285" s="72" t="s">
        <v>194</v>
      </c>
      <c r="BD1285" s="72" t="s">
        <v>191</v>
      </c>
      <c r="BE1285" s="73">
        <v>2.02</v>
      </c>
      <c r="BF1285" s="72" t="s">
        <v>191</v>
      </c>
      <c r="BG1285" s="72" t="s">
        <v>196</v>
      </c>
      <c r="BH1285" s="72" t="s">
        <v>176</v>
      </c>
      <c r="BI1285" s="81" t="str">
        <f t="shared" si="83"/>
        <v xml:space="preserve">Turbidity </v>
      </c>
      <c r="BJ1285" s="72" t="s">
        <v>191</v>
      </c>
      <c r="BN1285">
        <v>47</v>
      </c>
      <c r="BO1285">
        <v>24</v>
      </c>
      <c r="BP1285" s="72" t="s">
        <v>194</v>
      </c>
      <c r="BR1285" s="72" t="s">
        <v>194</v>
      </c>
      <c r="BT1285">
        <v>40</v>
      </c>
      <c r="BU1285">
        <v>200</v>
      </c>
      <c r="BV1285" s="72" t="s">
        <v>191</v>
      </c>
      <c r="BW1285" s="72" t="s">
        <v>197</v>
      </c>
      <c r="BX1285" t="s">
        <v>11803</v>
      </c>
    </row>
    <row r="1286" spans="1:76" x14ac:dyDescent="0.45">
      <c r="A1286" t="s">
        <v>11804</v>
      </c>
      <c r="B1286" t="s">
        <v>176</v>
      </c>
      <c r="C1286" t="s">
        <v>736</v>
      </c>
      <c r="D1286" t="s">
        <v>11805</v>
      </c>
      <c r="E1286" t="s">
        <v>11806</v>
      </c>
      <c r="F1286" t="s">
        <v>2322</v>
      </c>
      <c r="G1286">
        <v>9</v>
      </c>
      <c r="H1286" s="72" t="s">
        <v>11720</v>
      </c>
      <c r="I1286" s="72" t="s">
        <v>182</v>
      </c>
      <c r="J1286" s="72" t="s">
        <v>183</v>
      </c>
      <c r="K1286" s="72" t="s">
        <v>10598</v>
      </c>
      <c r="L1286" s="72" t="s">
        <v>5566</v>
      </c>
      <c r="M1286" s="72" t="s">
        <v>11729</v>
      </c>
      <c r="N1286" s="72"/>
      <c r="O1286" s="72"/>
      <c r="P1286" s="72" t="s">
        <v>11807</v>
      </c>
      <c r="Q1286" s="72" t="s">
        <v>11808</v>
      </c>
      <c r="R1286" s="72" t="s">
        <v>11474</v>
      </c>
      <c r="S1286" s="72" t="s">
        <v>11809</v>
      </c>
      <c r="T1286" s="72" t="s">
        <v>11810</v>
      </c>
      <c r="U1286" s="72" t="s">
        <v>190</v>
      </c>
      <c r="V1286" s="72" t="s">
        <v>176</v>
      </c>
      <c r="W1286">
        <v>130</v>
      </c>
      <c r="X1286">
        <v>80</v>
      </c>
      <c r="Y1286">
        <v>50</v>
      </c>
      <c r="Z1286">
        <v>220</v>
      </c>
      <c r="AA1286">
        <v>280</v>
      </c>
      <c r="AB1286">
        <v>250</v>
      </c>
      <c r="AC1286" s="72" t="s">
        <v>194</v>
      </c>
      <c r="AF1286" s="81" t="str">
        <f t="shared" si="80"/>
        <v/>
      </c>
      <c r="AJ1286" s="72" t="s">
        <v>867</v>
      </c>
      <c r="AK1286" s="72" t="s">
        <v>176</v>
      </c>
      <c r="AL1286" t="str">
        <f t="shared" si="81"/>
        <v>Unprotected well</v>
      </c>
      <c r="AQ1286" t="str">
        <f t="shared" si="82"/>
        <v xml:space="preserve"> </v>
      </c>
      <c r="BE1286"/>
      <c r="BI1286" s="81" t="str">
        <f t="shared" si="83"/>
        <v xml:space="preserve"> </v>
      </c>
      <c r="BX1286" t="s">
        <v>11811</v>
      </c>
    </row>
    <row r="1287" spans="1:76" x14ac:dyDescent="0.45">
      <c r="A1287" t="s">
        <v>11812</v>
      </c>
      <c r="B1287" t="s">
        <v>176</v>
      </c>
      <c r="C1287" t="s">
        <v>736</v>
      </c>
      <c r="D1287" t="s">
        <v>11813</v>
      </c>
      <c r="E1287" t="s">
        <v>11814</v>
      </c>
      <c r="F1287" t="s">
        <v>9031</v>
      </c>
      <c r="G1287">
        <v>9</v>
      </c>
      <c r="H1287" s="72" t="s">
        <v>11720</v>
      </c>
      <c r="I1287" s="72" t="s">
        <v>182</v>
      </c>
      <c r="J1287" s="72" t="s">
        <v>183</v>
      </c>
      <c r="K1287" s="72" t="s">
        <v>10598</v>
      </c>
      <c r="L1287" s="72" t="s">
        <v>5566</v>
      </c>
      <c r="M1287" s="72" t="s">
        <v>11790</v>
      </c>
      <c r="N1287" s="72"/>
      <c r="O1287" s="72"/>
      <c r="P1287" s="72" t="s">
        <v>11815</v>
      </c>
      <c r="Q1287" s="72" t="s">
        <v>11816</v>
      </c>
      <c r="R1287" s="72" t="s">
        <v>248</v>
      </c>
      <c r="S1287" s="72" t="s">
        <v>11817</v>
      </c>
      <c r="T1287" s="72" t="s">
        <v>11818</v>
      </c>
      <c r="U1287" s="72" t="s">
        <v>226</v>
      </c>
      <c r="V1287" s="72" t="s">
        <v>176</v>
      </c>
      <c r="W1287">
        <v>139</v>
      </c>
      <c r="X1287">
        <v>139</v>
      </c>
      <c r="Y1287">
        <v>0</v>
      </c>
      <c r="Z1287">
        <v>650</v>
      </c>
      <c r="AA1287">
        <v>650</v>
      </c>
      <c r="AB1287">
        <v>0</v>
      </c>
      <c r="AC1287" s="72" t="s">
        <v>191</v>
      </c>
      <c r="AD1287" s="72" t="s">
        <v>192</v>
      </c>
      <c r="AE1287" s="72" t="s">
        <v>176</v>
      </c>
      <c r="AF1287" s="81" t="str">
        <f t="shared" si="80"/>
        <v>Afridev Handpump</v>
      </c>
      <c r="AG1287" s="72" t="s">
        <v>193</v>
      </c>
      <c r="AH1287" s="72" t="s">
        <v>191</v>
      </c>
      <c r="AI1287" s="72" t="s">
        <v>16432</v>
      </c>
      <c r="AL1287" t="str">
        <f t="shared" si="81"/>
        <v>Protected</v>
      </c>
      <c r="AM1287">
        <v>2010</v>
      </c>
      <c r="AN1287" s="72" t="s">
        <v>191</v>
      </c>
      <c r="AQ1287" t="str">
        <f t="shared" si="82"/>
        <v xml:space="preserve">Poor </v>
      </c>
      <c r="AR1287" s="72" t="s">
        <v>191</v>
      </c>
      <c r="AS1287">
        <v>1</v>
      </c>
      <c r="AT1287">
        <v>3</v>
      </c>
      <c r="AU1287" s="72" t="s">
        <v>195</v>
      </c>
      <c r="AV1287" s="72" t="s">
        <v>194</v>
      </c>
      <c r="AY1287" s="72" t="s">
        <v>191</v>
      </c>
      <c r="AZ1287">
        <v>563</v>
      </c>
      <c r="BA1287" s="72" t="s">
        <v>93</v>
      </c>
      <c r="BB1287" s="72" t="s">
        <v>194</v>
      </c>
      <c r="BD1287" s="72" t="s">
        <v>191</v>
      </c>
      <c r="BE1287" s="73">
        <v>0.72</v>
      </c>
      <c r="BF1287" s="72" t="s">
        <v>191</v>
      </c>
      <c r="BG1287" s="72" t="s">
        <v>196</v>
      </c>
      <c r="BH1287" s="72" t="s">
        <v>176</v>
      </c>
      <c r="BI1287" s="81" t="str">
        <f t="shared" si="83"/>
        <v xml:space="preserve">Turbidity </v>
      </c>
      <c r="BJ1287" s="72" t="s">
        <v>191</v>
      </c>
      <c r="BN1287">
        <v>46</v>
      </c>
      <c r="BO1287">
        <v>24</v>
      </c>
      <c r="BP1287" s="72" t="s">
        <v>194</v>
      </c>
      <c r="BR1287" s="72" t="s">
        <v>194</v>
      </c>
      <c r="BT1287">
        <v>20</v>
      </c>
      <c r="BU1287">
        <v>100</v>
      </c>
      <c r="BV1287" s="72" t="s">
        <v>191</v>
      </c>
      <c r="BW1287" s="72" t="s">
        <v>227</v>
      </c>
      <c r="BX1287" t="s">
        <v>11819</v>
      </c>
    </row>
    <row r="1288" spans="1:76" x14ac:dyDescent="0.45">
      <c r="A1288" t="s">
        <v>11820</v>
      </c>
      <c r="B1288" t="s">
        <v>176</v>
      </c>
      <c r="C1288" t="s">
        <v>297</v>
      </c>
      <c r="D1288" t="s">
        <v>11821</v>
      </c>
      <c r="E1288" t="s">
        <v>11822</v>
      </c>
      <c r="F1288" t="s">
        <v>719</v>
      </c>
      <c r="G1288">
        <v>9</v>
      </c>
      <c r="H1288" s="72" t="s">
        <v>11720</v>
      </c>
      <c r="I1288" s="72" t="s">
        <v>182</v>
      </c>
      <c r="J1288" s="72" t="s">
        <v>183</v>
      </c>
      <c r="K1288" s="72" t="s">
        <v>10598</v>
      </c>
      <c r="L1288" s="72" t="s">
        <v>11823</v>
      </c>
      <c r="M1288" s="72" t="s">
        <v>11823</v>
      </c>
      <c r="N1288" s="72"/>
      <c r="O1288" s="72"/>
      <c r="P1288" s="72" t="s">
        <v>11824</v>
      </c>
      <c r="Q1288" s="72" t="s">
        <v>11825</v>
      </c>
      <c r="R1288" s="72" t="s">
        <v>3250</v>
      </c>
      <c r="S1288" s="72" t="s">
        <v>11826</v>
      </c>
      <c r="T1288" s="72" t="s">
        <v>11827</v>
      </c>
      <c r="U1288" s="72" t="s">
        <v>226</v>
      </c>
      <c r="V1288" s="72" t="s">
        <v>176</v>
      </c>
      <c r="W1288">
        <v>40</v>
      </c>
      <c r="X1288">
        <v>40</v>
      </c>
      <c r="Y1288">
        <v>15</v>
      </c>
      <c r="Z1288">
        <v>200</v>
      </c>
      <c r="AA1288">
        <v>200</v>
      </c>
      <c r="AB1288">
        <v>200</v>
      </c>
      <c r="AC1288" s="72" t="s">
        <v>191</v>
      </c>
      <c r="AD1288" s="72" t="s">
        <v>192</v>
      </c>
      <c r="AE1288" s="72" t="s">
        <v>176</v>
      </c>
      <c r="AF1288" s="81" t="str">
        <f t="shared" si="80"/>
        <v>Afridev Handpump</v>
      </c>
      <c r="AG1288" s="72" t="s">
        <v>193</v>
      </c>
      <c r="AH1288" s="72" t="s">
        <v>191</v>
      </c>
      <c r="AI1288" s="72" t="s">
        <v>16432</v>
      </c>
      <c r="AL1288" t="str">
        <f t="shared" si="81"/>
        <v>Protected</v>
      </c>
      <c r="AM1288">
        <v>2013</v>
      </c>
      <c r="AN1288" s="72" t="s">
        <v>191</v>
      </c>
      <c r="AQ1288" t="str">
        <f t="shared" si="82"/>
        <v xml:space="preserve">Normal </v>
      </c>
      <c r="AR1288" s="72" t="s">
        <v>191</v>
      </c>
      <c r="AS1288">
        <v>2</v>
      </c>
      <c r="AT1288">
        <v>7</v>
      </c>
      <c r="AU1288" s="72" t="s">
        <v>195</v>
      </c>
      <c r="AV1288" s="72" t="s">
        <v>194</v>
      </c>
      <c r="AY1288" s="72" t="s">
        <v>191</v>
      </c>
      <c r="AZ1288">
        <v>1153</v>
      </c>
      <c r="BA1288" s="72" t="s">
        <v>93</v>
      </c>
      <c r="BB1288" s="72" t="s">
        <v>194</v>
      </c>
      <c r="BD1288" s="72" t="s">
        <v>191</v>
      </c>
      <c r="BE1288" s="73">
        <v>1.4</v>
      </c>
      <c r="BF1288" s="72" t="s">
        <v>194</v>
      </c>
      <c r="BG1288" s="80" t="s">
        <v>196</v>
      </c>
      <c r="BI1288" s="81" t="str">
        <f t="shared" si="83"/>
        <v xml:space="preserve">Turbidity </v>
      </c>
      <c r="BN1288">
        <v>45</v>
      </c>
      <c r="BO1288">
        <v>24</v>
      </c>
      <c r="BP1288" s="72" t="s">
        <v>194</v>
      </c>
      <c r="BR1288" s="72" t="s">
        <v>194</v>
      </c>
      <c r="BT1288">
        <v>25</v>
      </c>
      <c r="BU1288">
        <v>50</v>
      </c>
      <c r="BV1288" s="72" t="s">
        <v>191</v>
      </c>
      <c r="BW1288" s="72" t="s">
        <v>197</v>
      </c>
      <c r="BX1288" t="s">
        <v>11828</v>
      </c>
    </row>
    <row r="1289" spans="1:76" x14ac:dyDescent="0.45">
      <c r="A1289" t="s">
        <v>11829</v>
      </c>
      <c r="B1289" t="s">
        <v>176</v>
      </c>
      <c r="C1289" t="s">
        <v>600</v>
      </c>
      <c r="D1289" t="s">
        <v>11830</v>
      </c>
      <c r="E1289" t="s">
        <v>11831</v>
      </c>
      <c r="F1289" t="s">
        <v>3394</v>
      </c>
      <c r="G1289">
        <v>9</v>
      </c>
      <c r="H1289" s="72" t="s">
        <v>10833</v>
      </c>
      <c r="I1289" s="72" t="s">
        <v>182</v>
      </c>
      <c r="J1289" s="72" t="s">
        <v>183</v>
      </c>
      <c r="K1289" s="72" t="s">
        <v>10598</v>
      </c>
      <c r="L1289" s="72" t="s">
        <v>10851</v>
      </c>
      <c r="M1289" s="72" t="s">
        <v>10851</v>
      </c>
      <c r="N1289" s="72"/>
      <c r="O1289" s="72"/>
      <c r="P1289" s="72" t="s">
        <v>11832</v>
      </c>
      <c r="Q1289" s="72" t="s">
        <v>11833</v>
      </c>
      <c r="R1289" s="72" t="s">
        <v>6483</v>
      </c>
      <c r="S1289" s="72" t="s">
        <v>11834</v>
      </c>
      <c r="T1289" s="72" t="s">
        <v>10898</v>
      </c>
      <c r="U1289" s="72" t="s">
        <v>190</v>
      </c>
      <c r="V1289" s="72" t="s">
        <v>176</v>
      </c>
      <c r="W1289">
        <v>980</v>
      </c>
      <c r="X1289">
        <v>980</v>
      </c>
      <c r="Y1289">
        <v>0</v>
      </c>
      <c r="Z1289">
        <v>120</v>
      </c>
      <c r="AA1289">
        <v>600</v>
      </c>
      <c r="AB1289">
        <v>0</v>
      </c>
      <c r="AC1289" s="72" t="s">
        <v>191</v>
      </c>
      <c r="AD1289" s="72" t="s">
        <v>192</v>
      </c>
      <c r="AE1289" s="72" t="s">
        <v>176</v>
      </c>
      <c r="AF1289" s="81" t="str">
        <f t="shared" si="80"/>
        <v>Afridev Handpump</v>
      </c>
      <c r="AG1289" s="72" t="s">
        <v>193</v>
      </c>
      <c r="AH1289" s="72" t="s">
        <v>191</v>
      </c>
      <c r="AI1289" s="72" t="s">
        <v>16432</v>
      </c>
      <c r="AL1289" t="str">
        <f t="shared" si="81"/>
        <v>Protected</v>
      </c>
      <c r="AM1289">
        <v>2006</v>
      </c>
      <c r="AN1289" s="72" t="s">
        <v>191</v>
      </c>
      <c r="AQ1289" t="str">
        <f t="shared" si="82"/>
        <v xml:space="preserve">Poor </v>
      </c>
      <c r="AR1289" s="72" t="s">
        <v>191</v>
      </c>
      <c r="AS1289">
        <v>3</v>
      </c>
      <c r="AT1289">
        <v>90</v>
      </c>
      <c r="AU1289" s="72" t="s">
        <v>195</v>
      </c>
      <c r="AV1289" s="72" t="s">
        <v>194</v>
      </c>
      <c r="AY1289" s="72" t="s">
        <v>191</v>
      </c>
      <c r="AZ1289">
        <v>1348</v>
      </c>
      <c r="BA1289" s="72" t="s">
        <v>93</v>
      </c>
      <c r="BB1289" s="72" t="s">
        <v>194</v>
      </c>
      <c r="BD1289" s="72" t="s">
        <v>191</v>
      </c>
      <c r="BE1289" s="73">
        <v>0.12</v>
      </c>
      <c r="BF1289" s="72" t="s">
        <v>191</v>
      </c>
      <c r="BG1289" s="72" t="s">
        <v>196</v>
      </c>
      <c r="BH1289" s="72" t="s">
        <v>176</v>
      </c>
      <c r="BI1289" s="81" t="str">
        <f t="shared" si="83"/>
        <v xml:space="preserve">Turbidity </v>
      </c>
      <c r="BJ1289" s="72" t="s">
        <v>191</v>
      </c>
      <c r="BN1289">
        <v>176</v>
      </c>
      <c r="BO1289">
        <v>24</v>
      </c>
      <c r="BP1289" s="72" t="s">
        <v>194</v>
      </c>
      <c r="BR1289" s="72" t="s">
        <v>194</v>
      </c>
      <c r="BT1289">
        <v>20</v>
      </c>
      <c r="BU1289">
        <v>5</v>
      </c>
      <c r="BV1289" s="72" t="s">
        <v>191</v>
      </c>
      <c r="BW1289" s="72" t="s">
        <v>227</v>
      </c>
      <c r="BX1289" t="s">
        <v>11835</v>
      </c>
    </row>
    <row r="1290" spans="1:76" x14ac:dyDescent="0.45">
      <c r="A1290" t="s">
        <v>11836</v>
      </c>
      <c r="B1290" t="s">
        <v>176</v>
      </c>
      <c r="C1290" t="s">
        <v>297</v>
      </c>
      <c r="D1290" t="s">
        <v>11837</v>
      </c>
      <c r="E1290" t="s">
        <v>11838</v>
      </c>
      <c r="F1290" t="s">
        <v>7886</v>
      </c>
      <c r="G1290">
        <v>9</v>
      </c>
      <c r="H1290" s="72" t="s">
        <v>11720</v>
      </c>
      <c r="I1290" s="72" t="s">
        <v>182</v>
      </c>
      <c r="J1290" s="72" t="s">
        <v>183</v>
      </c>
      <c r="K1290" s="72" t="s">
        <v>10598</v>
      </c>
      <c r="L1290" s="72" t="s">
        <v>11823</v>
      </c>
      <c r="M1290" s="72" t="s">
        <v>11823</v>
      </c>
      <c r="N1290" s="72"/>
      <c r="O1290" s="72"/>
      <c r="P1290" s="72" t="s">
        <v>11839</v>
      </c>
      <c r="Q1290" s="72" t="s">
        <v>11840</v>
      </c>
      <c r="R1290" s="72" t="s">
        <v>9441</v>
      </c>
      <c r="S1290" s="72" t="s">
        <v>11841</v>
      </c>
      <c r="T1290" s="72" t="s">
        <v>11827</v>
      </c>
      <c r="U1290" s="72" t="s">
        <v>176</v>
      </c>
      <c r="V1290" s="72" t="s">
        <v>2726</v>
      </c>
      <c r="W1290">
        <v>15</v>
      </c>
      <c r="X1290">
        <v>0</v>
      </c>
      <c r="Y1290">
        <v>15</v>
      </c>
      <c r="Z1290">
        <v>75</v>
      </c>
      <c r="AA1290">
        <v>0</v>
      </c>
      <c r="AB1290">
        <v>75</v>
      </c>
      <c r="AC1290" s="72" t="s">
        <v>194</v>
      </c>
      <c r="AF1290" s="81" t="str">
        <f t="shared" si="80"/>
        <v/>
      </c>
      <c r="AJ1290" s="72" t="s">
        <v>1056</v>
      </c>
      <c r="AK1290" s="72" t="s">
        <v>176</v>
      </c>
      <c r="AL1290" t="str">
        <f t="shared" si="81"/>
        <v>Scoophole</v>
      </c>
      <c r="AQ1290" t="str">
        <f t="shared" si="82"/>
        <v xml:space="preserve"> </v>
      </c>
      <c r="BE1290"/>
      <c r="BI1290" s="81" t="str">
        <f t="shared" si="83"/>
        <v xml:space="preserve"> </v>
      </c>
      <c r="BX1290" t="s">
        <v>11842</v>
      </c>
    </row>
    <row r="1291" spans="1:76" x14ac:dyDescent="0.45">
      <c r="A1291" t="s">
        <v>11843</v>
      </c>
      <c r="B1291" t="s">
        <v>176</v>
      </c>
      <c r="C1291" t="s">
        <v>663</v>
      </c>
      <c r="D1291" t="s">
        <v>11844</v>
      </c>
      <c r="E1291" t="s">
        <v>11845</v>
      </c>
      <c r="F1291" t="s">
        <v>233</v>
      </c>
      <c r="G1291">
        <v>9</v>
      </c>
      <c r="H1291" s="72" t="s">
        <v>11720</v>
      </c>
      <c r="I1291" s="72" t="s">
        <v>182</v>
      </c>
      <c r="J1291" s="72" t="s">
        <v>183</v>
      </c>
      <c r="K1291" s="72" t="s">
        <v>10598</v>
      </c>
      <c r="L1291" s="72" t="s">
        <v>11846</v>
      </c>
      <c r="M1291" s="72" t="s">
        <v>11847</v>
      </c>
      <c r="N1291" s="72"/>
      <c r="O1291" s="72"/>
      <c r="P1291" s="72" t="s">
        <v>11848</v>
      </c>
      <c r="Q1291" s="72" t="s">
        <v>11849</v>
      </c>
      <c r="R1291" s="72" t="s">
        <v>9441</v>
      </c>
      <c r="S1291" s="72" t="s">
        <v>11850</v>
      </c>
      <c r="T1291" s="72" t="s">
        <v>11847</v>
      </c>
      <c r="U1291" s="72" t="s">
        <v>478</v>
      </c>
      <c r="V1291" s="72" t="s">
        <v>176</v>
      </c>
      <c r="W1291">
        <v>57</v>
      </c>
      <c r="X1291">
        <v>57</v>
      </c>
      <c r="Y1291">
        <v>0</v>
      </c>
      <c r="Z1291">
        <v>95</v>
      </c>
      <c r="AA1291">
        <v>95</v>
      </c>
      <c r="AB1291">
        <v>0</v>
      </c>
      <c r="AC1291" s="72" t="s">
        <v>191</v>
      </c>
      <c r="AD1291" s="72" t="s">
        <v>192</v>
      </c>
      <c r="AE1291" s="72" t="s">
        <v>176</v>
      </c>
      <c r="AF1291" s="81" t="str">
        <f t="shared" si="80"/>
        <v>Afridev Handpump</v>
      </c>
      <c r="AG1291" s="72" t="s">
        <v>193</v>
      </c>
      <c r="AH1291" s="72" t="s">
        <v>191</v>
      </c>
      <c r="AI1291" s="72" t="s">
        <v>16432</v>
      </c>
      <c r="AL1291" t="str">
        <f t="shared" si="81"/>
        <v>Protected</v>
      </c>
      <c r="AM1291">
        <v>2003</v>
      </c>
      <c r="AN1291" s="72" t="s">
        <v>191</v>
      </c>
      <c r="AQ1291" t="str">
        <f t="shared" si="82"/>
        <v xml:space="preserve">Normal </v>
      </c>
      <c r="AR1291" s="72" t="s">
        <v>194</v>
      </c>
      <c r="AU1291" s="72" t="s">
        <v>195</v>
      </c>
      <c r="AV1291" s="72" t="s">
        <v>194</v>
      </c>
      <c r="AY1291" s="72" t="s">
        <v>191</v>
      </c>
      <c r="AZ1291">
        <v>370</v>
      </c>
      <c r="BA1291" s="72" t="s">
        <v>93</v>
      </c>
      <c r="BB1291" s="72" t="s">
        <v>194</v>
      </c>
      <c r="BD1291" s="72" t="s">
        <v>191</v>
      </c>
      <c r="BE1291" s="73">
        <v>0.12</v>
      </c>
      <c r="BF1291" s="72" t="s">
        <v>191</v>
      </c>
      <c r="BG1291" s="72" t="s">
        <v>196</v>
      </c>
      <c r="BH1291" s="72" t="s">
        <v>176</v>
      </c>
      <c r="BI1291" s="81" t="str">
        <f t="shared" si="83"/>
        <v xml:space="preserve">Turbidity </v>
      </c>
      <c r="BJ1291" s="72" t="s">
        <v>191</v>
      </c>
      <c r="BN1291">
        <v>65</v>
      </c>
      <c r="BO1291">
        <v>24</v>
      </c>
      <c r="BP1291" s="72" t="s">
        <v>194</v>
      </c>
      <c r="BR1291" s="72" t="s">
        <v>194</v>
      </c>
      <c r="BT1291">
        <v>20</v>
      </c>
      <c r="BU1291">
        <v>5</v>
      </c>
      <c r="BV1291" s="72" t="s">
        <v>191</v>
      </c>
      <c r="BW1291" s="72" t="s">
        <v>197</v>
      </c>
      <c r="BX1291" t="s">
        <v>11851</v>
      </c>
    </row>
    <row r="1292" spans="1:76" x14ac:dyDescent="0.45">
      <c r="A1292" t="s">
        <v>11852</v>
      </c>
      <c r="B1292" t="s">
        <v>176</v>
      </c>
      <c r="C1292" t="s">
        <v>663</v>
      </c>
      <c r="D1292" t="s">
        <v>11853</v>
      </c>
      <c r="E1292" t="s">
        <v>11854</v>
      </c>
      <c r="F1292" t="s">
        <v>2843</v>
      </c>
      <c r="G1292">
        <v>9</v>
      </c>
      <c r="H1292" s="72" t="s">
        <v>11720</v>
      </c>
      <c r="I1292" s="72" t="s">
        <v>182</v>
      </c>
      <c r="J1292" s="72" t="s">
        <v>183</v>
      </c>
      <c r="K1292" s="72" t="s">
        <v>10598</v>
      </c>
      <c r="L1292" s="72" t="s">
        <v>11846</v>
      </c>
      <c r="M1292" s="72" t="s">
        <v>11855</v>
      </c>
      <c r="N1292" s="72"/>
      <c r="O1292" s="72"/>
      <c r="P1292" s="72" t="s">
        <v>11856</v>
      </c>
      <c r="Q1292" s="72" t="s">
        <v>11857</v>
      </c>
      <c r="R1292" s="72" t="s">
        <v>5439</v>
      </c>
      <c r="S1292" s="72" t="s">
        <v>11858</v>
      </c>
      <c r="T1292" s="72" t="s">
        <v>11855</v>
      </c>
      <c r="U1292" s="72" t="s">
        <v>745</v>
      </c>
      <c r="V1292" s="72" t="s">
        <v>176</v>
      </c>
      <c r="W1292">
        <v>210</v>
      </c>
      <c r="X1292">
        <v>210</v>
      </c>
      <c r="Y1292">
        <v>0</v>
      </c>
      <c r="Z1292">
        <v>350</v>
      </c>
      <c r="AA1292">
        <v>350</v>
      </c>
      <c r="AB1292">
        <v>0</v>
      </c>
      <c r="AC1292" s="72" t="s">
        <v>191</v>
      </c>
      <c r="AD1292" s="72" t="s">
        <v>192</v>
      </c>
      <c r="AE1292" s="72" t="s">
        <v>176</v>
      </c>
      <c r="AF1292" s="81" t="str">
        <f t="shared" si="80"/>
        <v>Afridev Handpump</v>
      </c>
      <c r="AG1292" s="72" t="s">
        <v>193</v>
      </c>
      <c r="AH1292" s="72" t="s">
        <v>191</v>
      </c>
      <c r="AI1292" s="72" t="s">
        <v>16432</v>
      </c>
      <c r="AL1292" t="str">
        <f t="shared" si="81"/>
        <v>Protected</v>
      </c>
      <c r="AM1292">
        <v>2019</v>
      </c>
      <c r="AN1292" s="72" t="s">
        <v>191</v>
      </c>
      <c r="AQ1292" t="str">
        <f t="shared" si="82"/>
        <v xml:space="preserve">Normal </v>
      </c>
      <c r="AR1292" s="72" t="s">
        <v>194</v>
      </c>
      <c r="AU1292" s="72" t="s">
        <v>195</v>
      </c>
      <c r="AV1292" s="72" t="s">
        <v>194</v>
      </c>
      <c r="AY1292" s="72" t="s">
        <v>191</v>
      </c>
      <c r="AZ1292">
        <v>371</v>
      </c>
      <c r="BA1292" s="72" t="s">
        <v>93</v>
      </c>
      <c r="BB1292" s="72" t="s">
        <v>194</v>
      </c>
      <c r="BD1292" s="72" t="s">
        <v>191</v>
      </c>
      <c r="BE1292" s="73">
        <v>0.37</v>
      </c>
      <c r="BF1292" s="72" t="s">
        <v>191</v>
      </c>
      <c r="BG1292" s="72" t="s">
        <v>196</v>
      </c>
      <c r="BH1292" s="72" t="s">
        <v>176</v>
      </c>
      <c r="BI1292" s="81" t="str">
        <f t="shared" si="83"/>
        <v xml:space="preserve">Turbidity </v>
      </c>
      <c r="BJ1292" s="72" t="s">
        <v>191</v>
      </c>
      <c r="BN1292">
        <v>55</v>
      </c>
      <c r="BO1292">
        <v>24</v>
      </c>
      <c r="BP1292" s="72" t="s">
        <v>194</v>
      </c>
      <c r="BR1292" s="72" t="s">
        <v>194</v>
      </c>
      <c r="BT1292">
        <v>20</v>
      </c>
      <c r="BU1292">
        <v>5</v>
      </c>
      <c r="BV1292" s="72" t="s">
        <v>191</v>
      </c>
      <c r="BW1292" s="72" t="s">
        <v>197</v>
      </c>
      <c r="BX1292" t="s">
        <v>11859</v>
      </c>
    </row>
    <row r="1293" spans="1:76" x14ac:dyDescent="0.45">
      <c r="A1293" t="s">
        <v>11860</v>
      </c>
      <c r="B1293" t="s">
        <v>176</v>
      </c>
      <c r="C1293" t="s">
        <v>297</v>
      </c>
      <c r="D1293" t="s">
        <v>11861</v>
      </c>
      <c r="E1293" t="s">
        <v>11862</v>
      </c>
      <c r="F1293" t="s">
        <v>11863</v>
      </c>
      <c r="G1293">
        <v>9</v>
      </c>
      <c r="H1293" s="72" t="s">
        <v>11720</v>
      </c>
      <c r="I1293" s="72" t="s">
        <v>182</v>
      </c>
      <c r="J1293" s="72" t="s">
        <v>183</v>
      </c>
      <c r="K1293" s="72" t="s">
        <v>10598</v>
      </c>
      <c r="L1293" s="72" t="s">
        <v>11823</v>
      </c>
      <c r="M1293" s="72" t="s">
        <v>11823</v>
      </c>
      <c r="N1293" s="72"/>
      <c r="O1293" s="72"/>
      <c r="P1293" s="72" t="s">
        <v>11864</v>
      </c>
      <c r="Q1293" s="72" t="s">
        <v>11865</v>
      </c>
      <c r="R1293" s="72" t="s">
        <v>7997</v>
      </c>
      <c r="S1293" s="72" t="s">
        <v>11866</v>
      </c>
      <c r="T1293" s="72" t="s">
        <v>11827</v>
      </c>
      <c r="U1293" s="72" t="s">
        <v>176</v>
      </c>
      <c r="V1293" s="72" t="s">
        <v>2726</v>
      </c>
      <c r="W1293">
        <v>15</v>
      </c>
      <c r="X1293">
        <v>4</v>
      </c>
      <c r="Y1293">
        <v>11</v>
      </c>
      <c r="Z1293">
        <v>55</v>
      </c>
      <c r="AA1293">
        <v>20</v>
      </c>
      <c r="AB1293">
        <v>55</v>
      </c>
      <c r="AC1293" s="72" t="s">
        <v>194</v>
      </c>
      <c r="AF1293" s="81" t="str">
        <f t="shared" si="80"/>
        <v/>
      </c>
      <c r="AJ1293" s="72" t="s">
        <v>1056</v>
      </c>
      <c r="AK1293" s="72" t="s">
        <v>176</v>
      </c>
      <c r="AL1293" t="str">
        <f t="shared" si="81"/>
        <v>Scoophole</v>
      </c>
      <c r="AQ1293" t="str">
        <f t="shared" si="82"/>
        <v xml:space="preserve"> </v>
      </c>
      <c r="BE1293"/>
      <c r="BI1293" s="81" t="str">
        <f t="shared" si="83"/>
        <v xml:space="preserve"> </v>
      </c>
      <c r="BX1293" t="s">
        <v>11867</v>
      </c>
    </row>
    <row r="1294" spans="1:76" x14ac:dyDescent="0.45">
      <c r="A1294" t="s">
        <v>11868</v>
      </c>
      <c r="B1294" t="s">
        <v>176</v>
      </c>
      <c r="C1294" t="s">
        <v>943</v>
      </c>
      <c r="D1294" t="s">
        <v>11869</v>
      </c>
      <c r="E1294" t="s">
        <v>11870</v>
      </c>
      <c r="F1294" t="s">
        <v>11871</v>
      </c>
      <c r="G1294">
        <v>9</v>
      </c>
      <c r="H1294" s="72" t="s">
        <v>11720</v>
      </c>
      <c r="I1294" s="72" t="s">
        <v>182</v>
      </c>
      <c r="J1294" s="72" t="s">
        <v>183</v>
      </c>
      <c r="K1294" s="72" t="s">
        <v>10598</v>
      </c>
      <c r="L1294" s="72" t="s">
        <v>11846</v>
      </c>
      <c r="M1294" s="72" t="s">
        <v>11855</v>
      </c>
      <c r="N1294" s="72"/>
      <c r="O1294" s="72"/>
      <c r="P1294" s="72" t="s">
        <v>11872</v>
      </c>
      <c r="Q1294" s="72" t="s">
        <v>11873</v>
      </c>
      <c r="R1294" s="72" t="s">
        <v>6308</v>
      </c>
      <c r="S1294" s="72" t="s">
        <v>11874</v>
      </c>
      <c r="T1294" s="72" t="s">
        <v>11875</v>
      </c>
      <c r="U1294" s="72" t="s">
        <v>745</v>
      </c>
      <c r="V1294" s="72" t="s">
        <v>176</v>
      </c>
      <c r="W1294">
        <v>210</v>
      </c>
      <c r="X1294">
        <v>210</v>
      </c>
      <c r="Y1294">
        <v>0</v>
      </c>
      <c r="Z1294">
        <v>70</v>
      </c>
      <c r="AA1294">
        <v>350</v>
      </c>
      <c r="AB1294">
        <v>0</v>
      </c>
      <c r="AC1294" s="72" t="s">
        <v>191</v>
      </c>
      <c r="AD1294" s="72" t="s">
        <v>192</v>
      </c>
      <c r="AE1294" s="72" t="s">
        <v>176</v>
      </c>
      <c r="AF1294" s="81" t="str">
        <f t="shared" si="80"/>
        <v>Afridev Handpump</v>
      </c>
      <c r="AG1294" s="72" t="s">
        <v>193</v>
      </c>
      <c r="AH1294" s="72" t="s">
        <v>191</v>
      </c>
      <c r="AI1294" s="72" t="s">
        <v>16432</v>
      </c>
      <c r="AL1294" t="str">
        <f t="shared" si="81"/>
        <v>Protected</v>
      </c>
      <c r="AM1294">
        <v>2015</v>
      </c>
      <c r="AN1294" s="72" t="s">
        <v>191</v>
      </c>
      <c r="AQ1294" t="str">
        <f t="shared" si="82"/>
        <v xml:space="preserve">Normal </v>
      </c>
      <c r="AR1294" s="72" t="s">
        <v>194</v>
      </c>
      <c r="AU1294" s="72" t="s">
        <v>195</v>
      </c>
      <c r="AV1294" s="72" t="s">
        <v>194</v>
      </c>
      <c r="AY1294" s="72" t="s">
        <v>191</v>
      </c>
      <c r="AZ1294">
        <v>159</v>
      </c>
      <c r="BA1294" s="72" t="s">
        <v>93</v>
      </c>
      <c r="BB1294" s="72" t="s">
        <v>194</v>
      </c>
      <c r="BD1294" s="72" t="s">
        <v>191</v>
      </c>
      <c r="BE1294" s="73">
        <v>0.19</v>
      </c>
      <c r="BF1294" s="72" t="s">
        <v>191</v>
      </c>
      <c r="BG1294" s="72" t="s">
        <v>196</v>
      </c>
      <c r="BH1294" s="72" t="s">
        <v>176</v>
      </c>
      <c r="BI1294" s="81" t="str">
        <f t="shared" si="83"/>
        <v xml:space="preserve">Turbidity </v>
      </c>
      <c r="BJ1294" s="72" t="s">
        <v>191</v>
      </c>
      <c r="BN1294">
        <v>58</v>
      </c>
      <c r="BO1294">
        <v>24</v>
      </c>
      <c r="BP1294" s="72" t="s">
        <v>194</v>
      </c>
      <c r="BR1294" s="72" t="s">
        <v>194</v>
      </c>
      <c r="BT1294">
        <v>20</v>
      </c>
      <c r="BU1294">
        <v>6</v>
      </c>
      <c r="BV1294" s="72" t="s">
        <v>191</v>
      </c>
      <c r="BW1294" s="72" t="s">
        <v>197</v>
      </c>
      <c r="BX1294" t="s">
        <v>11876</v>
      </c>
    </row>
    <row r="1295" spans="1:76" x14ac:dyDescent="0.45">
      <c r="A1295" t="s">
        <v>11877</v>
      </c>
      <c r="B1295" t="s">
        <v>176</v>
      </c>
      <c r="C1295" t="s">
        <v>663</v>
      </c>
      <c r="D1295" t="s">
        <v>11878</v>
      </c>
      <c r="E1295" t="s">
        <v>11879</v>
      </c>
      <c r="F1295" t="s">
        <v>3510</v>
      </c>
      <c r="G1295">
        <v>9</v>
      </c>
      <c r="H1295" s="72" t="s">
        <v>11720</v>
      </c>
      <c r="I1295" s="72" t="s">
        <v>182</v>
      </c>
      <c r="J1295" s="72" t="s">
        <v>183</v>
      </c>
      <c r="K1295" s="72" t="s">
        <v>10598</v>
      </c>
      <c r="L1295" s="72" t="s">
        <v>11846</v>
      </c>
      <c r="M1295" s="72" t="s">
        <v>11880</v>
      </c>
      <c r="N1295" s="72"/>
      <c r="O1295" s="72"/>
      <c r="P1295" s="72" t="s">
        <v>11881</v>
      </c>
      <c r="Q1295" s="72" t="s">
        <v>11882</v>
      </c>
      <c r="R1295" s="72" t="s">
        <v>5967</v>
      </c>
      <c r="S1295" s="72" t="s">
        <v>11883</v>
      </c>
      <c r="T1295" s="72" t="s">
        <v>11884</v>
      </c>
      <c r="U1295" s="72" t="s">
        <v>251</v>
      </c>
      <c r="V1295" s="72" t="s">
        <v>176</v>
      </c>
      <c r="W1295">
        <v>86</v>
      </c>
      <c r="X1295">
        <v>86</v>
      </c>
      <c r="Y1295">
        <v>0</v>
      </c>
      <c r="Z1295">
        <v>215</v>
      </c>
      <c r="AA1295">
        <v>215</v>
      </c>
      <c r="AB1295">
        <v>0</v>
      </c>
      <c r="AC1295" s="72" t="s">
        <v>191</v>
      </c>
      <c r="AD1295" s="72" t="s">
        <v>192</v>
      </c>
      <c r="AE1295" s="72" t="s">
        <v>176</v>
      </c>
      <c r="AF1295" s="81" t="str">
        <f t="shared" si="80"/>
        <v>Afridev Handpump</v>
      </c>
      <c r="AG1295" s="72" t="s">
        <v>193</v>
      </c>
      <c r="AH1295" s="72" t="s">
        <v>191</v>
      </c>
      <c r="AI1295" s="72" t="s">
        <v>16432</v>
      </c>
      <c r="AL1295" t="str">
        <f t="shared" si="81"/>
        <v>Protected</v>
      </c>
      <c r="AM1295">
        <v>1995</v>
      </c>
      <c r="AN1295" s="72" t="s">
        <v>191</v>
      </c>
      <c r="AQ1295" t="str">
        <f t="shared" si="82"/>
        <v xml:space="preserve">Normal </v>
      </c>
      <c r="AR1295" s="72" t="s">
        <v>194</v>
      </c>
      <c r="AU1295" s="72" t="s">
        <v>195</v>
      </c>
      <c r="AV1295" s="72" t="s">
        <v>194</v>
      </c>
      <c r="AY1295" s="72" t="s">
        <v>191</v>
      </c>
      <c r="AZ1295">
        <v>372</v>
      </c>
      <c r="BA1295" s="72" t="s">
        <v>93</v>
      </c>
      <c r="BB1295" s="72" t="s">
        <v>194</v>
      </c>
      <c r="BD1295" s="72" t="s">
        <v>191</v>
      </c>
      <c r="BE1295" s="73">
        <v>0.43</v>
      </c>
      <c r="BF1295" s="72" t="s">
        <v>191</v>
      </c>
      <c r="BG1295" s="72" t="s">
        <v>196</v>
      </c>
      <c r="BH1295" s="72" t="s">
        <v>176</v>
      </c>
      <c r="BI1295" s="81" t="str">
        <f t="shared" si="83"/>
        <v xml:space="preserve">Turbidity </v>
      </c>
      <c r="BJ1295" s="72" t="s">
        <v>191</v>
      </c>
      <c r="BN1295">
        <v>64</v>
      </c>
      <c r="BO1295">
        <v>24</v>
      </c>
      <c r="BP1295" s="72" t="s">
        <v>194</v>
      </c>
      <c r="BR1295" s="72" t="s">
        <v>194</v>
      </c>
      <c r="BT1295">
        <v>20</v>
      </c>
      <c r="BU1295">
        <v>4</v>
      </c>
      <c r="BV1295" s="72" t="s">
        <v>191</v>
      </c>
      <c r="BW1295" s="72" t="s">
        <v>197</v>
      </c>
      <c r="BX1295" t="s">
        <v>11885</v>
      </c>
    </row>
    <row r="1296" spans="1:76" x14ac:dyDescent="0.45">
      <c r="A1296" t="s">
        <v>11886</v>
      </c>
      <c r="B1296" t="s">
        <v>176</v>
      </c>
      <c r="C1296" t="s">
        <v>943</v>
      </c>
      <c r="D1296" t="s">
        <v>11887</v>
      </c>
      <c r="E1296" t="s">
        <v>11888</v>
      </c>
      <c r="F1296" t="s">
        <v>4102</v>
      </c>
      <c r="G1296">
        <v>9</v>
      </c>
      <c r="H1296" s="72" t="s">
        <v>11720</v>
      </c>
      <c r="I1296" s="72" t="s">
        <v>182</v>
      </c>
      <c r="J1296" s="72" t="s">
        <v>183</v>
      </c>
      <c r="K1296" s="72" t="s">
        <v>10598</v>
      </c>
      <c r="L1296" s="72" t="s">
        <v>11846</v>
      </c>
      <c r="M1296" s="72" t="s">
        <v>11880</v>
      </c>
      <c r="N1296" s="72"/>
      <c r="O1296" s="72"/>
      <c r="P1296" s="72" t="s">
        <v>11889</v>
      </c>
      <c r="Q1296" s="72" t="s">
        <v>11890</v>
      </c>
      <c r="R1296" s="72" t="s">
        <v>3250</v>
      </c>
      <c r="S1296" s="72" t="s">
        <v>11891</v>
      </c>
      <c r="T1296" s="72" t="s">
        <v>11884</v>
      </c>
      <c r="U1296" s="72" t="s">
        <v>226</v>
      </c>
      <c r="V1296" s="72" t="s">
        <v>176</v>
      </c>
      <c r="W1296">
        <v>86</v>
      </c>
      <c r="X1296">
        <v>86</v>
      </c>
      <c r="Y1296">
        <v>0</v>
      </c>
      <c r="Z1296">
        <v>250</v>
      </c>
      <c r="AA1296">
        <v>250</v>
      </c>
      <c r="AB1296">
        <v>0</v>
      </c>
      <c r="AC1296" s="72" t="s">
        <v>191</v>
      </c>
      <c r="AD1296" s="72" t="s">
        <v>192</v>
      </c>
      <c r="AE1296" s="72" t="s">
        <v>176</v>
      </c>
      <c r="AF1296" s="81" t="str">
        <f t="shared" si="80"/>
        <v>Afridev Handpump</v>
      </c>
      <c r="AG1296" s="72" t="s">
        <v>193</v>
      </c>
      <c r="AH1296" s="72" t="s">
        <v>191</v>
      </c>
      <c r="AI1296" s="72" t="s">
        <v>16432</v>
      </c>
      <c r="AL1296" t="str">
        <f t="shared" si="81"/>
        <v>Protected</v>
      </c>
      <c r="AM1296">
        <v>2014</v>
      </c>
      <c r="AN1296" s="72" t="s">
        <v>191</v>
      </c>
      <c r="AQ1296" t="str">
        <f t="shared" si="82"/>
        <v xml:space="preserve">Poor </v>
      </c>
      <c r="AR1296" s="72" t="s">
        <v>191</v>
      </c>
      <c r="AS1296">
        <v>2</v>
      </c>
      <c r="AT1296">
        <v>5</v>
      </c>
      <c r="AU1296" s="72" t="s">
        <v>195</v>
      </c>
      <c r="AV1296" s="72" t="s">
        <v>194</v>
      </c>
      <c r="AY1296" s="72" t="s">
        <v>191</v>
      </c>
      <c r="AZ1296">
        <v>160</v>
      </c>
      <c r="BA1296" s="72" t="s">
        <v>93</v>
      </c>
      <c r="BB1296" s="72" t="s">
        <v>194</v>
      </c>
      <c r="BD1296" s="72" t="s">
        <v>191</v>
      </c>
      <c r="BE1296" s="73">
        <v>0.27</v>
      </c>
      <c r="BF1296" s="72" t="s">
        <v>191</v>
      </c>
      <c r="BG1296" s="72" t="s">
        <v>196</v>
      </c>
      <c r="BH1296" s="72" t="s">
        <v>176</v>
      </c>
      <c r="BI1296" s="81" t="str">
        <f t="shared" si="83"/>
        <v xml:space="preserve">Turbidity </v>
      </c>
      <c r="BJ1296" s="72" t="s">
        <v>191</v>
      </c>
      <c r="BN1296">
        <v>240</v>
      </c>
      <c r="BO1296">
        <v>24</v>
      </c>
      <c r="BP1296" s="72" t="s">
        <v>194</v>
      </c>
      <c r="BR1296" s="72" t="s">
        <v>194</v>
      </c>
      <c r="BT1296">
        <v>20</v>
      </c>
      <c r="BU1296">
        <v>6</v>
      </c>
      <c r="BV1296" s="72" t="s">
        <v>194</v>
      </c>
      <c r="BW1296" s="72" t="s">
        <v>227</v>
      </c>
      <c r="BX1296" t="s">
        <v>11892</v>
      </c>
    </row>
    <row r="1297" spans="1:76" x14ac:dyDescent="0.45">
      <c r="A1297" t="s">
        <v>11893</v>
      </c>
      <c r="B1297" t="s">
        <v>176</v>
      </c>
      <c r="C1297" t="s">
        <v>663</v>
      </c>
      <c r="D1297" t="s">
        <v>11894</v>
      </c>
      <c r="E1297" t="s">
        <v>11895</v>
      </c>
      <c r="F1297" t="s">
        <v>11896</v>
      </c>
      <c r="G1297">
        <v>9</v>
      </c>
      <c r="H1297" s="72" t="s">
        <v>11720</v>
      </c>
      <c r="I1297" s="72" t="s">
        <v>182</v>
      </c>
      <c r="J1297" s="72" t="s">
        <v>183</v>
      </c>
      <c r="K1297" s="72" t="s">
        <v>10598</v>
      </c>
      <c r="L1297" s="72" t="s">
        <v>11846</v>
      </c>
      <c r="M1297" s="72" t="s">
        <v>11897</v>
      </c>
      <c r="N1297" s="72"/>
      <c r="O1297" s="72"/>
      <c r="P1297" s="72" t="s">
        <v>11898</v>
      </c>
      <c r="Q1297" s="72" t="s">
        <v>11899</v>
      </c>
      <c r="R1297" s="72" t="s">
        <v>5757</v>
      </c>
      <c r="S1297" s="72" t="s">
        <v>11900</v>
      </c>
      <c r="T1297" s="72" t="s">
        <v>11897</v>
      </c>
      <c r="U1297" s="72" t="s">
        <v>251</v>
      </c>
      <c r="V1297" s="72" t="s">
        <v>176</v>
      </c>
      <c r="W1297">
        <v>30</v>
      </c>
      <c r="X1297">
        <v>30</v>
      </c>
      <c r="Y1297">
        <v>0</v>
      </c>
      <c r="Z1297">
        <v>150</v>
      </c>
      <c r="AA1297">
        <v>150</v>
      </c>
      <c r="AB1297">
        <v>0</v>
      </c>
      <c r="AC1297" s="72" t="s">
        <v>191</v>
      </c>
      <c r="AD1297" s="72" t="s">
        <v>192</v>
      </c>
      <c r="AE1297" s="72" t="s">
        <v>176</v>
      </c>
      <c r="AF1297" s="81" t="str">
        <f t="shared" si="80"/>
        <v>Afridev Handpump</v>
      </c>
      <c r="AG1297" s="72" t="s">
        <v>193</v>
      </c>
      <c r="AH1297" s="72" t="s">
        <v>191</v>
      </c>
      <c r="AI1297" s="72" t="s">
        <v>16432</v>
      </c>
      <c r="AL1297" t="str">
        <f t="shared" si="81"/>
        <v>Protected</v>
      </c>
      <c r="AM1297">
        <v>2005</v>
      </c>
      <c r="AN1297" s="72" t="s">
        <v>191</v>
      </c>
      <c r="AQ1297" t="str">
        <f t="shared" si="82"/>
        <v xml:space="preserve">Normal </v>
      </c>
      <c r="AR1297" s="72" t="s">
        <v>194</v>
      </c>
      <c r="AU1297" s="72" t="s">
        <v>195</v>
      </c>
      <c r="AV1297" s="72" t="s">
        <v>194</v>
      </c>
      <c r="AY1297" s="72" t="s">
        <v>191</v>
      </c>
      <c r="AZ1297">
        <v>373</v>
      </c>
      <c r="BA1297" s="72" t="s">
        <v>93</v>
      </c>
      <c r="BB1297" s="72" t="s">
        <v>194</v>
      </c>
      <c r="BD1297" s="72" t="s">
        <v>191</v>
      </c>
      <c r="BE1297" s="73">
        <v>0.28000000000000003</v>
      </c>
      <c r="BF1297" s="72" t="s">
        <v>191</v>
      </c>
      <c r="BG1297" s="72" t="s">
        <v>196</v>
      </c>
      <c r="BH1297" s="72" t="s">
        <v>176</v>
      </c>
      <c r="BI1297" s="81" t="str">
        <f t="shared" si="83"/>
        <v xml:space="preserve">Turbidity </v>
      </c>
      <c r="BJ1297" s="72" t="s">
        <v>191</v>
      </c>
      <c r="BN1297">
        <v>58</v>
      </c>
      <c r="BO1297">
        <v>24</v>
      </c>
      <c r="BP1297" s="72" t="s">
        <v>194</v>
      </c>
      <c r="BR1297" s="72" t="s">
        <v>194</v>
      </c>
      <c r="BT1297">
        <v>20</v>
      </c>
      <c r="BU1297">
        <v>4</v>
      </c>
      <c r="BV1297" s="72" t="s">
        <v>191</v>
      </c>
      <c r="BW1297" s="72" t="s">
        <v>197</v>
      </c>
      <c r="BX1297" t="s">
        <v>11901</v>
      </c>
    </row>
    <row r="1298" spans="1:76" x14ac:dyDescent="0.45">
      <c r="A1298" t="s">
        <v>11902</v>
      </c>
      <c r="B1298" t="s">
        <v>176</v>
      </c>
      <c r="C1298" t="s">
        <v>297</v>
      </c>
      <c r="D1298" t="s">
        <v>11903</v>
      </c>
      <c r="E1298" t="s">
        <v>11904</v>
      </c>
      <c r="F1298" t="s">
        <v>10439</v>
      </c>
      <c r="G1298">
        <v>9</v>
      </c>
      <c r="H1298" s="72" t="s">
        <v>11720</v>
      </c>
      <c r="I1298" s="72" t="s">
        <v>182</v>
      </c>
      <c r="J1298" s="72" t="s">
        <v>183</v>
      </c>
      <c r="K1298" s="72" t="s">
        <v>10598</v>
      </c>
      <c r="L1298" s="72" t="s">
        <v>11823</v>
      </c>
      <c r="M1298" s="72" t="s">
        <v>11823</v>
      </c>
      <c r="N1298" s="72"/>
      <c r="O1298" s="72"/>
      <c r="P1298" s="72" t="s">
        <v>11905</v>
      </c>
      <c r="Q1298" s="72" t="s">
        <v>11906</v>
      </c>
      <c r="R1298" s="72" t="s">
        <v>4319</v>
      </c>
      <c r="S1298" s="72" t="s">
        <v>11907</v>
      </c>
      <c r="T1298" s="72" t="s">
        <v>11827</v>
      </c>
      <c r="U1298" s="72" t="s">
        <v>745</v>
      </c>
      <c r="V1298" s="72" t="s">
        <v>176</v>
      </c>
      <c r="W1298">
        <v>110</v>
      </c>
      <c r="X1298">
        <v>110</v>
      </c>
      <c r="Y1298">
        <v>0</v>
      </c>
      <c r="Z1298">
        <v>550</v>
      </c>
      <c r="AA1298">
        <v>0</v>
      </c>
      <c r="AB1298">
        <v>0</v>
      </c>
      <c r="AC1298" s="72" t="s">
        <v>191</v>
      </c>
      <c r="AD1298" s="72" t="s">
        <v>192</v>
      </c>
      <c r="AE1298" s="72" t="s">
        <v>176</v>
      </c>
      <c r="AF1298" s="81" t="str">
        <f t="shared" si="80"/>
        <v>Afridev Handpump</v>
      </c>
      <c r="AG1298" s="72" t="s">
        <v>193</v>
      </c>
      <c r="AH1298" s="72" t="s">
        <v>191</v>
      </c>
      <c r="AI1298" s="72" t="s">
        <v>16432</v>
      </c>
      <c r="AL1298" t="str">
        <f t="shared" si="81"/>
        <v>Protected</v>
      </c>
      <c r="AM1298">
        <v>2003</v>
      </c>
      <c r="AN1298" s="72" t="s">
        <v>191</v>
      </c>
      <c r="AQ1298" t="str">
        <f t="shared" si="82"/>
        <v xml:space="preserve">Normal </v>
      </c>
      <c r="AR1298" s="72" t="s">
        <v>191</v>
      </c>
      <c r="AS1298">
        <v>1</v>
      </c>
      <c r="AT1298">
        <v>2</v>
      </c>
      <c r="AU1298" s="72" t="s">
        <v>195</v>
      </c>
      <c r="AV1298" s="72" t="s">
        <v>194</v>
      </c>
      <c r="AY1298" s="72" t="s">
        <v>191</v>
      </c>
      <c r="AZ1298">
        <v>1154</v>
      </c>
      <c r="BA1298" s="72" t="s">
        <v>93</v>
      </c>
      <c r="BB1298" s="72" t="s">
        <v>194</v>
      </c>
      <c r="BD1298" s="72" t="s">
        <v>191</v>
      </c>
      <c r="BE1298" s="73">
        <v>0.85</v>
      </c>
      <c r="BF1298" s="72" t="s">
        <v>194</v>
      </c>
      <c r="BG1298" s="80" t="s">
        <v>196</v>
      </c>
      <c r="BI1298" s="81" t="str">
        <f t="shared" si="83"/>
        <v xml:space="preserve">Turbidity </v>
      </c>
      <c r="BN1298">
        <v>50</v>
      </c>
      <c r="BO1298">
        <v>24</v>
      </c>
      <c r="BP1298" s="72" t="s">
        <v>194</v>
      </c>
      <c r="BR1298" s="72" t="s">
        <v>194</v>
      </c>
      <c r="BT1298">
        <v>25</v>
      </c>
      <c r="BU1298">
        <v>4</v>
      </c>
      <c r="BV1298" s="72" t="s">
        <v>191</v>
      </c>
      <c r="BW1298" s="72" t="s">
        <v>197</v>
      </c>
      <c r="BX1298" t="s">
        <v>11908</v>
      </c>
    </row>
    <row r="1299" spans="1:76" x14ac:dyDescent="0.45">
      <c r="A1299" t="s">
        <v>11909</v>
      </c>
      <c r="B1299" t="s">
        <v>176</v>
      </c>
      <c r="C1299" t="s">
        <v>943</v>
      </c>
      <c r="D1299" t="s">
        <v>11910</v>
      </c>
      <c r="E1299" t="s">
        <v>11911</v>
      </c>
      <c r="F1299" t="s">
        <v>3853</v>
      </c>
      <c r="G1299">
        <v>9</v>
      </c>
      <c r="H1299" s="72" t="s">
        <v>11720</v>
      </c>
      <c r="I1299" s="72" t="s">
        <v>182</v>
      </c>
      <c r="J1299" s="72" t="s">
        <v>183</v>
      </c>
      <c r="K1299" s="72" t="s">
        <v>10598</v>
      </c>
      <c r="L1299" s="72" t="s">
        <v>11846</v>
      </c>
      <c r="M1299" s="72" t="s">
        <v>3456</v>
      </c>
      <c r="N1299" s="72"/>
      <c r="O1299" s="72"/>
      <c r="P1299" s="72" t="s">
        <v>11912</v>
      </c>
      <c r="Q1299" s="72" t="s">
        <v>11913</v>
      </c>
      <c r="R1299" s="72" t="s">
        <v>11914</v>
      </c>
      <c r="S1299" s="72" t="s">
        <v>11915</v>
      </c>
      <c r="T1299" s="72" t="s">
        <v>11916</v>
      </c>
      <c r="U1299" s="72" t="s">
        <v>226</v>
      </c>
      <c r="V1299" s="72" t="s">
        <v>176</v>
      </c>
      <c r="W1299">
        <v>50</v>
      </c>
      <c r="X1299">
        <v>50</v>
      </c>
      <c r="Y1299">
        <v>0</v>
      </c>
      <c r="Z1299">
        <v>125</v>
      </c>
      <c r="AA1299">
        <v>125</v>
      </c>
      <c r="AB1299">
        <v>0</v>
      </c>
      <c r="AC1299" s="72" t="s">
        <v>191</v>
      </c>
      <c r="AD1299" s="72" t="s">
        <v>192</v>
      </c>
      <c r="AE1299" s="72" t="s">
        <v>176</v>
      </c>
      <c r="AF1299" s="81" t="str">
        <f t="shared" si="80"/>
        <v>Afridev Handpump</v>
      </c>
      <c r="AG1299" s="72" t="s">
        <v>193</v>
      </c>
      <c r="AH1299" s="72" t="s">
        <v>191</v>
      </c>
      <c r="AI1299" s="72" t="s">
        <v>16432</v>
      </c>
      <c r="AL1299" t="str">
        <f t="shared" si="81"/>
        <v>Protected</v>
      </c>
      <c r="AM1299">
        <v>2014</v>
      </c>
      <c r="AN1299" s="72" t="s">
        <v>191</v>
      </c>
      <c r="AQ1299" t="str">
        <f t="shared" si="82"/>
        <v xml:space="preserve">Normal </v>
      </c>
      <c r="AR1299" s="72" t="s">
        <v>194</v>
      </c>
      <c r="AU1299" s="72" t="s">
        <v>195</v>
      </c>
      <c r="AV1299" s="72" t="s">
        <v>194</v>
      </c>
      <c r="AY1299" s="72" t="s">
        <v>191</v>
      </c>
      <c r="AZ1299">
        <v>161</v>
      </c>
      <c r="BA1299" s="72" t="s">
        <v>93</v>
      </c>
      <c r="BB1299" s="72" t="s">
        <v>194</v>
      </c>
      <c r="BD1299" s="72" t="s">
        <v>191</v>
      </c>
      <c r="BE1299" s="73">
        <v>0.09</v>
      </c>
      <c r="BF1299" s="72" t="s">
        <v>191</v>
      </c>
      <c r="BG1299" s="72" t="s">
        <v>196</v>
      </c>
      <c r="BH1299" s="72" t="s">
        <v>176</v>
      </c>
      <c r="BI1299" s="81" t="str">
        <f t="shared" si="83"/>
        <v xml:space="preserve">Turbidity </v>
      </c>
      <c r="BJ1299" s="72" t="s">
        <v>191</v>
      </c>
      <c r="BN1299">
        <v>80</v>
      </c>
      <c r="BO1299">
        <v>24</v>
      </c>
      <c r="BP1299" s="72" t="s">
        <v>194</v>
      </c>
      <c r="BR1299" s="72" t="s">
        <v>194</v>
      </c>
      <c r="BT1299">
        <v>20</v>
      </c>
      <c r="BU1299">
        <v>6</v>
      </c>
      <c r="BV1299" s="72" t="s">
        <v>191</v>
      </c>
      <c r="BW1299" s="72" t="s">
        <v>197</v>
      </c>
      <c r="BX1299" t="s">
        <v>11917</v>
      </c>
    </row>
    <row r="1300" spans="1:76" x14ac:dyDescent="0.45">
      <c r="A1300" t="s">
        <v>11918</v>
      </c>
      <c r="B1300" t="s">
        <v>176</v>
      </c>
      <c r="C1300" t="s">
        <v>284</v>
      </c>
      <c r="D1300" t="s">
        <v>11919</v>
      </c>
      <c r="E1300" t="s">
        <v>11920</v>
      </c>
      <c r="F1300" t="s">
        <v>3610</v>
      </c>
      <c r="G1300">
        <v>9</v>
      </c>
      <c r="H1300" s="72" t="s">
        <v>10833</v>
      </c>
      <c r="I1300" s="72" t="s">
        <v>182</v>
      </c>
      <c r="J1300" s="72" t="s">
        <v>183</v>
      </c>
      <c r="K1300" s="72" t="s">
        <v>4732</v>
      </c>
      <c r="L1300" s="72" t="s">
        <v>10769</v>
      </c>
      <c r="M1300" s="72" t="s">
        <v>11921</v>
      </c>
      <c r="N1300" s="72"/>
      <c r="O1300" s="72"/>
      <c r="P1300" s="72" t="s">
        <v>11922</v>
      </c>
      <c r="Q1300" s="72" t="s">
        <v>11923</v>
      </c>
      <c r="R1300" s="72" t="s">
        <v>11924</v>
      </c>
      <c r="S1300" s="72" t="s">
        <v>11925</v>
      </c>
      <c r="T1300" s="72" t="s">
        <v>11926</v>
      </c>
      <c r="U1300" s="72" t="s">
        <v>251</v>
      </c>
      <c r="V1300" s="72" t="s">
        <v>176</v>
      </c>
      <c r="W1300">
        <v>187</v>
      </c>
      <c r="X1300">
        <v>187</v>
      </c>
      <c r="Y1300">
        <v>0</v>
      </c>
      <c r="Z1300">
        <v>935</v>
      </c>
      <c r="AA1300">
        <v>935</v>
      </c>
      <c r="AB1300">
        <v>0</v>
      </c>
      <c r="AC1300" s="72" t="s">
        <v>191</v>
      </c>
      <c r="AD1300" s="72" t="s">
        <v>192</v>
      </c>
      <c r="AE1300" s="72" t="s">
        <v>176</v>
      </c>
      <c r="AF1300" s="81" t="str">
        <f t="shared" si="80"/>
        <v>Afridev Handpump</v>
      </c>
      <c r="AG1300" s="72" t="s">
        <v>193</v>
      </c>
      <c r="AH1300" s="72" t="s">
        <v>191</v>
      </c>
      <c r="AI1300" s="72" t="s">
        <v>16432</v>
      </c>
      <c r="AL1300" t="str">
        <f t="shared" si="81"/>
        <v>Protected</v>
      </c>
      <c r="AM1300">
        <v>1996</v>
      </c>
      <c r="AN1300" s="72" t="s">
        <v>191</v>
      </c>
      <c r="AQ1300" t="str">
        <f t="shared" si="82"/>
        <v xml:space="preserve">Normal </v>
      </c>
      <c r="AR1300" s="72" t="s">
        <v>191</v>
      </c>
      <c r="AS1300">
        <v>3</v>
      </c>
      <c r="AT1300">
        <v>1</v>
      </c>
      <c r="AU1300" s="72" t="s">
        <v>195</v>
      </c>
      <c r="AV1300" s="72" t="s">
        <v>194</v>
      </c>
      <c r="AY1300" s="72" t="s">
        <v>191</v>
      </c>
      <c r="AZ1300">
        <v>1951</v>
      </c>
      <c r="BA1300" s="72" t="s">
        <v>93</v>
      </c>
      <c r="BB1300" s="72" t="s">
        <v>194</v>
      </c>
      <c r="BD1300" s="72" t="s">
        <v>191</v>
      </c>
      <c r="BE1300" s="73">
        <v>0.17</v>
      </c>
      <c r="BF1300" s="72" t="s">
        <v>194</v>
      </c>
      <c r="BG1300" s="80" t="s">
        <v>196</v>
      </c>
      <c r="BI1300" s="81" t="str">
        <f t="shared" si="83"/>
        <v xml:space="preserve">Turbidity </v>
      </c>
      <c r="BN1300">
        <v>50</v>
      </c>
      <c r="BO1300">
        <v>24</v>
      </c>
      <c r="BP1300" s="72" t="s">
        <v>194</v>
      </c>
      <c r="BR1300" s="72" t="s">
        <v>194</v>
      </c>
      <c r="BT1300">
        <v>40</v>
      </c>
      <c r="BU1300">
        <v>5</v>
      </c>
      <c r="BV1300" s="72" t="s">
        <v>191</v>
      </c>
      <c r="BW1300" s="72" t="s">
        <v>197</v>
      </c>
      <c r="BX1300" t="s">
        <v>11927</v>
      </c>
    </row>
    <row r="1301" spans="1:76" x14ac:dyDescent="0.45">
      <c r="A1301" t="s">
        <v>11928</v>
      </c>
      <c r="B1301" t="s">
        <v>176</v>
      </c>
      <c r="C1301" t="s">
        <v>284</v>
      </c>
      <c r="D1301" t="s">
        <v>11929</v>
      </c>
      <c r="E1301" t="s">
        <v>11930</v>
      </c>
      <c r="F1301" t="s">
        <v>8901</v>
      </c>
      <c r="G1301">
        <v>9</v>
      </c>
      <c r="H1301" s="72" t="s">
        <v>10543</v>
      </c>
      <c r="I1301" s="72" t="s">
        <v>182</v>
      </c>
      <c r="J1301" s="72" t="s">
        <v>183</v>
      </c>
      <c r="K1301" s="72" t="s">
        <v>4732</v>
      </c>
      <c r="L1301" s="72" t="s">
        <v>10769</v>
      </c>
      <c r="M1301" s="72" t="s">
        <v>11071</v>
      </c>
      <c r="N1301" s="72"/>
      <c r="O1301" s="72"/>
      <c r="P1301" s="72" t="s">
        <v>11931</v>
      </c>
      <c r="Q1301" s="72" t="s">
        <v>11932</v>
      </c>
      <c r="R1301" s="72" t="s">
        <v>2305</v>
      </c>
      <c r="S1301" s="72" t="s">
        <v>11933</v>
      </c>
      <c r="T1301" s="72" t="s">
        <v>11934</v>
      </c>
      <c r="U1301" s="72" t="s">
        <v>251</v>
      </c>
      <c r="V1301" s="72" t="s">
        <v>176</v>
      </c>
      <c r="W1301">
        <v>100</v>
      </c>
      <c r="X1301">
        <v>100</v>
      </c>
      <c r="Y1301">
        <v>0</v>
      </c>
      <c r="Z1301">
        <v>250</v>
      </c>
      <c r="AA1301">
        <v>500</v>
      </c>
      <c r="AB1301">
        <v>0</v>
      </c>
      <c r="AC1301" s="72" t="s">
        <v>191</v>
      </c>
      <c r="AD1301" s="72" t="s">
        <v>192</v>
      </c>
      <c r="AE1301" s="72" t="s">
        <v>176</v>
      </c>
      <c r="AF1301" s="81" t="str">
        <f t="shared" si="80"/>
        <v>Afridev Handpump</v>
      </c>
      <c r="AG1301" s="72" t="s">
        <v>193</v>
      </c>
      <c r="AH1301" s="72" t="s">
        <v>191</v>
      </c>
      <c r="AI1301" s="72" t="s">
        <v>16432</v>
      </c>
      <c r="AL1301" t="str">
        <f t="shared" si="81"/>
        <v>Protected</v>
      </c>
      <c r="AM1301">
        <v>2018</v>
      </c>
      <c r="AN1301" s="72" t="s">
        <v>191</v>
      </c>
      <c r="AQ1301" t="str">
        <f t="shared" si="82"/>
        <v xml:space="preserve">Normal </v>
      </c>
      <c r="AR1301" s="72" t="s">
        <v>194</v>
      </c>
      <c r="AU1301" s="72" t="s">
        <v>195</v>
      </c>
      <c r="AV1301" s="72" t="s">
        <v>194</v>
      </c>
      <c r="AY1301" s="72" t="s">
        <v>191</v>
      </c>
      <c r="AZ1301">
        <v>1948</v>
      </c>
      <c r="BA1301" s="72" t="s">
        <v>93</v>
      </c>
      <c r="BB1301" s="72" t="s">
        <v>194</v>
      </c>
      <c r="BD1301" s="72" t="s">
        <v>191</v>
      </c>
      <c r="BE1301" s="73">
        <v>0.6</v>
      </c>
      <c r="BF1301" s="72" t="s">
        <v>194</v>
      </c>
      <c r="BG1301" s="80" t="s">
        <v>196</v>
      </c>
      <c r="BI1301" s="81" t="str">
        <f t="shared" si="83"/>
        <v xml:space="preserve">Turbidity </v>
      </c>
      <c r="BN1301">
        <v>40</v>
      </c>
      <c r="BO1301">
        <v>24</v>
      </c>
      <c r="BP1301" s="72" t="s">
        <v>194</v>
      </c>
      <c r="BR1301" s="72" t="s">
        <v>194</v>
      </c>
      <c r="BT1301">
        <v>40</v>
      </c>
      <c r="BU1301">
        <v>4</v>
      </c>
      <c r="BV1301" s="72" t="s">
        <v>191</v>
      </c>
      <c r="BW1301" s="72" t="s">
        <v>197</v>
      </c>
      <c r="BX1301" t="s">
        <v>11935</v>
      </c>
    </row>
    <row r="1302" spans="1:76" x14ac:dyDescent="0.45">
      <c r="A1302" t="s">
        <v>11936</v>
      </c>
      <c r="B1302" t="s">
        <v>176</v>
      </c>
      <c r="C1302" t="s">
        <v>284</v>
      </c>
      <c r="D1302" t="s">
        <v>11937</v>
      </c>
      <c r="E1302" t="s">
        <v>11938</v>
      </c>
      <c r="F1302" t="s">
        <v>11939</v>
      </c>
      <c r="G1302">
        <v>9</v>
      </c>
      <c r="H1302" s="72" t="s">
        <v>10833</v>
      </c>
      <c r="I1302" s="72" t="s">
        <v>182</v>
      </c>
      <c r="J1302" s="72" t="s">
        <v>183</v>
      </c>
      <c r="K1302" s="72" t="s">
        <v>4732</v>
      </c>
      <c r="L1302" s="72" t="s">
        <v>10769</v>
      </c>
      <c r="M1302" s="72" t="s">
        <v>10769</v>
      </c>
      <c r="N1302" s="72"/>
      <c r="O1302" s="72"/>
      <c r="P1302" s="72" t="s">
        <v>11940</v>
      </c>
      <c r="Q1302" s="72" t="s">
        <v>11941</v>
      </c>
      <c r="R1302" s="72" t="s">
        <v>1124</v>
      </c>
      <c r="S1302" s="72" t="s">
        <v>11942</v>
      </c>
      <c r="T1302" s="72" t="s">
        <v>10769</v>
      </c>
      <c r="U1302" s="72" t="s">
        <v>251</v>
      </c>
      <c r="V1302" s="72" t="s">
        <v>176</v>
      </c>
      <c r="W1302">
        <v>300</v>
      </c>
      <c r="X1302">
        <v>240</v>
      </c>
      <c r="Y1302">
        <v>60</v>
      </c>
      <c r="Z1302">
        <v>1200</v>
      </c>
      <c r="AA1302">
        <v>1200</v>
      </c>
      <c r="AB1302">
        <v>300</v>
      </c>
      <c r="AC1302" s="72" t="s">
        <v>191</v>
      </c>
      <c r="AD1302" s="72" t="s">
        <v>192</v>
      </c>
      <c r="AE1302" s="72" t="s">
        <v>176</v>
      </c>
      <c r="AF1302" s="81" t="str">
        <f t="shared" si="80"/>
        <v>Afridev Handpump</v>
      </c>
      <c r="AG1302" s="72" t="s">
        <v>193</v>
      </c>
      <c r="AH1302" s="72" t="s">
        <v>191</v>
      </c>
      <c r="AI1302" s="72" t="s">
        <v>16432</v>
      </c>
      <c r="AL1302" t="str">
        <f t="shared" si="81"/>
        <v>Protected</v>
      </c>
      <c r="AM1302">
        <v>2000</v>
      </c>
      <c r="AN1302" s="72" t="s">
        <v>191</v>
      </c>
      <c r="AQ1302" t="str">
        <f t="shared" si="82"/>
        <v xml:space="preserve">Poor </v>
      </c>
      <c r="AR1302" s="72" t="s">
        <v>191</v>
      </c>
      <c r="AS1302">
        <v>8</v>
      </c>
      <c r="AT1302">
        <v>21</v>
      </c>
      <c r="AU1302" s="72" t="s">
        <v>195</v>
      </c>
      <c r="AV1302" s="72" t="s">
        <v>194</v>
      </c>
      <c r="AY1302" s="72" t="s">
        <v>191</v>
      </c>
      <c r="AZ1302">
        <v>1950</v>
      </c>
      <c r="BA1302" s="72" t="s">
        <v>93</v>
      </c>
      <c r="BB1302" s="72" t="s">
        <v>194</v>
      </c>
      <c r="BD1302" s="72" t="s">
        <v>191</v>
      </c>
      <c r="BE1302" s="73">
        <v>0.33</v>
      </c>
      <c r="BF1302" s="72" t="s">
        <v>194</v>
      </c>
      <c r="BG1302" s="80" t="s">
        <v>196</v>
      </c>
      <c r="BI1302" s="81" t="str">
        <f t="shared" si="83"/>
        <v xml:space="preserve">Turbidity </v>
      </c>
      <c r="BN1302">
        <v>70</v>
      </c>
      <c r="BO1302">
        <v>24</v>
      </c>
      <c r="BP1302" s="72" t="s">
        <v>194</v>
      </c>
      <c r="BR1302" s="72" t="s">
        <v>194</v>
      </c>
      <c r="BT1302">
        <v>40</v>
      </c>
      <c r="BU1302">
        <v>4</v>
      </c>
      <c r="BV1302" s="72" t="s">
        <v>191</v>
      </c>
      <c r="BW1302" s="72" t="s">
        <v>227</v>
      </c>
      <c r="BX1302" t="s">
        <v>11943</v>
      </c>
    </row>
    <row r="1303" spans="1:76" x14ac:dyDescent="0.45">
      <c r="A1303" t="s">
        <v>11944</v>
      </c>
      <c r="B1303" t="s">
        <v>176</v>
      </c>
      <c r="C1303" t="s">
        <v>284</v>
      </c>
      <c r="D1303" t="s">
        <v>11945</v>
      </c>
      <c r="E1303" t="s">
        <v>11946</v>
      </c>
      <c r="F1303" t="s">
        <v>9031</v>
      </c>
      <c r="G1303">
        <v>9</v>
      </c>
      <c r="H1303" s="72" t="s">
        <v>10543</v>
      </c>
      <c r="I1303" s="72" t="s">
        <v>182</v>
      </c>
      <c r="J1303" s="72" t="s">
        <v>183</v>
      </c>
      <c r="K1303" s="72" t="s">
        <v>4732</v>
      </c>
      <c r="L1303" s="72" t="s">
        <v>10769</v>
      </c>
      <c r="M1303" s="72" t="s">
        <v>11071</v>
      </c>
      <c r="N1303" s="72"/>
      <c r="O1303" s="72"/>
      <c r="P1303" s="72" t="s">
        <v>11947</v>
      </c>
      <c r="Q1303" s="72" t="s">
        <v>11948</v>
      </c>
      <c r="R1303" s="72" t="s">
        <v>1375</v>
      </c>
      <c r="S1303" s="72" t="s">
        <v>11949</v>
      </c>
      <c r="T1303" s="72" t="s">
        <v>11950</v>
      </c>
      <c r="U1303" s="72" t="s">
        <v>251</v>
      </c>
      <c r="V1303" s="72" t="s">
        <v>176</v>
      </c>
      <c r="W1303">
        <v>100</v>
      </c>
      <c r="X1303">
        <v>100</v>
      </c>
      <c r="Y1303">
        <v>0</v>
      </c>
      <c r="Z1303">
        <v>250</v>
      </c>
      <c r="AA1303">
        <v>500</v>
      </c>
      <c r="AB1303">
        <v>0</v>
      </c>
      <c r="AC1303" s="72" t="s">
        <v>191</v>
      </c>
      <c r="AD1303" s="72" t="s">
        <v>192</v>
      </c>
      <c r="AE1303" s="72" t="s">
        <v>176</v>
      </c>
      <c r="AF1303" s="81" t="str">
        <f t="shared" si="80"/>
        <v>Afridev Handpump</v>
      </c>
      <c r="AG1303" s="72" t="s">
        <v>193</v>
      </c>
      <c r="AH1303" s="72" t="s">
        <v>191</v>
      </c>
      <c r="AI1303" s="72" t="s">
        <v>16432</v>
      </c>
      <c r="AL1303" t="str">
        <f t="shared" si="81"/>
        <v>Protected</v>
      </c>
      <c r="AM1303">
        <v>2019</v>
      </c>
      <c r="AN1303" s="72" t="s">
        <v>191</v>
      </c>
      <c r="AQ1303" t="str">
        <f t="shared" si="82"/>
        <v xml:space="preserve">Normal </v>
      </c>
      <c r="AR1303" s="72" t="s">
        <v>194</v>
      </c>
      <c r="AU1303" s="72" t="s">
        <v>195</v>
      </c>
      <c r="AV1303" s="72" t="s">
        <v>194</v>
      </c>
      <c r="AY1303" s="72" t="s">
        <v>191</v>
      </c>
      <c r="AZ1303">
        <v>1949</v>
      </c>
      <c r="BA1303" s="72" t="s">
        <v>93</v>
      </c>
      <c r="BB1303" s="72" t="s">
        <v>194</v>
      </c>
      <c r="BD1303" s="72" t="s">
        <v>191</v>
      </c>
      <c r="BE1303" s="73">
        <v>0.16</v>
      </c>
      <c r="BF1303" s="72" t="s">
        <v>194</v>
      </c>
      <c r="BG1303" s="80" t="s">
        <v>196</v>
      </c>
      <c r="BI1303" s="81" t="str">
        <f t="shared" si="83"/>
        <v xml:space="preserve">Turbidity </v>
      </c>
      <c r="BN1303">
        <v>60</v>
      </c>
      <c r="BO1303">
        <v>24</v>
      </c>
      <c r="BP1303" s="72" t="s">
        <v>194</v>
      </c>
      <c r="BR1303" s="72" t="s">
        <v>194</v>
      </c>
      <c r="BT1303">
        <v>40</v>
      </c>
      <c r="BU1303">
        <v>5</v>
      </c>
      <c r="BV1303" s="72" t="s">
        <v>191</v>
      </c>
      <c r="BW1303" s="72" t="s">
        <v>197</v>
      </c>
      <c r="BX1303" t="s">
        <v>11951</v>
      </c>
    </row>
    <row r="1304" spans="1:76" x14ac:dyDescent="0.45">
      <c r="A1304" t="s">
        <v>11952</v>
      </c>
      <c r="B1304" t="s">
        <v>176</v>
      </c>
      <c r="C1304" t="s">
        <v>297</v>
      </c>
      <c r="D1304" t="s">
        <v>11953</v>
      </c>
      <c r="E1304" t="s">
        <v>11954</v>
      </c>
      <c r="F1304" t="s">
        <v>11955</v>
      </c>
      <c r="G1304">
        <v>9</v>
      </c>
      <c r="H1304" s="72" t="s">
        <v>11720</v>
      </c>
      <c r="I1304" s="72" t="s">
        <v>182</v>
      </c>
      <c r="J1304" s="72" t="s">
        <v>183</v>
      </c>
      <c r="K1304" s="72" t="s">
        <v>10598</v>
      </c>
      <c r="L1304" s="72" t="s">
        <v>11823</v>
      </c>
      <c r="M1304" s="72" t="s">
        <v>11823</v>
      </c>
      <c r="N1304" s="72"/>
      <c r="O1304" s="72"/>
      <c r="P1304" s="72" t="s">
        <v>11956</v>
      </c>
      <c r="Q1304" s="72" t="s">
        <v>11957</v>
      </c>
      <c r="R1304" s="72" t="s">
        <v>1023</v>
      </c>
      <c r="S1304" s="72" t="s">
        <v>11958</v>
      </c>
      <c r="T1304" s="72" t="s">
        <v>11959</v>
      </c>
      <c r="U1304" s="72" t="s">
        <v>226</v>
      </c>
      <c r="V1304" s="72" t="s">
        <v>176</v>
      </c>
      <c r="W1304">
        <v>97</v>
      </c>
      <c r="X1304">
        <v>97</v>
      </c>
      <c r="Y1304">
        <v>0</v>
      </c>
      <c r="Z1304">
        <v>475</v>
      </c>
      <c r="AA1304">
        <v>475</v>
      </c>
      <c r="AB1304">
        <v>0</v>
      </c>
      <c r="AC1304" s="72" t="s">
        <v>191</v>
      </c>
      <c r="AD1304" s="72" t="s">
        <v>192</v>
      </c>
      <c r="AE1304" s="72" t="s">
        <v>176</v>
      </c>
      <c r="AF1304" s="81" t="str">
        <f t="shared" si="80"/>
        <v>Afridev Handpump</v>
      </c>
      <c r="AG1304" s="72" t="s">
        <v>193</v>
      </c>
      <c r="AH1304" s="72" t="s">
        <v>191</v>
      </c>
      <c r="AI1304" s="72" t="s">
        <v>16432</v>
      </c>
      <c r="AL1304" t="str">
        <f t="shared" si="81"/>
        <v>Protected</v>
      </c>
      <c r="AM1304">
        <v>2016</v>
      </c>
      <c r="AN1304" s="72" t="s">
        <v>191</v>
      </c>
      <c r="AQ1304" t="str">
        <f t="shared" si="82"/>
        <v xml:space="preserve">Poor </v>
      </c>
      <c r="AR1304" s="72" t="s">
        <v>191</v>
      </c>
      <c r="AS1304">
        <v>2</v>
      </c>
      <c r="AT1304">
        <v>3</v>
      </c>
      <c r="AU1304" s="72" t="s">
        <v>195</v>
      </c>
      <c r="AV1304" s="72" t="s">
        <v>194</v>
      </c>
      <c r="AY1304" s="72" t="s">
        <v>191</v>
      </c>
      <c r="AZ1304">
        <v>1155</v>
      </c>
      <c r="BA1304" s="72" t="s">
        <v>93</v>
      </c>
      <c r="BB1304" s="72" t="s">
        <v>194</v>
      </c>
      <c r="BD1304" s="72" t="s">
        <v>191</v>
      </c>
      <c r="BE1304" s="73">
        <v>0.89</v>
      </c>
      <c r="BF1304" s="72" t="s">
        <v>194</v>
      </c>
      <c r="BG1304" s="80" t="s">
        <v>196</v>
      </c>
      <c r="BI1304" s="81" t="str">
        <f t="shared" si="83"/>
        <v xml:space="preserve">Turbidity </v>
      </c>
      <c r="BN1304">
        <v>55</v>
      </c>
      <c r="BO1304">
        <v>24</v>
      </c>
      <c r="BP1304" s="72" t="s">
        <v>194</v>
      </c>
      <c r="BR1304" s="72" t="s">
        <v>194</v>
      </c>
      <c r="BT1304">
        <v>25</v>
      </c>
      <c r="BU1304">
        <v>97</v>
      </c>
      <c r="BV1304" s="72" t="s">
        <v>191</v>
      </c>
      <c r="BW1304" s="72" t="s">
        <v>227</v>
      </c>
      <c r="BX1304" t="s">
        <v>11960</v>
      </c>
    </row>
    <row r="1305" spans="1:76" x14ac:dyDescent="0.45">
      <c r="A1305" t="s">
        <v>11961</v>
      </c>
      <c r="B1305" t="s">
        <v>176</v>
      </c>
      <c r="C1305" t="s">
        <v>943</v>
      </c>
      <c r="D1305" t="s">
        <v>11962</v>
      </c>
      <c r="E1305" t="s">
        <v>11963</v>
      </c>
      <c r="F1305" t="s">
        <v>1726</v>
      </c>
      <c r="G1305">
        <v>9</v>
      </c>
      <c r="H1305" s="72" t="s">
        <v>11720</v>
      </c>
      <c r="I1305" s="72" t="s">
        <v>182</v>
      </c>
      <c r="J1305" s="72" t="s">
        <v>183</v>
      </c>
      <c r="K1305" s="72" t="s">
        <v>10598</v>
      </c>
      <c r="L1305" s="72" t="s">
        <v>11846</v>
      </c>
      <c r="M1305" s="72" t="s">
        <v>3456</v>
      </c>
      <c r="N1305" s="72"/>
      <c r="O1305" s="72"/>
      <c r="P1305" s="72" t="s">
        <v>11964</v>
      </c>
      <c r="Q1305" s="72" t="s">
        <v>11965</v>
      </c>
      <c r="R1305" s="72" t="s">
        <v>10574</v>
      </c>
      <c r="S1305" s="72" t="s">
        <v>11966</v>
      </c>
      <c r="T1305" s="72" t="s">
        <v>3456</v>
      </c>
      <c r="U1305" s="72" t="s">
        <v>226</v>
      </c>
      <c r="V1305" s="72" t="s">
        <v>176</v>
      </c>
      <c r="W1305">
        <v>50</v>
      </c>
      <c r="X1305">
        <v>50</v>
      </c>
      <c r="Y1305">
        <v>0</v>
      </c>
      <c r="Z1305">
        <v>125</v>
      </c>
      <c r="AA1305">
        <v>125</v>
      </c>
      <c r="AB1305">
        <v>0</v>
      </c>
      <c r="AC1305" s="72" t="s">
        <v>191</v>
      </c>
      <c r="AD1305" s="72" t="s">
        <v>192</v>
      </c>
      <c r="AE1305" s="72" t="s">
        <v>176</v>
      </c>
      <c r="AF1305" s="81" t="str">
        <f t="shared" si="80"/>
        <v>Afridev Handpump</v>
      </c>
      <c r="AG1305" s="72" t="s">
        <v>193</v>
      </c>
      <c r="AH1305" s="72" t="s">
        <v>191</v>
      </c>
      <c r="AI1305" s="72" t="s">
        <v>16432</v>
      </c>
      <c r="AL1305" t="str">
        <f t="shared" si="81"/>
        <v>Protected</v>
      </c>
      <c r="AM1305">
        <v>2018</v>
      </c>
      <c r="AN1305" s="72" t="s">
        <v>191</v>
      </c>
      <c r="AQ1305" t="str">
        <f t="shared" si="82"/>
        <v xml:space="preserve">Normal </v>
      </c>
      <c r="AR1305" s="72" t="s">
        <v>194</v>
      </c>
      <c r="AU1305" s="72" t="s">
        <v>195</v>
      </c>
      <c r="AV1305" s="72" t="s">
        <v>194</v>
      </c>
      <c r="AY1305" s="72" t="s">
        <v>191</v>
      </c>
      <c r="AZ1305">
        <v>162</v>
      </c>
      <c r="BA1305" s="72" t="s">
        <v>93</v>
      </c>
      <c r="BB1305" s="72" t="s">
        <v>194</v>
      </c>
      <c r="BD1305" s="72" t="s">
        <v>191</v>
      </c>
      <c r="BE1305" s="73">
        <v>0.11</v>
      </c>
      <c r="BF1305" s="72" t="s">
        <v>191</v>
      </c>
      <c r="BG1305" s="72" t="s">
        <v>196</v>
      </c>
      <c r="BH1305" s="72" t="s">
        <v>176</v>
      </c>
      <c r="BI1305" s="81" t="str">
        <f t="shared" si="83"/>
        <v xml:space="preserve">Turbidity </v>
      </c>
      <c r="BJ1305" s="72" t="s">
        <v>191</v>
      </c>
      <c r="BN1305">
        <v>70</v>
      </c>
      <c r="BO1305">
        <v>24</v>
      </c>
      <c r="BP1305" s="72" t="s">
        <v>194</v>
      </c>
      <c r="BR1305" s="72" t="s">
        <v>194</v>
      </c>
      <c r="BT1305">
        <v>20</v>
      </c>
      <c r="BU1305">
        <v>6</v>
      </c>
      <c r="BV1305" s="72" t="s">
        <v>191</v>
      </c>
      <c r="BW1305" s="72" t="s">
        <v>197</v>
      </c>
      <c r="BX1305" t="s">
        <v>11967</v>
      </c>
    </row>
    <row r="1306" spans="1:76" x14ac:dyDescent="0.45">
      <c r="A1306" t="s">
        <v>11968</v>
      </c>
      <c r="B1306" t="s">
        <v>176</v>
      </c>
      <c r="C1306" t="s">
        <v>943</v>
      </c>
      <c r="D1306" t="s">
        <v>11969</v>
      </c>
      <c r="E1306" t="s">
        <v>11970</v>
      </c>
      <c r="F1306" t="s">
        <v>3783</v>
      </c>
      <c r="G1306">
        <v>9</v>
      </c>
      <c r="H1306" s="72" t="s">
        <v>11720</v>
      </c>
      <c r="I1306" s="72" t="s">
        <v>182</v>
      </c>
      <c r="J1306" s="72" t="s">
        <v>183</v>
      </c>
      <c r="K1306" s="72" t="s">
        <v>10598</v>
      </c>
      <c r="L1306" s="72" t="s">
        <v>11846</v>
      </c>
      <c r="M1306" s="72" t="s">
        <v>11971</v>
      </c>
      <c r="N1306" s="72"/>
      <c r="O1306" s="72"/>
      <c r="P1306" s="72" t="s">
        <v>11972</v>
      </c>
      <c r="Q1306" s="72" t="s">
        <v>11973</v>
      </c>
      <c r="R1306" s="72" t="s">
        <v>10175</v>
      </c>
      <c r="S1306" s="72" t="s">
        <v>11974</v>
      </c>
      <c r="T1306" s="72" t="s">
        <v>11975</v>
      </c>
      <c r="U1306" s="72" t="s">
        <v>251</v>
      </c>
      <c r="V1306" s="72" t="s">
        <v>176</v>
      </c>
      <c r="W1306">
        <v>782</v>
      </c>
      <c r="X1306">
        <v>260</v>
      </c>
      <c r="Y1306">
        <v>522</v>
      </c>
      <c r="Z1306">
        <v>650</v>
      </c>
      <c r="AA1306">
        <v>1300</v>
      </c>
      <c r="AB1306">
        <v>2610</v>
      </c>
      <c r="AC1306" s="72" t="s">
        <v>191</v>
      </c>
      <c r="AD1306" s="72" t="s">
        <v>192</v>
      </c>
      <c r="AE1306" s="72" t="s">
        <v>176</v>
      </c>
      <c r="AF1306" s="81" t="str">
        <f t="shared" si="80"/>
        <v>Afridev Handpump</v>
      </c>
      <c r="AG1306" s="72" t="s">
        <v>193</v>
      </c>
      <c r="AH1306" s="72" t="s">
        <v>191</v>
      </c>
      <c r="AI1306" s="72" t="s">
        <v>16432</v>
      </c>
      <c r="AL1306" t="str">
        <f t="shared" si="81"/>
        <v>Protected</v>
      </c>
      <c r="AM1306">
        <v>2015</v>
      </c>
      <c r="AN1306" s="72" t="s">
        <v>191</v>
      </c>
      <c r="AQ1306" t="str">
        <f t="shared" si="82"/>
        <v xml:space="preserve">Normal </v>
      </c>
      <c r="AR1306" s="72" t="s">
        <v>194</v>
      </c>
      <c r="AU1306" s="72" t="s">
        <v>195</v>
      </c>
      <c r="AV1306" s="72" t="s">
        <v>194</v>
      </c>
      <c r="AY1306" s="72" t="s">
        <v>191</v>
      </c>
      <c r="AZ1306">
        <v>163</v>
      </c>
      <c r="BA1306" s="72" t="s">
        <v>93</v>
      </c>
      <c r="BB1306" s="72" t="s">
        <v>194</v>
      </c>
      <c r="BD1306" s="72" t="s">
        <v>191</v>
      </c>
      <c r="BE1306" s="73">
        <v>0.24</v>
      </c>
      <c r="BF1306" s="72" t="s">
        <v>191</v>
      </c>
      <c r="BG1306" s="72" t="s">
        <v>196</v>
      </c>
      <c r="BH1306" s="72" t="s">
        <v>176</v>
      </c>
      <c r="BI1306" s="81" t="str">
        <f t="shared" si="83"/>
        <v xml:space="preserve">Turbidity </v>
      </c>
      <c r="BJ1306" s="72" t="s">
        <v>191</v>
      </c>
      <c r="BN1306">
        <v>75</v>
      </c>
      <c r="BO1306">
        <v>24</v>
      </c>
      <c r="BP1306" s="72" t="s">
        <v>194</v>
      </c>
      <c r="BR1306" s="72" t="s">
        <v>194</v>
      </c>
      <c r="BT1306">
        <v>20</v>
      </c>
      <c r="BU1306">
        <v>6</v>
      </c>
      <c r="BV1306" s="72" t="s">
        <v>191</v>
      </c>
      <c r="BW1306" s="72" t="s">
        <v>197</v>
      </c>
      <c r="BX1306" t="s">
        <v>11976</v>
      </c>
    </row>
    <row r="1307" spans="1:76" x14ac:dyDescent="0.45">
      <c r="A1307" t="s">
        <v>11977</v>
      </c>
      <c r="B1307" t="s">
        <v>176</v>
      </c>
      <c r="C1307" t="s">
        <v>297</v>
      </c>
      <c r="D1307" t="s">
        <v>11978</v>
      </c>
      <c r="E1307" t="s">
        <v>11979</v>
      </c>
      <c r="F1307" t="s">
        <v>11980</v>
      </c>
      <c r="G1307">
        <v>9</v>
      </c>
      <c r="H1307" s="72" t="s">
        <v>8842</v>
      </c>
      <c r="I1307" s="72" t="s">
        <v>182</v>
      </c>
      <c r="J1307" s="72" t="s">
        <v>183</v>
      </c>
      <c r="K1307" s="72" t="s">
        <v>8280</v>
      </c>
      <c r="L1307" s="72" t="s">
        <v>4842</v>
      </c>
      <c r="M1307" s="72" t="s">
        <v>3123</v>
      </c>
      <c r="N1307" s="72"/>
      <c r="O1307" s="72"/>
      <c r="P1307" s="72" t="s">
        <v>11981</v>
      </c>
      <c r="Q1307" s="72" t="s">
        <v>11982</v>
      </c>
      <c r="R1307" s="72" t="s">
        <v>648</v>
      </c>
      <c r="S1307" s="72" t="s">
        <v>11983</v>
      </c>
      <c r="T1307" s="72" t="s">
        <v>11984</v>
      </c>
      <c r="U1307" s="72" t="s">
        <v>251</v>
      </c>
      <c r="V1307" s="72" t="s">
        <v>176</v>
      </c>
      <c r="W1307">
        <v>84</v>
      </c>
      <c r="X1307">
        <v>84</v>
      </c>
      <c r="Y1307">
        <v>0</v>
      </c>
      <c r="Z1307">
        <v>420</v>
      </c>
      <c r="AA1307">
        <v>420</v>
      </c>
      <c r="AB1307">
        <v>0</v>
      </c>
      <c r="AC1307" s="72" t="s">
        <v>191</v>
      </c>
      <c r="AD1307" s="72" t="s">
        <v>192</v>
      </c>
      <c r="AE1307" s="72" t="s">
        <v>176</v>
      </c>
      <c r="AF1307" s="81" t="str">
        <f t="shared" si="80"/>
        <v>Afridev Handpump</v>
      </c>
      <c r="AG1307" s="72" t="s">
        <v>193</v>
      </c>
      <c r="AH1307" s="72" t="s">
        <v>191</v>
      </c>
      <c r="AI1307" s="72" t="s">
        <v>16432</v>
      </c>
      <c r="AL1307" t="str">
        <f t="shared" si="81"/>
        <v>Protected</v>
      </c>
      <c r="AM1307">
        <v>2002</v>
      </c>
      <c r="AN1307" s="72" t="s">
        <v>191</v>
      </c>
      <c r="AQ1307" t="str">
        <f t="shared" si="82"/>
        <v xml:space="preserve">Normal </v>
      </c>
      <c r="AR1307" s="72" t="s">
        <v>191</v>
      </c>
      <c r="AS1307">
        <v>1</v>
      </c>
      <c r="AT1307">
        <v>4</v>
      </c>
      <c r="AU1307" s="72" t="s">
        <v>195</v>
      </c>
      <c r="AV1307" s="72" t="s">
        <v>194</v>
      </c>
      <c r="AY1307" s="72" t="s">
        <v>191</v>
      </c>
      <c r="AZ1307">
        <v>1053</v>
      </c>
      <c r="BA1307" s="72" t="s">
        <v>93</v>
      </c>
      <c r="BB1307" s="72" t="s">
        <v>194</v>
      </c>
      <c r="BD1307" s="72" t="s">
        <v>191</v>
      </c>
      <c r="BE1307" s="73">
        <v>0.43</v>
      </c>
      <c r="BF1307" s="72" t="s">
        <v>194</v>
      </c>
      <c r="BG1307" s="80" t="s">
        <v>196</v>
      </c>
      <c r="BI1307" s="81" t="str">
        <f t="shared" si="83"/>
        <v xml:space="preserve">Turbidity </v>
      </c>
      <c r="BN1307">
        <v>68</v>
      </c>
      <c r="BO1307">
        <v>24</v>
      </c>
      <c r="BP1307" s="72" t="s">
        <v>194</v>
      </c>
      <c r="BR1307" s="72" t="s">
        <v>194</v>
      </c>
      <c r="BT1307">
        <v>20</v>
      </c>
      <c r="BU1307">
        <v>10</v>
      </c>
      <c r="BV1307" s="72" t="s">
        <v>191</v>
      </c>
      <c r="BW1307" s="72" t="s">
        <v>197</v>
      </c>
      <c r="BX1307" t="s">
        <v>11985</v>
      </c>
    </row>
    <row r="1308" spans="1:76" x14ac:dyDescent="0.45">
      <c r="A1308" t="s">
        <v>11986</v>
      </c>
      <c r="B1308" t="s">
        <v>176</v>
      </c>
      <c r="C1308" t="s">
        <v>297</v>
      </c>
      <c r="D1308" t="s">
        <v>11987</v>
      </c>
      <c r="E1308" t="s">
        <v>11988</v>
      </c>
      <c r="F1308" t="s">
        <v>7083</v>
      </c>
      <c r="G1308">
        <v>9</v>
      </c>
      <c r="H1308" s="72" t="s">
        <v>8842</v>
      </c>
      <c r="I1308" s="72" t="s">
        <v>182</v>
      </c>
      <c r="J1308" s="72" t="s">
        <v>183</v>
      </c>
      <c r="K1308" s="72" t="s">
        <v>8280</v>
      </c>
      <c r="L1308" s="72" t="s">
        <v>4842</v>
      </c>
      <c r="M1308" s="72" t="s">
        <v>3123</v>
      </c>
      <c r="N1308" s="72"/>
      <c r="O1308" s="72"/>
      <c r="P1308" s="72" t="s">
        <v>11989</v>
      </c>
      <c r="Q1308" s="72" t="s">
        <v>11990</v>
      </c>
      <c r="R1308" s="72" t="s">
        <v>346</v>
      </c>
      <c r="S1308" s="72" t="s">
        <v>11991</v>
      </c>
      <c r="T1308" s="72" t="s">
        <v>11992</v>
      </c>
      <c r="U1308" s="72" t="s">
        <v>251</v>
      </c>
      <c r="V1308" s="72" t="s">
        <v>176</v>
      </c>
      <c r="W1308">
        <v>84</v>
      </c>
      <c r="X1308">
        <v>84</v>
      </c>
      <c r="Y1308">
        <v>0</v>
      </c>
      <c r="Z1308">
        <v>420</v>
      </c>
      <c r="AA1308">
        <v>420</v>
      </c>
      <c r="AB1308">
        <v>0</v>
      </c>
      <c r="AC1308" s="72" t="s">
        <v>191</v>
      </c>
      <c r="AD1308" s="72" t="s">
        <v>192</v>
      </c>
      <c r="AE1308" s="72" t="s">
        <v>176</v>
      </c>
      <c r="AF1308" s="81" t="str">
        <f t="shared" si="80"/>
        <v>Afridev Handpump</v>
      </c>
      <c r="AG1308" s="72" t="s">
        <v>193</v>
      </c>
      <c r="AH1308" s="72" t="s">
        <v>191</v>
      </c>
      <c r="AI1308" s="72" t="s">
        <v>16432</v>
      </c>
      <c r="AL1308" t="str">
        <f t="shared" si="81"/>
        <v>Protected</v>
      </c>
      <c r="AM1308">
        <v>2002</v>
      </c>
      <c r="AN1308" s="72" t="s">
        <v>191</v>
      </c>
      <c r="AQ1308" t="str">
        <f t="shared" si="82"/>
        <v xml:space="preserve">Normal </v>
      </c>
      <c r="AR1308" s="72" t="s">
        <v>191</v>
      </c>
      <c r="AS1308">
        <v>2</v>
      </c>
      <c r="AT1308">
        <v>4</v>
      </c>
      <c r="AU1308" s="72" t="s">
        <v>195</v>
      </c>
      <c r="AV1308" s="72" t="s">
        <v>194</v>
      </c>
      <c r="AY1308" s="72" t="s">
        <v>191</v>
      </c>
      <c r="AZ1308">
        <v>1054</v>
      </c>
      <c r="BA1308" s="72" t="s">
        <v>93</v>
      </c>
      <c r="BB1308" s="72" t="s">
        <v>194</v>
      </c>
      <c r="BD1308" s="72" t="s">
        <v>191</v>
      </c>
      <c r="BE1308" s="73">
        <v>0.08</v>
      </c>
      <c r="BF1308" s="72" t="s">
        <v>194</v>
      </c>
      <c r="BG1308" s="80" t="s">
        <v>196</v>
      </c>
      <c r="BI1308" s="81" t="str">
        <f t="shared" si="83"/>
        <v xml:space="preserve">Turbidity </v>
      </c>
      <c r="BN1308">
        <v>86</v>
      </c>
      <c r="BO1308">
        <v>24</v>
      </c>
      <c r="BP1308" s="72" t="s">
        <v>194</v>
      </c>
      <c r="BR1308" s="72" t="s">
        <v>194</v>
      </c>
      <c r="BT1308">
        <v>20</v>
      </c>
      <c r="BU1308">
        <v>10</v>
      </c>
      <c r="BV1308" s="72" t="s">
        <v>191</v>
      </c>
      <c r="BW1308" s="72" t="s">
        <v>197</v>
      </c>
      <c r="BX1308" t="s">
        <v>11993</v>
      </c>
    </row>
    <row r="1309" spans="1:76" x14ac:dyDescent="0.45">
      <c r="A1309" t="s">
        <v>11994</v>
      </c>
      <c r="B1309" t="s">
        <v>176</v>
      </c>
      <c r="C1309" t="s">
        <v>297</v>
      </c>
      <c r="D1309" t="s">
        <v>11995</v>
      </c>
      <c r="E1309" t="s">
        <v>11996</v>
      </c>
      <c r="F1309" t="s">
        <v>780</v>
      </c>
      <c r="G1309">
        <v>9</v>
      </c>
      <c r="H1309" s="72" t="s">
        <v>9183</v>
      </c>
      <c r="I1309" s="72" t="s">
        <v>182</v>
      </c>
      <c r="J1309" s="72" t="s">
        <v>183</v>
      </c>
      <c r="K1309" s="72" t="s">
        <v>8280</v>
      </c>
      <c r="L1309" s="72" t="s">
        <v>4842</v>
      </c>
      <c r="M1309" s="72" t="s">
        <v>11997</v>
      </c>
      <c r="N1309" s="72"/>
      <c r="O1309" s="72"/>
      <c r="P1309" s="72" t="s">
        <v>11998</v>
      </c>
      <c r="Q1309" s="72" t="s">
        <v>11999</v>
      </c>
      <c r="R1309" s="72" t="s">
        <v>1471</v>
      </c>
      <c r="S1309" s="72" t="s">
        <v>12000</v>
      </c>
      <c r="T1309" s="72" t="s">
        <v>12001</v>
      </c>
      <c r="U1309" s="72" t="s">
        <v>251</v>
      </c>
      <c r="V1309" s="72" t="s">
        <v>176</v>
      </c>
      <c r="W1309">
        <v>250</v>
      </c>
      <c r="X1309">
        <v>250</v>
      </c>
      <c r="Y1309">
        <v>0</v>
      </c>
      <c r="Z1309">
        <v>1250</v>
      </c>
      <c r="AA1309">
        <v>1250</v>
      </c>
      <c r="AB1309">
        <v>0</v>
      </c>
      <c r="AC1309" s="72" t="s">
        <v>191</v>
      </c>
      <c r="AD1309" s="72" t="s">
        <v>192</v>
      </c>
      <c r="AE1309" s="72" t="s">
        <v>176</v>
      </c>
      <c r="AF1309" s="81" t="str">
        <f t="shared" si="80"/>
        <v>Afridev Handpump</v>
      </c>
      <c r="AG1309" s="72" t="s">
        <v>193</v>
      </c>
      <c r="AH1309" s="72" t="s">
        <v>191</v>
      </c>
      <c r="AI1309" s="72" t="s">
        <v>16432</v>
      </c>
      <c r="AL1309" t="str">
        <f t="shared" si="81"/>
        <v>Protected</v>
      </c>
      <c r="AM1309">
        <v>2001</v>
      </c>
      <c r="AN1309" s="72" t="s">
        <v>191</v>
      </c>
      <c r="AQ1309" t="str">
        <f t="shared" si="82"/>
        <v xml:space="preserve">Normal </v>
      </c>
      <c r="AR1309" s="72" t="s">
        <v>194</v>
      </c>
      <c r="AU1309" s="72" t="s">
        <v>195</v>
      </c>
      <c r="AV1309" s="72" t="s">
        <v>194</v>
      </c>
      <c r="AY1309" s="72" t="s">
        <v>191</v>
      </c>
      <c r="AZ1309">
        <v>1057</v>
      </c>
      <c r="BA1309" s="72" t="s">
        <v>93</v>
      </c>
      <c r="BB1309" s="72" t="s">
        <v>194</v>
      </c>
      <c r="BD1309" s="72" t="s">
        <v>191</v>
      </c>
      <c r="BE1309" s="73">
        <v>0.23</v>
      </c>
      <c r="BF1309" s="72" t="s">
        <v>194</v>
      </c>
      <c r="BG1309" s="80" t="s">
        <v>196</v>
      </c>
      <c r="BI1309" s="81" t="str">
        <f t="shared" si="83"/>
        <v xml:space="preserve">Turbidity </v>
      </c>
      <c r="BN1309">
        <v>48</v>
      </c>
      <c r="BO1309">
        <v>24</v>
      </c>
      <c r="BP1309" s="72" t="s">
        <v>194</v>
      </c>
      <c r="BR1309" s="72" t="s">
        <v>194</v>
      </c>
      <c r="BT1309">
        <v>20</v>
      </c>
      <c r="BU1309">
        <v>10</v>
      </c>
      <c r="BV1309" s="72" t="s">
        <v>191</v>
      </c>
      <c r="BW1309" s="72" t="s">
        <v>197</v>
      </c>
      <c r="BX1309" t="s">
        <v>12002</v>
      </c>
    </row>
    <row r="1310" spans="1:76" x14ac:dyDescent="0.45">
      <c r="A1310" t="s">
        <v>12003</v>
      </c>
      <c r="B1310" t="s">
        <v>176</v>
      </c>
      <c r="C1310" t="s">
        <v>297</v>
      </c>
      <c r="D1310" t="s">
        <v>12004</v>
      </c>
      <c r="E1310" t="s">
        <v>12005</v>
      </c>
      <c r="F1310" t="s">
        <v>4841</v>
      </c>
      <c r="G1310">
        <v>9</v>
      </c>
      <c r="H1310" s="72" t="s">
        <v>8842</v>
      </c>
      <c r="I1310" s="72" t="s">
        <v>182</v>
      </c>
      <c r="J1310" s="72" t="s">
        <v>183</v>
      </c>
      <c r="K1310" s="72" t="s">
        <v>8280</v>
      </c>
      <c r="L1310" s="72" t="s">
        <v>4842</v>
      </c>
      <c r="M1310" s="72" t="s">
        <v>4842</v>
      </c>
      <c r="N1310" s="72"/>
      <c r="O1310" s="72"/>
      <c r="P1310" s="72" t="s">
        <v>12006</v>
      </c>
      <c r="Q1310" s="72" t="s">
        <v>12007</v>
      </c>
      <c r="R1310" s="72" t="s">
        <v>610</v>
      </c>
      <c r="S1310" s="72" t="s">
        <v>12008</v>
      </c>
      <c r="T1310" s="72" t="s">
        <v>4842</v>
      </c>
      <c r="U1310" s="72" t="s">
        <v>251</v>
      </c>
      <c r="V1310" s="72" t="s">
        <v>176</v>
      </c>
      <c r="W1310">
        <v>35</v>
      </c>
      <c r="X1310">
        <v>35</v>
      </c>
      <c r="Y1310">
        <v>0</v>
      </c>
      <c r="Z1310">
        <v>175</v>
      </c>
      <c r="AA1310">
        <v>175</v>
      </c>
      <c r="AB1310">
        <v>0</v>
      </c>
      <c r="AC1310" s="72" t="s">
        <v>191</v>
      </c>
      <c r="AD1310" s="72" t="s">
        <v>192</v>
      </c>
      <c r="AE1310" s="72" t="s">
        <v>176</v>
      </c>
      <c r="AF1310" s="81" t="str">
        <f t="shared" si="80"/>
        <v>Afridev Handpump</v>
      </c>
      <c r="AG1310" s="72" t="s">
        <v>193</v>
      </c>
      <c r="AH1310" s="72" t="s">
        <v>191</v>
      </c>
      <c r="AI1310" s="72" t="s">
        <v>16432</v>
      </c>
      <c r="AL1310" t="str">
        <f t="shared" si="81"/>
        <v>Protected</v>
      </c>
      <c r="AM1310">
        <v>1998</v>
      </c>
      <c r="AN1310" s="72" t="s">
        <v>191</v>
      </c>
      <c r="AQ1310" t="str">
        <f t="shared" si="82"/>
        <v xml:space="preserve">Poor </v>
      </c>
      <c r="AR1310" s="72" t="s">
        <v>191</v>
      </c>
      <c r="AS1310">
        <v>1</v>
      </c>
      <c r="AT1310">
        <v>150</v>
      </c>
      <c r="AU1310" s="72" t="s">
        <v>195</v>
      </c>
      <c r="AV1310" s="72" t="s">
        <v>194</v>
      </c>
      <c r="AY1310" s="72" t="s">
        <v>191</v>
      </c>
      <c r="AZ1310">
        <v>1051</v>
      </c>
      <c r="BA1310" s="72" t="s">
        <v>93</v>
      </c>
      <c r="BB1310" s="72" t="s">
        <v>194</v>
      </c>
      <c r="BD1310" s="72" t="s">
        <v>191</v>
      </c>
      <c r="BE1310" s="73">
        <v>0.15</v>
      </c>
      <c r="BF1310" s="72" t="s">
        <v>194</v>
      </c>
      <c r="BG1310" s="80" t="s">
        <v>196</v>
      </c>
      <c r="BI1310" s="81" t="str">
        <f t="shared" si="83"/>
        <v xml:space="preserve">Turbidity </v>
      </c>
      <c r="BN1310">
        <v>75</v>
      </c>
      <c r="BO1310">
        <v>24</v>
      </c>
      <c r="BP1310" s="72" t="s">
        <v>194</v>
      </c>
      <c r="BR1310" s="72" t="s">
        <v>194</v>
      </c>
      <c r="BT1310">
        <v>20</v>
      </c>
      <c r="BU1310">
        <v>8</v>
      </c>
      <c r="BV1310" s="72" t="s">
        <v>191</v>
      </c>
      <c r="BW1310" s="72" t="s">
        <v>227</v>
      </c>
      <c r="BX1310" t="s">
        <v>12009</v>
      </c>
    </row>
    <row r="1311" spans="1:76" x14ac:dyDescent="0.45">
      <c r="A1311" t="s">
        <v>12010</v>
      </c>
      <c r="B1311" t="s">
        <v>176</v>
      </c>
      <c r="C1311" t="s">
        <v>297</v>
      </c>
      <c r="D1311" t="s">
        <v>12011</v>
      </c>
      <c r="E1311" t="s">
        <v>12012</v>
      </c>
      <c r="F1311" t="s">
        <v>1256</v>
      </c>
      <c r="G1311">
        <v>9</v>
      </c>
      <c r="H1311" s="72" t="s">
        <v>8842</v>
      </c>
      <c r="I1311" s="72" t="s">
        <v>182</v>
      </c>
      <c r="J1311" s="72" t="s">
        <v>183</v>
      </c>
      <c r="K1311" s="72" t="s">
        <v>8280</v>
      </c>
      <c r="L1311" s="72" t="s">
        <v>4842</v>
      </c>
      <c r="M1311" s="72" t="s">
        <v>4842</v>
      </c>
      <c r="N1311" s="72"/>
      <c r="O1311" s="72"/>
      <c r="P1311" s="72" t="s">
        <v>12013</v>
      </c>
      <c r="Q1311" s="72" t="s">
        <v>12014</v>
      </c>
      <c r="R1311" s="72" t="s">
        <v>959</v>
      </c>
      <c r="S1311" s="72" t="s">
        <v>12015</v>
      </c>
      <c r="T1311" s="72" t="s">
        <v>12016</v>
      </c>
      <c r="U1311" s="72" t="s">
        <v>251</v>
      </c>
      <c r="V1311" s="72" t="s">
        <v>176</v>
      </c>
      <c r="W1311">
        <v>100</v>
      </c>
      <c r="X1311">
        <v>100</v>
      </c>
      <c r="Y1311">
        <v>0</v>
      </c>
      <c r="Z1311">
        <v>500</v>
      </c>
      <c r="AA1311">
        <v>500</v>
      </c>
      <c r="AB1311">
        <v>0</v>
      </c>
      <c r="AC1311" s="72" t="s">
        <v>191</v>
      </c>
      <c r="AD1311" s="72" t="s">
        <v>192</v>
      </c>
      <c r="AE1311" s="72" t="s">
        <v>176</v>
      </c>
      <c r="AF1311" s="81" t="str">
        <f t="shared" si="80"/>
        <v>Afridev Handpump</v>
      </c>
      <c r="AG1311" s="72" t="s">
        <v>193</v>
      </c>
      <c r="AH1311" s="72" t="s">
        <v>191</v>
      </c>
      <c r="AI1311" s="72" t="s">
        <v>16432</v>
      </c>
      <c r="AL1311" t="str">
        <f t="shared" si="81"/>
        <v>Protected</v>
      </c>
      <c r="AM1311">
        <v>2012</v>
      </c>
      <c r="AN1311" s="72" t="s">
        <v>191</v>
      </c>
      <c r="AQ1311" t="str">
        <f t="shared" si="82"/>
        <v xml:space="preserve">Poor </v>
      </c>
      <c r="AR1311" s="72" t="s">
        <v>194</v>
      </c>
      <c r="AU1311" s="72" t="s">
        <v>195</v>
      </c>
      <c r="AV1311" s="72" t="s">
        <v>194</v>
      </c>
      <c r="AY1311" s="72" t="s">
        <v>191</v>
      </c>
      <c r="AZ1311">
        <v>1050</v>
      </c>
      <c r="BA1311" s="72" t="s">
        <v>93</v>
      </c>
      <c r="BB1311" s="72" t="s">
        <v>194</v>
      </c>
      <c r="BD1311" s="72" t="s">
        <v>191</v>
      </c>
      <c r="BE1311" s="73">
        <v>0.42</v>
      </c>
      <c r="BF1311" s="72" t="s">
        <v>194</v>
      </c>
      <c r="BG1311" s="80" t="s">
        <v>196</v>
      </c>
      <c r="BI1311" s="81" t="str">
        <f t="shared" si="83"/>
        <v xml:space="preserve">Turbidity </v>
      </c>
      <c r="BN1311">
        <v>80</v>
      </c>
      <c r="BO1311">
        <v>24</v>
      </c>
      <c r="BP1311" s="72" t="s">
        <v>194</v>
      </c>
      <c r="BR1311" s="72" t="s">
        <v>194</v>
      </c>
      <c r="BT1311">
        <v>20</v>
      </c>
      <c r="BU1311">
        <v>10</v>
      </c>
      <c r="BV1311" s="72" t="s">
        <v>191</v>
      </c>
      <c r="BW1311" s="72" t="s">
        <v>227</v>
      </c>
      <c r="BX1311" t="s">
        <v>12017</v>
      </c>
    </row>
    <row r="1312" spans="1:76" x14ac:dyDescent="0.45">
      <c r="A1312" t="s">
        <v>12018</v>
      </c>
      <c r="B1312" t="s">
        <v>176</v>
      </c>
      <c r="C1312" t="s">
        <v>297</v>
      </c>
      <c r="D1312" t="s">
        <v>12019</v>
      </c>
      <c r="E1312" t="s">
        <v>12020</v>
      </c>
      <c r="F1312" t="s">
        <v>3671</v>
      </c>
      <c r="G1312">
        <v>9</v>
      </c>
      <c r="H1312" s="72" t="s">
        <v>9183</v>
      </c>
      <c r="I1312" s="72" t="s">
        <v>182</v>
      </c>
      <c r="J1312" s="72" t="s">
        <v>183</v>
      </c>
      <c r="K1312" s="72" t="s">
        <v>8280</v>
      </c>
      <c r="L1312" s="72" t="s">
        <v>4842</v>
      </c>
      <c r="M1312" s="72" t="s">
        <v>11997</v>
      </c>
      <c r="N1312" s="72"/>
      <c r="O1312" s="72"/>
      <c r="P1312" s="72" t="s">
        <v>12021</v>
      </c>
      <c r="Q1312" s="72" t="s">
        <v>12022</v>
      </c>
      <c r="R1312" s="72" t="s">
        <v>1163</v>
      </c>
      <c r="S1312" s="72" t="s">
        <v>12023</v>
      </c>
      <c r="T1312" s="72" t="s">
        <v>12024</v>
      </c>
      <c r="U1312" s="72" t="s">
        <v>251</v>
      </c>
      <c r="V1312" s="72" t="s">
        <v>176</v>
      </c>
      <c r="W1312">
        <v>150</v>
      </c>
      <c r="X1312">
        <v>150</v>
      </c>
      <c r="Y1312">
        <v>0</v>
      </c>
      <c r="Z1312">
        <v>750</v>
      </c>
      <c r="AA1312">
        <v>750</v>
      </c>
      <c r="AB1312">
        <v>0</v>
      </c>
      <c r="AC1312" s="72" t="s">
        <v>191</v>
      </c>
      <c r="AD1312" s="72" t="s">
        <v>192</v>
      </c>
      <c r="AE1312" s="72" t="s">
        <v>176</v>
      </c>
      <c r="AF1312" s="81" t="str">
        <f t="shared" si="80"/>
        <v>Afridev Handpump</v>
      </c>
      <c r="AG1312" s="72" t="s">
        <v>193</v>
      </c>
      <c r="AH1312" s="72" t="s">
        <v>191</v>
      </c>
      <c r="AI1312" s="72" t="s">
        <v>16432</v>
      </c>
      <c r="AL1312" t="str">
        <f t="shared" si="81"/>
        <v>Protected</v>
      </c>
      <c r="AM1312">
        <v>1995</v>
      </c>
      <c r="AN1312" s="72" t="s">
        <v>191</v>
      </c>
      <c r="AQ1312" t="str">
        <f t="shared" si="82"/>
        <v xml:space="preserve">Normal </v>
      </c>
      <c r="AR1312" s="72" t="s">
        <v>194</v>
      </c>
      <c r="AU1312" s="72" t="s">
        <v>195</v>
      </c>
      <c r="AV1312" s="72" t="s">
        <v>194</v>
      </c>
      <c r="AY1312" s="72" t="s">
        <v>191</v>
      </c>
      <c r="AZ1312">
        <v>1056</v>
      </c>
      <c r="BA1312" s="72" t="s">
        <v>93</v>
      </c>
      <c r="BB1312" s="72" t="s">
        <v>194</v>
      </c>
      <c r="BD1312" s="72" t="s">
        <v>191</v>
      </c>
      <c r="BE1312" s="73">
        <v>0.36</v>
      </c>
      <c r="BF1312" s="72" t="s">
        <v>194</v>
      </c>
      <c r="BG1312" s="80" t="s">
        <v>196</v>
      </c>
      <c r="BI1312" s="81" t="str">
        <f t="shared" si="83"/>
        <v xml:space="preserve">Turbidity </v>
      </c>
      <c r="BN1312">
        <v>80</v>
      </c>
      <c r="BO1312">
        <v>24</v>
      </c>
      <c r="BP1312" s="72" t="s">
        <v>194</v>
      </c>
      <c r="BR1312" s="72" t="s">
        <v>194</v>
      </c>
      <c r="BT1312">
        <v>20</v>
      </c>
      <c r="BU1312">
        <v>15</v>
      </c>
      <c r="BV1312" s="72" t="s">
        <v>191</v>
      </c>
      <c r="BW1312" s="72" t="s">
        <v>197</v>
      </c>
      <c r="BX1312" t="s">
        <v>12025</v>
      </c>
    </row>
    <row r="1313" spans="1:76" x14ac:dyDescent="0.45">
      <c r="A1313" t="s">
        <v>12026</v>
      </c>
      <c r="B1313" t="s">
        <v>176</v>
      </c>
      <c r="C1313" t="s">
        <v>297</v>
      </c>
      <c r="D1313" t="s">
        <v>12027</v>
      </c>
      <c r="E1313" t="s">
        <v>12028</v>
      </c>
      <c r="F1313" t="s">
        <v>9672</v>
      </c>
      <c r="G1313">
        <v>9</v>
      </c>
      <c r="H1313" s="72" t="s">
        <v>8842</v>
      </c>
      <c r="I1313" s="72" t="s">
        <v>182</v>
      </c>
      <c r="J1313" s="72" t="s">
        <v>183</v>
      </c>
      <c r="K1313" s="72" t="s">
        <v>8280</v>
      </c>
      <c r="L1313" s="72" t="s">
        <v>4842</v>
      </c>
      <c r="M1313" s="72" t="s">
        <v>3123</v>
      </c>
      <c r="N1313" s="72"/>
      <c r="O1313" s="72"/>
      <c r="P1313" s="72" t="s">
        <v>12029</v>
      </c>
      <c r="Q1313" s="72" t="s">
        <v>12030</v>
      </c>
      <c r="R1313" s="72" t="s">
        <v>2811</v>
      </c>
      <c r="S1313" s="72" t="s">
        <v>12031</v>
      </c>
      <c r="T1313" s="72" t="s">
        <v>3123</v>
      </c>
      <c r="U1313" s="72" t="s">
        <v>251</v>
      </c>
      <c r="V1313" s="72" t="s">
        <v>176</v>
      </c>
      <c r="W1313">
        <v>60</v>
      </c>
      <c r="X1313">
        <v>60</v>
      </c>
      <c r="Y1313">
        <v>0</v>
      </c>
      <c r="Z1313">
        <v>300</v>
      </c>
      <c r="AA1313">
        <v>300</v>
      </c>
      <c r="AB1313">
        <v>0</v>
      </c>
      <c r="AC1313" s="72" t="s">
        <v>191</v>
      </c>
      <c r="AD1313" s="72" t="s">
        <v>192</v>
      </c>
      <c r="AE1313" s="72" t="s">
        <v>176</v>
      </c>
      <c r="AF1313" s="81" t="str">
        <f t="shared" si="80"/>
        <v>Afridev Handpump</v>
      </c>
      <c r="AG1313" s="72" t="s">
        <v>193</v>
      </c>
      <c r="AH1313" s="72" t="s">
        <v>191</v>
      </c>
      <c r="AI1313" s="72" t="s">
        <v>16432</v>
      </c>
      <c r="AL1313" t="str">
        <f t="shared" si="81"/>
        <v>Protected</v>
      </c>
      <c r="AM1313">
        <v>2002</v>
      </c>
      <c r="AN1313" s="72" t="s">
        <v>191</v>
      </c>
      <c r="AQ1313" t="str">
        <f t="shared" si="82"/>
        <v xml:space="preserve">Poor </v>
      </c>
      <c r="AR1313" s="72" t="s">
        <v>194</v>
      </c>
      <c r="AU1313" s="72" t="s">
        <v>195</v>
      </c>
      <c r="AV1313" s="72" t="s">
        <v>194</v>
      </c>
      <c r="AY1313" s="72" t="s">
        <v>191</v>
      </c>
      <c r="AZ1313">
        <v>1055</v>
      </c>
      <c r="BA1313" s="72" t="s">
        <v>93</v>
      </c>
      <c r="BB1313" s="72" t="s">
        <v>194</v>
      </c>
      <c r="BD1313" s="72" t="s">
        <v>191</v>
      </c>
      <c r="BE1313" s="73">
        <v>0.27</v>
      </c>
      <c r="BF1313" s="72" t="s">
        <v>194</v>
      </c>
      <c r="BG1313" s="80" t="s">
        <v>196</v>
      </c>
      <c r="BI1313" s="81" t="str">
        <f t="shared" si="83"/>
        <v xml:space="preserve">Turbidity </v>
      </c>
      <c r="BN1313">
        <v>60</v>
      </c>
      <c r="BO1313">
        <v>24</v>
      </c>
      <c r="BP1313" s="72" t="s">
        <v>194</v>
      </c>
      <c r="BR1313" s="72" t="s">
        <v>194</v>
      </c>
      <c r="BT1313">
        <v>20</v>
      </c>
      <c r="BU1313">
        <v>10</v>
      </c>
      <c r="BV1313" s="72" t="s">
        <v>191</v>
      </c>
      <c r="BW1313" s="72" t="s">
        <v>227</v>
      </c>
      <c r="BX1313" t="s">
        <v>12032</v>
      </c>
    </row>
    <row r="1314" spans="1:76" x14ac:dyDescent="0.45">
      <c r="A1314" t="s">
        <v>12033</v>
      </c>
      <c r="B1314" t="s">
        <v>176</v>
      </c>
      <c r="C1314" t="s">
        <v>297</v>
      </c>
      <c r="D1314" t="s">
        <v>12034</v>
      </c>
      <c r="E1314" t="s">
        <v>12035</v>
      </c>
      <c r="F1314" t="s">
        <v>1528</v>
      </c>
      <c r="G1314">
        <v>9</v>
      </c>
      <c r="H1314" s="72" t="s">
        <v>8842</v>
      </c>
      <c r="I1314" s="72" t="s">
        <v>182</v>
      </c>
      <c r="J1314" s="72" t="s">
        <v>183</v>
      </c>
      <c r="K1314" s="72" t="s">
        <v>8280</v>
      </c>
      <c r="L1314" s="72" t="s">
        <v>4842</v>
      </c>
      <c r="M1314" s="72" t="s">
        <v>4842</v>
      </c>
      <c r="N1314" s="72"/>
      <c r="O1314" s="72"/>
      <c r="P1314" s="72" t="s">
        <v>12036</v>
      </c>
      <c r="Q1314" s="72" t="s">
        <v>12037</v>
      </c>
      <c r="R1314" s="72" t="s">
        <v>1094</v>
      </c>
      <c r="S1314" s="72" t="s">
        <v>12038</v>
      </c>
      <c r="T1314" s="72" t="s">
        <v>12039</v>
      </c>
      <c r="U1314" s="72" t="s">
        <v>251</v>
      </c>
      <c r="V1314" s="72" t="s">
        <v>176</v>
      </c>
      <c r="W1314">
        <v>350</v>
      </c>
      <c r="X1314">
        <v>350</v>
      </c>
      <c r="Y1314">
        <v>0</v>
      </c>
      <c r="Z1314">
        <v>1750</v>
      </c>
      <c r="AA1314">
        <v>1750</v>
      </c>
      <c r="AB1314">
        <v>0</v>
      </c>
      <c r="AC1314" s="72" t="s">
        <v>191</v>
      </c>
      <c r="AD1314" s="72" t="s">
        <v>192</v>
      </c>
      <c r="AE1314" s="72" t="s">
        <v>176</v>
      </c>
      <c r="AF1314" s="81" t="str">
        <f t="shared" si="80"/>
        <v>Afridev Handpump</v>
      </c>
      <c r="AG1314" s="72" t="s">
        <v>193</v>
      </c>
      <c r="AH1314" s="72" t="s">
        <v>191</v>
      </c>
      <c r="AI1314" s="72" t="s">
        <v>16432</v>
      </c>
      <c r="AL1314" t="str">
        <f t="shared" si="81"/>
        <v>Protected</v>
      </c>
      <c r="AM1314">
        <v>1995</v>
      </c>
      <c r="AN1314" s="72" t="s">
        <v>191</v>
      </c>
      <c r="AQ1314" t="str">
        <f t="shared" si="82"/>
        <v xml:space="preserve">Poor </v>
      </c>
      <c r="AR1314" s="72" t="s">
        <v>194</v>
      </c>
      <c r="AU1314" s="72" t="s">
        <v>195</v>
      </c>
      <c r="AV1314" s="72" t="s">
        <v>194</v>
      </c>
      <c r="AY1314" s="72" t="s">
        <v>191</v>
      </c>
      <c r="AZ1314">
        <v>1051</v>
      </c>
      <c r="BA1314" s="72" t="s">
        <v>93</v>
      </c>
      <c r="BB1314" s="72" t="s">
        <v>194</v>
      </c>
      <c r="BD1314" s="72" t="s">
        <v>191</v>
      </c>
      <c r="BE1314" s="73">
        <v>0.22</v>
      </c>
      <c r="BF1314" s="72" t="s">
        <v>194</v>
      </c>
      <c r="BG1314" s="80" t="s">
        <v>196</v>
      </c>
      <c r="BI1314" s="81" t="str">
        <f t="shared" si="83"/>
        <v xml:space="preserve">Turbidity </v>
      </c>
      <c r="BN1314">
        <v>72</v>
      </c>
      <c r="BO1314">
        <v>24</v>
      </c>
      <c r="BP1314" s="72" t="s">
        <v>194</v>
      </c>
      <c r="BR1314" s="72" t="s">
        <v>194</v>
      </c>
      <c r="BT1314">
        <v>20</v>
      </c>
      <c r="BU1314">
        <v>10</v>
      </c>
      <c r="BV1314" s="72" t="s">
        <v>191</v>
      </c>
      <c r="BW1314" s="72" t="s">
        <v>227</v>
      </c>
      <c r="BX1314" t="s">
        <v>12040</v>
      </c>
    </row>
    <row r="1315" spans="1:76" x14ac:dyDescent="0.45">
      <c r="A1315" t="s">
        <v>12041</v>
      </c>
      <c r="B1315" t="s">
        <v>176</v>
      </c>
      <c r="C1315" t="s">
        <v>297</v>
      </c>
      <c r="D1315" t="s">
        <v>12042</v>
      </c>
      <c r="E1315" t="s">
        <v>12043</v>
      </c>
      <c r="F1315" t="s">
        <v>11154</v>
      </c>
      <c r="G1315">
        <v>9</v>
      </c>
      <c r="H1315" s="72" t="s">
        <v>11720</v>
      </c>
      <c r="I1315" s="72" t="s">
        <v>182</v>
      </c>
      <c r="J1315" s="72" t="s">
        <v>183</v>
      </c>
      <c r="K1315" s="72" t="s">
        <v>8280</v>
      </c>
      <c r="L1315" s="72" t="s">
        <v>8716</v>
      </c>
      <c r="M1315" s="72" t="s">
        <v>8832</v>
      </c>
      <c r="N1315" s="72"/>
      <c r="O1315" s="72"/>
      <c r="P1315" s="72" t="s">
        <v>12044</v>
      </c>
      <c r="Q1315" s="72" t="s">
        <v>12045</v>
      </c>
      <c r="R1315" s="72" t="s">
        <v>702</v>
      </c>
      <c r="S1315" s="72" t="s">
        <v>12046</v>
      </c>
      <c r="T1315" s="72" t="s">
        <v>8832</v>
      </c>
      <c r="U1315" s="72" t="s">
        <v>226</v>
      </c>
      <c r="V1315" s="72" t="s">
        <v>176</v>
      </c>
      <c r="W1315">
        <v>20</v>
      </c>
      <c r="X1315">
        <v>20</v>
      </c>
      <c r="Y1315">
        <v>0</v>
      </c>
      <c r="Z1315">
        <v>100</v>
      </c>
      <c r="AA1315">
        <v>100</v>
      </c>
      <c r="AB1315">
        <v>0</v>
      </c>
      <c r="AC1315" s="72" t="s">
        <v>191</v>
      </c>
      <c r="AD1315" s="72" t="s">
        <v>192</v>
      </c>
      <c r="AE1315" s="72" t="s">
        <v>176</v>
      </c>
      <c r="AF1315" s="81" t="str">
        <f t="shared" si="80"/>
        <v>Afridev Handpump</v>
      </c>
      <c r="AG1315" s="72" t="s">
        <v>193</v>
      </c>
      <c r="AH1315" s="72" t="s">
        <v>191</v>
      </c>
      <c r="AI1315" s="72" t="s">
        <v>16432</v>
      </c>
      <c r="AL1315" t="str">
        <f t="shared" si="81"/>
        <v>Protected</v>
      </c>
      <c r="AM1315">
        <v>2014</v>
      </c>
      <c r="AN1315" s="72" t="s">
        <v>191</v>
      </c>
      <c r="AQ1315" t="str">
        <f t="shared" si="82"/>
        <v xml:space="preserve">Poor </v>
      </c>
      <c r="AR1315" s="72" t="s">
        <v>194</v>
      </c>
      <c r="AU1315" s="72" t="s">
        <v>195</v>
      </c>
      <c r="AV1315" s="72" t="s">
        <v>194</v>
      </c>
      <c r="AY1315" s="72" t="s">
        <v>191</v>
      </c>
      <c r="AZ1315">
        <v>1058</v>
      </c>
      <c r="BA1315" s="72" t="s">
        <v>93</v>
      </c>
      <c r="BB1315" s="72" t="s">
        <v>194</v>
      </c>
      <c r="BD1315" s="72" t="s">
        <v>191</v>
      </c>
      <c r="BE1315" s="73">
        <v>0.19</v>
      </c>
      <c r="BF1315" s="72" t="s">
        <v>194</v>
      </c>
      <c r="BG1315" s="80" t="s">
        <v>196</v>
      </c>
      <c r="BI1315" s="81" t="str">
        <f t="shared" si="83"/>
        <v xml:space="preserve">Turbidity </v>
      </c>
      <c r="BN1315">
        <v>78</v>
      </c>
      <c r="BO1315">
        <v>24</v>
      </c>
      <c r="BP1315" s="72" t="s">
        <v>194</v>
      </c>
      <c r="BR1315" s="72" t="s">
        <v>194</v>
      </c>
      <c r="BT1315">
        <v>20</v>
      </c>
      <c r="BU1315">
        <v>8</v>
      </c>
      <c r="BV1315" s="72" t="s">
        <v>191</v>
      </c>
      <c r="BW1315" s="72" t="s">
        <v>227</v>
      </c>
      <c r="BX1315" t="s">
        <v>12047</v>
      </c>
    </row>
    <row r="1316" spans="1:76" x14ac:dyDescent="0.45">
      <c r="A1316" t="s">
        <v>12048</v>
      </c>
      <c r="B1316" t="s">
        <v>176</v>
      </c>
      <c r="C1316" t="s">
        <v>284</v>
      </c>
      <c r="D1316" t="s">
        <v>12049</v>
      </c>
      <c r="E1316" t="s">
        <v>12050</v>
      </c>
      <c r="F1316" t="s">
        <v>12051</v>
      </c>
      <c r="G1316">
        <v>9</v>
      </c>
      <c r="H1316" s="72" t="s">
        <v>12052</v>
      </c>
      <c r="I1316" s="72" t="s">
        <v>182</v>
      </c>
      <c r="J1316" s="72" t="s">
        <v>183</v>
      </c>
      <c r="K1316" s="72" t="s">
        <v>10598</v>
      </c>
      <c r="L1316" s="72" t="s">
        <v>12053</v>
      </c>
      <c r="M1316" s="72" t="s">
        <v>12054</v>
      </c>
      <c r="N1316" s="72"/>
      <c r="O1316" s="72"/>
      <c r="P1316" s="72" t="s">
        <v>12055</v>
      </c>
      <c r="Q1316" s="72" t="s">
        <v>12056</v>
      </c>
      <c r="R1316" s="72" t="s">
        <v>4758</v>
      </c>
      <c r="S1316" s="72" t="s">
        <v>12057</v>
      </c>
      <c r="T1316" s="72" t="s">
        <v>12058</v>
      </c>
      <c r="U1316" s="72" t="s">
        <v>251</v>
      </c>
      <c r="V1316" s="72" t="s">
        <v>176</v>
      </c>
      <c r="W1316">
        <v>374</v>
      </c>
      <c r="X1316">
        <v>374</v>
      </c>
      <c r="Y1316">
        <v>0</v>
      </c>
      <c r="Z1316">
        <v>1870</v>
      </c>
      <c r="AA1316">
        <v>1870</v>
      </c>
      <c r="AB1316">
        <v>0</v>
      </c>
      <c r="AC1316" s="72" t="s">
        <v>191</v>
      </c>
      <c r="AD1316" s="72" t="s">
        <v>192</v>
      </c>
      <c r="AE1316" s="72" t="s">
        <v>176</v>
      </c>
      <c r="AF1316" s="81" t="str">
        <f t="shared" si="80"/>
        <v>Afridev Handpump</v>
      </c>
      <c r="AG1316" s="72" t="s">
        <v>193</v>
      </c>
      <c r="AH1316" s="72" t="s">
        <v>191</v>
      </c>
      <c r="AI1316" s="72" t="s">
        <v>16432</v>
      </c>
      <c r="AL1316" t="str">
        <f t="shared" si="81"/>
        <v>Protected</v>
      </c>
      <c r="AM1316">
        <v>2005</v>
      </c>
      <c r="AN1316" s="72" t="s">
        <v>191</v>
      </c>
      <c r="AQ1316" t="str">
        <f t="shared" si="82"/>
        <v xml:space="preserve">Poor </v>
      </c>
      <c r="AR1316" s="72" t="s">
        <v>191</v>
      </c>
      <c r="AS1316">
        <v>1</v>
      </c>
      <c r="AT1316">
        <v>1</v>
      </c>
      <c r="AU1316" s="72" t="s">
        <v>195</v>
      </c>
      <c r="AV1316" s="72" t="s">
        <v>194</v>
      </c>
      <c r="AY1316" s="72" t="s">
        <v>191</v>
      </c>
      <c r="AZ1316">
        <v>1956</v>
      </c>
      <c r="BA1316" s="72" t="s">
        <v>93</v>
      </c>
      <c r="BB1316" s="72" t="s">
        <v>194</v>
      </c>
      <c r="BD1316" s="72" t="s">
        <v>191</v>
      </c>
      <c r="BE1316" s="73">
        <v>0.31</v>
      </c>
      <c r="BF1316" s="72" t="s">
        <v>194</v>
      </c>
      <c r="BG1316" s="80" t="s">
        <v>196</v>
      </c>
      <c r="BI1316" s="81" t="str">
        <f t="shared" si="83"/>
        <v xml:space="preserve">Turbidity </v>
      </c>
      <c r="BN1316">
        <v>90</v>
      </c>
      <c r="BO1316">
        <v>8</v>
      </c>
      <c r="BP1316" s="72" t="s">
        <v>194</v>
      </c>
      <c r="BR1316" s="72" t="s">
        <v>194</v>
      </c>
      <c r="BT1316">
        <v>40</v>
      </c>
      <c r="BU1316">
        <v>5</v>
      </c>
      <c r="BV1316" s="72" t="s">
        <v>194</v>
      </c>
      <c r="BW1316" s="72" t="s">
        <v>227</v>
      </c>
      <c r="BX1316" t="s">
        <v>12059</v>
      </c>
    </row>
    <row r="1317" spans="1:76" x14ac:dyDescent="0.45">
      <c r="A1317" t="s">
        <v>12060</v>
      </c>
      <c r="B1317" t="s">
        <v>176</v>
      </c>
      <c r="C1317" t="s">
        <v>284</v>
      </c>
      <c r="D1317" t="s">
        <v>12061</v>
      </c>
      <c r="E1317" t="s">
        <v>12062</v>
      </c>
      <c r="F1317" t="s">
        <v>1111</v>
      </c>
      <c r="G1317">
        <v>9</v>
      </c>
      <c r="H1317" s="72" t="s">
        <v>12052</v>
      </c>
      <c r="I1317" s="72" t="s">
        <v>182</v>
      </c>
      <c r="J1317" s="72" t="s">
        <v>183</v>
      </c>
      <c r="K1317" s="72" t="s">
        <v>10598</v>
      </c>
      <c r="L1317" s="72" t="s">
        <v>12053</v>
      </c>
      <c r="M1317" s="72" t="s">
        <v>12054</v>
      </c>
      <c r="N1317" s="72"/>
      <c r="O1317" s="72"/>
      <c r="P1317" s="72" t="s">
        <v>12063</v>
      </c>
      <c r="Q1317" s="72" t="s">
        <v>12064</v>
      </c>
      <c r="R1317" s="72" t="s">
        <v>5011</v>
      </c>
      <c r="S1317" s="72" t="s">
        <v>12065</v>
      </c>
      <c r="T1317" s="72" t="s">
        <v>12066</v>
      </c>
      <c r="U1317" s="72" t="s">
        <v>226</v>
      </c>
      <c r="V1317" s="72" t="s">
        <v>176</v>
      </c>
      <c r="W1317">
        <v>40</v>
      </c>
      <c r="X1317">
        <v>4</v>
      </c>
      <c r="Y1317">
        <v>0</v>
      </c>
      <c r="Z1317">
        <v>770</v>
      </c>
      <c r="AA1317">
        <v>770</v>
      </c>
      <c r="AB1317">
        <v>0</v>
      </c>
      <c r="AC1317" s="72" t="s">
        <v>191</v>
      </c>
      <c r="AD1317" s="72" t="s">
        <v>192</v>
      </c>
      <c r="AE1317" s="72" t="s">
        <v>176</v>
      </c>
      <c r="AF1317" s="81" t="str">
        <f t="shared" si="80"/>
        <v>Afridev Handpump</v>
      </c>
      <c r="AG1317" s="72" t="s">
        <v>193</v>
      </c>
      <c r="AH1317" s="72" t="s">
        <v>191</v>
      </c>
      <c r="AI1317" s="72" t="s">
        <v>16432</v>
      </c>
      <c r="AL1317" t="str">
        <f t="shared" si="81"/>
        <v>Protected</v>
      </c>
      <c r="AM1317">
        <v>1992</v>
      </c>
      <c r="AN1317" s="72" t="s">
        <v>191</v>
      </c>
      <c r="AQ1317" t="str">
        <f t="shared" si="82"/>
        <v xml:space="preserve">Normal </v>
      </c>
      <c r="AR1317" s="72" t="s">
        <v>191</v>
      </c>
      <c r="AS1317">
        <v>8</v>
      </c>
      <c r="AT1317">
        <v>1</v>
      </c>
      <c r="AU1317" s="72" t="s">
        <v>195</v>
      </c>
      <c r="AV1317" s="72" t="s">
        <v>194</v>
      </c>
      <c r="AY1317" s="72" t="s">
        <v>191</v>
      </c>
      <c r="AZ1317">
        <v>1957</v>
      </c>
      <c r="BA1317" s="72" t="s">
        <v>93</v>
      </c>
      <c r="BB1317" s="72" t="s">
        <v>194</v>
      </c>
      <c r="BD1317" s="72" t="s">
        <v>191</v>
      </c>
      <c r="BE1317" s="73">
        <v>0.09</v>
      </c>
      <c r="BF1317" s="72" t="s">
        <v>194</v>
      </c>
      <c r="BG1317" s="80" t="s">
        <v>196</v>
      </c>
      <c r="BI1317" s="81" t="str">
        <f t="shared" si="83"/>
        <v xml:space="preserve">Turbidity </v>
      </c>
      <c r="BN1317">
        <v>52</v>
      </c>
      <c r="BO1317">
        <v>24</v>
      </c>
      <c r="BP1317" s="72" t="s">
        <v>194</v>
      </c>
      <c r="BR1317" s="72" t="s">
        <v>194</v>
      </c>
      <c r="BT1317">
        <v>40</v>
      </c>
      <c r="BU1317">
        <v>5</v>
      </c>
      <c r="BV1317" s="72" t="s">
        <v>191</v>
      </c>
      <c r="BW1317" s="72" t="s">
        <v>197</v>
      </c>
      <c r="BX1317" t="s">
        <v>12067</v>
      </c>
    </row>
    <row r="1318" spans="1:76" x14ac:dyDescent="0.45">
      <c r="A1318" t="s">
        <v>12068</v>
      </c>
      <c r="B1318" t="s">
        <v>176</v>
      </c>
      <c r="C1318" t="s">
        <v>284</v>
      </c>
      <c r="D1318" t="s">
        <v>12069</v>
      </c>
      <c r="E1318" t="s">
        <v>12070</v>
      </c>
      <c r="F1318" t="s">
        <v>12071</v>
      </c>
      <c r="G1318">
        <v>9</v>
      </c>
      <c r="H1318" s="72" t="s">
        <v>12052</v>
      </c>
      <c r="I1318" s="72" t="s">
        <v>182</v>
      </c>
      <c r="J1318" s="72" t="s">
        <v>183</v>
      </c>
      <c r="K1318" s="72" t="s">
        <v>10598</v>
      </c>
      <c r="L1318" s="72" t="s">
        <v>12053</v>
      </c>
      <c r="M1318" s="72" t="s">
        <v>12053</v>
      </c>
      <c r="N1318" s="72"/>
      <c r="O1318" s="72"/>
      <c r="P1318" s="72" t="s">
        <v>12072</v>
      </c>
      <c r="Q1318" s="72" t="s">
        <v>12073</v>
      </c>
      <c r="R1318" s="72" t="s">
        <v>4560</v>
      </c>
      <c r="S1318" s="72" t="s">
        <v>12074</v>
      </c>
      <c r="T1318" s="72" t="s">
        <v>12053</v>
      </c>
      <c r="U1318" s="72" t="s">
        <v>251</v>
      </c>
      <c r="V1318" s="72" t="s">
        <v>176</v>
      </c>
      <c r="W1318">
        <v>900</v>
      </c>
      <c r="X1318">
        <v>600</v>
      </c>
      <c r="Y1318">
        <v>300</v>
      </c>
      <c r="Z1318">
        <v>3000</v>
      </c>
      <c r="AA1318">
        <v>3000</v>
      </c>
      <c r="AB1318">
        <v>1500</v>
      </c>
      <c r="AC1318" s="72" t="s">
        <v>191</v>
      </c>
      <c r="AD1318" s="72" t="s">
        <v>192</v>
      </c>
      <c r="AE1318" s="72" t="s">
        <v>176</v>
      </c>
      <c r="AF1318" s="81" t="str">
        <f t="shared" si="80"/>
        <v>Afridev Handpump</v>
      </c>
      <c r="AG1318" s="72" t="s">
        <v>193</v>
      </c>
      <c r="AH1318" s="72" t="s">
        <v>191</v>
      </c>
      <c r="AI1318" s="72" t="s">
        <v>16432</v>
      </c>
      <c r="AL1318" t="str">
        <f t="shared" si="81"/>
        <v>Protected</v>
      </c>
      <c r="AM1318">
        <v>1999</v>
      </c>
      <c r="AN1318" s="72" t="s">
        <v>191</v>
      </c>
      <c r="AQ1318" t="str">
        <f t="shared" si="82"/>
        <v xml:space="preserve">Poor </v>
      </c>
      <c r="AR1318" s="72" t="s">
        <v>191</v>
      </c>
      <c r="AS1318">
        <v>1</v>
      </c>
      <c r="AT1318">
        <v>90</v>
      </c>
      <c r="AU1318" s="72" t="s">
        <v>195</v>
      </c>
      <c r="AV1318" s="72" t="s">
        <v>194</v>
      </c>
      <c r="AY1318" s="72" t="s">
        <v>191</v>
      </c>
      <c r="AZ1318">
        <v>1958</v>
      </c>
      <c r="BA1318" s="72" t="s">
        <v>93</v>
      </c>
      <c r="BB1318" s="72" t="s">
        <v>194</v>
      </c>
      <c r="BD1318" s="72" t="s">
        <v>191</v>
      </c>
      <c r="BE1318" s="73">
        <v>0.09</v>
      </c>
      <c r="BF1318" s="72" t="s">
        <v>194</v>
      </c>
      <c r="BG1318" s="80" t="s">
        <v>196</v>
      </c>
      <c r="BI1318" s="81" t="str">
        <f t="shared" si="83"/>
        <v xml:space="preserve">Turbidity </v>
      </c>
      <c r="BN1318">
        <v>55</v>
      </c>
      <c r="BO1318">
        <v>24</v>
      </c>
      <c r="BP1318" s="72" t="s">
        <v>194</v>
      </c>
      <c r="BR1318" s="72" t="s">
        <v>194</v>
      </c>
      <c r="BT1318">
        <v>40</v>
      </c>
      <c r="BU1318">
        <v>6</v>
      </c>
      <c r="BV1318" s="72" t="s">
        <v>191</v>
      </c>
      <c r="BW1318" s="72" t="s">
        <v>227</v>
      </c>
      <c r="BX1318" t="s">
        <v>12075</v>
      </c>
    </row>
    <row r="1319" spans="1:76" x14ac:dyDescent="0.45">
      <c r="A1319" t="s">
        <v>12076</v>
      </c>
      <c r="B1319" t="s">
        <v>176</v>
      </c>
      <c r="C1319" t="s">
        <v>284</v>
      </c>
      <c r="D1319" t="s">
        <v>12077</v>
      </c>
      <c r="E1319" t="s">
        <v>12078</v>
      </c>
      <c r="F1319" t="s">
        <v>12079</v>
      </c>
      <c r="G1319">
        <v>9</v>
      </c>
      <c r="H1319" s="72" t="s">
        <v>12052</v>
      </c>
      <c r="I1319" s="72" t="s">
        <v>182</v>
      </c>
      <c r="J1319" s="72" t="s">
        <v>183</v>
      </c>
      <c r="K1319" s="72" t="s">
        <v>10598</v>
      </c>
      <c r="L1319" s="72" t="s">
        <v>12053</v>
      </c>
      <c r="M1319" s="72" t="s">
        <v>12053</v>
      </c>
      <c r="N1319" s="72"/>
      <c r="O1319" s="72"/>
      <c r="P1319" s="72" t="s">
        <v>12080</v>
      </c>
      <c r="Q1319" s="72" t="s">
        <v>12081</v>
      </c>
      <c r="R1319" s="72" t="s">
        <v>11914</v>
      </c>
      <c r="S1319" s="72" t="s">
        <v>12082</v>
      </c>
      <c r="T1319" s="72" t="s">
        <v>12083</v>
      </c>
      <c r="U1319" s="72" t="s">
        <v>922</v>
      </c>
      <c r="V1319" s="72" t="s">
        <v>176</v>
      </c>
      <c r="W1319">
        <v>900</v>
      </c>
      <c r="X1319">
        <v>600</v>
      </c>
      <c r="Y1319">
        <v>300</v>
      </c>
      <c r="Z1319">
        <v>250</v>
      </c>
      <c r="AA1319">
        <v>3000</v>
      </c>
      <c r="AB1319">
        <v>1500</v>
      </c>
      <c r="AC1319" s="72" t="s">
        <v>194</v>
      </c>
      <c r="AF1319" s="81" t="str">
        <f t="shared" si="80"/>
        <v/>
      </c>
      <c r="AJ1319" s="72" t="s">
        <v>424</v>
      </c>
      <c r="AK1319" s="72" t="s">
        <v>176</v>
      </c>
      <c r="AL1319" t="str">
        <f t="shared" si="81"/>
        <v>Unprotected Spring</v>
      </c>
      <c r="AQ1319" t="str">
        <f t="shared" si="82"/>
        <v xml:space="preserve"> </v>
      </c>
      <c r="BE1319"/>
      <c r="BI1319" s="81" t="str">
        <f t="shared" si="83"/>
        <v xml:space="preserve"> </v>
      </c>
      <c r="BX1319" t="s">
        <v>12084</v>
      </c>
    </row>
    <row r="1320" spans="1:76" x14ac:dyDescent="0.45">
      <c r="A1320" t="s">
        <v>12085</v>
      </c>
      <c r="B1320" t="s">
        <v>176</v>
      </c>
      <c r="C1320" t="s">
        <v>284</v>
      </c>
      <c r="D1320" t="s">
        <v>12086</v>
      </c>
      <c r="E1320" t="s">
        <v>12087</v>
      </c>
      <c r="F1320" t="s">
        <v>2182</v>
      </c>
      <c r="G1320">
        <v>9</v>
      </c>
      <c r="H1320" s="72" t="s">
        <v>12052</v>
      </c>
      <c r="I1320" s="72" t="s">
        <v>182</v>
      </c>
      <c r="J1320" s="72" t="s">
        <v>183</v>
      </c>
      <c r="K1320" s="72" t="s">
        <v>10598</v>
      </c>
      <c r="L1320" s="72" t="s">
        <v>12053</v>
      </c>
      <c r="M1320" s="72" t="s">
        <v>12053</v>
      </c>
      <c r="N1320" s="72"/>
      <c r="O1320" s="72"/>
      <c r="P1320" s="72" t="s">
        <v>12088</v>
      </c>
      <c r="Q1320" s="72" t="s">
        <v>12089</v>
      </c>
      <c r="R1320" s="72" t="s">
        <v>11783</v>
      </c>
      <c r="S1320" s="72" t="s">
        <v>12090</v>
      </c>
      <c r="T1320" s="72" t="s">
        <v>12091</v>
      </c>
      <c r="U1320" s="72" t="s">
        <v>176</v>
      </c>
      <c r="V1320" s="72" t="s">
        <v>2726</v>
      </c>
      <c r="W1320">
        <v>900</v>
      </c>
      <c r="X1320">
        <v>600</v>
      </c>
      <c r="Y1320">
        <v>300</v>
      </c>
      <c r="Z1320">
        <v>250</v>
      </c>
      <c r="AA1320">
        <v>3000</v>
      </c>
      <c r="AB1320">
        <v>1500</v>
      </c>
      <c r="AC1320" s="72" t="s">
        <v>194</v>
      </c>
      <c r="AF1320" s="81" t="str">
        <f t="shared" si="80"/>
        <v/>
      </c>
      <c r="AJ1320" s="72" t="s">
        <v>424</v>
      </c>
      <c r="AK1320" s="72" t="s">
        <v>176</v>
      </c>
      <c r="AL1320" t="str">
        <f t="shared" si="81"/>
        <v>Unprotected Spring</v>
      </c>
      <c r="AQ1320" t="str">
        <f t="shared" si="82"/>
        <v xml:space="preserve"> </v>
      </c>
      <c r="BE1320"/>
      <c r="BI1320" s="81" t="str">
        <f t="shared" si="83"/>
        <v xml:space="preserve"> </v>
      </c>
      <c r="BX1320" t="s">
        <v>12092</v>
      </c>
    </row>
    <row r="1321" spans="1:76" x14ac:dyDescent="0.45">
      <c r="A1321" t="s">
        <v>12093</v>
      </c>
      <c r="B1321" t="s">
        <v>176</v>
      </c>
      <c r="C1321" t="s">
        <v>284</v>
      </c>
      <c r="D1321" t="s">
        <v>12094</v>
      </c>
      <c r="E1321" t="s">
        <v>12095</v>
      </c>
      <c r="F1321" t="s">
        <v>11412</v>
      </c>
      <c r="G1321">
        <v>9</v>
      </c>
      <c r="H1321" s="72" t="s">
        <v>12052</v>
      </c>
      <c r="I1321" s="72" t="s">
        <v>182</v>
      </c>
      <c r="J1321" s="72" t="s">
        <v>183</v>
      </c>
      <c r="K1321" s="72" t="s">
        <v>10598</v>
      </c>
      <c r="L1321" s="72" t="s">
        <v>12053</v>
      </c>
      <c r="M1321" s="72" t="s">
        <v>12053</v>
      </c>
      <c r="N1321" s="72"/>
      <c r="O1321" s="72"/>
      <c r="P1321" s="72" t="s">
        <v>12096</v>
      </c>
      <c r="Q1321" s="72" t="s">
        <v>12097</v>
      </c>
      <c r="R1321" s="72" t="s">
        <v>10175</v>
      </c>
      <c r="S1321" s="72" t="s">
        <v>12098</v>
      </c>
      <c r="T1321" s="72" t="s">
        <v>12099</v>
      </c>
      <c r="U1321" s="72" t="s">
        <v>176</v>
      </c>
      <c r="V1321" s="72" t="s">
        <v>2726</v>
      </c>
      <c r="W1321">
        <v>900</v>
      </c>
      <c r="X1321">
        <v>600</v>
      </c>
      <c r="Y1321">
        <v>300</v>
      </c>
      <c r="Z1321">
        <v>250</v>
      </c>
      <c r="AA1321">
        <v>300</v>
      </c>
      <c r="AB1321">
        <v>1500</v>
      </c>
      <c r="AC1321" s="72" t="s">
        <v>194</v>
      </c>
      <c r="AF1321" s="81" t="str">
        <f t="shared" si="80"/>
        <v/>
      </c>
      <c r="AJ1321" s="72" t="s">
        <v>424</v>
      </c>
      <c r="AK1321" s="72" t="s">
        <v>176</v>
      </c>
      <c r="AL1321" t="str">
        <f t="shared" si="81"/>
        <v>Unprotected Spring</v>
      </c>
      <c r="AQ1321" t="str">
        <f t="shared" si="82"/>
        <v xml:space="preserve"> </v>
      </c>
      <c r="BE1321"/>
      <c r="BI1321" s="81" t="str">
        <f t="shared" si="83"/>
        <v xml:space="preserve"> </v>
      </c>
      <c r="BX1321" t="s">
        <v>12100</v>
      </c>
    </row>
    <row r="1322" spans="1:76" x14ac:dyDescent="0.45">
      <c r="A1322" t="s">
        <v>12101</v>
      </c>
      <c r="B1322" t="s">
        <v>176</v>
      </c>
      <c r="C1322" t="s">
        <v>284</v>
      </c>
      <c r="D1322" t="s">
        <v>12102</v>
      </c>
      <c r="E1322" t="s">
        <v>12103</v>
      </c>
      <c r="F1322" t="s">
        <v>7092</v>
      </c>
      <c r="G1322">
        <v>9</v>
      </c>
      <c r="H1322" s="72" t="s">
        <v>12052</v>
      </c>
      <c r="I1322" s="72" t="s">
        <v>182</v>
      </c>
      <c r="J1322" s="72" t="s">
        <v>183</v>
      </c>
      <c r="K1322" s="72" t="s">
        <v>10598</v>
      </c>
      <c r="L1322" s="72" t="s">
        <v>12053</v>
      </c>
      <c r="M1322" s="72" t="s">
        <v>12053</v>
      </c>
      <c r="N1322" s="72"/>
      <c r="O1322" s="72"/>
      <c r="P1322" s="72" t="s">
        <v>12104</v>
      </c>
      <c r="Q1322" s="72" t="s">
        <v>12105</v>
      </c>
      <c r="R1322" s="72" t="s">
        <v>12106</v>
      </c>
      <c r="S1322" s="72" t="s">
        <v>12107</v>
      </c>
      <c r="T1322" s="72" t="s">
        <v>12053</v>
      </c>
      <c r="U1322" s="72" t="s">
        <v>176</v>
      </c>
      <c r="V1322" s="72" t="s">
        <v>2726</v>
      </c>
      <c r="W1322">
        <v>900</v>
      </c>
      <c r="X1322">
        <v>600</v>
      </c>
      <c r="Y1322">
        <v>300</v>
      </c>
      <c r="Z1322">
        <v>250</v>
      </c>
      <c r="AA1322">
        <v>3000</v>
      </c>
      <c r="AB1322">
        <v>1500</v>
      </c>
      <c r="AC1322" s="72" t="s">
        <v>194</v>
      </c>
      <c r="AF1322" s="81" t="str">
        <f t="shared" si="80"/>
        <v/>
      </c>
      <c r="AJ1322" s="72" t="s">
        <v>424</v>
      </c>
      <c r="AK1322" s="72" t="s">
        <v>176</v>
      </c>
      <c r="AL1322" t="str">
        <f t="shared" si="81"/>
        <v>Unprotected Spring</v>
      </c>
      <c r="AQ1322" t="str">
        <f t="shared" si="82"/>
        <v xml:space="preserve"> </v>
      </c>
      <c r="BE1322"/>
      <c r="BI1322" s="81" t="str">
        <f t="shared" si="83"/>
        <v xml:space="preserve"> </v>
      </c>
      <c r="BX1322" t="s">
        <v>12108</v>
      </c>
    </row>
    <row r="1323" spans="1:76" x14ac:dyDescent="0.45">
      <c r="A1323" t="s">
        <v>12109</v>
      </c>
      <c r="B1323" t="s">
        <v>176</v>
      </c>
      <c r="C1323" t="s">
        <v>284</v>
      </c>
      <c r="D1323" t="s">
        <v>12110</v>
      </c>
      <c r="E1323" t="s">
        <v>12111</v>
      </c>
      <c r="F1323" t="s">
        <v>8179</v>
      </c>
      <c r="G1323">
        <v>9</v>
      </c>
      <c r="H1323" s="72" t="s">
        <v>12052</v>
      </c>
      <c r="I1323" s="72" t="s">
        <v>182</v>
      </c>
      <c r="J1323" s="72" t="s">
        <v>183</v>
      </c>
      <c r="K1323" s="72" t="s">
        <v>10598</v>
      </c>
      <c r="L1323" s="72" t="s">
        <v>12053</v>
      </c>
      <c r="M1323" s="72" t="s">
        <v>12053</v>
      </c>
      <c r="N1323" s="72"/>
      <c r="O1323" s="72"/>
      <c r="P1323" s="72" t="s">
        <v>12112</v>
      </c>
      <c r="Q1323" s="72" t="s">
        <v>12113</v>
      </c>
      <c r="R1323" s="72" t="s">
        <v>12114</v>
      </c>
      <c r="S1323" s="72" t="s">
        <v>12115</v>
      </c>
      <c r="T1323" s="72" t="s">
        <v>12053</v>
      </c>
      <c r="U1323" s="72" t="s">
        <v>176</v>
      </c>
      <c r="V1323" s="72" t="s">
        <v>2726</v>
      </c>
      <c r="W1323">
        <v>900</v>
      </c>
      <c r="X1323">
        <v>600</v>
      </c>
      <c r="Y1323">
        <v>300</v>
      </c>
      <c r="Z1323">
        <v>500</v>
      </c>
      <c r="AA1323">
        <v>3000</v>
      </c>
      <c r="AB1323">
        <v>1500</v>
      </c>
      <c r="AC1323" s="72" t="s">
        <v>194</v>
      </c>
      <c r="AF1323" s="81" t="str">
        <f t="shared" si="80"/>
        <v/>
      </c>
      <c r="AJ1323" s="72" t="s">
        <v>424</v>
      </c>
      <c r="AK1323" s="72" t="s">
        <v>176</v>
      </c>
      <c r="AL1323" t="str">
        <f t="shared" si="81"/>
        <v>Unprotected Spring</v>
      </c>
      <c r="AQ1323" t="str">
        <f t="shared" si="82"/>
        <v xml:space="preserve"> </v>
      </c>
      <c r="BE1323"/>
      <c r="BI1323" s="81" t="str">
        <f t="shared" si="83"/>
        <v xml:space="preserve"> </v>
      </c>
      <c r="BX1323" t="s">
        <v>12116</v>
      </c>
    </row>
    <row r="1324" spans="1:76" x14ac:dyDescent="0.45">
      <c r="A1324" t="s">
        <v>12117</v>
      </c>
      <c r="B1324" t="s">
        <v>176</v>
      </c>
      <c r="C1324" t="s">
        <v>284</v>
      </c>
      <c r="D1324" t="s">
        <v>12118</v>
      </c>
      <c r="E1324" t="s">
        <v>12119</v>
      </c>
      <c r="F1324" t="s">
        <v>719</v>
      </c>
      <c r="G1324">
        <v>9</v>
      </c>
      <c r="H1324" s="72" t="s">
        <v>12052</v>
      </c>
      <c r="I1324" s="72" t="s">
        <v>182</v>
      </c>
      <c r="J1324" s="72" t="s">
        <v>183</v>
      </c>
      <c r="K1324" s="72" t="s">
        <v>10598</v>
      </c>
      <c r="L1324" s="72" t="s">
        <v>12053</v>
      </c>
      <c r="M1324" s="72" t="s">
        <v>12053</v>
      </c>
      <c r="N1324" s="72"/>
      <c r="O1324" s="72"/>
      <c r="P1324" s="72" t="s">
        <v>12120</v>
      </c>
      <c r="Q1324" s="72" t="s">
        <v>12121</v>
      </c>
      <c r="R1324" s="72" t="s">
        <v>8847</v>
      </c>
      <c r="S1324" s="72" t="s">
        <v>12122</v>
      </c>
      <c r="T1324" s="72" t="s">
        <v>12123</v>
      </c>
      <c r="U1324" s="72" t="s">
        <v>251</v>
      </c>
      <c r="V1324" s="72" t="s">
        <v>176</v>
      </c>
      <c r="W1324">
        <v>900</v>
      </c>
      <c r="X1324">
        <v>600</v>
      </c>
      <c r="Y1324">
        <v>300</v>
      </c>
      <c r="Z1324">
        <v>1000</v>
      </c>
      <c r="AA1324">
        <v>3000</v>
      </c>
      <c r="AB1324">
        <v>1500</v>
      </c>
      <c r="AC1324" s="72" t="s">
        <v>191</v>
      </c>
      <c r="AD1324" s="72" t="s">
        <v>192</v>
      </c>
      <c r="AE1324" s="72" t="s">
        <v>176</v>
      </c>
      <c r="AF1324" s="81" t="str">
        <f t="shared" si="80"/>
        <v>Afridev Handpump</v>
      </c>
      <c r="AG1324" s="72" t="s">
        <v>193</v>
      </c>
      <c r="AH1324" s="72" t="s">
        <v>191</v>
      </c>
      <c r="AI1324" s="72" t="s">
        <v>16432</v>
      </c>
      <c r="AL1324" t="str">
        <f t="shared" si="81"/>
        <v>Protected</v>
      </c>
      <c r="AM1324">
        <v>2000</v>
      </c>
      <c r="AN1324" s="72" t="s">
        <v>191</v>
      </c>
      <c r="AQ1324" t="str">
        <f t="shared" si="82"/>
        <v xml:space="preserve">Poor </v>
      </c>
      <c r="AR1324" s="72" t="s">
        <v>194</v>
      </c>
      <c r="AU1324" s="72" t="s">
        <v>195</v>
      </c>
      <c r="AV1324" s="72" t="s">
        <v>194</v>
      </c>
      <c r="AY1324" s="72" t="s">
        <v>191</v>
      </c>
      <c r="AZ1324">
        <v>1960</v>
      </c>
      <c r="BA1324" s="72" t="s">
        <v>93</v>
      </c>
      <c r="BB1324" s="72" t="s">
        <v>194</v>
      </c>
      <c r="BD1324" s="72" t="s">
        <v>191</v>
      </c>
      <c r="BE1324" s="73">
        <v>0.72</v>
      </c>
      <c r="BF1324" s="72" t="s">
        <v>194</v>
      </c>
      <c r="BG1324" s="80" t="s">
        <v>196</v>
      </c>
      <c r="BI1324" s="81" t="str">
        <f t="shared" si="83"/>
        <v xml:space="preserve">Turbidity </v>
      </c>
      <c r="BN1324">
        <v>70</v>
      </c>
      <c r="BO1324">
        <v>24</v>
      </c>
      <c r="BP1324" s="72" t="s">
        <v>194</v>
      </c>
      <c r="BR1324" s="72" t="s">
        <v>194</v>
      </c>
      <c r="BT1324">
        <v>40</v>
      </c>
      <c r="BU1324">
        <v>5</v>
      </c>
      <c r="BV1324" s="72" t="s">
        <v>191</v>
      </c>
      <c r="BW1324" s="72" t="s">
        <v>227</v>
      </c>
      <c r="BX1324" t="s">
        <v>12124</v>
      </c>
    </row>
    <row r="1325" spans="1:76" x14ac:dyDescent="0.45">
      <c r="A1325" t="s">
        <v>12125</v>
      </c>
      <c r="B1325" t="s">
        <v>176</v>
      </c>
      <c r="C1325" t="s">
        <v>284</v>
      </c>
      <c r="D1325" t="s">
        <v>12126</v>
      </c>
      <c r="E1325" t="s">
        <v>12127</v>
      </c>
      <c r="F1325" t="s">
        <v>5565</v>
      </c>
      <c r="G1325">
        <v>9</v>
      </c>
      <c r="H1325" s="72" t="s">
        <v>12052</v>
      </c>
      <c r="I1325" s="72" t="s">
        <v>182</v>
      </c>
      <c r="J1325" s="72" t="s">
        <v>183</v>
      </c>
      <c r="K1325" s="72" t="s">
        <v>10598</v>
      </c>
      <c r="L1325" s="72" t="s">
        <v>12053</v>
      </c>
      <c r="M1325" s="72" t="s">
        <v>12053</v>
      </c>
      <c r="N1325" s="72"/>
      <c r="O1325" s="72"/>
      <c r="P1325" s="72" t="s">
        <v>12128</v>
      </c>
      <c r="Q1325" s="72" t="s">
        <v>12129</v>
      </c>
      <c r="R1325" s="72" t="s">
        <v>10574</v>
      </c>
      <c r="S1325" s="72" t="s">
        <v>12130</v>
      </c>
      <c r="T1325" s="72" t="s">
        <v>12131</v>
      </c>
      <c r="U1325" s="72" t="s">
        <v>176</v>
      </c>
      <c r="V1325" s="72" t="s">
        <v>2726</v>
      </c>
      <c r="W1325">
        <v>55</v>
      </c>
      <c r="X1325">
        <v>0</v>
      </c>
      <c r="Y1325">
        <v>55</v>
      </c>
      <c r="Z1325">
        <v>275</v>
      </c>
      <c r="AA1325">
        <v>0</v>
      </c>
      <c r="AB1325">
        <v>275</v>
      </c>
      <c r="AC1325" s="72" t="s">
        <v>194</v>
      </c>
      <c r="AF1325" s="81" t="str">
        <f t="shared" si="80"/>
        <v/>
      </c>
      <c r="AJ1325" s="72" t="s">
        <v>424</v>
      </c>
      <c r="AK1325" s="72" t="s">
        <v>176</v>
      </c>
      <c r="AL1325" t="str">
        <f t="shared" si="81"/>
        <v>Unprotected Spring</v>
      </c>
      <c r="AQ1325" t="str">
        <f t="shared" si="82"/>
        <v xml:space="preserve"> </v>
      </c>
      <c r="BE1325"/>
      <c r="BI1325" s="81" t="str">
        <f t="shared" si="83"/>
        <v xml:space="preserve"> </v>
      </c>
      <c r="BX1325" t="s">
        <v>12132</v>
      </c>
    </row>
    <row r="1326" spans="1:76" x14ac:dyDescent="0.45">
      <c r="A1326" t="s">
        <v>12133</v>
      </c>
      <c r="B1326" t="s">
        <v>176</v>
      </c>
      <c r="C1326" t="s">
        <v>663</v>
      </c>
      <c r="D1326" t="s">
        <v>12134</v>
      </c>
      <c r="E1326" t="s">
        <v>12135</v>
      </c>
      <c r="F1326" t="s">
        <v>7913</v>
      </c>
      <c r="G1326">
        <v>9</v>
      </c>
      <c r="H1326" s="72" t="s">
        <v>12136</v>
      </c>
      <c r="I1326" s="72" t="s">
        <v>182</v>
      </c>
      <c r="J1326" s="72" t="s">
        <v>183</v>
      </c>
      <c r="K1326" s="72" t="s">
        <v>10598</v>
      </c>
      <c r="L1326" s="72" t="s">
        <v>11846</v>
      </c>
      <c r="M1326" s="72" t="s">
        <v>11846</v>
      </c>
      <c r="N1326" s="72"/>
      <c r="O1326" s="72"/>
      <c r="P1326" s="72" t="s">
        <v>12137</v>
      </c>
      <c r="Q1326" s="72" t="s">
        <v>12138</v>
      </c>
      <c r="R1326" s="72" t="s">
        <v>3240</v>
      </c>
      <c r="S1326" s="72" t="s">
        <v>12139</v>
      </c>
      <c r="T1326" s="72" t="s">
        <v>11846</v>
      </c>
      <c r="U1326" s="72" t="s">
        <v>251</v>
      </c>
      <c r="V1326" s="72" t="s">
        <v>176</v>
      </c>
      <c r="W1326">
        <v>220</v>
      </c>
      <c r="X1326">
        <v>165</v>
      </c>
      <c r="Y1326">
        <v>55</v>
      </c>
      <c r="Z1326">
        <v>275</v>
      </c>
      <c r="AA1326">
        <v>275</v>
      </c>
      <c r="AB1326">
        <v>0</v>
      </c>
      <c r="AC1326" s="72" t="s">
        <v>191</v>
      </c>
      <c r="AD1326" s="72" t="s">
        <v>192</v>
      </c>
      <c r="AE1326" s="72" t="s">
        <v>176</v>
      </c>
      <c r="AF1326" s="81" t="str">
        <f t="shared" si="80"/>
        <v>Afridev Handpump</v>
      </c>
      <c r="AG1326" s="72" t="s">
        <v>193</v>
      </c>
      <c r="AH1326" s="72" t="s">
        <v>194</v>
      </c>
      <c r="AI1326" s="72" t="s">
        <v>16433</v>
      </c>
      <c r="AL1326" t="str">
        <f t="shared" si="81"/>
        <v>Unprotected</v>
      </c>
      <c r="AM1326">
        <v>2014</v>
      </c>
      <c r="AN1326" s="72" t="s">
        <v>191</v>
      </c>
      <c r="AQ1326" t="str">
        <f t="shared" si="82"/>
        <v xml:space="preserve">Normal </v>
      </c>
      <c r="AR1326" s="72" t="s">
        <v>191</v>
      </c>
      <c r="AS1326">
        <v>3</v>
      </c>
      <c r="AT1326">
        <v>3</v>
      </c>
      <c r="AU1326" s="72" t="s">
        <v>195</v>
      </c>
      <c r="AV1326" s="72" t="s">
        <v>194</v>
      </c>
      <c r="AY1326" s="72" t="s">
        <v>191</v>
      </c>
      <c r="AZ1326">
        <v>374</v>
      </c>
      <c r="BA1326" s="72" t="s">
        <v>93</v>
      </c>
      <c r="BB1326" s="72" t="s">
        <v>194</v>
      </c>
      <c r="BD1326" s="72" t="s">
        <v>191</v>
      </c>
      <c r="BE1326" s="73">
        <v>0.13</v>
      </c>
      <c r="BF1326" s="72" t="s">
        <v>191</v>
      </c>
      <c r="BG1326" s="72" t="s">
        <v>196</v>
      </c>
      <c r="BH1326" s="72" t="s">
        <v>176</v>
      </c>
      <c r="BI1326" s="81" t="str">
        <f t="shared" si="83"/>
        <v xml:space="preserve">Turbidity </v>
      </c>
      <c r="BJ1326" s="72" t="s">
        <v>191</v>
      </c>
      <c r="BN1326">
        <v>54</v>
      </c>
      <c r="BO1326">
        <v>24</v>
      </c>
      <c r="BP1326" s="72" t="s">
        <v>194</v>
      </c>
      <c r="BR1326" s="72" t="s">
        <v>194</v>
      </c>
      <c r="BT1326">
        <v>20</v>
      </c>
      <c r="BU1326">
        <v>5</v>
      </c>
      <c r="BV1326" s="72" t="s">
        <v>191</v>
      </c>
      <c r="BW1326" s="72" t="s">
        <v>197</v>
      </c>
      <c r="BX1326" t="s">
        <v>12140</v>
      </c>
    </row>
    <row r="1327" spans="1:76" x14ac:dyDescent="0.45">
      <c r="A1327" t="s">
        <v>12141</v>
      </c>
      <c r="B1327" t="s">
        <v>176</v>
      </c>
      <c r="C1327" t="s">
        <v>663</v>
      </c>
      <c r="D1327" t="s">
        <v>12142</v>
      </c>
      <c r="E1327" t="s">
        <v>12143</v>
      </c>
      <c r="F1327" t="s">
        <v>419</v>
      </c>
      <c r="G1327">
        <v>9</v>
      </c>
      <c r="H1327" s="72" t="s">
        <v>12136</v>
      </c>
      <c r="I1327" s="72" t="s">
        <v>182</v>
      </c>
      <c r="J1327" s="72" t="s">
        <v>183</v>
      </c>
      <c r="K1327" s="72" t="s">
        <v>10598</v>
      </c>
      <c r="L1327" s="72" t="s">
        <v>11846</v>
      </c>
      <c r="M1327" s="72" t="s">
        <v>11846</v>
      </c>
      <c r="N1327" s="72"/>
      <c r="O1327" s="72"/>
      <c r="P1327" s="72" t="s">
        <v>12144</v>
      </c>
      <c r="Q1327" s="72" t="s">
        <v>12145</v>
      </c>
      <c r="R1327" s="72" t="s">
        <v>4659</v>
      </c>
      <c r="S1327" s="72" t="s">
        <v>12146</v>
      </c>
      <c r="T1327" s="72" t="s">
        <v>11846</v>
      </c>
      <c r="U1327" s="72" t="s">
        <v>922</v>
      </c>
      <c r="V1327" s="72" t="s">
        <v>176</v>
      </c>
      <c r="W1327">
        <v>220</v>
      </c>
      <c r="X1327">
        <v>165</v>
      </c>
      <c r="Y1327">
        <v>55</v>
      </c>
      <c r="Z1327">
        <v>275</v>
      </c>
      <c r="AA1327">
        <v>0</v>
      </c>
      <c r="AB1327">
        <v>275</v>
      </c>
      <c r="AC1327" s="72" t="s">
        <v>194</v>
      </c>
      <c r="AF1327" s="81" t="str">
        <f t="shared" si="80"/>
        <v/>
      </c>
      <c r="AJ1327" s="72" t="s">
        <v>867</v>
      </c>
      <c r="AK1327" s="72" t="s">
        <v>176</v>
      </c>
      <c r="AL1327" t="str">
        <f t="shared" si="81"/>
        <v>Unprotected well</v>
      </c>
      <c r="AQ1327" t="str">
        <f t="shared" si="82"/>
        <v xml:space="preserve"> </v>
      </c>
      <c r="BE1327"/>
      <c r="BI1327" s="81" t="str">
        <f t="shared" si="83"/>
        <v xml:space="preserve"> </v>
      </c>
      <c r="BX1327" t="s">
        <v>12147</v>
      </c>
    </row>
    <row r="1328" spans="1:76" x14ac:dyDescent="0.45">
      <c r="A1328" t="s">
        <v>12148</v>
      </c>
      <c r="B1328" t="s">
        <v>176</v>
      </c>
      <c r="C1328" t="s">
        <v>297</v>
      </c>
      <c r="D1328" t="s">
        <v>12149</v>
      </c>
      <c r="E1328" t="s">
        <v>12150</v>
      </c>
      <c r="F1328" t="s">
        <v>3047</v>
      </c>
      <c r="G1328">
        <v>9</v>
      </c>
      <c r="H1328" s="72" t="s">
        <v>12136</v>
      </c>
      <c r="I1328" s="72" t="s">
        <v>182</v>
      </c>
      <c r="J1328" s="72" t="s">
        <v>183</v>
      </c>
      <c r="K1328" s="72" t="s">
        <v>10598</v>
      </c>
      <c r="L1328" s="72" t="s">
        <v>11823</v>
      </c>
      <c r="M1328" s="72" t="s">
        <v>12151</v>
      </c>
      <c r="N1328" s="72"/>
      <c r="O1328" s="72"/>
      <c r="P1328" s="72" t="s">
        <v>12152</v>
      </c>
      <c r="Q1328" s="72" t="s">
        <v>12153</v>
      </c>
      <c r="R1328" s="72" t="s">
        <v>11643</v>
      </c>
      <c r="S1328" s="72" t="s">
        <v>12154</v>
      </c>
      <c r="T1328" s="72" t="s">
        <v>12155</v>
      </c>
      <c r="U1328" s="72" t="s">
        <v>226</v>
      </c>
      <c r="V1328" s="72" t="s">
        <v>176</v>
      </c>
      <c r="W1328">
        <v>100</v>
      </c>
      <c r="X1328">
        <v>100</v>
      </c>
      <c r="Y1328">
        <v>0</v>
      </c>
      <c r="Z1328">
        <v>500</v>
      </c>
      <c r="AA1328">
        <v>500</v>
      </c>
      <c r="AB1328">
        <v>0</v>
      </c>
      <c r="AC1328" s="72" t="s">
        <v>191</v>
      </c>
      <c r="AD1328" s="72" t="s">
        <v>192</v>
      </c>
      <c r="AE1328" s="72" t="s">
        <v>176</v>
      </c>
      <c r="AF1328" s="81" t="str">
        <f t="shared" si="80"/>
        <v>Afridev Handpump</v>
      </c>
      <c r="AG1328" s="72" t="s">
        <v>193</v>
      </c>
      <c r="AH1328" s="72" t="s">
        <v>191</v>
      </c>
      <c r="AI1328" s="72" t="s">
        <v>16432</v>
      </c>
      <c r="AL1328" t="str">
        <f t="shared" si="81"/>
        <v>Protected</v>
      </c>
      <c r="AM1328">
        <v>2013</v>
      </c>
      <c r="AN1328" s="72" t="s">
        <v>194</v>
      </c>
      <c r="AO1328" s="72" t="s">
        <v>6724</v>
      </c>
      <c r="AP1328" s="72" t="s">
        <v>176</v>
      </c>
      <c r="AQ1328" t="str">
        <f t="shared" si="82"/>
        <v>Normal Seasonal Shortages</v>
      </c>
      <c r="AR1328" s="72" t="s">
        <v>194</v>
      </c>
      <c r="AU1328" s="72" t="s">
        <v>194</v>
      </c>
      <c r="AV1328" s="72" t="s">
        <v>194</v>
      </c>
      <c r="AY1328" s="72" t="s">
        <v>194</v>
      </c>
      <c r="BB1328" s="72" t="s">
        <v>194</v>
      </c>
      <c r="BD1328" s="72" t="s">
        <v>194</v>
      </c>
      <c r="BE1328"/>
      <c r="BF1328" s="72" t="s">
        <v>194</v>
      </c>
      <c r="BG1328" s="80" t="s">
        <v>196</v>
      </c>
      <c r="BI1328" s="81" t="str">
        <f t="shared" si="83"/>
        <v xml:space="preserve">Turbidity </v>
      </c>
      <c r="BN1328">
        <v>0</v>
      </c>
      <c r="BO1328">
        <v>8</v>
      </c>
      <c r="BP1328" s="72" t="s">
        <v>194</v>
      </c>
      <c r="BR1328" s="72" t="s">
        <v>194</v>
      </c>
      <c r="BT1328">
        <v>0</v>
      </c>
      <c r="BU1328">
        <v>0</v>
      </c>
      <c r="BV1328" s="72" t="s">
        <v>194</v>
      </c>
      <c r="BW1328" s="72" t="s">
        <v>197</v>
      </c>
      <c r="BX1328" t="s">
        <v>12156</v>
      </c>
    </row>
    <row r="1329" spans="1:76" x14ac:dyDescent="0.45">
      <c r="A1329" t="s">
        <v>12157</v>
      </c>
      <c r="B1329" t="s">
        <v>176</v>
      </c>
      <c r="C1329" t="s">
        <v>297</v>
      </c>
      <c r="D1329" t="s">
        <v>12158</v>
      </c>
      <c r="E1329" t="s">
        <v>12159</v>
      </c>
      <c r="F1329" t="s">
        <v>12160</v>
      </c>
      <c r="G1329">
        <v>9</v>
      </c>
      <c r="H1329" s="72" t="s">
        <v>12136</v>
      </c>
      <c r="I1329" s="72" t="s">
        <v>182</v>
      </c>
      <c r="J1329" s="72" t="s">
        <v>183</v>
      </c>
      <c r="K1329" s="72" t="s">
        <v>10598</v>
      </c>
      <c r="L1329" s="72" t="s">
        <v>11823</v>
      </c>
      <c r="M1329" s="72" t="s">
        <v>12151</v>
      </c>
      <c r="N1329" s="72"/>
      <c r="O1329" s="72"/>
      <c r="P1329" s="72" t="s">
        <v>12161</v>
      </c>
      <c r="Q1329" s="72" t="s">
        <v>12162</v>
      </c>
      <c r="R1329" s="72" t="s">
        <v>11643</v>
      </c>
      <c r="S1329" s="72" t="s">
        <v>12163</v>
      </c>
      <c r="T1329" s="72" t="s">
        <v>12164</v>
      </c>
      <c r="U1329" s="72" t="s">
        <v>226</v>
      </c>
      <c r="V1329" s="72" t="s">
        <v>176</v>
      </c>
      <c r="W1329">
        <v>40</v>
      </c>
      <c r="X1329">
        <v>40</v>
      </c>
      <c r="Y1329">
        <v>0</v>
      </c>
      <c r="Z1329">
        <v>200</v>
      </c>
      <c r="AA1329">
        <v>200</v>
      </c>
      <c r="AB1329">
        <v>0</v>
      </c>
      <c r="AC1329" s="72" t="s">
        <v>191</v>
      </c>
      <c r="AD1329" s="72" t="s">
        <v>192</v>
      </c>
      <c r="AE1329" s="72" t="s">
        <v>176</v>
      </c>
      <c r="AF1329" s="81" t="str">
        <f t="shared" si="80"/>
        <v>Afridev Handpump</v>
      </c>
      <c r="AG1329" s="72" t="s">
        <v>193</v>
      </c>
      <c r="AH1329" s="72" t="s">
        <v>191</v>
      </c>
      <c r="AI1329" s="72" t="s">
        <v>16432</v>
      </c>
      <c r="AL1329" t="str">
        <f t="shared" si="81"/>
        <v>Protected</v>
      </c>
      <c r="AM1329">
        <v>2016</v>
      </c>
      <c r="AN1329" s="72" t="s">
        <v>191</v>
      </c>
      <c r="AQ1329" t="str">
        <f t="shared" si="82"/>
        <v xml:space="preserve">Poor </v>
      </c>
      <c r="AR1329" s="72" t="s">
        <v>191</v>
      </c>
      <c r="AS1329">
        <v>5</v>
      </c>
      <c r="AT1329">
        <v>3</v>
      </c>
      <c r="AU1329" s="72" t="s">
        <v>195</v>
      </c>
      <c r="AV1329" s="72" t="s">
        <v>194</v>
      </c>
      <c r="AY1329" s="72" t="s">
        <v>191</v>
      </c>
      <c r="AZ1329">
        <v>1156</v>
      </c>
      <c r="BA1329" s="72" t="s">
        <v>93</v>
      </c>
      <c r="BB1329" s="72" t="s">
        <v>194</v>
      </c>
      <c r="BD1329" s="72" t="s">
        <v>191</v>
      </c>
      <c r="BE1329" s="73">
        <v>0.99</v>
      </c>
      <c r="BF1329" s="72" t="s">
        <v>194</v>
      </c>
      <c r="BG1329" s="80" t="s">
        <v>196</v>
      </c>
      <c r="BI1329" s="81" t="str">
        <f t="shared" si="83"/>
        <v xml:space="preserve">Turbidity </v>
      </c>
      <c r="BN1329">
        <v>55</v>
      </c>
      <c r="BO1329">
        <v>8</v>
      </c>
      <c r="BP1329" s="72" t="s">
        <v>194</v>
      </c>
      <c r="BR1329" s="72" t="s">
        <v>194</v>
      </c>
      <c r="BT1329">
        <v>25</v>
      </c>
      <c r="BU1329">
        <v>5</v>
      </c>
      <c r="BV1329" s="72" t="s">
        <v>194</v>
      </c>
      <c r="BW1329" s="72" t="s">
        <v>227</v>
      </c>
      <c r="BX1329" t="s">
        <v>12165</v>
      </c>
    </row>
    <row r="1330" spans="1:76" x14ac:dyDescent="0.45">
      <c r="A1330" t="s">
        <v>12166</v>
      </c>
      <c r="B1330" t="s">
        <v>176</v>
      </c>
      <c r="C1330" t="s">
        <v>297</v>
      </c>
      <c r="D1330" t="s">
        <v>12167</v>
      </c>
      <c r="E1330" t="s">
        <v>12168</v>
      </c>
      <c r="F1330" t="s">
        <v>4469</v>
      </c>
      <c r="G1330">
        <v>9</v>
      </c>
      <c r="H1330" s="72" t="s">
        <v>12136</v>
      </c>
      <c r="I1330" s="72" t="s">
        <v>182</v>
      </c>
      <c r="J1330" s="72" t="s">
        <v>183</v>
      </c>
      <c r="K1330" s="72" t="s">
        <v>10598</v>
      </c>
      <c r="L1330" s="72" t="s">
        <v>11823</v>
      </c>
      <c r="M1330" s="72" t="s">
        <v>12151</v>
      </c>
      <c r="N1330" s="72"/>
      <c r="O1330" s="72"/>
      <c r="P1330" s="72" t="s">
        <v>12169</v>
      </c>
      <c r="Q1330" s="72" t="s">
        <v>12170</v>
      </c>
      <c r="R1330" s="72" t="s">
        <v>11677</v>
      </c>
      <c r="S1330" s="72" t="s">
        <v>12171</v>
      </c>
      <c r="T1330" s="72" t="s">
        <v>12164</v>
      </c>
      <c r="U1330" s="72" t="s">
        <v>176</v>
      </c>
      <c r="V1330" s="72" t="s">
        <v>2726</v>
      </c>
      <c r="W1330">
        <v>40</v>
      </c>
      <c r="X1330">
        <v>40</v>
      </c>
      <c r="Y1330">
        <v>20</v>
      </c>
      <c r="Z1330">
        <v>100</v>
      </c>
      <c r="AA1330">
        <v>0</v>
      </c>
      <c r="AB1330">
        <v>20</v>
      </c>
      <c r="AC1330" s="72" t="s">
        <v>194</v>
      </c>
      <c r="AF1330" s="81" t="str">
        <f t="shared" si="80"/>
        <v/>
      </c>
      <c r="AJ1330" s="72" t="s">
        <v>424</v>
      </c>
      <c r="AK1330" s="72" t="s">
        <v>176</v>
      </c>
      <c r="AL1330" t="str">
        <f t="shared" si="81"/>
        <v>Unprotected Spring</v>
      </c>
      <c r="AQ1330" t="str">
        <f t="shared" si="82"/>
        <v xml:space="preserve"> </v>
      </c>
      <c r="BE1330"/>
      <c r="BI1330" s="81" t="str">
        <f t="shared" si="83"/>
        <v xml:space="preserve"> </v>
      </c>
      <c r="BX1330" t="s">
        <v>12172</v>
      </c>
    </row>
    <row r="1331" spans="1:76" x14ac:dyDescent="0.45">
      <c r="A1331" t="s">
        <v>12173</v>
      </c>
      <c r="B1331" t="s">
        <v>176</v>
      </c>
      <c r="C1331" t="s">
        <v>943</v>
      </c>
      <c r="D1331" t="s">
        <v>12174</v>
      </c>
      <c r="E1331" t="s">
        <v>12175</v>
      </c>
      <c r="F1331" t="s">
        <v>6471</v>
      </c>
      <c r="G1331">
        <v>9</v>
      </c>
      <c r="H1331" s="72" t="s">
        <v>12136</v>
      </c>
      <c r="I1331" s="72" t="s">
        <v>182</v>
      </c>
      <c r="J1331" s="72" t="s">
        <v>183</v>
      </c>
      <c r="K1331" s="72" t="s">
        <v>10598</v>
      </c>
      <c r="L1331" s="72" t="s">
        <v>11846</v>
      </c>
      <c r="M1331" s="72" t="s">
        <v>11846</v>
      </c>
      <c r="N1331" s="72"/>
      <c r="O1331" s="72"/>
      <c r="P1331" s="72" t="s">
        <v>12176</v>
      </c>
      <c r="Q1331" s="72" t="s">
        <v>12177</v>
      </c>
      <c r="R1331" s="72" t="s">
        <v>4551</v>
      </c>
      <c r="S1331" s="72" t="s">
        <v>12178</v>
      </c>
      <c r="T1331" s="72" t="s">
        <v>11846</v>
      </c>
      <c r="U1331" s="72" t="s">
        <v>745</v>
      </c>
      <c r="V1331" s="72" t="s">
        <v>176</v>
      </c>
      <c r="W1331">
        <v>220</v>
      </c>
      <c r="X1331">
        <v>165</v>
      </c>
      <c r="Y1331">
        <v>55</v>
      </c>
      <c r="Z1331">
        <v>275</v>
      </c>
      <c r="AA1331">
        <v>275</v>
      </c>
      <c r="AB1331">
        <v>275</v>
      </c>
      <c r="AC1331" s="72" t="s">
        <v>191</v>
      </c>
      <c r="AD1331" s="72" t="s">
        <v>192</v>
      </c>
      <c r="AE1331" s="72" t="s">
        <v>176</v>
      </c>
      <c r="AF1331" s="81" t="str">
        <f t="shared" si="80"/>
        <v>Afridev Handpump</v>
      </c>
      <c r="AG1331" s="72" t="s">
        <v>193</v>
      </c>
      <c r="AH1331" s="72" t="s">
        <v>191</v>
      </c>
      <c r="AI1331" s="72" t="s">
        <v>16432</v>
      </c>
      <c r="AL1331" t="str">
        <f t="shared" si="81"/>
        <v>Protected</v>
      </c>
      <c r="AM1331">
        <v>2019</v>
      </c>
      <c r="AN1331" s="72" t="s">
        <v>191</v>
      </c>
      <c r="AQ1331" t="str">
        <f t="shared" si="82"/>
        <v xml:space="preserve">Poor </v>
      </c>
      <c r="AR1331" s="72" t="s">
        <v>191</v>
      </c>
      <c r="AS1331">
        <v>2</v>
      </c>
      <c r="AT1331">
        <v>3</v>
      </c>
      <c r="AU1331" s="72" t="s">
        <v>195</v>
      </c>
      <c r="AV1331" s="72" t="s">
        <v>194</v>
      </c>
      <c r="AY1331" s="72" t="s">
        <v>191</v>
      </c>
      <c r="AZ1331">
        <v>64</v>
      </c>
      <c r="BA1331" s="72" t="s">
        <v>93</v>
      </c>
      <c r="BB1331" s="72" t="s">
        <v>194</v>
      </c>
      <c r="BD1331" s="72" t="s">
        <v>191</v>
      </c>
      <c r="BE1331" s="73">
        <v>0.22</v>
      </c>
      <c r="BF1331" s="72" t="s">
        <v>191</v>
      </c>
      <c r="BG1331" s="72" t="s">
        <v>196</v>
      </c>
      <c r="BH1331" s="72" t="s">
        <v>176</v>
      </c>
      <c r="BI1331" s="81" t="str">
        <f t="shared" si="83"/>
        <v xml:space="preserve">Turbidity </v>
      </c>
      <c r="BJ1331" s="72" t="s">
        <v>191</v>
      </c>
      <c r="BN1331">
        <v>80</v>
      </c>
      <c r="BO1331">
        <v>24</v>
      </c>
      <c r="BP1331" s="72" t="s">
        <v>194</v>
      </c>
      <c r="BR1331" s="72" t="s">
        <v>194</v>
      </c>
      <c r="BT1331">
        <v>20</v>
      </c>
      <c r="BU1331">
        <v>6</v>
      </c>
      <c r="BV1331" s="72" t="s">
        <v>191</v>
      </c>
      <c r="BW1331" s="72" t="s">
        <v>227</v>
      </c>
      <c r="BX1331" t="s">
        <v>12179</v>
      </c>
    </row>
    <row r="1332" spans="1:76" x14ac:dyDescent="0.45">
      <c r="A1332" t="s">
        <v>12180</v>
      </c>
      <c r="B1332" t="s">
        <v>176</v>
      </c>
      <c r="C1332" t="s">
        <v>12181</v>
      </c>
      <c r="D1332" t="s">
        <v>12182</v>
      </c>
      <c r="E1332" t="s">
        <v>12183</v>
      </c>
      <c r="F1332" t="s">
        <v>4841</v>
      </c>
      <c r="G1332">
        <v>9</v>
      </c>
      <c r="H1332" s="72" t="s">
        <v>12136</v>
      </c>
      <c r="I1332" s="72" t="s">
        <v>182</v>
      </c>
      <c r="J1332" s="72" t="s">
        <v>183</v>
      </c>
      <c r="K1332" s="72" t="s">
        <v>8280</v>
      </c>
      <c r="L1332" s="72" t="s">
        <v>8281</v>
      </c>
      <c r="M1332" s="72" t="s">
        <v>12184</v>
      </c>
      <c r="N1332" s="72"/>
      <c r="O1332" s="72"/>
      <c r="P1332" s="72" t="s">
        <v>12185</v>
      </c>
      <c r="Q1332" s="72" t="s">
        <v>12186</v>
      </c>
      <c r="R1332" s="72" t="s">
        <v>853</v>
      </c>
      <c r="S1332" s="72" t="s">
        <v>12187</v>
      </c>
      <c r="T1332" s="72" t="s">
        <v>12188</v>
      </c>
      <c r="U1332" s="72" t="s">
        <v>251</v>
      </c>
      <c r="V1332" s="72" t="s">
        <v>176</v>
      </c>
      <c r="W1332">
        <v>367</v>
      </c>
      <c r="X1332">
        <v>367</v>
      </c>
      <c r="Y1332">
        <v>0</v>
      </c>
      <c r="Z1332">
        <v>1624</v>
      </c>
      <c r="AA1332">
        <v>1624</v>
      </c>
      <c r="AB1332">
        <v>0</v>
      </c>
      <c r="AC1332" s="72" t="s">
        <v>191</v>
      </c>
      <c r="AD1332" s="72" t="s">
        <v>192</v>
      </c>
      <c r="AE1332" s="72" t="s">
        <v>176</v>
      </c>
      <c r="AF1332" s="81" t="str">
        <f t="shared" si="80"/>
        <v>Afridev Handpump</v>
      </c>
      <c r="AG1332" s="72" t="s">
        <v>193</v>
      </c>
      <c r="AH1332" s="72" t="s">
        <v>191</v>
      </c>
      <c r="AI1332" s="72" t="s">
        <v>16432</v>
      </c>
      <c r="AL1332" t="str">
        <f t="shared" si="81"/>
        <v>Protected</v>
      </c>
      <c r="AM1332">
        <v>2002</v>
      </c>
      <c r="AN1332" s="72" t="s">
        <v>191</v>
      </c>
      <c r="AQ1332" t="str">
        <f t="shared" si="82"/>
        <v xml:space="preserve">Normal </v>
      </c>
      <c r="AR1332" s="72" t="s">
        <v>194</v>
      </c>
      <c r="AU1332" s="72" t="s">
        <v>195</v>
      </c>
      <c r="AV1332" s="72" t="s">
        <v>194</v>
      </c>
      <c r="AY1332" s="72" t="s">
        <v>194</v>
      </c>
      <c r="BB1332" s="72" t="s">
        <v>194</v>
      </c>
      <c r="BD1332" s="72" t="s">
        <v>191</v>
      </c>
      <c r="BE1332" s="73">
        <v>7.0000000000000007E-2</v>
      </c>
      <c r="BF1332" s="72" t="s">
        <v>194</v>
      </c>
      <c r="BG1332" s="80" t="s">
        <v>196</v>
      </c>
      <c r="BI1332" s="81" t="str">
        <f t="shared" si="83"/>
        <v xml:space="preserve">Turbidity </v>
      </c>
      <c r="BN1332">
        <v>58</v>
      </c>
      <c r="BO1332">
        <v>24</v>
      </c>
      <c r="BP1332" s="72" t="s">
        <v>194</v>
      </c>
      <c r="BR1332" s="72" t="s">
        <v>194</v>
      </c>
      <c r="BT1332">
        <v>20</v>
      </c>
      <c r="BU1332">
        <v>10</v>
      </c>
      <c r="BV1332" s="72" t="s">
        <v>191</v>
      </c>
      <c r="BW1332" s="72" t="s">
        <v>197</v>
      </c>
      <c r="BX1332" t="s">
        <v>12189</v>
      </c>
    </row>
    <row r="1333" spans="1:76" x14ac:dyDescent="0.45">
      <c r="A1333" t="s">
        <v>12190</v>
      </c>
      <c r="B1333" t="s">
        <v>176</v>
      </c>
      <c r="C1333" t="s">
        <v>297</v>
      </c>
      <c r="D1333" t="s">
        <v>12191</v>
      </c>
      <c r="E1333" t="s">
        <v>12192</v>
      </c>
      <c r="F1333" t="s">
        <v>8322</v>
      </c>
      <c r="G1333">
        <v>9</v>
      </c>
      <c r="H1333" s="72" t="s">
        <v>12136</v>
      </c>
      <c r="I1333" s="72" t="s">
        <v>182</v>
      </c>
      <c r="J1333" s="72" t="s">
        <v>183</v>
      </c>
      <c r="K1333" s="72" t="s">
        <v>10598</v>
      </c>
      <c r="L1333" s="72" t="s">
        <v>11823</v>
      </c>
      <c r="M1333" s="72" t="s">
        <v>12193</v>
      </c>
      <c r="N1333" s="72"/>
      <c r="O1333" s="72"/>
      <c r="P1333" s="72" t="s">
        <v>12194</v>
      </c>
      <c r="Q1333" s="72" t="s">
        <v>12195</v>
      </c>
      <c r="R1333" s="72" t="s">
        <v>11016</v>
      </c>
      <c r="S1333" s="72" t="s">
        <v>12196</v>
      </c>
      <c r="T1333" s="72" t="s">
        <v>12197</v>
      </c>
      <c r="U1333" s="72" t="s">
        <v>226</v>
      </c>
      <c r="V1333" s="72" t="s">
        <v>176</v>
      </c>
      <c r="W1333">
        <v>167</v>
      </c>
      <c r="X1333">
        <v>167</v>
      </c>
      <c r="Y1333">
        <v>27</v>
      </c>
      <c r="Z1333">
        <v>831</v>
      </c>
      <c r="AA1333">
        <v>831</v>
      </c>
      <c r="AB1333">
        <v>135</v>
      </c>
      <c r="AC1333" s="72" t="s">
        <v>191</v>
      </c>
      <c r="AD1333" s="72" t="s">
        <v>192</v>
      </c>
      <c r="AE1333" s="72" t="s">
        <v>176</v>
      </c>
      <c r="AF1333" s="81" t="str">
        <f t="shared" si="80"/>
        <v>Afridev Handpump</v>
      </c>
      <c r="AG1333" s="72" t="s">
        <v>193</v>
      </c>
      <c r="AH1333" s="72" t="s">
        <v>191</v>
      </c>
      <c r="AI1333" s="72" t="s">
        <v>16432</v>
      </c>
      <c r="AL1333" t="str">
        <f t="shared" si="81"/>
        <v>Protected</v>
      </c>
      <c r="AM1333">
        <v>2002</v>
      </c>
      <c r="AN1333" s="72" t="s">
        <v>191</v>
      </c>
      <c r="AQ1333" t="str">
        <f t="shared" si="82"/>
        <v xml:space="preserve">Normal </v>
      </c>
      <c r="AR1333" s="72" t="s">
        <v>191</v>
      </c>
      <c r="AS1333">
        <v>1</v>
      </c>
      <c r="AT1333">
        <v>1</v>
      </c>
      <c r="AU1333" s="72" t="s">
        <v>195</v>
      </c>
      <c r="AV1333" s="72" t="s">
        <v>194</v>
      </c>
      <c r="AY1333" s="72" t="s">
        <v>191</v>
      </c>
      <c r="AZ1333">
        <v>1157</v>
      </c>
      <c r="BA1333" s="72" t="s">
        <v>93</v>
      </c>
      <c r="BB1333" s="72" t="s">
        <v>194</v>
      </c>
      <c r="BD1333" s="72" t="s">
        <v>191</v>
      </c>
      <c r="BE1333" s="73">
        <v>0.75</v>
      </c>
      <c r="BF1333" s="72" t="s">
        <v>194</v>
      </c>
      <c r="BG1333" s="80" t="s">
        <v>196</v>
      </c>
      <c r="BI1333" s="81" t="str">
        <f t="shared" si="83"/>
        <v xml:space="preserve">Turbidity </v>
      </c>
      <c r="BN1333">
        <v>45</v>
      </c>
      <c r="BO1333">
        <v>24</v>
      </c>
      <c r="BP1333" s="72" t="s">
        <v>194</v>
      </c>
      <c r="BR1333" s="72" t="s">
        <v>194</v>
      </c>
      <c r="BT1333">
        <v>25</v>
      </c>
      <c r="BU1333">
        <v>5</v>
      </c>
      <c r="BV1333" s="72" t="s">
        <v>191</v>
      </c>
      <c r="BW1333" s="72" t="s">
        <v>197</v>
      </c>
      <c r="BX1333" t="s">
        <v>12198</v>
      </c>
    </row>
    <row r="1334" spans="1:76" x14ac:dyDescent="0.45">
      <c r="A1334" t="s">
        <v>12199</v>
      </c>
      <c r="B1334" t="s">
        <v>176</v>
      </c>
      <c r="C1334" t="s">
        <v>12181</v>
      </c>
      <c r="D1334" t="s">
        <v>12200</v>
      </c>
      <c r="E1334" t="s">
        <v>12201</v>
      </c>
      <c r="F1334" t="s">
        <v>8040</v>
      </c>
      <c r="G1334">
        <v>9</v>
      </c>
      <c r="H1334" s="72" t="s">
        <v>12136</v>
      </c>
      <c r="I1334" s="72" t="s">
        <v>182</v>
      </c>
      <c r="J1334" s="72" t="s">
        <v>183</v>
      </c>
      <c r="K1334" s="72" t="s">
        <v>8280</v>
      </c>
      <c r="L1334" s="72" t="s">
        <v>8281</v>
      </c>
      <c r="M1334" s="72" t="s">
        <v>12184</v>
      </c>
      <c r="N1334" s="72"/>
      <c r="O1334" s="72"/>
      <c r="P1334" s="72" t="s">
        <v>12202</v>
      </c>
      <c r="Q1334" s="72" t="s">
        <v>12203</v>
      </c>
      <c r="R1334" s="72" t="s">
        <v>1636</v>
      </c>
      <c r="S1334" s="72" t="s">
        <v>12204</v>
      </c>
      <c r="T1334" s="72" t="s">
        <v>12188</v>
      </c>
      <c r="U1334" s="72" t="s">
        <v>251</v>
      </c>
      <c r="V1334" s="72" t="s">
        <v>176</v>
      </c>
      <c r="W1334">
        <v>367</v>
      </c>
      <c r="X1334">
        <v>367</v>
      </c>
      <c r="Y1334">
        <v>0</v>
      </c>
      <c r="Z1334">
        <v>1624</v>
      </c>
      <c r="AA1334">
        <v>1624</v>
      </c>
      <c r="AB1334">
        <v>0</v>
      </c>
      <c r="AC1334" s="72" t="s">
        <v>191</v>
      </c>
      <c r="AD1334" s="72" t="s">
        <v>192</v>
      </c>
      <c r="AE1334" s="72" t="s">
        <v>176</v>
      </c>
      <c r="AF1334" s="81" t="str">
        <f t="shared" si="80"/>
        <v>Afridev Handpump</v>
      </c>
      <c r="AG1334" s="72" t="s">
        <v>193</v>
      </c>
      <c r="AH1334" s="72" t="s">
        <v>191</v>
      </c>
      <c r="AI1334" s="72" t="s">
        <v>16432</v>
      </c>
      <c r="AL1334" t="str">
        <f t="shared" si="81"/>
        <v>Protected</v>
      </c>
      <c r="AM1334">
        <v>2012</v>
      </c>
      <c r="AN1334" s="72" t="s">
        <v>191</v>
      </c>
      <c r="AQ1334" t="str">
        <f t="shared" si="82"/>
        <v xml:space="preserve">Normal </v>
      </c>
      <c r="AR1334" s="72" t="s">
        <v>194</v>
      </c>
      <c r="AU1334" s="72" t="s">
        <v>195</v>
      </c>
      <c r="AV1334" s="72" t="s">
        <v>194</v>
      </c>
      <c r="AY1334" s="72" t="s">
        <v>194</v>
      </c>
      <c r="BB1334" s="72" t="s">
        <v>194</v>
      </c>
      <c r="BD1334" s="72" t="s">
        <v>191</v>
      </c>
      <c r="BE1334" s="73">
        <v>0.35</v>
      </c>
      <c r="BF1334" s="72" t="s">
        <v>194</v>
      </c>
      <c r="BG1334" s="80" t="s">
        <v>196</v>
      </c>
      <c r="BI1334" s="81" t="str">
        <f t="shared" si="83"/>
        <v xml:space="preserve">Turbidity </v>
      </c>
      <c r="BN1334">
        <v>60</v>
      </c>
      <c r="BO1334">
        <v>24</v>
      </c>
      <c r="BP1334" s="72" t="s">
        <v>194</v>
      </c>
      <c r="BR1334" s="72" t="s">
        <v>194</v>
      </c>
      <c r="BT1334">
        <v>20</v>
      </c>
      <c r="BU1334">
        <v>10</v>
      </c>
      <c r="BV1334" s="72" t="s">
        <v>191</v>
      </c>
      <c r="BW1334" s="72" t="s">
        <v>197</v>
      </c>
      <c r="BX1334" t="s">
        <v>12205</v>
      </c>
    </row>
    <row r="1335" spans="1:76" x14ac:dyDescent="0.45">
      <c r="A1335" t="s">
        <v>12206</v>
      </c>
      <c r="B1335" t="s">
        <v>176</v>
      </c>
      <c r="C1335" t="s">
        <v>230</v>
      </c>
      <c r="D1335" t="s">
        <v>12207</v>
      </c>
      <c r="E1335" t="s">
        <v>12208</v>
      </c>
      <c r="F1335" t="s">
        <v>4587</v>
      </c>
      <c r="G1335">
        <v>9</v>
      </c>
      <c r="H1335" s="72" t="s">
        <v>12136</v>
      </c>
      <c r="I1335" s="72" t="s">
        <v>182</v>
      </c>
      <c r="J1335" s="72" t="s">
        <v>183</v>
      </c>
      <c r="K1335" s="72" t="s">
        <v>825</v>
      </c>
      <c r="L1335" s="72" t="s">
        <v>12209</v>
      </c>
      <c r="M1335" s="72" t="s">
        <v>12210</v>
      </c>
      <c r="N1335" s="72"/>
      <c r="O1335" s="72"/>
      <c r="P1335" s="72" t="s">
        <v>12211</v>
      </c>
      <c r="Q1335" s="72" t="s">
        <v>12212</v>
      </c>
      <c r="R1335" s="72" t="s">
        <v>5439</v>
      </c>
      <c r="S1335" s="72" t="s">
        <v>12213</v>
      </c>
      <c r="T1335" s="72"/>
      <c r="U1335" s="72" t="s">
        <v>251</v>
      </c>
      <c r="V1335" s="72" t="s">
        <v>176</v>
      </c>
      <c r="W1335">
        <v>460</v>
      </c>
      <c r="X1335">
        <v>460</v>
      </c>
      <c r="Y1335">
        <v>62</v>
      </c>
      <c r="Z1335">
        <v>310</v>
      </c>
      <c r="AA1335">
        <v>1990</v>
      </c>
      <c r="AB1335">
        <v>310</v>
      </c>
      <c r="AC1335" s="72" t="s">
        <v>191</v>
      </c>
      <c r="AD1335" s="72" t="s">
        <v>192</v>
      </c>
      <c r="AE1335" s="72" t="s">
        <v>176</v>
      </c>
      <c r="AF1335" s="81" t="str">
        <f t="shared" si="80"/>
        <v>Afridev Handpump</v>
      </c>
      <c r="AG1335" s="72" t="s">
        <v>193</v>
      </c>
      <c r="AH1335" s="72" t="s">
        <v>191</v>
      </c>
      <c r="AI1335" s="72" t="s">
        <v>16432</v>
      </c>
      <c r="AL1335" t="str">
        <f t="shared" si="81"/>
        <v>Protected</v>
      </c>
      <c r="AM1335">
        <v>2000</v>
      </c>
      <c r="AN1335" s="72" t="s">
        <v>191</v>
      </c>
      <c r="AQ1335" t="str">
        <f t="shared" si="82"/>
        <v xml:space="preserve">Poor </v>
      </c>
      <c r="AR1335" s="72" t="s">
        <v>191</v>
      </c>
      <c r="AS1335">
        <v>2</v>
      </c>
      <c r="AT1335">
        <v>14</v>
      </c>
      <c r="AU1335" s="72" t="s">
        <v>195</v>
      </c>
      <c r="AV1335" s="72" t="s">
        <v>194</v>
      </c>
      <c r="AY1335" s="72" t="s">
        <v>191</v>
      </c>
      <c r="AZ1335">
        <v>1781</v>
      </c>
      <c r="BA1335" s="72" t="s">
        <v>93</v>
      </c>
      <c r="BB1335" s="72" t="s">
        <v>194</v>
      </c>
      <c r="BD1335" s="72" t="s">
        <v>191</v>
      </c>
      <c r="BE1335" s="73">
        <v>0.61</v>
      </c>
      <c r="BF1335" s="72" t="s">
        <v>191</v>
      </c>
      <c r="BG1335" s="72" t="s">
        <v>196</v>
      </c>
      <c r="BH1335" s="72" t="s">
        <v>176</v>
      </c>
      <c r="BI1335" s="81" t="str">
        <f t="shared" si="83"/>
        <v xml:space="preserve">Turbidity </v>
      </c>
      <c r="BJ1335" s="72" t="s">
        <v>191</v>
      </c>
      <c r="BN1335">
        <v>85</v>
      </c>
      <c r="BO1335">
        <v>24</v>
      </c>
      <c r="BP1335" s="72" t="s">
        <v>194</v>
      </c>
      <c r="BR1335" s="72" t="s">
        <v>194</v>
      </c>
      <c r="BT1335">
        <v>20</v>
      </c>
      <c r="BU1335">
        <v>4</v>
      </c>
      <c r="BV1335" s="72" t="s">
        <v>191</v>
      </c>
      <c r="BW1335" s="72" t="s">
        <v>227</v>
      </c>
      <c r="BX1335" t="s">
        <v>12214</v>
      </c>
    </row>
    <row r="1336" spans="1:76" x14ac:dyDescent="0.45">
      <c r="A1336" t="s">
        <v>12215</v>
      </c>
      <c r="B1336" t="s">
        <v>176</v>
      </c>
      <c r="C1336" t="s">
        <v>216</v>
      </c>
      <c r="D1336" t="s">
        <v>12216</v>
      </c>
      <c r="E1336" t="s">
        <v>12217</v>
      </c>
      <c r="F1336" t="s">
        <v>4911</v>
      </c>
      <c r="G1336">
        <v>9</v>
      </c>
      <c r="H1336" s="72" t="s">
        <v>12136</v>
      </c>
      <c r="I1336" s="72" t="s">
        <v>182</v>
      </c>
      <c r="J1336" s="72" t="s">
        <v>183</v>
      </c>
      <c r="K1336" s="72" t="s">
        <v>825</v>
      </c>
      <c r="L1336" s="72" t="s">
        <v>12209</v>
      </c>
      <c r="M1336" s="72" t="s">
        <v>12218</v>
      </c>
      <c r="N1336" s="72"/>
      <c r="O1336" s="72"/>
      <c r="P1336" s="72" t="s">
        <v>12219</v>
      </c>
      <c r="Q1336" s="72" t="s">
        <v>12220</v>
      </c>
      <c r="R1336" s="72" t="s">
        <v>6077</v>
      </c>
      <c r="S1336" s="72" t="s">
        <v>12221</v>
      </c>
      <c r="T1336" s="72" t="s">
        <v>12222</v>
      </c>
      <c r="U1336" s="72" t="s">
        <v>251</v>
      </c>
      <c r="V1336" s="72" t="s">
        <v>176</v>
      </c>
      <c r="W1336">
        <v>230</v>
      </c>
      <c r="X1336">
        <v>230</v>
      </c>
      <c r="Y1336">
        <v>0</v>
      </c>
      <c r="Z1336">
        <v>1200</v>
      </c>
      <c r="AA1336">
        <v>1200</v>
      </c>
      <c r="AB1336">
        <v>0</v>
      </c>
      <c r="AC1336" s="72" t="s">
        <v>191</v>
      </c>
      <c r="AD1336" s="72" t="s">
        <v>192</v>
      </c>
      <c r="AE1336" s="72" t="s">
        <v>176</v>
      </c>
      <c r="AF1336" s="81" t="str">
        <f t="shared" si="80"/>
        <v>Afridev Handpump</v>
      </c>
      <c r="AG1336" s="72" t="s">
        <v>193</v>
      </c>
      <c r="AH1336" s="72" t="s">
        <v>191</v>
      </c>
      <c r="AI1336" s="72" t="s">
        <v>16432</v>
      </c>
      <c r="AL1336" t="str">
        <f t="shared" si="81"/>
        <v>Protected</v>
      </c>
      <c r="AM1336">
        <v>2018</v>
      </c>
      <c r="AN1336" s="72" t="s">
        <v>191</v>
      </c>
      <c r="AQ1336" t="str">
        <f t="shared" si="82"/>
        <v xml:space="preserve">Normal </v>
      </c>
      <c r="AR1336" s="72" t="s">
        <v>194</v>
      </c>
      <c r="AU1336" s="72" t="s">
        <v>195</v>
      </c>
      <c r="AV1336" s="72" t="s">
        <v>194</v>
      </c>
      <c r="AY1336" s="72" t="s">
        <v>191</v>
      </c>
      <c r="AZ1336">
        <v>999</v>
      </c>
      <c r="BA1336" s="72" t="s">
        <v>93</v>
      </c>
      <c r="BB1336" s="72" t="s">
        <v>194</v>
      </c>
      <c r="BD1336" s="72" t="s">
        <v>191</v>
      </c>
      <c r="BE1336" s="73">
        <v>0.11</v>
      </c>
      <c r="BF1336" s="72" t="s">
        <v>191</v>
      </c>
      <c r="BG1336" s="72" t="s">
        <v>196</v>
      </c>
      <c r="BH1336" s="72" t="s">
        <v>176</v>
      </c>
      <c r="BI1336" s="81" t="str">
        <f t="shared" si="83"/>
        <v xml:space="preserve">Turbidity </v>
      </c>
      <c r="BJ1336" s="72" t="s">
        <v>191</v>
      </c>
      <c r="BN1336">
        <v>60</v>
      </c>
      <c r="BO1336">
        <v>24</v>
      </c>
      <c r="BP1336" s="72" t="s">
        <v>194</v>
      </c>
      <c r="BR1336" s="72" t="s">
        <v>194</v>
      </c>
      <c r="BT1336">
        <v>20</v>
      </c>
      <c r="BU1336">
        <v>7</v>
      </c>
      <c r="BV1336" s="72" t="s">
        <v>191</v>
      </c>
      <c r="BW1336" s="72" t="s">
        <v>197</v>
      </c>
      <c r="BX1336" t="s">
        <v>12223</v>
      </c>
    </row>
    <row r="1337" spans="1:76" x14ac:dyDescent="0.45">
      <c r="A1337" t="s">
        <v>12224</v>
      </c>
      <c r="B1337" t="s">
        <v>176</v>
      </c>
      <c r="C1337" t="s">
        <v>12181</v>
      </c>
      <c r="D1337" t="s">
        <v>12225</v>
      </c>
      <c r="E1337" t="s">
        <v>12226</v>
      </c>
      <c r="F1337" t="s">
        <v>7083</v>
      </c>
      <c r="G1337">
        <v>9</v>
      </c>
      <c r="H1337" s="72" t="s">
        <v>12136</v>
      </c>
      <c r="I1337" s="72" t="s">
        <v>182</v>
      </c>
      <c r="J1337" s="72" t="s">
        <v>183</v>
      </c>
      <c r="K1337" s="72" t="s">
        <v>8280</v>
      </c>
      <c r="L1337" s="72" t="s">
        <v>8281</v>
      </c>
      <c r="M1337" s="72" t="s">
        <v>12227</v>
      </c>
      <c r="N1337" s="72"/>
      <c r="O1337" s="72"/>
      <c r="P1337" s="72" t="s">
        <v>12228</v>
      </c>
      <c r="Q1337" s="72" t="s">
        <v>12229</v>
      </c>
      <c r="R1337" s="72" t="s">
        <v>3349</v>
      </c>
      <c r="S1337" s="72" t="s">
        <v>12230</v>
      </c>
      <c r="T1337" s="72" t="s">
        <v>12231</v>
      </c>
      <c r="U1337" s="72" t="s">
        <v>176</v>
      </c>
      <c r="V1337" s="72" t="s">
        <v>962</v>
      </c>
      <c r="W1337">
        <v>239</v>
      </c>
      <c r="X1337">
        <v>239</v>
      </c>
      <c r="Y1337">
        <v>0</v>
      </c>
      <c r="Z1337">
        <v>1017</v>
      </c>
      <c r="AA1337">
        <v>1017</v>
      </c>
      <c r="AB1337">
        <v>0</v>
      </c>
      <c r="AC1337" s="72" t="s">
        <v>191</v>
      </c>
      <c r="AD1337" s="72" t="s">
        <v>192</v>
      </c>
      <c r="AE1337" s="72" t="s">
        <v>176</v>
      </c>
      <c r="AF1337" s="81" t="str">
        <f t="shared" si="80"/>
        <v>Afridev Handpump</v>
      </c>
      <c r="AG1337" s="72" t="s">
        <v>193</v>
      </c>
      <c r="AH1337" s="72" t="s">
        <v>191</v>
      </c>
      <c r="AI1337" s="72" t="s">
        <v>16432</v>
      </c>
      <c r="AL1337" t="str">
        <f t="shared" si="81"/>
        <v>Protected</v>
      </c>
      <c r="AM1337">
        <v>2013</v>
      </c>
      <c r="AN1337" s="72" t="s">
        <v>191</v>
      </c>
      <c r="AQ1337" t="str">
        <f t="shared" si="82"/>
        <v xml:space="preserve">Normal </v>
      </c>
      <c r="AR1337" s="72" t="s">
        <v>194</v>
      </c>
      <c r="AU1337" s="72" t="s">
        <v>195</v>
      </c>
      <c r="AV1337" s="72" t="s">
        <v>194</v>
      </c>
      <c r="AY1337" s="72" t="s">
        <v>194</v>
      </c>
      <c r="BB1337" s="72" t="s">
        <v>194</v>
      </c>
      <c r="BD1337" s="72" t="s">
        <v>191</v>
      </c>
      <c r="BE1337" s="73">
        <v>0.08</v>
      </c>
      <c r="BF1337" s="72" t="s">
        <v>194</v>
      </c>
      <c r="BG1337" s="80" t="s">
        <v>196</v>
      </c>
      <c r="BI1337" s="81" t="str">
        <f t="shared" si="83"/>
        <v xml:space="preserve">Turbidity </v>
      </c>
      <c r="BN1337">
        <v>100</v>
      </c>
      <c r="BO1337">
        <v>24</v>
      </c>
      <c r="BP1337" s="72" t="s">
        <v>194</v>
      </c>
      <c r="BR1337" s="72" t="s">
        <v>194</v>
      </c>
      <c r="BT1337">
        <v>20</v>
      </c>
      <c r="BU1337">
        <v>11</v>
      </c>
      <c r="BV1337" s="72" t="s">
        <v>191</v>
      </c>
      <c r="BW1337" s="72" t="s">
        <v>197</v>
      </c>
      <c r="BX1337" t="s">
        <v>12232</v>
      </c>
    </row>
    <row r="1338" spans="1:76" x14ac:dyDescent="0.45">
      <c r="A1338" t="s">
        <v>12233</v>
      </c>
      <c r="B1338" t="s">
        <v>176</v>
      </c>
      <c r="C1338" t="s">
        <v>230</v>
      </c>
      <c r="D1338" t="s">
        <v>12234</v>
      </c>
      <c r="E1338" t="s">
        <v>12235</v>
      </c>
      <c r="F1338" t="s">
        <v>12236</v>
      </c>
      <c r="G1338">
        <v>9</v>
      </c>
      <c r="H1338" s="72" t="s">
        <v>12136</v>
      </c>
      <c r="I1338" s="72" t="s">
        <v>182</v>
      </c>
      <c r="J1338" s="72" t="s">
        <v>183</v>
      </c>
      <c r="K1338" s="72" t="s">
        <v>825</v>
      </c>
      <c r="L1338" s="72" t="s">
        <v>12209</v>
      </c>
      <c r="M1338" s="72" t="s">
        <v>12210</v>
      </c>
      <c r="N1338" s="72"/>
      <c r="O1338" s="72"/>
      <c r="P1338" s="72" t="s">
        <v>12237</v>
      </c>
      <c r="Q1338" s="72" t="s">
        <v>12238</v>
      </c>
      <c r="R1338" s="72" t="s">
        <v>4115</v>
      </c>
      <c r="S1338" s="74" t="s">
        <v>12239</v>
      </c>
      <c r="T1338" s="72"/>
      <c r="U1338" s="72" t="s">
        <v>176</v>
      </c>
      <c r="V1338" s="72"/>
      <c r="W1338">
        <v>460</v>
      </c>
      <c r="X1338">
        <v>398</v>
      </c>
      <c r="Y1338">
        <v>62</v>
      </c>
      <c r="Z1338">
        <v>310</v>
      </c>
      <c r="AA1338">
        <v>1990</v>
      </c>
      <c r="AB1338">
        <v>310</v>
      </c>
      <c r="AC1338" s="72" t="s">
        <v>194</v>
      </c>
      <c r="AF1338" s="81" t="str">
        <f t="shared" si="80"/>
        <v/>
      </c>
      <c r="AJ1338" s="72" t="s">
        <v>867</v>
      </c>
      <c r="AK1338" s="72" t="s">
        <v>176</v>
      </c>
      <c r="AL1338" t="str">
        <f t="shared" si="81"/>
        <v>Unprotected well</v>
      </c>
      <c r="AQ1338" t="str">
        <f t="shared" si="82"/>
        <v xml:space="preserve"> </v>
      </c>
      <c r="BE1338"/>
      <c r="BI1338" s="81" t="str">
        <f t="shared" si="83"/>
        <v xml:space="preserve"> </v>
      </c>
      <c r="BX1338" t="s">
        <v>12240</v>
      </c>
    </row>
    <row r="1339" spans="1:76" x14ac:dyDescent="0.45">
      <c r="A1339" t="s">
        <v>12241</v>
      </c>
      <c r="B1339" t="s">
        <v>176</v>
      </c>
      <c r="C1339" t="s">
        <v>12181</v>
      </c>
      <c r="D1339" t="s">
        <v>12242</v>
      </c>
      <c r="E1339" t="s">
        <v>12243</v>
      </c>
      <c r="F1339" t="s">
        <v>2768</v>
      </c>
      <c r="G1339">
        <v>9</v>
      </c>
      <c r="H1339" s="72" t="s">
        <v>12136</v>
      </c>
      <c r="I1339" s="72" t="s">
        <v>182</v>
      </c>
      <c r="J1339" s="72" t="s">
        <v>183</v>
      </c>
      <c r="K1339" s="72" t="s">
        <v>8280</v>
      </c>
      <c r="L1339" s="72" t="s">
        <v>8281</v>
      </c>
      <c r="M1339" s="72" t="s">
        <v>12227</v>
      </c>
      <c r="N1339" s="72"/>
      <c r="O1339" s="72"/>
      <c r="P1339" s="72" t="s">
        <v>12244</v>
      </c>
      <c r="Q1339" s="72" t="s">
        <v>12245</v>
      </c>
      <c r="R1339" s="72" t="s">
        <v>9475</v>
      </c>
      <c r="S1339" s="72" t="s">
        <v>12246</v>
      </c>
      <c r="T1339" s="72" t="s">
        <v>12247</v>
      </c>
      <c r="U1339" s="72" t="s">
        <v>176</v>
      </c>
      <c r="V1339" s="72" t="s">
        <v>4284</v>
      </c>
      <c r="W1339">
        <v>239</v>
      </c>
      <c r="X1339">
        <v>239</v>
      </c>
      <c r="Y1339">
        <v>0</v>
      </c>
      <c r="Z1339">
        <v>1017</v>
      </c>
      <c r="AA1339">
        <v>1017</v>
      </c>
      <c r="AB1339">
        <v>0</v>
      </c>
      <c r="AC1339" s="72" t="s">
        <v>191</v>
      </c>
      <c r="AD1339" s="72" t="s">
        <v>192</v>
      </c>
      <c r="AE1339" s="72" t="s">
        <v>176</v>
      </c>
      <c r="AF1339" s="81" t="str">
        <f t="shared" si="80"/>
        <v>Afridev Handpump</v>
      </c>
      <c r="AG1339" s="72" t="s">
        <v>193</v>
      </c>
      <c r="AH1339" s="72" t="s">
        <v>191</v>
      </c>
      <c r="AI1339" s="72" t="s">
        <v>16432</v>
      </c>
      <c r="AL1339" t="str">
        <f t="shared" si="81"/>
        <v>Protected</v>
      </c>
      <c r="AM1339">
        <v>2013</v>
      </c>
      <c r="AN1339" s="72" t="s">
        <v>191</v>
      </c>
      <c r="AQ1339" t="str">
        <f t="shared" si="82"/>
        <v xml:space="preserve">Poor </v>
      </c>
      <c r="AR1339" s="72" t="s">
        <v>194</v>
      </c>
      <c r="AU1339" s="72" t="s">
        <v>195</v>
      </c>
      <c r="AV1339" s="72" t="s">
        <v>194</v>
      </c>
      <c r="AY1339" s="72" t="s">
        <v>194</v>
      </c>
      <c r="BB1339" s="72" t="s">
        <v>194</v>
      </c>
      <c r="BD1339" s="72" t="s">
        <v>191</v>
      </c>
      <c r="BE1339" s="73">
        <v>0.25</v>
      </c>
      <c r="BF1339" s="72" t="s">
        <v>194</v>
      </c>
      <c r="BG1339" s="80" t="s">
        <v>196</v>
      </c>
      <c r="BI1339" s="81" t="str">
        <f t="shared" si="83"/>
        <v xml:space="preserve">Turbidity </v>
      </c>
      <c r="BN1339">
        <v>80</v>
      </c>
      <c r="BO1339">
        <v>24</v>
      </c>
      <c r="BP1339" s="72" t="s">
        <v>194</v>
      </c>
      <c r="BR1339" s="72" t="s">
        <v>194</v>
      </c>
      <c r="BT1339">
        <v>20</v>
      </c>
      <c r="BU1339">
        <v>5</v>
      </c>
      <c r="BV1339" s="72" t="s">
        <v>191</v>
      </c>
      <c r="BW1339" s="72" t="s">
        <v>227</v>
      </c>
      <c r="BX1339" t="s">
        <v>12248</v>
      </c>
    </row>
    <row r="1340" spans="1:76" x14ac:dyDescent="0.45">
      <c r="A1340" t="s">
        <v>12249</v>
      </c>
      <c r="B1340" t="s">
        <v>176</v>
      </c>
      <c r="C1340" t="s">
        <v>12181</v>
      </c>
      <c r="D1340" t="s">
        <v>12250</v>
      </c>
      <c r="E1340" t="s">
        <v>12251</v>
      </c>
      <c r="F1340" t="s">
        <v>3962</v>
      </c>
      <c r="G1340">
        <v>9</v>
      </c>
      <c r="H1340" s="72" t="s">
        <v>12136</v>
      </c>
      <c r="I1340" s="72" t="s">
        <v>182</v>
      </c>
      <c r="J1340" s="72" t="s">
        <v>183</v>
      </c>
      <c r="K1340" s="72" t="s">
        <v>8280</v>
      </c>
      <c r="L1340" s="72" t="s">
        <v>8281</v>
      </c>
      <c r="M1340" s="72" t="s">
        <v>12227</v>
      </c>
      <c r="N1340" s="72"/>
      <c r="O1340" s="72"/>
      <c r="P1340" s="72" t="s">
        <v>12252</v>
      </c>
      <c r="Q1340" s="72" t="s">
        <v>12253</v>
      </c>
      <c r="R1340" s="72" t="s">
        <v>1858</v>
      </c>
      <c r="S1340" s="72" t="s">
        <v>12254</v>
      </c>
      <c r="T1340" s="72" t="s">
        <v>12255</v>
      </c>
      <c r="U1340" s="72" t="s">
        <v>251</v>
      </c>
      <c r="V1340" s="72" t="s">
        <v>176</v>
      </c>
      <c r="W1340">
        <v>239</v>
      </c>
      <c r="X1340">
        <v>239</v>
      </c>
      <c r="Y1340">
        <v>0</v>
      </c>
      <c r="Z1340">
        <v>1017</v>
      </c>
      <c r="AA1340">
        <v>1017</v>
      </c>
      <c r="AB1340">
        <v>0</v>
      </c>
      <c r="AC1340" s="72" t="s">
        <v>191</v>
      </c>
      <c r="AD1340" s="72" t="s">
        <v>192</v>
      </c>
      <c r="AE1340" s="72" t="s">
        <v>176</v>
      </c>
      <c r="AF1340" s="81" t="str">
        <f t="shared" si="80"/>
        <v>Afridev Handpump</v>
      </c>
      <c r="AG1340" s="72" t="s">
        <v>193</v>
      </c>
      <c r="AH1340" s="72" t="s">
        <v>191</v>
      </c>
      <c r="AI1340" s="72" t="s">
        <v>16432</v>
      </c>
      <c r="AL1340" t="str">
        <f t="shared" si="81"/>
        <v>Protected</v>
      </c>
      <c r="AM1340">
        <v>2000</v>
      </c>
      <c r="AN1340" s="72" t="s">
        <v>191</v>
      </c>
      <c r="AQ1340" t="str">
        <f t="shared" si="82"/>
        <v xml:space="preserve">Normal </v>
      </c>
      <c r="AR1340" s="72" t="s">
        <v>194</v>
      </c>
      <c r="AU1340" s="72" t="s">
        <v>195</v>
      </c>
      <c r="AV1340" s="72" t="s">
        <v>194</v>
      </c>
      <c r="AY1340" s="72" t="s">
        <v>194</v>
      </c>
      <c r="BB1340" s="72" t="s">
        <v>194</v>
      </c>
      <c r="BD1340" s="72" t="s">
        <v>191</v>
      </c>
      <c r="BE1340" s="73">
        <v>0.16</v>
      </c>
      <c r="BF1340" s="72" t="s">
        <v>194</v>
      </c>
      <c r="BG1340" s="80" t="s">
        <v>196</v>
      </c>
      <c r="BI1340" s="81" t="str">
        <f t="shared" si="83"/>
        <v xml:space="preserve">Turbidity </v>
      </c>
      <c r="BN1340">
        <v>60</v>
      </c>
      <c r="BO1340">
        <v>24</v>
      </c>
      <c r="BP1340" s="72" t="s">
        <v>194</v>
      </c>
      <c r="BR1340" s="72" t="s">
        <v>194</v>
      </c>
      <c r="BT1340">
        <v>20</v>
      </c>
      <c r="BU1340">
        <v>8</v>
      </c>
      <c r="BV1340" s="72" t="s">
        <v>191</v>
      </c>
      <c r="BW1340" s="72" t="s">
        <v>197</v>
      </c>
      <c r="BX1340" t="s">
        <v>12256</v>
      </c>
    </row>
    <row r="1341" spans="1:76" x14ac:dyDescent="0.45">
      <c r="A1341" t="s">
        <v>12257</v>
      </c>
      <c r="B1341" t="s">
        <v>176</v>
      </c>
      <c r="C1341" t="s">
        <v>216</v>
      </c>
      <c r="D1341" t="s">
        <v>12258</v>
      </c>
      <c r="E1341" t="s">
        <v>12259</v>
      </c>
      <c r="F1341" t="s">
        <v>10246</v>
      </c>
      <c r="G1341">
        <v>9</v>
      </c>
      <c r="H1341" s="72" t="s">
        <v>12136</v>
      </c>
      <c r="I1341" s="72" t="s">
        <v>182</v>
      </c>
      <c r="J1341" s="72" t="s">
        <v>183</v>
      </c>
      <c r="K1341" s="72" t="s">
        <v>825</v>
      </c>
      <c r="L1341" s="72" t="s">
        <v>12209</v>
      </c>
      <c r="M1341" s="72" t="s">
        <v>12260</v>
      </c>
      <c r="N1341" s="72"/>
      <c r="O1341" s="72"/>
      <c r="P1341" s="72" t="s">
        <v>12261</v>
      </c>
      <c r="Q1341" s="72" t="s">
        <v>12262</v>
      </c>
      <c r="R1341" s="72" t="s">
        <v>11474</v>
      </c>
      <c r="S1341" s="72" t="s">
        <v>12263</v>
      </c>
      <c r="T1341" s="72" t="s">
        <v>12264</v>
      </c>
      <c r="U1341" s="72" t="s">
        <v>251</v>
      </c>
      <c r="V1341" s="72" t="s">
        <v>176</v>
      </c>
      <c r="W1341">
        <v>216</v>
      </c>
      <c r="X1341">
        <v>0</v>
      </c>
      <c r="Y1341">
        <v>216</v>
      </c>
      <c r="Z1341">
        <v>1200</v>
      </c>
      <c r="AA1341">
        <v>0</v>
      </c>
      <c r="AB1341">
        <v>1200</v>
      </c>
      <c r="AC1341" s="72" t="s">
        <v>191</v>
      </c>
      <c r="AD1341" s="72" t="s">
        <v>192</v>
      </c>
      <c r="AE1341" s="72" t="s">
        <v>176</v>
      </c>
      <c r="AF1341" s="81" t="str">
        <f t="shared" si="80"/>
        <v>Afridev Handpump</v>
      </c>
      <c r="AG1341" s="72" t="s">
        <v>193</v>
      </c>
      <c r="AH1341" s="72" t="s">
        <v>191</v>
      </c>
      <c r="AI1341" s="72" t="s">
        <v>16432</v>
      </c>
      <c r="AL1341" t="str">
        <f t="shared" si="81"/>
        <v>Protected</v>
      </c>
      <c r="AM1341">
        <v>2013</v>
      </c>
      <c r="AN1341" s="72" t="s">
        <v>194</v>
      </c>
      <c r="AO1341" s="72" t="s">
        <v>549</v>
      </c>
      <c r="AP1341" s="72" t="s">
        <v>176</v>
      </c>
      <c r="AQ1341" t="str">
        <f t="shared" si="82"/>
        <v>Does not function Non functioning water point</v>
      </c>
      <c r="AR1341" s="72" t="s">
        <v>194</v>
      </c>
      <c r="AU1341" s="72" t="s">
        <v>194</v>
      </c>
      <c r="AV1341" s="72" t="s">
        <v>194</v>
      </c>
      <c r="AY1341" s="72" t="s">
        <v>194</v>
      </c>
      <c r="BB1341" s="72" t="s">
        <v>194</v>
      </c>
      <c r="BD1341" s="72" t="s">
        <v>194</v>
      </c>
      <c r="BE1341"/>
      <c r="BF1341" s="72" t="s">
        <v>194</v>
      </c>
      <c r="BG1341" s="80" t="s">
        <v>196</v>
      </c>
      <c r="BI1341" s="81" t="str">
        <f t="shared" si="83"/>
        <v xml:space="preserve">Turbidity </v>
      </c>
      <c r="BN1341">
        <v>0</v>
      </c>
      <c r="BO1341">
        <v>0</v>
      </c>
      <c r="BP1341" s="72" t="s">
        <v>194</v>
      </c>
      <c r="BR1341" s="72" t="s">
        <v>194</v>
      </c>
      <c r="BT1341">
        <v>0</v>
      </c>
      <c r="BU1341">
        <v>0</v>
      </c>
      <c r="BV1341" s="72" t="s">
        <v>194</v>
      </c>
      <c r="BW1341" s="72" t="s">
        <v>550</v>
      </c>
      <c r="BX1341" t="s">
        <v>12265</v>
      </c>
    </row>
    <row r="1342" spans="1:76" x14ac:dyDescent="0.45">
      <c r="A1342" t="s">
        <v>12266</v>
      </c>
      <c r="B1342" t="s">
        <v>176</v>
      </c>
      <c r="C1342" t="s">
        <v>12181</v>
      </c>
      <c r="D1342" t="s">
        <v>12267</v>
      </c>
      <c r="E1342" t="s">
        <v>12268</v>
      </c>
      <c r="F1342" t="s">
        <v>3638</v>
      </c>
      <c r="G1342">
        <v>9</v>
      </c>
      <c r="H1342" s="72" t="s">
        <v>12136</v>
      </c>
      <c r="I1342" s="72" t="s">
        <v>182</v>
      </c>
      <c r="J1342" s="72" t="s">
        <v>183</v>
      </c>
      <c r="K1342" s="72" t="s">
        <v>8280</v>
      </c>
      <c r="L1342" s="72" t="s">
        <v>8281</v>
      </c>
      <c r="M1342" s="72" t="s">
        <v>12227</v>
      </c>
      <c r="N1342" s="72"/>
      <c r="O1342" s="72"/>
      <c r="P1342" s="72" t="s">
        <v>12269</v>
      </c>
      <c r="Q1342" s="72" t="s">
        <v>12270</v>
      </c>
      <c r="R1342" s="72" t="s">
        <v>566</v>
      </c>
      <c r="S1342" s="72" t="s">
        <v>12271</v>
      </c>
      <c r="T1342" s="72" t="s">
        <v>12272</v>
      </c>
      <c r="U1342" s="72" t="s">
        <v>251</v>
      </c>
      <c r="V1342" s="72" t="s">
        <v>176</v>
      </c>
      <c r="W1342">
        <v>239</v>
      </c>
      <c r="X1342">
        <v>239</v>
      </c>
      <c r="Y1342">
        <v>0</v>
      </c>
      <c r="Z1342">
        <v>1017</v>
      </c>
      <c r="AA1342">
        <v>1017</v>
      </c>
      <c r="AB1342">
        <v>0</v>
      </c>
      <c r="AC1342" s="72" t="s">
        <v>191</v>
      </c>
      <c r="AD1342" s="72" t="s">
        <v>192</v>
      </c>
      <c r="AE1342" s="72" t="s">
        <v>176</v>
      </c>
      <c r="AF1342" s="81" t="str">
        <f t="shared" si="80"/>
        <v>Afridev Handpump</v>
      </c>
      <c r="AG1342" s="72" t="s">
        <v>193</v>
      </c>
      <c r="AH1342" s="72" t="s">
        <v>191</v>
      </c>
      <c r="AI1342" s="72" t="s">
        <v>16432</v>
      </c>
      <c r="AL1342" t="str">
        <f t="shared" si="81"/>
        <v>Protected</v>
      </c>
      <c r="AM1342">
        <v>2000</v>
      </c>
      <c r="AN1342" s="72" t="s">
        <v>191</v>
      </c>
      <c r="AQ1342" t="str">
        <f t="shared" si="82"/>
        <v xml:space="preserve">Poor </v>
      </c>
      <c r="AR1342" s="72" t="s">
        <v>194</v>
      </c>
      <c r="AU1342" s="72" t="s">
        <v>195</v>
      </c>
      <c r="AV1342" s="72" t="s">
        <v>194</v>
      </c>
      <c r="AY1342" s="72" t="s">
        <v>194</v>
      </c>
      <c r="BB1342" s="72" t="s">
        <v>194</v>
      </c>
      <c r="BD1342" s="72" t="s">
        <v>191</v>
      </c>
      <c r="BE1342" s="73">
        <v>0.14000000000000001</v>
      </c>
      <c r="BF1342" s="72" t="s">
        <v>194</v>
      </c>
      <c r="BG1342" s="80" t="s">
        <v>196</v>
      </c>
      <c r="BI1342" s="81" t="str">
        <f t="shared" si="83"/>
        <v xml:space="preserve">Turbidity </v>
      </c>
      <c r="BN1342">
        <v>67</v>
      </c>
      <c r="BO1342">
        <v>24</v>
      </c>
      <c r="BP1342" s="72" t="s">
        <v>194</v>
      </c>
      <c r="BR1342" s="72" t="s">
        <v>194</v>
      </c>
      <c r="BT1342">
        <v>20</v>
      </c>
      <c r="BU1342">
        <v>7</v>
      </c>
      <c r="BV1342" s="72" t="s">
        <v>191</v>
      </c>
      <c r="BW1342" s="72" t="s">
        <v>227</v>
      </c>
      <c r="BX1342" t="s">
        <v>12273</v>
      </c>
    </row>
    <row r="1343" spans="1:76" x14ac:dyDescent="0.45">
      <c r="A1343" t="s">
        <v>12274</v>
      </c>
      <c r="B1343" t="s">
        <v>176</v>
      </c>
      <c r="C1343" t="s">
        <v>230</v>
      </c>
      <c r="D1343" t="s">
        <v>12275</v>
      </c>
      <c r="E1343" t="s">
        <v>12276</v>
      </c>
      <c r="F1343" t="s">
        <v>2693</v>
      </c>
      <c r="G1343">
        <v>9</v>
      </c>
      <c r="H1343" s="72" t="s">
        <v>12136</v>
      </c>
      <c r="I1343" s="72" t="s">
        <v>182</v>
      </c>
      <c r="J1343" s="72" t="s">
        <v>183</v>
      </c>
      <c r="K1343" s="72" t="s">
        <v>825</v>
      </c>
      <c r="L1343" s="72" t="s">
        <v>12209</v>
      </c>
      <c r="M1343" s="72" t="s">
        <v>12210</v>
      </c>
      <c r="N1343" s="72"/>
      <c r="O1343" s="72"/>
      <c r="P1343" s="72" t="s">
        <v>12277</v>
      </c>
      <c r="Q1343" s="72" t="s">
        <v>12278</v>
      </c>
      <c r="R1343" s="72" t="s">
        <v>4758</v>
      </c>
      <c r="S1343" s="72" t="s">
        <v>12279</v>
      </c>
      <c r="T1343" s="72"/>
      <c r="U1343" s="72" t="s">
        <v>251</v>
      </c>
      <c r="V1343" s="72" t="s">
        <v>176</v>
      </c>
      <c r="W1343">
        <v>460</v>
      </c>
      <c r="X1343">
        <v>398</v>
      </c>
      <c r="Y1343">
        <v>62</v>
      </c>
      <c r="Z1343">
        <v>600</v>
      </c>
      <c r="AA1343">
        <v>1990</v>
      </c>
      <c r="AB1343">
        <v>310</v>
      </c>
      <c r="AC1343" s="72" t="s">
        <v>191</v>
      </c>
      <c r="AD1343" s="72" t="s">
        <v>192</v>
      </c>
      <c r="AE1343" s="72" t="s">
        <v>176</v>
      </c>
      <c r="AF1343" s="81" t="str">
        <f t="shared" si="80"/>
        <v>Afridev Handpump</v>
      </c>
      <c r="AG1343" s="72" t="s">
        <v>193</v>
      </c>
      <c r="AH1343" s="72" t="s">
        <v>191</v>
      </c>
      <c r="AI1343" s="72" t="s">
        <v>16432</v>
      </c>
      <c r="AL1343" t="str">
        <f t="shared" si="81"/>
        <v>Protected</v>
      </c>
      <c r="AM1343">
        <v>2000</v>
      </c>
      <c r="AN1343" s="72" t="s">
        <v>191</v>
      </c>
      <c r="AQ1343" t="str">
        <f t="shared" si="82"/>
        <v xml:space="preserve">Poor </v>
      </c>
      <c r="AR1343" s="72" t="s">
        <v>191</v>
      </c>
      <c r="AS1343">
        <v>3</v>
      </c>
      <c r="AT1343">
        <v>7</v>
      </c>
      <c r="AU1343" s="72" t="s">
        <v>195</v>
      </c>
      <c r="AV1343" s="72" t="s">
        <v>194</v>
      </c>
      <c r="AY1343" s="72" t="s">
        <v>191</v>
      </c>
      <c r="AZ1343">
        <v>1782</v>
      </c>
      <c r="BA1343" s="72" t="s">
        <v>93</v>
      </c>
      <c r="BB1343" s="72" t="s">
        <v>194</v>
      </c>
      <c r="BD1343" s="72" t="s">
        <v>191</v>
      </c>
      <c r="BE1343" s="73">
        <v>0.26</v>
      </c>
      <c r="BF1343" s="72" t="s">
        <v>191</v>
      </c>
      <c r="BG1343" s="72" t="s">
        <v>196</v>
      </c>
      <c r="BH1343" s="72" t="s">
        <v>176</v>
      </c>
      <c r="BI1343" s="81" t="str">
        <f t="shared" si="83"/>
        <v xml:space="preserve">Turbidity </v>
      </c>
      <c r="BJ1343" s="72" t="s">
        <v>191</v>
      </c>
      <c r="BN1343">
        <v>80</v>
      </c>
      <c r="BO1343">
        <v>24</v>
      </c>
      <c r="BP1343" s="72" t="s">
        <v>194</v>
      </c>
      <c r="BR1343" s="72" t="s">
        <v>194</v>
      </c>
      <c r="BT1343">
        <v>20</v>
      </c>
      <c r="BU1343">
        <v>7</v>
      </c>
      <c r="BV1343" s="72" t="s">
        <v>191</v>
      </c>
      <c r="BW1343" s="72" t="s">
        <v>227</v>
      </c>
      <c r="BX1343" t="s">
        <v>12280</v>
      </c>
    </row>
    <row r="1344" spans="1:76" x14ac:dyDescent="0.45">
      <c r="A1344" t="s">
        <v>12281</v>
      </c>
      <c r="B1344" t="s">
        <v>176</v>
      </c>
      <c r="C1344" t="s">
        <v>216</v>
      </c>
      <c r="D1344" t="s">
        <v>12282</v>
      </c>
      <c r="E1344" t="s">
        <v>12283</v>
      </c>
      <c r="F1344" t="s">
        <v>3204</v>
      </c>
      <c r="G1344">
        <v>9</v>
      </c>
      <c r="H1344" s="72" t="s">
        <v>12136</v>
      </c>
      <c r="I1344" s="72" t="s">
        <v>182</v>
      </c>
      <c r="J1344" s="72" t="s">
        <v>183</v>
      </c>
      <c r="K1344" s="72" t="s">
        <v>825</v>
      </c>
      <c r="L1344" s="72" t="s">
        <v>12209</v>
      </c>
      <c r="M1344" s="72" t="s">
        <v>12284</v>
      </c>
      <c r="N1344" s="72"/>
      <c r="O1344" s="72"/>
      <c r="P1344" s="72" t="s">
        <v>12285</v>
      </c>
      <c r="Q1344" s="72" t="s">
        <v>12286</v>
      </c>
      <c r="R1344" s="72" t="s">
        <v>5967</v>
      </c>
      <c r="S1344" s="72" t="s">
        <v>12287</v>
      </c>
      <c r="T1344" s="72" t="s">
        <v>12288</v>
      </c>
      <c r="U1344" s="72" t="s">
        <v>176</v>
      </c>
      <c r="V1344" s="72" t="s">
        <v>12289</v>
      </c>
      <c r="W1344">
        <v>210</v>
      </c>
      <c r="X1344">
        <v>0</v>
      </c>
      <c r="Y1344">
        <v>210</v>
      </c>
      <c r="Z1344">
        <v>2300</v>
      </c>
      <c r="AA1344">
        <v>0</v>
      </c>
      <c r="AB1344">
        <v>1100</v>
      </c>
      <c r="AC1344" s="72" t="s">
        <v>194</v>
      </c>
      <c r="AF1344" s="81" t="str">
        <f t="shared" si="80"/>
        <v/>
      </c>
      <c r="AJ1344" s="72" t="s">
        <v>867</v>
      </c>
      <c r="AK1344" s="72" t="s">
        <v>176</v>
      </c>
      <c r="AL1344" t="str">
        <f t="shared" si="81"/>
        <v>Unprotected well</v>
      </c>
      <c r="AQ1344" t="str">
        <f t="shared" si="82"/>
        <v xml:space="preserve"> </v>
      </c>
      <c r="BE1344"/>
      <c r="BI1344" s="81" t="str">
        <f t="shared" si="83"/>
        <v xml:space="preserve"> </v>
      </c>
      <c r="BX1344" t="s">
        <v>12290</v>
      </c>
    </row>
    <row r="1345" spans="1:76" x14ac:dyDescent="0.45">
      <c r="A1345" t="s">
        <v>12291</v>
      </c>
      <c r="B1345" t="s">
        <v>176</v>
      </c>
      <c r="C1345" t="s">
        <v>12181</v>
      </c>
      <c r="D1345" t="s">
        <v>12292</v>
      </c>
      <c r="E1345" t="s">
        <v>12293</v>
      </c>
      <c r="F1345" t="s">
        <v>8943</v>
      </c>
      <c r="G1345">
        <v>9</v>
      </c>
      <c r="H1345" s="72" t="s">
        <v>12136</v>
      </c>
      <c r="I1345" s="72" t="s">
        <v>182</v>
      </c>
      <c r="J1345" s="72" t="s">
        <v>183</v>
      </c>
      <c r="K1345" s="72" t="s">
        <v>8280</v>
      </c>
      <c r="L1345" s="72" t="s">
        <v>8281</v>
      </c>
      <c r="M1345" s="72" t="s">
        <v>12227</v>
      </c>
      <c r="N1345" s="72"/>
      <c r="O1345" s="72"/>
      <c r="P1345" s="72" t="s">
        <v>12294</v>
      </c>
      <c r="Q1345" s="72" t="s">
        <v>12295</v>
      </c>
      <c r="R1345" s="72" t="s">
        <v>8307</v>
      </c>
      <c r="S1345" s="72" t="s">
        <v>12296</v>
      </c>
      <c r="T1345" s="72" t="s">
        <v>12297</v>
      </c>
      <c r="U1345" s="72" t="s">
        <v>251</v>
      </c>
      <c r="V1345" s="72" t="s">
        <v>176</v>
      </c>
      <c r="W1345">
        <v>239</v>
      </c>
      <c r="X1345">
        <v>239</v>
      </c>
      <c r="Y1345">
        <v>0</v>
      </c>
      <c r="Z1345">
        <v>1017</v>
      </c>
      <c r="AA1345">
        <v>1017</v>
      </c>
      <c r="AB1345">
        <v>0</v>
      </c>
      <c r="AC1345" s="72" t="s">
        <v>191</v>
      </c>
      <c r="AD1345" s="72" t="s">
        <v>192</v>
      </c>
      <c r="AE1345" s="72" t="s">
        <v>176</v>
      </c>
      <c r="AF1345" s="81" t="str">
        <f t="shared" si="80"/>
        <v>Afridev Handpump</v>
      </c>
      <c r="AG1345" s="72" t="s">
        <v>193</v>
      </c>
      <c r="AH1345" s="72" t="s">
        <v>191</v>
      </c>
      <c r="AI1345" s="72" t="s">
        <v>16432</v>
      </c>
      <c r="AL1345" t="str">
        <f t="shared" si="81"/>
        <v>Protected</v>
      </c>
      <c r="AM1345">
        <v>2013</v>
      </c>
      <c r="AN1345" s="72" t="s">
        <v>191</v>
      </c>
      <c r="AQ1345" t="str">
        <f t="shared" si="82"/>
        <v xml:space="preserve">Poor </v>
      </c>
      <c r="AR1345" s="72" t="s">
        <v>194</v>
      </c>
      <c r="AU1345" s="72" t="s">
        <v>195</v>
      </c>
      <c r="AV1345" s="72" t="s">
        <v>194</v>
      </c>
      <c r="AY1345" s="72" t="s">
        <v>194</v>
      </c>
      <c r="BB1345" s="72" t="s">
        <v>194</v>
      </c>
      <c r="BD1345" s="72" t="s">
        <v>191</v>
      </c>
      <c r="BE1345" s="73">
        <v>7.0000000000000007E-2</v>
      </c>
      <c r="BF1345" s="72" t="s">
        <v>194</v>
      </c>
      <c r="BG1345" s="80" t="s">
        <v>196</v>
      </c>
      <c r="BI1345" s="81" t="str">
        <f t="shared" si="83"/>
        <v xml:space="preserve">Turbidity </v>
      </c>
      <c r="BN1345">
        <v>64</v>
      </c>
      <c r="BO1345">
        <v>24</v>
      </c>
      <c r="BP1345" s="72" t="s">
        <v>194</v>
      </c>
      <c r="BR1345" s="72" t="s">
        <v>194</v>
      </c>
      <c r="BT1345">
        <v>20</v>
      </c>
      <c r="BU1345">
        <v>9</v>
      </c>
      <c r="BV1345" s="72" t="s">
        <v>191</v>
      </c>
      <c r="BW1345" s="72" t="s">
        <v>227</v>
      </c>
      <c r="BX1345" t="s">
        <v>12298</v>
      </c>
    </row>
    <row r="1346" spans="1:76" x14ac:dyDescent="0.45">
      <c r="A1346" t="s">
        <v>12299</v>
      </c>
      <c r="B1346" t="s">
        <v>176</v>
      </c>
      <c r="C1346" t="s">
        <v>663</v>
      </c>
      <c r="D1346" t="s">
        <v>12300</v>
      </c>
      <c r="E1346" t="s">
        <v>12301</v>
      </c>
      <c r="F1346" t="s">
        <v>5680</v>
      </c>
      <c r="G1346">
        <v>9</v>
      </c>
      <c r="H1346" s="72" t="s">
        <v>12136</v>
      </c>
      <c r="I1346" s="72" t="s">
        <v>182</v>
      </c>
      <c r="J1346" s="72" t="s">
        <v>183</v>
      </c>
      <c r="K1346" s="72" t="s">
        <v>10598</v>
      </c>
      <c r="L1346" s="72" t="s">
        <v>11846</v>
      </c>
      <c r="M1346" s="72" t="s">
        <v>11846</v>
      </c>
      <c r="N1346" s="72"/>
      <c r="O1346" s="72"/>
      <c r="P1346" s="72" t="s">
        <v>12302</v>
      </c>
      <c r="Q1346" s="72" t="s">
        <v>12303</v>
      </c>
      <c r="R1346" s="72" t="s">
        <v>12304</v>
      </c>
      <c r="S1346" s="72" t="s">
        <v>12305</v>
      </c>
      <c r="T1346" s="72" t="s">
        <v>11971</v>
      </c>
      <c r="U1346" s="72" t="s">
        <v>922</v>
      </c>
      <c r="V1346" s="72" t="s">
        <v>176</v>
      </c>
      <c r="W1346">
        <v>782</v>
      </c>
      <c r="X1346">
        <v>312</v>
      </c>
      <c r="Y1346">
        <v>470</v>
      </c>
      <c r="Z1346">
        <v>780</v>
      </c>
      <c r="AA1346">
        <v>0</v>
      </c>
      <c r="AB1346">
        <v>780</v>
      </c>
      <c r="AC1346" s="72" t="s">
        <v>194</v>
      </c>
      <c r="AF1346" s="81" t="str">
        <f t="shared" si="80"/>
        <v/>
      </c>
      <c r="AJ1346" s="72" t="s">
        <v>867</v>
      </c>
      <c r="AK1346" s="72" t="s">
        <v>176</v>
      </c>
      <c r="AL1346" t="str">
        <f t="shared" si="81"/>
        <v>Unprotected well</v>
      </c>
      <c r="AQ1346" t="str">
        <f t="shared" si="82"/>
        <v xml:space="preserve"> </v>
      </c>
      <c r="BE1346"/>
      <c r="BI1346" s="81" t="str">
        <f t="shared" si="83"/>
        <v xml:space="preserve"> </v>
      </c>
      <c r="BX1346" t="s">
        <v>12306</v>
      </c>
    </row>
    <row r="1347" spans="1:76" x14ac:dyDescent="0.45">
      <c r="A1347" t="s">
        <v>12307</v>
      </c>
      <c r="B1347" t="s">
        <v>176</v>
      </c>
      <c r="C1347" t="s">
        <v>943</v>
      </c>
      <c r="D1347" t="s">
        <v>12308</v>
      </c>
      <c r="E1347" t="s">
        <v>12309</v>
      </c>
      <c r="F1347" t="s">
        <v>3057</v>
      </c>
      <c r="G1347">
        <v>9</v>
      </c>
      <c r="H1347" s="72" t="s">
        <v>12310</v>
      </c>
      <c r="I1347" s="72" t="s">
        <v>182</v>
      </c>
      <c r="J1347" s="72" t="s">
        <v>183</v>
      </c>
      <c r="K1347" s="72" t="s">
        <v>10598</v>
      </c>
      <c r="L1347" s="72" t="s">
        <v>11846</v>
      </c>
      <c r="M1347" s="72" t="s">
        <v>11971</v>
      </c>
      <c r="N1347" s="72"/>
      <c r="O1347" s="72"/>
      <c r="P1347" s="72" t="s">
        <v>12311</v>
      </c>
      <c r="Q1347" s="72" t="s">
        <v>12312</v>
      </c>
      <c r="R1347" s="72" t="s">
        <v>10658</v>
      </c>
      <c r="S1347" s="72" t="s">
        <v>12313</v>
      </c>
      <c r="T1347" s="72" t="s">
        <v>11971</v>
      </c>
      <c r="U1347" s="72" t="s">
        <v>190</v>
      </c>
      <c r="V1347" s="72" t="s">
        <v>176</v>
      </c>
      <c r="W1347">
        <v>782</v>
      </c>
      <c r="X1347">
        <v>312</v>
      </c>
      <c r="Y1347">
        <v>470</v>
      </c>
      <c r="Z1347">
        <v>782</v>
      </c>
      <c r="AA1347">
        <v>782</v>
      </c>
      <c r="AB1347">
        <v>2350</v>
      </c>
      <c r="AC1347" s="72" t="s">
        <v>191</v>
      </c>
      <c r="AD1347" s="72" t="s">
        <v>192</v>
      </c>
      <c r="AE1347" s="72" t="s">
        <v>176</v>
      </c>
      <c r="AF1347" s="81" t="str">
        <f t="shared" ref="AF1347:AF1410" si="84">CONCATENATE(AD1347,AE1347)</f>
        <v>Afridev Handpump</v>
      </c>
      <c r="AG1347" s="72" t="s">
        <v>193</v>
      </c>
      <c r="AH1347" s="72" t="s">
        <v>191</v>
      </c>
      <c r="AI1347" s="72" t="s">
        <v>16432</v>
      </c>
      <c r="AL1347" t="str">
        <f t="shared" ref="AL1347:AL1410" si="85">CONCATENATE(AI1347,AJ1347,AK1347)</f>
        <v>Protected</v>
      </c>
      <c r="AM1347">
        <v>2006</v>
      </c>
      <c r="AN1347" s="72" t="s">
        <v>191</v>
      </c>
      <c r="AQ1347" t="str">
        <f t="shared" ref="AQ1347:AQ1410" si="86">CONCATENATE(BW1347," ",AO1347,AP1347)</f>
        <v xml:space="preserve">Normal </v>
      </c>
      <c r="AR1347" s="72" t="s">
        <v>194</v>
      </c>
      <c r="AU1347" s="72" t="s">
        <v>195</v>
      </c>
      <c r="AV1347" s="72" t="s">
        <v>194</v>
      </c>
      <c r="AY1347" s="72" t="s">
        <v>191</v>
      </c>
      <c r="AZ1347">
        <v>66</v>
      </c>
      <c r="BA1347" s="72" t="s">
        <v>93</v>
      </c>
      <c r="BB1347" s="72" t="s">
        <v>194</v>
      </c>
      <c r="BD1347" s="72" t="s">
        <v>191</v>
      </c>
      <c r="BE1347" s="73">
        <v>0.33</v>
      </c>
      <c r="BF1347" s="72" t="s">
        <v>191</v>
      </c>
      <c r="BG1347" s="72" t="s">
        <v>196</v>
      </c>
      <c r="BH1347" s="72" t="s">
        <v>176</v>
      </c>
      <c r="BI1347" s="81" t="str">
        <f t="shared" ref="BI1347:BI1410" si="87">CONCATENATE(BG1347," ",BH1347)</f>
        <v xml:space="preserve">Turbidity </v>
      </c>
      <c r="BJ1347" s="72" t="s">
        <v>191</v>
      </c>
      <c r="BN1347">
        <v>90</v>
      </c>
      <c r="BO1347">
        <v>8</v>
      </c>
      <c r="BP1347" s="72" t="s">
        <v>194</v>
      </c>
      <c r="BR1347" s="72" t="s">
        <v>194</v>
      </c>
      <c r="BT1347">
        <v>20</v>
      </c>
      <c r="BU1347">
        <v>5</v>
      </c>
      <c r="BV1347" s="72" t="s">
        <v>194</v>
      </c>
      <c r="BW1347" s="72" t="s">
        <v>197</v>
      </c>
      <c r="BX1347" t="s">
        <v>12314</v>
      </c>
    </row>
    <row r="1348" spans="1:76" x14ac:dyDescent="0.45">
      <c r="A1348" t="s">
        <v>12315</v>
      </c>
      <c r="B1348" t="s">
        <v>176</v>
      </c>
      <c r="C1348" t="s">
        <v>216</v>
      </c>
      <c r="D1348" t="s">
        <v>12316</v>
      </c>
      <c r="E1348" t="s">
        <v>12317</v>
      </c>
      <c r="F1348" t="s">
        <v>12318</v>
      </c>
      <c r="G1348">
        <v>9</v>
      </c>
      <c r="H1348" s="72" t="s">
        <v>12136</v>
      </c>
      <c r="I1348" s="72" t="s">
        <v>182</v>
      </c>
      <c r="J1348" s="72" t="s">
        <v>183</v>
      </c>
      <c r="K1348" s="72" t="s">
        <v>825</v>
      </c>
      <c r="L1348" s="72" t="s">
        <v>12209</v>
      </c>
      <c r="M1348" s="72" t="s">
        <v>12284</v>
      </c>
      <c r="N1348" s="72"/>
      <c r="O1348" s="72"/>
      <c r="P1348" s="72" t="s">
        <v>12319</v>
      </c>
      <c r="Q1348" s="72" t="s">
        <v>12320</v>
      </c>
      <c r="R1348" s="72" t="s">
        <v>3240</v>
      </c>
      <c r="S1348" s="72" t="s">
        <v>12321</v>
      </c>
      <c r="T1348" s="72" t="s">
        <v>12284</v>
      </c>
      <c r="U1348" s="72" t="s">
        <v>251</v>
      </c>
      <c r="V1348" s="72" t="s">
        <v>176</v>
      </c>
      <c r="W1348">
        <v>210</v>
      </c>
      <c r="X1348">
        <v>0</v>
      </c>
      <c r="Y1348">
        <v>210</v>
      </c>
      <c r="Z1348">
        <v>1100</v>
      </c>
      <c r="AA1348">
        <v>0</v>
      </c>
      <c r="AB1348">
        <v>1100</v>
      </c>
      <c r="AC1348" s="72" t="s">
        <v>191</v>
      </c>
      <c r="AD1348" s="72" t="s">
        <v>192</v>
      </c>
      <c r="AE1348" s="72" t="s">
        <v>176</v>
      </c>
      <c r="AF1348" s="81" t="str">
        <f t="shared" si="84"/>
        <v>Afridev Handpump</v>
      </c>
      <c r="AG1348" s="72" t="s">
        <v>193</v>
      </c>
      <c r="AH1348" s="72" t="s">
        <v>191</v>
      </c>
      <c r="AI1348" s="72" t="s">
        <v>16432</v>
      </c>
      <c r="AL1348" t="str">
        <f t="shared" si="85"/>
        <v>Protected</v>
      </c>
      <c r="AM1348">
        <v>2011</v>
      </c>
      <c r="AN1348" s="72" t="s">
        <v>194</v>
      </c>
      <c r="AO1348" s="72" t="s">
        <v>549</v>
      </c>
      <c r="AP1348" s="72" t="s">
        <v>176</v>
      </c>
      <c r="AQ1348" t="str">
        <f t="shared" si="86"/>
        <v>Does not function Non functioning water point</v>
      </c>
      <c r="AR1348" s="72" t="s">
        <v>194</v>
      </c>
      <c r="AU1348" s="72" t="s">
        <v>194</v>
      </c>
      <c r="AV1348" s="72" t="s">
        <v>194</v>
      </c>
      <c r="AY1348" s="72" t="s">
        <v>194</v>
      </c>
      <c r="BB1348" s="72" t="s">
        <v>194</v>
      </c>
      <c r="BD1348" s="72" t="s">
        <v>194</v>
      </c>
      <c r="BE1348"/>
      <c r="BF1348" s="72" t="s">
        <v>194</v>
      </c>
      <c r="BG1348" s="80" t="s">
        <v>196</v>
      </c>
      <c r="BI1348" s="81" t="str">
        <f t="shared" si="87"/>
        <v xml:space="preserve">Turbidity </v>
      </c>
      <c r="BN1348">
        <v>0</v>
      </c>
      <c r="BO1348">
        <v>0</v>
      </c>
      <c r="BP1348" s="72" t="s">
        <v>194</v>
      </c>
      <c r="BR1348" s="72" t="s">
        <v>194</v>
      </c>
      <c r="BT1348">
        <v>0</v>
      </c>
      <c r="BU1348">
        <v>0</v>
      </c>
      <c r="BV1348" s="72" t="s">
        <v>194</v>
      </c>
      <c r="BW1348" s="72" t="s">
        <v>550</v>
      </c>
      <c r="BX1348" t="s">
        <v>12322</v>
      </c>
    </row>
    <row r="1349" spans="1:76" x14ac:dyDescent="0.45">
      <c r="A1349" t="s">
        <v>12323</v>
      </c>
      <c r="B1349" t="s">
        <v>176</v>
      </c>
      <c r="C1349" t="s">
        <v>12181</v>
      </c>
      <c r="D1349" t="s">
        <v>12324</v>
      </c>
      <c r="E1349" t="s">
        <v>12325</v>
      </c>
      <c r="F1349" t="s">
        <v>2917</v>
      </c>
      <c r="G1349">
        <v>9</v>
      </c>
      <c r="H1349" s="72" t="s">
        <v>12136</v>
      </c>
      <c r="I1349" s="72" t="s">
        <v>182</v>
      </c>
      <c r="J1349" s="72" t="s">
        <v>183</v>
      </c>
      <c r="K1349" s="72" t="s">
        <v>8280</v>
      </c>
      <c r="L1349" s="72" t="s">
        <v>8281</v>
      </c>
      <c r="M1349" s="72" t="s">
        <v>12326</v>
      </c>
      <c r="N1349" s="72"/>
      <c r="O1349" s="72"/>
      <c r="P1349" s="72" t="s">
        <v>12327</v>
      </c>
      <c r="Q1349" s="72" t="s">
        <v>12328</v>
      </c>
      <c r="R1349" s="72" t="s">
        <v>1904</v>
      </c>
      <c r="S1349" s="72" t="s">
        <v>12329</v>
      </c>
      <c r="T1349" s="72" t="s">
        <v>12326</v>
      </c>
      <c r="U1349" s="72" t="s">
        <v>251</v>
      </c>
      <c r="V1349" s="72" t="s">
        <v>176</v>
      </c>
      <c r="W1349">
        <v>253</v>
      </c>
      <c r="X1349">
        <v>253</v>
      </c>
      <c r="Y1349">
        <v>0</v>
      </c>
      <c r="Z1349">
        <v>516</v>
      </c>
      <c r="AA1349">
        <v>1055</v>
      </c>
      <c r="AB1349">
        <v>0</v>
      </c>
      <c r="AC1349" s="72" t="s">
        <v>191</v>
      </c>
      <c r="AD1349" s="72" t="s">
        <v>192</v>
      </c>
      <c r="AE1349" s="72" t="s">
        <v>176</v>
      </c>
      <c r="AF1349" s="81" t="str">
        <f t="shared" si="84"/>
        <v>Afridev Handpump</v>
      </c>
      <c r="AG1349" s="72" t="s">
        <v>193</v>
      </c>
      <c r="AH1349" s="72" t="s">
        <v>191</v>
      </c>
      <c r="AI1349" s="72" t="s">
        <v>16432</v>
      </c>
      <c r="AL1349" t="str">
        <f t="shared" si="85"/>
        <v>Protected</v>
      </c>
      <c r="AM1349">
        <v>2000</v>
      </c>
      <c r="AN1349" s="72" t="s">
        <v>191</v>
      </c>
      <c r="AQ1349" t="str">
        <f t="shared" si="86"/>
        <v xml:space="preserve">Poor </v>
      </c>
      <c r="AR1349" s="72" t="s">
        <v>194</v>
      </c>
      <c r="AU1349" s="72" t="s">
        <v>195</v>
      </c>
      <c r="AV1349" s="72" t="s">
        <v>194</v>
      </c>
      <c r="AY1349" s="72" t="s">
        <v>194</v>
      </c>
      <c r="BB1349" s="72" t="s">
        <v>194</v>
      </c>
      <c r="BD1349" s="72" t="s">
        <v>191</v>
      </c>
      <c r="BE1349" s="73">
        <v>0.56000000000000005</v>
      </c>
      <c r="BF1349" s="72" t="s">
        <v>194</v>
      </c>
      <c r="BG1349" s="80" t="s">
        <v>196</v>
      </c>
      <c r="BI1349" s="81" t="str">
        <f t="shared" si="87"/>
        <v xml:space="preserve">Turbidity </v>
      </c>
      <c r="BN1349">
        <v>70</v>
      </c>
      <c r="BO1349">
        <v>24</v>
      </c>
      <c r="BP1349" s="72" t="s">
        <v>194</v>
      </c>
      <c r="BR1349" s="72" t="s">
        <v>194</v>
      </c>
      <c r="BT1349">
        <v>20</v>
      </c>
      <c r="BU1349">
        <v>7</v>
      </c>
      <c r="BV1349" s="72" t="s">
        <v>191</v>
      </c>
      <c r="BW1349" s="72" t="s">
        <v>227</v>
      </c>
      <c r="BX1349" t="s">
        <v>12330</v>
      </c>
    </row>
    <row r="1350" spans="1:76" x14ac:dyDescent="0.45">
      <c r="A1350" t="s">
        <v>12331</v>
      </c>
      <c r="B1350" t="s">
        <v>176</v>
      </c>
      <c r="C1350" t="s">
        <v>230</v>
      </c>
      <c r="D1350" t="s">
        <v>12332</v>
      </c>
      <c r="E1350" t="s">
        <v>12333</v>
      </c>
      <c r="F1350" t="s">
        <v>1873</v>
      </c>
      <c r="G1350">
        <v>9</v>
      </c>
      <c r="H1350" s="72" t="s">
        <v>12136</v>
      </c>
      <c r="I1350" s="72" t="s">
        <v>182</v>
      </c>
      <c r="J1350" s="72" t="s">
        <v>183</v>
      </c>
      <c r="K1350" s="72" t="s">
        <v>825</v>
      </c>
      <c r="L1350" s="72" t="s">
        <v>12209</v>
      </c>
      <c r="M1350" s="72" t="s">
        <v>12210</v>
      </c>
      <c r="N1350" s="72"/>
      <c r="O1350" s="72"/>
      <c r="P1350" s="72" t="s">
        <v>12334</v>
      </c>
      <c r="Q1350" s="72" t="s">
        <v>12335</v>
      </c>
      <c r="R1350" s="72" t="s">
        <v>7936</v>
      </c>
      <c r="S1350" s="72" t="s">
        <v>12336</v>
      </c>
      <c r="T1350" s="72"/>
      <c r="U1350" s="72" t="s">
        <v>733</v>
      </c>
      <c r="V1350" s="72" t="s">
        <v>176</v>
      </c>
      <c r="W1350">
        <v>460</v>
      </c>
      <c r="X1350">
        <v>398</v>
      </c>
      <c r="Y1350">
        <v>62</v>
      </c>
      <c r="Z1350">
        <v>185</v>
      </c>
      <c r="AA1350">
        <v>1990</v>
      </c>
      <c r="AB1350">
        <v>310</v>
      </c>
      <c r="AC1350" s="72" t="s">
        <v>191</v>
      </c>
      <c r="AD1350" s="72" t="s">
        <v>192</v>
      </c>
      <c r="AE1350" s="72" t="s">
        <v>176</v>
      </c>
      <c r="AF1350" s="81" t="str">
        <f t="shared" si="84"/>
        <v>Afridev Handpump</v>
      </c>
      <c r="AG1350" s="72" t="s">
        <v>193</v>
      </c>
      <c r="AH1350" s="72" t="s">
        <v>191</v>
      </c>
      <c r="AI1350" s="72" t="s">
        <v>16432</v>
      </c>
      <c r="AL1350" t="str">
        <f t="shared" si="85"/>
        <v>Protected</v>
      </c>
      <c r="AM1350">
        <v>2011</v>
      </c>
      <c r="AN1350" s="72" t="s">
        <v>191</v>
      </c>
      <c r="AQ1350" t="str">
        <f t="shared" si="86"/>
        <v xml:space="preserve">Normal </v>
      </c>
      <c r="AR1350" s="72" t="s">
        <v>194</v>
      </c>
      <c r="AU1350" s="72" t="s">
        <v>195</v>
      </c>
      <c r="AV1350" s="72" t="s">
        <v>194</v>
      </c>
      <c r="AY1350" s="72" t="s">
        <v>191</v>
      </c>
      <c r="AZ1350">
        <v>1783</v>
      </c>
      <c r="BA1350" s="72" t="s">
        <v>93</v>
      </c>
      <c r="BB1350" s="72" t="s">
        <v>194</v>
      </c>
      <c r="BD1350" s="72" t="s">
        <v>191</v>
      </c>
      <c r="BE1350" s="73">
        <v>0.17</v>
      </c>
      <c r="BF1350" s="72" t="s">
        <v>191</v>
      </c>
      <c r="BG1350" s="72" t="s">
        <v>196</v>
      </c>
      <c r="BH1350" s="72" t="s">
        <v>176</v>
      </c>
      <c r="BI1350" s="81" t="str">
        <f t="shared" si="87"/>
        <v xml:space="preserve">Turbidity </v>
      </c>
      <c r="BJ1350" s="72" t="s">
        <v>191</v>
      </c>
      <c r="BN1350">
        <v>65</v>
      </c>
      <c r="BO1350">
        <v>24</v>
      </c>
      <c r="BP1350" s="72" t="s">
        <v>194</v>
      </c>
      <c r="BR1350" s="72" t="s">
        <v>194</v>
      </c>
      <c r="BT1350">
        <v>20</v>
      </c>
      <c r="BU1350">
        <v>6</v>
      </c>
      <c r="BV1350" s="72" t="s">
        <v>191</v>
      </c>
      <c r="BW1350" s="72" t="s">
        <v>197</v>
      </c>
      <c r="BX1350" t="s">
        <v>12337</v>
      </c>
    </row>
    <row r="1351" spans="1:76" x14ac:dyDescent="0.45">
      <c r="A1351" t="s">
        <v>12338</v>
      </c>
      <c r="B1351" t="s">
        <v>176</v>
      </c>
      <c r="C1351" t="s">
        <v>663</v>
      </c>
      <c r="D1351" t="s">
        <v>12339</v>
      </c>
      <c r="E1351" t="s">
        <v>12340</v>
      </c>
      <c r="F1351" t="s">
        <v>12341</v>
      </c>
      <c r="G1351">
        <v>9</v>
      </c>
      <c r="H1351" s="72" t="s">
        <v>12136</v>
      </c>
      <c r="I1351" s="72" t="s">
        <v>182</v>
      </c>
      <c r="J1351" s="72" t="s">
        <v>183</v>
      </c>
      <c r="K1351" s="72" t="s">
        <v>10598</v>
      </c>
      <c r="L1351" s="72" t="s">
        <v>11846</v>
      </c>
      <c r="M1351" s="72" t="s">
        <v>11846</v>
      </c>
      <c r="N1351" s="72"/>
      <c r="O1351" s="72"/>
      <c r="P1351" s="72" t="s">
        <v>12342</v>
      </c>
      <c r="Q1351" s="72" t="s">
        <v>12343</v>
      </c>
      <c r="R1351" s="72" t="s">
        <v>4560</v>
      </c>
      <c r="S1351" s="72" t="s">
        <v>12344</v>
      </c>
      <c r="T1351" s="72" t="s">
        <v>11971</v>
      </c>
      <c r="U1351" s="72" t="s">
        <v>922</v>
      </c>
      <c r="V1351" s="72" t="s">
        <v>176</v>
      </c>
      <c r="W1351">
        <v>782</v>
      </c>
      <c r="X1351">
        <v>312</v>
      </c>
      <c r="Y1351">
        <v>470</v>
      </c>
      <c r="Z1351">
        <v>780</v>
      </c>
      <c r="AA1351">
        <v>0</v>
      </c>
      <c r="AB1351">
        <v>780</v>
      </c>
      <c r="AC1351" s="72" t="s">
        <v>194</v>
      </c>
      <c r="AF1351" s="81" t="str">
        <f t="shared" si="84"/>
        <v/>
      </c>
      <c r="AJ1351" s="72" t="s">
        <v>867</v>
      </c>
      <c r="AK1351" s="72" t="s">
        <v>176</v>
      </c>
      <c r="AL1351" t="str">
        <f t="shared" si="85"/>
        <v>Unprotected well</v>
      </c>
      <c r="AQ1351" t="str">
        <f t="shared" si="86"/>
        <v xml:space="preserve"> </v>
      </c>
      <c r="BE1351"/>
      <c r="BI1351" s="81" t="str">
        <f t="shared" si="87"/>
        <v xml:space="preserve"> </v>
      </c>
      <c r="BX1351" t="s">
        <v>12345</v>
      </c>
    </row>
    <row r="1352" spans="1:76" x14ac:dyDescent="0.45">
      <c r="A1352" t="s">
        <v>12346</v>
      </c>
      <c r="B1352" t="s">
        <v>176</v>
      </c>
      <c r="C1352" t="s">
        <v>12181</v>
      </c>
      <c r="D1352" t="s">
        <v>12347</v>
      </c>
      <c r="E1352" t="s">
        <v>12348</v>
      </c>
      <c r="F1352" t="s">
        <v>7515</v>
      </c>
      <c r="G1352">
        <v>9</v>
      </c>
      <c r="H1352" s="72" t="s">
        <v>12136</v>
      </c>
      <c r="I1352" s="72" t="s">
        <v>182</v>
      </c>
      <c r="J1352" s="72" t="s">
        <v>183</v>
      </c>
      <c r="K1352" s="72" t="s">
        <v>8280</v>
      </c>
      <c r="L1352" s="72" t="s">
        <v>8281</v>
      </c>
      <c r="M1352" s="72" t="s">
        <v>12326</v>
      </c>
      <c r="N1352" s="72"/>
      <c r="O1352" s="72"/>
      <c r="P1352" s="72" t="s">
        <v>12349</v>
      </c>
      <c r="Q1352" s="72" t="s">
        <v>12350</v>
      </c>
      <c r="R1352" s="72" t="s">
        <v>1407</v>
      </c>
      <c r="S1352" s="72" t="s">
        <v>12351</v>
      </c>
      <c r="T1352" s="72" t="s">
        <v>12352</v>
      </c>
      <c r="U1352" s="72" t="s">
        <v>226</v>
      </c>
      <c r="V1352" s="72" t="s">
        <v>176</v>
      </c>
      <c r="W1352">
        <v>253</v>
      </c>
      <c r="X1352">
        <v>253</v>
      </c>
      <c r="Y1352">
        <v>0</v>
      </c>
      <c r="Z1352">
        <v>539</v>
      </c>
      <c r="AA1352">
        <v>1055</v>
      </c>
      <c r="AB1352">
        <v>0</v>
      </c>
      <c r="AC1352" s="72" t="s">
        <v>191</v>
      </c>
      <c r="AD1352" s="72" t="s">
        <v>192</v>
      </c>
      <c r="AE1352" s="72" t="s">
        <v>176</v>
      </c>
      <c r="AF1352" s="81" t="str">
        <f t="shared" si="84"/>
        <v>Afridev Handpump</v>
      </c>
      <c r="AG1352" s="72" t="s">
        <v>193</v>
      </c>
      <c r="AH1352" s="72" t="s">
        <v>191</v>
      </c>
      <c r="AI1352" s="72" t="s">
        <v>16432</v>
      </c>
      <c r="AL1352" t="str">
        <f t="shared" si="85"/>
        <v>Protected</v>
      </c>
      <c r="AM1352">
        <v>2014</v>
      </c>
      <c r="AN1352" s="72" t="s">
        <v>191</v>
      </c>
      <c r="AQ1352" t="str">
        <f t="shared" si="86"/>
        <v xml:space="preserve">Normal </v>
      </c>
      <c r="AR1352" s="72" t="s">
        <v>194</v>
      </c>
      <c r="AU1352" s="72" t="s">
        <v>195</v>
      </c>
      <c r="AV1352" s="72" t="s">
        <v>194</v>
      </c>
      <c r="AY1352" s="72" t="s">
        <v>194</v>
      </c>
      <c r="BB1352" s="72" t="s">
        <v>194</v>
      </c>
      <c r="BD1352" s="72" t="s">
        <v>191</v>
      </c>
      <c r="BE1352" s="73">
        <v>0.28000000000000003</v>
      </c>
      <c r="BF1352" s="72" t="s">
        <v>194</v>
      </c>
      <c r="BG1352" s="80" t="s">
        <v>196</v>
      </c>
      <c r="BI1352" s="81" t="str">
        <f t="shared" si="87"/>
        <v xml:space="preserve">Turbidity </v>
      </c>
      <c r="BN1352">
        <v>60</v>
      </c>
      <c r="BO1352">
        <v>24</v>
      </c>
      <c r="BP1352" s="72" t="s">
        <v>194</v>
      </c>
      <c r="BR1352" s="72" t="s">
        <v>194</v>
      </c>
      <c r="BT1352">
        <v>20</v>
      </c>
      <c r="BU1352">
        <v>7</v>
      </c>
      <c r="BV1352" s="72" t="s">
        <v>191</v>
      </c>
      <c r="BW1352" s="72" t="s">
        <v>197</v>
      </c>
      <c r="BX1352" t="s">
        <v>12353</v>
      </c>
    </row>
    <row r="1353" spans="1:76" x14ac:dyDescent="0.45">
      <c r="A1353" t="s">
        <v>12354</v>
      </c>
      <c r="B1353" t="s">
        <v>176</v>
      </c>
      <c r="C1353" t="s">
        <v>943</v>
      </c>
      <c r="D1353" t="s">
        <v>12355</v>
      </c>
      <c r="E1353" t="s">
        <v>12356</v>
      </c>
      <c r="F1353" t="s">
        <v>9961</v>
      </c>
      <c r="G1353">
        <v>9</v>
      </c>
      <c r="H1353" s="72" t="s">
        <v>12136</v>
      </c>
      <c r="I1353" s="72" t="s">
        <v>182</v>
      </c>
      <c r="J1353" s="72" t="s">
        <v>183</v>
      </c>
      <c r="K1353" s="72" t="s">
        <v>10598</v>
      </c>
      <c r="L1353" s="72" t="s">
        <v>11846</v>
      </c>
      <c r="M1353" s="72" t="s">
        <v>11971</v>
      </c>
      <c r="N1353" s="72"/>
      <c r="O1353" s="72"/>
      <c r="P1353" s="72" t="s">
        <v>12357</v>
      </c>
      <c r="Q1353" s="72" t="s">
        <v>12358</v>
      </c>
      <c r="R1353" s="72" t="s">
        <v>2866</v>
      </c>
      <c r="S1353" s="72" t="s">
        <v>12359</v>
      </c>
      <c r="T1353" s="72" t="s">
        <v>11971</v>
      </c>
      <c r="U1353" s="72" t="s">
        <v>381</v>
      </c>
      <c r="V1353" s="72" t="s">
        <v>176</v>
      </c>
      <c r="W1353">
        <v>782</v>
      </c>
      <c r="X1353">
        <v>312</v>
      </c>
      <c r="Y1353">
        <v>470</v>
      </c>
      <c r="Z1353">
        <v>780</v>
      </c>
      <c r="AA1353">
        <v>780</v>
      </c>
      <c r="AB1353">
        <v>2350</v>
      </c>
      <c r="AC1353" s="72" t="s">
        <v>194</v>
      </c>
      <c r="AF1353" s="81" t="str">
        <f t="shared" si="84"/>
        <v/>
      </c>
      <c r="AJ1353" s="72" t="s">
        <v>176</v>
      </c>
      <c r="AK1353" s="72" t="s">
        <v>806</v>
      </c>
      <c r="AL1353" t="str">
        <f t="shared" si="85"/>
        <v>Un protected dug well</v>
      </c>
      <c r="AQ1353" t="str">
        <f t="shared" si="86"/>
        <v xml:space="preserve"> </v>
      </c>
      <c r="BE1353"/>
      <c r="BI1353" s="81" t="str">
        <f t="shared" si="87"/>
        <v xml:space="preserve"> </v>
      </c>
      <c r="BX1353" t="s">
        <v>12360</v>
      </c>
    </row>
    <row r="1354" spans="1:76" x14ac:dyDescent="0.45">
      <c r="A1354" t="s">
        <v>12361</v>
      </c>
      <c r="B1354" t="s">
        <v>176</v>
      </c>
      <c r="C1354" t="s">
        <v>12181</v>
      </c>
      <c r="D1354" t="s">
        <v>12362</v>
      </c>
      <c r="E1354" t="s">
        <v>12363</v>
      </c>
      <c r="F1354" t="s">
        <v>1190</v>
      </c>
      <c r="G1354">
        <v>9</v>
      </c>
      <c r="H1354" s="72" t="s">
        <v>12136</v>
      </c>
      <c r="I1354" s="72" t="s">
        <v>182</v>
      </c>
      <c r="J1354" s="72" t="s">
        <v>183</v>
      </c>
      <c r="K1354" s="72" t="s">
        <v>8280</v>
      </c>
      <c r="L1354" s="72" t="s">
        <v>8281</v>
      </c>
      <c r="M1354" s="72" t="s">
        <v>12184</v>
      </c>
      <c r="N1354" s="72"/>
      <c r="O1354" s="72"/>
      <c r="P1354" s="72" t="s">
        <v>12364</v>
      </c>
      <c r="Q1354" s="72" t="s">
        <v>12365</v>
      </c>
      <c r="R1354" s="72" t="s">
        <v>1249</v>
      </c>
      <c r="S1354" s="72" t="s">
        <v>12366</v>
      </c>
      <c r="T1354" s="72" t="s">
        <v>12367</v>
      </c>
      <c r="U1354" s="72" t="s">
        <v>226</v>
      </c>
      <c r="V1354" s="72" t="s">
        <v>176</v>
      </c>
      <c r="W1354">
        <v>367</v>
      </c>
      <c r="X1354">
        <v>367</v>
      </c>
      <c r="Y1354">
        <v>0</v>
      </c>
      <c r="Z1354">
        <v>1624</v>
      </c>
      <c r="AA1354">
        <v>1624</v>
      </c>
      <c r="AB1354">
        <v>0</v>
      </c>
      <c r="AC1354" s="72" t="s">
        <v>191</v>
      </c>
      <c r="AD1354" s="72" t="s">
        <v>192</v>
      </c>
      <c r="AE1354" s="72" t="s">
        <v>176</v>
      </c>
      <c r="AF1354" s="81" t="str">
        <f t="shared" si="84"/>
        <v>Afridev Handpump</v>
      </c>
      <c r="AG1354" s="72" t="s">
        <v>193</v>
      </c>
      <c r="AH1354" s="72" t="s">
        <v>191</v>
      </c>
      <c r="AI1354" s="72" t="s">
        <v>16432</v>
      </c>
      <c r="AL1354" t="str">
        <f t="shared" si="85"/>
        <v>Protected</v>
      </c>
      <c r="AM1354">
        <v>2014</v>
      </c>
      <c r="AN1354" s="72" t="s">
        <v>191</v>
      </c>
      <c r="AQ1354" t="str">
        <f t="shared" si="86"/>
        <v xml:space="preserve">Normal </v>
      </c>
      <c r="AR1354" s="72" t="s">
        <v>194</v>
      </c>
      <c r="AU1354" s="72" t="s">
        <v>195</v>
      </c>
      <c r="AV1354" s="72" t="s">
        <v>194</v>
      </c>
      <c r="AY1354" s="72" t="s">
        <v>194</v>
      </c>
      <c r="BB1354" s="72" t="s">
        <v>194</v>
      </c>
      <c r="BD1354" s="72" t="s">
        <v>191</v>
      </c>
      <c r="BE1354" s="73">
        <v>0.09</v>
      </c>
      <c r="BF1354" s="72" t="s">
        <v>194</v>
      </c>
      <c r="BG1354" s="80" t="s">
        <v>196</v>
      </c>
      <c r="BI1354" s="81" t="str">
        <f t="shared" si="87"/>
        <v xml:space="preserve">Turbidity </v>
      </c>
      <c r="BN1354">
        <v>50</v>
      </c>
      <c r="BO1354">
        <v>24</v>
      </c>
      <c r="BP1354" s="72" t="s">
        <v>194</v>
      </c>
      <c r="BR1354" s="72" t="s">
        <v>194</v>
      </c>
      <c r="BT1354">
        <v>20</v>
      </c>
      <c r="BU1354">
        <v>6</v>
      </c>
      <c r="BV1354" s="72" t="s">
        <v>191</v>
      </c>
      <c r="BW1354" s="72" t="s">
        <v>197</v>
      </c>
      <c r="BX1354" t="s">
        <v>12368</v>
      </c>
    </row>
    <row r="1355" spans="1:76" x14ac:dyDescent="0.45">
      <c r="A1355" t="s">
        <v>12369</v>
      </c>
      <c r="B1355" t="s">
        <v>176</v>
      </c>
      <c r="C1355" t="s">
        <v>12181</v>
      </c>
      <c r="D1355" t="s">
        <v>12370</v>
      </c>
      <c r="E1355" t="s">
        <v>12371</v>
      </c>
      <c r="F1355" t="s">
        <v>4243</v>
      </c>
      <c r="G1355">
        <v>9</v>
      </c>
      <c r="H1355" s="72" t="s">
        <v>12136</v>
      </c>
      <c r="I1355" s="72" t="s">
        <v>182</v>
      </c>
      <c r="J1355" s="72" t="s">
        <v>183</v>
      </c>
      <c r="K1355" s="72" t="s">
        <v>8280</v>
      </c>
      <c r="L1355" s="72" t="s">
        <v>8281</v>
      </c>
      <c r="M1355" s="72" t="s">
        <v>12184</v>
      </c>
      <c r="N1355" s="72"/>
      <c r="O1355" s="72"/>
      <c r="P1355" s="72" t="s">
        <v>12372</v>
      </c>
      <c r="Q1355" s="72" t="s">
        <v>12373</v>
      </c>
      <c r="R1355" s="72" t="s">
        <v>5515</v>
      </c>
      <c r="S1355" s="72" t="s">
        <v>12374</v>
      </c>
      <c r="T1355" s="72" t="s">
        <v>12375</v>
      </c>
      <c r="U1355" s="72" t="s">
        <v>251</v>
      </c>
      <c r="V1355" s="72" t="s">
        <v>176</v>
      </c>
      <c r="W1355">
        <v>367</v>
      </c>
      <c r="X1355">
        <v>367</v>
      </c>
      <c r="Y1355">
        <v>0</v>
      </c>
      <c r="Z1355">
        <v>1624</v>
      </c>
      <c r="AA1355">
        <v>1624</v>
      </c>
      <c r="AB1355">
        <v>0</v>
      </c>
      <c r="AC1355" s="72" t="s">
        <v>191</v>
      </c>
      <c r="AD1355" s="72" t="s">
        <v>192</v>
      </c>
      <c r="AE1355" s="72" t="s">
        <v>176</v>
      </c>
      <c r="AF1355" s="81" t="str">
        <f t="shared" si="84"/>
        <v>Afridev Handpump</v>
      </c>
      <c r="AG1355" s="72" t="s">
        <v>193</v>
      </c>
      <c r="AH1355" s="72" t="s">
        <v>191</v>
      </c>
      <c r="AI1355" s="72" t="s">
        <v>16432</v>
      </c>
      <c r="AL1355" t="str">
        <f t="shared" si="85"/>
        <v>Protected</v>
      </c>
      <c r="AM1355">
        <v>2000</v>
      </c>
      <c r="AN1355" s="72" t="s">
        <v>191</v>
      </c>
      <c r="AQ1355" t="str">
        <f t="shared" si="86"/>
        <v xml:space="preserve">Poor </v>
      </c>
      <c r="AR1355" s="72" t="s">
        <v>194</v>
      </c>
      <c r="AU1355" s="72" t="s">
        <v>195</v>
      </c>
      <c r="AV1355" s="72" t="s">
        <v>194</v>
      </c>
      <c r="AY1355" s="72" t="s">
        <v>194</v>
      </c>
      <c r="BB1355" s="72" t="s">
        <v>194</v>
      </c>
      <c r="BD1355" s="72" t="s">
        <v>191</v>
      </c>
      <c r="BE1355" s="73">
        <v>7.0000000000000007E-2</v>
      </c>
      <c r="BF1355" s="72" t="s">
        <v>194</v>
      </c>
      <c r="BG1355" s="80" t="s">
        <v>196</v>
      </c>
      <c r="BI1355" s="81" t="str">
        <f t="shared" si="87"/>
        <v xml:space="preserve">Turbidity </v>
      </c>
      <c r="BN1355">
        <v>66</v>
      </c>
      <c r="BO1355">
        <v>24</v>
      </c>
      <c r="BP1355" s="72" t="s">
        <v>194</v>
      </c>
      <c r="BR1355" s="72" t="s">
        <v>194</v>
      </c>
      <c r="BT1355">
        <v>20</v>
      </c>
      <c r="BU1355">
        <v>7</v>
      </c>
      <c r="BV1355" s="72" t="s">
        <v>191</v>
      </c>
      <c r="BW1355" s="72" t="s">
        <v>227</v>
      </c>
      <c r="BX1355" t="s">
        <v>12376</v>
      </c>
    </row>
    <row r="1356" spans="1:76" x14ac:dyDescent="0.45">
      <c r="A1356" t="s">
        <v>12377</v>
      </c>
      <c r="B1356" t="s">
        <v>176</v>
      </c>
      <c r="C1356" t="s">
        <v>230</v>
      </c>
      <c r="D1356" t="s">
        <v>12378</v>
      </c>
      <c r="E1356" t="s">
        <v>12379</v>
      </c>
      <c r="F1356" t="s">
        <v>12380</v>
      </c>
      <c r="G1356">
        <v>9</v>
      </c>
      <c r="H1356" s="72" t="s">
        <v>12136</v>
      </c>
      <c r="I1356" s="72" t="s">
        <v>182</v>
      </c>
      <c r="J1356" s="72" t="s">
        <v>183</v>
      </c>
      <c r="K1356" s="72" t="s">
        <v>825</v>
      </c>
      <c r="L1356" s="72" t="s">
        <v>12209</v>
      </c>
      <c r="M1356" s="72" t="s">
        <v>12210</v>
      </c>
      <c r="N1356" s="72"/>
      <c r="O1356" s="72"/>
      <c r="P1356" s="72" t="s">
        <v>12381</v>
      </c>
      <c r="Q1356" s="72" t="s">
        <v>12382</v>
      </c>
      <c r="R1356" s="72" t="s">
        <v>11474</v>
      </c>
      <c r="S1356" s="72" t="s">
        <v>12383</v>
      </c>
      <c r="T1356" s="72"/>
      <c r="U1356" s="72" t="s">
        <v>745</v>
      </c>
      <c r="V1356" s="72" t="s">
        <v>176</v>
      </c>
      <c r="W1356">
        <v>75</v>
      </c>
      <c r="X1356">
        <v>75</v>
      </c>
      <c r="Y1356">
        <v>0</v>
      </c>
      <c r="Z1356">
        <v>0</v>
      </c>
      <c r="AA1356">
        <v>375</v>
      </c>
      <c r="AB1356">
        <v>0</v>
      </c>
      <c r="AC1356" s="72" t="s">
        <v>191</v>
      </c>
      <c r="AD1356" s="72" t="s">
        <v>192</v>
      </c>
      <c r="AE1356" s="72" t="s">
        <v>176</v>
      </c>
      <c r="AF1356" s="81" t="str">
        <f t="shared" si="84"/>
        <v>Afridev Handpump</v>
      </c>
      <c r="AG1356" s="72" t="s">
        <v>193</v>
      </c>
      <c r="AH1356" s="72" t="s">
        <v>191</v>
      </c>
      <c r="AI1356" s="72" t="s">
        <v>16432</v>
      </c>
      <c r="AL1356" t="str">
        <f t="shared" si="85"/>
        <v>Protected</v>
      </c>
      <c r="AM1356">
        <v>2018</v>
      </c>
      <c r="AN1356" s="72" t="s">
        <v>194</v>
      </c>
      <c r="AO1356" s="72" t="s">
        <v>549</v>
      </c>
      <c r="AP1356" s="72" t="s">
        <v>176</v>
      </c>
      <c r="AQ1356" t="str">
        <f t="shared" si="86"/>
        <v>Does not function Non functioning water point</v>
      </c>
      <c r="AR1356" s="72" t="s">
        <v>194</v>
      </c>
      <c r="AU1356" s="72" t="s">
        <v>194</v>
      </c>
      <c r="AV1356" s="72" t="s">
        <v>194</v>
      </c>
      <c r="AY1356" s="72" t="s">
        <v>194</v>
      </c>
      <c r="BB1356" s="72" t="s">
        <v>194</v>
      </c>
      <c r="BD1356" s="72" t="s">
        <v>194</v>
      </c>
      <c r="BE1356"/>
      <c r="BF1356" s="72" t="s">
        <v>194</v>
      </c>
      <c r="BG1356" s="80" t="s">
        <v>196</v>
      </c>
      <c r="BI1356" s="81" t="str">
        <f t="shared" si="87"/>
        <v xml:space="preserve">Turbidity </v>
      </c>
      <c r="BN1356">
        <v>0</v>
      </c>
      <c r="BO1356">
        <v>0</v>
      </c>
      <c r="BP1356" s="72" t="s">
        <v>194</v>
      </c>
      <c r="BR1356" s="72" t="s">
        <v>194</v>
      </c>
      <c r="BT1356">
        <v>0</v>
      </c>
      <c r="BU1356">
        <v>0</v>
      </c>
      <c r="BV1356" s="72" t="s">
        <v>194</v>
      </c>
      <c r="BW1356" s="72" t="s">
        <v>550</v>
      </c>
      <c r="BX1356" t="s">
        <v>12384</v>
      </c>
    </row>
    <row r="1357" spans="1:76" x14ac:dyDescent="0.45">
      <c r="A1357" t="s">
        <v>12385</v>
      </c>
      <c r="B1357" t="s">
        <v>176</v>
      </c>
      <c r="C1357" t="s">
        <v>297</v>
      </c>
      <c r="D1357" t="s">
        <v>12386</v>
      </c>
      <c r="E1357" t="s">
        <v>12387</v>
      </c>
      <c r="F1357" t="s">
        <v>12388</v>
      </c>
      <c r="G1357">
        <v>9</v>
      </c>
      <c r="H1357" s="72" t="s">
        <v>12136</v>
      </c>
      <c r="I1357" s="72" t="s">
        <v>182</v>
      </c>
      <c r="J1357" s="72" t="s">
        <v>183</v>
      </c>
      <c r="K1357" s="72" t="s">
        <v>10598</v>
      </c>
      <c r="L1357" s="72" t="s">
        <v>11823</v>
      </c>
      <c r="M1357" s="72" t="s">
        <v>12193</v>
      </c>
      <c r="N1357" s="72"/>
      <c r="O1357" s="72"/>
      <c r="P1357" s="72" t="s">
        <v>12389</v>
      </c>
      <c r="Q1357" s="72" t="s">
        <v>12390</v>
      </c>
      <c r="R1357" s="72" t="s">
        <v>12391</v>
      </c>
      <c r="S1357" s="72" t="s">
        <v>12392</v>
      </c>
      <c r="T1357" s="72" t="s">
        <v>12197</v>
      </c>
      <c r="U1357" s="72" t="s">
        <v>176</v>
      </c>
      <c r="V1357" s="72" t="s">
        <v>2726</v>
      </c>
      <c r="W1357">
        <v>25</v>
      </c>
      <c r="X1357">
        <v>167</v>
      </c>
      <c r="Y1357">
        <v>25</v>
      </c>
      <c r="Z1357">
        <v>125</v>
      </c>
      <c r="AA1357">
        <v>711</v>
      </c>
      <c r="AB1357">
        <v>125</v>
      </c>
      <c r="AC1357" s="72" t="s">
        <v>194</v>
      </c>
      <c r="AF1357" s="81" t="str">
        <f t="shared" si="84"/>
        <v/>
      </c>
      <c r="AJ1357" s="72" t="s">
        <v>1056</v>
      </c>
      <c r="AK1357" s="72" t="s">
        <v>176</v>
      </c>
      <c r="AL1357" t="str">
        <f t="shared" si="85"/>
        <v>Scoophole</v>
      </c>
      <c r="AQ1357" t="str">
        <f t="shared" si="86"/>
        <v xml:space="preserve"> </v>
      </c>
      <c r="BE1357"/>
      <c r="BI1357" s="81" t="str">
        <f t="shared" si="87"/>
        <v xml:space="preserve"> </v>
      </c>
      <c r="BX1357" t="s">
        <v>12393</v>
      </c>
    </row>
    <row r="1358" spans="1:76" x14ac:dyDescent="0.45">
      <c r="A1358" t="s">
        <v>12394</v>
      </c>
      <c r="B1358" t="s">
        <v>176</v>
      </c>
      <c r="C1358" t="s">
        <v>230</v>
      </c>
      <c r="D1358" t="s">
        <v>12395</v>
      </c>
      <c r="E1358" t="s">
        <v>12396</v>
      </c>
      <c r="F1358" t="s">
        <v>12397</v>
      </c>
      <c r="G1358">
        <v>9</v>
      </c>
      <c r="H1358" s="72" t="s">
        <v>12136</v>
      </c>
      <c r="I1358" s="72" t="s">
        <v>182</v>
      </c>
      <c r="J1358" s="72" t="s">
        <v>183</v>
      </c>
      <c r="K1358" s="72" t="s">
        <v>825</v>
      </c>
      <c r="L1358" s="72" t="s">
        <v>12209</v>
      </c>
      <c r="M1358" s="72" t="s">
        <v>12398</v>
      </c>
      <c r="N1358" s="72"/>
      <c r="O1358" s="72"/>
      <c r="P1358" s="72" t="s">
        <v>12399</v>
      </c>
      <c r="Q1358" s="72" t="s">
        <v>12400</v>
      </c>
      <c r="R1358" s="72" t="s">
        <v>4515</v>
      </c>
      <c r="S1358" s="72" t="s">
        <v>12401</v>
      </c>
      <c r="T1358" s="72"/>
      <c r="U1358" s="72" t="s">
        <v>251</v>
      </c>
      <c r="V1358" s="72" t="s">
        <v>176</v>
      </c>
      <c r="W1358">
        <v>2000</v>
      </c>
      <c r="X1358">
        <v>75</v>
      </c>
      <c r="Y1358">
        <v>75</v>
      </c>
      <c r="Z1358">
        <v>0</v>
      </c>
      <c r="AA1358">
        <v>375</v>
      </c>
      <c r="AB1358">
        <v>0</v>
      </c>
      <c r="AC1358" s="72" t="s">
        <v>191</v>
      </c>
      <c r="AD1358" s="72" t="s">
        <v>192</v>
      </c>
      <c r="AE1358" s="72" t="s">
        <v>176</v>
      </c>
      <c r="AF1358" s="81" t="str">
        <f t="shared" si="84"/>
        <v>Afridev Handpump</v>
      </c>
      <c r="AG1358" s="72" t="s">
        <v>193</v>
      </c>
      <c r="AH1358" s="72" t="s">
        <v>191</v>
      </c>
      <c r="AI1358" s="72" t="s">
        <v>16432</v>
      </c>
      <c r="AL1358" t="str">
        <f t="shared" si="85"/>
        <v>Protected</v>
      </c>
      <c r="AM1358">
        <v>2000</v>
      </c>
      <c r="AN1358" s="72" t="s">
        <v>194</v>
      </c>
      <c r="AO1358" s="72" t="s">
        <v>549</v>
      </c>
      <c r="AP1358" s="72" t="s">
        <v>176</v>
      </c>
      <c r="AQ1358" t="str">
        <f t="shared" si="86"/>
        <v>Does not function Non functioning water point</v>
      </c>
      <c r="AR1358" s="72" t="s">
        <v>194</v>
      </c>
      <c r="AU1358" s="72" t="s">
        <v>194</v>
      </c>
      <c r="AV1358" s="72" t="s">
        <v>194</v>
      </c>
      <c r="AY1358" s="72" t="s">
        <v>194</v>
      </c>
      <c r="BB1358" s="72" t="s">
        <v>194</v>
      </c>
      <c r="BD1358" s="72" t="s">
        <v>194</v>
      </c>
      <c r="BE1358"/>
      <c r="BF1358" s="72" t="s">
        <v>194</v>
      </c>
      <c r="BG1358" s="80" t="s">
        <v>196</v>
      </c>
      <c r="BI1358" s="81" t="str">
        <f t="shared" si="87"/>
        <v xml:space="preserve">Turbidity </v>
      </c>
      <c r="BN1358">
        <v>0</v>
      </c>
      <c r="BO1358">
        <v>0</v>
      </c>
      <c r="BP1358" s="72" t="s">
        <v>194</v>
      </c>
      <c r="BR1358" s="72" t="s">
        <v>194</v>
      </c>
      <c r="BT1358">
        <v>0</v>
      </c>
      <c r="BU1358">
        <v>0</v>
      </c>
      <c r="BV1358" s="72" t="s">
        <v>194</v>
      </c>
      <c r="BW1358" s="72" t="s">
        <v>550</v>
      </c>
      <c r="BX1358" t="s">
        <v>12402</v>
      </c>
    </row>
    <row r="1359" spans="1:76" x14ac:dyDescent="0.45">
      <c r="A1359" t="s">
        <v>12403</v>
      </c>
      <c r="B1359" t="s">
        <v>176</v>
      </c>
      <c r="C1359" t="s">
        <v>177</v>
      </c>
      <c r="D1359" t="s">
        <v>12404</v>
      </c>
      <c r="E1359" t="s">
        <v>12405</v>
      </c>
      <c r="F1359" t="s">
        <v>12406</v>
      </c>
      <c r="G1359">
        <v>9</v>
      </c>
      <c r="H1359" s="72" t="s">
        <v>12136</v>
      </c>
      <c r="I1359" s="72" t="s">
        <v>182</v>
      </c>
      <c r="J1359" s="72" t="s">
        <v>183</v>
      </c>
      <c r="K1359" s="72" t="s">
        <v>10598</v>
      </c>
      <c r="L1359" s="72" t="s">
        <v>12407</v>
      </c>
      <c r="M1359" s="72" t="s">
        <v>11530</v>
      </c>
      <c r="N1359" s="72"/>
      <c r="O1359" s="72"/>
      <c r="P1359" s="72" t="s">
        <v>12408</v>
      </c>
      <c r="Q1359" s="72" t="s">
        <v>12409</v>
      </c>
      <c r="R1359" s="72" t="s">
        <v>1287</v>
      </c>
      <c r="S1359" s="72" t="s">
        <v>12410</v>
      </c>
      <c r="T1359" s="72" t="s">
        <v>12411</v>
      </c>
      <c r="U1359" s="72" t="s">
        <v>226</v>
      </c>
      <c r="V1359" s="72" t="s">
        <v>176</v>
      </c>
      <c r="W1359">
        <v>28</v>
      </c>
      <c r="X1359">
        <v>0</v>
      </c>
      <c r="Y1359">
        <v>28</v>
      </c>
      <c r="Z1359">
        <v>140</v>
      </c>
      <c r="AA1359">
        <v>0</v>
      </c>
      <c r="AB1359">
        <v>140</v>
      </c>
      <c r="AC1359" s="72" t="s">
        <v>194</v>
      </c>
      <c r="AF1359" s="81" t="str">
        <f t="shared" si="84"/>
        <v/>
      </c>
      <c r="AJ1359" s="72" t="s">
        <v>867</v>
      </c>
      <c r="AK1359" s="72" t="s">
        <v>176</v>
      </c>
      <c r="AL1359" t="str">
        <f t="shared" si="85"/>
        <v>Unprotected well</v>
      </c>
      <c r="AQ1359" t="str">
        <f t="shared" si="86"/>
        <v xml:space="preserve"> </v>
      </c>
      <c r="BE1359"/>
      <c r="BI1359" s="81" t="str">
        <f t="shared" si="87"/>
        <v xml:space="preserve"> </v>
      </c>
      <c r="BX1359" t="s">
        <v>12412</v>
      </c>
    </row>
    <row r="1360" spans="1:76" x14ac:dyDescent="0.45">
      <c r="A1360" t="s">
        <v>12413</v>
      </c>
      <c r="B1360" t="s">
        <v>176</v>
      </c>
      <c r="C1360" t="s">
        <v>297</v>
      </c>
      <c r="D1360" t="s">
        <v>12414</v>
      </c>
      <c r="E1360" t="s">
        <v>12415</v>
      </c>
      <c r="F1360" t="s">
        <v>1700</v>
      </c>
      <c r="G1360">
        <v>9</v>
      </c>
      <c r="H1360" s="72" t="s">
        <v>12136</v>
      </c>
      <c r="I1360" s="72" t="s">
        <v>182</v>
      </c>
      <c r="J1360" s="72" t="s">
        <v>183</v>
      </c>
      <c r="K1360" s="72" t="s">
        <v>10598</v>
      </c>
      <c r="L1360" s="72" t="s">
        <v>11823</v>
      </c>
      <c r="M1360" s="72" t="s">
        <v>12151</v>
      </c>
      <c r="N1360" s="72"/>
      <c r="O1360" s="72"/>
      <c r="P1360" s="72" t="s">
        <v>12416</v>
      </c>
      <c r="Q1360" s="72" t="s">
        <v>12417</v>
      </c>
      <c r="R1360" s="72" t="s">
        <v>12418</v>
      </c>
      <c r="S1360" s="72" t="s">
        <v>12419</v>
      </c>
      <c r="T1360" s="72" t="s">
        <v>12420</v>
      </c>
      <c r="U1360" s="72" t="s">
        <v>733</v>
      </c>
      <c r="V1360" s="72" t="s">
        <v>176</v>
      </c>
      <c r="W1360">
        <v>30</v>
      </c>
      <c r="X1360">
        <v>30</v>
      </c>
      <c r="Y1360">
        <v>30</v>
      </c>
      <c r="Z1360">
        <v>150</v>
      </c>
      <c r="AA1360">
        <v>650</v>
      </c>
      <c r="AB1360">
        <v>150</v>
      </c>
      <c r="AC1360" s="72" t="s">
        <v>194</v>
      </c>
      <c r="AF1360" s="81" t="str">
        <f t="shared" si="84"/>
        <v/>
      </c>
      <c r="AJ1360" s="72" t="s">
        <v>867</v>
      </c>
      <c r="AK1360" s="72" t="s">
        <v>176</v>
      </c>
      <c r="AL1360" t="str">
        <f t="shared" si="85"/>
        <v>Unprotected well</v>
      </c>
      <c r="AQ1360" t="str">
        <f t="shared" si="86"/>
        <v xml:space="preserve"> </v>
      </c>
      <c r="BE1360"/>
      <c r="BI1360" s="81" t="str">
        <f t="shared" si="87"/>
        <v xml:space="preserve"> </v>
      </c>
      <c r="BX1360" t="s">
        <v>12421</v>
      </c>
    </row>
    <row r="1361" spans="1:76" x14ac:dyDescent="0.45">
      <c r="A1361" t="s">
        <v>12422</v>
      </c>
      <c r="B1361" t="s">
        <v>176</v>
      </c>
      <c r="C1361" t="s">
        <v>200</v>
      </c>
      <c r="D1361" t="s">
        <v>12423</v>
      </c>
      <c r="E1361" t="s">
        <v>12424</v>
      </c>
      <c r="F1361" t="s">
        <v>3112</v>
      </c>
      <c r="G1361">
        <v>9</v>
      </c>
      <c r="H1361" s="72" t="s">
        <v>12136</v>
      </c>
      <c r="I1361" s="72" t="s">
        <v>182</v>
      </c>
      <c r="J1361" s="72" t="s">
        <v>183</v>
      </c>
      <c r="K1361" s="72" t="s">
        <v>10598</v>
      </c>
      <c r="L1361" s="72" t="s">
        <v>11823</v>
      </c>
      <c r="M1361" s="72" t="s">
        <v>12425</v>
      </c>
      <c r="N1361" s="72"/>
      <c r="O1361" s="72"/>
      <c r="P1361" s="72" t="s">
        <v>12426</v>
      </c>
      <c r="Q1361" s="72" t="s">
        <v>12427</v>
      </c>
      <c r="R1361" s="72" t="s">
        <v>10999</v>
      </c>
      <c r="S1361" s="72" t="s">
        <v>12428</v>
      </c>
      <c r="T1361" s="72" t="s">
        <v>12429</v>
      </c>
      <c r="U1361" s="72" t="s">
        <v>226</v>
      </c>
      <c r="V1361" s="72" t="s">
        <v>176</v>
      </c>
      <c r="W1361">
        <v>84</v>
      </c>
      <c r="X1361">
        <v>0</v>
      </c>
      <c r="Y1361">
        <v>84</v>
      </c>
      <c r="Z1361">
        <v>840</v>
      </c>
      <c r="AA1361">
        <v>0</v>
      </c>
      <c r="AB1361">
        <v>800</v>
      </c>
      <c r="AC1361" s="72" t="s">
        <v>191</v>
      </c>
      <c r="AD1361" s="72" t="s">
        <v>192</v>
      </c>
      <c r="AE1361" s="72" t="s">
        <v>176</v>
      </c>
      <c r="AF1361" s="81" t="str">
        <f t="shared" si="84"/>
        <v>Afridev Handpump</v>
      </c>
      <c r="AG1361" s="72" t="s">
        <v>193</v>
      </c>
      <c r="AH1361" s="72" t="s">
        <v>191</v>
      </c>
      <c r="AI1361" s="72" t="s">
        <v>16432</v>
      </c>
      <c r="AL1361" t="str">
        <f t="shared" si="85"/>
        <v>Protected</v>
      </c>
      <c r="AM1361">
        <v>2002</v>
      </c>
      <c r="AN1361" s="72" t="s">
        <v>194</v>
      </c>
      <c r="AO1361" s="72" t="s">
        <v>549</v>
      </c>
      <c r="AP1361" s="72" t="s">
        <v>176</v>
      </c>
      <c r="AQ1361" t="str">
        <f t="shared" si="86"/>
        <v>Does not function Non functioning water point</v>
      </c>
      <c r="AR1361" s="72" t="s">
        <v>191</v>
      </c>
      <c r="AS1361">
        <v>2</v>
      </c>
      <c r="AT1361">
        <v>2</v>
      </c>
      <c r="AU1361" s="72" t="s">
        <v>194</v>
      </c>
      <c r="AV1361" s="72" t="s">
        <v>194</v>
      </c>
      <c r="AY1361" s="72" t="s">
        <v>194</v>
      </c>
      <c r="BB1361" s="72" t="s">
        <v>194</v>
      </c>
      <c r="BD1361" s="72" t="s">
        <v>194</v>
      </c>
      <c r="BE1361"/>
      <c r="BF1361" s="72" t="s">
        <v>194</v>
      </c>
      <c r="BG1361" s="80" t="s">
        <v>196</v>
      </c>
      <c r="BI1361" s="81" t="str">
        <f t="shared" si="87"/>
        <v xml:space="preserve">Turbidity </v>
      </c>
      <c r="BN1361">
        <v>0</v>
      </c>
      <c r="BO1361">
        <v>0</v>
      </c>
      <c r="BP1361" s="72" t="s">
        <v>194</v>
      </c>
      <c r="BR1361" s="72" t="s">
        <v>194</v>
      </c>
      <c r="BT1361">
        <v>0</v>
      </c>
      <c r="BU1361">
        <v>0</v>
      </c>
      <c r="BV1361" s="72" t="s">
        <v>194</v>
      </c>
      <c r="BW1361" s="72" t="s">
        <v>550</v>
      </c>
      <c r="BX1361" t="s">
        <v>12430</v>
      </c>
    </row>
    <row r="1362" spans="1:76" x14ac:dyDescent="0.45">
      <c r="A1362" t="s">
        <v>12431</v>
      </c>
      <c r="B1362" t="s">
        <v>176</v>
      </c>
      <c r="C1362" t="s">
        <v>297</v>
      </c>
      <c r="D1362" t="s">
        <v>12432</v>
      </c>
      <c r="E1362" t="s">
        <v>12433</v>
      </c>
      <c r="F1362" t="s">
        <v>3484</v>
      </c>
      <c r="G1362">
        <v>9</v>
      </c>
      <c r="H1362" s="72" t="s">
        <v>12136</v>
      </c>
      <c r="I1362" s="72" t="s">
        <v>182</v>
      </c>
      <c r="J1362" s="72" t="s">
        <v>183</v>
      </c>
      <c r="K1362" s="72" t="s">
        <v>10598</v>
      </c>
      <c r="L1362" s="72" t="s">
        <v>11823</v>
      </c>
      <c r="M1362" s="72" t="s">
        <v>12151</v>
      </c>
      <c r="N1362" s="72"/>
      <c r="O1362" s="72"/>
      <c r="P1362" s="72" t="s">
        <v>12434</v>
      </c>
      <c r="Q1362" s="72" t="s">
        <v>12435</v>
      </c>
      <c r="R1362" s="72" t="s">
        <v>4609</v>
      </c>
      <c r="S1362" s="72" t="s">
        <v>12436</v>
      </c>
      <c r="T1362" s="72" t="s">
        <v>12164</v>
      </c>
      <c r="U1362" s="72" t="s">
        <v>226</v>
      </c>
      <c r="V1362" s="72" t="s">
        <v>176</v>
      </c>
      <c r="W1362">
        <v>25</v>
      </c>
      <c r="X1362">
        <v>0</v>
      </c>
      <c r="Y1362">
        <v>25</v>
      </c>
      <c r="Z1362">
        <v>0</v>
      </c>
      <c r="AA1362">
        <v>0</v>
      </c>
      <c r="AB1362">
        <v>125</v>
      </c>
      <c r="AC1362" s="72" t="s">
        <v>191</v>
      </c>
      <c r="AD1362" s="72" t="s">
        <v>192</v>
      </c>
      <c r="AE1362" s="72" t="s">
        <v>176</v>
      </c>
      <c r="AF1362" s="81" t="str">
        <f t="shared" si="84"/>
        <v>Afridev Handpump</v>
      </c>
      <c r="AG1362" s="72" t="s">
        <v>193</v>
      </c>
      <c r="AH1362" s="72" t="s">
        <v>191</v>
      </c>
      <c r="AI1362" s="72" t="s">
        <v>16432</v>
      </c>
      <c r="AL1362" t="str">
        <f t="shared" si="85"/>
        <v>Protected</v>
      </c>
      <c r="AM1362">
        <v>2013</v>
      </c>
      <c r="AN1362" s="72" t="s">
        <v>194</v>
      </c>
      <c r="AO1362" s="72" t="s">
        <v>549</v>
      </c>
      <c r="AP1362" s="72" t="s">
        <v>176</v>
      </c>
      <c r="AQ1362" t="str">
        <f t="shared" si="86"/>
        <v>Does not function Non functioning water point</v>
      </c>
      <c r="AR1362" s="72" t="s">
        <v>194</v>
      </c>
      <c r="AU1362" s="72" t="s">
        <v>194</v>
      </c>
      <c r="AV1362" s="72" t="s">
        <v>194</v>
      </c>
      <c r="AY1362" s="72" t="s">
        <v>194</v>
      </c>
      <c r="BB1362" s="72" t="s">
        <v>194</v>
      </c>
      <c r="BD1362" s="72" t="s">
        <v>194</v>
      </c>
      <c r="BE1362"/>
      <c r="BF1362" s="72" t="s">
        <v>194</v>
      </c>
      <c r="BG1362" s="80" t="s">
        <v>196</v>
      </c>
      <c r="BI1362" s="81" t="str">
        <f t="shared" si="87"/>
        <v xml:space="preserve">Turbidity </v>
      </c>
      <c r="BN1362">
        <v>0</v>
      </c>
      <c r="BO1362">
        <v>0</v>
      </c>
      <c r="BP1362" s="72" t="s">
        <v>194</v>
      </c>
      <c r="BR1362" s="72" t="s">
        <v>194</v>
      </c>
      <c r="BT1362">
        <v>0</v>
      </c>
      <c r="BU1362">
        <v>0</v>
      </c>
      <c r="BV1362" s="72" t="s">
        <v>194</v>
      </c>
      <c r="BW1362" s="72" t="s">
        <v>550</v>
      </c>
      <c r="BX1362" t="s">
        <v>12437</v>
      </c>
    </row>
    <row r="1363" spans="1:76" x14ac:dyDescent="0.45">
      <c r="A1363" t="s">
        <v>12438</v>
      </c>
      <c r="B1363" t="s">
        <v>176</v>
      </c>
      <c r="C1363" t="s">
        <v>230</v>
      </c>
      <c r="D1363" t="s">
        <v>12439</v>
      </c>
      <c r="E1363" t="s">
        <v>12440</v>
      </c>
      <c r="F1363" t="s">
        <v>11412</v>
      </c>
      <c r="G1363">
        <v>9</v>
      </c>
      <c r="H1363" s="72" t="s">
        <v>12136</v>
      </c>
      <c r="I1363" s="72" t="s">
        <v>182</v>
      </c>
      <c r="J1363" s="72" t="s">
        <v>183</v>
      </c>
      <c r="K1363" s="72" t="s">
        <v>825</v>
      </c>
      <c r="L1363" s="72" t="s">
        <v>12209</v>
      </c>
      <c r="M1363" s="72" t="s">
        <v>12441</v>
      </c>
      <c r="N1363" s="72"/>
      <c r="O1363" s="72"/>
      <c r="P1363" s="72" t="s">
        <v>12442</v>
      </c>
      <c r="Q1363" s="72" t="s">
        <v>12443</v>
      </c>
      <c r="R1363" s="72" t="s">
        <v>11643</v>
      </c>
      <c r="S1363" s="72" t="s">
        <v>12444</v>
      </c>
      <c r="T1363" s="72"/>
      <c r="U1363" s="72" t="s">
        <v>190</v>
      </c>
      <c r="V1363" s="72" t="s">
        <v>176</v>
      </c>
      <c r="W1363">
        <v>208</v>
      </c>
      <c r="X1363">
        <v>208</v>
      </c>
      <c r="Y1363">
        <v>0</v>
      </c>
      <c r="Z1363">
        <v>0</v>
      </c>
      <c r="AA1363">
        <v>0</v>
      </c>
      <c r="AB1363">
        <v>0</v>
      </c>
      <c r="AC1363" s="72" t="s">
        <v>191</v>
      </c>
      <c r="AD1363" s="72" t="s">
        <v>192</v>
      </c>
      <c r="AE1363" s="72" t="s">
        <v>176</v>
      </c>
      <c r="AF1363" s="81" t="str">
        <f t="shared" si="84"/>
        <v>Afridev Handpump</v>
      </c>
      <c r="AG1363" s="72" t="s">
        <v>193</v>
      </c>
      <c r="AH1363" s="72" t="s">
        <v>191</v>
      </c>
      <c r="AI1363" s="72" t="s">
        <v>16432</v>
      </c>
      <c r="AL1363" t="str">
        <f t="shared" si="85"/>
        <v>Protected</v>
      </c>
      <c r="AM1363">
        <v>2001</v>
      </c>
      <c r="AN1363" s="72" t="s">
        <v>194</v>
      </c>
      <c r="AO1363" s="72" t="s">
        <v>549</v>
      </c>
      <c r="AP1363" s="72" t="s">
        <v>176</v>
      </c>
      <c r="AQ1363" t="str">
        <f t="shared" si="86"/>
        <v>Does not function Non functioning water point</v>
      </c>
      <c r="AR1363" s="72" t="s">
        <v>194</v>
      </c>
      <c r="AU1363" s="72" t="s">
        <v>194</v>
      </c>
      <c r="AV1363" s="72" t="s">
        <v>194</v>
      </c>
      <c r="AY1363" s="72" t="s">
        <v>194</v>
      </c>
      <c r="BB1363" s="72" t="s">
        <v>194</v>
      </c>
      <c r="BD1363" s="72" t="s">
        <v>194</v>
      </c>
      <c r="BE1363"/>
      <c r="BF1363" s="72" t="s">
        <v>381</v>
      </c>
      <c r="BG1363" s="80" t="s">
        <v>196</v>
      </c>
      <c r="BI1363" s="81" t="str">
        <f t="shared" si="87"/>
        <v xml:space="preserve">Turbidity </v>
      </c>
      <c r="BN1363">
        <v>0</v>
      </c>
      <c r="BO1363">
        <v>0</v>
      </c>
      <c r="BP1363" s="72" t="s">
        <v>194</v>
      </c>
      <c r="BR1363" s="72" t="s">
        <v>194</v>
      </c>
      <c r="BT1363">
        <v>0</v>
      </c>
      <c r="BU1363">
        <v>0</v>
      </c>
      <c r="BV1363" s="72" t="s">
        <v>194</v>
      </c>
      <c r="BW1363" s="72" t="s">
        <v>550</v>
      </c>
      <c r="BX1363" t="s">
        <v>12445</v>
      </c>
    </row>
    <row r="1364" spans="1:76" x14ac:dyDescent="0.45">
      <c r="A1364" t="s">
        <v>12446</v>
      </c>
      <c r="B1364" t="s">
        <v>176</v>
      </c>
      <c r="C1364" t="s">
        <v>230</v>
      </c>
      <c r="D1364" t="s">
        <v>12447</v>
      </c>
      <c r="E1364" t="s">
        <v>12448</v>
      </c>
      <c r="F1364" t="s">
        <v>12449</v>
      </c>
      <c r="G1364">
        <v>9</v>
      </c>
      <c r="H1364" s="72" t="s">
        <v>12136</v>
      </c>
      <c r="I1364" s="72" t="s">
        <v>182</v>
      </c>
      <c r="J1364" s="72" t="s">
        <v>183</v>
      </c>
      <c r="K1364" s="72" t="s">
        <v>825</v>
      </c>
      <c r="L1364" s="72" t="s">
        <v>12209</v>
      </c>
      <c r="M1364" s="72" t="s">
        <v>12210</v>
      </c>
      <c r="N1364" s="72"/>
      <c r="O1364" s="72"/>
      <c r="P1364" s="72" t="s">
        <v>12450</v>
      </c>
      <c r="Q1364" s="72" t="s">
        <v>12451</v>
      </c>
      <c r="R1364" s="72" t="s">
        <v>11474</v>
      </c>
      <c r="S1364" s="74" t="s">
        <v>12452</v>
      </c>
      <c r="T1364" s="72"/>
      <c r="U1364" s="72" t="s">
        <v>251</v>
      </c>
      <c r="V1364" s="72" t="s">
        <v>176</v>
      </c>
      <c r="W1364">
        <v>208</v>
      </c>
      <c r="X1364">
        <v>208</v>
      </c>
      <c r="Y1364">
        <v>0</v>
      </c>
      <c r="Z1364">
        <v>0</v>
      </c>
      <c r="AA1364">
        <v>1040</v>
      </c>
      <c r="AB1364">
        <v>0</v>
      </c>
      <c r="AC1364" s="72" t="s">
        <v>191</v>
      </c>
      <c r="AD1364" s="72" t="s">
        <v>192</v>
      </c>
      <c r="AE1364" s="72" t="s">
        <v>176</v>
      </c>
      <c r="AF1364" s="81" t="str">
        <f t="shared" si="84"/>
        <v>Afridev Handpump</v>
      </c>
      <c r="AG1364" s="72" t="s">
        <v>193</v>
      </c>
      <c r="AH1364" s="72" t="s">
        <v>194</v>
      </c>
      <c r="AI1364" s="72" t="s">
        <v>16433</v>
      </c>
      <c r="AL1364" t="str">
        <f t="shared" si="85"/>
        <v>Unprotected</v>
      </c>
      <c r="AM1364">
        <v>1999</v>
      </c>
      <c r="AN1364" s="72" t="s">
        <v>194</v>
      </c>
      <c r="AO1364" s="72" t="s">
        <v>549</v>
      </c>
      <c r="AP1364" s="72" t="s">
        <v>176</v>
      </c>
      <c r="AQ1364" t="str">
        <f t="shared" si="86"/>
        <v>Does not function Non functioning water point</v>
      </c>
      <c r="AR1364" s="72" t="s">
        <v>194</v>
      </c>
      <c r="AU1364" s="72" t="s">
        <v>194</v>
      </c>
      <c r="AV1364" s="72" t="s">
        <v>194</v>
      </c>
      <c r="AY1364" s="72" t="s">
        <v>194</v>
      </c>
      <c r="BB1364" s="72" t="s">
        <v>194</v>
      </c>
      <c r="BD1364" s="72" t="s">
        <v>194</v>
      </c>
      <c r="BE1364"/>
      <c r="BF1364" s="72" t="s">
        <v>194</v>
      </c>
      <c r="BG1364" s="80" t="s">
        <v>196</v>
      </c>
      <c r="BI1364" s="81" t="str">
        <f t="shared" si="87"/>
        <v xml:space="preserve">Turbidity </v>
      </c>
      <c r="BN1364">
        <v>0</v>
      </c>
      <c r="BO1364">
        <v>0</v>
      </c>
      <c r="BP1364" s="72" t="s">
        <v>194</v>
      </c>
      <c r="BR1364" s="72" t="s">
        <v>194</v>
      </c>
      <c r="BT1364">
        <v>0</v>
      </c>
      <c r="BU1364">
        <v>0</v>
      </c>
      <c r="BV1364" s="72" t="s">
        <v>194</v>
      </c>
      <c r="BW1364" s="72" t="s">
        <v>550</v>
      </c>
      <c r="BX1364" t="s">
        <v>12453</v>
      </c>
    </row>
    <row r="1365" spans="1:76" x14ac:dyDescent="0.45">
      <c r="A1365" t="s">
        <v>12454</v>
      </c>
      <c r="B1365" t="s">
        <v>176</v>
      </c>
      <c r="C1365" t="s">
        <v>297</v>
      </c>
      <c r="D1365" t="s">
        <v>12455</v>
      </c>
      <c r="E1365" t="s">
        <v>12456</v>
      </c>
      <c r="F1365" t="s">
        <v>10102</v>
      </c>
      <c r="G1365">
        <v>9</v>
      </c>
      <c r="H1365" s="72" t="s">
        <v>12136</v>
      </c>
      <c r="I1365" s="72" t="s">
        <v>182</v>
      </c>
      <c r="J1365" s="72" t="s">
        <v>183</v>
      </c>
      <c r="K1365" s="72" t="s">
        <v>10598</v>
      </c>
      <c r="L1365" s="72" t="s">
        <v>11823</v>
      </c>
      <c r="M1365" s="72" t="s">
        <v>12151</v>
      </c>
      <c r="N1365" s="72"/>
      <c r="O1365" s="72"/>
      <c r="P1365" s="72" t="s">
        <v>12457</v>
      </c>
      <c r="Q1365" s="72" t="s">
        <v>12458</v>
      </c>
      <c r="R1365" s="72" t="s">
        <v>5011</v>
      </c>
      <c r="S1365" s="72" t="s">
        <v>12459</v>
      </c>
      <c r="T1365" s="72" t="s">
        <v>12460</v>
      </c>
      <c r="U1365" s="72" t="s">
        <v>733</v>
      </c>
      <c r="V1365" s="72" t="s">
        <v>176</v>
      </c>
      <c r="W1365">
        <v>25</v>
      </c>
      <c r="X1365">
        <v>0</v>
      </c>
      <c r="Y1365">
        <v>25</v>
      </c>
      <c r="Z1365">
        <v>125</v>
      </c>
      <c r="AA1365">
        <v>0</v>
      </c>
      <c r="AB1365">
        <v>125</v>
      </c>
      <c r="AC1365" s="72" t="s">
        <v>194</v>
      </c>
      <c r="AF1365" s="81" t="str">
        <f t="shared" si="84"/>
        <v/>
      </c>
      <c r="AJ1365" s="72" t="s">
        <v>867</v>
      </c>
      <c r="AK1365" s="72" t="s">
        <v>176</v>
      </c>
      <c r="AL1365" t="str">
        <f t="shared" si="85"/>
        <v>Unprotected well</v>
      </c>
      <c r="AQ1365" t="str">
        <f t="shared" si="86"/>
        <v xml:space="preserve"> </v>
      </c>
      <c r="BE1365"/>
      <c r="BI1365" s="81" t="str">
        <f t="shared" si="87"/>
        <v xml:space="preserve"> </v>
      </c>
      <c r="BX1365" t="s">
        <v>12461</v>
      </c>
    </row>
    <row r="1366" spans="1:76" x14ac:dyDescent="0.45">
      <c r="A1366" t="s">
        <v>12462</v>
      </c>
      <c r="B1366" t="s">
        <v>176</v>
      </c>
      <c r="C1366" t="s">
        <v>216</v>
      </c>
      <c r="D1366" t="s">
        <v>12463</v>
      </c>
      <c r="E1366" t="s">
        <v>12464</v>
      </c>
      <c r="F1366" t="s">
        <v>4065</v>
      </c>
      <c r="G1366">
        <v>9</v>
      </c>
      <c r="H1366" s="72" t="s">
        <v>12136</v>
      </c>
      <c r="I1366" s="72" t="s">
        <v>182</v>
      </c>
      <c r="J1366" s="72" t="s">
        <v>183</v>
      </c>
      <c r="K1366" s="72" t="s">
        <v>825</v>
      </c>
      <c r="L1366" s="72" t="s">
        <v>12209</v>
      </c>
      <c r="M1366" s="72" t="s">
        <v>12465</v>
      </c>
      <c r="N1366" s="72"/>
      <c r="O1366" s="72"/>
      <c r="P1366" s="72" t="s">
        <v>12466</v>
      </c>
      <c r="Q1366" s="72" t="s">
        <v>12467</v>
      </c>
      <c r="R1366" s="72" t="s">
        <v>4406</v>
      </c>
      <c r="S1366" s="72" t="s">
        <v>12468</v>
      </c>
      <c r="T1366" s="72" t="s">
        <v>12465</v>
      </c>
      <c r="U1366" s="72" t="s">
        <v>251</v>
      </c>
      <c r="V1366" s="72" t="s">
        <v>176</v>
      </c>
      <c r="W1366">
        <v>145</v>
      </c>
      <c r="X1366">
        <v>100</v>
      </c>
      <c r="Y1366">
        <v>45</v>
      </c>
      <c r="Z1366">
        <v>300</v>
      </c>
      <c r="AA1366">
        <v>600</v>
      </c>
      <c r="AB1366">
        <v>300</v>
      </c>
      <c r="AC1366" s="72" t="s">
        <v>191</v>
      </c>
      <c r="AD1366" s="72" t="s">
        <v>192</v>
      </c>
      <c r="AE1366" s="72" t="s">
        <v>176</v>
      </c>
      <c r="AF1366" s="81" t="str">
        <f t="shared" si="84"/>
        <v>Afridev Handpump</v>
      </c>
      <c r="AG1366" s="72" t="s">
        <v>193</v>
      </c>
      <c r="AH1366" s="72" t="s">
        <v>191</v>
      </c>
      <c r="AI1366" s="72" t="s">
        <v>16432</v>
      </c>
      <c r="AL1366" t="str">
        <f t="shared" si="85"/>
        <v>Protected</v>
      </c>
      <c r="AM1366">
        <v>2013</v>
      </c>
      <c r="AN1366" s="72" t="s">
        <v>194</v>
      </c>
      <c r="AO1366" s="72" t="s">
        <v>549</v>
      </c>
      <c r="AP1366" s="72" t="s">
        <v>176</v>
      </c>
      <c r="AQ1366" t="str">
        <f t="shared" si="86"/>
        <v>Does not function Non functioning water point</v>
      </c>
      <c r="AR1366" s="72" t="s">
        <v>194</v>
      </c>
      <c r="AU1366" s="72" t="s">
        <v>194</v>
      </c>
      <c r="AV1366" s="72" t="s">
        <v>194</v>
      </c>
      <c r="AY1366" s="72" t="s">
        <v>194</v>
      </c>
      <c r="BB1366" s="72" t="s">
        <v>194</v>
      </c>
      <c r="BD1366" s="72" t="s">
        <v>194</v>
      </c>
      <c r="BE1366"/>
      <c r="BF1366" s="72" t="s">
        <v>194</v>
      </c>
      <c r="BG1366" s="80" t="s">
        <v>196</v>
      </c>
      <c r="BI1366" s="81" t="str">
        <f t="shared" si="87"/>
        <v xml:space="preserve">Turbidity </v>
      </c>
      <c r="BN1366">
        <v>0</v>
      </c>
      <c r="BO1366">
        <v>0</v>
      </c>
      <c r="BP1366" s="72" t="s">
        <v>194</v>
      </c>
      <c r="BR1366" s="72" t="s">
        <v>194</v>
      </c>
      <c r="BT1366">
        <v>0</v>
      </c>
      <c r="BU1366">
        <v>0</v>
      </c>
      <c r="BV1366" s="72" t="s">
        <v>194</v>
      </c>
      <c r="BW1366" s="72" t="s">
        <v>550</v>
      </c>
      <c r="BX1366" t="s">
        <v>12469</v>
      </c>
    </row>
    <row r="1367" spans="1:76" x14ac:dyDescent="0.45">
      <c r="A1367" t="s">
        <v>12470</v>
      </c>
      <c r="B1367" t="s">
        <v>176</v>
      </c>
      <c r="C1367" t="s">
        <v>230</v>
      </c>
      <c r="D1367" t="s">
        <v>12471</v>
      </c>
      <c r="E1367" t="s">
        <v>12472</v>
      </c>
      <c r="F1367" t="s">
        <v>6860</v>
      </c>
      <c r="G1367">
        <v>9</v>
      </c>
      <c r="H1367" s="72" t="s">
        <v>12136</v>
      </c>
      <c r="I1367" s="72" t="s">
        <v>182</v>
      </c>
      <c r="J1367" s="72" t="s">
        <v>183</v>
      </c>
      <c r="K1367" s="72" t="s">
        <v>825</v>
      </c>
      <c r="L1367" s="72" t="s">
        <v>12209</v>
      </c>
      <c r="M1367" s="72" t="s">
        <v>12210</v>
      </c>
      <c r="N1367" s="72"/>
      <c r="O1367" s="72"/>
      <c r="P1367" s="72" t="s">
        <v>12473</v>
      </c>
      <c r="Q1367" s="72" t="s">
        <v>12474</v>
      </c>
      <c r="R1367" s="72" t="s">
        <v>8367</v>
      </c>
      <c r="S1367" s="72" t="s">
        <v>12475</v>
      </c>
      <c r="T1367" s="72" t="s">
        <v>12476</v>
      </c>
      <c r="U1367" s="72" t="s">
        <v>251</v>
      </c>
      <c r="V1367" s="72" t="s">
        <v>176</v>
      </c>
      <c r="W1367">
        <v>208</v>
      </c>
      <c r="X1367">
        <v>208</v>
      </c>
      <c r="Y1367">
        <v>0</v>
      </c>
      <c r="Z1367">
        <v>142</v>
      </c>
      <c r="AA1367">
        <v>1040</v>
      </c>
      <c r="AB1367">
        <v>0</v>
      </c>
      <c r="AC1367" s="72" t="s">
        <v>191</v>
      </c>
      <c r="AD1367" s="72" t="s">
        <v>192</v>
      </c>
      <c r="AE1367" s="72" t="s">
        <v>176</v>
      </c>
      <c r="AF1367" s="81" t="str">
        <f t="shared" si="84"/>
        <v>Afridev Handpump</v>
      </c>
      <c r="AG1367" s="72" t="s">
        <v>193</v>
      </c>
      <c r="AH1367" s="72" t="s">
        <v>191</v>
      </c>
      <c r="AI1367" s="72" t="s">
        <v>16432</v>
      </c>
      <c r="AL1367" t="str">
        <f t="shared" si="85"/>
        <v>Protected</v>
      </c>
      <c r="AM1367">
        <v>1999</v>
      </c>
      <c r="AN1367" s="72" t="s">
        <v>191</v>
      </c>
      <c r="AQ1367" t="str">
        <f t="shared" si="86"/>
        <v xml:space="preserve">Poor </v>
      </c>
      <c r="AR1367" s="72" t="s">
        <v>191</v>
      </c>
      <c r="AS1367">
        <v>3</v>
      </c>
      <c r="AT1367">
        <v>7</v>
      </c>
      <c r="AU1367" s="72" t="s">
        <v>195</v>
      </c>
      <c r="AV1367" s="72" t="s">
        <v>194</v>
      </c>
      <c r="AY1367" s="72" t="s">
        <v>191</v>
      </c>
      <c r="AZ1367">
        <v>1784</v>
      </c>
      <c r="BA1367" s="72" t="s">
        <v>93</v>
      </c>
      <c r="BB1367" s="72" t="s">
        <v>194</v>
      </c>
      <c r="BD1367" s="72" t="s">
        <v>191</v>
      </c>
      <c r="BE1367" s="73">
        <v>0.22</v>
      </c>
      <c r="BF1367" s="72" t="s">
        <v>191</v>
      </c>
      <c r="BG1367" s="72" t="s">
        <v>196</v>
      </c>
      <c r="BH1367" s="72" t="s">
        <v>176</v>
      </c>
      <c r="BI1367" s="81" t="str">
        <f t="shared" si="87"/>
        <v xml:space="preserve">Turbidity </v>
      </c>
      <c r="BJ1367" s="72" t="s">
        <v>191</v>
      </c>
      <c r="BN1367">
        <v>90</v>
      </c>
      <c r="BO1367">
        <v>24</v>
      </c>
      <c r="BP1367" s="72" t="s">
        <v>194</v>
      </c>
      <c r="BR1367" s="72" t="s">
        <v>194</v>
      </c>
      <c r="BT1367">
        <v>20</v>
      </c>
      <c r="BU1367">
        <v>6</v>
      </c>
      <c r="BV1367" s="72" t="s">
        <v>191</v>
      </c>
      <c r="BW1367" s="72" t="s">
        <v>227</v>
      </c>
      <c r="BX1367" t="s">
        <v>12477</v>
      </c>
    </row>
    <row r="1368" spans="1:76" x14ac:dyDescent="0.45">
      <c r="A1368" t="s">
        <v>12478</v>
      </c>
      <c r="B1368" t="s">
        <v>176</v>
      </c>
      <c r="C1368" t="s">
        <v>297</v>
      </c>
      <c r="D1368" t="s">
        <v>12479</v>
      </c>
      <c r="E1368" t="s">
        <v>12480</v>
      </c>
      <c r="F1368" t="s">
        <v>2322</v>
      </c>
      <c r="G1368">
        <v>9</v>
      </c>
      <c r="H1368" s="72" t="s">
        <v>12136</v>
      </c>
      <c r="I1368" s="72" t="s">
        <v>182</v>
      </c>
      <c r="J1368" s="72" t="s">
        <v>183</v>
      </c>
      <c r="K1368" s="72" t="s">
        <v>10598</v>
      </c>
      <c r="L1368" s="72" t="s">
        <v>5566</v>
      </c>
      <c r="M1368" s="72" t="s">
        <v>5566</v>
      </c>
      <c r="N1368" s="72"/>
      <c r="O1368" s="72"/>
      <c r="P1368" s="72" t="s">
        <v>12481</v>
      </c>
      <c r="Q1368" s="72" t="s">
        <v>12482</v>
      </c>
      <c r="R1368" s="72" t="s">
        <v>4515</v>
      </c>
      <c r="S1368" s="72" t="s">
        <v>12483</v>
      </c>
      <c r="T1368" s="72" t="s">
        <v>12484</v>
      </c>
      <c r="U1368" s="72" t="s">
        <v>176</v>
      </c>
      <c r="V1368" s="72" t="s">
        <v>2726</v>
      </c>
      <c r="W1368">
        <v>30</v>
      </c>
      <c r="X1368">
        <v>0</v>
      </c>
      <c r="Y1368">
        <v>30</v>
      </c>
      <c r="Z1368">
        <v>150</v>
      </c>
      <c r="AA1368">
        <v>0</v>
      </c>
      <c r="AB1368">
        <v>150</v>
      </c>
      <c r="AC1368" s="72" t="s">
        <v>194</v>
      </c>
      <c r="AF1368" s="81" t="str">
        <f t="shared" si="84"/>
        <v/>
      </c>
      <c r="AJ1368" s="72" t="s">
        <v>1056</v>
      </c>
      <c r="AK1368" s="72" t="s">
        <v>176</v>
      </c>
      <c r="AL1368" t="str">
        <f t="shared" si="85"/>
        <v>Scoophole</v>
      </c>
      <c r="AQ1368" t="str">
        <f t="shared" si="86"/>
        <v xml:space="preserve"> </v>
      </c>
      <c r="BE1368"/>
      <c r="BI1368" s="81" t="str">
        <f t="shared" si="87"/>
        <v xml:space="preserve"> </v>
      </c>
      <c r="BX1368" t="s">
        <v>12485</v>
      </c>
    </row>
    <row r="1369" spans="1:76" x14ac:dyDescent="0.45">
      <c r="A1369" t="s">
        <v>12486</v>
      </c>
      <c r="B1369" t="s">
        <v>176</v>
      </c>
      <c r="C1369" t="s">
        <v>230</v>
      </c>
      <c r="D1369" t="s">
        <v>12487</v>
      </c>
      <c r="E1369" t="s">
        <v>12488</v>
      </c>
      <c r="F1369" t="s">
        <v>12489</v>
      </c>
      <c r="G1369">
        <v>9</v>
      </c>
      <c r="H1369" s="72" t="s">
        <v>12136</v>
      </c>
      <c r="I1369" s="72" t="s">
        <v>182</v>
      </c>
      <c r="J1369" s="72" t="s">
        <v>183</v>
      </c>
      <c r="K1369" s="72" t="s">
        <v>825</v>
      </c>
      <c r="L1369" s="72" t="s">
        <v>12209</v>
      </c>
      <c r="M1369" s="72" t="s">
        <v>12441</v>
      </c>
      <c r="N1369" s="72"/>
      <c r="O1369" s="72"/>
      <c r="P1369" s="72" t="s">
        <v>12490</v>
      </c>
      <c r="Q1369" s="72" t="s">
        <v>12491</v>
      </c>
      <c r="R1369" s="72" t="s">
        <v>8367</v>
      </c>
      <c r="S1369" s="72" t="s">
        <v>12492</v>
      </c>
      <c r="T1369" s="72" t="s">
        <v>12493</v>
      </c>
      <c r="U1369" s="72" t="s">
        <v>745</v>
      </c>
      <c r="V1369" s="72" t="s">
        <v>176</v>
      </c>
      <c r="W1369">
        <v>208</v>
      </c>
      <c r="X1369">
        <v>208</v>
      </c>
      <c r="Y1369">
        <v>0</v>
      </c>
      <c r="Z1369">
        <v>165</v>
      </c>
      <c r="AA1369">
        <v>1040</v>
      </c>
      <c r="AB1369">
        <v>0</v>
      </c>
      <c r="AC1369" s="72" t="s">
        <v>191</v>
      </c>
      <c r="AD1369" s="72" t="s">
        <v>192</v>
      </c>
      <c r="AE1369" s="72" t="s">
        <v>176</v>
      </c>
      <c r="AF1369" s="81" t="str">
        <f t="shared" si="84"/>
        <v>Afridev Handpump</v>
      </c>
      <c r="AG1369" s="72" t="s">
        <v>193</v>
      </c>
      <c r="AH1369" s="72" t="s">
        <v>191</v>
      </c>
      <c r="AI1369" s="72" t="s">
        <v>16432</v>
      </c>
      <c r="AL1369" t="str">
        <f t="shared" si="85"/>
        <v>Protected</v>
      </c>
      <c r="AM1369">
        <v>2018</v>
      </c>
      <c r="AN1369" s="72" t="s">
        <v>191</v>
      </c>
      <c r="AQ1369" t="str">
        <f t="shared" si="86"/>
        <v xml:space="preserve">Normal </v>
      </c>
      <c r="AR1369" s="72" t="s">
        <v>194</v>
      </c>
      <c r="AU1369" s="72" t="s">
        <v>195</v>
      </c>
      <c r="AV1369" s="72" t="s">
        <v>194</v>
      </c>
      <c r="AY1369" s="72" t="s">
        <v>191</v>
      </c>
      <c r="AZ1369">
        <v>1785</v>
      </c>
      <c r="BA1369" s="72" t="s">
        <v>93</v>
      </c>
      <c r="BB1369" s="72" t="s">
        <v>194</v>
      </c>
      <c r="BD1369" s="72" t="s">
        <v>191</v>
      </c>
      <c r="BE1369" s="73">
        <v>0.11</v>
      </c>
      <c r="BF1369" s="72" t="s">
        <v>191</v>
      </c>
      <c r="BG1369" s="72" t="s">
        <v>196</v>
      </c>
      <c r="BH1369" s="72" t="s">
        <v>176</v>
      </c>
      <c r="BI1369" s="81" t="str">
        <f t="shared" si="87"/>
        <v xml:space="preserve">Turbidity </v>
      </c>
      <c r="BJ1369" s="72" t="s">
        <v>191</v>
      </c>
      <c r="BN1369">
        <v>63</v>
      </c>
      <c r="BO1369">
        <v>24</v>
      </c>
      <c r="BP1369" s="72" t="s">
        <v>194</v>
      </c>
      <c r="BR1369" s="72" t="s">
        <v>194</v>
      </c>
      <c r="BT1369">
        <v>20</v>
      </c>
      <c r="BU1369">
        <v>8</v>
      </c>
      <c r="BV1369" s="72" t="s">
        <v>191</v>
      </c>
      <c r="BW1369" s="72" t="s">
        <v>197</v>
      </c>
      <c r="BX1369" t="s">
        <v>12494</v>
      </c>
    </row>
    <row r="1370" spans="1:76" x14ac:dyDescent="0.45">
      <c r="A1370" t="s">
        <v>12495</v>
      </c>
      <c r="B1370" t="s">
        <v>176</v>
      </c>
      <c r="C1370" t="s">
        <v>12181</v>
      </c>
      <c r="D1370" t="s">
        <v>12496</v>
      </c>
      <c r="E1370" t="s">
        <v>12497</v>
      </c>
      <c r="F1370" t="s">
        <v>2114</v>
      </c>
      <c r="G1370">
        <v>9</v>
      </c>
      <c r="H1370" s="72" t="s">
        <v>12136</v>
      </c>
      <c r="I1370" s="72" t="s">
        <v>182</v>
      </c>
      <c r="J1370" s="72" t="s">
        <v>183</v>
      </c>
      <c r="K1370" s="72" t="s">
        <v>8280</v>
      </c>
      <c r="L1370" s="72" t="s">
        <v>8716</v>
      </c>
      <c r="M1370" s="72" t="s">
        <v>12498</v>
      </c>
      <c r="N1370" s="72"/>
      <c r="O1370" s="72"/>
      <c r="P1370" s="72" t="s">
        <v>12499</v>
      </c>
      <c r="Q1370" s="72" t="s">
        <v>12500</v>
      </c>
      <c r="R1370" s="72" t="s">
        <v>5246</v>
      </c>
      <c r="S1370" s="72" t="s">
        <v>12501</v>
      </c>
      <c r="T1370" s="72" t="s">
        <v>12498</v>
      </c>
      <c r="U1370" s="72" t="s">
        <v>226</v>
      </c>
      <c r="V1370" s="72" t="s">
        <v>176</v>
      </c>
      <c r="W1370">
        <v>213</v>
      </c>
      <c r="X1370">
        <v>213</v>
      </c>
      <c r="Y1370">
        <v>0</v>
      </c>
      <c r="Z1370">
        <v>213</v>
      </c>
      <c r="AA1370">
        <v>213</v>
      </c>
      <c r="AB1370">
        <v>0</v>
      </c>
      <c r="AC1370" s="72" t="s">
        <v>191</v>
      </c>
      <c r="AD1370" s="72" t="s">
        <v>192</v>
      </c>
      <c r="AE1370" s="72" t="s">
        <v>176</v>
      </c>
      <c r="AF1370" s="81" t="str">
        <f t="shared" si="84"/>
        <v>Afridev Handpump</v>
      </c>
      <c r="AG1370" s="72" t="s">
        <v>193</v>
      </c>
      <c r="AH1370" s="72" t="s">
        <v>191</v>
      </c>
      <c r="AI1370" s="72" t="s">
        <v>16432</v>
      </c>
      <c r="AL1370" t="str">
        <f t="shared" si="85"/>
        <v>Protected</v>
      </c>
      <c r="AM1370">
        <v>2014</v>
      </c>
      <c r="AN1370" s="72" t="s">
        <v>191</v>
      </c>
      <c r="AQ1370" t="str">
        <f t="shared" si="86"/>
        <v xml:space="preserve">Poor </v>
      </c>
      <c r="AR1370" s="72" t="s">
        <v>194</v>
      </c>
      <c r="AU1370" s="72" t="s">
        <v>195</v>
      </c>
      <c r="AV1370" s="72" t="s">
        <v>194</v>
      </c>
      <c r="AY1370" s="72" t="s">
        <v>194</v>
      </c>
      <c r="BB1370" s="72" t="s">
        <v>194</v>
      </c>
      <c r="BD1370" s="72" t="s">
        <v>191</v>
      </c>
      <c r="BE1370" s="73">
        <v>0.21</v>
      </c>
      <c r="BF1370" s="72" t="s">
        <v>194</v>
      </c>
      <c r="BG1370" s="80" t="s">
        <v>196</v>
      </c>
      <c r="BI1370" s="81" t="str">
        <f t="shared" si="87"/>
        <v xml:space="preserve">Turbidity </v>
      </c>
      <c r="BN1370">
        <v>60</v>
      </c>
      <c r="BO1370">
        <v>24</v>
      </c>
      <c r="BP1370" s="72" t="s">
        <v>194</v>
      </c>
      <c r="BR1370" s="72" t="s">
        <v>194</v>
      </c>
      <c r="BT1370">
        <v>20</v>
      </c>
      <c r="BU1370">
        <v>7</v>
      </c>
      <c r="BV1370" s="72" t="s">
        <v>191</v>
      </c>
      <c r="BW1370" s="72" t="s">
        <v>227</v>
      </c>
      <c r="BX1370" t="s">
        <v>12502</v>
      </c>
    </row>
    <row r="1371" spans="1:76" x14ac:dyDescent="0.45">
      <c r="A1371" t="s">
        <v>12503</v>
      </c>
      <c r="B1371" t="s">
        <v>176</v>
      </c>
      <c r="C1371" t="s">
        <v>12181</v>
      </c>
      <c r="D1371" t="s">
        <v>12504</v>
      </c>
      <c r="E1371" t="s">
        <v>12505</v>
      </c>
      <c r="F1371" t="s">
        <v>7220</v>
      </c>
      <c r="G1371">
        <v>9</v>
      </c>
      <c r="H1371" s="72" t="s">
        <v>12136</v>
      </c>
      <c r="I1371" s="72" t="s">
        <v>182</v>
      </c>
      <c r="J1371" s="72" t="s">
        <v>183</v>
      </c>
      <c r="K1371" s="72" t="s">
        <v>8280</v>
      </c>
      <c r="L1371" s="72" t="s">
        <v>8716</v>
      </c>
      <c r="M1371" s="72" t="s">
        <v>12498</v>
      </c>
      <c r="N1371" s="72"/>
      <c r="O1371" s="72"/>
      <c r="P1371" s="72" t="s">
        <v>12506</v>
      </c>
      <c r="Q1371" s="72" t="s">
        <v>12507</v>
      </c>
      <c r="R1371" s="72" t="s">
        <v>2509</v>
      </c>
      <c r="S1371" s="72" t="s">
        <v>12508</v>
      </c>
      <c r="T1371" s="72" t="s">
        <v>12509</v>
      </c>
      <c r="U1371" s="72" t="s">
        <v>226</v>
      </c>
      <c r="V1371" s="72" t="s">
        <v>176</v>
      </c>
      <c r="W1371">
        <v>213</v>
      </c>
      <c r="X1371">
        <v>213</v>
      </c>
      <c r="Y1371">
        <v>0</v>
      </c>
      <c r="Z1371">
        <v>919</v>
      </c>
      <c r="AA1371">
        <v>919</v>
      </c>
      <c r="AB1371">
        <v>0</v>
      </c>
      <c r="AC1371" s="72" t="s">
        <v>191</v>
      </c>
      <c r="AD1371" s="72" t="s">
        <v>192</v>
      </c>
      <c r="AE1371" s="72" t="s">
        <v>176</v>
      </c>
      <c r="AF1371" s="81" t="str">
        <f t="shared" si="84"/>
        <v>Afridev Handpump</v>
      </c>
      <c r="AG1371" s="72" t="s">
        <v>193</v>
      </c>
      <c r="AH1371" s="72" t="s">
        <v>191</v>
      </c>
      <c r="AI1371" s="72" t="s">
        <v>16432</v>
      </c>
      <c r="AL1371" t="str">
        <f t="shared" si="85"/>
        <v>Protected</v>
      </c>
      <c r="AM1371">
        <v>2003</v>
      </c>
      <c r="AN1371" s="72" t="s">
        <v>191</v>
      </c>
      <c r="AQ1371" t="str">
        <f t="shared" si="86"/>
        <v xml:space="preserve">Poor </v>
      </c>
      <c r="AR1371" s="72" t="s">
        <v>194</v>
      </c>
      <c r="AU1371" s="72" t="s">
        <v>195</v>
      </c>
      <c r="AV1371" s="72" t="s">
        <v>194</v>
      </c>
      <c r="AY1371" s="72" t="s">
        <v>194</v>
      </c>
      <c r="BB1371" s="72" t="s">
        <v>194</v>
      </c>
      <c r="BD1371" s="72" t="s">
        <v>191</v>
      </c>
      <c r="BE1371" s="73">
        <v>0.17</v>
      </c>
      <c r="BF1371" s="72" t="s">
        <v>194</v>
      </c>
      <c r="BG1371" s="80" t="s">
        <v>196</v>
      </c>
      <c r="BI1371" s="81" t="str">
        <f t="shared" si="87"/>
        <v xml:space="preserve">Turbidity </v>
      </c>
      <c r="BN1371">
        <v>60</v>
      </c>
      <c r="BO1371">
        <v>24</v>
      </c>
      <c r="BP1371" s="72" t="s">
        <v>194</v>
      </c>
      <c r="BR1371" s="72" t="s">
        <v>194</v>
      </c>
      <c r="BT1371">
        <v>20</v>
      </c>
      <c r="BU1371">
        <v>6</v>
      </c>
      <c r="BV1371" s="72" t="s">
        <v>191</v>
      </c>
      <c r="BW1371" s="72" t="s">
        <v>227</v>
      </c>
      <c r="BX1371" t="s">
        <v>12510</v>
      </c>
    </row>
    <row r="1372" spans="1:76" x14ac:dyDescent="0.45">
      <c r="A1372" t="s">
        <v>12511</v>
      </c>
      <c r="B1372" t="s">
        <v>176</v>
      </c>
      <c r="C1372" t="s">
        <v>12181</v>
      </c>
      <c r="D1372" t="s">
        <v>12512</v>
      </c>
      <c r="E1372" t="s">
        <v>12513</v>
      </c>
      <c r="F1372" t="s">
        <v>4538</v>
      </c>
      <c r="G1372">
        <v>9</v>
      </c>
      <c r="H1372" s="72" t="s">
        <v>12136</v>
      </c>
      <c r="I1372" s="72" t="s">
        <v>182</v>
      </c>
      <c r="J1372" s="72" t="s">
        <v>183</v>
      </c>
      <c r="K1372" s="72" t="s">
        <v>8280</v>
      </c>
      <c r="L1372" s="72" t="s">
        <v>8716</v>
      </c>
      <c r="M1372" s="72" t="s">
        <v>12498</v>
      </c>
      <c r="N1372" s="72"/>
      <c r="O1372" s="72"/>
      <c r="P1372" s="72" t="s">
        <v>12514</v>
      </c>
      <c r="Q1372" s="72" t="s">
        <v>12515</v>
      </c>
      <c r="R1372" s="72" t="s">
        <v>3407</v>
      </c>
      <c r="S1372" s="72" t="s">
        <v>12516</v>
      </c>
      <c r="T1372" s="72" t="s">
        <v>12498</v>
      </c>
      <c r="U1372" s="72" t="s">
        <v>190</v>
      </c>
      <c r="V1372" s="72" t="s">
        <v>176</v>
      </c>
      <c r="W1372">
        <v>213</v>
      </c>
      <c r="X1372">
        <v>213</v>
      </c>
      <c r="Y1372">
        <v>0</v>
      </c>
      <c r="Z1372">
        <v>100</v>
      </c>
      <c r="AA1372">
        <v>919</v>
      </c>
      <c r="AB1372">
        <v>0</v>
      </c>
      <c r="AC1372" s="72" t="s">
        <v>191</v>
      </c>
      <c r="AD1372" s="72" t="s">
        <v>192</v>
      </c>
      <c r="AE1372" s="72" t="s">
        <v>176</v>
      </c>
      <c r="AF1372" s="81" t="str">
        <f t="shared" si="84"/>
        <v>Afridev Handpump</v>
      </c>
      <c r="AG1372" s="72" t="s">
        <v>193</v>
      </c>
      <c r="AH1372" s="72" t="s">
        <v>191</v>
      </c>
      <c r="AI1372" s="72" t="s">
        <v>16432</v>
      </c>
      <c r="AL1372" t="str">
        <f t="shared" si="85"/>
        <v>Protected</v>
      </c>
      <c r="AM1372">
        <v>2008</v>
      </c>
      <c r="AN1372" s="72" t="s">
        <v>191</v>
      </c>
      <c r="AQ1372" t="str">
        <f t="shared" si="86"/>
        <v xml:space="preserve">Normal </v>
      </c>
      <c r="AR1372" s="72" t="s">
        <v>194</v>
      </c>
      <c r="AU1372" s="72" t="s">
        <v>195</v>
      </c>
      <c r="AV1372" s="72" t="s">
        <v>194</v>
      </c>
      <c r="AY1372" s="72" t="s">
        <v>194</v>
      </c>
      <c r="BB1372" s="72" t="s">
        <v>194</v>
      </c>
      <c r="BD1372" s="72" t="s">
        <v>191</v>
      </c>
      <c r="BE1372" s="73">
        <v>0.47</v>
      </c>
      <c r="BF1372" s="72" t="s">
        <v>194</v>
      </c>
      <c r="BG1372" s="80" t="s">
        <v>196</v>
      </c>
      <c r="BI1372" s="81" t="str">
        <f t="shared" si="87"/>
        <v xml:space="preserve">Turbidity </v>
      </c>
      <c r="BN1372">
        <v>61</v>
      </c>
      <c r="BO1372">
        <v>24</v>
      </c>
      <c r="BP1372" s="72" t="s">
        <v>194</v>
      </c>
      <c r="BR1372" s="72" t="s">
        <v>194</v>
      </c>
      <c r="BT1372">
        <v>20</v>
      </c>
      <c r="BU1372">
        <v>3</v>
      </c>
      <c r="BV1372" s="72" t="s">
        <v>191</v>
      </c>
      <c r="BW1372" s="72" t="s">
        <v>197</v>
      </c>
      <c r="BX1372" t="s">
        <v>12517</v>
      </c>
    </row>
    <row r="1373" spans="1:76" x14ac:dyDescent="0.45">
      <c r="A1373" t="s">
        <v>12518</v>
      </c>
      <c r="B1373" t="s">
        <v>176</v>
      </c>
      <c r="C1373" t="s">
        <v>297</v>
      </c>
      <c r="D1373" t="s">
        <v>12519</v>
      </c>
      <c r="E1373" t="s">
        <v>12520</v>
      </c>
      <c r="F1373" t="s">
        <v>12521</v>
      </c>
      <c r="G1373">
        <v>9</v>
      </c>
      <c r="H1373" s="72" t="s">
        <v>5307</v>
      </c>
      <c r="I1373" s="72" t="s">
        <v>182</v>
      </c>
      <c r="J1373" s="72" t="s">
        <v>183</v>
      </c>
      <c r="K1373" s="72" t="s">
        <v>184</v>
      </c>
      <c r="L1373" s="72" t="s">
        <v>3297</v>
      </c>
      <c r="M1373" s="72" t="s">
        <v>5504</v>
      </c>
      <c r="N1373" s="72"/>
      <c r="O1373" s="72"/>
      <c r="P1373" s="72" t="s">
        <v>12522</v>
      </c>
      <c r="Q1373" s="72" t="s">
        <v>12523</v>
      </c>
      <c r="R1373" s="72" t="s">
        <v>853</v>
      </c>
      <c r="S1373" s="72" t="s">
        <v>12524</v>
      </c>
      <c r="T1373" s="72" t="s">
        <v>12525</v>
      </c>
      <c r="U1373" s="72" t="s">
        <v>226</v>
      </c>
      <c r="V1373" s="72" t="s">
        <v>176</v>
      </c>
      <c r="W1373">
        <v>38</v>
      </c>
      <c r="X1373">
        <v>38</v>
      </c>
      <c r="Y1373">
        <v>0</v>
      </c>
      <c r="Z1373">
        <v>198</v>
      </c>
      <c r="AA1373">
        <v>198</v>
      </c>
      <c r="AB1373">
        <v>0</v>
      </c>
      <c r="AC1373" s="72" t="s">
        <v>191</v>
      </c>
      <c r="AD1373" s="72" t="s">
        <v>192</v>
      </c>
      <c r="AE1373" s="72" t="s">
        <v>176</v>
      </c>
      <c r="AF1373" s="81" t="str">
        <f t="shared" si="84"/>
        <v>Afridev Handpump</v>
      </c>
      <c r="AG1373" s="72" t="s">
        <v>193</v>
      </c>
      <c r="AH1373" s="72" t="s">
        <v>191</v>
      </c>
      <c r="AI1373" s="72" t="s">
        <v>16432</v>
      </c>
      <c r="AL1373" t="str">
        <f t="shared" si="85"/>
        <v>Protected</v>
      </c>
      <c r="AM1373">
        <v>2000</v>
      </c>
      <c r="AN1373" s="72" t="s">
        <v>191</v>
      </c>
      <c r="AQ1373" t="str">
        <f t="shared" si="86"/>
        <v xml:space="preserve">Normal </v>
      </c>
      <c r="AR1373" s="72" t="s">
        <v>191</v>
      </c>
      <c r="AS1373">
        <v>1</v>
      </c>
      <c r="AT1373">
        <v>7</v>
      </c>
      <c r="AU1373" s="72" t="s">
        <v>195</v>
      </c>
      <c r="AV1373" s="72" t="s">
        <v>194</v>
      </c>
      <c r="AY1373" s="72" t="s">
        <v>191</v>
      </c>
      <c r="AZ1373">
        <v>1018</v>
      </c>
      <c r="BA1373" s="72" t="s">
        <v>93</v>
      </c>
      <c r="BB1373" s="72" t="s">
        <v>194</v>
      </c>
      <c r="BD1373" s="72" t="s">
        <v>191</v>
      </c>
      <c r="BE1373" s="73">
        <v>0.24</v>
      </c>
      <c r="BF1373" s="72" t="s">
        <v>194</v>
      </c>
      <c r="BG1373" s="80" t="s">
        <v>196</v>
      </c>
      <c r="BI1373" s="81" t="str">
        <f t="shared" si="87"/>
        <v xml:space="preserve">Turbidity </v>
      </c>
      <c r="BN1373">
        <v>50</v>
      </c>
      <c r="BO1373">
        <v>24</v>
      </c>
      <c r="BP1373" s="72" t="s">
        <v>194</v>
      </c>
      <c r="BR1373" s="72" t="s">
        <v>194</v>
      </c>
      <c r="BT1373">
        <v>20</v>
      </c>
      <c r="BU1373">
        <v>5</v>
      </c>
      <c r="BV1373" s="72" t="s">
        <v>191</v>
      </c>
      <c r="BW1373" s="72" t="s">
        <v>197</v>
      </c>
      <c r="BX1373" t="s">
        <v>12526</v>
      </c>
    </row>
    <row r="1374" spans="1:76" x14ac:dyDescent="0.45">
      <c r="A1374" t="s">
        <v>12527</v>
      </c>
      <c r="B1374" t="s">
        <v>176</v>
      </c>
      <c r="C1374" t="s">
        <v>663</v>
      </c>
      <c r="D1374" t="s">
        <v>12528</v>
      </c>
      <c r="E1374" t="s">
        <v>12529</v>
      </c>
      <c r="F1374" t="s">
        <v>12530</v>
      </c>
      <c r="G1374">
        <v>9</v>
      </c>
      <c r="H1374" s="72" t="s">
        <v>12136</v>
      </c>
      <c r="I1374" s="72" t="s">
        <v>182</v>
      </c>
      <c r="J1374" s="72" t="s">
        <v>183</v>
      </c>
      <c r="K1374" s="72" t="s">
        <v>10598</v>
      </c>
      <c r="L1374" s="72" t="s">
        <v>11846</v>
      </c>
      <c r="M1374" s="72" t="s">
        <v>12531</v>
      </c>
      <c r="N1374" s="72"/>
      <c r="O1374" s="72"/>
      <c r="P1374" s="72" t="s">
        <v>12532</v>
      </c>
      <c r="Q1374" s="72" t="s">
        <v>12533</v>
      </c>
      <c r="R1374" s="72" t="s">
        <v>3909</v>
      </c>
      <c r="S1374" s="72" t="s">
        <v>12534</v>
      </c>
      <c r="T1374" s="72" t="s">
        <v>12535</v>
      </c>
      <c r="U1374" s="72" t="s">
        <v>478</v>
      </c>
      <c r="V1374" s="72" t="s">
        <v>176</v>
      </c>
      <c r="W1374">
        <v>87</v>
      </c>
      <c r="X1374">
        <v>87</v>
      </c>
      <c r="Y1374">
        <v>0</v>
      </c>
      <c r="Z1374">
        <v>145</v>
      </c>
      <c r="AA1374">
        <v>145</v>
      </c>
      <c r="AB1374">
        <v>0</v>
      </c>
      <c r="AC1374" s="72" t="s">
        <v>191</v>
      </c>
      <c r="AD1374" s="72" t="s">
        <v>192</v>
      </c>
      <c r="AE1374" s="72" t="s">
        <v>176</v>
      </c>
      <c r="AF1374" s="81" t="str">
        <f t="shared" si="84"/>
        <v>Afridev Handpump</v>
      </c>
      <c r="AG1374" s="72" t="s">
        <v>193</v>
      </c>
      <c r="AH1374" s="72" t="s">
        <v>191</v>
      </c>
      <c r="AI1374" s="72" t="s">
        <v>16432</v>
      </c>
      <c r="AL1374" t="str">
        <f t="shared" si="85"/>
        <v>Protected</v>
      </c>
      <c r="AM1374">
        <v>2014</v>
      </c>
      <c r="AN1374" s="72" t="s">
        <v>191</v>
      </c>
      <c r="AQ1374" t="str">
        <f t="shared" si="86"/>
        <v xml:space="preserve">Poor </v>
      </c>
      <c r="AR1374" s="72" t="s">
        <v>191</v>
      </c>
      <c r="AS1374">
        <v>4</v>
      </c>
      <c r="AT1374">
        <v>7</v>
      </c>
      <c r="AU1374" s="72" t="s">
        <v>195</v>
      </c>
      <c r="AV1374" s="72" t="s">
        <v>194</v>
      </c>
      <c r="AY1374" s="72" t="s">
        <v>191</v>
      </c>
      <c r="AZ1374">
        <v>377</v>
      </c>
      <c r="BA1374" s="72" t="s">
        <v>93</v>
      </c>
      <c r="BB1374" s="72" t="s">
        <v>194</v>
      </c>
      <c r="BD1374" s="72" t="s">
        <v>191</v>
      </c>
      <c r="BE1374" s="73">
        <v>0.12</v>
      </c>
      <c r="BF1374" s="72" t="s">
        <v>191</v>
      </c>
      <c r="BG1374" s="72" t="s">
        <v>196</v>
      </c>
      <c r="BH1374" s="72" t="s">
        <v>176</v>
      </c>
      <c r="BI1374" s="81" t="str">
        <f t="shared" si="87"/>
        <v xml:space="preserve">Turbidity </v>
      </c>
      <c r="BJ1374" s="72" t="s">
        <v>191</v>
      </c>
      <c r="BN1374">
        <v>71</v>
      </c>
      <c r="BO1374">
        <v>24</v>
      </c>
      <c r="BP1374" s="72" t="s">
        <v>194</v>
      </c>
      <c r="BR1374" s="72" t="s">
        <v>194</v>
      </c>
      <c r="BT1374">
        <v>20</v>
      </c>
      <c r="BU1374">
        <v>5</v>
      </c>
      <c r="BV1374" s="72" t="s">
        <v>191</v>
      </c>
      <c r="BW1374" s="72" t="s">
        <v>227</v>
      </c>
      <c r="BX1374" t="s">
        <v>12536</v>
      </c>
    </row>
    <row r="1375" spans="1:76" x14ac:dyDescent="0.45">
      <c r="A1375" t="s">
        <v>12537</v>
      </c>
      <c r="B1375" t="s">
        <v>176</v>
      </c>
      <c r="C1375" t="s">
        <v>663</v>
      </c>
      <c r="D1375" t="s">
        <v>12538</v>
      </c>
      <c r="E1375" t="s">
        <v>12539</v>
      </c>
      <c r="F1375" t="s">
        <v>2579</v>
      </c>
      <c r="G1375">
        <v>9</v>
      </c>
      <c r="H1375" s="72" t="s">
        <v>12136</v>
      </c>
      <c r="I1375" s="72" t="s">
        <v>182</v>
      </c>
      <c r="J1375" s="72" t="s">
        <v>183</v>
      </c>
      <c r="K1375" s="72" t="s">
        <v>10598</v>
      </c>
      <c r="L1375" s="72" t="s">
        <v>11846</v>
      </c>
      <c r="M1375" s="72" t="s">
        <v>11846</v>
      </c>
      <c r="N1375" s="72"/>
      <c r="O1375" s="72"/>
      <c r="P1375" s="72" t="s">
        <v>12540</v>
      </c>
      <c r="Q1375" s="72" t="s">
        <v>12541</v>
      </c>
      <c r="R1375" s="72" t="s">
        <v>11643</v>
      </c>
      <c r="S1375" s="72" t="s">
        <v>12542</v>
      </c>
      <c r="T1375" s="72" t="s">
        <v>12535</v>
      </c>
      <c r="U1375" s="72" t="s">
        <v>478</v>
      </c>
      <c r="V1375" s="72" t="s">
        <v>176</v>
      </c>
      <c r="W1375">
        <v>87</v>
      </c>
      <c r="X1375">
        <v>87</v>
      </c>
      <c r="Y1375">
        <v>0</v>
      </c>
      <c r="Z1375">
        <v>145</v>
      </c>
      <c r="AA1375">
        <v>145</v>
      </c>
      <c r="AB1375">
        <v>0</v>
      </c>
      <c r="AC1375" s="72" t="s">
        <v>191</v>
      </c>
      <c r="AD1375" s="72" t="s">
        <v>192</v>
      </c>
      <c r="AE1375" s="72" t="s">
        <v>176</v>
      </c>
      <c r="AF1375" s="81" t="str">
        <f t="shared" si="84"/>
        <v>Afridev Handpump</v>
      </c>
      <c r="AG1375" s="72" t="s">
        <v>193</v>
      </c>
      <c r="AH1375" s="72" t="s">
        <v>194</v>
      </c>
      <c r="AI1375" s="72" t="s">
        <v>16433</v>
      </c>
      <c r="AL1375" t="str">
        <f t="shared" si="85"/>
        <v>Unprotected</v>
      </c>
      <c r="AM1375">
        <v>2010</v>
      </c>
      <c r="AN1375" s="72" t="s">
        <v>191</v>
      </c>
      <c r="AQ1375" t="str">
        <f t="shared" si="86"/>
        <v xml:space="preserve">Normal </v>
      </c>
      <c r="AR1375" s="72" t="s">
        <v>194</v>
      </c>
      <c r="AU1375" s="72" t="s">
        <v>195</v>
      </c>
      <c r="AV1375" s="72" t="s">
        <v>194</v>
      </c>
      <c r="AY1375" s="72" t="s">
        <v>191</v>
      </c>
      <c r="AZ1375">
        <v>376</v>
      </c>
      <c r="BA1375" s="72" t="s">
        <v>93</v>
      </c>
      <c r="BB1375" s="72" t="s">
        <v>194</v>
      </c>
      <c r="BD1375" s="72" t="s">
        <v>191</v>
      </c>
      <c r="BE1375" s="73">
        <v>0.28000000000000003</v>
      </c>
      <c r="BF1375" s="72" t="s">
        <v>191</v>
      </c>
      <c r="BG1375" s="72" t="s">
        <v>196</v>
      </c>
      <c r="BH1375" s="72" t="s">
        <v>176</v>
      </c>
      <c r="BI1375" s="81" t="str">
        <f t="shared" si="87"/>
        <v xml:space="preserve">Turbidity </v>
      </c>
      <c r="BJ1375" s="72" t="s">
        <v>191</v>
      </c>
      <c r="BN1375">
        <v>57</v>
      </c>
      <c r="BO1375">
        <v>24</v>
      </c>
      <c r="BP1375" s="72" t="s">
        <v>194</v>
      </c>
      <c r="BR1375" s="72" t="s">
        <v>194</v>
      </c>
      <c r="BT1375">
        <v>20</v>
      </c>
      <c r="BU1375">
        <v>4</v>
      </c>
      <c r="BV1375" s="72" t="s">
        <v>191</v>
      </c>
      <c r="BW1375" s="72" t="s">
        <v>197</v>
      </c>
      <c r="BX1375" t="s">
        <v>12543</v>
      </c>
    </row>
    <row r="1376" spans="1:76" x14ac:dyDescent="0.45">
      <c r="A1376" t="s">
        <v>12544</v>
      </c>
      <c r="B1376" t="s">
        <v>176</v>
      </c>
      <c r="C1376" t="s">
        <v>663</v>
      </c>
      <c r="D1376" t="s">
        <v>12545</v>
      </c>
      <c r="E1376" t="s">
        <v>12546</v>
      </c>
      <c r="F1376" t="s">
        <v>12489</v>
      </c>
      <c r="G1376">
        <v>9</v>
      </c>
      <c r="H1376" s="72" t="s">
        <v>12136</v>
      </c>
      <c r="I1376" s="72" t="s">
        <v>182</v>
      </c>
      <c r="J1376" s="72" t="s">
        <v>183</v>
      </c>
      <c r="K1376" s="72" t="s">
        <v>10598</v>
      </c>
      <c r="L1376" s="72" t="s">
        <v>11846</v>
      </c>
      <c r="M1376" s="72" t="s">
        <v>11846</v>
      </c>
      <c r="N1376" s="72"/>
      <c r="O1376" s="72"/>
      <c r="P1376" s="72" t="s">
        <v>12547</v>
      </c>
      <c r="Q1376" s="72" t="s">
        <v>12548</v>
      </c>
      <c r="R1376" s="72" t="s">
        <v>1104</v>
      </c>
      <c r="S1376" s="72" t="s">
        <v>12549</v>
      </c>
      <c r="T1376" s="72" t="s">
        <v>12535</v>
      </c>
      <c r="U1376" s="72" t="s">
        <v>478</v>
      </c>
      <c r="V1376" s="72" t="s">
        <v>176</v>
      </c>
      <c r="W1376">
        <v>87</v>
      </c>
      <c r="X1376">
        <v>87</v>
      </c>
      <c r="Y1376">
        <v>0</v>
      </c>
      <c r="Z1376">
        <v>145</v>
      </c>
      <c r="AA1376">
        <v>145</v>
      </c>
      <c r="AB1376">
        <v>0</v>
      </c>
      <c r="AC1376" s="72" t="s">
        <v>191</v>
      </c>
      <c r="AD1376" s="72" t="s">
        <v>192</v>
      </c>
      <c r="AE1376" s="72" t="s">
        <v>176</v>
      </c>
      <c r="AF1376" s="81" t="str">
        <f t="shared" si="84"/>
        <v>Afridev Handpump</v>
      </c>
      <c r="AG1376" s="72" t="s">
        <v>193</v>
      </c>
      <c r="AH1376" s="72" t="s">
        <v>191</v>
      </c>
      <c r="AI1376" s="72" t="s">
        <v>16432</v>
      </c>
      <c r="AL1376" t="str">
        <f t="shared" si="85"/>
        <v>Protected</v>
      </c>
      <c r="AM1376">
        <v>2014</v>
      </c>
      <c r="AN1376" s="72" t="s">
        <v>191</v>
      </c>
      <c r="AQ1376" t="str">
        <f t="shared" si="86"/>
        <v xml:space="preserve">Normal </v>
      </c>
      <c r="AR1376" s="72" t="s">
        <v>191</v>
      </c>
      <c r="AS1376">
        <v>2</v>
      </c>
      <c r="AT1376">
        <v>5</v>
      </c>
      <c r="AU1376" s="72" t="s">
        <v>195</v>
      </c>
      <c r="AV1376" s="72" t="s">
        <v>194</v>
      </c>
      <c r="AY1376" s="72" t="s">
        <v>191</v>
      </c>
      <c r="AZ1376">
        <v>375</v>
      </c>
      <c r="BA1376" s="72" t="s">
        <v>93</v>
      </c>
      <c r="BB1376" s="72" t="s">
        <v>194</v>
      </c>
      <c r="BD1376" s="72" t="s">
        <v>191</v>
      </c>
      <c r="BE1376" s="73">
        <v>0.18</v>
      </c>
      <c r="BF1376" s="72" t="s">
        <v>191</v>
      </c>
      <c r="BG1376" s="72" t="s">
        <v>196</v>
      </c>
      <c r="BH1376" s="72" t="s">
        <v>176</v>
      </c>
      <c r="BI1376" s="81" t="str">
        <f t="shared" si="87"/>
        <v xml:space="preserve">Turbidity </v>
      </c>
      <c r="BJ1376" s="72" t="s">
        <v>191</v>
      </c>
      <c r="BN1376">
        <v>68</v>
      </c>
      <c r="BO1376">
        <v>24</v>
      </c>
      <c r="BP1376" s="72" t="s">
        <v>194</v>
      </c>
      <c r="BR1376" s="72" t="s">
        <v>194</v>
      </c>
      <c r="BT1376">
        <v>20</v>
      </c>
      <c r="BU1376">
        <v>5</v>
      </c>
      <c r="BV1376" s="72" t="s">
        <v>191</v>
      </c>
      <c r="BW1376" s="72" t="s">
        <v>197</v>
      </c>
      <c r="BX1376" t="s">
        <v>12550</v>
      </c>
    </row>
    <row r="1377" spans="1:76" x14ac:dyDescent="0.45">
      <c r="A1377" t="s">
        <v>12551</v>
      </c>
      <c r="B1377" t="s">
        <v>176</v>
      </c>
      <c r="C1377" t="s">
        <v>230</v>
      </c>
      <c r="D1377" t="s">
        <v>12552</v>
      </c>
      <c r="E1377" t="s">
        <v>12553</v>
      </c>
      <c r="F1377" t="s">
        <v>4956</v>
      </c>
      <c r="G1377">
        <v>9</v>
      </c>
      <c r="H1377" s="72" t="s">
        <v>12136</v>
      </c>
      <c r="I1377" s="72" t="s">
        <v>182</v>
      </c>
      <c r="J1377" s="72" t="s">
        <v>183</v>
      </c>
      <c r="K1377" s="72" t="s">
        <v>825</v>
      </c>
      <c r="L1377" s="72" t="s">
        <v>12209</v>
      </c>
      <c r="M1377" s="72" t="s">
        <v>12554</v>
      </c>
      <c r="N1377" s="72"/>
      <c r="O1377" s="72"/>
      <c r="P1377" s="72" t="s">
        <v>12555</v>
      </c>
      <c r="Q1377" s="72" t="s">
        <v>12556</v>
      </c>
      <c r="R1377" s="72" t="s">
        <v>4619</v>
      </c>
      <c r="S1377" s="72" t="s">
        <v>12557</v>
      </c>
      <c r="T1377" s="72" t="s">
        <v>12558</v>
      </c>
      <c r="U1377" s="72" t="s">
        <v>251</v>
      </c>
      <c r="V1377" s="72" t="s">
        <v>176</v>
      </c>
      <c r="W1377">
        <v>156</v>
      </c>
      <c r="X1377">
        <v>156</v>
      </c>
      <c r="Y1377">
        <v>0</v>
      </c>
      <c r="Z1377">
        <v>156</v>
      </c>
      <c r="AA1377">
        <v>780</v>
      </c>
      <c r="AB1377">
        <v>0</v>
      </c>
      <c r="AC1377" s="72" t="s">
        <v>191</v>
      </c>
      <c r="AD1377" s="72" t="s">
        <v>192</v>
      </c>
      <c r="AE1377" s="72" t="s">
        <v>176</v>
      </c>
      <c r="AF1377" s="81" t="str">
        <f t="shared" si="84"/>
        <v>Afridev Handpump</v>
      </c>
      <c r="AG1377" s="72" t="s">
        <v>193</v>
      </c>
      <c r="AH1377" s="72" t="s">
        <v>191</v>
      </c>
      <c r="AI1377" s="72" t="s">
        <v>16432</v>
      </c>
      <c r="AL1377" t="str">
        <f t="shared" si="85"/>
        <v>Protected</v>
      </c>
      <c r="AM1377">
        <v>2004</v>
      </c>
      <c r="AN1377" s="72" t="s">
        <v>191</v>
      </c>
      <c r="AQ1377" t="str">
        <f t="shared" si="86"/>
        <v xml:space="preserve">Poor </v>
      </c>
      <c r="AR1377" s="72" t="s">
        <v>191</v>
      </c>
      <c r="AS1377">
        <v>2</v>
      </c>
      <c r="AT1377">
        <v>7</v>
      </c>
      <c r="AU1377" s="72" t="s">
        <v>195</v>
      </c>
      <c r="AV1377" s="72" t="s">
        <v>194</v>
      </c>
      <c r="AY1377" s="72" t="s">
        <v>191</v>
      </c>
      <c r="AZ1377">
        <v>1786</v>
      </c>
      <c r="BA1377" s="72" t="s">
        <v>93</v>
      </c>
      <c r="BB1377" s="72" t="s">
        <v>194</v>
      </c>
      <c r="BD1377" s="72" t="s">
        <v>191</v>
      </c>
      <c r="BE1377" s="73">
        <v>1.69</v>
      </c>
      <c r="BF1377" s="72" t="s">
        <v>191</v>
      </c>
      <c r="BG1377" s="72" t="s">
        <v>196</v>
      </c>
      <c r="BH1377" s="72" t="s">
        <v>176</v>
      </c>
      <c r="BI1377" s="81" t="str">
        <f t="shared" si="87"/>
        <v xml:space="preserve">Turbidity </v>
      </c>
      <c r="BJ1377" s="72" t="s">
        <v>191</v>
      </c>
      <c r="BN1377">
        <v>73</v>
      </c>
      <c r="BO1377">
        <v>24</v>
      </c>
      <c r="BP1377" s="72" t="s">
        <v>194</v>
      </c>
      <c r="BR1377" s="72" t="s">
        <v>194</v>
      </c>
      <c r="BT1377">
        <v>40</v>
      </c>
      <c r="BU1377">
        <v>5</v>
      </c>
      <c r="BV1377" s="72" t="s">
        <v>191</v>
      </c>
      <c r="BW1377" s="72" t="s">
        <v>227</v>
      </c>
      <c r="BX1377" t="s">
        <v>12559</v>
      </c>
    </row>
    <row r="1378" spans="1:76" x14ac:dyDescent="0.45">
      <c r="A1378" t="s">
        <v>12560</v>
      </c>
      <c r="B1378" t="s">
        <v>176</v>
      </c>
      <c r="C1378" t="s">
        <v>200</v>
      </c>
      <c r="D1378" t="s">
        <v>12561</v>
      </c>
      <c r="E1378" t="s">
        <v>12562</v>
      </c>
      <c r="F1378" t="s">
        <v>3628</v>
      </c>
      <c r="G1378">
        <v>9</v>
      </c>
      <c r="H1378" s="72" t="s">
        <v>12136</v>
      </c>
      <c r="I1378" s="72" t="s">
        <v>182</v>
      </c>
      <c r="J1378" s="72" t="s">
        <v>183</v>
      </c>
      <c r="K1378" s="72" t="s">
        <v>10598</v>
      </c>
      <c r="L1378" s="72" t="s">
        <v>11823</v>
      </c>
      <c r="M1378" s="72" t="s">
        <v>12425</v>
      </c>
      <c r="N1378" s="72"/>
      <c r="O1378" s="72"/>
      <c r="P1378" s="72" t="s">
        <v>12563</v>
      </c>
      <c r="Q1378" s="72" t="s">
        <v>12564</v>
      </c>
      <c r="R1378" s="72" t="s">
        <v>12304</v>
      </c>
      <c r="S1378" s="72" t="s">
        <v>12565</v>
      </c>
      <c r="T1378" s="72" t="s">
        <v>12566</v>
      </c>
      <c r="U1378" s="72" t="s">
        <v>176</v>
      </c>
      <c r="V1378" s="72" t="s">
        <v>2726</v>
      </c>
      <c r="W1378">
        <v>84</v>
      </c>
      <c r="X1378">
        <v>0</v>
      </c>
      <c r="Y1378">
        <v>84</v>
      </c>
      <c r="Z1378">
        <v>180</v>
      </c>
      <c r="AA1378">
        <v>0</v>
      </c>
      <c r="AB1378">
        <v>84</v>
      </c>
      <c r="AC1378" s="72" t="s">
        <v>194</v>
      </c>
      <c r="AF1378" s="81" t="str">
        <f t="shared" si="84"/>
        <v/>
      </c>
      <c r="AJ1378" s="72" t="s">
        <v>424</v>
      </c>
      <c r="AK1378" s="72" t="s">
        <v>176</v>
      </c>
      <c r="AL1378" t="str">
        <f t="shared" si="85"/>
        <v>Unprotected Spring</v>
      </c>
      <c r="AQ1378" t="str">
        <f t="shared" si="86"/>
        <v xml:space="preserve"> </v>
      </c>
      <c r="BE1378"/>
      <c r="BI1378" s="81" t="str">
        <f t="shared" si="87"/>
        <v xml:space="preserve"> </v>
      </c>
      <c r="BX1378" t="s">
        <v>12567</v>
      </c>
    </row>
    <row r="1379" spans="1:76" x14ac:dyDescent="0.45">
      <c r="A1379" t="s">
        <v>12568</v>
      </c>
      <c r="B1379" t="s">
        <v>176</v>
      </c>
      <c r="C1379" t="s">
        <v>200</v>
      </c>
      <c r="D1379" t="s">
        <v>12569</v>
      </c>
      <c r="E1379" t="s">
        <v>12570</v>
      </c>
      <c r="F1379" t="s">
        <v>2443</v>
      </c>
      <c r="G1379">
        <v>9</v>
      </c>
      <c r="H1379" s="72" t="s">
        <v>12136</v>
      </c>
      <c r="I1379" s="72" t="s">
        <v>182</v>
      </c>
      <c r="J1379" s="72" t="s">
        <v>183</v>
      </c>
      <c r="K1379" s="72" t="s">
        <v>10598</v>
      </c>
      <c r="L1379" s="72" t="s">
        <v>11823</v>
      </c>
      <c r="M1379" s="72" t="s">
        <v>12571</v>
      </c>
      <c r="N1379" s="72"/>
      <c r="O1379" s="72"/>
      <c r="P1379" s="72" t="s">
        <v>12572</v>
      </c>
      <c r="Q1379" s="72" t="s">
        <v>12573</v>
      </c>
      <c r="R1379" s="72" t="s">
        <v>12574</v>
      </c>
      <c r="S1379" s="72" t="s">
        <v>12575</v>
      </c>
      <c r="T1379" s="72" t="s">
        <v>12576</v>
      </c>
      <c r="U1379" s="72" t="s">
        <v>381</v>
      </c>
      <c r="V1379" s="72" t="s">
        <v>176</v>
      </c>
      <c r="W1379">
        <v>119</v>
      </c>
      <c r="X1379">
        <v>119</v>
      </c>
      <c r="Y1379">
        <v>119</v>
      </c>
      <c r="Z1379">
        <v>0</v>
      </c>
      <c r="AA1379">
        <v>1800</v>
      </c>
      <c r="AB1379">
        <v>0</v>
      </c>
      <c r="AC1379" s="72" t="s">
        <v>191</v>
      </c>
      <c r="AD1379" s="72" t="s">
        <v>192</v>
      </c>
      <c r="AE1379" s="72" t="s">
        <v>176</v>
      </c>
      <c r="AF1379" s="81" t="str">
        <f t="shared" si="84"/>
        <v>Afridev Handpump</v>
      </c>
      <c r="AG1379" s="72" t="s">
        <v>193</v>
      </c>
      <c r="AH1379" s="72" t="s">
        <v>191</v>
      </c>
      <c r="AI1379" s="72" t="s">
        <v>16432</v>
      </c>
      <c r="AL1379" t="str">
        <f t="shared" si="85"/>
        <v>Protected</v>
      </c>
      <c r="AM1379">
        <v>2001</v>
      </c>
      <c r="AN1379" s="72" t="s">
        <v>194</v>
      </c>
      <c r="AO1379" s="72" t="s">
        <v>549</v>
      </c>
      <c r="AP1379" s="72" t="s">
        <v>176</v>
      </c>
      <c r="AQ1379" t="str">
        <f t="shared" si="86"/>
        <v>Does not function Non functioning water point</v>
      </c>
      <c r="AR1379" s="72" t="s">
        <v>191</v>
      </c>
      <c r="AS1379">
        <v>5</v>
      </c>
      <c r="AT1379">
        <v>2</v>
      </c>
      <c r="AU1379" s="72" t="s">
        <v>194</v>
      </c>
      <c r="AV1379" s="72" t="s">
        <v>194</v>
      </c>
      <c r="AY1379" s="72" t="s">
        <v>194</v>
      </c>
      <c r="BB1379" s="72" t="s">
        <v>194</v>
      </c>
      <c r="BD1379" s="72" t="s">
        <v>194</v>
      </c>
      <c r="BE1379"/>
      <c r="BF1379" s="72" t="s">
        <v>194</v>
      </c>
      <c r="BG1379" s="80" t="s">
        <v>196</v>
      </c>
      <c r="BI1379" s="81" t="str">
        <f t="shared" si="87"/>
        <v xml:space="preserve">Turbidity </v>
      </c>
      <c r="BN1379">
        <v>0</v>
      </c>
      <c r="BO1379">
        <v>0</v>
      </c>
      <c r="BP1379" s="72" t="s">
        <v>194</v>
      </c>
      <c r="BR1379" s="72" t="s">
        <v>194</v>
      </c>
      <c r="BT1379">
        <v>0</v>
      </c>
      <c r="BU1379">
        <v>0</v>
      </c>
      <c r="BV1379" s="72" t="s">
        <v>194</v>
      </c>
      <c r="BW1379" s="72" t="s">
        <v>550</v>
      </c>
      <c r="BX1379" t="s">
        <v>12577</v>
      </c>
    </row>
    <row r="1380" spans="1:76" x14ac:dyDescent="0.45">
      <c r="A1380" t="s">
        <v>12578</v>
      </c>
      <c r="B1380" t="s">
        <v>176</v>
      </c>
      <c r="C1380" t="s">
        <v>200</v>
      </c>
      <c r="D1380" t="s">
        <v>12579</v>
      </c>
      <c r="E1380" t="s">
        <v>12580</v>
      </c>
      <c r="F1380" t="s">
        <v>7515</v>
      </c>
      <c r="G1380">
        <v>9</v>
      </c>
      <c r="H1380" s="72" t="s">
        <v>12136</v>
      </c>
      <c r="I1380" s="72" t="s">
        <v>182</v>
      </c>
      <c r="J1380" s="72" t="s">
        <v>183</v>
      </c>
      <c r="K1380" s="72" t="s">
        <v>10598</v>
      </c>
      <c r="L1380" s="72" t="s">
        <v>11823</v>
      </c>
      <c r="M1380" s="72" t="s">
        <v>12581</v>
      </c>
      <c r="N1380" s="72"/>
      <c r="O1380" s="72"/>
      <c r="P1380" s="72" t="s">
        <v>12582</v>
      </c>
      <c r="Q1380" s="72" t="s">
        <v>12583</v>
      </c>
      <c r="R1380" s="72" t="s">
        <v>10945</v>
      </c>
      <c r="S1380" s="72" t="s">
        <v>12584</v>
      </c>
      <c r="T1380" s="72" t="s">
        <v>12585</v>
      </c>
      <c r="U1380" s="72" t="s">
        <v>176</v>
      </c>
      <c r="V1380" s="72" t="s">
        <v>4751</v>
      </c>
      <c r="W1380">
        <v>195</v>
      </c>
      <c r="X1380">
        <v>195</v>
      </c>
      <c r="Y1380">
        <v>20</v>
      </c>
      <c r="Z1380">
        <v>100</v>
      </c>
      <c r="AA1380">
        <v>300</v>
      </c>
      <c r="AB1380">
        <v>100</v>
      </c>
      <c r="AC1380" s="72" t="s">
        <v>194</v>
      </c>
      <c r="AF1380" s="81" t="str">
        <f t="shared" si="84"/>
        <v/>
      </c>
      <c r="AJ1380" s="72" t="s">
        <v>867</v>
      </c>
      <c r="AK1380" s="72" t="s">
        <v>176</v>
      </c>
      <c r="AL1380" t="str">
        <f t="shared" si="85"/>
        <v>Unprotected well</v>
      </c>
      <c r="AQ1380" t="str">
        <f t="shared" si="86"/>
        <v xml:space="preserve"> </v>
      </c>
      <c r="BE1380"/>
      <c r="BI1380" s="81" t="str">
        <f t="shared" si="87"/>
        <v xml:space="preserve"> </v>
      </c>
      <c r="BX1380" t="s">
        <v>12586</v>
      </c>
    </row>
    <row r="1381" spans="1:76" x14ac:dyDescent="0.45">
      <c r="A1381" t="s">
        <v>12587</v>
      </c>
      <c r="B1381" t="s">
        <v>176</v>
      </c>
      <c r="C1381" t="s">
        <v>200</v>
      </c>
      <c r="D1381" t="s">
        <v>12588</v>
      </c>
      <c r="E1381" t="s">
        <v>12589</v>
      </c>
      <c r="F1381" t="s">
        <v>1603</v>
      </c>
      <c r="G1381">
        <v>9</v>
      </c>
      <c r="H1381" s="72" t="s">
        <v>12136</v>
      </c>
      <c r="I1381" s="72" t="s">
        <v>182</v>
      </c>
      <c r="J1381" s="72" t="s">
        <v>183</v>
      </c>
      <c r="K1381" s="72" t="s">
        <v>10598</v>
      </c>
      <c r="L1381" s="72" t="s">
        <v>11823</v>
      </c>
      <c r="M1381" s="72" t="s">
        <v>12581</v>
      </c>
      <c r="N1381" s="72"/>
      <c r="O1381" s="72"/>
      <c r="P1381" s="72" t="s">
        <v>12590</v>
      </c>
      <c r="Q1381" s="72" t="s">
        <v>12591</v>
      </c>
      <c r="R1381" s="72" t="s">
        <v>12592</v>
      </c>
      <c r="S1381" s="72" t="s">
        <v>12593</v>
      </c>
      <c r="T1381" s="72" t="s">
        <v>12594</v>
      </c>
      <c r="U1381" s="72" t="s">
        <v>226</v>
      </c>
      <c r="V1381" s="72" t="s">
        <v>176</v>
      </c>
      <c r="W1381">
        <v>195</v>
      </c>
      <c r="X1381">
        <v>195</v>
      </c>
      <c r="Y1381">
        <v>25</v>
      </c>
      <c r="Z1381">
        <v>300</v>
      </c>
      <c r="AA1381">
        <v>300</v>
      </c>
      <c r="AB1381">
        <v>70</v>
      </c>
      <c r="AC1381" s="72" t="s">
        <v>191</v>
      </c>
      <c r="AD1381" s="72" t="s">
        <v>192</v>
      </c>
      <c r="AE1381" s="72" t="s">
        <v>176</v>
      </c>
      <c r="AF1381" s="81" t="str">
        <f t="shared" si="84"/>
        <v>Afridev Handpump</v>
      </c>
      <c r="AG1381" s="72" t="s">
        <v>193</v>
      </c>
      <c r="AH1381" s="72" t="s">
        <v>191</v>
      </c>
      <c r="AI1381" s="72" t="s">
        <v>16432</v>
      </c>
      <c r="AL1381" t="str">
        <f t="shared" si="85"/>
        <v>Protected</v>
      </c>
      <c r="AM1381">
        <v>1999</v>
      </c>
      <c r="AN1381" s="72" t="s">
        <v>194</v>
      </c>
      <c r="AO1381" s="72" t="s">
        <v>4986</v>
      </c>
      <c r="AP1381" s="72" t="s">
        <v>176</v>
      </c>
      <c r="AQ1381" t="str">
        <f t="shared" si="86"/>
        <v>Poor Low water flow</v>
      </c>
      <c r="AR1381" s="72" t="s">
        <v>191</v>
      </c>
      <c r="AS1381">
        <v>5</v>
      </c>
      <c r="AT1381">
        <v>3</v>
      </c>
      <c r="AU1381" s="72" t="s">
        <v>194</v>
      </c>
      <c r="AV1381" s="72" t="s">
        <v>194</v>
      </c>
      <c r="AY1381" s="72" t="s">
        <v>194</v>
      </c>
      <c r="BB1381" s="72" t="s">
        <v>194</v>
      </c>
      <c r="BD1381" s="72" t="s">
        <v>194</v>
      </c>
      <c r="BE1381"/>
      <c r="BF1381" s="72" t="s">
        <v>194</v>
      </c>
      <c r="BG1381" s="80" t="s">
        <v>196</v>
      </c>
      <c r="BI1381" s="81" t="str">
        <f t="shared" si="87"/>
        <v xml:space="preserve">Turbidity </v>
      </c>
      <c r="BN1381">
        <v>120</v>
      </c>
      <c r="BO1381">
        <v>24</v>
      </c>
      <c r="BP1381" s="72" t="s">
        <v>194</v>
      </c>
      <c r="BR1381" s="72" t="s">
        <v>194</v>
      </c>
      <c r="BT1381">
        <v>20</v>
      </c>
      <c r="BU1381">
        <v>4</v>
      </c>
      <c r="BV1381" s="72" t="s">
        <v>194</v>
      </c>
      <c r="BW1381" s="72" t="s">
        <v>227</v>
      </c>
      <c r="BX1381" t="s">
        <v>12595</v>
      </c>
    </row>
    <row r="1382" spans="1:76" x14ac:dyDescent="0.45">
      <c r="A1382" t="s">
        <v>12596</v>
      </c>
      <c r="B1382" t="s">
        <v>176</v>
      </c>
      <c r="C1382" t="s">
        <v>297</v>
      </c>
      <c r="D1382" t="s">
        <v>12597</v>
      </c>
      <c r="E1382" t="s">
        <v>12598</v>
      </c>
      <c r="F1382" t="s">
        <v>1718</v>
      </c>
      <c r="G1382">
        <v>9</v>
      </c>
      <c r="H1382" s="72" t="s">
        <v>8842</v>
      </c>
      <c r="I1382" s="72" t="s">
        <v>182</v>
      </c>
      <c r="J1382" s="72" t="s">
        <v>183</v>
      </c>
      <c r="K1382" s="72" t="s">
        <v>8280</v>
      </c>
      <c r="L1382" s="72" t="s">
        <v>4842</v>
      </c>
      <c r="M1382" s="72" t="s">
        <v>4842</v>
      </c>
      <c r="N1382" s="72"/>
      <c r="O1382" s="72"/>
      <c r="P1382" s="72" t="s">
        <v>12599</v>
      </c>
      <c r="Q1382" s="72" t="s">
        <v>12600</v>
      </c>
      <c r="R1382" s="72" t="s">
        <v>610</v>
      </c>
      <c r="S1382" s="72" t="s">
        <v>12601</v>
      </c>
      <c r="T1382" s="72" t="s">
        <v>12602</v>
      </c>
      <c r="U1382" s="72" t="s">
        <v>226</v>
      </c>
      <c r="V1382" s="72" t="s">
        <v>176</v>
      </c>
      <c r="W1382">
        <v>120</v>
      </c>
      <c r="X1382">
        <v>120</v>
      </c>
      <c r="Y1382">
        <v>0</v>
      </c>
      <c r="Z1382">
        <v>600</v>
      </c>
      <c r="AA1382">
        <v>600</v>
      </c>
      <c r="AB1382">
        <v>0</v>
      </c>
      <c r="AC1382" s="72" t="s">
        <v>191</v>
      </c>
      <c r="AD1382" s="72" t="s">
        <v>192</v>
      </c>
      <c r="AE1382" s="72" t="s">
        <v>176</v>
      </c>
      <c r="AF1382" s="81" t="str">
        <f t="shared" si="84"/>
        <v>Afridev Handpump</v>
      </c>
      <c r="AG1382" s="72" t="s">
        <v>193</v>
      </c>
      <c r="AH1382" s="72" t="s">
        <v>191</v>
      </c>
      <c r="AI1382" s="72" t="s">
        <v>16432</v>
      </c>
      <c r="AL1382" t="str">
        <f t="shared" si="85"/>
        <v>Protected</v>
      </c>
      <c r="AM1382">
        <v>2013</v>
      </c>
      <c r="AN1382" s="72" t="s">
        <v>191</v>
      </c>
      <c r="AQ1382" t="str">
        <f t="shared" si="86"/>
        <v xml:space="preserve">Normal </v>
      </c>
      <c r="AR1382" s="72" t="s">
        <v>191</v>
      </c>
      <c r="AS1382">
        <v>1</v>
      </c>
      <c r="AT1382">
        <v>2</v>
      </c>
      <c r="AU1382" s="72" t="s">
        <v>195</v>
      </c>
      <c r="AV1382" s="72" t="s">
        <v>194</v>
      </c>
      <c r="AY1382" s="72" t="s">
        <v>191</v>
      </c>
      <c r="AZ1382">
        <v>1053</v>
      </c>
      <c r="BA1382" s="72" t="s">
        <v>93</v>
      </c>
      <c r="BB1382" s="72" t="s">
        <v>194</v>
      </c>
      <c r="BD1382" s="72" t="s">
        <v>191</v>
      </c>
      <c r="BE1382" s="73">
        <v>0.19</v>
      </c>
      <c r="BF1382" s="72" t="s">
        <v>194</v>
      </c>
      <c r="BG1382" s="80" t="s">
        <v>196</v>
      </c>
      <c r="BI1382" s="81" t="str">
        <f t="shared" si="87"/>
        <v xml:space="preserve">Turbidity </v>
      </c>
      <c r="BN1382">
        <v>68</v>
      </c>
      <c r="BO1382">
        <v>24</v>
      </c>
      <c r="BP1382" s="72" t="s">
        <v>194</v>
      </c>
      <c r="BR1382" s="72" t="s">
        <v>194</v>
      </c>
      <c r="BT1382">
        <v>20</v>
      </c>
      <c r="BU1382">
        <v>10</v>
      </c>
      <c r="BV1382" s="72" t="s">
        <v>191</v>
      </c>
      <c r="BW1382" s="72" t="s">
        <v>197</v>
      </c>
      <c r="BX1382" t="s">
        <v>12603</v>
      </c>
    </row>
    <row r="1383" spans="1:76" x14ac:dyDescent="0.45">
      <c r="A1383" t="s">
        <v>12604</v>
      </c>
      <c r="B1383" t="s">
        <v>176</v>
      </c>
      <c r="C1383" t="s">
        <v>216</v>
      </c>
      <c r="D1383" t="s">
        <v>12605</v>
      </c>
      <c r="E1383" t="s">
        <v>12606</v>
      </c>
      <c r="F1383" t="s">
        <v>7400</v>
      </c>
      <c r="G1383">
        <v>9</v>
      </c>
      <c r="H1383" s="72" t="s">
        <v>12136</v>
      </c>
      <c r="I1383" s="72" t="s">
        <v>182</v>
      </c>
      <c r="J1383" s="72" t="s">
        <v>183</v>
      </c>
      <c r="K1383" s="72" t="s">
        <v>825</v>
      </c>
      <c r="L1383" s="72" t="s">
        <v>12209</v>
      </c>
      <c r="M1383" s="72" t="s">
        <v>12465</v>
      </c>
      <c r="N1383" s="72"/>
      <c r="O1383" s="72"/>
      <c r="P1383" s="72" t="s">
        <v>12607</v>
      </c>
      <c r="Q1383" s="72" t="s">
        <v>12608</v>
      </c>
      <c r="R1383" s="72" t="s">
        <v>4669</v>
      </c>
      <c r="S1383" s="72" t="s">
        <v>12609</v>
      </c>
      <c r="T1383" s="72" t="s">
        <v>12465</v>
      </c>
      <c r="U1383" s="72" t="s">
        <v>251</v>
      </c>
      <c r="V1383" s="72" t="s">
        <v>176</v>
      </c>
      <c r="W1383">
        <v>145</v>
      </c>
      <c r="X1383">
        <v>100</v>
      </c>
      <c r="Y1383">
        <v>45</v>
      </c>
      <c r="Z1383">
        <v>600</v>
      </c>
      <c r="AA1383">
        <v>600</v>
      </c>
      <c r="AB1383">
        <v>300</v>
      </c>
      <c r="AC1383" s="72" t="s">
        <v>191</v>
      </c>
      <c r="AD1383" s="72" t="s">
        <v>192</v>
      </c>
      <c r="AE1383" s="72" t="s">
        <v>176</v>
      </c>
      <c r="AF1383" s="81" t="str">
        <f t="shared" si="84"/>
        <v>Afridev Handpump</v>
      </c>
      <c r="AG1383" s="72" t="s">
        <v>193</v>
      </c>
      <c r="AH1383" s="72" t="s">
        <v>191</v>
      </c>
      <c r="AI1383" s="72" t="s">
        <v>16432</v>
      </c>
      <c r="AL1383" t="str">
        <f t="shared" si="85"/>
        <v>Protected</v>
      </c>
      <c r="AM1383">
        <v>2018</v>
      </c>
      <c r="AN1383" s="72" t="s">
        <v>191</v>
      </c>
      <c r="AQ1383" t="str">
        <f t="shared" si="86"/>
        <v xml:space="preserve">Normal </v>
      </c>
      <c r="AR1383" s="72" t="s">
        <v>194</v>
      </c>
      <c r="AU1383" s="72" t="s">
        <v>195</v>
      </c>
      <c r="AV1383" s="72" t="s">
        <v>194</v>
      </c>
      <c r="AY1383" s="72" t="s">
        <v>191</v>
      </c>
      <c r="AZ1383">
        <v>2101</v>
      </c>
      <c r="BA1383" s="72" t="s">
        <v>93</v>
      </c>
      <c r="BB1383" s="72" t="s">
        <v>194</v>
      </c>
      <c r="BD1383" s="72" t="s">
        <v>191</v>
      </c>
      <c r="BE1383" s="73">
        <v>0.09</v>
      </c>
      <c r="BF1383" s="72" t="s">
        <v>191</v>
      </c>
      <c r="BG1383" s="72" t="s">
        <v>196</v>
      </c>
      <c r="BH1383" s="72" t="s">
        <v>176</v>
      </c>
      <c r="BI1383" s="81" t="str">
        <f t="shared" si="87"/>
        <v xml:space="preserve">Turbidity </v>
      </c>
      <c r="BJ1383" s="72" t="s">
        <v>191</v>
      </c>
      <c r="BN1383">
        <v>74</v>
      </c>
      <c r="BO1383">
        <v>24</v>
      </c>
      <c r="BP1383" s="72" t="s">
        <v>194</v>
      </c>
      <c r="BR1383" s="72" t="s">
        <v>194</v>
      </c>
      <c r="BT1383">
        <v>20</v>
      </c>
      <c r="BU1383">
        <v>7</v>
      </c>
      <c r="BV1383" s="72" t="s">
        <v>191</v>
      </c>
      <c r="BW1383" s="72" t="s">
        <v>197</v>
      </c>
      <c r="BX1383" t="s">
        <v>12610</v>
      </c>
    </row>
    <row r="1384" spans="1:76" x14ac:dyDescent="0.45">
      <c r="A1384" t="s">
        <v>12611</v>
      </c>
      <c r="B1384" t="s">
        <v>176</v>
      </c>
      <c r="C1384" t="s">
        <v>216</v>
      </c>
      <c r="D1384" t="s">
        <v>12612</v>
      </c>
      <c r="E1384" t="s">
        <v>12613</v>
      </c>
      <c r="F1384" t="s">
        <v>12614</v>
      </c>
      <c r="G1384">
        <v>9</v>
      </c>
      <c r="H1384" s="72" t="s">
        <v>12136</v>
      </c>
      <c r="I1384" s="72" t="s">
        <v>182</v>
      </c>
      <c r="J1384" s="72" t="s">
        <v>183</v>
      </c>
      <c r="K1384" s="72" t="s">
        <v>825</v>
      </c>
      <c r="L1384" s="72" t="s">
        <v>12209</v>
      </c>
      <c r="M1384" s="72" t="s">
        <v>12465</v>
      </c>
      <c r="N1384" s="72"/>
      <c r="O1384" s="72"/>
      <c r="P1384" s="72" t="s">
        <v>12615</v>
      </c>
      <c r="Q1384" s="72" t="s">
        <v>12616</v>
      </c>
      <c r="R1384" s="72" t="s">
        <v>4649</v>
      </c>
      <c r="S1384" s="72" t="s">
        <v>12617</v>
      </c>
      <c r="T1384" s="72" t="s">
        <v>12618</v>
      </c>
      <c r="U1384" s="72" t="s">
        <v>176</v>
      </c>
      <c r="V1384" s="72"/>
      <c r="W1384">
        <v>145</v>
      </c>
      <c r="X1384">
        <v>100</v>
      </c>
      <c r="Y1384">
        <v>45</v>
      </c>
      <c r="Z1384">
        <v>300</v>
      </c>
      <c r="AA1384">
        <v>600</v>
      </c>
      <c r="AB1384">
        <v>300</v>
      </c>
      <c r="AC1384" s="72" t="s">
        <v>194</v>
      </c>
      <c r="AF1384" s="81" t="str">
        <f t="shared" si="84"/>
        <v/>
      </c>
      <c r="AJ1384" s="72" t="s">
        <v>867</v>
      </c>
      <c r="AK1384" s="72" t="s">
        <v>176</v>
      </c>
      <c r="AL1384" t="str">
        <f t="shared" si="85"/>
        <v>Unprotected well</v>
      </c>
      <c r="AQ1384" t="str">
        <f t="shared" si="86"/>
        <v xml:space="preserve"> </v>
      </c>
      <c r="BE1384"/>
      <c r="BI1384" s="81" t="str">
        <f t="shared" si="87"/>
        <v xml:space="preserve"> </v>
      </c>
      <c r="BX1384" t="s">
        <v>12619</v>
      </c>
    </row>
    <row r="1385" spans="1:76" x14ac:dyDescent="0.45">
      <c r="A1385" t="s">
        <v>12620</v>
      </c>
      <c r="B1385" t="s">
        <v>176</v>
      </c>
      <c r="C1385" t="s">
        <v>216</v>
      </c>
      <c r="D1385" t="s">
        <v>12621</v>
      </c>
      <c r="E1385" t="s">
        <v>12622</v>
      </c>
      <c r="F1385" t="s">
        <v>3086</v>
      </c>
      <c r="G1385">
        <v>9</v>
      </c>
      <c r="H1385" s="72" t="s">
        <v>12136</v>
      </c>
      <c r="I1385" s="72" t="s">
        <v>182</v>
      </c>
      <c r="J1385" s="72" t="s">
        <v>183</v>
      </c>
      <c r="K1385" s="72" t="s">
        <v>825</v>
      </c>
      <c r="L1385" s="72" t="s">
        <v>12209</v>
      </c>
      <c r="M1385" s="72" t="s">
        <v>12623</v>
      </c>
      <c r="N1385" s="72"/>
      <c r="O1385" s="72"/>
      <c r="P1385" s="72" t="s">
        <v>12624</v>
      </c>
      <c r="Q1385" s="72" t="s">
        <v>12625</v>
      </c>
      <c r="R1385" s="72" t="s">
        <v>1396</v>
      </c>
      <c r="S1385" s="72" t="s">
        <v>12626</v>
      </c>
      <c r="T1385" s="72" t="s">
        <v>12623</v>
      </c>
      <c r="U1385" s="72" t="s">
        <v>251</v>
      </c>
      <c r="V1385" s="72" t="s">
        <v>176</v>
      </c>
      <c r="W1385">
        <v>320</v>
      </c>
      <c r="X1385">
        <v>320</v>
      </c>
      <c r="Y1385">
        <v>0</v>
      </c>
      <c r="Z1385">
        <v>2000</v>
      </c>
      <c r="AA1385">
        <v>2000</v>
      </c>
      <c r="AB1385">
        <v>0</v>
      </c>
      <c r="AC1385" s="72" t="s">
        <v>191</v>
      </c>
      <c r="AD1385" s="72" t="s">
        <v>192</v>
      </c>
      <c r="AE1385" s="72" t="s">
        <v>176</v>
      </c>
      <c r="AF1385" s="81" t="str">
        <f t="shared" si="84"/>
        <v>Afridev Handpump</v>
      </c>
      <c r="AG1385" s="72" t="s">
        <v>193</v>
      </c>
      <c r="AH1385" s="72" t="s">
        <v>191</v>
      </c>
      <c r="AI1385" s="72" t="s">
        <v>16432</v>
      </c>
      <c r="AL1385" t="str">
        <f t="shared" si="85"/>
        <v>Protected</v>
      </c>
      <c r="AM1385">
        <v>2004</v>
      </c>
      <c r="AN1385" s="72" t="s">
        <v>191</v>
      </c>
      <c r="AQ1385" t="str">
        <f t="shared" si="86"/>
        <v xml:space="preserve">Normal </v>
      </c>
      <c r="AR1385" s="72" t="s">
        <v>191</v>
      </c>
      <c r="AS1385">
        <v>3</v>
      </c>
      <c r="AT1385">
        <v>7</v>
      </c>
      <c r="AU1385" s="72" t="s">
        <v>195</v>
      </c>
      <c r="AV1385" s="72" t="s">
        <v>194</v>
      </c>
      <c r="AY1385" s="72" t="s">
        <v>191</v>
      </c>
      <c r="AZ1385">
        <v>2102</v>
      </c>
      <c r="BA1385" s="72" t="s">
        <v>93</v>
      </c>
      <c r="BB1385" s="72" t="s">
        <v>194</v>
      </c>
      <c r="BD1385" s="72" t="s">
        <v>191</v>
      </c>
      <c r="BE1385" s="73">
        <v>0.56000000000000005</v>
      </c>
      <c r="BF1385" s="72" t="s">
        <v>191</v>
      </c>
      <c r="BG1385" s="72" t="s">
        <v>196</v>
      </c>
      <c r="BH1385" s="72" t="s">
        <v>176</v>
      </c>
      <c r="BI1385" s="81" t="str">
        <f t="shared" si="87"/>
        <v xml:space="preserve">Turbidity </v>
      </c>
      <c r="BJ1385" s="72" t="s">
        <v>191</v>
      </c>
      <c r="BN1385">
        <v>80</v>
      </c>
      <c r="BO1385">
        <v>24</v>
      </c>
      <c r="BP1385" s="72" t="s">
        <v>194</v>
      </c>
      <c r="BR1385" s="72" t="s">
        <v>194</v>
      </c>
      <c r="BT1385">
        <v>20</v>
      </c>
      <c r="BU1385">
        <v>7</v>
      </c>
      <c r="BV1385" s="72" t="s">
        <v>191</v>
      </c>
      <c r="BW1385" s="72" t="s">
        <v>197</v>
      </c>
      <c r="BX1385" t="s">
        <v>12627</v>
      </c>
    </row>
    <row r="1386" spans="1:76" x14ac:dyDescent="0.45">
      <c r="A1386" t="s">
        <v>12628</v>
      </c>
      <c r="B1386" t="s">
        <v>176</v>
      </c>
      <c r="C1386" t="s">
        <v>943</v>
      </c>
      <c r="D1386" t="s">
        <v>12629</v>
      </c>
      <c r="E1386" t="s">
        <v>12630</v>
      </c>
      <c r="F1386" t="s">
        <v>9321</v>
      </c>
      <c r="G1386">
        <v>9</v>
      </c>
      <c r="H1386" s="72" t="s">
        <v>12310</v>
      </c>
      <c r="I1386" s="72" t="s">
        <v>182</v>
      </c>
      <c r="J1386" s="72" t="s">
        <v>183</v>
      </c>
      <c r="K1386" s="72" t="s">
        <v>10598</v>
      </c>
      <c r="L1386" s="72" t="s">
        <v>5784</v>
      </c>
      <c r="M1386" s="72" t="s">
        <v>5784</v>
      </c>
      <c r="N1386" s="72"/>
      <c r="O1386" s="72"/>
      <c r="P1386" s="72" t="s">
        <v>12631</v>
      </c>
      <c r="Q1386" s="72" t="s">
        <v>12632</v>
      </c>
      <c r="R1386" s="72" t="s">
        <v>6483</v>
      </c>
      <c r="S1386" s="72" t="s">
        <v>12633</v>
      </c>
      <c r="T1386" s="72" t="s">
        <v>5784</v>
      </c>
      <c r="U1386" s="72" t="s">
        <v>478</v>
      </c>
      <c r="V1386" s="72" t="s">
        <v>176</v>
      </c>
      <c r="W1386">
        <v>330</v>
      </c>
      <c r="X1386">
        <v>220</v>
      </c>
      <c r="Y1386">
        <v>110</v>
      </c>
      <c r="Z1386">
        <v>275</v>
      </c>
      <c r="AA1386">
        <v>0</v>
      </c>
      <c r="AB1386">
        <v>275</v>
      </c>
      <c r="AC1386" s="72" t="s">
        <v>194</v>
      </c>
      <c r="AF1386" s="81" t="str">
        <f t="shared" si="84"/>
        <v/>
      </c>
      <c r="AJ1386" s="72" t="s">
        <v>176</v>
      </c>
      <c r="AK1386" s="72" t="s">
        <v>806</v>
      </c>
      <c r="AL1386" t="str">
        <f t="shared" si="85"/>
        <v>Un protected dug well</v>
      </c>
      <c r="AQ1386" t="str">
        <f t="shared" si="86"/>
        <v xml:space="preserve"> </v>
      </c>
      <c r="BE1386"/>
      <c r="BI1386" s="81" t="str">
        <f t="shared" si="87"/>
        <v xml:space="preserve"> </v>
      </c>
      <c r="BX1386" t="s">
        <v>12634</v>
      </c>
    </row>
    <row r="1387" spans="1:76" x14ac:dyDescent="0.45">
      <c r="A1387" t="s">
        <v>12635</v>
      </c>
      <c r="B1387" t="s">
        <v>176</v>
      </c>
      <c r="C1387" t="s">
        <v>943</v>
      </c>
      <c r="D1387" t="s">
        <v>12636</v>
      </c>
      <c r="E1387" t="s">
        <v>12637</v>
      </c>
      <c r="F1387" t="s">
        <v>3925</v>
      </c>
      <c r="G1387">
        <v>9</v>
      </c>
      <c r="H1387" s="72" t="s">
        <v>12638</v>
      </c>
      <c r="I1387" s="72" t="s">
        <v>182</v>
      </c>
      <c r="J1387" s="72" t="s">
        <v>183</v>
      </c>
      <c r="K1387" s="72" t="s">
        <v>10598</v>
      </c>
      <c r="L1387" s="72" t="s">
        <v>5784</v>
      </c>
      <c r="M1387" s="72" t="s">
        <v>12639</v>
      </c>
      <c r="N1387" s="72"/>
      <c r="O1387" s="72"/>
      <c r="P1387" s="72" t="s">
        <v>12640</v>
      </c>
      <c r="Q1387" s="72" t="s">
        <v>12641</v>
      </c>
      <c r="R1387" s="72" t="s">
        <v>6077</v>
      </c>
      <c r="S1387" s="72" t="s">
        <v>12642</v>
      </c>
      <c r="T1387" s="72" t="s">
        <v>12643</v>
      </c>
      <c r="U1387" s="72" t="s">
        <v>251</v>
      </c>
      <c r="V1387" s="72" t="s">
        <v>176</v>
      </c>
      <c r="W1387">
        <v>330</v>
      </c>
      <c r="X1387">
        <v>220</v>
      </c>
      <c r="Y1387">
        <v>110</v>
      </c>
      <c r="Z1387">
        <v>275</v>
      </c>
      <c r="AA1387">
        <v>275</v>
      </c>
      <c r="AB1387">
        <v>0</v>
      </c>
      <c r="AC1387" s="72" t="s">
        <v>191</v>
      </c>
      <c r="AD1387" s="72" t="s">
        <v>192</v>
      </c>
      <c r="AE1387" s="72" t="s">
        <v>176</v>
      </c>
      <c r="AF1387" s="81" t="str">
        <f t="shared" si="84"/>
        <v>Afridev Handpump</v>
      </c>
      <c r="AG1387" s="72" t="s">
        <v>193</v>
      </c>
      <c r="AH1387" s="72" t="s">
        <v>191</v>
      </c>
      <c r="AI1387" s="72" t="s">
        <v>16432</v>
      </c>
      <c r="AL1387" t="str">
        <f t="shared" si="85"/>
        <v>Protected</v>
      </c>
      <c r="AM1387">
        <v>2013</v>
      </c>
      <c r="AN1387" s="72" t="s">
        <v>191</v>
      </c>
      <c r="AQ1387" t="str">
        <f t="shared" si="86"/>
        <v xml:space="preserve">Poor </v>
      </c>
      <c r="AR1387" s="72" t="s">
        <v>191</v>
      </c>
      <c r="AS1387">
        <v>2</v>
      </c>
      <c r="AT1387">
        <v>5</v>
      </c>
      <c r="AU1387" s="72" t="s">
        <v>195</v>
      </c>
      <c r="AV1387" s="72" t="s">
        <v>194</v>
      </c>
      <c r="AY1387" s="72" t="s">
        <v>191</v>
      </c>
      <c r="AZ1387">
        <v>67</v>
      </c>
      <c r="BA1387" s="72" t="s">
        <v>93</v>
      </c>
      <c r="BB1387" s="72" t="s">
        <v>194</v>
      </c>
      <c r="BD1387" s="72" t="s">
        <v>191</v>
      </c>
      <c r="BE1387" s="73">
        <v>0.68</v>
      </c>
      <c r="BF1387" s="72" t="s">
        <v>191</v>
      </c>
      <c r="BG1387" s="72" t="s">
        <v>196</v>
      </c>
      <c r="BH1387" s="72" t="s">
        <v>176</v>
      </c>
      <c r="BI1387" s="81" t="str">
        <f t="shared" si="87"/>
        <v xml:space="preserve">Turbidity </v>
      </c>
      <c r="BJ1387" s="72" t="s">
        <v>191</v>
      </c>
      <c r="BN1387">
        <v>125</v>
      </c>
      <c r="BO1387">
        <v>10</v>
      </c>
      <c r="BP1387" s="72" t="s">
        <v>194</v>
      </c>
      <c r="BR1387" s="72" t="s">
        <v>194</v>
      </c>
      <c r="BT1387">
        <v>20</v>
      </c>
      <c r="BU1387">
        <v>5</v>
      </c>
      <c r="BV1387" s="72" t="s">
        <v>194</v>
      </c>
      <c r="BW1387" s="72" t="s">
        <v>227</v>
      </c>
      <c r="BX1387" t="s">
        <v>12644</v>
      </c>
    </row>
    <row r="1388" spans="1:76" x14ac:dyDescent="0.45">
      <c r="A1388" t="s">
        <v>12645</v>
      </c>
      <c r="B1388" t="s">
        <v>176</v>
      </c>
      <c r="C1388" t="s">
        <v>663</v>
      </c>
      <c r="D1388" t="s">
        <v>12646</v>
      </c>
      <c r="E1388" t="s">
        <v>12647</v>
      </c>
      <c r="F1388" t="s">
        <v>12648</v>
      </c>
      <c r="G1388">
        <v>9</v>
      </c>
      <c r="H1388" s="72" t="s">
        <v>12310</v>
      </c>
      <c r="I1388" s="72" t="s">
        <v>182</v>
      </c>
      <c r="J1388" s="72" t="s">
        <v>183</v>
      </c>
      <c r="K1388" s="72" t="s">
        <v>10598</v>
      </c>
      <c r="L1388" s="72" t="s">
        <v>5784</v>
      </c>
      <c r="M1388" s="72" t="s">
        <v>5784</v>
      </c>
      <c r="N1388" s="72"/>
      <c r="O1388" s="72"/>
      <c r="P1388" s="72" t="s">
        <v>12649</v>
      </c>
      <c r="Q1388" s="72" t="s">
        <v>12650</v>
      </c>
      <c r="R1388" s="72" t="s">
        <v>10658</v>
      </c>
      <c r="S1388" s="72" t="s">
        <v>12651</v>
      </c>
      <c r="T1388" s="72" t="s">
        <v>5784</v>
      </c>
      <c r="U1388" s="72" t="s">
        <v>251</v>
      </c>
      <c r="V1388" s="72" t="s">
        <v>176</v>
      </c>
      <c r="W1388">
        <v>330</v>
      </c>
      <c r="X1388">
        <v>220</v>
      </c>
      <c r="Y1388">
        <v>110</v>
      </c>
      <c r="Z1388">
        <v>275</v>
      </c>
      <c r="AA1388">
        <v>275</v>
      </c>
      <c r="AB1388">
        <v>0</v>
      </c>
      <c r="AC1388" s="72" t="s">
        <v>191</v>
      </c>
      <c r="AD1388" s="72" t="s">
        <v>192</v>
      </c>
      <c r="AE1388" s="72" t="s">
        <v>176</v>
      </c>
      <c r="AF1388" s="81" t="str">
        <f t="shared" si="84"/>
        <v>Afridev Handpump</v>
      </c>
      <c r="AG1388" s="72" t="s">
        <v>193</v>
      </c>
      <c r="AH1388" s="72" t="s">
        <v>194</v>
      </c>
      <c r="AI1388" s="72" t="s">
        <v>16433</v>
      </c>
      <c r="AL1388" t="str">
        <f t="shared" si="85"/>
        <v>Unprotected</v>
      </c>
      <c r="AM1388">
        <v>1995</v>
      </c>
      <c r="AN1388" s="72" t="s">
        <v>191</v>
      </c>
      <c r="AQ1388" t="str">
        <f t="shared" si="86"/>
        <v xml:space="preserve">Poor </v>
      </c>
      <c r="AR1388" s="72" t="s">
        <v>191</v>
      </c>
      <c r="AS1388">
        <v>3</v>
      </c>
      <c r="AT1388">
        <v>2</v>
      </c>
      <c r="AU1388" s="72" t="s">
        <v>195</v>
      </c>
      <c r="AV1388" s="72" t="s">
        <v>194</v>
      </c>
      <c r="AY1388" s="72" t="s">
        <v>191</v>
      </c>
      <c r="AZ1388">
        <v>378</v>
      </c>
      <c r="BA1388" s="72" t="s">
        <v>93</v>
      </c>
      <c r="BB1388" s="72" t="s">
        <v>194</v>
      </c>
      <c r="BD1388" s="72" t="s">
        <v>191</v>
      </c>
      <c r="BE1388" s="73">
        <v>0.16</v>
      </c>
      <c r="BF1388" s="72" t="s">
        <v>191</v>
      </c>
      <c r="BG1388" s="72" t="s">
        <v>196</v>
      </c>
      <c r="BH1388" s="72" t="s">
        <v>176</v>
      </c>
      <c r="BI1388" s="81" t="str">
        <f t="shared" si="87"/>
        <v xml:space="preserve">Turbidity </v>
      </c>
      <c r="BJ1388" s="72" t="s">
        <v>191</v>
      </c>
      <c r="BN1388">
        <v>62</v>
      </c>
      <c r="BO1388">
        <v>24</v>
      </c>
      <c r="BP1388" s="72" t="s">
        <v>194</v>
      </c>
      <c r="BR1388" s="72" t="s">
        <v>194</v>
      </c>
      <c r="BT1388">
        <v>20</v>
      </c>
      <c r="BU1388">
        <v>5</v>
      </c>
      <c r="BV1388" s="72" t="s">
        <v>191</v>
      </c>
      <c r="BW1388" s="72" t="s">
        <v>227</v>
      </c>
      <c r="BX1388" t="s">
        <v>12652</v>
      </c>
    </row>
    <row r="1389" spans="1:76" x14ac:dyDescent="0.45">
      <c r="A1389" t="s">
        <v>12653</v>
      </c>
      <c r="B1389" t="s">
        <v>176</v>
      </c>
      <c r="C1389" t="s">
        <v>943</v>
      </c>
      <c r="D1389" t="s">
        <v>12654</v>
      </c>
      <c r="E1389" t="s">
        <v>12655</v>
      </c>
      <c r="F1389" t="s">
        <v>5825</v>
      </c>
      <c r="G1389">
        <v>9</v>
      </c>
      <c r="H1389" s="72" t="s">
        <v>12310</v>
      </c>
      <c r="I1389" s="72" t="s">
        <v>182</v>
      </c>
      <c r="J1389" s="72" t="s">
        <v>183</v>
      </c>
      <c r="K1389" s="72" t="s">
        <v>10598</v>
      </c>
      <c r="L1389" s="72" t="s">
        <v>5784</v>
      </c>
      <c r="M1389" s="72" t="s">
        <v>5784</v>
      </c>
      <c r="N1389" s="72"/>
      <c r="O1389" s="72"/>
      <c r="P1389" s="72" t="s">
        <v>12656</v>
      </c>
      <c r="Q1389" s="72" t="s">
        <v>12657</v>
      </c>
      <c r="R1389" s="72" t="s">
        <v>10603</v>
      </c>
      <c r="S1389" s="72" t="s">
        <v>12658</v>
      </c>
      <c r="T1389" s="72" t="s">
        <v>12643</v>
      </c>
      <c r="U1389" s="72" t="s">
        <v>251</v>
      </c>
      <c r="V1389" s="72" t="s">
        <v>176</v>
      </c>
      <c r="W1389">
        <v>320</v>
      </c>
      <c r="X1389">
        <v>220</v>
      </c>
      <c r="Y1389">
        <v>110</v>
      </c>
      <c r="Z1389">
        <v>275</v>
      </c>
      <c r="AA1389">
        <v>275</v>
      </c>
      <c r="AB1389">
        <v>0</v>
      </c>
      <c r="AC1389" s="72" t="s">
        <v>191</v>
      </c>
      <c r="AD1389" s="72" t="s">
        <v>192</v>
      </c>
      <c r="AE1389" s="72" t="s">
        <v>176</v>
      </c>
      <c r="AF1389" s="81" t="str">
        <f t="shared" si="84"/>
        <v>Afridev Handpump</v>
      </c>
      <c r="AG1389" s="72" t="s">
        <v>193</v>
      </c>
      <c r="AH1389" s="72" t="s">
        <v>191</v>
      </c>
      <c r="AI1389" s="72" t="s">
        <v>16432</v>
      </c>
      <c r="AL1389" t="str">
        <f t="shared" si="85"/>
        <v>Protected</v>
      </c>
      <c r="AM1389">
        <v>2001</v>
      </c>
      <c r="AN1389" s="72" t="s">
        <v>191</v>
      </c>
      <c r="AQ1389" t="str">
        <f t="shared" si="86"/>
        <v xml:space="preserve">Normal </v>
      </c>
      <c r="AR1389" s="72" t="s">
        <v>191</v>
      </c>
      <c r="AS1389">
        <v>2</v>
      </c>
      <c r="AT1389">
        <v>5</v>
      </c>
      <c r="AU1389" s="72" t="s">
        <v>195</v>
      </c>
      <c r="AV1389" s="72" t="s">
        <v>194</v>
      </c>
      <c r="AY1389" s="72" t="s">
        <v>191</v>
      </c>
      <c r="AZ1389">
        <v>68</v>
      </c>
      <c r="BA1389" s="72" t="s">
        <v>93</v>
      </c>
      <c r="BB1389" s="72" t="s">
        <v>194</v>
      </c>
      <c r="BD1389" s="72" t="s">
        <v>191</v>
      </c>
      <c r="BE1389" s="73">
        <v>0.28000000000000003</v>
      </c>
      <c r="BF1389" s="72" t="s">
        <v>191</v>
      </c>
      <c r="BG1389" s="72" t="s">
        <v>196</v>
      </c>
      <c r="BH1389" s="72" t="s">
        <v>176</v>
      </c>
      <c r="BI1389" s="81" t="str">
        <f t="shared" si="87"/>
        <v xml:space="preserve">Turbidity </v>
      </c>
      <c r="BJ1389" s="72" t="s">
        <v>191</v>
      </c>
      <c r="BN1389">
        <v>75</v>
      </c>
      <c r="BO1389">
        <v>24</v>
      </c>
      <c r="BP1389" s="72" t="s">
        <v>194</v>
      </c>
      <c r="BR1389" s="72" t="s">
        <v>194</v>
      </c>
      <c r="BT1389">
        <v>20</v>
      </c>
      <c r="BU1389">
        <v>5</v>
      </c>
      <c r="BV1389" s="72" t="s">
        <v>191</v>
      </c>
      <c r="BW1389" s="72" t="s">
        <v>197</v>
      </c>
      <c r="BX1389" t="s">
        <v>12659</v>
      </c>
    </row>
    <row r="1390" spans="1:76" x14ac:dyDescent="0.45">
      <c r="A1390" t="s">
        <v>12660</v>
      </c>
      <c r="B1390" t="s">
        <v>176</v>
      </c>
      <c r="C1390" t="s">
        <v>663</v>
      </c>
      <c r="D1390" t="s">
        <v>12661</v>
      </c>
      <c r="E1390" t="s">
        <v>12662</v>
      </c>
      <c r="F1390" t="s">
        <v>6531</v>
      </c>
      <c r="G1390">
        <v>9</v>
      </c>
      <c r="H1390" s="72" t="s">
        <v>12310</v>
      </c>
      <c r="I1390" s="72" t="s">
        <v>182</v>
      </c>
      <c r="J1390" s="72" t="s">
        <v>183</v>
      </c>
      <c r="K1390" s="72" t="s">
        <v>10598</v>
      </c>
      <c r="L1390" s="72" t="s">
        <v>5784</v>
      </c>
      <c r="M1390" s="72" t="s">
        <v>5784</v>
      </c>
      <c r="N1390" s="72"/>
      <c r="O1390" s="72"/>
      <c r="P1390" s="72" t="s">
        <v>12663</v>
      </c>
      <c r="Q1390" s="72" t="s">
        <v>12664</v>
      </c>
      <c r="R1390" s="72" t="s">
        <v>8922</v>
      </c>
      <c r="S1390" s="72" t="s">
        <v>12665</v>
      </c>
      <c r="T1390" s="72" t="s">
        <v>12639</v>
      </c>
      <c r="U1390" s="72" t="s">
        <v>478</v>
      </c>
      <c r="V1390" s="72" t="s">
        <v>176</v>
      </c>
      <c r="W1390">
        <v>21</v>
      </c>
      <c r="X1390">
        <v>21</v>
      </c>
      <c r="Y1390">
        <v>0</v>
      </c>
      <c r="Z1390">
        <v>105</v>
      </c>
      <c r="AA1390">
        <v>105</v>
      </c>
      <c r="AB1390">
        <v>0</v>
      </c>
      <c r="AC1390" s="72" t="s">
        <v>191</v>
      </c>
      <c r="AD1390" s="72" t="s">
        <v>192</v>
      </c>
      <c r="AE1390" s="72" t="s">
        <v>176</v>
      </c>
      <c r="AF1390" s="81" t="str">
        <f t="shared" si="84"/>
        <v>Afridev Handpump</v>
      </c>
      <c r="AG1390" s="72" t="s">
        <v>193</v>
      </c>
      <c r="AH1390" s="72" t="s">
        <v>191</v>
      </c>
      <c r="AI1390" s="72" t="s">
        <v>16432</v>
      </c>
      <c r="AL1390" t="str">
        <f t="shared" si="85"/>
        <v>Protected</v>
      </c>
      <c r="AM1390">
        <v>2014</v>
      </c>
      <c r="AN1390" s="72" t="s">
        <v>191</v>
      </c>
      <c r="AQ1390" t="str">
        <f t="shared" si="86"/>
        <v xml:space="preserve">Normal </v>
      </c>
      <c r="AR1390" s="72" t="s">
        <v>194</v>
      </c>
      <c r="AU1390" s="72" t="s">
        <v>195</v>
      </c>
      <c r="AV1390" s="72" t="s">
        <v>194</v>
      </c>
      <c r="AY1390" s="72" t="s">
        <v>191</v>
      </c>
      <c r="AZ1390">
        <v>379</v>
      </c>
      <c r="BA1390" s="72" t="s">
        <v>93</v>
      </c>
      <c r="BB1390" s="72" t="s">
        <v>194</v>
      </c>
      <c r="BD1390" s="72" t="s">
        <v>191</v>
      </c>
      <c r="BE1390" s="73">
        <v>0.09</v>
      </c>
      <c r="BF1390" s="72" t="s">
        <v>191</v>
      </c>
      <c r="BG1390" s="72" t="s">
        <v>196</v>
      </c>
      <c r="BH1390" s="72" t="s">
        <v>176</v>
      </c>
      <c r="BI1390" s="81" t="str">
        <f t="shared" si="87"/>
        <v xml:space="preserve">Turbidity </v>
      </c>
      <c r="BJ1390" s="72" t="s">
        <v>191</v>
      </c>
      <c r="BN1390">
        <v>58</v>
      </c>
      <c r="BO1390">
        <v>24</v>
      </c>
      <c r="BP1390" s="72" t="s">
        <v>194</v>
      </c>
      <c r="BR1390" s="72" t="s">
        <v>194</v>
      </c>
      <c r="BT1390">
        <v>20</v>
      </c>
      <c r="BU1390">
        <v>5</v>
      </c>
      <c r="BV1390" s="72" t="s">
        <v>191</v>
      </c>
      <c r="BW1390" s="72" t="s">
        <v>197</v>
      </c>
      <c r="BX1390" t="s">
        <v>12666</v>
      </c>
    </row>
    <row r="1391" spans="1:76" x14ac:dyDescent="0.45">
      <c r="A1391" t="s">
        <v>12667</v>
      </c>
      <c r="B1391" t="s">
        <v>176</v>
      </c>
      <c r="C1391" t="s">
        <v>230</v>
      </c>
      <c r="D1391" t="s">
        <v>12668</v>
      </c>
      <c r="E1391" t="s">
        <v>12669</v>
      </c>
      <c r="F1391" t="s">
        <v>11454</v>
      </c>
      <c r="G1391">
        <v>9</v>
      </c>
      <c r="H1391" s="72" t="s">
        <v>12310</v>
      </c>
      <c r="I1391" s="72" t="s">
        <v>182</v>
      </c>
      <c r="J1391" s="72" t="s">
        <v>183</v>
      </c>
      <c r="K1391" s="72" t="s">
        <v>825</v>
      </c>
      <c r="L1391" s="72" t="s">
        <v>12670</v>
      </c>
      <c r="M1391" s="72" t="s">
        <v>12671</v>
      </c>
      <c r="N1391" s="72"/>
      <c r="O1391" s="72"/>
      <c r="P1391" s="72" t="s">
        <v>12672</v>
      </c>
      <c r="Q1391" s="72" t="s">
        <v>12673</v>
      </c>
      <c r="R1391" s="72" t="s">
        <v>324</v>
      </c>
      <c r="S1391" s="72" t="s">
        <v>12674</v>
      </c>
      <c r="T1391" s="72"/>
      <c r="U1391" s="72" t="s">
        <v>251</v>
      </c>
      <c r="V1391" s="72" t="s">
        <v>176</v>
      </c>
      <c r="W1391">
        <v>120</v>
      </c>
      <c r="X1391">
        <v>120</v>
      </c>
      <c r="Y1391">
        <v>0</v>
      </c>
      <c r="Z1391">
        <v>0</v>
      </c>
      <c r="AA1391">
        <v>600</v>
      </c>
      <c r="AB1391">
        <v>0</v>
      </c>
      <c r="AC1391" s="72" t="s">
        <v>191</v>
      </c>
      <c r="AD1391" s="72" t="s">
        <v>192</v>
      </c>
      <c r="AE1391" s="72" t="s">
        <v>176</v>
      </c>
      <c r="AF1391" s="81" t="str">
        <f t="shared" si="84"/>
        <v>Afridev Handpump</v>
      </c>
      <c r="AG1391" s="72" t="s">
        <v>193</v>
      </c>
      <c r="AH1391" s="72" t="s">
        <v>191</v>
      </c>
      <c r="AI1391" s="72" t="s">
        <v>16432</v>
      </c>
      <c r="AL1391" t="str">
        <f t="shared" si="85"/>
        <v>Protected</v>
      </c>
      <c r="AM1391">
        <v>2002</v>
      </c>
      <c r="AN1391" s="72" t="s">
        <v>194</v>
      </c>
      <c r="AO1391" s="72" t="s">
        <v>549</v>
      </c>
      <c r="AP1391" s="72" t="s">
        <v>176</v>
      </c>
      <c r="AQ1391" t="str">
        <f t="shared" si="86"/>
        <v>Does not function Non functioning water point</v>
      </c>
      <c r="AR1391" s="72" t="s">
        <v>194</v>
      </c>
      <c r="AU1391" s="72" t="s">
        <v>194</v>
      </c>
      <c r="AV1391" s="72" t="s">
        <v>194</v>
      </c>
      <c r="AY1391" s="72" t="s">
        <v>194</v>
      </c>
      <c r="BB1391" s="72" t="s">
        <v>194</v>
      </c>
      <c r="BD1391" s="72" t="s">
        <v>194</v>
      </c>
      <c r="BE1391"/>
      <c r="BF1391" s="72" t="s">
        <v>194</v>
      </c>
      <c r="BG1391" s="80" t="s">
        <v>196</v>
      </c>
      <c r="BI1391" s="81" t="str">
        <f t="shared" si="87"/>
        <v xml:space="preserve">Turbidity </v>
      </c>
      <c r="BN1391">
        <v>0</v>
      </c>
      <c r="BO1391">
        <v>0</v>
      </c>
      <c r="BP1391" s="72" t="s">
        <v>194</v>
      </c>
      <c r="BR1391" s="72" t="s">
        <v>194</v>
      </c>
      <c r="BT1391">
        <v>0</v>
      </c>
      <c r="BU1391">
        <v>0</v>
      </c>
      <c r="BV1391" s="72" t="s">
        <v>194</v>
      </c>
      <c r="BW1391" s="72" t="s">
        <v>550</v>
      </c>
      <c r="BX1391" t="s">
        <v>12675</v>
      </c>
    </row>
    <row r="1392" spans="1:76" x14ac:dyDescent="0.45">
      <c r="A1392" t="s">
        <v>12676</v>
      </c>
      <c r="B1392" t="s">
        <v>176</v>
      </c>
      <c r="C1392" t="s">
        <v>943</v>
      </c>
      <c r="D1392" t="s">
        <v>12677</v>
      </c>
      <c r="E1392" t="s">
        <v>12678</v>
      </c>
      <c r="F1392" t="s">
        <v>1672</v>
      </c>
      <c r="G1392">
        <v>9</v>
      </c>
      <c r="H1392" s="72" t="s">
        <v>12310</v>
      </c>
      <c r="I1392" s="72" t="s">
        <v>182</v>
      </c>
      <c r="J1392" s="72" t="s">
        <v>183</v>
      </c>
      <c r="K1392" s="72" t="s">
        <v>10598</v>
      </c>
      <c r="L1392" s="72" t="s">
        <v>5784</v>
      </c>
      <c r="M1392" s="72" t="s">
        <v>5784</v>
      </c>
      <c r="N1392" s="72"/>
      <c r="O1392" s="72"/>
      <c r="P1392" s="72" t="s">
        <v>12679</v>
      </c>
      <c r="Q1392" s="72" t="s">
        <v>12680</v>
      </c>
      <c r="R1392" s="72" t="s">
        <v>12681</v>
      </c>
      <c r="S1392" s="72" t="s">
        <v>12682</v>
      </c>
      <c r="T1392" s="72" t="s">
        <v>5784</v>
      </c>
      <c r="U1392" s="72" t="s">
        <v>745</v>
      </c>
      <c r="V1392" s="72" t="s">
        <v>176</v>
      </c>
      <c r="W1392">
        <v>330</v>
      </c>
      <c r="X1392">
        <v>220</v>
      </c>
      <c r="Y1392">
        <v>110</v>
      </c>
      <c r="Z1392">
        <v>275</v>
      </c>
      <c r="AA1392">
        <v>275</v>
      </c>
      <c r="AB1392">
        <v>0</v>
      </c>
      <c r="AC1392" s="72" t="s">
        <v>191</v>
      </c>
      <c r="AD1392" s="72" t="s">
        <v>192</v>
      </c>
      <c r="AE1392" s="72" t="s">
        <v>176</v>
      </c>
      <c r="AF1392" s="81" t="str">
        <f t="shared" si="84"/>
        <v>Afridev Handpump</v>
      </c>
      <c r="AG1392" s="72" t="s">
        <v>193</v>
      </c>
      <c r="AH1392" s="72" t="s">
        <v>191</v>
      </c>
      <c r="AI1392" s="72" t="s">
        <v>16432</v>
      </c>
      <c r="AL1392" t="str">
        <f t="shared" si="85"/>
        <v>Protected</v>
      </c>
      <c r="AM1392">
        <v>2014</v>
      </c>
      <c r="AN1392" s="72" t="s">
        <v>191</v>
      </c>
      <c r="AQ1392" t="str">
        <f t="shared" si="86"/>
        <v xml:space="preserve">Poor </v>
      </c>
      <c r="AR1392" s="72" t="s">
        <v>191</v>
      </c>
      <c r="AS1392">
        <v>2</v>
      </c>
      <c r="AT1392">
        <v>2</v>
      </c>
      <c r="AU1392" s="72" t="s">
        <v>195</v>
      </c>
      <c r="AV1392" s="72" t="s">
        <v>194</v>
      </c>
      <c r="AY1392" s="72" t="s">
        <v>191</v>
      </c>
      <c r="AZ1392">
        <v>69</v>
      </c>
      <c r="BA1392" s="72" t="s">
        <v>93</v>
      </c>
      <c r="BB1392" s="72" t="s">
        <v>194</v>
      </c>
      <c r="BD1392" s="72" t="s">
        <v>191</v>
      </c>
      <c r="BE1392" s="73">
        <v>0.34</v>
      </c>
      <c r="BF1392" s="72" t="s">
        <v>191</v>
      </c>
      <c r="BG1392" s="72" t="s">
        <v>196</v>
      </c>
      <c r="BH1392" s="72" t="s">
        <v>176</v>
      </c>
      <c r="BI1392" s="81" t="str">
        <f t="shared" si="87"/>
        <v xml:space="preserve">Turbidity </v>
      </c>
      <c r="BJ1392" s="72" t="s">
        <v>191</v>
      </c>
      <c r="BN1392">
        <v>100</v>
      </c>
      <c r="BO1392">
        <v>10</v>
      </c>
      <c r="BP1392" s="72" t="s">
        <v>194</v>
      </c>
      <c r="BR1392" s="72" t="s">
        <v>194</v>
      </c>
      <c r="BT1392">
        <v>20</v>
      </c>
      <c r="BU1392">
        <v>5</v>
      </c>
      <c r="BV1392" s="72" t="s">
        <v>194</v>
      </c>
      <c r="BW1392" s="72" t="s">
        <v>227</v>
      </c>
      <c r="BX1392" t="s">
        <v>12683</v>
      </c>
    </row>
    <row r="1393" spans="1:76" x14ac:dyDescent="0.45">
      <c r="A1393" t="s">
        <v>12684</v>
      </c>
      <c r="B1393" t="s">
        <v>176</v>
      </c>
      <c r="C1393" t="s">
        <v>663</v>
      </c>
      <c r="D1393" t="s">
        <v>12685</v>
      </c>
      <c r="E1393" t="s">
        <v>12686</v>
      </c>
      <c r="F1393" t="s">
        <v>8583</v>
      </c>
      <c r="G1393">
        <v>9</v>
      </c>
      <c r="H1393" s="72" t="s">
        <v>12310</v>
      </c>
      <c r="I1393" s="72" t="s">
        <v>182</v>
      </c>
      <c r="J1393" s="72" t="s">
        <v>183</v>
      </c>
      <c r="K1393" s="72" t="s">
        <v>10598</v>
      </c>
      <c r="L1393" s="72" t="s">
        <v>5784</v>
      </c>
      <c r="M1393" s="72" t="s">
        <v>5784</v>
      </c>
      <c r="N1393" s="72"/>
      <c r="O1393" s="72"/>
      <c r="P1393" s="72" t="s">
        <v>12687</v>
      </c>
      <c r="Q1393" s="72" t="s">
        <v>12688</v>
      </c>
      <c r="R1393" s="72" t="s">
        <v>1023</v>
      </c>
      <c r="S1393" s="72" t="s">
        <v>12689</v>
      </c>
      <c r="T1393" s="72" t="s">
        <v>5784</v>
      </c>
      <c r="U1393" s="72" t="s">
        <v>176</v>
      </c>
      <c r="V1393" s="72" t="s">
        <v>2726</v>
      </c>
      <c r="W1393">
        <v>330</v>
      </c>
      <c r="X1393">
        <v>220</v>
      </c>
      <c r="Y1393">
        <v>110</v>
      </c>
      <c r="Z1393">
        <v>275</v>
      </c>
      <c r="AA1393">
        <v>0</v>
      </c>
      <c r="AB1393">
        <v>275</v>
      </c>
      <c r="AC1393" s="72" t="s">
        <v>194</v>
      </c>
      <c r="AF1393" s="81" t="str">
        <f t="shared" si="84"/>
        <v/>
      </c>
      <c r="AJ1393" s="72" t="s">
        <v>867</v>
      </c>
      <c r="AK1393" s="72" t="s">
        <v>176</v>
      </c>
      <c r="AL1393" t="str">
        <f t="shared" si="85"/>
        <v>Unprotected well</v>
      </c>
      <c r="AQ1393" t="str">
        <f t="shared" si="86"/>
        <v xml:space="preserve"> </v>
      </c>
      <c r="BE1393"/>
      <c r="BI1393" s="81" t="str">
        <f t="shared" si="87"/>
        <v xml:space="preserve"> </v>
      </c>
      <c r="BX1393" t="s">
        <v>12690</v>
      </c>
    </row>
    <row r="1394" spans="1:76" x14ac:dyDescent="0.45">
      <c r="A1394" t="s">
        <v>12691</v>
      </c>
      <c r="B1394" t="s">
        <v>176</v>
      </c>
      <c r="C1394" t="s">
        <v>230</v>
      </c>
      <c r="D1394" t="s">
        <v>12692</v>
      </c>
      <c r="E1394" t="s">
        <v>12693</v>
      </c>
      <c r="F1394" t="s">
        <v>12694</v>
      </c>
      <c r="G1394">
        <v>9</v>
      </c>
      <c r="H1394" s="72" t="s">
        <v>12310</v>
      </c>
      <c r="I1394" s="72" t="s">
        <v>182</v>
      </c>
      <c r="J1394" s="72" t="s">
        <v>183</v>
      </c>
      <c r="K1394" s="72" t="s">
        <v>825</v>
      </c>
      <c r="L1394" s="72" t="s">
        <v>12670</v>
      </c>
      <c r="M1394" s="72" t="s">
        <v>12671</v>
      </c>
      <c r="N1394" s="72"/>
      <c r="O1394" s="72"/>
      <c r="P1394" s="72" t="s">
        <v>12695</v>
      </c>
      <c r="Q1394" s="72" t="s">
        <v>12696</v>
      </c>
      <c r="R1394" s="72" t="s">
        <v>1443</v>
      </c>
      <c r="S1394" s="72" t="s">
        <v>12697</v>
      </c>
      <c r="T1394" s="72"/>
      <c r="U1394" s="72" t="s">
        <v>251</v>
      </c>
      <c r="V1394" s="72" t="s">
        <v>176</v>
      </c>
      <c r="W1394">
        <v>462</v>
      </c>
      <c r="X1394">
        <v>462</v>
      </c>
      <c r="Y1394">
        <v>0</v>
      </c>
      <c r="Z1394">
        <v>0</v>
      </c>
      <c r="AA1394">
        <v>2310</v>
      </c>
      <c r="AB1394">
        <v>0</v>
      </c>
      <c r="AC1394" s="72" t="s">
        <v>191</v>
      </c>
      <c r="AD1394" s="72" t="s">
        <v>192</v>
      </c>
      <c r="AE1394" s="72" t="s">
        <v>176</v>
      </c>
      <c r="AF1394" s="81" t="str">
        <f t="shared" si="84"/>
        <v>Afridev Handpump</v>
      </c>
      <c r="AG1394" s="72" t="s">
        <v>193</v>
      </c>
      <c r="AH1394" s="72" t="s">
        <v>191</v>
      </c>
      <c r="AI1394" s="72" t="s">
        <v>16432</v>
      </c>
      <c r="AL1394" t="str">
        <f t="shared" si="85"/>
        <v>Protected</v>
      </c>
      <c r="AM1394">
        <v>2000</v>
      </c>
      <c r="AN1394" s="72" t="s">
        <v>194</v>
      </c>
      <c r="AO1394" s="72" t="s">
        <v>549</v>
      </c>
      <c r="AP1394" s="72" t="s">
        <v>176</v>
      </c>
      <c r="AQ1394" t="str">
        <f t="shared" si="86"/>
        <v>Does not function Non functioning water point</v>
      </c>
      <c r="AR1394" s="72" t="s">
        <v>194</v>
      </c>
      <c r="AU1394" s="72" t="s">
        <v>194</v>
      </c>
      <c r="AV1394" s="72" t="s">
        <v>194</v>
      </c>
      <c r="AY1394" s="72" t="s">
        <v>194</v>
      </c>
      <c r="BB1394" s="72" t="s">
        <v>194</v>
      </c>
      <c r="BD1394" s="72" t="s">
        <v>194</v>
      </c>
      <c r="BE1394"/>
      <c r="BF1394" s="72" t="s">
        <v>194</v>
      </c>
      <c r="BG1394" s="80" t="s">
        <v>196</v>
      </c>
      <c r="BI1394" s="81" t="str">
        <f t="shared" si="87"/>
        <v xml:space="preserve">Turbidity </v>
      </c>
      <c r="BN1394">
        <v>0</v>
      </c>
      <c r="BO1394">
        <v>0</v>
      </c>
      <c r="BP1394" s="72" t="s">
        <v>194</v>
      </c>
      <c r="BR1394" s="72" t="s">
        <v>194</v>
      </c>
      <c r="BT1394">
        <v>0</v>
      </c>
      <c r="BU1394">
        <v>0</v>
      </c>
      <c r="BV1394" s="72" t="s">
        <v>194</v>
      </c>
      <c r="BW1394" s="72" t="s">
        <v>550</v>
      </c>
      <c r="BX1394" t="s">
        <v>12698</v>
      </c>
    </row>
    <row r="1395" spans="1:76" x14ac:dyDescent="0.45">
      <c r="A1395" t="s">
        <v>12699</v>
      </c>
      <c r="B1395" t="s">
        <v>176</v>
      </c>
      <c r="C1395" t="s">
        <v>216</v>
      </c>
      <c r="D1395" t="s">
        <v>12700</v>
      </c>
      <c r="E1395" t="s">
        <v>12701</v>
      </c>
      <c r="F1395" t="s">
        <v>2925</v>
      </c>
      <c r="G1395">
        <v>9</v>
      </c>
      <c r="H1395" s="72" t="s">
        <v>12310</v>
      </c>
      <c r="I1395" s="72" t="s">
        <v>182</v>
      </c>
      <c r="J1395" s="72" t="s">
        <v>183</v>
      </c>
      <c r="K1395" s="72" t="s">
        <v>825</v>
      </c>
      <c r="L1395" s="72" t="s">
        <v>12670</v>
      </c>
      <c r="M1395" s="72" t="s">
        <v>12702</v>
      </c>
      <c r="N1395" s="72"/>
      <c r="O1395" s="72"/>
      <c r="P1395" s="72" t="s">
        <v>12703</v>
      </c>
      <c r="Q1395" s="72" t="s">
        <v>12704</v>
      </c>
      <c r="R1395" s="72" t="s">
        <v>783</v>
      </c>
      <c r="S1395" s="72" t="s">
        <v>12705</v>
      </c>
      <c r="T1395" s="72" t="s">
        <v>12702</v>
      </c>
      <c r="U1395" s="72" t="s">
        <v>176</v>
      </c>
      <c r="V1395" s="72" t="s">
        <v>211</v>
      </c>
      <c r="W1395">
        <v>97</v>
      </c>
      <c r="X1395">
        <v>95</v>
      </c>
      <c r="Y1395">
        <v>2</v>
      </c>
      <c r="Z1395">
        <v>9</v>
      </c>
      <c r="AA1395">
        <v>500</v>
      </c>
      <c r="AB1395">
        <v>9</v>
      </c>
      <c r="AC1395" s="72" t="s">
        <v>194</v>
      </c>
      <c r="AF1395" s="81" t="str">
        <f t="shared" si="84"/>
        <v/>
      </c>
      <c r="AJ1395" s="72" t="s">
        <v>867</v>
      </c>
      <c r="AK1395" s="72" t="s">
        <v>176</v>
      </c>
      <c r="AL1395" t="str">
        <f t="shared" si="85"/>
        <v>Unprotected well</v>
      </c>
      <c r="AQ1395" t="str">
        <f t="shared" si="86"/>
        <v xml:space="preserve"> </v>
      </c>
      <c r="BE1395"/>
      <c r="BI1395" s="81" t="str">
        <f t="shared" si="87"/>
        <v xml:space="preserve"> </v>
      </c>
      <c r="BX1395" t="s">
        <v>12706</v>
      </c>
    </row>
    <row r="1396" spans="1:76" x14ac:dyDescent="0.45">
      <c r="A1396" t="s">
        <v>12707</v>
      </c>
      <c r="B1396" t="s">
        <v>176</v>
      </c>
      <c r="C1396" t="s">
        <v>880</v>
      </c>
      <c r="D1396" t="s">
        <v>12708</v>
      </c>
      <c r="E1396" t="s">
        <v>12709</v>
      </c>
      <c r="F1396" t="s">
        <v>9321</v>
      </c>
      <c r="G1396">
        <v>9</v>
      </c>
      <c r="H1396" s="72" t="s">
        <v>12310</v>
      </c>
      <c r="I1396" s="72" t="s">
        <v>182</v>
      </c>
      <c r="J1396" s="72" t="s">
        <v>183</v>
      </c>
      <c r="K1396" s="72" t="s">
        <v>10598</v>
      </c>
      <c r="L1396" s="72" t="s">
        <v>11490</v>
      </c>
      <c r="M1396" s="72" t="s">
        <v>12710</v>
      </c>
      <c r="N1396" s="72"/>
      <c r="O1396" s="72"/>
      <c r="P1396" s="72" t="s">
        <v>12711</v>
      </c>
      <c r="Q1396" s="72" t="s">
        <v>12712</v>
      </c>
      <c r="R1396" s="72" t="s">
        <v>12713</v>
      </c>
      <c r="S1396" s="72" t="s">
        <v>12714</v>
      </c>
      <c r="T1396" s="72" t="s">
        <v>12715</v>
      </c>
      <c r="U1396" s="72" t="s">
        <v>176</v>
      </c>
      <c r="V1396" s="72" t="s">
        <v>1628</v>
      </c>
      <c r="W1396">
        <v>40</v>
      </c>
      <c r="X1396">
        <v>40</v>
      </c>
      <c r="Y1396">
        <v>0</v>
      </c>
      <c r="Z1396">
        <v>200</v>
      </c>
      <c r="AA1396">
        <v>200</v>
      </c>
      <c r="AB1396">
        <v>0</v>
      </c>
      <c r="AC1396" s="72" t="s">
        <v>191</v>
      </c>
      <c r="AD1396" s="72" t="s">
        <v>192</v>
      </c>
      <c r="AE1396" s="72" t="s">
        <v>176</v>
      </c>
      <c r="AF1396" s="81" t="str">
        <f t="shared" si="84"/>
        <v>Afridev Handpump</v>
      </c>
      <c r="AG1396" s="72" t="s">
        <v>193</v>
      </c>
      <c r="AH1396" s="72" t="s">
        <v>191</v>
      </c>
      <c r="AI1396" s="72" t="s">
        <v>16432</v>
      </c>
      <c r="AL1396" t="str">
        <f t="shared" si="85"/>
        <v>Protected</v>
      </c>
      <c r="AM1396">
        <v>2013</v>
      </c>
      <c r="AN1396" s="72" t="s">
        <v>191</v>
      </c>
      <c r="AQ1396" t="str">
        <f t="shared" si="86"/>
        <v xml:space="preserve">Poor </v>
      </c>
      <c r="AR1396" s="72" t="s">
        <v>194</v>
      </c>
      <c r="AU1396" s="72" t="s">
        <v>195</v>
      </c>
      <c r="AV1396" s="72" t="s">
        <v>194</v>
      </c>
      <c r="AY1396" s="72" t="s">
        <v>191</v>
      </c>
      <c r="AZ1396">
        <v>850</v>
      </c>
      <c r="BA1396" s="72" t="s">
        <v>93</v>
      </c>
      <c r="BB1396" s="72" t="s">
        <v>194</v>
      </c>
      <c r="BD1396" s="72" t="s">
        <v>191</v>
      </c>
      <c r="BE1396" s="73">
        <v>0.57999999999999996</v>
      </c>
      <c r="BF1396" s="72" t="s">
        <v>191</v>
      </c>
      <c r="BG1396" s="72" t="s">
        <v>196</v>
      </c>
      <c r="BH1396" s="72" t="s">
        <v>176</v>
      </c>
      <c r="BI1396" s="81" t="str">
        <f t="shared" si="87"/>
        <v xml:space="preserve">Turbidity </v>
      </c>
      <c r="BJ1396" s="72" t="s">
        <v>191</v>
      </c>
      <c r="BN1396">
        <v>180</v>
      </c>
      <c r="BO1396">
        <v>24</v>
      </c>
      <c r="BP1396" s="72" t="s">
        <v>194</v>
      </c>
      <c r="BR1396" s="72" t="s">
        <v>194</v>
      </c>
      <c r="BT1396">
        <v>40</v>
      </c>
      <c r="BU1396">
        <v>4</v>
      </c>
      <c r="BV1396" s="72" t="s">
        <v>191</v>
      </c>
      <c r="BW1396" s="72" t="s">
        <v>227</v>
      </c>
      <c r="BX1396" t="s">
        <v>12716</v>
      </c>
    </row>
    <row r="1397" spans="1:76" x14ac:dyDescent="0.45">
      <c r="A1397" t="s">
        <v>12717</v>
      </c>
      <c r="B1397" t="s">
        <v>176</v>
      </c>
      <c r="C1397" t="s">
        <v>339</v>
      </c>
      <c r="D1397" t="s">
        <v>12718</v>
      </c>
      <c r="E1397" t="s">
        <v>12719</v>
      </c>
      <c r="F1397" t="s">
        <v>5590</v>
      </c>
      <c r="G1397">
        <v>9</v>
      </c>
      <c r="H1397" s="72" t="s">
        <v>12310</v>
      </c>
      <c r="I1397" s="72" t="s">
        <v>182</v>
      </c>
      <c r="J1397" s="72" t="s">
        <v>183</v>
      </c>
      <c r="K1397" s="72" t="s">
        <v>10598</v>
      </c>
      <c r="L1397" s="72" t="s">
        <v>4900</v>
      </c>
      <c r="M1397" s="72" t="s">
        <v>12720</v>
      </c>
      <c r="N1397" s="72"/>
      <c r="O1397" s="72"/>
      <c r="P1397" s="72" t="s">
        <v>12721</v>
      </c>
      <c r="Q1397" s="72" t="s">
        <v>12722</v>
      </c>
      <c r="R1397" s="72" t="s">
        <v>4507</v>
      </c>
      <c r="S1397" s="72" t="s">
        <v>12723</v>
      </c>
      <c r="T1397" s="72" t="s">
        <v>12724</v>
      </c>
      <c r="U1397" s="72" t="s">
        <v>251</v>
      </c>
      <c r="V1397" s="72" t="s">
        <v>176</v>
      </c>
      <c r="W1397">
        <v>100</v>
      </c>
      <c r="X1397">
        <v>100</v>
      </c>
      <c r="Y1397">
        <v>0</v>
      </c>
      <c r="Z1397">
        <v>500</v>
      </c>
      <c r="AA1397">
        <v>500</v>
      </c>
      <c r="AB1397">
        <v>0</v>
      </c>
      <c r="AC1397" s="72" t="s">
        <v>191</v>
      </c>
      <c r="AD1397" s="72" t="s">
        <v>192</v>
      </c>
      <c r="AE1397" s="72" t="s">
        <v>176</v>
      </c>
      <c r="AF1397" s="81" t="str">
        <f t="shared" si="84"/>
        <v>Afridev Handpump</v>
      </c>
      <c r="AG1397" s="72" t="s">
        <v>193</v>
      </c>
      <c r="AH1397" s="72" t="s">
        <v>191</v>
      </c>
      <c r="AI1397" s="72" t="s">
        <v>16432</v>
      </c>
      <c r="AL1397" t="str">
        <f t="shared" si="85"/>
        <v>Protected</v>
      </c>
      <c r="AM1397">
        <v>2001</v>
      </c>
      <c r="AN1397" s="72" t="s">
        <v>191</v>
      </c>
      <c r="AQ1397" t="str">
        <f t="shared" si="86"/>
        <v xml:space="preserve">Poor </v>
      </c>
      <c r="AR1397" s="72" t="s">
        <v>191</v>
      </c>
      <c r="AS1397">
        <v>2</v>
      </c>
      <c r="AT1397">
        <v>60</v>
      </c>
      <c r="AU1397" s="72" t="s">
        <v>195</v>
      </c>
      <c r="AV1397" s="72" t="s">
        <v>194</v>
      </c>
      <c r="AY1397" s="72" t="s">
        <v>191</v>
      </c>
      <c r="AZ1397">
        <v>1497</v>
      </c>
      <c r="BA1397" s="72" t="s">
        <v>93</v>
      </c>
      <c r="BB1397" s="72" t="s">
        <v>194</v>
      </c>
      <c r="BD1397" s="72" t="s">
        <v>191</v>
      </c>
      <c r="BE1397" s="73">
        <v>0.56999999999999995</v>
      </c>
      <c r="BF1397" s="72" t="s">
        <v>191</v>
      </c>
      <c r="BG1397" s="72" t="s">
        <v>196</v>
      </c>
      <c r="BH1397" s="72" t="s">
        <v>176</v>
      </c>
      <c r="BI1397" s="81" t="str">
        <f t="shared" si="87"/>
        <v xml:space="preserve">Turbidity </v>
      </c>
      <c r="BJ1397" s="72" t="s">
        <v>191</v>
      </c>
      <c r="BN1397">
        <v>108</v>
      </c>
      <c r="BO1397">
        <v>24</v>
      </c>
      <c r="BP1397" s="72" t="s">
        <v>194</v>
      </c>
      <c r="BR1397" s="72" t="s">
        <v>194</v>
      </c>
      <c r="BT1397">
        <v>40</v>
      </c>
      <c r="BU1397">
        <v>5</v>
      </c>
      <c r="BV1397" s="72" t="s">
        <v>191</v>
      </c>
      <c r="BW1397" s="72" t="s">
        <v>227</v>
      </c>
      <c r="BX1397" t="s">
        <v>12725</v>
      </c>
    </row>
    <row r="1398" spans="1:76" x14ac:dyDescent="0.45">
      <c r="A1398" t="s">
        <v>12726</v>
      </c>
      <c r="B1398" t="s">
        <v>176</v>
      </c>
      <c r="C1398" t="s">
        <v>663</v>
      </c>
      <c r="D1398" t="s">
        <v>12727</v>
      </c>
      <c r="E1398" t="s">
        <v>12728</v>
      </c>
      <c r="F1398" t="s">
        <v>6585</v>
      </c>
      <c r="G1398">
        <v>9</v>
      </c>
      <c r="H1398" s="72" t="s">
        <v>12310</v>
      </c>
      <c r="I1398" s="72" t="s">
        <v>182</v>
      </c>
      <c r="J1398" s="72" t="s">
        <v>183</v>
      </c>
      <c r="K1398" s="72" t="s">
        <v>10598</v>
      </c>
      <c r="L1398" s="72" t="s">
        <v>5784</v>
      </c>
      <c r="M1398" s="72" t="s">
        <v>5784</v>
      </c>
      <c r="N1398" s="72"/>
      <c r="O1398" s="72"/>
      <c r="P1398" s="72" t="s">
        <v>12729</v>
      </c>
      <c r="Q1398" s="72" t="s">
        <v>12730</v>
      </c>
      <c r="R1398" s="72" t="s">
        <v>1064</v>
      </c>
      <c r="S1398" s="72" t="s">
        <v>12731</v>
      </c>
      <c r="T1398" s="72" t="s">
        <v>5784</v>
      </c>
      <c r="U1398" s="72" t="s">
        <v>251</v>
      </c>
      <c r="V1398" s="72" t="s">
        <v>176</v>
      </c>
      <c r="W1398">
        <v>330</v>
      </c>
      <c r="X1398">
        <v>220</v>
      </c>
      <c r="Y1398">
        <v>110</v>
      </c>
      <c r="Z1398">
        <v>275</v>
      </c>
      <c r="AA1398">
        <v>275</v>
      </c>
      <c r="AB1398">
        <v>0</v>
      </c>
      <c r="AC1398" s="72" t="s">
        <v>191</v>
      </c>
      <c r="AD1398" s="72" t="s">
        <v>192</v>
      </c>
      <c r="AE1398" s="72" t="s">
        <v>176</v>
      </c>
      <c r="AF1398" s="81" t="str">
        <f t="shared" si="84"/>
        <v>Afridev Handpump</v>
      </c>
      <c r="AG1398" s="72" t="s">
        <v>193</v>
      </c>
      <c r="AH1398" s="72" t="s">
        <v>194</v>
      </c>
      <c r="AI1398" s="72" t="s">
        <v>16433</v>
      </c>
      <c r="AL1398" t="str">
        <f t="shared" si="85"/>
        <v>Unprotected</v>
      </c>
      <c r="AM1398">
        <v>2007</v>
      </c>
      <c r="AN1398" s="72" t="s">
        <v>191</v>
      </c>
      <c r="AQ1398" t="str">
        <f t="shared" si="86"/>
        <v xml:space="preserve">Normal </v>
      </c>
      <c r="AR1398" s="72" t="s">
        <v>191</v>
      </c>
      <c r="AS1398">
        <v>2</v>
      </c>
      <c r="AT1398">
        <v>30</v>
      </c>
      <c r="AU1398" s="72" t="s">
        <v>195</v>
      </c>
      <c r="AV1398" s="72" t="s">
        <v>194</v>
      </c>
      <c r="AY1398" s="72" t="s">
        <v>191</v>
      </c>
      <c r="AZ1398">
        <v>380</v>
      </c>
      <c r="BA1398" s="72" t="s">
        <v>93</v>
      </c>
      <c r="BB1398" s="72" t="s">
        <v>194</v>
      </c>
      <c r="BD1398" s="72" t="s">
        <v>191</v>
      </c>
      <c r="BE1398" s="73">
        <v>0.43</v>
      </c>
      <c r="BF1398" s="72" t="s">
        <v>191</v>
      </c>
      <c r="BG1398" s="72" t="s">
        <v>196</v>
      </c>
      <c r="BH1398" s="72" t="s">
        <v>176</v>
      </c>
      <c r="BI1398" s="81" t="str">
        <f t="shared" si="87"/>
        <v xml:space="preserve">Turbidity </v>
      </c>
      <c r="BJ1398" s="72" t="s">
        <v>191</v>
      </c>
      <c r="BN1398">
        <v>64</v>
      </c>
      <c r="BO1398">
        <v>24</v>
      </c>
      <c r="BP1398" s="72" t="s">
        <v>194</v>
      </c>
      <c r="BR1398" s="72" t="s">
        <v>194</v>
      </c>
      <c r="BT1398">
        <v>20</v>
      </c>
      <c r="BU1398">
        <v>6</v>
      </c>
      <c r="BV1398" s="72" t="s">
        <v>191</v>
      </c>
      <c r="BW1398" s="72" t="s">
        <v>197</v>
      </c>
      <c r="BX1398" t="s">
        <v>12732</v>
      </c>
    </row>
    <row r="1399" spans="1:76" x14ac:dyDescent="0.45">
      <c r="A1399" t="s">
        <v>12733</v>
      </c>
      <c r="B1399" t="s">
        <v>176</v>
      </c>
      <c r="C1399" t="s">
        <v>254</v>
      </c>
      <c r="D1399" t="s">
        <v>12734</v>
      </c>
      <c r="E1399" t="s">
        <v>12735</v>
      </c>
      <c r="F1399" t="s">
        <v>11939</v>
      </c>
      <c r="G1399">
        <v>9</v>
      </c>
      <c r="H1399" s="72" t="s">
        <v>12310</v>
      </c>
      <c r="I1399" s="72" t="s">
        <v>182</v>
      </c>
      <c r="J1399" s="72" t="s">
        <v>183</v>
      </c>
      <c r="K1399" s="72" t="s">
        <v>10598</v>
      </c>
      <c r="L1399" s="72" t="s">
        <v>11490</v>
      </c>
      <c r="M1399" s="72" t="s">
        <v>12736</v>
      </c>
      <c r="N1399" s="72"/>
      <c r="O1399" s="72"/>
      <c r="P1399" s="72" t="s">
        <v>12737</v>
      </c>
      <c r="Q1399" s="72" t="s">
        <v>12738</v>
      </c>
      <c r="R1399" s="72" t="s">
        <v>11008</v>
      </c>
      <c r="S1399" s="72" t="s">
        <v>12739</v>
      </c>
      <c r="T1399" s="72" t="s">
        <v>12740</v>
      </c>
      <c r="U1399" s="72" t="s">
        <v>176</v>
      </c>
      <c r="V1399" s="72" t="s">
        <v>2726</v>
      </c>
      <c r="W1399">
        <v>146</v>
      </c>
      <c r="X1399">
        <v>100</v>
      </c>
      <c r="Y1399">
        <v>46</v>
      </c>
      <c r="Z1399">
        <v>230</v>
      </c>
      <c r="AA1399">
        <v>500</v>
      </c>
      <c r="AB1399">
        <v>230</v>
      </c>
      <c r="AC1399" s="72" t="s">
        <v>194</v>
      </c>
      <c r="AF1399" s="81" t="str">
        <f t="shared" si="84"/>
        <v/>
      </c>
      <c r="AJ1399" s="72" t="s">
        <v>424</v>
      </c>
      <c r="AK1399" s="72" t="s">
        <v>176</v>
      </c>
      <c r="AL1399" t="str">
        <f t="shared" si="85"/>
        <v>Unprotected Spring</v>
      </c>
      <c r="AQ1399" t="str">
        <f t="shared" si="86"/>
        <v xml:space="preserve"> </v>
      </c>
      <c r="BE1399"/>
      <c r="BI1399" s="81" t="str">
        <f t="shared" si="87"/>
        <v xml:space="preserve"> </v>
      </c>
      <c r="BX1399" t="s">
        <v>12741</v>
      </c>
    </row>
    <row r="1400" spans="1:76" x14ac:dyDescent="0.45">
      <c r="A1400" t="s">
        <v>12742</v>
      </c>
      <c r="B1400" t="s">
        <v>176</v>
      </c>
      <c r="C1400" t="s">
        <v>200</v>
      </c>
      <c r="D1400" t="s">
        <v>12743</v>
      </c>
      <c r="E1400" t="s">
        <v>12744</v>
      </c>
      <c r="F1400" t="s">
        <v>3296</v>
      </c>
      <c r="G1400">
        <v>9</v>
      </c>
      <c r="H1400" s="72" t="s">
        <v>12310</v>
      </c>
      <c r="I1400" s="72" t="s">
        <v>182</v>
      </c>
      <c r="J1400" s="72" t="s">
        <v>183</v>
      </c>
      <c r="K1400" s="72" t="s">
        <v>10598</v>
      </c>
      <c r="L1400" s="72" t="s">
        <v>11490</v>
      </c>
      <c r="M1400" s="72" t="s">
        <v>12745</v>
      </c>
      <c r="N1400" s="72"/>
      <c r="O1400" s="72"/>
      <c r="P1400" s="72" t="s">
        <v>12746</v>
      </c>
      <c r="Q1400" s="72" t="s">
        <v>12747</v>
      </c>
      <c r="R1400" s="72" t="s">
        <v>12748</v>
      </c>
      <c r="S1400" s="72" t="s">
        <v>12749</v>
      </c>
      <c r="T1400" s="72" t="s">
        <v>12750</v>
      </c>
      <c r="U1400" s="72" t="s">
        <v>478</v>
      </c>
      <c r="V1400" s="72" t="s">
        <v>176</v>
      </c>
      <c r="W1400">
        <v>90</v>
      </c>
      <c r="X1400">
        <v>90</v>
      </c>
      <c r="Y1400">
        <v>0</v>
      </c>
      <c r="Z1400">
        <v>800</v>
      </c>
      <c r="AA1400">
        <v>800</v>
      </c>
      <c r="AB1400">
        <v>0</v>
      </c>
      <c r="AC1400" s="72" t="s">
        <v>191</v>
      </c>
      <c r="AD1400" s="72" t="s">
        <v>192</v>
      </c>
      <c r="AE1400" s="72" t="s">
        <v>176</v>
      </c>
      <c r="AF1400" s="81" t="str">
        <f t="shared" si="84"/>
        <v>Afridev Handpump</v>
      </c>
      <c r="AG1400" s="72" t="s">
        <v>193</v>
      </c>
      <c r="AH1400" s="72" t="s">
        <v>191</v>
      </c>
      <c r="AI1400" s="72" t="s">
        <v>16432</v>
      </c>
      <c r="AL1400" t="str">
        <f t="shared" si="85"/>
        <v>Protected</v>
      </c>
      <c r="AM1400">
        <v>1995</v>
      </c>
      <c r="AN1400" s="72" t="s">
        <v>191</v>
      </c>
      <c r="AQ1400" t="str">
        <f t="shared" si="86"/>
        <v xml:space="preserve">Poor </v>
      </c>
      <c r="AR1400" s="72" t="s">
        <v>191</v>
      </c>
      <c r="AS1400">
        <v>2</v>
      </c>
      <c r="AT1400">
        <v>60</v>
      </c>
      <c r="AU1400" s="72" t="s">
        <v>195</v>
      </c>
      <c r="AV1400" s="72" t="s">
        <v>194</v>
      </c>
      <c r="AY1400" s="72" t="s">
        <v>191</v>
      </c>
      <c r="AZ1400">
        <v>277</v>
      </c>
      <c r="BA1400" s="72" t="s">
        <v>93</v>
      </c>
      <c r="BB1400" s="72" t="s">
        <v>194</v>
      </c>
      <c r="BD1400" s="72" t="s">
        <v>191</v>
      </c>
      <c r="BE1400" s="73">
        <v>0.18</v>
      </c>
      <c r="BF1400" s="72" t="s">
        <v>194</v>
      </c>
      <c r="BG1400" s="80" t="s">
        <v>196</v>
      </c>
      <c r="BI1400" s="81" t="str">
        <f t="shared" si="87"/>
        <v xml:space="preserve">Turbidity </v>
      </c>
      <c r="BN1400">
        <v>78</v>
      </c>
      <c r="BO1400">
        <v>24</v>
      </c>
      <c r="BP1400" s="72" t="s">
        <v>194</v>
      </c>
      <c r="BR1400" s="72" t="s">
        <v>194</v>
      </c>
      <c r="BT1400">
        <v>40</v>
      </c>
      <c r="BU1400">
        <v>4</v>
      </c>
      <c r="BV1400" s="72" t="s">
        <v>191</v>
      </c>
      <c r="BW1400" s="72" t="s">
        <v>227</v>
      </c>
      <c r="BX1400" t="s">
        <v>12751</v>
      </c>
    </row>
    <row r="1401" spans="1:76" x14ac:dyDescent="0.45">
      <c r="A1401" t="s">
        <v>12752</v>
      </c>
      <c r="B1401" t="s">
        <v>176</v>
      </c>
      <c r="C1401" t="s">
        <v>216</v>
      </c>
      <c r="D1401" t="s">
        <v>12753</v>
      </c>
      <c r="E1401" t="s">
        <v>12754</v>
      </c>
      <c r="F1401" t="s">
        <v>872</v>
      </c>
      <c r="G1401">
        <v>9</v>
      </c>
      <c r="H1401" s="72" t="s">
        <v>12310</v>
      </c>
      <c r="I1401" s="72" t="s">
        <v>182</v>
      </c>
      <c r="J1401" s="72" t="s">
        <v>183</v>
      </c>
      <c r="K1401" s="72" t="s">
        <v>825</v>
      </c>
      <c r="L1401" s="72" t="s">
        <v>12670</v>
      </c>
      <c r="M1401" s="72" t="s">
        <v>12702</v>
      </c>
      <c r="N1401" s="72"/>
      <c r="O1401" s="72"/>
      <c r="P1401" s="72" t="s">
        <v>12755</v>
      </c>
      <c r="Q1401" s="72" t="s">
        <v>12756</v>
      </c>
      <c r="R1401" s="72" t="s">
        <v>1094</v>
      </c>
      <c r="S1401" s="72" t="s">
        <v>12757</v>
      </c>
      <c r="T1401" s="72" t="s">
        <v>12758</v>
      </c>
      <c r="U1401" s="72" t="s">
        <v>251</v>
      </c>
      <c r="V1401" s="72" t="s">
        <v>176</v>
      </c>
      <c r="W1401">
        <v>97</v>
      </c>
      <c r="X1401">
        <v>95</v>
      </c>
      <c r="Y1401">
        <v>2</v>
      </c>
      <c r="Z1401">
        <v>500</v>
      </c>
      <c r="AA1401">
        <v>500</v>
      </c>
      <c r="AB1401">
        <v>9</v>
      </c>
      <c r="AC1401" s="72" t="s">
        <v>191</v>
      </c>
      <c r="AD1401" s="72" t="s">
        <v>192</v>
      </c>
      <c r="AE1401" s="72" t="s">
        <v>176</v>
      </c>
      <c r="AF1401" s="81" t="str">
        <f t="shared" si="84"/>
        <v>Afridev Handpump</v>
      </c>
      <c r="AG1401" s="72" t="s">
        <v>193</v>
      </c>
      <c r="AH1401" s="72" t="s">
        <v>191</v>
      </c>
      <c r="AI1401" s="72" t="s">
        <v>16432</v>
      </c>
      <c r="AL1401" t="str">
        <f t="shared" si="85"/>
        <v>Protected</v>
      </c>
      <c r="AM1401">
        <v>1995</v>
      </c>
      <c r="AN1401" s="72" t="s">
        <v>191</v>
      </c>
      <c r="AQ1401" t="str">
        <f t="shared" si="86"/>
        <v xml:space="preserve">Normal </v>
      </c>
      <c r="AR1401" s="72" t="s">
        <v>191</v>
      </c>
      <c r="AS1401">
        <v>2</v>
      </c>
      <c r="AT1401">
        <v>1</v>
      </c>
      <c r="AU1401" s="72" t="s">
        <v>195</v>
      </c>
      <c r="AV1401" s="72" t="s">
        <v>194</v>
      </c>
      <c r="AY1401" s="72" t="s">
        <v>191</v>
      </c>
      <c r="AZ1401">
        <v>2103</v>
      </c>
      <c r="BA1401" s="72" t="s">
        <v>93</v>
      </c>
      <c r="BB1401" s="72" t="s">
        <v>194</v>
      </c>
      <c r="BD1401" s="72" t="s">
        <v>191</v>
      </c>
      <c r="BE1401" s="73">
        <v>0.2</v>
      </c>
      <c r="BF1401" s="72" t="s">
        <v>191</v>
      </c>
      <c r="BG1401" s="72" t="s">
        <v>196</v>
      </c>
      <c r="BH1401" s="72" t="s">
        <v>176</v>
      </c>
      <c r="BI1401" s="81" t="str">
        <f t="shared" si="87"/>
        <v xml:space="preserve">Turbidity </v>
      </c>
      <c r="BJ1401" s="72" t="s">
        <v>191</v>
      </c>
      <c r="BN1401">
        <v>60</v>
      </c>
      <c r="BO1401">
        <v>24</v>
      </c>
      <c r="BP1401" s="72" t="s">
        <v>194</v>
      </c>
      <c r="BR1401" s="72" t="s">
        <v>194</v>
      </c>
      <c r="BT1401">
        <v>20</v>
      </c>
      <c r="BU1401">
        <v>6</v>
      </c>
      <c r="BV1401" s="72" t="s">
        <v>191</v>
      </c>
      <c r="BW1401" s="72" t="s">
        <v>197</v>
      </c>
      <c r="BX1401" t="s">
        <v>12759</v>
      </c>
    </row>
    <row r="1402" spans="1:76" x14ac:dyDescent="0.45">
      <c r="A1402" t="s">
        <v>12760</v>
      </c>
      <c r="B1402" t="s">
        <v>176</v>
      </c>
      <c r="C1402" t="s">
        <v>339</v>
      </c>
      <c r="D1402" t="s">
        <v>12761</v>
      </c>
      <c r="E1402" t="s">
        <v>12762</v>
      </c>
      <c r="F1402" t="s">
        <v>12763</v>
      </c>
      <c r="G1402">
        <v>9</v>
      </c>
      <c r="H1402" s="72" t="s">
        <v>12310</v>
      </c>
      <c r="I1402" s="72" t="s">
        <v>182</v>
      </c>
      <c r="J1402" s="72" t="s">
        <v>183</v>
      </c>
      <c r="K1402" s="72" t="s">
        <v>10598</v>
      </c>
      <c r="L1402" s="72" t="s">
        <v>4900</v>
      </c>
      <c r="M1402" s="72" t="s">
        <v>12720</v>
      </c>
      <c r="N1402" s="72"/>
      <c r="O1402" s="72"/>
      <c r="P1402" s="72" t="s">
        <v>12764</v>
      </c>
      <c r="Q1402" s="72" t="s">
        <v>12765</v>
      </c>
      <c r="R1402" s="72" t="s">
        <v>4272</v>
      </c>
      <c r="S1402" s="72" t="s">
        <v>12766</v>
      </c>
      <c r="T1402" s="72" t="s">
        <v>12767</v>
      </c>
      <c r="U1402" s="72" t="s">
        <v>251</v>
      </c>
      <c r="V1402" s="72" t="s">
        <v>176</v>
      </c>
      <c r="W1402">
        <v>120</v>
      </c>
      <c r="X1402">
        <v>120</v>
      </c>
      <c r="Y1402">
        <v>0</v>
      </c>
      <c r="Z1402">
        <v>600</v>
      </c>
      <c r="AA1402">
        <v>600</v>
      </c>
      <c r="AB1402">
        <v>0</v>
      </c>
      <c r="AC1402" s="72" t="s">
        <v>191</v>
      </c>
      <c r="AD1402" s="72" t="s">
        <v>192</v>
      </c>
      <c r="AE1402" s="72" t="s">
        <v>176</v>
      </c>
      <c r="AF1402" s="81" t="str">
        <f t="shared" si="84"/>
        <v>Afridev Handpump</v>
      </c>
      <c r="AG1402" s="72" t="s">
        <v>193</v>
      </c>
      <c r="AH1402" s="72" t="s">
        <v>191</v>
      </c>
      <c r="AI1402" s="72" t="s">
        <v>16432</v>
      </c>
      <c r="AL1402" t="str">
        <f t="shared" si="85"/>
        <v>Protected</v>
      </c>
      <c r="AM1402">
        <v>2000</v>
      </c>
      <c r="AN1402" s="72" t="s">
        <v>191</v>
      </c>
      <c r="AQ1402" t="str">
        <f t="shared" si="86"/>
        <v xml:space="preserve">Normal </v>
      </c>
      <c r="AR1402" s="72" t="s">
        <v>191</v>
      </c>
      <c r="AS1402">
        <v>2</v>
      </c>
      <c r="AT1402">
        <v>60</v>
      </c>
      <c r="AU1402" s="72" t="s">
        <v>195</v>
      </c>
      <c r="AV1402" s="72" t="s">
        <v>194</v>
      </c>
      <c r="AY1402" s="72" t="s">
        <v>191</v>
      </c>
      <c r="AZ1402">
        <v>1498</v>
      </c>
      <c r="BA1402" s="72" t="s">
        <v>93</v>
      </c>
      <c r="BB1402" s="72" t="s">
        <v>194</v>
      </c>
      <c r="BD1402" s="72" t="s">
        <v>191</v>
      </c>
      <c r="BE1402" s="73">
        <v>0.22</v>
      </c>
      <c r="BF1402" s="72" t="s">
        <v>191</v>
      </c>
      <c r="BG1402" s="72" t="s">
        <v>196</v>
      </c>
      <c r="BH1402" s="72" t="s">
        <v>176</v>
      </c>
      <c r="BI1402" s="81" t="str">
        <f t="shared" si="87"/>
        <v xml:space="preserve">Turbidity </v>
      </c>
      <c r="BJ1402" s="72" t="s">
        <v>191</v>
      </c>
      <c r="BN1402">
        <v>58</v>
      </c>
      <c r="BO1402">
        <v>24</v>
      </c>
      <c r="BP1402" s="72" t="s">
        <v>194</v>
      </c>
      <c r="BR1402" s="72" t="s">
        <v>194</v>
      </c>
      <c r="BT1402">
        <v>40</v>
      </c>
      <c r="BU1402">
        <v>6</v>
      </c>
      <c r="BV1402" s="72" t="s">
        <v>191</v>
      </c>
      <c r="BW1402" s="72" t="s">
        <v>197</v>
      </c>
      <c r="BX1402" t="s">
        <v>12768</v>
      </c>
    </row>
    <row r="1403" spans="1:76" x14ac:dyDescent="0.45">
      <c r="A1403" t="s">
        <v>12769</v>
      </c>
      <c r="B1403" t="s">
        <v>176</v>
      </c>
      <c r="C1403" t="s">
        <v>265</v>
      </c>
      <c r="D1403" t="s">
        <v>12770</v>
      </c>
      <c r="E1403" t="s">
        <v>12771</v>
      </c>
      <c r="F1403" t="s">
        <v>12772</v>
      </c>
      <c r="G1403">
        <v>9</v>
      </c>
      <c r="H1403" s="72" t="s">
        <v>12310</v>
      </c>
      <c r="I1403" s="72" t="s">
        <v>182</v>
      </c>
      <c r="J1403" s="72" t="s">
        <v>183</v>
      </c>
      <c r="K1403" s="72" t="s">
        <v>10598</v>
      </c>
      <c r="L1403" s="72" t="s">
        <v>10598</v>
      </c>
      <c r="M1403" s="72" t="s">
        <v>12773</v>
      </c>
      <c r="N1403" s="72"/>
      <c r="O1403" s="72"/>
      <c r="P1403" s="72" t="s">
        <v>12774</v>
      </c>
      <c r="Q1403" s="72" t="s">
        <v>12775</v>
      </c>
      <c r="R1403" s="72" t="s">
        <v>248</v>
      </c>
      <c r="S1403" s="72" t="s">
        <v>12776</v>
      </c>
      <c r="T1403" s="72" t="s">
        <v>12773</v>
      </c>
      <c r="U1403" s="72" t="s">
        <v>922</v>
      </c>
      <c r="V1403" s="72" t="s">
        <v>176</v>
      </c>
      <c r="W1403">
        <v>33</v>
      </c>
      <c r="X1403">
        <v>31</v>
      </c>
      <c r="Y1403">
        <v>2</v>
      </c>
      <c r="Z1403">
        <v>10</v>
      </c>
      <c r="AA1403">
        <v>155</v>
      </c>
      <c r="AB1403">
        <v>10</v>
      </c>
      <c r="AC1403" s="72" t="s">
        <v>194</v>
      </c>
      <c r="AF1403" s="81" t="str">
        <f t="shared" si="84"/>
        <v/>
      </c>
      <c r="AJ1403" s="72" t="s">
        <v>867</v>
      </c>
      <c r="AK1403" s="72" t="s">
        <v>176</v>
      </c>
      <c r="AL1403" t="str">
        <f t="shared" si="85"/>
        <v>Unprotected well</v>
      </c>
      <c r="AQ1403" t="str">
        <f t="shared" si="86"/>
        <v xml:space="preserve"> </v>
      </c>
      <c r="BE1403"/>
      <c r="BI1403" s="81" t="str">
        <f t="shared" si="87"/>
        <v xml:space="preserve"> </v>
      </c>
      <c r="BX1403" t="s">
        <v>12777</v>
      </c>
    </row>
    <row r="1404" spans="1:76" x14ac:dyDescent="0.45">
      <c r="A1404" t="s">
        <v>12778</v>
      </c>
      <c r="B1404" t="s">
        <v>176</v>
      </c>
      <c r="C1404" t="s">
        <v>943</v>
      </c>
      <c r="D1404" t="s">
        <v>12779</v>
      </c>
      <c r="E1404" t="s">
        <v>12780</v>
      </c>
      <c r="F1404" t="s">
        <v>12781</v>
      </c>
      <c r="G1404">
        <v>9</v>
      </c>
      <c r="H1404" s="72" t="s">
        <v>12310</v>
      </c>
      <c r="I1404" s="72" t="s">
        <v>182</v>
      </c>
      <c r="J1404" s="72" t="s">
        <v>183</v>
      </c>
      <c r="K1404" s="72" t="s">
        <v>10598</v>
      </c>
      <c r="L1404" s="72" t="s">
        <v>5784</v>
      </c>
      <c r="M1404" s="72" t="s">
        <v>12782</v>
      </c>
      <c r="N1404" s="72"/>
      <c r="O1404" s="72"/>
      <c r="P1404" s="72" t="s">
        <v>12783</v>
      </c>
      <c r="Q1404" s="72" t="s">
        <v>12784</v>
      </c>
      <c r="R1404" s="72" t="s">
        <v>11474</v>
      </c>
      <c r="S1404" s="72" t="s">
        <v>12785</v>
      </c>
      <c r="T1404" s="72" t="s">
        <v>12782</v>
      </c>
      <c r="U1404" s="72" t="s">
        <v>251</v>
      </c>
      <c r="V1404" s="72" t="s">
        <v>176</v>
      </c>
      <c r="W1404">
        <v>140</v>
      </c>
      <c r="X1404">
        <v>93</v>
      </c>
      <c r="Y1404">
        <v>46</v>
      </c>
      <c r="Z1404">
        <v>230</v>
      </c>
      <c r="AA1404">
        <v>230</v>
      </c>
      <c r="AB1404">
        <v>0</v>
      </c>
      <c r="AC1404" s="72" t="s">
        <v>191</v>
      </c>
      <c r="AD1404" s="72" t="s">
        <v>192</v>
      </c>
      <c r="AE1404" s="72" t="s">
        <v>176</v>
      </c>
      <c r="AF1404" s="81" t="str">
        <f t="shared" si="84"/>
        <v>Afridev Handpump</v>
      </c>
      <c r="AG1404" s="72" t="s">
        <v>193</v>
      </c>
      <c r="AH1404" s="72" t="s">
        <v>191</v>
      </c>
      <c r="AI1404" s="72" t="s">
        <v>16432</v>
      </c>
      <c r="AL1404" t="str">
        <f t="shared" si="85"/>
        <v>Protected</v>
      </c>
      <c r="AM1404">
        <v>2001</v>
      </c>
      <c r="AN1404" s="72" t="s">
        <v>191</v>
      </c>
      <c r="AQ1404" t="str">
        <f t="shared" si="86"/>
        <v xml:space="preserve">Poor </v>
      </c>
      <c r="AR1404" s="72" t="s">
        <v>191</v>
      </c>
      <c r="AS1404">
        <v>3</v>
      </c>
      <c r="AT1404">
        <v>5</v>
      </c>
      <c r="AU1404" s="72" t="s">
        <v>195</v>
      </c>
      <c r="AV1404" s="72" t="s">
        <v>194</v>
      </c>
      <c r="AY1404" s="72" t="s">
        <v>191</v>
      </c>
      <c r="AZ1404">
        <v>70</v>
      </c>
      <c r="BA1404" s="72" t="s">
        <v>93</v>
      </c>
      <c r="BB1404" s="72" t="s">
        <v>194</v>
      </c>
      <c r="BD1404" s="72" t="s">
        <v>191</v>
      </c>
      <c r="BE1404" s="73">
        <v>0.72</v>
      </c>
      <c r="BF1404" s="72" t="s">
        <v>191</v>
      </c>
      <c r="BG1404" s="72" t="s">
        <v>196</v>
      </c>
      <c r="BH1404" s="72" t="s">
        <v>176</v>
      </c>
      <c r="BI1404" s="81" t="str">
        <f t="shared" si="87"/>
        <v xml:space="preserve">Turbidity </v>
      </c>
      <c r="BJ1404" s="72" t="s">
        <v>191</v>
      </c>
      <c r="BN1404">
        <v>85</v>
      </c>
      <c r="BO1404">
        <v>24</v>
      </c>
      <c r="BP1404" s="72" t="s">
        <v>194</v>
      </c>
      <c r="BR1404" s="72" t="s">
        <v>194</v>
      </c>
      <c r="BT1404">
        <v>20</v>
      </c>
      <c r="BU1404">
        <v>5</v>
      </c>
      <c r="BV1404" s="72" t="s">
        <v>194</v>
      </c>
      <c r="BW1404" s="72" t="s">
        <v>227</v>
      </c>
      <c r="BX1404" t="s">
        <v>12786</v>
      </c>
    </row>
    <row r="1405" spans="1:76" x14ac:dyDescent="0.45">
      <c r="A1405" t="s">
        <v>12787</v>
      </c>
      <c r="B1405" t="s">
        <v>176</v>
      </c>
      <c r="C1405" t="s">
        <v>265</v>
      </c>
      <c r="D1405" t="s">
        <v>12788</v>
      </c>
      <c r="E1405" t="s">
        <v>12789</v>
      </c>
      <c r="F1405" t="s">
        <v>6799</v>
      </c>
      <c r="G1405">
        <v>9</v>
      </c>
      <c r="H1405" s="72" t="s">
        <v>12310</v>
      </c>
      <c r="I1405" s="72" t="s">
        <v>182</v>
      </c>
      <c r="J1405" s="72" t="s">
        <v>183</v>
      </c>
      <c r="K1405" s="72" t="s">
        <v>10598</v>
      </c>
      <c r="L1405" s="72" t="s">
        <v>10598</v>
      </c>
      <c r="M1405" s="72" t="s">
        <v>5842</v>
      </c>
      <c r="N1405" s="72"/>
      <c r="O1405" s="72"/>
      <c r="P1405" s="72" t="s">
        <v>12790</v>
      </c>
      <c r="Q1405" s="72" t="s">
        <v>12791</v>
      </c>
      <c r="R1405" s="72" t="s">
        <v>8485</v>
      </c>
      <c r="S1405" s="72" t="s">
        <v>12792</v>
      </c>
      <c r="T1405" s="72" t="s">
        <v>5842</v>
      </c>
      <c r="U1405" s="72" t="s">
        <v>251</v>
      </c>
      <c r="V1405" s="72" t="s">
        <v>176</v>
      </c>
      <c r="W1405">
        <v>75</v>
      </c>
      <c r="X1405">
        <v>75</v>
      </c>
      <c r="Y1405">
        <v>0</v>
      </c>
      <c r="Z1405">
        <v>0</v>
      </c>
      <c r="AA1405">
        <v>375</v>
      </c>
      <c r="AB1405">
        <v>0</v>
      </c>
      <c r="AC1405" s="72" t="s">
        <v>191</v>
      </c>
      <c r="AD1405" s="72" t="s">
        <v>192</v>
      </c>
      <c r="AE1405" s="72" t="s">
        <v>176</v>
      </c>
      <c r="AF1405" s="81" t="str">
        <f t="shared" si="84"/>
        <v>Afridev Handpump</v>
      </c>
      <c r="AG1405" s="72" t="s">
        <v>193</v>
      </c>
      <c r="AH1405" s="72" t="s">
        <v>191</v>
      </c>
      <c r="AI1405" s="72" t="s">
        <v>16432</v>
      </c>
      <c r="AL1405" t="str">
        <f t="shared" si="85"/>
        <v>Protected</v>
      </c>
      <c r="AM1405">
        <v>2014</v>
      </c>
      <c r="AN1405" s="72" t="s">
        <v>194</v>
      </c>
      <c r="AO1405" s="72" t="s">
        <v>549</v>
      </c>
      <c r="AP1405" s="72" t="s">
        <v>176</v>
      </c>
      <c r="AQ1405" t="str">
        <f t="shared" si="86"/>
        <v>Does not function Non functioning water point</v>
      </c>
      <c r="AR1405" s="72" t="s">
        <v>191</v>
      </c>
      <c r="AS1405">
        <v>1</v>
      </c>
      <c r="AT1405">
        <v>42</v>
      </c>
      <c r="AU1405" s="72" t="s">
        <v>194</v>
      </c>
      <c r="AV1405" s="72" t="s">
        <v>194</v>
      </c>
      <c r="AY1405" s="72" t="s">
        <v>194</v>
      </c>
      <c r="BB1405" s="72" t="s">
        <v>194</v>
      </c>
      <c r="BD1405" s="72" t="s">
        <v>194</v>
      </c>
      <c r="BE1405"/>
      <c r="BF1405" s="72" t="s">
        <v>194</v>
      </c>
      <c r="BG1405" s="80" t="s">
        <v>196</v>
      </c>
      <c r="BI1405" s="81" t="str">
        <f t="shared" si="87"/>
        <v xml:space="preserve">Turbidity </v>
      </c>
      <c r="BN1405">
        <v>0</v>
      </c>
      <c r="BO1405">
        <v>0</v>
      </c>
      <c r="BP1405" s="72" t="s">
        <v>194</v>
      </c>
      <c r="BR1405" s="72" t="s">
        <v>194</v>
      </c>
      <c r="BT1405">
        <v>0</v>
      </c>
      <c r="BU1405">
        <v>0</v>
      </c>
      <c r="BV1405" s="72" t="s">
        <v>194</v>
      </c>
      <c r="BW1405" s="72" t="s">
        <v>550</v>
      </c>
      <c r="BX1405" t="s">
        <v>12793</v>
      </c>
    </row>
    <row r="1406" spans="1:76" x14ac:dyDescent="0.45">
      <c r="A1406" t="s">
        <v>12794</v>
      </c>
      <c r="B1406" t="s">
        <v>176</v>
      </c>
      <c r="C1406" t="s">
        <v>339</v>
      </c>
      <c r="D1406" t="s">
        <v>12795</v>
      </c>
      <c r="E1406" t="s">
        <v>12796</v>
      </c>
      <c r="F1406" t="s">
        <v>2182</v>
      </c>
      <c r="G1406">
        <v>9</v>
      </c>
      <c r="H1406" s="72" t="s">
        <v>12310</v>
      </c>
      <c r="I1406" s="72" t="s">
        <v>182</v>
      </c>
      <c r="J1406" s="72" t="s">
        <v>183</v>
      </c>
      <c r="K1406" s="72" t="s">
        <v>10598</v>
      </c>
      <c r="L1406" s="72" t="s">
        <v>4900</v>
      </c>
      <c r="M1406" s="72" t="s">
        <v>12720</v>
      </c>
      <c r="N1406" s="72"/>
      <c r="O1406" s="72"/>
      <c r="P1406" s="72" t="s">
        <v>12797</v>
      </c>
      <c r="Q1406" s="72" t="s">
        <v>12798</v>
      </c>
      <c r="R1406" s="72" t="s">
        <v>12681</v>
      </c>
      <c r="S1406" s="72" t="s">
        <v>12799</v>
      </c>
      <c r="T1406" s="72" t="s">
        <v>12800</v>
      </c>
      <c r="U1406" s="72" t="s">
        <v>251</v>
      </c>
      <c r="V1406" s="72" t="s">
        <v>176</v>
      </c>
      <c r="W1406">
        <v>67</v>
      </c>
      <c r="X1406">
        <v>67</v>
      </c>
      <c r="Y1406">
        <v>0</v>
      </c>
      <c r="Z1406">
        <v>335</v>
      </c>
      <c r="AA1406">
        <v>335</v>
      </c>
      <c r="AB1406">
        <v>0</v>
      </c>
      <c r="AC1406" s="72" t="s">
        <v>191</v>
      </c>
      <c r="AD1406" s="72" t="s">
        <v>192</v>
      </c>
      <c r="AE1406" s="72" t="s">
        <v>176</v>
      </c>
      <c r="AF1406" s="81" t="str">
        <f t="shared" si="84"/>
        <v>Afridev Handpump</v>
      </c>
      <c r="AG1406" s="72" t="s">
        <v>193</v>
      </c>
      <c r="AH1406" s="72" t="s">
        <v>191</v>
      </c>
      <c r="AI1406" s="72" t="s">
        <v>16432</v>
      </c>
      <c r="AL1406" t="str">
        <f t="shared" si="85"/>
        <v>Protected</v>
      </c>
      <c r="AM1406">
        <v>2001</v>
      </c>
      <c r="AN1406" s="72" t="s">
        <v>191</v>
      </c>
      <c r="AQ1406" t="str">
        <f t="shared" si="86"/>
        <v xml:space="preserve">Poor </v>
      </c>
      <c r="AR1406" s="72" t="s">
        <v>194</v>
      </c>
      <c r="AU1406" s="72" t="s">
        <v>195</v>
      </c>
      <c r="AV1406" s="72" t="s">
        <v>194</v>
      </c>
      <c r="AY1406" s="72" t="s">
        <v>191</v>
      </c>
      <c r="AZ1406">
        <v>1499</v>
      </c>
      <c r="BA1406" s="72" t="s">
        <v>93</v>
      </c>
      <c r="BB1406" s="72" t="s">
        <v>194</v>
      </c>
      <c r="BD1406" s="72" t="s">
        <v>191</v>
      </c>
      <c r="BE1406" s="73">
        <v>0.33</v>
      </c>
      <c r="BF1406" s="72" t="s">
        <v>191</v>
      </c>
      <c r="BG1406" s="72" t="s">
        <v>196</v>
      </c>
      <c r="BH1406" s="72" t="s">
        <v>176</v>
      </c>
      <c r="BI1406" s="81" t="str">
        <f t="shared" si="87"/>
        <v xml:space="preserve">Turbidity </v>
      </c>
      <c r="BJ1406" s="72" t="s">
        <v>191</v>
      </c>
      <c r="BN1406">
        <v>135</v>
      </c>
      <c r="BO1406">
        <v>24</v>
      </c>
      <c r="BP1406" s="72" t="s">
        <v>194</v>
      </c>
      <c r="BR1406" s="72" t="s">
        <v>194</v>
      </c>
      <c r="BT1406">
        <v>0</v>
      </c>
      <c r="BU1406">
        <v>0</v>
      </c>
      <c r="BV1406" s="72" t="s">
        <v>191</v>
      </c>
      <c r="BW1406" s="72" t="s">
        <v>227</v>
      </c>
      <c r="BX1406" t="s">
        <v>12801</v>
      </c>
    </row>
    <row r="1407" spans="1:76" x14ac:dyDescent="0.45">
      <c r="A1407" t="s">
        <v>12802</v>
      </c>
      <c r="B1407" t="s">
        <v>176</v>
      </c>
      <c r="C1407" t="s">
        <v>663</v>
      </c>
      <c r="D1407" t="s">
        <v>12803</v>
      </c>
      <c r="E1407" t="s">
        <v>12804</v>
      </c>
      <c r="F1407" t="s">
        <v>12805</v>
      </c>
      <c r="G1407">
        <v>9</v>
      </c>
      <c r="H1407" s="72" t="s">
        <v>12310</v>
      </c>
      <c r="I1407" s="72" t="s">
        <v>182</v>
      </c>
      <c r="J1407" s="72" t="s">
        <v>183</v>
      </c>
      <c r="K1407" s="72" t="s">
        <v>10598</v>
      </c>
      <c r="L1407" s="72" t="s">
        <v>5784</v>
      </c>
      <c r="M1407" s="72" t="s">
        <v>12782</v>
      </c>
      <c r="N1407" s="72"/>
      <c r="O1407" s="72"/>
      <c r="P1407" s="72" t="s">
        <v>12806</v>
      </c>
      <c r="Q1407" s="72" t="s">
        <v>12807</v>
      </c>
      <c r="R1407" s="72" t="s">
        <v>4629</v>
      </c>
      <c r="S1407" s="72" t="s">
        <v>12808</v>
      </c>
      <c r="T1407" s="72" t="s">
        <v>12782</v>
      </c>
      <c r="U1407" s="72" t="s">
        <v>478</v>
      </c>
      <c r="V1407" s="72" t="s">
        <v>176</v>
      </c>
      <c r="W1407">
        <v>140</v>
      </c>
      <c r="X1407">
        <v>93</v>
      </c>
      <c r="Y1407">
        <v>47</v>
      </c>
      <c r="Z1407">
        <v>235</v>
      </c>
      <c r="AA1407">
        <v>235</v>
      </c>
      <c r="AB1407">
        <v>0</v>
      </c>
      <c r="AC1407" s="72" t="s">
        <v>191</v>
      </c>
      <c r="AD1407" s="72" t="s">
        <v>192</v>
      </c>
      <c r="AE1407" s="72" t="s">
        <v>176</v>
      </c>
      <c r="AF1407" s="81" t="str">
        <f t="shared" si="84"/>
        <v>Afridev Handpump</v>
      </c>
      <c r="AG1407" s="72" t="s">
        <v>193</v>
      </c>
      <c r="AH1407" s="72" t="s">
        <v>194</v>
      </c>
      <c r="AI1407" s="72" t="s">
        <v>16433</v>
      </c>
      <c r="AL1407" t="str">
        <f t="shared" si="85"/>
        <v>Unprotected</v>
      </c>
      <c r="AM1407">
        <v>2014</v>
      </c>
      <c r="AN1407" s="72" t="s">
        <v>191</v>
      </c>
      <c r="AQ1407" t="str">
        <f t="shared" si="86"/>
        <v xml:space="preserve">Normal </v>
      </c>
      <c r="AR1407" s="72" t="s">
        <v>194</v>
      </c>
      <c r="AU1407" s="72" t="s">
        <v>195</v>
      </c>
      <c r="AV1407" s="72" t="s">
        <v>194</v>
      </c>
      <c r="AY1407" s="72" t="s">
        <v>191</v>
      </c>
      <c r="AZ1407">
        <v>381</v>
      </c>
      <c r="BA1407" s="72" t="s">
        <v>93</v>
      </c>
      <c r="BB1407" s="72" t="s">
        <v>194</v>
      </c>
      <c r="BD1407" s="72" t="s">
        <v>191</v>
      </c>
      <c r="BE1407" s="73">
        <v>0.15</v>
      </c>
      <c r="BF1407" s="72" t="s">
        <v>191</v>
      </c>
      <c r="BG1407" s="72" t="s">
        <v>196</v>
      </c>
      <c r="BH1407" s="72" t="s">
        <v>176</v>
      </c>
      <c r="BI1407" s="81" t="str">
        <f t="shared" si="87"/>
        <v xml:space="preserve">Turbidity </v>
      </c>
      <c r="BJ1407" s="72" t="s">
        <v>191</v>
      </c>
      <c r="BN1407">
        <v>67</v>
      </c>
      <c r="BO1407">
        <v>24</v>
      </c>
      <c r="BP1407" s="72" t="s">
        <v>194</v>
      </c>
      <c r="BR1407" s="72" t="s">
        <v>194</v>
      </c>
      <c r="BT1407">
        <v>20</v>
      </c>
      <c r="BU1407">
        <v>4</v>
      </c>
      <c r="BV1407" s="72" t="s">
        <v>191</v>
      </c>
      <c r="BW1407" s="72" t="s">
        <v>197</v>
      </c>
      <c r="BX1407" t="s">
        <v>12809</v>
      </c>
    </row>
    <row r="1408" spans="1:76" x14ac:dyDescent="0.45">
      <c r="A1408" t="s">
        <v>12810</v>
      </c>
      <c r="B1408" t="s">
        <v>176</v>
      </c>
      <c r="C1408" t="s">
        <v>880</v>
      </c>
      <c r="D1408" t="s">
        <v>12811</v>
      </c>
      <c r="E1408" t="s">
        <v>12812</v>
      </c>
      <c r="F1408" t="s">
        <v>8620</v>
      </c>
      <c r="G1408">
        <v>9</v>
      </c>
      <c r="H1408" s="72" t="s">
        <v>12310</v>
      </c>
      <c r="I1408" s="72" t="s">
        <v>182</v>
      </c>
      <c r="J1408" s="72" t="s">
        <v>183</v>
      </c>
      <c r="K1408" s="72" t="s">
        <v>10598</v>
      </c>
      <c r="L1408" s="72" t="s">
        <v>11490</v>
      </c>
      <c r="M1408" s="72" t="s">
        <v>12813</v>
      </c>
      <c r="N1408" s="72"/>
      <c r="O1408" s="72"/>
      <c r="P1408" s="72" t="s">
        <v>12814</v>
      </c>
      <c r="Q1408" s="72" t="s">
        <v>12815</v>
      </c>
      <c r="R1408" s="72" t="s">
        <v>12816</v>
      </c>
      <c r="S1408" s="72" t="s">
        <v>12817</v>
      </c>
      <c r="T1408" s="72" t="s">
        <v>12818</v>
      </c>
      <c r="U1408" s="72" t="s">
        <v>176</v>
      </c>
      <c r="V1408" s="72" t="s">
        <v>4751</v>
      </c>
      <c r="W1408">
        <v>50</v>
      </c>
      <c r="X1408">
        <v>0</v>
      </c>
      <c r="Y1408">
        <v>50</v>
      </c>
      <c r="Z1408">
        <v>250</v>
      </c>
      <c r="AA1408">
        <v>0</v>
      </c>
      <c r="AB1408">
        <v>50</v>
      </c>
      <c r="AC1408" s="72" t="s">
        <v>194</v>
      </c>
      <c r="AF1408" s="81" t="str">
        <f t="shared" si="84"/>
        <v/>
      </c>
      <c r="AJ1408" s="72" t="s">
        <v>1056</v>
      </c>
      <c r="AK1408" s="72" t="s">
        <v>176</v>
      </c>
      <c r="AL1408" t="str">
        <f t="shared" si="85"/>
        <v>Scoophole</v>
      </c>
      <c r="AQ1408" t="str">
        <f t="shared" si="86"/>
        <v xml:space="preserve"> </v>
      </c>
      <c r="BE1408"/>
      <c r="BI1408" s="81" t="str">
        <f t="shared" si="87"/>
        <v xml:space="preserve"> </v>
      </c>
      <c r="BX1408" t="s">
        <v>12819</v>
      </c>
    </row>
    <row r="1409" spans="1:76" x14ac:dyDescent="0.45">
      <c r="A1409" t="s">
        <v>12820</v>
      </c>
      <c r="B1409" t="s">
        <v>176</v>
      </c>
      <c r="C1409" t="s">
        <v>297</v>
      </c>
      <c r="D1409" t="s">
        <v>12821</v>
      </c>
      <c r="E1409" t="s">
        <v>12822</v>
      </c>
      <c r="F1409" t="s">
        <v>12823</v>
      </c>
      <c r="G1409">
        <v>9</v>
      </c>
      <c r="H1409" s="72" t="s">
        <v>12310</v>
      </c>
      <c r="I1409" s="72" t="s">
        <v>182</v>
      </c>
      <c r="J1409" s="72" t="s">
        <v>183</v>
      </c>
      <c r="K1409" s="72" t="s">
        <v>10598</v>
      </c>
      <c r="L1409" s="72" t="s">
        <v>12824</v>
      </c>
      <c r="M1409" s="72" t="s">
        <v>12824</v>
      </c>
      <c r="N1409" s="72"/>
      <c r="O1409" s="72"/>
      <c r="P1409" s="72" t="s">
        <v>12825</v>
      </c>
      <c r="Q1409" s="72" t="s">
        <v>12826</v>
      </c>
      <c r="R1409" s="72" t="s">
        <v>5757</v>
      </c>
      <c r="S1409" s="72" t="s">
        <v>12827</v>
      </c>
      <c r="T1409" s="72" t="s">
        <v>12828</v>
      </c>
      <c r="U1409" s="72" t="s">
        <v>190</v>
      </c>
      <c r="V1409" s="72" t="s">
        <v>176</v>
      </c>
      <c r="W1409">
        <v>164</v>
      </c>
      <c r="X1409">
        <v>164</v>
      </c>
      <c r="Y1409">
        <v>0</v>
      </c>
      <c r="Z1409">
        <v>820</v>
      </c>
      <c r="AA1409">
        <v>820</v>
      </c>
      <c r="AB1409">
        <v>40</v>
      </c>
      <c r="AC1409" s="72" t="s">
        <v>191</v>
      </c>
      <c r="AD1409" s="72" t="s">
        <v>192</v>
      </c>
      <c r="AE1409" s="72" t="s">
        <v>176</v>
      </c>
      <c r="AF1409" s="81" t="str">
        <f t="shared" si="84"/>
        <v>Afridev Handpump</v>
      </c>
      <c r="AG1409" s="72" t="s">
        <v>193</v>
      </c>
      <c r="AH1409" s="72" t="s">
        <v>191</v>
      </c>
      <c r="AI1409" s="72" t="s">
        <v>16432</v>
      </c>
      <c r="AL1409" t="str">
        <f t="shared" si="85"/>
        <v>Protected</v>
      </c>
      <c r="AM1409">
        <v>2019</v>
      </c>
      <c r="AN1409" s="72" t="s">
        <v>191</v>
      </c>
      <c r="AQ1409" t="str">
        <f t="shared" si="86"/>
        <v xml:space="preserve">Normal </v>
      </c>
      <c r="AR1409" s="72" t="s">
        <v>194</v>
      </c>
      <c r="AU1409" s="72" t="s">
        <v>195</v>
      </c>
      <c r="AV1409" s="72" t="s">
        <v>194</v>
      </c>
      <c r="AY1409" s="72" t="s">
        <v>191</v>
      </c>
      <c r="AZ1409">
        <v>1058</v>
      </c>
      <c r="BA1409" s="72" t="s">
        <v>93</v>
      </c>
      <c r="BB1409" s="72" t="s">
        <v>194</v>
      </c>
      <c r="BD1409" s="72" t="s">
        <v>191</v>
      </c>
      <c r="BE1409" s="73">
        <v>2.72</v>
      </c>
      <c r="BF1409" s="72" t="s">
        <v>194</v>
      </c>
      <c r="BG1409" s="80" t="s">
        <v>196</v>
      </c>
      <c r="BI1409" s="81" t="str">
        <f t="shared" si="87"/>
        <v xml:space="preserve">Turbidity </v>
      </c>
      <c r="BN1409">
        <v>71</v>
      </c>
      <c r="BO1409">
        <v>24</v>
      </c>
      <c r="BP1409" s="72" t="s">
        <v>194</v>
      </c>
      <c r="BR1409" s="72" t="s">
        <v>194</v>
      </c>
      <c r="BT1409">
        <v>20</v>
      </c>
      <c r="BU1409">
        <v>20</v>
      </c>
      <c r="BV1409" s="72" t="s">
        <v>191</v>
      </c>
      <c r="BW1409" s="72" t="s">
        <v>197</v>
      </c>
      <c r="BX1409" t="s">
        <v>12829</v>
      </c>
    </row>
    <row r="1410" spans="1:76" x14ac:dyDescent="0.45">
      <c r="A1410" t="s">
        <v>12830</v>
      </c>
      <c r="B1410" t="s">
        <v>176</v>
      </c>
      <c r="C1410" t="s">
        <v>880</v>
      </c>
      <c r="D1410" t="s">
        <v>12831</v>
      </c>
      <c r="E1410" t="s">
        <v>12832</v>
      </c>
      <c r="F1410" t="s">
        <v>9583</v>
      </c>
      <c r="G1410">
        <v>9</v>
      </c>
      <c r="H1410" s="72" t="s">
        <v>12310</v>
      </c>
      <c r="I1410" s="72" t="s">
        <v>182</v>
      </c>
      <c r="J1410" s="72" t="s">
        <v>183</v>
      </c>
      <c r="K1410" s="72" t="s">
        <v>10598</v>
      </c>
      <c r="L1410" s="72" t="s">
        <v>11490</v>
      </c>
      <c r="M1410" s="72" t="s">
        <v>12813</v>
      </c>
      <c r="N1410" s="72"/>
      <c r="O1410" s="72"/>
      <c r="P1410" s="72" t="s">
        <v>12833</v>
      </c>
      <c r="Q1410" s="72" t="s">
        <v>12834</v>
      </c>
      <c r="R1410" s="72" t="s">
        <v>11016</v>
      </c>
      <c r="S1410" s="72" t="s">
        <v>12835</v>
      </c>
      <c r="T1410" s="72" t="s">
        <v>12836</v>
      </c>
      <c r="U1410" s="72" t="s">
        <v>176</v>
      </c>
      <c r="V1410" s="72" t="s">
        <v>4751</v>
      </c>
      <c r="W1410">
        <v>50</v>
      </c>
      <c r="X1410">
        <v>0</v>
      </c>
      <c r="Y1410">
        <v>50</v>
      </c>
      <c r="Z1410">
        <v>225</v>
      </c>
      <c r="AA1410">
        <v>0</v>
      </c>
      <c r="AB1410">
        <v>225</v>
      </c>
      <c r="AC1410" s="72" t="s">
        <v>194</v>
      </c>
      <c r="AF1410" s="81" t="str">
        <f t="shared" si="84"/>
        <v/>
      </c>
      <c r="AJ1410" s="72" t="s">
        <v>867</v>
      </c>
      <c r="AK1410" s="72" t="s">
        <v>176</v>
      </c>
      <c r="AL1410" t="str">
        <f t="shared" si="85"/>
        <v>Unprotected well</v>
      </c>
      <c r="AQ1410" t="str">
        <f t="shared" si="86"/>
        <v xml:space="preserve"> </v>
      </c>
      <c r="BE1410"/>
      <c r="BI1410" s="81" t="str">
        <f t="shared" si="87"/>
        <v xml:space="preserve"> </v>
      </c>
      <c r="BX1410" t="s">
        <v>12837</v>
      </c>
    </row>
    <row r="1411" spans="1:76" x14ac:dyDescent="0.45">
      <c r="A1411" t="s">
        <v>12838</v>
      </c>
      <c r="B1411" t="s">
        <v>176</v>
      </c>
      <c r="C1411" t="s">
        <v>943</v>
      </c>
      <c r="D1411" t="s">
        <v>12839</v>
      </c>
      <c r="E1411" t="s">
        <v>12840</v>
      </c>
      <c r="F1411" t="s">
        <v>5868</v>
      </c>
      <c r="G1411">
        <v>9</v>
      </c>
      <c r="H1411" s="72" t="s">
        <v>12310</v>
      </c>
      <c r="I1411" s="72" t="s">
        <v>182</v>
      </c>
      <c r="J1411" s="72" t="s">
        <v>183</v>
      </c>
      <c r="K1411" s="72" t="s">
        <v>10598</v>
      </c>
      <c r="L1411" s="72" t="s">
        <v>5784</v>
      </c>
      <c r="M1411" s="72" t="s">
        <v>12841</v>
      </c>
      <c r="N1411" s="72"/>
      <c r="O1411" s="72"/>
      <c r="P1411" s="72" t="s">
        <v>12842</v>
      </c>
      <c r="Q1411" s="72" t="s">
        <v>12843</v>
      </c>
      <c r="R1411" s="72" t="s">
        <v>5439</v>
      </c>
      <c r="S1411" s="72" t="s">
        <v>12844</v>
      </c>
      <c r="T1411" s="72" t="s">
        <v>12845</v>
      </c>
      <c r="U1411" s="72" t="s">
        <v>251</v>
      </c>
      <c r="V1411" s="72" t="s">
        <v>176</v>
      </c>
      <c r="W1411">
        <v>76</v>
      </c>
      <c r="X1411">
        <v>51</v>
      </c>
      <c r="Y1411">
        <v>25</v>
      </c>
      <c r="Z1411">
        <v>130</v>
      </c>
      <c r="AA1411">
        <v>130</v>
      </c>
      <c r="AB1411">
        <v>115</v>
      </c>
      <c r="AC1411" s="72" t="s">
        <v>191</v>
      </c>
      <c r="AD1411" s="72" t="s">
        <v>192</v>
      </c>
      <c r="AE1411" s="72" t="s">
        <v>176</v>
      </c>
      <c r="AF1411" s="81" t="str">
        <f t="shared" ref="AF1411:AF1474" si="88">CONCATENATE(AD1411,AE1411)</f>
        <v>Afridev Handpump</v>
      </c>
      <c r="AG1411" s="72" t="s">
        <v>193</v>
      </c>
      <c r="AH1411" s="72" t="s">
        <v>191</v>
      </c>
      <c r="AI1411" s="72" t="s">
        <v>16432</v>
      </c>
      <c r="AL1411" t="str">
        <f t="shared" ref="AL1411:AL1474" si="89">CONCATENATE(AI1411,AJ1411,AK1411)</f>
        <v>Protected</v>
      </c>
      <c r="AM1411">
        <v>2000</v>
      </c>
      <c r="AN1411" s="72" t="s">
        <v>191</v>
      </c>
      <c r="AQ1411" t="str">
        <f t="shared" ref="AQ1411:AQ1474" si="90">CONCATENATE(BW1411," ",AO1411,AP1411)</f>
        <v xml:space="preserve">Poor </v>
      </c>
      <c r="AR1411" s="72" t="s">
        <v>191</v>
      </c>
      <c r="AS1411">
        <v>2</v>
      </c>
      <c r="AT1411">
        <v>5</v>
      </c>
      <c r="AU1411" s="72" t="s">
        <v>195</v>
      </c>
      <c r="AV1411" s="72" t="s">
        <v>194</v>
      </c>
      <c r="AY1411" s="72" t="s">
        <v>191</v>
      </c>
      <c r="AZ1411">
        <v>70</v>
      </c>
      <c r="BA1411" s="72" t="s">
        <v>93</v>
      </c>
      <c r="BB1411" s="72" t="s">
        <v>194</v>
      </c>
      <c r="BD1411" s="72" t="s">
        <v>191</v>
      </c>
      <c r="BE1411" s="73">
        <v>0.34</v>
      </c>
      <c r="BF1411" s="72" t="s">
        <v>191</v>
      </c>
      <c r="BG1411" s="72" t="s">
        <v>196</v>
      </c>
      <c r="BH1411" s="72" t="s">
        <v>176</v>
      </c>
      <c r="BI1411" s="81" t="str">
        <f t="shared" ref="BI1411:BI1474" si="91">CONCATENATE(BG1411," ",BH1411)</f>
        <v xml:space="preserve">Turbidity </v>
      </c>
      <c r="BJ1411" s="72" t="s">
        <v>191</v>
      </c>
      <c r="BN1411">
        <v>65</v>
      </c>
      <c r="BO1411">
        <v>2</v>
      </c>
      <c r="BP1411" s="72" t="s">
        <v>194</v>
      </c>
      <c r="BR1411" s="72" t="s">
        <v>194</v>
      </c>
      <c r="BT1411">
        <v>20</v>
      </c>
      <c r="BU1411">
        <v>5</v>
      </c>
      <c r="BV1411" s="72" t="s">
        <v>191</v>
      </c>
      <c r="BW1411" s="72" t="s">
        <v>227</v>
      </c>
      <c r="BX1411" t="s">
        <v>12846</v>
      </c>
    </row>
    <row r="1412" spans="1:76" x14ac:dyDescent="0.45">
      <c r="A1412" t="s">
        <v>12847</v>
      </c>
      <c r="B1412" t="s">
        <v>176</v>
      </c>
      <c r="C1412" t="s">
        <v>663</v>
      </c>
      <c r="D1412" t="s">
        <v>12848</v>
      </c>
      <c r="E1412" t="s">
        <v>12849</v>
      </c>
      <c r="F1412" t="s">
        <v>12850</v>
      </c>
      <c r="G1412">
        <v>9</v>
      </c>
      <c r="H1412" s="72" t="s">
        <v>12310</v>
      </c>
      <c r="I1412" s="72" t="s">
        <v>182</v>
      </c>
      <c r="J1412" s="72" t="s">
        <v>183</v>
      </c>
      <c r="K1412" s="72" t="s">
        <v>10598</v>
      </c>
      <c r="L1412" s="72" t="s">
        <v>5784</v>
      </c>
      <c r="M1412" s="72" t="s">
        <v>12841</v>
      </c>
      <c r="N1412" s="72"/>
      <c r="O1412" s="72"/>
      <c r="P1412" s="72" t="s">
        <v>12851</v>
      </c>
      <c r="Q1412" s="72" t="s">
        <v>12852</v>
      </c>
      <c r="R1412" s="72" t="s">
        <v>5525</v>
      </c>
      <c r="S1412" s="72" t="s">
        <v>12853</v>
      </c>
      <c r="T1412" s="72" t="s">
        <v>12854</v>
      </c>
      <c r="U1412" s="72" t="s">
        <v>478</v>
      </c>
      <c r="V1412" s="72" t="s">
        <v>176</v>
      </c>
      <c r="W1412">
        <v>176</v>
      </c>
      <c r="X1412">
        <v>119</v>
      </c>
      <c r="Y1412">
        <v>57</v>
      </c>
      <c r="Z1412">
        <v>285</v>
      </c>
      <c r="AA1412">
        <v>285</v>
      </c>
      <c r="AB1412">
        <v>0</v>
      </c>
      <c r="AC1412" s="72" t="s">
        <v>191</v>
      </c>
      <c r="AD1412" s="72" t="s">
        <v>192</v>
      </c>
      <c r="AE1412" s="72" t="s">
        <v>176</v>
      </c>
      <c r="AF1412" s="81" t="str">
        <f t="shared" si="88"/>
        <v>Afridev Handpump</v>
      </c>
      <c r="AG1412" s="72" t="s">
        <v>193</v>
      </c>
      <c r="AH1412" s="72" t="s">
        <v>191</v>
      </c>
      <c r="AI1412" s="72" t="s">
        <v>16432</v>
      </c>
      <c r="AL1412" t="str">
        <f t="shared" si="89"/>
        <v>Protected</v>
      </c>
      <c r="AM1412">
        <v>2018</v>
      </c>
      <c r="AN1412" s="72" t="s">
        <v>191</v>
      </c>
      <c r="AQ1412" t="str">
        <f t="shared" si="90"/>
        <v xml:space="preserve">Normal </v>
      </c>
      <c r="AR1412" s="72" t="s">
        <v>194</v>
      </c>
      <c r="AU1412" s="72" t="s">
        <v>195</v>
      </c>
      <c r="AV1412" s="72" t="s">
        <v>194</v>
      </c>
      <c r="AY1412" s="72" t="s">
        <v>191</v>
      </c>
      <c r="AZ1412">
        <v>382</v>
      </c>
      <c r="BA1412" s="72" t="s">
        <v>93</v>
      </c>
      <c r="BB1412" s="72" t="s">
        <v>194</v>
      </c>
      <c r="BD1412" s="72" t="s">
        <v>191</v>
      </c>
      <c r="BE1412" s="73">
        <v>0.09</v>
      </c>
      <c r="BF1412" s="72" t="s">
        <v>191</v>
      </c>
      <c r="BG1412" s="72" t="s">
        <v>196</v>
      </c>
      <c r="BH1412" s="72" t="s">
        <v>176</v>
      </c>
      <c r="BI1412" s="81" t="str">
        <f t="shared" si="91"/>
        <v xml:space="preserve">Turbidity </v>
      </c>
      <c r="BJ1412" s="72" t="s">
        <v>191</v>
      </c>
      <c r="BN1412">
        <v>56</v>
      </c>
      <c r="BO1412">
        <v>24</v>
      </c>
      <c r="BP1412" s="72" t="s">
        <v>194</v>
      </c>
      <c r="BR1412" s="72" t="s">
        <v>194</v>
      </c>
      <c r="BT1412">
        <v>20</v>
      </c>
      <c r="BU1412">
        <v>5</v>
      </c>
      <c r="BV1412" s="72" t="s">
        <v>191</v>
      </c>
      <c r="BW1412" s="72" t="s">
        <v>197</v>
      </c>
      <c r="BX1412" t="s">
        <v>12855</v>
      </c>
    </row>
    <row r="1413" spans="1:76" x14ac:dyDescent="0.45">
      <c r="A1413" t="s">
        <v>12856</v>
      </c>
      <c r="B1413" t="s">
        <v>176</v>
      </c>
      <c r="C1413" t="s">
        <v>297</v>
      </c>
      <c r="D1413" t="s">
        <v>12857</v>
      </c>
      <c r="E1413" t="s">
        <v>12858</v>
      </c>
      <c r="F1413" t="s">
        <v>3376</v>
      </c>
      <c r="G1413">
        <v>9</v>
      </c>
      <c r="H1413" s="72" t="s">
        <v>12310</v>
      </c>
      <c r="I1413" s="72" t="s">
        <v>182</v>
      </c>
      <c r="J1413" s="72" t="s">
        <v>183</v>
      </c>
      <c r="K1413" s="72" t="s">
        <v>10598</v>
      </c>
      <c r="L1413" s="72" t="s">
        <v>11490</v>
      </c>
      <c r="M1413" s="72" t="s">
        <v>12859</v>
      </c>
      <c r="N1413" s="72"/>
      <c r="O1413" s="72"/>
      <c r="P1413" s="72" t="s">
        <v>12860</v>
      </c>
      <c r="Q1413" s="72" t="s">
        <v>12861</v>
      </c>
      <c r="R1413" s="72" t="s">
        <v>12816</v>
      </c>
      <c r="S1413" s="72" t="s">
        <v>12862</v>
      </c>
      <c r="T1413" s="72" t="s">
        <v>12863</v>
      </c>
      <c r="U1413" s="72" t="s">
        <v>226</v>
      </c>
      <c r="V1413" s="72" t="s">
        <v>176</v>
      </c>
      <c r="W1413">
        <v>84</v>
      </c>
      <c r="X1413">
        <v>84</v>
      </c>
      <c r="Y1413">
        <v>0</v>
      </c>
      <c r="Z1413">
        <v>420</v>
      </c>
      <c r="AA1413">
        <v>420</v>
      </c>
      <c r="AB1413">
        <v>0</v>
      </c>
      <c r="AC1413" s="72" t="s">
        <v>191</v>
      </c>
      <c r="AD1413" s="72" t="s">
        <v>192</v>
      </c>
      <c r="AE1413" s="72" t="s">
        <v>176</v>
      </c>
      <c r="AF1413" s="81" t="str">
        <f t="shared" si="88"/>
        <v>Afridev Handpump</v>
      </c>
      <c r="AG1413" s="72" t="s">
        <v>193</v>
      </c>
      <c r="AH1413" s="72" t="s">
        <v>191</v>
      </c>
      <c r="AI1413" s="72" t="s">
        <v>16432</v>
      </c>
      <c r="AL1413" t="str">
        <f t="shared" si="89"/>
        <v>Protected</v>
      </c>
      <c r="AM1413">
        <v>2015</v>
      </c>
      <c r="AN1413" s="72" t="s">
        <v>191</v>
      </c>
      <c r="AQ1413" t="str">
        <f t="shared" si="90"/>
        <v xml:space="preserve">Poor </v>
      </c>
      <c r="AR1413" s="72" t="s">
        <v>194</v>
      </c>
      <c r="AU1413" s="72" t="s">
        <v>195</v>
      </c>
      <c r="AV1413" s="72" t="s">
        <v>194</v>
      </c>
      <c r="AY1413" s="72" t="s">
        <v>191</v>
      </c>
      <c r="AZ1413">
        <v>1161</v>
      </c>
      <c r="BA1413" s="72" t="s">
        <v>93</v>
      </c>
      <c r="BB1413" s="72" t="s">
        <v>194</v>
      </c>
      <c r="BD1413" s="72" t="s">
        <v>191</v>
      </c>
      <c r="BE1413" s="73">
        <v>0.34</v>
      </c>
      <c r="BF1413" s="72" t="s">
        <v>194</v>
      </c>
      <c r="BG1413" s="80" t="s">
        <v>196</v>
      </c>
      <c r="BI1413" s="81" t="str">
        <f t="shared" si="91"/>
        <v xml:space="preserve">Turbidity </v>
      </c>
      <c r="BN1413">
        <v>55</v>
      </c>
      <c r="BO1413">
        <v>24</v>
      </c>
      <c r="BP1413" s="72" t="s">
        <v>194</v>
      </c>
      <c r="BR1413" s="72" t="s">
        <v>194</v>
      </c>
      <c r="BT1413">
        <v>20</v>
      </c>
      <c r="BU1413">
        <v>4</v>
      </c>
      <c r="BV1413" s="72" t="s">
        <v>191</v>
      </c>
      <c r="BW1413" s="72" t="s">
        <v>227</v>
      </c>
      <c r="BX1413" t="s">
        <v>12864</v>
      </c>
    </row>
    <row r="1414" spans="1:76" x14ac:dyDescent="0.45">
      <c r="A1414" t="s">
        <v>12865</v>
      </c>
      <c r="B1414" t="s">
        <v>176</v>
      </c>
      <c r="C1414" t="s">
        <v>339</v>
      </c>
      <c r="D1414" t="s">
        <v>12866</v>
      </c>
      <c r="E1414" t="s">
        <v>12867</v>
      </c>
      <c r="F1414" t="s">
        <v>12868</v>
      </c>
      <c r="G1414">
        <v>9</v>
      </c>
      <c r="H1414" s="72" t="s">
        <v>12310</v>
      </c>
      <c r="I1414" s="72" t="s">
        <v>182</v>
      </c>
      <c r="J1414" s="72" t="s">
        <v>183</v>
      </c>
      <c r="K1414" s="72" t="s">
        <v>10598</v>
      </c>
      <c r="L1414" s="72" t="s">
        <v>12053</v>
      </c>
      <c r="M1414" s="72" t="s">
        <v>12869</v>
      </c>
      <c r="N1414" s="72"/>
      <c r="O1414" s="72"/>
      <c r="P1414" s="72" t="s">
        <v>12870</v>
      </c>
      <c r="Q1414" s="72" t="s">
        <v>12871</v>
      </c>
      <c r="R1414" s="72" t="s">
        <v>11783</v>
      </c>
      <c r="S1414" s="72" t="s">
        <v>12872</v>
      </c>
      <c r="T1414" s="72" t="s">
        <v>12053</v>
      </c>
      <c r="U1414" s="72" t="s">
        <v>251</v>
      </c>
      <c r="V1414" s="72" t="s">
        <v>176</v>
      </c>
      <c r="W1414">
        <v>200</v>
      </c>
      <c r="X1414">
        <v>200</v>
      </c>
      <c r="Y1414">
        <v>0</v>
      </c>
      <c r="Z1414">
        <v>1000</v>
      </c>
      <c r="AA1414">
        <v>1000</v>
      </c>
      <c r="AB1414">
        <v>0</v>
      </c>
      <c r="AC1414" s="72" t="s">
        <v>191</v>
      </c>
      <c r="AD1414" s="72" t="s">
        <v>192</v>
      </c>
      <c r="AE1414" s="72" t="s">
        <v>176</v>
      </c>
      <c r="AF1414" s="81" t="str">
        <f t="shared" si="88"/>
        <v>Afridev Handpump</v>
      </c>
      <c r="AG1414" s="72" t="s">
        <v>193</v>
      </c>
      <c r="AH1414" s="72" t="s">
        <v>191</v>
      </c>
      <c r="AI1414" s="72" t="s">
        <v>16432</v>
      </c>
      <c r="AL1414" t="str">
        <f t="shared" si="89"/>
        <v>Protected</v>
      </c>
      <c r="AM1414">
        <v>2000</v>
      </c>
      <c r="AN1414" s="72" t="s">
        <v>191</v>
      </c>
      <c r="AQ1414" t="str">
        <f t="shared" si="90"/>
        <v xml:space="preserve">Normal </v>
      </c>
      <c r="AR1414" s="72" t="s">
        <v>194</v>
      </c>
      <c r="AU1414" s="72" t="s">
        <v>195</v>
      </c>
      <c r="AV1414" s="72" t="s">
        <v>194</v>
      </c>
      <c r="AY1414" s="72" t="s">
        <v>191</v>
      </c>
      <c r="AZ1414">
        <v>1500</v>
      </c>
      <c r="BA1414" s="72" t="s">
        <v>93</v>
      </c>
      <c r="BB1414" s="72" t="s">
        <v>194</v>
      </c>
      <c r="BD1414" s="72" t="s">
        <v>191</v>
      </c>
      <c r="BE1414" s="73">
        <v>0.19</v>
      </c>
      <c r="BF1414" s="72" t="s">
        <v>191</v>
      </c>
      <c r="BG1414" s="72" t="s">
        <v>196</v>
      </c>
      <c r="BH1414" s="72" t="s">
        <v>176</v>
      </c>
      <c r="BI1414" s="81" t="str">
        <f t="shared" si="91"/>
        <v xml:space="preserve">Turbidity </v>
      </c>
      <c r="BJ1414" s="72" t="s">
        <v>191</v>
      </c>
      <c r="BN1414">
        <v>55</v>
      </c>
      <c r="BO1414">
        <v>24</v>
      </c>
      <c r="BP1414" s="72" t="s">
        <v>194</v>
      </c>
      <c r="BR1414" s="72" t="s">
        <v>194</v>
      </c>
      <c r="BT1414">
        <v>20</v>
      </c>
      <c r="BU1414">
        <v>6</v>
      </c>
      <c r="BV1414" s="72" t="s">
        <v>191</v>
      </c>
      <c r="BW1414" s="72" t="s">
        <v>197</v>
      </c>
      <c r="BX1414" t="s">
        <v>12873</v>
      </c>
    </row>
    <row r="1415" spans="1:76" x14ac:dyDescent="0.45">
      <c r="A1415" t="s">
        <v>12874</v>
      </c>
      <c r="B1415" t="s">
        <v>176</v>
      </c>
      <c r="C1415" t="s">
        <v>943</v>
      </c>
      <c r="D1415" t="s">
        <v>12875</v>
      </c>
      <c r="E1415" t="s">
        <v>12876</v>
      </c>
      <c r="F1415" t="s">
        <v>3680</v>
      </c>
      <c r="G1415">
        <v>9</v>
      </c>
      <c r="H1415" s="72" t="s">
        <v>12310</v>
      </c>
      <c r="I1415" s="72" t="s">
        <v>182</v>
      </c>
      <c r="J1415" s="72" t="s">
        <v>183</v>
      </c>
      <c r="K1415" s="72" t="s">
        <v>10598</v>
      </c>
      <c r="L1415" s="72" t="s">
        <v>5784</v>
      </c>
      <c r="M1415" s="72" t="s">
        <v>12782</v>
      </c>
      <c r="N1415" s="72"/>
      <c r="O1415" s="72"/>
      <c r="P1415" s="72" t="s">
        <v>12877</v>
      </c>
      <c r="Q1415" s="72" t="s">
        <v>12878</v>
      </c>
      <c r="R1415" s="72" t="s">
        <v>10603</v>
      </c>
      <c r="S1415" s="72" t="s">
        <v>12879</v>
      </c>
      <c r="T1415" s="72" t="s">
        <v>12782</v>
      </c>
      <c r="U1415" s="72" t="s">
        <v>190</v>
      </c>
      <c r="V1415" s="72" t="s">
        <v>176</v>
      </c>
      <c r="W1415">
        <v>140</v>
      </c>
      <c r="X1415">
        <v>93</v>
      </c>
      <c r="Y1415">
        <v>46</v>
      </c>
      <c r="Z1415">
        <v>230</v>
      </c>
      <c r="AA1415">
        <v>0</v>
      </c>
      <c r="AB1415">
        <v>230</v>
      </c>
      <c r="AC1415" s="72" t="s">
        <v>194</v>
      </c>
      <c r="AF1415" s="81" t="str">
        <f t="shared" si="88"/>
        <v/>
      </c>
      <c r="AJ1415" s="72" t="s">
        <v>176</v>
      </c>
      <c r="AK1415" s="72" t="s">
        <v>806</v>
      </c>
      <c r="AL1415" t="str">
        <f t="shared" si="89"/>
        <v>Un protected dug well</v>
      </c>
      <c r="AQ1415" t="str">
        <f t="shared" si="90"/>
        <v xml:space="preserve"> </v>
      </c>
      <c r="BE1415"/>
      <c r="BI1415" s="81" t="str">
        <f t="shared" si="91"/>
        <v xml:space="preserve"> </v>
      </c>
      <c r="BX1415" t="s">
        <v>12880</v>
      </c>
    </row>
    <row r="1416" spans="1:76" x14ac:dyDescent="0.45">
      <c r="A1416" t="s">
        <v>12881</v>
      </c>
      <c r="B1416" t="s">
        <v>176</v>
      </c>
      <c r="C1416" t="s">
        <v>663</v>
      </c>
      <c r="D1416" t="s">
        <v>12882</v>
      </c>
      <c r="E1416" t="s">
        <v>12883</v>
      </c>
      <c r="F1416" t="s">
        <v>9757</v>
      </c>
      <c r="G1416">
        <v>9</v>
      </c>
      <c r="H1416" s="72" t="s">
        <v>12310</v>
      </c>
      <c r="I1416" s="72" t="s">
        <v>182</v>
      </c>
      <c r="J1416" s="72" t="s">
        <v>183</v>
      </c>
      <c r="K1416" s="72" t="s">
        <v>10598</v>
      </c>
      <c r="L1416" s="72" t="s">
        <v>5784</v>
      </c>
      <c r="M1416" s="72" t="s">
        <v>12841</v>
      </c>
      <c r="N1416" s="72"/>
      <c r="O1416" s="72"/>
      <c r="P1416" s="72" t="s">
        <v>12884</v>
      </c>
      <c r="Q1416" s="72" t="s">
        <v>12885</v>
      </c>
      <c r="R1416" s="72" t="s">
        <v>898</v>
      </c>
      <c r="S1416" s="72" t="s">
        <v>12886</v>
      </c>
      <c r="T1416" s="72" t="s">
        <v>12887</v>
      </c>
      <c r="U1416" s="72" t="s">
        <v>922</v>
      </c>
      <c r="V1416" s="72" t="s">
        <v>176</v>
      </c>
      <c r="W1416">
        <v>176</v>
      </c>
      <c r="X1416">
        <v>119</v>
      </c>
      <c r="Y1416">
        <v>57</v>
      </c>
      <c r="Z1416">
        <v>285</v>
      </c>
      <c r="AA1416">
        <v>0</v>
      </c>
      <c r="AB1416">
        <v>285</v>
      </c>
      <c r="AC1416" s="72" t="s">
        <v>194</v>
      </c>
      <c r="AF1416" s="81" t="str">
        <f t="shared" si="88"/>
        <v/>
      </c>
      <c r="AJ1416" s="72" t="s">
        <v>867</v>
      </c>
      <c r="AK1416" s="72" t="s">
        <v>176</v>
      </c>
      <c r="AL1416" t="str">
        <f t="shared" si="89"/>
        <v>Unprotected well</v>
      </c>
      <c r="AQ1416" t="str">
        <f t="shared" si="90"/>
        <v xml:space="preserve"> </v>
      </c>
      <c r="BE1416"/>
      <c r="BI1416" s="81" t="str">
        <f t="shared" si="91"/>
        <v xml:space="preserve"> </v>
      </c>
      <c r="BX1416" t="s">
        <v>12888</v>
      </c>
    </row>
    <row r="1417" spans="1:76" x14ac:dyDescent="0.45">
      <c r="A1417" t="s">
        <v>12889</v>
      </c>
      <c r="B1417" t="s">
        <v>176</v>
      </c>
      <c r="C1417" t="s">
        <v>200</v>
      </c>
      <c r="D1417" t="s">
        <v>12890</v>
      </c>
      <c r="E1417" t="s">
        <v>12891</v>
      </c>
      <c r="F1417" t="s">
        <v>3925</v>
      </c>
      <c r="G1417">
        <v>9</v>
      </c>
      <c r="H1417" s="72" t="s">
        <v>12310</v>
      </c>
      <c r="I1417" s="72" t="s">
        <v>182</v>
      </c>
      <c r="J1417" s="72" t="s">
        <v>183</v>
      </c>
      <c r="K1417" s="72" t="s">
        <v>10598</v>
      </c>
      <c r="L1417" s="72" t="s">
        <v>11490</v>
      </c>
      <c r="M1417" s="72" t="s">
        <v>12892</v>
      </c>
      <c r="N1417" s="72"/>
      <c r="O1417" s="72"/>
      <c r="P1417" s="72" t="s">
        <v>12893</v>
      </c>
      <c r="Q1417" s="72" t="s">
        <v>12894</v>
      </c>
      <c r="R1417" s="72" t="s">
        <v>12895</v>
      </c>
      <c r="S1417" s="72" t="s">
        <v>12896</v>
      </c>
      <c r="T1417" s="72" t="s">
        <v>12897</v>
      </c>
      <c r="U1417" s="72" t="s">
        <v>226</v>
      </c>
      <c r="V1417" s="72" t="s">
        <v>176</v>
      </c>
      <c r="W1417">
        <v>60</v>
      </c>
      <c r="X1417">
        <v>60</v>
      </c>
      <c r="Y1417">
        <v>0</v>
      </c>
      <c r="Z1417">
        <v>450</v>
      </c>
      <c r="AA1417">
        <v>450</v>
      </c>
      <c r="AB1417">
        <v>0</v>
      </c>
      <c r="AC1417" s="72" t="s">
        <v>191</v>
      </c>
      <c r="AD1417" s="72" t="s">
        <v>192</v>
      </c>
      <c r="AE1417" s="72" t="s">
        <v>176</v>
      </c>
      <c r="AF1417" s="81" t="str">
        <f t="shared" si="88"/>
        <v>Afridev Handpump</v>
      </c>
      <c r="AG1417" s="72" t="s">
        <v>193</v>
      </c>
      <c r="AH1417" s="72" t="s">
        <v>191</v>
      </c>
      <c r="AI1417" s="72" t="s">
        <v>16432</v>
      </c>
      <c r="AL1417" t="str">
        <f t="shared" si="89"/>
        <v>Protected</v>
      </c>
      <c r="AM1417">
        <v>2005</v>
      </c>
      <c r="AN1417" s="72" t="s">
        <v>191</v>
      </c>
      <c r="AQ1417" t="str">
        <f t="shared" si="90"/>
        <v xml:space="preserve">Normal </v>
      </c>
      <c r="AR1417" s="72" t="s">
        <v>191</v>
      </c>
      <c r="AS1417">
        <v>5</v>
      </c>
      <c r="AT1417">
        <v>14</v>
      </c>
      <c r="AU1417" s="72" t="s">
        <v>195</v>
      </c>
      <c r="AV1417" s="72" t="s">
        <v>194</v>
      </c>
      <c r="AY1417" s="72" t="s">
        <v>191</v>
      </c>
      <c r="AZ1417">
        <v>278</v>
      </c>
      <c r="BA1417" s="72" t="s">
        <v>93</v>
      </c>
      <c r="BB1417" s="72" t="s">
        <v>194</v>
      </c>
      <c r="BD1417" s="72" t="s">
        <v>191</v>
      </c>
      <c r="BE1417" s="73">
        <v>1.06</v>
      </c>
      <c r="BF1417" s="72" t="s">
        <v>194</v>
      </c>
      <c r="BG1417" s="80" t="s">
        <v>196</v>
      </c>
      <c r="BI1417" s="81" t="str">
        <f t="shared" si="91"/>
        <v xml:space="preserve">Turbidity </v>
      </c>
      <c r="BN1417">
        <v>55</v>
      </c>
      <c r="BO1417">
        <v>24</v>
      </c>
      <c r="BP1417" s="72" t="s">
        <v>194</v>
      </c>
      <c r="BR1417" s="72" t="s">
        <v>194</v>
      </c>
      <c r="BT1417">
        <v>20</v>
      </c>
      <c r="BU1417">
        <v>3</v>
      </c>
      <c r="BV1417" s="72" t="s">
        <v>191</v>
      </c>
      <c r="BW1417" s="72" t="s">
        <v>197</v>
      </c>
      <c r="BX1417" t="s">
        <v>12898</v>
      </c>
    </row>
    <row r="1418" spans="1:76" x14ac:dyDescent="0.45">
      <c r="A1418" t="s">
        <v>12899</v>
      </c>
      <c r="B1418" t="s">
        <v>176</v>
      </c>
      <c r="C1418" t="s">
        <v>297</v>
      </c>
      <c r="D1418" t="s">
        <v>12900</v>
      </c>
      <c r="E1418" t="s">
        <v>12901</v>
      </c>
      <c r="F1418" t="s">
        <v>12902</v>
      </c>
      <c r="G1418">
        <v>9</v>
      </c>
      <c r="H1418" s="72" t="s">
        <v>12310</v>
      </c>
      <c r="I1418" s="72" t="s">
        <v>182</v>
      </c>
      <c r="J1418" s="72" t="s">
        <v>183</v>
      </c>
      <c r="K1418" s="72" t="s">
        <v>10598</v>
      </c>
      <c r="L1418" s="72" t="s">
        <v>11490</v>
      </c>
      <c r="M1418" s="72" t="s">
        <v>12859</v>
      </c>
      <c r="N1418" s="72"/>
      <c r="O1418" s="72"/>
      <c r="P1418" s="72" t="s">
        <v>12903</v>
      </c>
      <c r="Q1418" s="72" t="s">
        <v>12904</v>
      </c>
      <c r="R1418" s="72" t="s">
        <v>12905</v>
      </c>
      <c r="S1418" s="72" t="s">
        <v>12906</v>
      </c>
      <c r="T1418" s="72" t="s">
        <v>12907</v>
      </c>
      <c r="U1418" s="72" t="s">
        <v>478</v>
      </c>
      <c r="V1418" s="72" t="s">
        <v>176</v>
      </c>
      <c r="W1418">
        <v>24</v>
      </c>
      <c r="X1418">
        <v>24</v>
      </c>
      <c r="Y1418">
        <v>24</v>
      </c>
      <c r="Z1418">
        <v>120</v>
      </c>
      <c r="AA1418">
        <v>0</v>
      </c>
      <c r="AB1418">
        <v>120</v>
      </c>
      <c r="AC1418" s="72" t="s">
        <v>194</v>
      </c>
      <c r="AF1418" s="81" t="str">
        <f t="shared" si="88"/>
        <v/>
      </c>
      <c r="AJ1418" s="72" t="s">
        <v>867</v>
      </c>
      <c r="AK1418" s="72" t="s">
        <v>176</v>
      </c>
      <c r="AL1418" t="str">
        <f t="shared" si="89"/>
        <v>Unprotected well</v>
      </c>
      <c r="AQ1418" t="str">
        <f t="shared" si="90"/>
        <v xml:space="preserve"> </v>
      </c>
      <c r="BE1418"/>
      <c r="BI1418" s="81" t="str">
        <f t="shared" si="91"/>
        <v xml:space="preserve"> </v>
      </c>
      <c r="BX1418" t="s">
        <v>12908</v>
      </c>
    </row>
    <row r="1419" spans="1:76" x14ac:dyDescent="0.45">
      <c r="A1419" t="s">
        <v>12909</v>
      </c>
      <c r="B1419" t="s">
        <v>176</v>
      </c>
      <c r="C1419" t="s">
        <v>297</v>
      </c>
      <c r="D1419" t="s">
        <v>12910</v>
      </c>
      <c r="E1419" t="s">
        <v>12911</v>
      </c>
      <c r="F1419" t="s">
        <v>5370</v>
      </c>
      <c r="G1419">
        <v>9</v>
      </c>
      <c r="H1419" s="72" t="s">
        <v>12310</v>
      </c>
      <c r="I1419" s="72" t="s">
        <v>182</v>
      </c>
      <c r="J1419" s="72" t="s">
        <v>183</v>
      </c>
      <c r="K1419" s="72" t="s">
        <v>10598</v>
      </c>
      <c r="L1419" s="72" t="s">
        <v>11490</v>
      </c>
      <c r="M1419" s="72" t="s">
        <v>12859</v>
      </c>
      <c r="N1419" s="72"/>
      <c r="O1419" s="72"/>
      <c r="P1419" s="72" t="s">
        <v>12912</v>
      </c>
      <c r="Q1419" s="72" t="s">
        <v>12913</v>
      </c>
      <c r="R1419" s="72" t="s">
        <v>11623</v>
      </c>
      <c r="S1419" s="72" t="s">
        <v>12914</v>
      </c>
      <c r="T1419" s="72" t="s">
        <v>12915</v>
      </c>
      <c r="U1419" s="72" t="s">
        <v>478</v>
      </c>
      <c r="V1419" s="72" t="s">
        <v>176</v>
      </c>
      <c r="W1419">
        <v>30</v>
      </c>
      <c r="X1419">
        <v>30</v>
      </c>
      <c r="Y1419">
        <v>30</v>
      </c>
      <c r="Z1419">
        <v>150</v>
      </c>
      <c r="AA1419">
        <v>0</v>
      </c>
      <c r="AB1419">
        <v>150</v>
      </c>
      <c r="AC1419" s="72" t="s">
        <v>194</v>
      </c>
      <c r="AF1419" s="81" t="str">
        <f t="shared" si="88"/>
        <v/>
      </c>
      <c r="AJ1419" s="72" t="s">
        <v>867</v>
      </c>
      <c r="AK1419" s="72" t="s">
        <v>176</v>
      </c>
      <c r="AL1419" t="str">
        <f t="shared" si="89"/>
        <v>Unprotected well</v>
      </c>
      <c r="AQ1419" t="str">
        <f t="shared" si="90"/>
        <v xml:space="preserve"> </v>
      </c>
      <c r="BE1419"/>
      <c r="BI1419" s="81" t="str">
        <f t="shared" si="91"/>
        <v xml:space="preserve"> </v>
      </c>
      <c r="BX1419" t="s">
        <v>12916</v>
      </c>
    </row>
    <row r="1420" spans="1:76" x14ac:dyDescent="0.45">
      <c r="A1420" t="s">
        <v>12917</v>
      </c>
      <c r="B1420" t="s">
        <v>176</v>
      </c>
      <c r="C1420" t="s">
        <v>339</v>
      </c>
      <c r="D1420" t="s">
        <v>12918</v>
      </c>
      <c r="E1420" t="s">
        <v>12919</v>
      </c>
      <c r="F1420" t="s">
        <v>5270</v>
      </c>
      <c r="G1420">
        <v>9</v>
      </c>
      <c r="H1420" s="72" t="s">
        <v>12310</v>
      </c>
      <c r="I1420" s="72" t="s">
        <v>182</v>
      </c>
      <c r="J1420" s="72" t="s">
        <v>183</v>
      </c>
      <c r="K1420" s="72" t="s">
        <v>10598</v>
      </c>
      <c r="L1420" s="72" t="s">
        <v>4900</v>
      </c>
      <c r="M1420" s="72" t="s">
        <v>4900</v>
      </c>
      <c r="N1420" s="72"/>
      <c r="O1420" s="72"/>
      <c r="P1420" s="72" t="s">
        <v>12920</v>
      </c>
      <c r="Q1420" s="72" t="s">
        <v>12921</v>
      </c>
      <c r="R1420" s="72" t="s">
        <v>11505</v>
      </c>
      <c r="S1420" s="72" t="s">
        <v>12922</v>
      </c>
      <c r="T1420" s="72" t="s">
        <v>12053</v>
      </c>
      <c r="U1420" s="72" t="s">
        <v>251</v>
      </c>
      <c r="V1420" s="72" t="s">
        <v>176</v>
      </c>
      <c r="W1420">
        <v>25</v>
      </c>
      <c r="X1420">
        <v>25</v>
      </c>
      <c r="Y1420">
        <v>0</v>
      </c>
      <c r="Z1420">
        <v>125</v>
      </c>
      <c r="AA1420">
        <v>125</v>
      </c>
      <c r="AB1420">
        <v>0</v>
      </c>
      <c r="AC1420" s="72" t="s">
        <v>191</v>
      </c>
      <c r="AD1420" s="72" t="s">
        <v>192</v>
      </c>
      <c r="AE1420" s="72" t="s">
        <v>176</v>
      </c>
      <c r="AF1420" s="81" t="str">
        <f t="shared" si="88"/>
        <v>Afridev Handpump</v>
      </c>
      <c r="AG1420" s="72" t="s">
        <v>193</v>
      </c>
      <c r="AH1420" s="72" t="s">
        <v>191</v>
      </c>
      <c r="AI1420" s="72" t="s">
        <v>16432</v>
      </c>
      <c r="AL1420" t="str">
        <f t="shared" si="89"/>
        <v>Protected</v>
      </c>
      <c r="AM1420">
        <v>2000</v>
      </c>
      <c r="AN1420" s="72" t="s">
        <v>191</v>
      </c>
      <c r="AQ1420" t="str">
        <f t="shared" si="90"/>
        <v xml:space="preserve">Normal </v>
      </c>
      <c r="AR1420" s="72" t="s">
        <v>191</v>
      </c>
      <c r="AS1420">
        <v>3</v>
      </c>
      <c r="AT1420">
        <v>8</v>
      </c>
      <c r="AU1420" s="72" t="s">
        <v>195</v>
      </c>
      <c r="AV1420" s="72" t="s">
        <v>194</v>
      </c>
      <c r="AY1420" s="72" t="s">
        <v>191</v>
      </c>
      <c r="AZ1420">
        <v>2001</v>
      </c>
      <c r="BA1420" s="72" t="s">
        <v>93</v>
      </c>
      <c r="BB1420" s="72" t="s">
        <v>194</v>
      </c>
      <c r="BD1420" s="72" t="s">
        <v>191</v>
      </c>
      <c r="BE1420" s="73">
        <v>0.43</v>
      </c>
      <c r="BF1420" s="72" t="s">
        <v>191</v>
      </c>
      <c r="BG1420" s="72" t="s">
        <v>196</v>
      </c>
      <c r="BH1420" s="72" t="s">
        <v>176</v>
      </c>
      <c r="BI1420" s="81" t="str">
        <f t="shared" si="91"/>
        <v xml:space="preserve">Turbidity </v>
      </c>
      <c r="BJ1420" s="72" t="s">
        <v>191</v>
      </c>
      <c r="BN1420">
        <v>80</v>
      </c>
      <c r="BO1420">
        <v>24</v>
      </c>
      <c r="BP1420" s="72" t="s">
        <v>194</v>
      </c>
      <c r="BR1420" s="72" t="s">
        <v>194</v>
      </c>
      <c r="BT1420">
        <v>20</v>
      </c>
      <c r="BU1420">
        <v>5</v>
      </c>
      <c r="BV1420" s="72" t="s">
        <v>191</v>
      </c>
      <c r="BW1420" s="72" t="s">
        <v>197</v>
      </c>
      <c r="BX1420" t="s">
        <v>12923</v>
      </c>
    </row>
    <row r="1421" spans="1:76" x14ac:dyDescent="0.45">
      <c r="A1421" t="s">
        <v>12924</v>
      </c>
      <c r="B1421" t="s">
        <v>176</v>
      </c>
      <c r="C1421" t="s">
        <v>297</v>
      </c>
      <c r="D1421" t="s">
        <v>12925</v>
      </c>
      <c r="E1421" t="s">
        <v>12926</v>
      </c>
      <c r="F1421" t="s">
        <v>12927</v>
      </c>
      <c r="G1421">
        <v>9</v>
      </c>
      <c r="H1421" s="72" t="s">
        <v>12310</v>
      </c>
      <c r="I1421" s="72" t="s">
        <v>182</v>
      </c>
      <c r="J1421" s="72" t="s">
        <v>183</v>
      </c>
      <c r="K1421" s="72" t="s">
        <v>10598</v>
      </c>
      <c r="L1421" s="72" t="s">
        <v>11490</v>
      </c>
      <c r="M1421" s="72" t="s">
        <v>12859</v>
      </c>
      <c r="N1421" s="72"/>
      <c r="O1421" s="72"/>
      <c r="P1421" s="72" t="s">
        <v>12928</v>
      </c>
      <c r="Q1421" s="72" t="s">
        <v>12929</v>
      </c>
      <c r="R1421" s="72" t="s">
        <v>11633</v>
      </c>
      <c r="S1421" s="72" t="s">
        <v>12930</v>
      </c>
      <c r="T1421" s="72" t="s">
        <v>12931</v>
      </c>
      <c r="U1421" s="72" t="s">
        <v>176</v>
      </c>
      <c r="V1421" s="72" t="s">
        <v>2726</v>
      </c>
      <c r="W1421">
        <v>25</v>
      </c>
      <c r="X1421">
        <v>0</v>
      </c>
      <c r="Y1421">
        <v>25</v>
      </c>
      <c r="Z1421">
        <v>125</v>
      </c>
      <c r="AA1421">
        <v>0</v>
      </c>
      <c r="AB1421">
        <v>125</v>
      </c>
      <c r="AC1421" s="72" t="s">
        <v>194</v>
      </c>
      <c r="AF1421" s="81" t="str">
        <f t="shared" si="88"/>
        <v/>
      </c>
      <c r="AJ1421" s="72" t="s">
        <v>1056</v>
      </c>
      <c r="AK1421" s="72" t="s">
        <v>176</v>
      </c>
      <c r="AL1421" t="str">
        <f t="shared" si="89"/>
        <v>Scoophole</v>
      </c>
      <c r="AQ1421" t="str">
        <f t="shared" si="90"/>
        <v xml:space="preserve"> </v>
      </c>
      <c r="BE1421"/>
      <c r="BI1421" s="81" t="str">
        <f t="shared" si="91"/>
        <v xml:space="preserve"> </v>
      </c>
      <c r="BX1421" t="s">
        <v>12932</v>
      </c>
    </row>
    <row r="1422" spans="1:76" x14ac:dyDescent="0.45">
      <c r="A1422" t="s">
        <v>12933</v>
      </c>
      <c r="B1422" t="s">
        <v>176</v>
      </c>
      <c r="C1422" t="s">
        <v>297</v>
      </c>
      <c r="D1422" t="s">
        <v>12934</v>
      </c>
      <c r="E1422" t="s">
        <v>12935</v>
      </c>
      <c r="F1422" t="s">
        <v>12936</v>
      </c>
      <c r="G1422">
        <v>9</v>
      </c>
      <c r="H1422" s="72" t="s">
        <v>12310</v>
      </c>
      <c r="I1422" s="72" t="s">
        <v>182</v>
      </c>
      <c r="J1422" s="72" t="s">
        <v>183</v>
      </c>
      <c r="K1422" s="72" t="s">
        <v>10598</v>
      </c>
      <c r="L1422" s="72" t="s">
        <v>12824</v>
      </c>
      <c r="M1422" s="72" t="s">
        <v>12824</v>
      </c>
      <c r="N1422" s="72"/>
      <c r="O1422" s="72"/>
      <c r="P1422" s="72" t="s">
        <v>12937</v>
      </c>
      <c r="Q1422" s="72" t="s">
        <v>12938</v>
      </c>
      <c r="R1422" s="72" t="s">
        <v>12418</v>
      </c>
      <c r="S1422" s="72" t="s">
        <v>12939</v>
      </c>
      <c r="T1422" s="72" t="s">
        <v>12828</v>
      </c>
      <c r="U1422" s="72" t="s">
        <v>190</v>
      </c>
      <c r="V1422" s="72" t="s">
        <v>176</v>
      </c>
      <c r="W1422">
        <v>164</v>
      </c>
      <c r="X1422">
        <v>164</v>
      </c>
      <c r="Y1422">
        <v>40</v>
      </c>
      <c r="Z1422">
        <v>124</v>
      </c>
      <c r="AA1422">
        <v>620</v>
      </c>
      <c r="AB1422">
        <v>40</v>
      </c>
      <c r="AC1422" s="72" t="s">
        <v>191</v>
      </c>
      <c r="AD1422" s="72" t="s">
        <v>192</v>
      </c>
      <c r="AE1422" s="72" t="s">
        <v>176</v>
      </c>
      <c r="AF1422" s="81" t="str">
        <f t="shared" si="88"/>
        <v>Afridev Handpump</v>
      </c>
      <c r="AG1422" s="72" t="s">
        <v>193</v>
      </c>
      <c r="AH1422" s="72" t="s">
        <v>191</v>
      </c>
      <c r="AI1422" s="72" t="s">
        <v>16432</v>
      </c>
      <c r="AL1422" t="str">
        <f t="shared" si="89"/>
        <v>Protected</v>
      </c>
      <c r="AM1422">
        <v>1995</v>
      </c>
      <c r="AN1422" s="72" t="s">
        <v>191</v>
      </c>
      <c r="AQ1422" t="str">
        <f t="shared" si="90"/>
        <v xml:space="preserve">Poor </v>
      </c>
      <c r="AR1422" s="72" t="s">
        <v>191</v>
      </c>
      <c r="AS1422">
        <v>2</v>
      </c>
      <c r="AT1422">
        <v>3</v>
      </c>
      <c r="AU1422" s="72" t="s">
        <v>195</v>
      </c>
      <c r="AV1422" s="72" t="s">
        <v>194</v>
      </c>
      <c r="AY1422" s="72" t="s">
        <v>191</v>
      </c>
      <c r="AZ1422">
        <v>1060</v>
      </c>
      <c r="BA1422" s="72" t="s">
        <v>93</v>
      </c>
      <c r="BB1422" s="72" t="s">
        <v>194</v>
      </c>
      <c r="BD1422" s="72" t="s">
        <v>191</v>
      </c>
      <c r="BE1422" s="73">
        <v>0.03</v>
      </c>
      <c r="BF1422" s="72" t="s">
        <v>194</v>
      </c>
      <c r="BG1422" s="80" t="s">
        <v>196</v>
      </c>
      <c r="BI1422" s="81" t="str">
        <f t="shared" si="91"/>
        <v xml:space="preserve">Turbidity </v>
      </c>
      <c r="BN1422">
        <v>95</v>
      </c>
      <c r="BO1422">
        <v>20</v>
      </c>
      <c r="BP1422" s="72" t="s">
        <v>194</v>
      </c>
      <c r="BR1422" s="72" t="s">
        <v>194</v>
      </c>
      <c r="BT1422">
        <v>20</v>
      </c>
      <c r="BU1422">
        <v>10</v>
      </c>
      <c r="BV1422" s="72" t="s">
        <v>191</v>
      </c>
      <c r="BW1422" s="72" t="s">
        <v>227</v>
      </c>
      <c r="BX1422" t="s">
        <v>12940</v>
      </c>
    </row>
    <row r="1423" spans="1:76" x14ac:dyDescent="0.45">
      <c r="A1423" t="s">
        <v>12941</v>
      </c>
      <c r="B1423" t="s">
        <v>176</v>
      </c>
      <c r="C1423" t="s">
        <v>230</v>
      </c>
      <c r="D1423" t="s">
        <v>12942</v>
      </c>
      <c r="E1423" t="s">
        <v>12943</v>
      </c>
      <c r="F1423" t="s">
        <v>6585</v>
      </c>
      <c r="G1423">
        <v>9</v>
      </c>
      <c r="H1423" s="72" t="s">
        <v>12310</v>
      </c>
      <c r="I1423" s="72" t="s">
        <v>182</v>
      </c>
      <c r="J1423" s="72" t="s">
        <v>183</v>
      </c>
      <c r="K1423" s="72" t="s">
        <v>825</v>
      </c>
      <c r="L1423" s="72" t="s">
        <v>12670</v>
      </c>
      <c r="M1423" s="72" t="s">
        <v>12944</v>
      </c>
      <c r="N1423" s="72"/>
      <c r="O1423" s="72"/>
      <c r="P1423" s="72" t="s">
        <v>12945</v>
      </c>
      <c r="Q1423" s="72" t="s">
        <v>12946</v>
      </c>
      <c r="R1423" s="72" t="s">
        <v>783</v>
      </c>
      <c r="S1423" s="72" t="s">
        <v>12947</v>
      </c>
      <c r="T1423" s="72" t="s">
        <v>12948</v>
      </c>
      <c r="U1423" s="72" t="s">
        <v>190</v>
      </c>
      <c r="V1423" s="72" t="s">
        <v>176</v>
      </c>
      <c r="W1423">
        <v>124</v>
      </c>
      <c r="X1423">
        <v>124</v>
      </c>
      <c r="Y1423">
        <v>0</v>
      </c>
      <c r="Z1423">
        <v>1500</v>
      </c>
      <c r="AA1423">
        <v>620</v>
      </c>
      <c r="AB1423">
        <v>0</v>
      </c>
      <c r="AC1423" s="72" t="s">
        <v>191</v>
      </c>
      <c r="AD1423" s="72" t="s">
        <v>192</v>
      </c>
      <c r="AE1423" s="72" t="s">
        <v>176</v>
      </c>
      <c r="AF1423" s="81" t="str">
        <f t="shared" si="88"/>
        <v>Afridev Handpump</v>
      </c>
      <c r="AG1423" s="72" t="s">
        <v>193</v>
      </c>
      <c r="AH1423" s="72" t="s">
        <v>191</v>
      </c>
      <c r="AI1423" s="72" t="s">
        <v>16432</v>
      </c>
      <c r="AL1423" t="str">
        <f t="shared" si="89"/>
        <v>Protected</v>
      </c>
      <c r="AM1423">
        <v>2001</v>
      </c>
      <c r="AN1423" s="72" t="s">
        <v>191</v>
      </c>
      <c r="AQ1423" t="str">
        <f t="shared" si="90"/>
        <v xml:space="preserve">Poor </v>
      </c>
      <c r="AR1423" s="72" t="s">
        <v>191</v>
      </c>
      <c r="AS1423">
        <v>3</v>
      </c>
      <c r="AT1423">
        <v>2</v>
      </c>
      <c r="AU1423" s="72" t="s">
        <v>195</v>
      </c>
      <c r="AV1423" s="72" t="s">
        <v>194</v>
      </c>
      <c r="AY1423" s="72" t="s">
        <v>191</v>
      </c>
      <c r="AZ1423">
        <v>1787</v>
      </c>
      <c r="BA1423" s="72" t="s">
        <v>93</v>
      </c>
      <c r="BB1423" s="72" t="s">
        <v>194</v>
      </c>
      <c r="BD1423" s="72" t="s">
        <v>191</v>
      </c>
      <c r="BE1423" s="73">
        <v>0.08</v>
      </c>
      <c r="BF1423" s="72" t="s">
        <v>191</v>
      </c>
      <c r="BG1423" s="72" t="s">
        <v>196</v>
      </c>
      <c r="BH1423" s="72" t="s">
        <v>176</v>
      </c>
      <c r="BI1423" s="81" t="str">
        <f t="shared" si="91"/>
        <v xml:space="preserve">Turbidity </v>
      </c>
      <c r="BJ1423" s="72" t="s">
        <v>191</v>
      </c>
      <c r="BN1423">
        <v>88</v>
      </c>
      <c r="BO1423">
        <v>24</v>
      </c>
      <c r="BP1423" s="72" t="s">
        <v>194</v>
      </c>
      <c r="BR1423" s="72" t="s">
        <v>194</v>
      </c>
      <c r="BT1423">
        <v>20</v>
      </c>
      <c r="BU1423">
        <v>7</v>
      </c>
      <c r="BV1423" s="72" t="s">
        <v>194</v>
      </c>
      <c r="BW1423" s="72" t="s">
        <v>227</v>
      </c>
      <c r="BX1423" t="s">
        <v>12949</v>
      </c>
    </row>
    <row r="1424" spans="1:76" x14ac:dyDescent="0.45">
      <c r="A1424" t="s">
        <v>12950</v>
      </c>
      <c r="B1424" t="s">
        <v>176</v>
      </c>
      <c r="C1424" t="s">
        <v>297</v>
      </c>
      <c r="D1424" t="s">
        <v>12951</v>
      </c>
      <c r="E1424" t="s">
        <v>12952</v>
      </c>
      <c r="F1424" t="s">
        <v>3326</v>
      </c>
      <c r="G1424">
        <v>9</v>
      </c>
      <c r="H1424" s="72" t="s">
        <v>12310</v>
      </c>
      <c r="I1424" s="72" t="s">
        <v>182</v>
      </c>
      <c r="J1424" s="72" t="s">
        <v>183</v>
      </c>
      <c r="K1424" s="72" t="s">
        <v>10598</v>
      </c>
      <c r="L1424" s="72" t="s">
        <v>12824</v>
      </c>
      <c r="M1424" s="72" t="s">
        <v>12824</v>
      </c>
      <c r="N1424" s="72"/>
      <c r="O1424" s="72"/>
      <c r="P1424" s="72" t="s">
        <v>12953</v>
      </c>
      <c r="Q1424" s="72" t="s">
        <v>12954</v>
      </c>
      <c r="R1424" s="72" t="s">
        <v>10603</v>
      </c>
      <c r="S1424" s="72" t="s">
        <v>12955</v>
      </c>
      <c r="T1424" s="72" t="s">
        <v>12828</v>
      </c>
      <c r="U1424" s="72" t="s">
        <v>190</v>
      </c>
      <c r="V1424" s="72" t="s">
        <v>176</v>
      </c>
      <c r="W1424">
        <v>164</v>
      </c>
      <c r="X1424">
        <v>124</v>
      </c>
      <c r="Y1424">
        <v>40</v>
      </c>
      <c r="Z1424">
        <v>200</v>
      </c>
      <c r="AA1424">
        <v>124</v>
      </c>
      <c r="AB1424">
        <v>40</v>
      </c>
      <c r="AC1424" s="72" t="s">
        <v>194</v>
      </c>
      <c r="AF1424" s="81" t="str">
        <f t="shared" si="88"/>
        <v/>
      </c>
      <c r="AJ1424" s="72" t="s">
        <v>867</v>
      </c>
      <c r="AK1424" s="72" t="s">
        <v>176</v>
      </c>
      <c r="AL1424" t="str">
        <f t="shared" si="89"/>
        <v>Unprotected well</v>
      </c>
      <c r="AQ1424" t="str">
        <f t="shared" si="90"/>
        <v xml:space="preserve"> </v>
      </c>
      <c r="BE1424"/>
      <c r="BI1424" s="81" t="str">
        <f t="shared" si="91"/>
        <v xml:space="preserve"> </v>
      </c>
      <c r="BX1424" t="s">
        <v>12956</v>
      </c>
    </row>
    <row r="1425" spans="1:76" x14ac:dyDescent="0.45">
      <c r="A1425" t="s">
        <v>12957</v>
      </c>
      <c r="B1425" t="s">
        <v>176</v>
      </c>
      <c r="C1425" t="s">
        <v>230</v>
      </c>
      <c r="D1425" t="s">
        <v>12958</v>
      </c>
      <c r="E1425" t="s">
        <v>12959</v>
      </c>
      <c r="F1425" t="s">
        <v>3068</v>
      </c>
      <c r="G1425">
        <v>9</v>
      </c>
      <c r="H1425" s="72" t="s">
        <v>12310</v>
      </c>
      <c r="I1425" s="72" t="s">
        <v>182</v>
      </c>
      <c r="J1425" s="72" t="s">
        <v>183</v>
      </c>
      <c r="K1425" s="72" t="s">
        <v>825</v>
      </c>
      <c r="L1425" s="72" t="s">
        <v>12670</v>
      </c>
      <c r="M1425" s="72" t="s">
        <v>5842</v>
      </c>
      <c r="N1425" s="72"/>
      <c r="O1425" s="72"/>
      <c r="P1425" s="72" t="s">
        <v>12960</v>
      </c>
      <c r="Q1425" s="72" t="s">
        <v>12961</v>
      </c>
      <c r="R1425" s="72" t="s">
        <v>2118</v>
      </c>
      <c r="S1425" s="72" t="s">
        <v>12962</v>
      </c>
      <c r="T1425" s="72" t="s">
        <v>12963</v>
      </c>
      <c r="U1425" s="72" t="s">
        <v>251</v>
      </c>
      <c r="V1425" s="72" t="s">
        <v>176</v>
      </c>
      <c r="W1425">
        <v>58</v>
      </c>
      <c r="X1425">
        <v>58</v>
      </c>
      <c r="Y1425">
        <v>0</v>
      </c>
      <c r="Z1425">
        <v>2000</v>
      </c>
      <c r="AA1425">
        <v>290</v>
      </c>
      <c r="AB1425">
        <v>0</v>
      </c>
      <c r="AC1425" s="72" t="s">
        <v>191</v>
      </c>
      <c r="AD1425" s="72" t="s">
        <v>192</v>
      </c>
      <c r="AE1425" s="72" t="s">
        <v>176</v>
      </c>
      <c r="AF1425" s="81" t="str">
        <f t="shared" si="88"/>
        <v>Afridev Handpump</v>
      </c>
      <c r="AG1425" s="72" t="s">
        <v>193</v>
      </c>
      <c r="AH1425" s="72" t="s">
        <v>191</v>
      </c>
      <c r="AI1425" s="72" t="s">
        <v>16432</v>
      </c>
      <c r="AL1425" t="str">
        <f t="shared" si="89"/>
        <v>Protected</v>
      </c>
      <c r="AM1425">
        <v>2000</v>
      </c>
      <c r="AN1425" s="72" t="s">
        <v>191</v>
      </c>
      <c r="AQ1425" t="str">
        <f t="shared" si="90"/>
        <v xml:space="preserve">Normal </v>
      </c>
      <c r="AR1425" s="72" t="s">
        <v>194</v>
      </c>
      <c r="AU1425" s="72" t="s">
        <v>195</v>
      </c>
      <c r="AV1425" s="72" t="s">
        <v>194</v>
      </c>
      <c r="AY1425" s="72" t="s">
        <v>191</v>
      </c>
      <c r="AZ1425">
        <v>1788</v>
      </c>
      <c r="BA1425" s="72" t="s">
        <v>93</v>
      </c>
      <c r="BB1425" s="72" t="s">
        <v>194</v>
      </c>
      <c r="BD1425" s="72" t="s">
        <v>191</v>
      </c>
      <c r="BE1425" s="73">
        <v>0.6</v>
      </c>
      <c r="BF1425" s="72" t="s">
        <v>191</v>
      </c>
      <c r="BG1425" s="72" t="s">
        <v>196</v>
      </c>
      <c r="BH1425" s="72" t="s">
        <v>176</v>
      </c>
      <c r="BI1425" s="81" t="str">
        <f t="shared" si="91"/>
        <v xml:space="preserve">Turbidity </v>
      </c>
      <c r="BJ1425" s="72" t="s">
        <v>191</v>
      </c>
      <c r="BN1425">
        <v>80</v>
      </c>
      <c r="BO1425">
        <v>24</v>
      </c>
      <c r="BP1425" s="72" t="s">
        <v>194</v>
      </c>
      <c r="BR1425" s="72" t="s">
        <v>194</v>
      </c>
      <c r="BT1425">
        <v>20</v>
      </c>
      <c r="BU1425">
        <v>8</v>
      </c>
      <c r="BV1425" s="72" t="s">
        <v>191</v>
      </c>
      <c r="BW1425" s="72" t="s">
        <v>197</v>
      </c>
      <c r="BX1425" t="s">
        <v>12964</v>
      </c>
    </row>
    <row r="1426" spans="1:76" x14ac:dyDescent="0.45">
      <c r="A1426" t="s">
        <v>12965</v>
      </c>
      <c r="B1426" t="s">
        <v>176</v>
      </c>
      <c r="C1426" t="s">
        <v>339</v>
      </c>
      <c r="D1426" t="s">
        <v>12966</v>
      </c>
      <c r="E1426" t="s">
        <v>12967</v>
      </c>
      <c r="F1426" t="s">
        <v>9961</v>
      </c>
      <c r="G1426">
        <v>9</v>
      </c>
      <c r="H1426" s="72" t="s">
        <v>12310</v>
      </c>
      <c r="I1426" s="72" t="s">
        <v>182</v>
      </c>
      <c r="J1426" s="72" t="s">
        <v>183</v>
      </c>
      <c r="K1426" s="72" t="s">
        <v>10598</v>
      </c>
      <c r="L1426" s="72" t="s">
        <v>4900</v>
      </c>
      <c r="M1426" s="72" t="s">
        <v>4900</v>
      </c>
      <c r="N1426" s="72"/>
      <c r="O1426" s="72"/>
      <c r="P1426" s="72" t="s">
        <v>12968</v>
      </c>
      <c r="Q1426" s="72" t="s">
        <v>12969</v>
      </c>
      <c r="R1426" s="72" t="s">
        <v>12970</v>
      </c>
      <c r="S1426" s="72" t="s">
        <v>12971</v>
      </c>
      <c r="T1426" s="72" t="s">
        <v>12053</v>
      </c>
      <c r="U1426" s="72" t="s">
        <v>251</v>
      </c>
      <c r="V1426" s="72" t="s">
        <v>176</v>
      </c>
      <c r="W1426">
        <v>50</v>
      </c>
      <c r="X1426">
        <v>50</v>
      </c>
      <c r="Y1426">
        <v>0</v>
      </c>
      <c r="Z1426">
        <v>250</v>
      </c>
      <c r="AA1426">
        <v>250</v>
      </c>
      <c r="AB1426">
        <v>0</v>
      </c>
      <c r="AC1426" s="72" t="s">
        <v>191</v>
      </c>
      <c r="AD1426" s="72" t="s">
        <v>192</v>
      </c>
      <c r="AE1426" s="72" t="s">
        <v>176</v>
      </c>
      <c r="AF1426" s="81" t="str">
        <f t="shared" si="88"/>
        <v>Afridev Handpump</v>
      </c>
      <c r="AG1426" s="72" t="s">
        <v>193</v>
      </c>
      <c r="AH1426" s="72" t="s">
        <v>191</v>
      </c>
      <c r="AI1426" s="72" t="s">
        <v>16432</v>
      </c>
      <c r="AL1426" t="str">
        <f t="shared" si="89"/>
        <v>Protected</v>
      </c>
      <c r="AM1426">
        <v>2017</v>
      </c>
      <c r="AN1426" s="72" t="s">
        <v>191</v>
      </c>
      <c r="AQ1426" t="str">
        <f t="shared" si="90"/>
        <v xml:space="preserve">Normal </v>
      </c>
      <c r="AR1426" s="72" t="s">
        <v>194</v>
      </c>
      <c r="AU1426" s="72" t="s">
        <v>195</v>
      </c>
      <c r="AV1426" s="72" t="s">
        <v>194</v>
      </c>
      <c r="AY1426" s="72" t="s">
        <v>191</v>
      </c>
      <c r="AZ1426">
        <v>2002</v>
      </c>
      <c r="BA1426" s="72" t="s">
        <v>93</v>
      </c>
      <c r="BB1426" s="72" t="s">
        <v>194</v>
      </c>
      <c r="BD1426" s="72" t="s">
        <v>191</v>
      </c>
      <c r="BE1426" s="73">
        <v>0.83</v>
      </c>
      <c r="BF1426" s="72" t="s">
        <v>191</v>
      </c>
      <c r="BG1426" s="72" t="s">
        <v>196</v>
      </c>
      <c r="BH1426" s="72" t="s">
        <v>176</v>
      </c>
      <c r="BI1426" s="81" t="str">
        <f t="shared" si="91"/>
        <v xml:space="preserve">Turbidity </v>
      </c>
      <c r="BJ1426" s="72" t="s">
        <v>191</v>
      </c>
      <c r="BN1426">
        <v>86</v>
      </c>
      <c r="BO1426">
        <v>24</v>
      </c>
      <c r="BP1426" s="72" t="s">
        <v>194</v>
      </c>
      <c r="BR1426" s="72" t="s">
        <v>194</v>
      </c>
      <c r="BT1426">
        <v>20</v>
      </c>
      <c r="BU1426">
        <v>5</v>
      </c>
      <c r="BV1426" s="72" t="s">
        <v>191</v>
      </c>
      <c r="BW1426" s="72" t="s">
        <v>197</v>
      </c>
      <c r="BX1426" t="s">
        <v>12972</v>
      </c>
    </row>
    <row r="1427" spans="1:76" x14ac:dyDescent="0.45">
      <c r="A1427" t="s">
        <v>12973</v>
      </c>
      <c r="B1427" t="s">
        <v>176</v>
      </c>
      <c r="C1427" t="s">
        <v>216</v>
      </c>
      <c r="D1427" t="s">
        <v>12974</v>
      </c>
      <c r="E1427" t="s">
        <v>12975</v>
      </c>
      <c r="F1427" t="s">
        <v>1672</v>
      </c>
      <c r="G1427">
        <v>9</v>
      </c>
      <c r="H1427" s="72" t="s">
        <v>12310</v>
      </c>
      <c r="I1427" s="72" t="s">
        <v>182</v>
      </c>
      <c r="J1427" s="72" t="s">
        <v>183</v>
      </c>
      <c r="K1427" s="72" t="s">
        <v>825</v>
      </c>
      <c r="L1427" s="72" t="s">
        <v>12670</v>
      </c>
      <c r="M1427" s="72" t="s">
        <v>5842</v>
      </c>
      <c r="N1427" s="72"/>
      <c r="O1427" s="72"/>
      <c r="P1427" s="72" t="s">
        <v>12976</v>
      </c>
      <c r="Q1427" s="72" t="s">
        <v>12977</v>
      </c>
      <c r="R1427" s="72" t="s">
        <v>12978</v>
      </c>
      <c r="S1427" s="72" t="s">
        <v>12979</v>
      </c>
      <c r="T1427" s="72" t="s">
        <v>12980</v>
      </c>
      <c r="U1427" s="72" t="s">
        <v>190</v>
      </c>
      <c r="V1427" s="72" t="s">
        <v>176</v>
      </c>
      <c r="W1427">
        <v>58</v>
      </c>
      <c r="X1427">
        <v>58</v>
      </c>
      <c r="Y1427">
        <v>0</v>
      </c>
      <c r="Z1427">
        <v>300</v>
      </c>
      <c r="AA1427">
        <v>300</v>
      </c>
      <c r="AB1427">
        <v>0</v>
      </c>
      <c r="AC1427" s="72" t="s">
        <v>191</v>
      </c>
      <c r="AD1427" s="72" t="s">
        <v>192</v>
      </c>
      <c r="AE1427" s="72" t="s">
        <v>176</v>
      </c>
      <c r="AF1427" s="81" t="str">
        <f t="shared" si="88"/>
        <v>Afridev Handpump</v>
      </c>
      <c r="AG1427" s="72" t="s">
        <v>193</v>
      </c>
      <c r="AH1427" s="72" t="s">
        <v>191</v>
      </c>
      <c r="AI1427" s="72" t="s">
        <v>16432</v>
      </c>
      <c r="AL1427" t="str">
        <f t="shared" si="89"/>
        <v>Protected</v>
      </c>
      <c r="AM1427">
        <v>2017</v>
      </c>
      <c r="AN1427" s="72" t="s">
        <v>191</v>
      </c>
      <c r="AQ1427" t="str">
        <f t="shared" si="90"/>
        <v xml:space="preserve">Normal </v>
      </c>
      <c r="AR1427" s="72" t="s">
        <v>194</v>
      </c>
      <c r="AU1427" s="72" t="s">
        <v>195</v>
      </c>
      <c r="AV1427" s="72" t="s">
        <v>194</v>
      </c>
      <c r="AY1427" s="72" t="s">
        <v>191</v>
      </c>
      <c r="AZ1427">
        <v>2104</v>
      </c>
      <c r="BA1427" s="72" t="s">
        <v>93</v>
      </c>
      <c r="BB1427" s="72" t="s">
        <v>194</v>
      </c>
      <c r="BD1427" s="72" t="s">
        <v>191</v>
      </c>
      <c r="BE1427" s="73">
        <v>0.17</v>
      </c>
      <c r="BF1427" s="72" t="s">
        <v>191</v>
      </c>
      <c r="BG1427" s="72" t="s">
        <v>196</v>
      </c>
      <c r="BH1427" s="72" t="s">
        <v>176</v>
      </c>
      <c r="BI1427" s="81" t="str">
        <f t="shared" si="91"/>
        <v xml:space="preserve">Turbidity </v>
      </c>
      <c r="BJ1427" s="72" t="s">
        <v>191</v>
      </c>
      <c r="BN1427">
        <v>74</v>
      </c>
      <c r="BO1427">
        <v>24</v>
      </c>
      <c r="BP1427" s="72" t="s">
        <v>194</v>
      </c>
      <c r="BR1427" s="72" t="s">
        <v>194</v>
      </c>
      <c r="BT1427">
        <v>20</v>
      </c>
      <c r="BU1427">
        <v>6</v>
      </c>
      <c r="BV1427" s="72" t="s">
        <v>191</v>
      </c>
      <c r="BW1427" s="72" t="s">
        <v>197</v>
      </c>
      <c r="BX1427" t="s">
        <v>12981</v>
      </c>
    </row>
    <row r="1428" spans="1:76" x14ac:dyDescent="0.45">
      <c r="A1428" t="s">
        <v>12982</v>
      </c>
      <c r="B1428" t="s">
        <v>176</v>
      </c>
      <c r="C1428" t="s">
        <v>297</v>
      </c>
      <c r="D1428" t="s">
        <v>12983</v>
      </c>
      <c r="E1428" t="s">
        <v>12984</v>
      </c>
      <c r="F1428" t="s">
        <v>10439</v>
      </c>
      <c r="G1428">
        <v>9</v>
      </c>
      <c r="H1428" s="72" t="s">
        <v>12310</v>
      </c>
      <c r="I1428" s="72" t="s">
        <v>182</v>
      </c>
      <c r="J1428" s="72" t="s">
        <v>183</v>
      </c>
      <c r="K1428" s="72" t="s">
        <v>10598</v>
      </c>
      <c r="L1428" s="72" t="s">
        <v>12824</v>
      </c>
      <c r="M1428" s="72" t="s">
        <v>12824</v>
      </c>
      <c r="N1428" s="72"/>
      <c r="O1428" s="72"/>
      <c r="P1428" s="72" t="s">
        <v>12985</v>
      </c>
      <c r="Q1428" s="72" t="s">
        <v>12986</v>
      </c>
      <c r="R1428" s="72" t="s">
        <v>10574</v>
      </c>
      <c r="S1428" s="72" t="s">
        <v>12987</v>
      </c>
      <c r="T1428" s="72" t="s">
        <v>12828</v>
      </c>
      <c r="U1428" s="72" t="s">
        <v>226</v>
      </c>
      <c r="V1428" s="72" t="s">
        <v>176</v>
      </c>
      <c r="W1428">
        <v>164</v>
      </c>
      <c r="X1428">
        <v>124</v>
      </c>
      <c r="Y1428">
        <v>40</v>
      </c>
      <c r="Z1428">
        <v>20</v>
      </c>
      <c r="AA1428">
        <v>100</v>
      </c>
      <c r="AB1428">
        <v>40</v>
      </c>
      <c r="AC1428" s="72" t="s">
        <v>191</v>
      </c>
      <c r="AD1428" s="72" t="s">
        <v>192</v>
      </c>
      <c r="AE1428" s="72" t="s">
        <v>176</v>
      </c>
      <c r="AF1428" s="81" t="str">
        <f t="shared" si="88"/>
        <v>Afridev Handpump</v>
      </c>
      <c r="AG1428" s="72" t="s">
        <v>193</v>
      </c>
      <c r="AH1428" s="72" t="s">
        <v>191</v>
      </c>
      <c r="AI1428" s="72" t="s">
        <v>16432</v>
      </c>
      <c r="AL1428" t="str">
        <f t="shared" si="89"/>
        <v>Protected</v>
      </c>
      <c r="AM1428">
        <v>2011</v>
      </c>
      <c r="AN1428" s="72" t="s">
        <v>191</v>
      </c>
      <c r="AQ1428" t="str">
        <f t="shared" si="90"/>
        <v xml:space="preserve">Poor </v>
      </c>
      <c r="AR1428" s="72" t="s">
        <v>194</v>
      </c>
      <c r="AU1428" s="72" t="s">
        <v>195</v>
      </c>
      <c r="AV1428" s="72" t="s">
        <v>194</v>
      </c>
      <c r="AY1428" s="72" t="s">
        <v>191</v>
      </c>
      <c r="AZ1428">
        <v>1061</v>
      </c>
      <c r="BA1428" s="72" t="s">
        <v>93</v>
      </c>
      <c r="BB1428" s="72" t="s">
        <v>194</v>
      </c>
      <c r="BD1428" s="72" t="s">
        <v>191</v>
      </c>
      <c r="BE1428" s="73">
        <v>0.51</v>
      </c>
      <c r="BF1428" s="72" t="s">
        <v>194</v>
      </c>
      <c r="BG1428" s="80" t="s">
        <v>196</v>
      </c>
      <c r="BI1428" s="81" t="str">
        <f t="shared" si="91"/>
        <v xml:space="preserve">Turbidity </v>
      </c>
      <c r="BN1428">
        <v>180</v>
      </c>
      <c r="BO1428">
        <v>2</v>
      </c>
      <c r="BP1428" s="72" t="s">
        <v>194</v>
      </c>
      <c r="BR1428" s="72" t="s">
        <v>194</v>
      </c>
      <c r="BT1428">
        <v>20</v>
      </c>
      <c r="BU1428">
        <v>5</v>
      </c>
      <c r="BV1428" s="72" t="s">
        <v>194</v>
      </c>
      <c r="BW1428" s="72" t="s">
        <v>227</v>
      </c>
      <c r="BX1428" t="s">
        <v>12988</v>
      </c>
    </row>
    <row r="1429" spans="1:76" x14ac:dyDescent="0.45">
      <c r="A1429" t="s">
        <v>12989</v>
      </c>
      <c r="B1429" t="s">
        <v>176</v>
      </c>
      <c r="C1429" t="s">
        <v>216</v>
      </c>
      <c r="D1429" t="s">
        <v>12990</v>
      </c>
      <c r="E1429" t="s">
        <v>12991</v>
      </c>
      <c r="F1429" t="s">
        <v>3663</v>
      </c>
      <c r="G1429">
        <v>9</v>
      </c>
      <c r="H1429" s="72" t="s">
        <v>12310</v>
      </c>
      <c r="I1429" s="72" t="s">
        <v>182</v>
      </c>
      <c r="J1429" s="72" t="s">
        <v>183</v>
      </c>
      <c r="K1429" s="72" t="s">
        <v>825</v>
      </c>
      <c r="L1429" s="72" t="s">
        <v>12670</v>
      </c>
      <c r="M1429" s="72" t="s">
        <v>1344</v>
      </c>
      <c r="N1429" s="72"/>
      <c r="O1429" s="72"/>
      <c r="P1429" s="72" t="s">
        <v>12992</v>
      </c>
      <c r="Q1429" s="72" t="s">
        <v>12993</v>
      </c>
      <c r="R1429" s="72" t="s">
        <v>1154</v>
      </c>
      <c r="S1429" s="72" t="s">
        <v>12994</v>
      </c>
      <c r="T1429" s="72" t="s">
        <v>1344</v>
      </c>
      <c r="U1429" s="72" t="s">
        <v>251</v>
      </c>
      <c r="V1429" s="72" t="s">
        <v>176</v>
      </c>
      <c r="W1429">
        <v>125</v>
      </c>
      <c r="X1429">
        <v>125</v>
      </c>
      <c r="Y1429">
        <v>0</v>
      </c>
      <c r="Z1429">
        <v>600</v>
      </c>
      <c r="AA1429">
        <v>600</v>
      </c>
      <c r="AB1429">
        <v>0</v>
      </c>
      <c r="AC1429" s="72" t="s">
        <v>191</v>
      </c>
      <c r="AD1429" s="72" t="s">
        <v>192</v>
      </c>
      <c r="AE1429" s="72" t="s">
        <v>176</v>
      </c>
      <c r="AF1429" s="81" t="str">
        <f t="shared" si="88"/>
        <v>Afridev Handpump</v>
      </c>
      <c r="AG1429" s="72" t="s">
        <v>193</v>
      </c>
      <c r="AH1429" s="72" t="s">
        <v>191</v>
      </c>
      <c r="AI1429" s="72" t="s">
        <v>16432</v>
      </c>
      <c r="AL1429" t="str">
        <f t="shared" si="89"/>
        <v>Protected</v>
      </c>
      <c r="AM1429">
        <v>2001</v>
      </c>
      <c r="AN1429" s="72" t="s">
        <v>191</v>
      </c>
      <c r="AQ1429" t="str">
        <f t="shared" si="90"/>
        <v xml:space="preserve">Normal </v>
      </c>
      <c r="AR1429" s="72" t="s">
        <v>194</v>
      </c>
      <c r="AU1429" s="72" t="s">
        <v>195</v>
      </c>
      <c r="AV1429" s="72" t="s">
        <v>194</v>
      </c>
      <c r="AY1429" s="72" t="s">
        <v>191</v>
      </c>
      <c r="AZ1429">
        <v>2105</v>
      </c>
      <c r="BA1429" s="72" t="s">
        <v>93</v>
      </c>
      <c r="BB1429" s="72" t="s">
        <v>194</v>
      </c>
      <c r="BD1429" s="72" t="s">
        <v>191</v>
      </c>
      <c r="BE1429" s="73">
        <v>0.2</v>
      </c>
      <c r="BF1429" s="72" t="s">
        <v>191</v>
      </c>
      <c r="BG1429" s="72" t="s">
        <v>196</v>
      </c>
      <c r="BH1429" s="72" t="s">
        <v>176</v>
      </c>
      <c r="BI1429" s="81" t="str">
        <f t="shared" si="91"/>
        <v xml:space="preserve">Turbidity </v>
      </c>
      <c r="BJ1429" s="72" t="s">
        <v>191</v>
      </c>
      <c r="BN1429">
        <v>58</v>
      </c>
      <c r="BO1429">
        <v>24</v>
      </c>
      <c r="BP1429" s="72" t="s">
        <v>194</v>
      </c>
      <c r="BR1429" s="72" t="s">
        <v>194</v>
      </c>
      <c r="BT1429">
        <v>20</v>
      </c>
      <c r="BU1429">
        <v>7</v>
      </c>
      <c r="BV1429" s="72" t="s">
        <v>191</v>
      </c>
      <c r="BW1429" s="72" t="s">
        <v>197</v>
      </c>
      <c r="BX1429" t="s">
        <v>12995</v>
      </c>
    </row>
    <row r="1430" spans="1:76" x14ac:dyDescent="0.45">
      <c r="A1430" t="s">
        <v>12996</v>
      </c>
      <c r="B1430" t="s">
        <v>176</v>
      </c>
      <c r="C1430" t="s">
        <v>230</v>
      </c>
      <c r="D1430" t="s">
        <v>12997</v>
      </c>
      <c r="E1430" t="s">
        <v>12998</v>
      </c>
      <c r="F1430" t="s">
        <v>12999</v>
      </c>
      <c r="G1430">
        <v>9</v>
      </c>
      <c r="H1430" s="72" t="s">
        <v>12310</v>
      </c>
      <c r="I1430" s="72" t="s">
        <v>182</v>
      </c>
      <c r="J1430" s="72" t="s">
        <v>183</v>
      </c>
      <c r="K1430" s="72" t="s">
        <v>825</v>
      </c>
      <c r="L1430" s="72" t="s">
        <v>12670</v>
      </c>
      <c r="M1430" s="72" t="s">
        <v>13000</v>
      </c>
      <c r="N1430" s="72"/>
      <c r="O1430" s="72"/>
      <c r="P1430" s="72" t="s">
        <v>13001</v>
      </c>
      <c r="Q1430" s="72" t="s">
        <v>13002</v>
      </c>
      <c r="R1430" s="72" t="s">
        <v>187</v>
      </c>
      <c r="S1430" s="72" t="s">
        <v>13003</v>
      </c>
      <c r="T1430" s="72" t="s">
        <v>13004</v>
      </c>
      <c r="U1430" s="72" t="s">
        <v>226</v>
      </c>
      <c r="V1430" s="72" t="s">
        <v>176</v>
      </c>
      <c r="W1430">
        <v>400</v>
      </c>
      <c r="X1430">
        <v>400</v>
      </c>
      <c r="Y1430">
        <v>0</v>
      </c>
      <c r="Z1430">
        <v>1250</v>
      </c>
      <c r="AA1430">
        <v>2000</v>
      </c>
      <c r="AB1430">
        <v>0</v>
      </c>
      <c r="AC1430" s="72" t="s">
        <v>191</v>
      </c>
      <c r="AD1430" s="72" t="s">
        <v>192</v>
      </c>
      <c r="AE1430" s="72" t="s">
        <v>176</v>
      </c>
      <c r="AF1430" s="81" t="str">
        <f t="shared" si="88"/>
        <v>Afridev Handpump</v>
      </c>
      <c r="AG1430" s="72" t="s">
        <v>193</v>
      </c>
      <c r="AH1430" s="72" t="s">
        <v>191</v>
      </c>
      <c r="AI1430" s="72" t="s">
        <v>16432</v>
      </c>
      <c r="AL1430" t="str">
        <f t="shared" si="89"/>
        <v>Protected</v>
      </c>
      <c r="AM1430">
        <v>2013</v>
      </c>
      <c r="AN1430" s="72" t="s">
        <v>191</v>
      </c>
      <c r="AQ1430" t="str">
        <f t="shared" si="90"/>
        <v xml:space="preserve">Poor </v>
      </c>
      <c r="AR1430" s="72" t="s">
        <v>194</v>
      </c>
      <c r="AU1430" s="72" t="s">
        <v>195</v>
      </c>
      <c r="AV1430" s="72" t="s">
        <v>194</v>
      </c>
      <c r="AY1430" s="72" t="s">
        <v>191</v>
      </c>
      <c r="AZ1430">
        <v>1789</v>
      </c>
      <c r="BA1430" s="72" t="s">
        <v>93</v>
      </c>
      <c r="BB1430" s="72" t="s">
        <v>194</v>
      </c>
      <c r="BD1430" s="72" t="s">
        <v>191</v>
      </c>
      <c r="BE1430" s="73">
        <v>0.08</v>
      </c>
      <c r="BF1430" s="72" t="s">
        <v>191</v>
      </c>
      <c r="BG1430" s="72" t="s">
        <v>196</v>
      </c>
      <c r="BH1430" s="72" t="s">
        <v>176</v>
      </c>
      <c r="BI1430" s="81" t="str">
        <f t="shared" si="91"/>
        <v xml:space="preserve">Turbidity </v>
      </c>
      <c r="BJ1430" s="72" t="s">
        <v>191</v>
      </c>
      <c r="BN1430">
        <v>75</v>
      </c>
      <c r="BO1430">
        <v>24</v>
      </c>
      <c r="BP1430" s="72" t="s">
        <v>194</v>
      </c>
      <c r="BR1430" s="72" t="s">
        <v>194</v>
      </c>
      <c r="BT1430">
        <v>40</v>
      </c>
      <c r="BU1430">
        <v>7</v>
      </c>
      <c r="BV1430" s="72" t="s">
        <v>191</v>
      </c>
      <c r="BW1430" s="72" t="s">
        <v>227</v>
      </c>
      <c r="BX1430" t="s">
        <v>13005</v>
      </c>
    </row>
    <row r="1431" spans="1:76" x14ac:dyDescent="0.45">
      <c r="A1431" t="s">
        <v>13006</v>
      </c>
      <c r="B1431" t="s">
        <v>176</v>
      </c>
      <c r="C1431" t="s">
        <v>254</v>
      </c>
      <c r="D1431" t="s">
        <v>13007</v>
      </c>
      <c r="E1431" t="s">
        <v>13008</v>
      </c>
      <c r="F1431" t="s">
        <v>13009</v>
      </c>
      <c r="G1431">
        <v>9</v>
      </c>
      <c r="H1431" s="72" t="s">
        <v>12310</v>
      </c>
      <c r="I1431" s="72" t="s">
        <v>182</v>
      </c>
      <c r="J1431" s="72" t="s">
        <v>183</v>
      </c>
      <c r="K1431" s="72" t="s">
        <v>10598</v>
      </c>
      <c r="L1431" s="72" t="s">
        <v>11490</v>
      </c>
      <c r="M1431" s="72" t="s">
        <v>13010</v>
      </c>
      <c r="N1431" s="72"/>
      <c r="O1431" s="72"/>
      <c r="P1431" s="72" t="s">
        <v>13011</v>
      </c>
      <c r="Q1431" s="72" t="s">
        <v>13012</v>
      </c>
      <c r="R1431" s="72" t="s">
        <v>11677</v>
      </c>
      <c r="S1431" s="72" t="s">
        <v>13013</v>
      </c>
      <c r="T1431" s="72" t="s">
        <v>13014</v>
      </c>
      <c r="U1431" s="72" t="s">
        <v>251</v>
      </c>
      <c r="V1431" s="72" t="s">
        <v>176</v>
      </c>
      <c r="W1431">
        <v>207</v>
      </c>
      <c r="X1431">
        <v>207</v>
      </c>
      <c r="Y1431">
        <v>0</v>
      </c>
      <c r="Z1431">
        <v>1035</v>
      </c>
      <c r="AA1431">
        <v>1035</v>
      </c>
      <c r="AB1431">
        <v>0</v>
      </c>
      <c r="AC1431" s="72" t="s">
        <v>191</v>
      </c>
      <c r="AD1431" s="72" t="s">
        <v>192</v>
      </c>
      <c r="AE1431" s="72" t="s">
        <v>176</v>
      </c>
      <c r="AF1431" s="81" t="str">
        <f t="shared" si="88"/>
        <v>Afridev Handpump</v>
      </c>
      <c r="AG1431" s="72" t="s">
        <v>193</v>
      </c>
      <c r="AH1431" s="72" t="s">
        <v>191</v>
      </c>
      <c r="AI1431" s="72" t="s">
        <v>16432</v>
      </c>
      <c r="AL1431" t="str">
        <f t="shared" si="89"/>
        <v>Protected</v>
      </c>
      <c r="AM1431">
        <v>2001</v>
      </c>
      <c r="AN1431" s="72" t="s">
        <v>191</v>
      </c>
      <c r="AQ1431" t="str">
        <f t="shared" si="90"/>
        <v xml:space="preserve">Normal </v>
      </c>
      <c r="AR1431" s="72" t="s">
        <v>191</v>
      </c>
      <c r="AS1431">
        <v>6</v>
      </c>
      <c r="AT1431">
        <v>4</v>
      </c>
      <c r="AU1431" s="72" t="s">
        <v>195</v>
      </c>
      <c r="AV1431" s="72" t="s">
        <v>194</v>
      </c>
      <c r="AY1431" s="72" t="s">
        <v>191</v>
      </c>
      <c r="AZ1431">
        <v>1251</v>
      </c>
      <c r="BA1431" s="72" t="s">
        <v>93</v>
      </c>
      <c r="BB1431" s="72" t="s">
        <v>194</v>
      </c>
      <c r="BD1431" s="72" t="s">
        <v>191</v>
      </c>
      <c r="BE1431" s="73">
        <v>0.09</v>
      </c>
      <c r="BF1431" s="72" t="s">
        <v>191</v>
      </c>
      <c r="BG1431" s="72" t="s">
        <v>196</v>
      </c>
      <c r="BH1431" s="72" t="s">
        <v>176</v>
      </c>
      <c r="BI1431" s="81" t="str">
        <f t="shared" si="91"/>
        <v xml:space="preserve">Turbidity </v>
      </c>
      <c r="BJ1431" s="72" t="s">
        <v>191</v>
      </c>
      <c r="BN1431">
        <v>97</v>
      </c>
      <c r="BO1431">
        <v>24</v>
      </c>
      <c r="BP1431" s="72" t="s">
        <v>194</v>
      </c>
      <c r="BR1431" s="72" t="s">
        <v>194</v>
      </c>
      <c r="BT1431">
        <v>20</v>
      </c>
      <c r="BU1431">
        <v>5</v>
      </c>
      <c r="BV1431" s="72" t="s">
        <v>191</v>
      </c>
      <c r="BW1431" s="72" t="s">
        <v>197</v>
      </c>
      <c r="BX1431" t="s">
        <v>13015</v>
      </c>
    </row>
    <row r="1432" spans="1:76" x14ac:dyDescent="0.45">
      <c r="A1432" t="s">
        <v>13016</v>
      </c>
      <c r="B1432" t="s">
        <v>176</v>
      </c>
      <c r="C1432" t="s">
        <v>339</v>
      </c>
      <c r="D1432" t="s">
        <v>13017</v>
      </c>
      <c r="E1432" t="s">
        <v>13018</v>
      </c>
      <c r="F1432" t="s">
        <v>6038</v>
      </c>
      <c r="G1432">
        <v>9</v>
      </c>
      <c r="H1432" s="72" t="s">
        <v>12310</v>
      </c>
      <c r="I1432" s="72" t="s">
        <v>182</v>
      </c>
      <c r="J1432" s="72" t="s">
        <v>183</v>
      </c>
      <c r="K1432" s="72" t="s">
        <v>10598</v>
      </c>
      <c r="L1432" s="72" t="s">
        <v>12053</v>
      </c>
      <c r="M1432" s="72" t="s">
        <v>13019</v>
      </c>
      <c r="N1432" s="72"/>
      <c r="O1432" s="72"/>
      <c r="P1432" s="72" t="s">
        <v>13020</v>
      </c>
      <c r="Q1432" s="72" t="s">
        <v>13021</v>
      </c>
      <c r="R1432" s="72" t="s">
        <v>12816</v>
      </c>
      <c r="S1432" s="72" t="s">
        <v>13022</v>
      </c>
      <c r="T1432" s="72" t="s">
        <v>13023</v>
      </c>
      <c r="U1432" s="72" t="s">
        <v>251</v>
      </c>
      <c r="V1432" s="72" t="s">
        <v>176</v>
      </c>
      <c r="W1432">
        <v>90</v>
      </c>
      <c r="X1432">
        <v>90</v>
      </c>
      <c r="Y1432">
        <v>0</v>
      </c>
      <c r="Z1432">
        <v>450</v>
      </c>
      <c r="AA1432">
        <v>450</v>
      </c>
      <c r="AB1432">
        <v>0</v>
      </c>
      <c r="AC1432" s="72" t="s">
        <v>191</v>
      </c>
      <c r="AD1432" s="72" t="s">
        <v>192</v>
      </c>
      <c r="AE1432" s="72" t="s">
        <v>176</v>
      </c>
      <c r="AF1432" s="81" t="str">
        <f t="shared" si="88"/>
        <v>Afridev Handpump</v>
      </c>
      <c r="AG1432" s="72" t="s">
        <v>193</v>
      </c>
      <c r="AH1432" s="72" t="s">
        <v>191</v>
      </c>
      <c r="AI1432" s="72" t="s">
        <v>16432</v>
      </c>
      <c r="AL1432" t="str">
        <f t="shared" si="89"/>
        <v>Protected</v>
      </c>
      <c r="AM1432">
        <v>2016</v>
      </c>
      <c r="AN1432" s="72" t="s">
        <v>191</v>
      </c>
      <c r="AQ1432" t="str">
        <f t="shared" si="90"/>
        <v xml:space="preserve">Normal </v>
      </c>
      <c r="AR1432" s="72" t="s">
        <v>194</v>
      </c>
      <c r="AU1432" s="72" t="s">
        <v>195</v>
      </c>
      <c r="AV1432" s="72" t="s">
        <v>194</v>
      </c>
      <c r="AY1432" s="72" t="s">
        <v>191</v>
      </c>
      <c r="AZ1432">
        <v>2003</v>
      </c>
      <c r="BA1432" s="72" t="s">
        <v>93</v>
      </c>
      <c r="BB1432" s="72" t="s">
        <v>194</v>
      </c>
      <c r="BD1432" s="72" t="s">
        <v>191</v>
      </c>
      <c r="BE1432" s="73">
        <v>1.33</v>
      </c>
      <c r="BF1432" s="72" t="s">
        <v>191</v>
      </c>
      <c r="BG1432" s="72" t="s">
        <v>196</v>
      </c>
      <c r="BH1432" s="72" t="s">
        <v>176</v>
      </c>
      <c r="BI1432" s="81" t="str">
        <f t="shared" si="91"/>
        <v xml:space="preserve">Turbidity </v>
      </c>
      <c r="BJ1432" s="72" t="s">
        <v>191</v>
      </c>
      <c r="BN1432">
        <v>64</v>
      </c>
      <c r="BO1432">
        <v>24</v>
      </c>
      <c r="BP1432" s="72" t="s">
        <v>194</v>
      </c>
      <c r="BR1432" s="72" t="s">
        <v>194</v>
      </c>
      <c r="BT1432">
        <v>20</v>
      </c>
      <c r="BU1432">
        <v>5</v>
      </c>
      <c r="BV1432" s="72" t="s">
        <v>191</v>
      </c>
      <c r="BW1432" s="72" t="s">
        <v>197</v>
      </c>
      <c r="BX1432" t="s">
        <v>13024</v>
      </c>
    </row>
    <row r="1433" spans="1:76" x14ac:dyDescent="0.45">
      <c r="A1433" t="s">
        <v>13025</v>
      </c>
      <c r="B1433" t="s">
        <v>176</v>
      </c>
      <c r="C1433" t="s">
        <v>230</v>
      </c>
      <c r="D1433" t="s">
        <v>13026</v>
      </c>
      <c r="E1433" t="s">
        <v>13027</v>
      </c>
      <c r="F1433" t="s">
        <v>6251</v>
      </c>
      <c r="G1433">
        <v>9</v>
      </c>
      <c r="H1433" s="72" t="s">
        <v>12310</v>
      </c>
      <c r="I1433" s="72" t="s">
        <v>182</v>
      </c>
      <c r="J1433" s="72" t="s">
        <v>183</v>
      </c>
      <c r="K1433" s="72" t="s">
        <v>825</v>
      </c>
      <c r="L1433" s="72" t="s">
        <v>12670</v>
      </c>
      <c r="M1433" s="72" t="s">
        <v>13000</v>
      </c>
      <c r="N1433" s="72"/>
      <c r="O1433" s="72"/>
      <c r="P1433" s="72" t="s">
        <v>13028</v>
      </c>
      <c r="Q1433" s="72" t="s">
        <v>13029</v>
      </c>
      <c r="R1433" s="72" t="s">
        <v>4714</v>
      </c>
      <c r="S1433" s="72" t="s">
        <v>13030</v>
      </c>
      <c r="T1433" s="72"/>
      <c r="U1433" s="72" t="s">
        <v>226</v>
      </c>
      <c r="V1433" s="72" t="s">
        <v>176</v>
      </c>
      <c r="W1433">
        <v>140</v>
      </c>
      <c r="X1433">
        <v>140</v>
      </c>
      <c r="Y1433">
        <v>0</v>
      </c>
      <c r="Z1433">
        <v>250</v>
      </c>
      <c r="AA1433">
        <v>700</v>
      </c>
      <c r="AB1433">
        <v>0</v>
      </c>
      <c r="AC1433" s="72" t="s">
        <v>191</v>
      </c>
      <c r="AD1433" s="72" t="s">
        <v>192</v>
      </c>
      <c r="AE1433" s="72" t="s">
        <v>176</v>
      </c>
      <c r="AF1433" s="81" t="str">
        <f t="shared" si="88"/>
        <v>Afridev Handpump</v>
      </c>
      <c r="AG1433" s="72" t="s">
        <v>193</v>
      </c>
      <c r="AH1433" s="72" t="s">
        <v>191</v>
      </c>
      <c r="AI1433" s="72" t="s">
        <v>16432</v>
      </c>
      <c r="AL1433" t="str">
        <f t="shared" si="89"/>
        <v>Protected</v>
      </c>
      <c r="AM1433">
        <v>2018</v>
      </c>
      <c r="AN1433" s="72" t="s">
        <v>191</v>
      </c>
      <c r="AQ1433" t="str">
        <f t="shared" si="90"/>
        <v xml:space="preserve">Normal </v>
      </c>
      <c r="AR1433" s="72" t="s">
        <v>191</v>
      </c>
      <c r="AS1433">
        <v>1</v>
      </c>
      <c r="AT1433">
        <v>1</v>
      </c>
      <c r="AU1433" s="72" t="s">
        <v>195</v>
      </c>
      <c r="AV1433" s="72" t="s">
        <v>194</v>
      </c>
      <c r="AY1433" s="72" t="s">
        <v>191</v>
      </c>
      <c r="AZ1433">
        <v>1790</v>
      </c>
      <c r="BA1433" s="72" t="s">
        <v>93</v>
      </c>
      <c r="BB1433" s="72" t="s">
        <v>194</v>
      </c>
      <c r="BD1433" s="72" t="s">
        <v>191</v>
      </c>
      <c r="BE1433" s="73">
        <v>0.8</v>
      </c>
      <c r="BF1433" s="72" t="s">
        <v>191</v>
      </c>
      <c r="BG1433" s="72" t="s">
        <v>196</v>
      </c>
      <c r="BH1433" s="72" t="s">
        <v>176</v>
      </c>
      <c r="BI1433" s="81" t="str">
        <f t="shared" si="91"/>
        <v xml:space="preserve">Turbidity </v>
      </c>
      <c r="BJ1433" s="72" t="s">
        <v>191</v>
      </c>
      <c r="BN1433">
        <v>85</v>
      </c>
      <c r="BO1433">
        <v>24</v>
      </c>
      <c r="BP1433" s="72" t="s">
        <v>194</v>
      </c>
      <c r="BR1433" s="72" t="s">
        <v>194</v>
      </c>
      <c r="BT1433">
        <v>40</v>
      </c>
      <c r="BU1433">
        <v>7</v>
      </c>
      <c r="BV1433" s="72" t="s">
        <v>191</v>
      </c>
      <c r="BW1433" s="72" t="s">
        <v>197</v>
      </c>
      <c r="BX1433" t="s">
        <v>13031</v>
      </c>
    </row>
    <row r="1434" spans="1:76" x14ac:dyDescent="0.45">
      <c r="A1434" t="s">
        <v>13032</v>
      </c>
      <c r="B1434" t="s">
        <v>176</v>
      </c>
      <c r="C1434" t="s">
        <v>297</v>
      </c>
      <c r="D1434" t="s">
        <v>13033</v>
      </c>
      <c r="E1434" t="s">
        <v>13034</v>
      </c>
      <c r="F1434" t="s">
        <v>9918</v>
      </c>
      <c r="G1434">
        <v>9</v>
      </c>
      <c r="H1434" s="72" t="s">
        <v>12310</v>
      </c>
      <c r="I1434" s="72" t="s">
        <v>182</v>
      </c>
      <c r="J1434" s="72" t="s">
        <v>183</v>
      </c>
      <c r="K1434" s="72" t="s">
        <v>10598</v>
      </c>
      <c r="L1434" s="72" t="s">
        <v>12824</v>
      </c>
      <c r="M1434" s="72" t="s">
        <v>12824</v>
      </c>
      <c r="N1434" s="72"/>
      <c r="O1434" s="72"/>
      <c r="P1434" s="72" t="s">
        <v>13035</v>
      </c>
      <c r="Q1434" s="72" t="s">
        <v>13036</v>
      </c>
      <c r="R1434" s="72" t="s">
        <v>6254</v>
      </c>
      <c r="S1434" s="72" t="s">
        <v>13037</v>
      </c>
      <c r="T1434" s="72" t="s">
        <v>12828</v>
      </c>
      <c r="U1434" s="72" t="s">
        <v>226</v>
      </c>
      <c r="V1434" s="72" t="s">
        <v>176</v>
      </c>
      <c r="W1434">
        <v>164</v>
      </c>
      <c r="X1434">
        <v>124</v>
      </c>
      <c r="Y1434">
        <v>40</v>
      </c>
      <c r="Z1434">
        <v>35</v>
      </c>
      <c r="AA1434">
        <v>620</v>
      </c>
      <c r="AB1434">
        <v>40</v>
      </c>
      <c r="AC1434" s="72" t="s">
        <v>191</v>
      </c>
      <c r="AD1434" s="72" t="s">
        <v>192</v>
      </c>
      <c r="AE1434" s="72" t="s">
        <v>176</v>
      </c>
      <c r="AF1434" s="81" t="str">
        <f t="shared" si="88"/>
        <v>Afridev Handpump</v>
      </c>
      <c r="AG1434" s="72" t="s">
        <v>193</v>
      </c>
      <c r="AH1434" s="72" t="s">
        <v>191</v>
      </c>
      <c r="AI1434" s="72" t="s">
        <v>16432</v>
      </c>
      <c r="AL1434" t="str">
        <f t="shared" si="89"/>
        <v>Protected</v>
      </c>
      <c r="AM1434">
        <v>2011</v>
      </c>
      <c r="AN1434" s="72" t="s">
        <v>191</v>
      </c>
      <c r="AQ1434" t="str">
        <f t="shared" si="90"/>
        <v xml:space="preserve">Poor </v>
      </c>
      <c r="AR1434" s="72" t="s">
        <v>191</v>
      </c>
      <c r="AS1434">
        <v>1</v>
      </c>
      <c r="AT1434">
        <v>7</v>
      </c>
      <c r="AU1434" s="72" t="s">
        <v>195</v>
      </c>
      <c r="AV1434" s="72" t="s">
        <v>194</v>
      </c>
      <c r="AY1434" s="72" t="s">
        <v>191</v>
      </c>
      <c r="AZ1434">
        <v>1062</v>
      </c>
      <c r="BA1434" s="72" t="s">
        <v>93</v>
      </c>
      <c r="BB1434" s="72" t="s">
        <v>194</v>
      </c>
      <c r="BD1434" s="72" t="s">
        <v>191</v>
      </c>
      <c r="BE1434" s="73">
        <v>1.42</v>
      </c>
      <c r="BF1434" s="72" t="s">
        <v>194</v>
      </c>
      <c r="BG1434" s="80" t="s">
        <v>196</v>
      </c>
      <c r="BI1434" s="81" t="str">
        <f t="shared" si="91"/>
        <v xml:space="preserve">Turbidity </v>
      </c>
      <c r="BN1434">
        <v>84</v>
      </c>
      <c r="BO1434">
        <v>24</v>
      </c>
      <c r="BP1434" s="72" t="s">
        <v>194</v>
      </c>
      <c r="BR1434" s="72" t="s">
        <v>194</v>
      </c>
      <c r="BT1434">
        <v>20</v>
      </c>
      <c r="BU1434">
        <v>10</v>
      </c>
      <c r="BV1434" s="72" t="s">
        <v>191</v>
      </c>
      <c r="BW1434" s="72" t="s">
        <v>227</v>
      </c>
      <c r="BX1434" t="s">
        <v>13038</v>
      </c>
    </row>
    <row r="1435" spans="1:76" x14ac:dyDescent="0.45">
      <c r="A1435" t="s">
        <v>13039</v>
      </c>
      <c r="B1435" t="s">
        <v>176</v>
      </c>
      <c r="C1435" t="s">
        <v>297</v>
      </c>
      <c r="D1435" t="s">
        <v>13040</v>
      </c>
      <c r="E1435" t="s">
        <v>13041</v>
      </c>
      <c r="F1435" t="s">
        <v>12079</v>
      </c>
      <c r="G1435">
        <v>9</v>
      </c>
      <c r="H1435" s="72" t="s">
        <v>12310</v>
      </c>
      <c r="I1435" s="72" t="s">
        <v>182</v>
      </c>
      <c r="J1435" s="72" t="s">
        <v>183</v>
      </c>
      <c r="K1435" s="72" t="s">
        <v>10598</v>
      </c>
      <c r="L1435" s="72" t="s">
        <v>12824</v>
      </c>
      <c r="M1435" s="72" t="s">
        <v>12824</v>
      </c>
      <c r="N1435" s="72"/>
      <c r="O1435" s="72"/>
      <c r="P1435" s="72" t="s">
        <v>13042</v>
      </c>
      <c r="Q1435" s="72" t="s">
        <v>13043</v>
      </c>
      <c r="R1435" s="72" t="s">
        <v>11661</v>
      </c>
      <c r="S1435" s="72" t="s">
        <v>13044</v>
      </c>
      <c r="T1435" s="72" t="s">
        <v>12824</v>
      </c>
      <c r="U1435" s="72" t="s">
        <v>226</v>
      </c>
      <c r="V1435" s="72" t="s">
        <v>176</v>
      </c>
      <c r="W1435">
        <v>164</v>
      </c>
      <c r="X1435">
        <v>124</v>
      </c>
      <c r="Y1435">
        <v>40</v>
      </c>
      <c r="Z1435">
        <v>100</v>
      </c>
      <c r="AA1435">
        <v>124</v>
      </c>
      <c r="AB1435">
        <v>40</v>
      </c>
      <c r="AC1435" s="72" t="s">
        <v>194</v>
      </c>
      <c r="AF1435" s="81" t="str">
        <f t="shared" si="88"/>
        <v/>
      </c>
      <c r="AJ1435" s="72" t="s">
        <v>867</v>
      </c>
      <c r="AK1435" s="72" t="s">
        <v>176</v>
      </c>
      <c r="AL1435" t="str">
        <f t="shared" si="89"/>
        <v>Unprotected well</v>
      </c>
      <c r="AQ1435" t="str">
        <f t="shared" si="90"/>
        <v xml:space="preserve"> </v>
      </c>
      <c r="BE1435"/>
      <c r="BI1435" s="81" t="str">
        <f t="shared" si="91"/>
        <v xml:space="preserve"> </v>
      </c>
      <c r="BX1435" t="s">
        <v>13045</v>
      </c>
    </row>
    <row r="1436" spans="1:76" x14ac:dyDescent="0.45">
      <c r="A1436" t="s">
        <v>13046</v>
      </c>
      <c r="B1436" t="s">
        <v>176</v>
      </c>
      <c r="C1436" t="s">
        <v>339</v>
      </c>
      <c r="D1436" t="s">
        <v>13047</v>
      </c>
      <c r="E1436" t="s">
        <v>13048</v>
      </c>
      <c r="F1436" t="s">
        <v>4214</v>
      </c>
      <c r="G1436">
        <v>9</v>
      </c>
      <c r="H1436" s="72" t="s">
        <v>12310</v>
      </c>
      <c r="I1436" s="72" t="s">
        <v>182</v>
      </c>
      <c r="J1436" s="72" t="s">
        <v>183</v>
      </c>
      <c r="K1436" s="72" t="s">
        <v>10598</v>
      </c>
      <c r="L1436" s="72" t="s">
        <v>4900</v>
      </c>
      <c r="M1436" s="72" t="s">
        <v>13049</v>
      </c>
      <c r="N1436" s="72"/>
      <c r="O1436" s="72"/>
      <c r="P1436" s="72" t="s">
        <v>13050</v>
      </c>
      <c r="Q1436" s="72" t="s">
        <v>13051</v>
      </c>
      <c r="R1436" s="72" t="s">
        <v>4941</v>
      </c>
      <c r="S1436" s="72" t="s">
        <v>13052</v>
      </c>
      <c r="T1436" s="72" t="s">
        <v>12720</v>
      </c>
      <c r="U1436" s="72" t="s">
        <v>176</v>
      </c>
      <c r="V1436" s="72" t="s">
        <v>13053</v>
      </c>
      <c r="W1436">
        <v>20</v>
      </c>
      <c r="X1436">
        <v>20</v>
      </c>
      <c r="Y1436">
        <v>0</v>
      </c>
      <c r="Z1436">
        <v>100</v>
      </c>
      <c r="AA1436">
        <v>100</v>
      </c>
      <c r="AB1436">
        <v>0</v>
      </c>
      <c r="AC1436" s="72" t="s">
        <v>191</v>
      </c>
      <c r="AD1436" s="72" t="s">
        <v>192</v>
      </c>
      <c r="AE1436" s="72" t="s">
        <v>176</v>
      </c>
      <c r="AF1436" s="81" t="str">
        <f t="shared" si="88"/>
        <v>Afridev Handpump</v>
      </c>
      <c r="AG1436" s="72" t="s">
        <v>193</v>
      </c>
      <c r="AH1436" s="72" t="s">
        <v>191</v>
      </c>
      <c r="AI1436" s="72" t="s">
        <v>16432</v>
      </c>
      <c r="AL1436" t="str">
        <f t="shared" si="89"/>
        <v>Protected</v>
      </c>
      <c r="AM1436">
        <v>2007</v>
      </c>
      <c r="AN1436" s="72" t="s">
        <v>191</v>
      </c>
      <c r="AQ1436" t="str">
        <f t="shared" si="90"/>
        <v xml:space="preserve">Normal </v>
      </c>
      <c r="AR1436" s="72" t="s">
        <v>191</v>
      </c>
      <c r="AS1436">
        <v>1</v>
      </c>
      <c r="AT1436">
        <v>30</v>
      </c>
      <c r="AU1436" s="72" t="s">
        <v>195</v>
      </c>
      <c r="AV1436" s="72" t="s">
        <v>194</v>
      </c>
      <c r="AY1436" s="72" t="s">
        <v>191</v>
      </c>
      <c r="AZ1436">
        <v>2004</v>
      </c>
      <c r="BA1436" s="72" t="s">
        <v>93</v>
      </c>
      <c r="BB1436" s="72" t="s">
        <v>194</v>
      </c>
      <c r="BD1436" s="72" t="s">
        <v>191</v>
      </c>
      <c r="BE1436" s="73">
        <v>0.68</v>
      </c>
      <c r="BF1436" s="72" t="s">
        <v>191</v>
      </c>
      <c r="BG1436" s="72" t="s">
        <v>196</v>
      </c>
      <c r="BH1436" s="72" t="s">
        <v>176</v>
      </c>
      <c r="BI1436" s="81" t="str">
        <f t="shared" si="91"/>
        <v xml:space="preserve">Turbidity </v>
      </c>
      <c r="BJ1436" s="72" t="s">
        <v>191</v>
      </c>
      <c r="BN1436">
        <v>51</v>
      </c>
      <c r="BO1436">
        <v>24</v>
      </c>
      <c r="BP1436" s="72" t="s">
        <v>194</v>
      </c>
      <c r="BR1436" s="72" t="s">
        <v>194</v>
      </c>
      <c r="BT1436">
        <v>40</v>
      </c>
      <c r="BU1436">
        <v>5</v>
      </c>
      <c r="BV1436" s="72" t="s">
        <v>191</v>
      </c>
      <c r="BW1436" s="72" t="s">
        <v>197</v>
      </c>
      <c r="BX1436" t="s">
        <v>13054</v>
      </c>
    </row>
    <row r="1437" spans="1:76" x14ac:dyDescent="0.45">
      <c r="A1437" t="s">
        <v>13055</v>
      </c>
      <c r="B1437" t="s">
        <v>176</v>
      </c>
      <c r="C1437" t="s">
        <v>339</v>
      </c>
      <c r="D1437" t="s">
        <v>13056</v>
      </c>
      <c r="E1437" t="s">
        <v>13057</v>
      </c>
      <c r="F1437" t="s">
        <v>10102</v>
      </c>
      <c r="G1437">
        <v>9</v>
      </c>
      <c r="H1437" s="72" t="s">
        <v>12310</v>
      </c>
      <c r="I1437" s="72" t="s">
        <v>182</v>
      </c>
      <c r="J1437" s="72" t="s">
        <v>183</v>
      </c>
      <c r="K1437" s="72" t="s">
        <v>10598</v>
      </c>
      <c r="L1437" s="72" t="s">
        <v>4900</v>
      </c>
      <c r="M1437" s="72" t="s">
        <v>13049</v>
      </c>
      <c r="N1437" s="72"/>
      <c r="O1437" s="72"/>
      <c r="P1437" s="72" t="s">
        <v>13058</v>
      </c>
      <c r="Q1437" s="72" t="s">
        <v>13059</v>
      </c>
      <c r="R1437" s="72" t="s">
        <v>4272</v>
      </c>
      <c r="S1437" s="72" t="s">
        <v>13060</v>
      </c>
      <c r="T1437" s="72" t="s">
        <v>13061</v>
      </c>
      <c r="U1437" s="72" t="s">
        <v>251</v>
      </c>
      <c r="V1437" s="72" t="s">
        <v>176</v>
      </c>
      <c r="W1437">
        <v>150</v>
      </c>
      <c r="X1437">
        <v>150</v>
      </c>
      <c r="Y1437">
        <v>0</v>
      </c>
      <c r="Z1437">
        <v>750</v>
      </c>
      <c r="AA1437">
        <v>750</v>
      </c>
      <c r="AB1437">
        <v>0</v>
      </c>
      <c r="AC1437" s="72" t="s">
        <v>191</v>
      </c>
      <c r="AD1437" s="72" t="s">
        <v>192</v>
      </c>
      <c r="AE1437" s="72" t="s">
        <v>176</v>
      </c>
      <c r="AF1437" s="81" t="str">
        <f t="shared" si="88"/>
        <v>Afridev Handpump</v>
      </c>
      <c r="AG1437" s="72" t="s">
        <v>193</v>
      </c>
      <c r="AH1437" s="72" t="s">
        <v>191</v>
      </c>
      <c r="AI1437" s="72" t="s">
        <v>16432</v>
      </c>
      <c r="AL1437" t="str">
        <f t="shared" si="89"/>
        <v>Protected</v>
      </c>
      <c r="AM1437">
        <v>2002</v>
      </c>
      <c r="AN1437" s="72" t="s">
        <v>191</v>
      </c>
      <c r="AQ1437" t="str">
        <f t="shared" si="90"/>
        <v xml:space="preserve">Poor </v>
      </c>
      <c r="AR1437" s="72" t="s">
        <v>191</v>
      </c>
      <c r="AS1437">
        <v>2</v>
      </c>
      <c r="AT1437">
        <v>30</v>
      </c>
      <c r="AU1437" s="72" t="s">
        <v>195</v>
      </c>
      <c r="AV1437" s="72" t="s">
        <v>194</v>
      </c>
      <c r="AY1437" s="72" t="s">
        <v>191</v>
      </c>
      <c r="AZ1437">
        <v>2005</v>
      </c>
      <c r="BA1437" s="72" t="s">
        <v>93</v>
      </c>
      <c r="BB1437" s="72" t="s">
        <v>194</v>
      </c>
      <c r="BD1437" s="72" t="s">
        <v>191</v>
      </c>
      <c r="BE1437" s="73">
        <v>0.73</v>
      </c>
      <c r="BF1437" s="72" t="s">
        <v>191</v>
      </c>
      <c r="BG1437" s="72" t="s">
        <v>196</v>
      </c>
      <c r="BH1437" s="72" t="s">
        <v>176</v>
      </c>
      <c r="BI1437" s="81" t="str">
        <f t="shared" si="91"/>
        <v xml:space="preserve">Turbidity </v>
      </c>
      <c r="BJ1437" s="72" t="s">
        <v>191</v>
      </c>
      <c r="BN1437">
        <v>56</v>
      </c>
      <c r="BO1437">
        <v>24</v>
      </c>
      <c r="BP1437" s="72" t="s">
        <v>194</v>
      </c>
      <c r="BR1437" s="72" t="s">
        <v>194</v>
      </c>
      <c r="BT1437">
        <v>40</v>
      </c>
      <c r="BU1437">
        <v>6</v>
      </c>
      <c r="BV1437" s="72" t="s">
        <v>191</v>
      </c>
      <c r="BW1437" s="72" t="s">
        <v>227</v>
      </c>
      <c r="BX1437" t="s">
        <v>13062</v>
      </c>
    </row>
    <row r="1438" spans="1:76" x14ac:dyDescent="0.45">
      <c r="A1438" t="s">
        <v>13063</v>
      </c>
      <c r="B1438" t="s">
        <v>176</v>
      </c>
      <c r="C1438" t="s">
        <v>230</v>
      </c>
      <c r="D1438" t="s">
        <v>13064</v>
      </c>
      <c r="E1438" t="s">
        <v>13065</v>
      </c>
      <c r="F1438" t="s">
        <v>5809</v>
      </c>
      <c r="G1438">
        <v>9</v>
      </c>
      <c r="H1438" s="72" t="s">
        <v>12310</v>
      </c>
      <c r="I1438" s="72" t="s">
        <v>182</v>
      </c>
      <c r="J1438" s="72" t="s">
        <v>183</v>
      </c>
      <c r="K1438" s="72" t="s">
        <v>825</v>
      </c>
      <c r="L1438" s="72" t="s">
        <v>12670</v>
      </c>
      <c r="M1438" s="72" t="s">
        <v>12053</v>
      </c>
      <c r="N1438" s="72"/>
      <c r="O1438" s="72"/>
      <c r="P1438" s="72" t="s">
        <v>13066</v>
      </c>
      <c r="Q1438" s="72" t="s">
        <v>13067</v>
      </c>
      <c r="R1438" s="72" t="s">
        <v>1750</v>
      </c>
      <c r="S1438" s="72" t="s">
        <v>13068</v>
      </c>
      <c r="T1438" s="72"/>
      <c r="U1438" s="72" t="s">
        <v>251</v>
      </c>
      <c r="V1438" s="72" t="s">
        <v>176</v>
      </c>
      <c r="W1438">
        <v>225</v>
      </c>
      <c r="X1438">
        <v>225</v>
      </c>
      <c r="Y1438">
        <v>0</v>
      </c>
      <c r="Z1438">
        <v>410</v>
      </c>
      <c r="AA1438">
        <v>1125</v>
      </c>
      <c r="AB1438">
        <v>0</v>
      </c>
      <c r="AC1438" s="72" t="s">
        <v>191</v>
      </c>
      <c r="AD1438" s="72" t="s">
        <v>192</v>
      </c>
      <c r="AE1438" s="72" t="s">
        <v>176</v>
      </c>
      <c r="AF1438" s="81" t="str">
        <f t="shared" si="88"/>
        <v>Afridev Handpump</v>
      </c>
      <c r="AG1438" s="72" t="s">
        <v>193</v>
      </c>
      <c r="AH1438" s="72" t="s">
        <v>191</v>
      </c>
      <c r="AI1438" s="72" t="s">
        <v>16432</v>
      </c>
      <c r="AL1438" t="str">
        <f t="shared" si="89"/>
        <v>Protected</v>
      </c>
      <c r="AM1438">
        <v>1997</v>
      </c>
      <c r="AN1438" s="72" t="s">
        <v>191</v>
      </c>
      <c r="AQ1438" t="str">
        <f t="shared" si="90"/>
        <v xml:space="preserve">Normal </v>
      </c>
      <c r="AR1438" s="72" t="s">
        <v>194</v>
      </c>
      <c r="AU1438" s="72" t="s">
        <v>195</v>
      </c>
      <c r="AV1438" s="72" t="s">
        <v>194</v>
      </c>
      <c r="AY1438" s="72" t="s">
        <v>191</v>
      </c>
      <c r="AZ1438">
        <v>1792</v>
      </c>
      <c r="BA1438" s="72" t="s">
        <v>93</v>
      </c>
      <c r="BB1438" s="72" t="s">
        <v>194</v>
      </c>
      <c r="BD1438" s="72" t="s">
        <v>191</v>
      </c>
      <c r="BE1438" s="73">
        <v>0.06</v>
      </c>
      <c r="BF1438" s="72" t="s">
        <v>191</v>
      </c>
      <c r="BG1438" s="72" t="s">
        <v>196</v>
      </c>
      <c r="BH1438" s="72" t="s">
        <v>176</v>
      </c>
      <c r="BI1438" s="81" t="str">
        <f t="shared" si="91"/>
        <v xml:space="preserve">Turbidity </v>
      </c>
      <c r="BJ1438" s="72" t="s">
        <v>191</v>
      </c>
      <c r="BN1438">
        <v>65</v>
      </c>
      <c r="BO1438">
        <v>24</v>
      </c>
      <c r="BP1438" s="72" t="s">
        <v>194</v>
      </c>
      <c r="BR1438" s="72" t="s">
        <v>194</v>
      </c>
      <c r="BT1438">
        <v>40</v>
      </c>
      <c r="BU1438">
        <v>5</v>
      </c>
      <c r="BV1438" s="72" t="s">
        <v>191</v>
      </c>
      <c r="BW1438" s="72" t="s">
        <v>197</v>
      </c>
      <c r="BX1438" t="s">
        <v>13069</v>
      </c>
    </row>
    <row r="1439" spans="1:76" x14ac:dyDescent="0.45">
      <c r="A1439" t="s">
        <v>13070</v>
      </c>
      <c r="B1439" t="s">
        <v>176</v>
      </c>
      <c r="C1439" t="s">
        <v>230</v>
      </c>
      <c r="D1439" t="s">
        <v>13071</v>
      </c>
      <c r="E1439" t="s">
        <v>13072</v>
      </c>
      <c r="F1439" t="s">
        <v>13073</v>
      </c>
      <c r="G1439">
        <v>9</v>
      </c>
      <c r="H1439" s="72" t="s">
        <v>12310</v>
      </c>
      <c r="I1439" s="72" t="s">
        <v>182</v>
      </c>
      <c r="J1439" s="72" t="s">
        <v>183</v>
      </c>
      <c r="K1439" s="72" t="s">
        <v>825</v>
      </c>
      <c r="L1439" s="72" t="s">
        <v>12670</v>
      </c>
      <c r="M1439" s="72" t="s">
        <v>12053</v>
      </c>
      <c r="N1439" s="72"/>
      <c r="O1439" s="72"/>
      <c r="P1439" s="72" t="s">
        <v>13074</v>
      </c>
      <c r="Q1439" s="72" t="s">
        <v>13075</v>
      </c>
      <c r="R1439" s="72" t="s">
        <v>1750</v>
      </c>
      <c r="S1439" s="72" t="s">
        <v>13076</v>
      </c>
      <c r="T1439" s="72"/>
      <c r="U1439" s="72" t="s">
        <v>190</v>
      </c>
      <c r="V1439" s="72" t="s">
        <v>176</v>
      </c>
      <c r="W1439">
        <v>225</v>
      </c>
      <c r="X1439">
        <v>225</v>
      </c>
      <c r="Y1439">
        <v>0</v>
      </c>
      <c r="Z1439">
        <v>100</v>
      </c>
      <c r="AA1439">
        <v>1125</v>
      </c>
      <c r="AB1439">
        <v>0</v>
      </c>
      <c r="AC1439" s="72" t="s">
        <v>191</v>
      </c>
      <c r="AD1439" s="72" t="s">
        <v>192</v>
      </c>
      <c r="AE1439" s="72" t="s">
        <v>176</v>
      </c>
      <c r="AF1439" s="81" t="str">
        <f t="shared" si="88"/>
        <v>Afridev Handpump</v>
      </c>
      <c r="AG1439" s="72" t="s">
        <v>193</v>
      </c>
      <c r="AH1439" s="72" t="s">
        <v>191</v>
      </c>
      <c r="AI1439" s="72" t="s">
        <v>16432</v>
      </c>
      <c r="AL1439" t="str">
        <f t="shared" si="89"/>
        <v>Protected</v>
      </c>
      <c r="AM1439">
        <v>2017</v>
      </c>
      <c r="AN1439" s="72" t="s">
        <v>191</v>
      </c>
      <c r="AQ1439" t="str">
        <f t="shared" si="90"/>
        <v xml:space="preserve">Normal </v>
      </c>
      <c r="AR1439" s="72" t="s">
        <v>191</v>
      </c>
      <c r="AS1439">
        <v>1</v>
      </c>
      <c r="AT1439">
        <v>3</v>
      </c>
      <c r="AU1439" s="72" t="s">
        <v>195</v>
      </c>
      <c r="AV1439" s="72" t="s">
        <v>194</v>
      </c>
      <c r="AY1439" s="72" t="s">
        <v>191</v>
      </c>
      <c r="AZ1439">
        <v>1791</v>
      </c>
      <c r="BA1439" s="72" t="s">
        <v>93</v>
      </c>
      <c r="BB1439" s="72" t="s">
        <v>194</v>
      </c>
      <c r="BD1439" s="72" t="s">
        <v>191</v>
      </c>
      <c r="BE1439" s="73">
        <v>0.1</v>
      </c>
      <c r="BF1439" s="72" t="s">
        <v>191</v>
      </c>
      <c r="BG1439" s="72" t="s">
        <v>196</v>
      </c>
      <c r="BH1439" s="72" t="s">
        <v>176</v>
      </c>
      <c r="BI1439" s="81" t="str">
        <f t="shared" si="91"/>
        <v xml:space="preserve">Turbidity </v>
      </c>
      <c r="BJ1439" s="72" t="s">
        <v>191</v>
      </c>
      <c r="BN1439">
        <v>80</v>
      </c>
      <c r="BO1439">
        <v>24</v>
      </c>
      <c r="BP1439" s="72" t="s">
        <v>194</v>
      </c>
      <c r="BR1439" s="72" t="s">
        <v>194</v>
      </c>
      <c r="BT1439">
        <v>20</v>
      </c>
      <c r="BU1439">
        <v>24</v>
      </c>
      <c r="BV1439" s="72" t="s">
        <v>191</v>
      </c>
      <c r="BW1439" s="72" t="s">
        <v>197</v>
      </c>
      <c r="BX1439" t="s">
        <v>13077</v>
      </c>
    </row>
    <row r="1440" spans="1:76" x14ac:dyDescent="0.45">
      <c r="A1440" t="s">
        <v>13078</v>
      </c>
      <c r="B1440" t="s">
        <v>176</v>
      </c>
      <c r="C1440" t="s">
        <v>230</v>
      </c>
      <c r="D1440" t="s">
        <v>13079</v>
      </c>
      <c r="E1440" t="s">
        <v>13080</v>
      </c>
      <c r="F1440" t="s">
        <v>13081</v>
      </c>
      <c r="G1440">
        <v>9</v>
      </c>
      <c r="H1440" s="72" t="s">
        <v>12310</v>
      </c>
      <c r="I1440" s="72" t="s">
        <v>182</v>
      </c>
      <c r="J1440" s="72" t="s">
        <v>183</v>
      </c>
      <c r="K1440" s="72" t="s">
        <v>825</v>
      </c>
      <c r="L1440" s="72" t="s">
        <v>12670</v>
      </c>
      <c r="M1440" s="72" t="s">
        <v>12053</v>
      </c>
      <c r="N1440" s="72"/>
      <c r="O1440" s="72"/>
      <c r="P1440" s="72" t="s">
        <v>13082</v>
      </c>
      <c r="Q1440" s="72" t="s">
        <v>13083</v>
      </c>
      <c r="R1440" s="72" t="s">
        <v>2527</v>
      </c>
      <c r="S1440" s="72" t="s">
        <v>13084</v>
      </c>
      <c r="T1440" s="72"/>
      <c r="U1440" s="72" t="s">
        <v>190</v>
      </c>
      <c r="V1440" s="72" t="s">
        <v>176</v>
      </c>
      <c r="W1440">
        <v>225</v>
      </c>
      <c r="X1440">
        <v>225</v>
      </c>
      <c r="Y1440">
        <v>0</v>
      </c>
      <c r="Z1440">
        <v>0</v>
      </c>
      <c r="AA1440">
        <v>1125</v>
      </c>
      <c r="AB1440">
        <v>0</v>
      </c>
      <c r="AC1440" s="72" t="s">
        <v>191</v>
      </c>
      <c r="AD1440" s="72" t="s">
        <v>192</v>
      </c>
      <c r="AE1440" s="72" t="s">
        <v>176</v>
      </c>
      <c r="AF1440" s="81" t="str">
        <f t="shared" si="88"/>
        <v>Afridev Handpump</v>
      </c>
      <c r="AG1440" s="72" t="s">
        <v>193</v>
      </c>
      <c r="AH1440" s="72" t="s">
        <v>191</v>
      </c>
      <c r="AI1440" s="72" t="s">
        <v>16432</v>
      </c>
      <c r="AL1440" t="str">
        <f t="shared" si="89"/>
        <v>Protected</v>
      </c>
      <c r="AM1440">
        <v>2011</v>
      </c>
      <c r="AN1440" s="72" t="s">
        <v>194</v>
      </c>
      <c r="AO1440" s="72" t="s">
        <v>549</v>
      </c>
      <c r="AP1440" s="72" t="s">
        <v>176</v>
      </c>
      <c r="AQ1440" t="str">
        <f t="shared" si="90"/>
        <v>Does not function Non functioning water point</v>
      </c>
      <c r="AR1440" s="72" t="s">
        <v>194</v>
      </c>
      <c r="AU1440" s="72" t="s">
        <v>194</v>
      </c>
      <c r="AV1440" s="72" t="s">
        <v>194</v>
      </c>
      <c r="AY1440" s="72" t="s">
        <v>194</v>
      </c>
      <c r="BB1440" s="72" t="s">
        <v>194</v>
      </c>
      <c r="BD1440" s="72" t="s">
        <v>194</v>
      </c>
      <c r="BE1440"/>
      <c r="BF1440" s="72" t="s">
        <v>194</v>
      </c>
      <c r="BG1440" s="80" t="s">
        <v>196</v>
      </c>
      <c r="BI1440" s="81" t="str">
        <f t="shared" si="91"/>
        <v xml:space="preserve">Turbidity </v>
      </c>
      <c r="BN1440">
        <v>0</v>
      </c>
      <c r="BO1440">
        <v>0</v>
      </c>
      <c r="BP1440" s="72" t="s">
        <v>194</v>
      </c>
      <c r="BR1440" s="72" t="s">
        <v>194</v>
      </c>
      <c r="BT1440">
        <v>0</v>
      </c>
      <c r="BU1440">
        <v>0</v>
      </c>
      <c r="BV1440" s="72" t="s">
        <v>194</v>
      </c>
      <c r="BW1440" s="72" t="s">
        <v>550</v>
      </c>
      <c r="BX1440" t="s">
        <v>13085</v>
      </c>
    </row>
    <row r="1441" spans="1:76" x14ac:dyDescent="0.45">
      <c r="A1441" t="s">
        <v>13086</v>
      </c>
      <c r="B1441" t="s">
        <v>176</v>
      </c>
      <c r="C1441" t="s">
        <v>200</v>
      </c>
      <c r="D1441" t="s">
        <v>13087</v>
      </c>
      <c r="E1441" t="s">
        <v>13088</v>
      </c>
      <c r="F1441" t="s">
        <v>2291</v>
      </c>
      <c r="G1441">
        <v>9</v>
      </c>
      <c r="H1441" s="72" t="s">
        <v>12310</v>
      </c>
      <c r="I1441" s="72" t="s">
        <v>182</v>
      </c>
      <c r="J1441" s="72" t="s">
        <v>183</v>
      </c>
      <c r="K1441" s="72" t="s">
        <v>10598</v>
      </c>
      <c r="L1441" s="72" t="s">
        <v>11490</v>
      </c>
      <c r="M1441" s="72" t="s">
        <v>12892</v>
      </c>
      <c r="N1441" s="72"/>
      <c r="O1441" s="72"/>
      <c r="P1441" s="72" t="s">
        <v>13089</v>
      </c>
      <c r="Q1441" s="72" t="s">
        <v>13090</v>
      </c>
      <c r="R1441" s="72" t="s">
        <v>13091</v>
      </c>
      <c r="S1441" s="72" t="s">
        <v>13092</v>
      </c>
      <c r="T1441" s="72" t="s">
        <v>13093</v>
      </c>
      <c r="U1441" s="72" t="s">
        <v>176</v>
      </c>
      <c r="V1441" s="72" t="s">
        <v>13094</v>
      </c>
      <c r="W1441">
        <v>60</v>
      </c>
      <c r="X1441">
        <v>60</v>
      </c>
      <c r="Y1441">
        <v>0</v>
      </c>
      <c r="Z1441">
        <v>80</v>
      </c>
      <c r="AA1441">
        <v>80</v>
      </c>
      <c r="AB1441">
        <v>0</v>
      </c>
      <c r="AC1441" s="72" t="s">
        <v>191</v>
      </c>
      <c r="AD1441" s="72" t="s">
        <v>1984</v>
      </c>
      <c r="AE1441" s="72" t="s">
        <v>176</v>
      </c>
      <c r="AF1441" s="81" t="str">
        <f t="shared" si="88"/>
        <v>Protected Shallow Well</v>
      </c>
      <c r="AG1441" s="72" t="s">
        <v>193</v>
      </c>
      <c r="AH1441" s="72" t="s">
        <v>191</v>
      </c>
      <c r="AI1441" s="72" t="s">
        <v>16432</v>
      </c>
      <c r="AL1441" t="str">
        <f t="shared" si="89"/>
        <v>Protected</v>
      </c>
      <c r="AM1441">
        <v>2009</v>
      </c>
      <c r="AN1441" s="72" t="s">
        <v>191</v>
      </c>
      <c r="AQ1441" t="str">
        <f t="shared" si="90"/>
        <v xml:space="preserve">Poor </v>
      </c>
      <c r="AR1441" s="72" t="s">
        <v>194</v>
      </c>
      <c r="AU1441" s="72" t="s">
        <v>194</v>
      </c>
      <c r="AV1441" s="72" t="s">
        <v>194</v>
      </c>
      <c r="AY1441" s="72" t="s">
        <v>194</v>
      </c>
      <c r="BB1441" s="72" t="s">
        <v>194</v>
      </c>
      <c r="BD1441" s="72" t="s">
        <v>194</v>
      </c>
      <c r="BE1441"/>
      <c r="BF1441" s="72" t="s">
        <v>194</v>
      </c>
      <c r="BG1441" s="80" t="s">
        <v>196</v>
      </c>
      <c r="BI1441" s="81" t="str">
        <f t="shared" si="91"/>
        <v xml:space="preserve">Turbidity </v>
      </c>
      <c r="BN1441">
        <v>8</v>
      </c>
      <c r="BO1441">
        <v>24</v>
      </c>
      <c r="BP1441" s="72" t="s">
        <v>194</v>
      </c>
      <c r="BR1441" s="72" t="s">
        <v>194</v>
      </c>
      <c r="BT1441">
        <v>20</v>
      </c>
      <c r="BU1441">
        <v>2</v>
      </c>
      <c r="BV1441" s="72" t="s">
        <v>191</v>
      </c>
      <c r="BW1441" s="72" t="s">
        <v>227</v>
      </c>
      <c r="BX1441" t="s">
        <v>13095</v>
      </c>
    </row>
    <row r="1442" spans="1:76" x14ac:dyDescent="0.45">
      <c r="A1442" t="s">
        <v>13096</v>
      </c>
      <c r="B1442" t="s">
        <v>176</v>
      </c>
      <c r="C1442" t="s">
        <v>216</v>
      </c>
      <c r="D1442" t="s">
        <v>13097</v>
      </c>
      <c r="E1442" t="s">
        <v>13098</v>
      </c>
      <c r="F1442" t="s">
        <v>5148</v>
      </c>
      <c r="G1442">
        <v>9</v>
      </c>
      <c r="H1442" s="72" t="s">
        <v>12310</v>
      </c>
      <c r="I1442" s="72" t="s">
        <v>182</v>
      </c>
      <c r="J1442" s="72" t="s">
        <v>183</v>
      </c>
      <c r="K1442" s="72" t="s">
        <v>825</v>
      </c>
      <c r="L1442" s="72" t="s">
        <v>12670</v>
      </c>
      <c r="M1442" s="72" t="s">
        <v>13099</v>
      </c>
      <c r="N1442" s="72"/>
      <c r="O1442" s="72"/>
      <c r="P1442" s="72" t="s">
        <v>13100</v>
      </c>
      <c r="Q1442" s="72" t="s">
        <v>13101</v>
      </c>
      <c r="R1442" s="72" t="s">
        <v>1033</v>
      </c>
      <c r="S1442" s="72" t="s">
        <v>13102</v>
      </c>
      <c r="T1442" s="72" t="s">
        <v>13103</v>
      </c>
      <c r="U1442" s="72" t="s">
        <v>190</v>
      </c>
      <c r="V1442" s="72" t="s">
        <v>176</v>
      </c>
      <c r="W1442">
        <v>30</v>
      </c>
      <c r="X1442">
        <v>30</v>
      </c>
      <c r="Y1442">
        <v>0</v>
      </c>
      <c r="Z1442">
        <v>150</v>
      </c>
      <c r="AA1442">
        <v>150</v>
      </c>
      <c r="AB1442">
        <v>0</v>
      </c>
      <c r="AC1442" s="72" t="s">
        <v>191</v>
      </c>
      <c r="AD1442" s="72" t="s">
        <v>192</v>
      </c>
      <c r="AE1442" s="72" t="s">
        <v>176</v>
      </c>
      <c r="AF1442" s="81" t="str">
        <f t="shared" si="88"/>
        <v>Afridev Handpump</v>
      </c>
      <c r="AG1442" s="72" t="s">
        <v>193</v>
      </c>
      <c r="AH1442" s="72" t="s">
        <v>191</v>
      </c>
      <c r="AI1442" s="72" t="s">
        <v>16432</v>
      </c>
      <c r="AL1442" t="str">
        <f t="shared" si="89"/>
        <v>Protected</v>
      </c>
      <c r="AM1442">
        <v>2012</v>
      </c>
      <c r="AN1442" s="72" t="s">
        <v>191</v>
      </c>
      <c r="AQ1442" t="str">
        <f t="shared" si="90"/>
        <v xml:space="preserve">Normal </v>
      </c>
      <c r="AR1442" s="72" t="s">
        <v>194</v>
      </c>
      <c r="AU1442" s="72" t="s">
        <v>195</v>
      </c>
      <c r="AV1442" s="72" t="s">
        <v>194</v>
      </c>
      <c r="AY1442" s="72" t="s">
        <v>191</v>
      </c>
      <c r="AZ1442">
        <v>2106</v>
      </c>
      <c r="BA1442" s="72" t="s">
        <v>93</v>
      </c>
      <c r="BB1442" s="72" t="s">
        <v>194</v>
      </c>
      <c r="BD1442" s="72" t="s">
        <v>191</v>
      </c>
      <c r="BE1442" s="73">
        <v>0.25</v>
      </c>
      <c r="BF1442" s="72" t="s">
        <v>191</v>
      </c>
      <c r="BG1442" s="72" t="s">
        <v>196</v>
      </c>
      <c r="BH1442" s="72" t="s">
        <v>176</v>
      </c>
      <c r="BI1442" s="81" t="str">
        <f t="shared" si="91"/>
        <v xml:space="preserve">Turbidity </v>
      </c>
      <c r="BJ1442" s="72" t="s">
        <v>191</v>
      </c>
      <c r="BN1442">
        <v>68</v>
      </c>
      <c r="BO1442">
        <v>24</v>
      </c>
      <c r="BP1442" s="72" t="s">
        <v>194</v>
      </c>
      <c r="BR1442" s="72" t="s">
        <v>194</v>
      </c>
      <c r="BT1442">
        <v>20</v>
      </c>
      <c r="BU1442">
        <v>6</v>
      </c>
      <c r="BV1442" s="72" t="s">
        <v>191</v>
      </c>
      <c r="BW1442" s="72" t="s">
        <v>197</v>
      </c>
      <c r="BX1442" t="s">
        <v>13104</v>
      </c>
    </row>
    <row r="1443" spans="1:76" x14ac:dyDescent="0.45">
      <c r="A1443" t="s">
        <v>13105</v>
      </c>
      <c r="B1443" t="s">
        <v>176</v>
      </c>
      <c r="C1443" t="s">
        <v>600</v>
      </c>
      <c r="D1443" t="s">
        <v>13106</v>
      </c>
      <c r="E1443" t="s">
        <v>13107</v>
      </c>
      <c r="F1443" t="s">
        <v>13108</v>
      </c>
      <c r="G1443">
        <v>9</v>
      </c>
      <c r="H1443" s="72" t="s">
        <v>12638</v>
      </c>
      <c r="I1443" s="72" t="s">
        <v>182</v>
      </c>
      <c r="J1443" s="72" t="s">
        <v>183</v>
      </c>
      <c r="K1443" s="72" t="s">
        <v>10598</v>
      </c>
      <c r="L1443" s="72" t="s">
        <v>4843</v>
      </c>
      <c r="M1443" s="72" t="s">
        <v>13109</v>
      </c>
      <c r="N1443" s="72"/>
      <c r="O1443" s="72"/>
      <c r="P1443" s="72" t="s">
        <v>13110</v>
      </c>
      <c r="Q1443" s="72" t="s">
        <v>13111</v>
      </c>
      <c r="R1443" s="72" t="s">
        <v>11474</v>
      </c>
      <c r="S1443" s="72" t="s">
        <v>13112</v>
      </c>
      <c r="T1443" s="72" t="s">
        <v>13113</v>
      </c>
      <c r="U1443" s="72" t="s">
        <v>251</v>
      </c>
      <c r="V1443" s="72" t="s">
        <v>176</v>
      </c>
      <c r="W1443">
        <v>66</v>
      </c>
      <c r="X1443">
        <v>66</v>
      </c>
      <c r="Y1443">
        <v>0</v>
      </c>
      <c r="Z1443">
        <v>30</v>
      </c>
      <c r="AA1443">
        <v>330</v>
      </c>
      <c r="AB1443">
        <v>330</v>
      </c>
      <c r="AC1443" s="72" t="s">
        <v>191</v>
      </c>
      <c r="AD1443" s="72" t="s">
        <v>192</v>
      </c>
      <c r="AE1443" s="72" t="s">
        <v>176</v>
      </c>
      <c r="AF1443" s="81" t="str">
        <f t="shared" si="88"/>
        <v>Afridev Handpump</v>
      </c>
      <c r="AG1443" s="72" t="s">
        <v>193</v>
      </c>
      <c r="AH1443" s="72" t="s">
        <v>191</v>
      </c>
      <c r="AI1443" s="72" t="s">
        <v>16432</v>
      </c>
      <c r="AL1443" t="str">
        <f t="shared" si="89"/>
        <v>Protected</v>
      </c>
      <c r="AM1443">
        <v>2013</v>
      </c>
      <c r="AN1443" s="72" t="s">
        <v>191</v>
      </c>
      <c r="AQ1443" t="str">
        <f t="shared" si="90"/>
        <v xml:space="preserve">Normal </v>
      </c>
      <c r="AR1443" s="72" t="s">
        <v>191</v>
      </c>
      <c r="AS1443">
        <v>2</v>
      </c>
      <c r="AT1443">
        <v>4</v>
      </c>
      <c r="AU1443" s="72" t="s">
        <v>195</v>
      </c>
      <c r="AV1443" s="72" t="s">
        <v>194</v>
      </c>
      <c r="AY1443" s="72" t="s">
        <v>191</v>
      </c>
      <c r="AZ1443">
        <v>1362</v>
      </c>
      <c r="BA1443" s="72" t="s">
        <v>93</v>
      </c>
      <c r="BB1443" s="72" t="s">
        <v>194</v>
      </c>
      <c r="BD1443" s="72" t="s">
        <v>191</v>
      </c>
      <c r="BE1443" s="73">
        <v>0.16</v>
      </c>
      <c r="BF1443" s="72" t="s">
        <v>191</v>
      </c>
      <c r="BG1443" s="72" t="s">
        <v>196</v>
      </c>
      <c r="BH1443" s="72" t="s">
        <v>176</v>
      </c>
      <c r="BI1443" s="81" t="str">
        <f t="shared" si="91"/>
        <v xml:space="preserve">Turbidity </v>
      </c>
      <c r="BJ1443" s="72" t="s">
        <v>191</v>
      </c>
      <c r="BN1443">
        <v>80</v>
      </c>
      <c r="BO1443">
        <v>24</v>
      </c>
      <c r="BP1443" s="72" t="s">
        <v>194</v>
      </c>
      <c r="BR1443" s="72" t="s">
        <v>194</v>
      </c>
      <c r="BT1443">
        <v>20</v>
      </c>
      <c r="BU1443">
        <v>6</v>
      </c>
      <c r="BV1443" s="72" t="s">
        <v>191</v>
      </c>
      <c r="BW1443" s="72" t="s">
        <v>197</v>
      </c>
      <c r="BX1443" t="s">
        <v>13114</v>
      </c>
    </row>
    <row r="1444" spans="1:76" x14ac:dyDescent="0.45">
      <c r="A1444" t="s">
        <v>13115</v>
      </c>
      <c r="B1444" t="s">
        <v>176</v>
      </c>
      <c r="C1444" t="s">
        <v>12181</v>
      </c>
      <c r="D1444" t="s">
        <v>13116</v>
      </c>
      <c r="E1444" t="s">
        <v>13117</v>
      </c>
      <c r="F1444" t="s">
        <v>7805</v>
      </c>
      <c r="G1444">
        <v>9</v>
      </c>
      <c r="H1444" s="72" t="s">
        <v>12638</v>
      </c>
      <c r="I1444" s="72" t="s">
        <v>182</v>
      </c>
      <c r="J1444" s="72" t="s">
        <v>183</v>
      </c>
      <c r="K1444" s="72" t="s">
        <v>10598</v>
      </c>
      <c r="L1444" s="72" t="s">
        <v>11594</v>
      </c>
      <c r="M1444" s="72" t="s">
        <v>11594</v>
      </c>
      <c r="N1444" s="72"/>
      <c r="O1444" s="72"/>
      <c r="P1444" s="72" t="s">
        <v>13118</v>
      </c>
      <c r="Q1444" s="72" t="s">
        <v>13119</v>
      </c>
      <c r="R1444" s="72" t="s">
        <v>11661</v>
      </c>
      <c r="S1444" s="72" t="s">
        <v>13120</v>
      </c>
      <c r="T1444" s="72" t="s">
        <v>13121</v>
      </c>
      <c r="U1444" s="72" t="s">
        <v>226</v>
      </c>
      <c r="V1444" s="72" t="s">
        <v>176</v>
      </c>
      <c r="W1444">
        <v>71</v>
      </c>
      <c r="X1444">
        <v>71</v>
      </c>
      <c r="Y1444">
        <v>0</v>
      </c>
      <c r="Z1444">
        <v>308</v>
      </c>
      <c r="AA1444">
        <v>308</v>
      </c>
      <c r="AB1444">
        <v>0</v>
      </c>
      <c r="AC1444" s="72" t="s">
        <v>191</v>
      </c>
      <c r="AD1444" s="72" t="s">
        <v>192</v>
      </c>
      <c r="AE1444" s="72" t="s">
        <v>176</v>
      </c>
      <c r="AF1444" s="81" t="str">
        <f t="shared" si="88"/>
        <v>Afridev Handpump</v>
      </c>
      <c r="AG1444" s="72" t="s">
        <v>193</v>
      </c>
      <c r="AH1444" s="72" t="s">
        <v>191</v>
      </c>
      <c r="AI1444" s="72" t="s">
        <v>16432</v>
      </c>
      <c r="AL1444" t="str">
        <f t="shared" si="89"/>
        <v>Protected</v>
      </c>
      <c r="AM1444">
        <v>2015</v>
      </c>
      <c r="AN1444" s="72" t="s">
        <v>191</v>
      </c>
      <c r="AQ1444" t="str">
        <f t="shared" si="90"/>
        <v xml:space="preserve">Normal </v>
      </c>
      <c r="AR1444" s="72" t="s">
        <v>194</v>
      </c>
      <c r="AU1444" s="72" t="s">
        <v>195</v>
      </c>
      <c r="AV1444" s="72" t="s">
        <v>194</v>
      </c>
      <c r="AY1444" s="72" t="s">
        <v>194</v>
      </c>
      <c r="BB1444" s="72" t="s">
        <v>194</v>
      </c>
      <c r="BD1444" s="72" t="s">
        <v>191</v>
      </c>
      <c r="BE1444" s="73">
        <v>0.68</v>
      </c>
      <c r="BF1444" s="72" t="s">
        <v>194</v>
      </c>
      <c r="BG1444" s="80" t="s">
        <v>196</v>
      </c>
      <c r="BI1444" s="81" t="str">
        <f t="shared" si="91"/>
        <v xml:space="preserve">Turbidity </v>
      </c>
      <c r="BN1444">
        <v>60</v>
      </c>
      <c r="BO1444">
        <v>24</v>
      </c>
      <c r="BP1444" s="72" t="s">
        <v>194</v>
      </c>
      <c r="BR1444" s="72" t="s">
        <v>194</v>
      </c>
      <c r="BT1444">
        <v>20</v>
      </c>
      <c r="BU1444">
        <v>6</v>
      </c>
      <c r="BV1444" s="72" t="s">
        <v>191</v>
      </c>
      <c r="BW1444" s="72" t="s">
        <v>197</v>
      </c>
      <c r="BX1444" t="s">
        <v>13122</v>
      </c>
    </row>
    <row r="1445" spans="1:76" x14ac:dyDescent="0.45">
      <c r="A1445" t="s">
        <v>13123</v>
      </c>
      <c r="B1445" t="s">
        <v>176</v>
      </c>
      <c r="C1445" t="s">
        <v>12181</v>
      </c>
      <c r="D1445" t="s">
        <v>13124</v>
      </c>
      <c r="E1445" t="s">
        <v>13125</v>
      </c>
      <c r="F1445" t="s">
        <v>13126</v>
      </c>
      <c r="G1445">
        <v>9</v>
      </c>
      <c r="H1445" s="72" t="s">
        <v>12638</v>
      </c>
      <c r="I1445" s="72" t="s">
        <v>182</v>
      </c>
      <c r="J1445" s="72" t="s">
        <v>183</v>
      </c>
      <c r="K1445" s="72" t="s">
        <v>10598</v>
      </c>
      <c r="L1445" s="72" t="s">
        <v>11594</v>
      </c>
      <c r="M1445" s="72" t="s">
        <v>11594</v>
      </c>
      <c r="N1445" s="72"/>
      <c r="O1445" s="72"/>
      <c r="P1445" s="72" t="s">
        <v>13127</v>
      </c>
      <c r="Q1445" s="72" t="s">
        <v>13128</v>
      </c>
      <c r="R1445" s="72" t="s">
        <v>4560</v>
      </c>
      <c r="S1445" s="72" t="s">
        <v>13129</v>
      </c>
      <c r="T1445" s="72" t="s">
        <v>11594</v>
      </c>
      <c r="U1445" s="72" t="s">
        <v>226</v>
      </c>
      <c r="V1445" s="72" t="s">
        <v>176</v>
      </c>
      <c r="W1445">
        <v>71</v>
      </c>
      <c r="X1445">
        <v>71</v>
      </c>
      <c r="Y1445">
        <v>0</v>
      </c>
      <c r="Z1445">
        <v>308</v>
      </c>
      <c r="AA1445">
        <v>308</v>
      </c>
      <c r="AB1445">
        <v>0</v>
      </c>
      <c r="AC1445" s="72" t="s">
        <v>191</v>
      </c>
      <c r="AD1445" s="72" t="s">
        <v>192</v>
      </c>
      <c r="AE1445" s="72" t="s">
        <v>176</v>
      </c>
      <c r="AF1445" s="81" t="str">
        <f t="shared" si="88"/>
        <v>Afridev Handpump</v>
      </c>
      <c r="AG1445" s="72" t="s">
        <v>193</v>
      </c>
      <c r="AH1445" s="72" t="s">
        <v>191</v>
      </c>
      <c r="AI1445" s="72" t="s">
        <v>16432</v>
      </c>
      <c r="AL1445" t="str">
        <f t="shared" si="89"/>
        <v>Protected</v>
      </c>
      <c r="AM1445">
        <v>2013</v>
      </c>
      <c r="AN1445" s="72" t="s">
        <v>191</v>
      </c>
      <c r="AQ1445" t="str">
        <f t="shared" si="90"/>
        <v xml:space="preserve">Normal </v>
      </c>
      <c r="AR1445" s="72" t="s">
        <v>194</v>
      </c>
      <c r="AU1445" s="72" t="s">
        <v>195</v>
      </c>
      <c r="AV1445" s="72" t="s">
        <v>194</v>
      </c>
      <c r="AY1445" s="72" t="s">
        <v>194</v>
      </c>
      <c r="BB1445" s="72" t="s">
        <v>194</v>
      </c>
      <c r="BD1445" s="72" t="s">
        <v>191</v>
      </c>
      <c r="BE1445" s="73">
        <v>0.03</v>
      </c>
      <c r="BF1445" s="72" t="s">
        <v>194</v>
      </c>
      <c r="BG1445" s="80" t="s">
        <v>196</v>
      </c>
      <c r="BI1445" s="81" t="str">
        <f t="shared" si="91"/>
        <v xml:space="preserve">Turbidity </v>
      </c>
      <c r="BN1445">
        <v>64</v>
      </c>
      <c r="BO1445">
        <v>24</v>
      </c>
      <c r="BP1445" s="72" t="s">
        <v>194</v>
      </c>
      <c r="BR1445" s="72" t="s">
        <v>194</v>
      </c>
      <c r="BT1445">
        <v>20</v>
      </c>
      <c r="BU1445">
        <v>6</v>
      </c>
      <c r="BV1445" s="72" t="s">
        <v>191</v>
      </c>
      <c r="BW1445" s="72" t="s">
        <v>197</v>
      </c>
      <c r="BX1445" t="s">
        <v>13130</v>
      </c>
    </row>
    <row r="1446" spans="1:76" x14ac:dyDescent="0.45">
      <c r="A1446" t="s">
        <v>13131</v>
      </c>
      <c r="B1446" t="s">
        <v>176</v>
      </c>
      <c r="C1446" t="s">
        <v>600</v>
      </c>
      <c r="D1446" t="s">
        <v>13132</v>
      </c>
      <c r="E1446" t="s">
        <v>13133</v>
      </c>
      <c r="F1446" t="s">
        <v>13134</v>
      </c>
      <c r="G1446">
        <v>9</v>
      </c>
      <c r="H1446" s="72" t="s">
        <v>12638</v>
      </c>
      <c r="I1446" s="72" t="s">
        <v>182</v>
      </c>
      <c r="J1446" s="72" t="s">
        <v>183</v>
      </c>
      <c r="K1446" s="72" t="s">
        <v>10598</v>
      </c>
      <c r="L1446" s="72" t="s">
        <v>4843</v>
      </c>
      <c r="M1446" s="72" t="s">
        <v>13109</v>
      </c>
      <c r="N1446" s="72"/>
      <c r="O1446" s="72"/>
      <c r="P1446" s="72" t="s">
        <v>13135</v>
      </c>
      <c r="Q1446" s="72" t="s">
        <v>13136</v>
      </c>
      <c r="R1446" s="72" t="s">
        <v>13137</v>
      </c>
      <c r="S1446" s="72" t="s">
        <v>13138</v>
      </c>
      <c r="T1446" s="72" t="s">
        <v>4847</v>
      </c>
      <c r="U1446" s="72" t="s">
        <v>251</v>
      </c>
      <c r="V1446" s="72" t="s">
        <v>176</v>
      </c>
      <c r="W1446">
        <v>50</v>
      </c>
      <c r="X1446">
        <v>50</v>
      </c>
      <c r="Y1446">
        <v>0</v>
      </c>
      <c r="Z1446">
        <v>250</v>
      </c>
      <c r="AA1446">
        <v>250</v>
      </c>
      <c r="AB1446">
        <v>250</v>
      </c>
      <c r="AC1446" s="72" t="s">
        <v>191</v>
      </c>
      <c r="AD1446" s="72" t="s">
        <v>192</v>
      </c>
      <c r="AE1446" s="72" t="s">
        <v>176</v>
      </c>
      <c r="AF1446" s="81" t="str">
        <f t="shared" si="88"/>
        <v>Afridev Handpump</v>
      </c>
      <c r="AG1446" s="72" t="s">
        <v>193</v>
      </c>
      <c r="AH1446" s="72" t="s">
        <v>191</v>
      </c>
      <c r="AI1446" s="72" t="s">
        <v>16432</v>
      </c>
      <c r="AL1446" t="str">
        <f t="shared" si="89"/>
        <v>Protected</v>
      </c>
      <c r="AM1446">
        <v>2002</v>
      </c>
      <c r="AN1446" s="72" t="s">
        <v>191</v>
      </c>
      <c r="AQ1446" t="str">
        <f t="shared" si="90"/>
        <v xml:space="preserve">Normal </v>
      </c>
      <c r="AR1446" s="72" t="s">
        <v>194</v>
      </c>
      <c r="AU1446" s="72" t="s">
        <v>195</v>
      </c>
      <c r="AV1446" s="72" t="s">
        <v>194</v>
      </c>
      <c r="AY1446" s="72" t="s">
        <v>191</v>
      </c>
      <c r="AZ1446">
        <v>1364</v>
      </c>
      <c r="BA1446" s="72" t="s">
        <v>93</v>
      </c>
      <c r="BB1446" s="72" t="s">
        <v>194</v>
      </c>
      <c r="BD1446" s="72" t="s">
        <v>191</v>
      </c>
      <c r="BE1446" s="73">
        <v>0.17</v>
      </c>
      <c r="BF1446" s="72" t="s">
        <v>191</v>
      </c>
      <c r="BG1446" s="72" t="s">
        <v>196</v>
      </c>
      <c r="BH1446" s="72" t="s">
        <v>176</v>
      </c>
      <c r="BI1446" s="81" t="str">
        <f t="shared" si="91"/>
        <v xml:space="preserve">Turbidity </v>
      </c>
      <c r="BJ1446" s="72" t="s">
        <v>191</v>
      </c>
      <c r="BN1446">
        <v>69</v>
      </c>
      <c r="BO1446">
        <v>24</v>
      </c>
      <c r="BP1446" s="72" t="s">
        <v>194</v>
      </c>
      <c r="BR1446" s="72" t="s">
        <v>194</v>
      </c>
      <c r="BT1446">
        <v>20</v>
      </c>
      <c r="BU1446">
        <v>5</v>
      </c>
      <c r="BV1446" s="72" t="s">
        <v>191</v>
      </c>
      <c r="BW1446" s="72" t="s">
        <v>197</v>
      </c>
      <c r="BX1446" t="s">
        <v>13139</v>
      </c>
    </row>
    <row r="1447" spans="1:76" x14ac:dyDescent="0.45">
      <c r="A1447" t="s">
        <v>13140</v>
      </c>
      <c r="B1447" t="s">
        <v>176</v>
      </c>
      <c r="C1447" t="s">
        <v>297</v>
      </c>
      <c r="D1447" t="s">
        <v>13141</v>
      </c>
      <c r="E1447" t="s">
        <v>13142</v>
      </c>
      <c r="F1447" t="s">
        <v>13143</v>
      </c>
      <c r="G1447">
        <v>9</v>
      </c>
      <c r="H1447" s="72" t="s">
        <v>12638</v>
      </c>
      <c r="I1447" s="72" t="s">
        <v>182</v>
      </c>
      <c r="J1447" s="72" t="s">
        <v>183</v>
      </c>
      <c r="K1447" s="72" t="s">
        <v>10598</v>
      </c>
      <c r="L1447" s="72" t="s">
        <v>4503</v>
      </c>
      <c r="M1447" s="72" t="s">
        <v>13144</v>
      </c>
      <c r="N1447" s="72"/>
      <c r="O1447" s="72"/>
      <c r="P1447" s="72" t="s">
        <v>13145</v>
      </c>
      <c r="Q1447" s="72" t="s">
        <v>13146</v>
      </c>
      <c r="R1447" s="72" t="s">
        <v>6747</v>
      </c>
      <c r="S1447" s="72" t="s">
        <v>13147</v>
      </c>
      <c r="T1447" s="72" t="s">
        <v>13148</v>
      </c>
      <c r="U1447" s="72" t="s">
        <v>478</v>
      </c>
      <c r="V1447" s="72" t="s">
        <v>176</v>
      </c>
      <c r="W1447">
        <v>33</v>
      </c>
      <c r="X1447">
        <v>33</v>
      </c>
      <c r="Y1447">
        <v>0</v>
      </c>
      <c r="Z1447">
        <v>300</v>
      </c>
      <c r="AA1447">
        <v>300</v>
      </c>
      <c r="AB1447">
        <v>55</v>
      </c>
      <c r="AC1447" s="72" t="s">
        <v>191</v>
      </c>
      <c r="AD1447" s="72" t="s">
        <v>192</v>
      </c>
      <c r="AE1447" s="72" t="s">
        <v>176</v>
      </c>
      <c r="AF1447" s="81" t="str">
        <f t="shared" si="88"/>
        <v>Afridev Handpump</v>
      </c>
      <c r="AG1447" s="72" t="s">
        <v>193</v>
      </c>
      <c r="AH1447" s="72" t="s">
        <v>191</v>
      </c>
      <c r="AI1447" s="72" t="s">
        <v>16432</v>
      </c>
      <c r="AL1447" t="str">
        <f t="shared" si="89"/>
        <v>Protected</v>
      </c>
      <c r="AM1447">
        <v>2004</v>
      </c>
      <c r="AN1447" s="72" t="s">
        <v>191</v>
      </c>
      <c r="AQ1447" t="str">
        <f t="shared" si="90"/>
        <v xml:space="preserve">Normal </v>
      </c>
      <c r="AR1447" s="72" t="s">
        <v>194</v>
      </c>
      <c r="AU1447" s="72" t="s">
        <v>195</v>
      </c>
      <c r="AV1447" s="72" t="s">
        <v>194</v>
      </c>
      <c r="AY1447" s="72" t="s">
        <v>191</v>
      </c>
      <c r="AZ1447">
        <v>1158</v>
      </c>
      <c r="BA1447" s="72" t="s">
        <v>93</v>
      </c>
      <c r="BB1447" s="72" t="s">
        <v>194</v>
      </c>
      <c r="BD1447" s="72" t="s">
        <v>191</v>
      </c>
      <c r="BE1447" s="73">
        <v>0.28000000000000003</v>
      </c>
      <c r="BF1447" s="72" t="s">
        <v>194</v>
      </c>
      <c r="BG1447" s="80" t="s">
        <v>196</v>
      </c>
      <c r="BI1447" s="81" t="str">
        <f t="shared" si="91"/>
        <v xml:space="preserve">Turbidity </v>
      </c>
      <c r="BN1447">
        <v>55</v>
      </c>
      <c r="BO1447">
        <v>24</v>
      </c>
      <c r="BP1447" s="72" t="s">
        <v>194</v>
      </c>
      <c r="BR1447" s="72" t="s">
        <v>194</v>
      </c>
      <c r="BT1447">
        <v>40</v>
      </c>
      <c r="BU1447">
        <v>4</v>
      </c>
      <c r="BV1447" s="72" t="s">
        <v>191</v>
      </c>
      <c r="BW1447" s="72" t="s">
        <v>197</v>
      </c>
      <c r="BX1447" t="s">
        <v>13149</v>
      </c>
    </row>
    <row r="1448" spans="1:76" x14ac:dyDescent="0.45">
      <c r="A1448" t="s">
        <v>13150</v>
      </c>
      <c r="B1448" t="s">
        <v>176</v>
      </c>
      <c r="C1448" t="s">
        <v>12181</v>
      </c>
      <c r="D1448" t="s">
        <v>13151</v>
      </c>
      <c r="E1448" t="s">
        <v>13152</v>
      </c>
      <c r="F1448" t="s">
        <v>7220</v>
      </c>
      <c r="G1448">
        <v>9</v>
      </c>
      <c r="H1448" s="72" t="s">
        <v>12638</v>
      </c>
      <c r="I1448" s="72" t="s">
        <v>182</v>
      </c>
      <c r="J1448" s="72" t="s">
        <v>183</v>
      </c>
      <c r="K1448" s="72" t="s">
        <v>10598</v>
      </c>
      <c r="L1448" s="72" t="s">
        <v>11594</v>
      </c>
      <c r="M1448" s="72" t="s">
        <v>11594</v>
      </c>
      <c r="N1448" s="72"/>
      <c r="O1448" s="72"/>
      <c r="P1448" s="72" t="s">
        <v>13153</v>
      </c>
      <c r="Q1448" s="72" t="s">
        <v>13154</v>
      </c>
      <c r="R1448" s="72" t="s">
        <v>13155</v>
      </c>
      <c r="S1448" s="72" t="s">
        <v>13156</v>
      </c>
      <c r="T1448" s="72" t="s">
        <v>13157</v>
      </c>
      <c r="U1448" s="72" t="s">
        <v>226</v>
      </c>
      <c r="V1448" s="72" t="s">
        <v>176</v>
      </c>
      <c r="W1448">
        <v>71</v>
      </c>
      <c r="X1448">
        <v>71</v>
      </c>
      <c r="Y1448">
        <v>0</v>
      </c>
      <c r="Z1448">
        <v>100</v>
      </c>
      <c r="AA1448">
        <v>308</v>
      </c>
      <c r="AB1448">
        <v>0</v>
      </c>
      <c r="AC1448" s="72" t="s">
        <v>191</v>
      </c>
      <c r="AD1448" s="72" t="s">
        <v>192</v>
      </c>
      <c r="AE1448" s="72" t="s">
        <v>176</v>
      </c>
      <c r="AF1448" s="81" t="str">
        <f t="shared" si="88"/>
        <v>Afridev Handpump</v>
      </c>
      <c r="AG1448" s="72" t="s">
        <v>193</v>
      </c>
      <c r="AH1448" s="72" t="s">
        <v>191</v>
      </c>
      <c r="AI1448" s="72" t="s">
        <v>16432</v>
      </c>
      <c r="AL1448" t="str">
        <f t="shared" si="89"/>
        <v>Protected</v>
      </c>
      <c r="AM1448">
        <v>2007</v>
      </c>
      <c r="AN1448" s="72" t="s">
        <v>191</v>
      </c>
      <c r="AQ1448" t="str">
        <f t="shared" si="90"/>
        <v xml:space="preserve">Normal </v>
      </c>
      <c r="AR1448" s="72" t="s">
        <v>194</v>
      </c>
      <c r="AU1448" s="72" t="s">
        <v>195</v>
      </c>
      <c r="AV1448" s="72" t="s">
        <v>194</v>
      </c>
      <c r="AY1448" s="72" t="s">
        <v>194</v>
      </c>
      <c r="BB1448" s="72" t="s">
        <v>194</v>
      </c>
      <c r="BD1448" s="72" t="s">
        <v>191</v>
      </c>
      <c r="BE1448" s="73">
        <v>0.25</v>
      </c>
      <c r="BF1448" s="72" t="s">
        <v>194</v>
      </c>
      <c r="BG1448" s="80" t="s">
        <v>196</v>
      </c>
      <c r="BI1448" s="81" t="str">
        <f t="shared" si="91"/>
        <v xml:space="preserve">Turbidity </v>
      </c>
      <c r="BN1448">
        <v>66</v>
      </c>
      <c r="BO1448">
        <v>24</v>
      </c>
      <c r="BP1448" s="72" t="s">
        <v>194</v>
      </c>
      <c r="BR1448" s="72" t="s">
        <v>194</v>
      </c>
      <c r="BT1448">
        <v>20</v>
      </c>
      <c r="BU1448">
        <v>7</v>
      </c>
      <c r="BV1448" s="72" t="s">
        <v>191</v>
      </c>
      <c r="BW1448" s="72" t="s">
        <v>197</v>
      </c>
      <c r="BX1448" t="s">
        <v>13158</v>
      </c>
    </row>
    <row r="1449" spans="1:76" x14ac:dyDescent="0.45">
      <c r="A1449" t="s">
        <v>13159</v>
      </c>
      <c r="B1449" t="s">
        <v>176</v>
      </c>
      <c r="C1449" t="s">
        <v>254</v>
      </c>
      <c r="D1449" t="s">
        <v>13160</v>
      </c>
      <c r="E1449" t="s">
        <v>13161</v>
      </c>
      <c r="F1449" t="s">
        <v>13162</v>
      </c>
      <c r="G1449">
        <v>9</v>
      </c>
      <c r="H1449" s="72" t="s">
        <v>12638</v>
      </c>
      <c r="I1449" s="72" t="s">
        <v>182</v>
      </c>
      <c r="J1449" s="72" t="s">
        <v>183</v>
      </c>
      <c r="K1449" s="72" t="s">
        <v>10598</v>
      </c>
      <c r="L1449" s="72" t="s">
        <v>4503</v>
      </c>
      <c r="M1449" s="72" t="s">
        <v>13163</v>
      </c>
      <c r="N1449" s="72"/>
      <c r="O1449" s="72"/>
      <c r="P1449" s="72" t="s">
        <v>13164</v>
      </c>
      <c r="Q1449" s="72" t="s">
        <v>13165</v>
      </c>
      <c r="R1449" s="72" t="s">
        <v>4416</v>
      </c>
      <c r="S1449" s="72" t="s">
        <v>13166</v>
      </c>
      <c r="T1449" s="72" t="s">
        <v>13167</v>
      </c>
      <c r="U1449" s="72" t="s">
        <v>251</v>
      </c>
      <c r="V1449" s="72" t="s">
        <v>176</v>
      </c>
      <c r="W1449">
        <v>85</v>
      </c>
      <c r="X1449">
        <v>85</v>
      </c>
      <c r="Y1449">
        <v>0</v>
      </c>
      <c r="Z1449">
        <v>105</v>
      </c>
      <c r="AA1449">
        <v>425</v>
      </c>
      <c r="AB1449">
        <v>0</v>
      </c>
      <c r="AC1449" s="72" t="s">
        <v>191</v>
      </c>
      <c r="AD1449" s="72" t="s">
        <v>192</v>
      </c>
      <c r="AE1449" s="72" t="s">
        <v>176</v>
      </c>
      <c r="AF1449" s="81" t="str">
        <f t="shared" si="88"/>
        <v>Afridev Handpump</v>
      </c>
      <c r="AG1449" s="72" t="s">
        <v>193</v>
      </c>
      <c r="AH1449" s="72" t="s">
        <v>191</v>
      </c>
      <c r="AI1449" s="72" t="s">
        <v>16432</v>
      </c>
      <c r="AL1449" t="str">
        <f t="shared" si="89"/>
        <v>Protected</v>
      </c>
      <c r="AM1449">
        <v>1993</v>
      </c>
      <c r="AN1449" s="72" t="s">
        <v>191</v>
      </c>
      <c r="AQ1449" t="str">
        <f t="shared" si="90"/>
        <v xml:space="preserve">Poor </v>
      </c>
      <c r="AR1449" s="72" t="s">
        <v>194</v>
      </c>
      <c r="AU1449" s="72" t="s">
        <v>195</v>
      </c>
      <c r="AV1449" s="72" t="s">
        <v>194</v>
      </c>
      <c r="AY1449" s="72" t="s">
        <v>191</v>
      </c>
      <c r="AZ1449">
        <v>1252</v>
      </c>
      <c r="BA1449" s="72" t="s">
        <v>93</v>
      </c>
      <c r="BB1449" s="72" t="s">
        <v>194</v>
      </c>
      <c r="BD1449" s="72" t="s">
        <v>191</v>
      </c>
      <c r="BE1449" s="73">
        <v>1.46</v>
      </c>
      <c r="BF1449" s="72" t="s">
        <v>191</v>
      </c>
      <c r="BG1449" s="72" t="s">
        <v>196</v>
      </c>
      <c r="BH1449" s="72" t="s">
        <v>176</v>
      </c>
      <c r="BI1449" s="81" t="str">
        <f t="shared" si="91"/>
        <v xml:space="preserve">Turbidity </v>
      </c>
      <c r="BJ1449" s="72" t="s">
        <v>191</v>
      </c>
      <c r="BN1449">
        <v>145</v>
      </c>
      <c r="BO1449">
        <v>24</v>
      </c>
      <c r="BP1449" s="72" t="s">
        <v>194</v>
      </c>
      <c r="BR1449" s="72" t="s">
        <v>194</v>
      </c>
      <c r="BT1449">
        <v>20</v>
      </c>
      <c r="BU1449">
        <v>7</v>
      </c>
      <c r="BV1449" s="72" t="s">
        <v>191</v>
      </c>
      <c r="BW1449" s="72" t="s">
        <v>227</v>
      </c>
      <c r="BX1449" t="s">
        <v>13168</v>
      </c>
    </row>
    <row r="1450" spans="1:76" x14ac:dyDescent="0.45">
      <c r="A1450" t="s">
        <v>13169</v>
      </c>
      <c r="B1450" t="s">
        <v>176</v>
      </c>
      <c r="C1450" t="s">
        <v>297</v>
      </c>
      <c r="D1450" t="s">
        <v>13170</v>
      </c>
      <c r="E1450" t="s">
        <v>13171</v>
      </c>
      <c r="F1450" t="s">
        <v>12902</v>
      </c>
      <c r="G1450">
        <v>9</v>
      </c>
      <c r="H1450" s="72" t="s">
        <v>12638</v>
      </c>
      <c r="I1450" s="72" t="s">
        <v>182</v>
      </c>
      <c r="J1450" s="72" t="s">
        <v>183</v>
      </c>
      <c r="K1450" s="72" t="s">
        <v>10598</v>
      </c>
      <c r="L1450" s="72" t="s">
        <v>4503</v>
      </c>
      <c r="M1450" s="72" t="s">
        <v>13144</v>
      </c>
      <c r="N1450" s="72"/>
      <c r="O1450" s="72"/>
      <c r="P1450" s="72" t="s">
        <v>13172</v>
      </c>
      <c r="Q1450" s="72" t="s">
        <v>13173</v>
      </c>
      <c r="R1450" s="72" t="s">
        <v>6936</v>
      </c>
      <c r="S1450" s="72" t="s">
        <v>13174</v>
      </c>
      <c r="T1450" s="72" t="s">
        <v>13175</v>
      </c>
      <c r="U1450" s="72" t="s">
        <v>176</v>
      </c>
      <c r="V1450" s="72" t="s">
        <v>2726</v>
      </c>
      <c r="W1450">
        <v>66</v>
      </c>
      <c r="X1450">
        <v>300</v>
      </c>
      <c r="Y1450">
        <v>15</v>
      </c>
      <c r="Z1450">
        <v>75</v>
      </c>
      <c r="AA1450">
        <v>300</v>
      </c>
      <c r="AB1450">
        <v>75</v>
      </c>
      <c r="AC1450" s="72" t="s">
        <v>194</v>
      </c>
      <c r="AF1450" s="81" t="str">
        <f t="shared" si="88"/>
        <v/>
      </c>
      <c r="AJ1450" s="72" t="s">
        <v>1056</v>
      </c>
      <c r="AK1450" s="72" t="s">
        <v>176</v>
      </c>
      <c r="AL1450" t="str">
        <f t="shared" si="89"/>
        <v>Scoophole</v>
      </c>
      <c r="AQ1450" t="str">
        <f t="shared" si="90"/>
        <v xml:space="preserve"> </v>
      </c>
      <c r="BE1450"/>
      <c r="BI1450" s="81" t="str">
        <f t="shared" si="91"/>
        <v xml:space="preserve"> </v>
      </c>
      <c r="BX1450" t="s">
        <v>13176</v>
      </c>
    </row>
    <row r="1451" spans="1:76" x14ac:dyDescent="0.45">
      <c r="A1451" t="s">
        <v>13177</v>
      </c>
      <c r="B1451" t="s">
        <v>176</v>
      </c>
      <c r="C1451" t="s">
        <v>216</v>
      </c>
      <c r="D1451" t="s">
        <v>13178</v>
      </c>
      <c r="E1451" t="s">
        <v>13179</v>
      </c>
      <c r="F1451" t="s">
        <v>2035</v>
      </c>
      <c r="G1451">
        <v>9</v>
      </c>
      <c r="H1451" s="72" t="s">
        <v>12638</v>
      </c>
      <c r="I1451" s="72" t="s">
        <v>182</v>
      </c>
      <c r="J1451" s="72" t="s">
        <v>183</v>
      </c>
      <c r="K1451" s="72" t="s">
        <v>825</v>
      </c>
      <c r="L1451" s="72" t="s">
        <v>825</v>
      </c>
      <c r="M1451" s="72" t="s">
        <v>13180</v>
      </c>
      <c r="N1451" s="72"/>
      <c r="O1451" s="72"/>
      <c r="P1451" s="72" t="s">
        <v>13181</v>
      </c>
      <c r="Q1451" s="72" t="s">
        <v>13182</v>
      </c>
      <c r="R1451" s="72" t="s">
        <v>2659</v>
      </c>
      <c r="S1451" s="72" t="s">
        <v>13183</v>
      </c>
      <c r="T1451" s="72" t="s">
        <v>13184</v>
      </c>
      <c r="U1451" s="72" t="s">
        <v>190</v>
      </c>
      <c r="V1451" s="72" t="s">
        <v>176</v>
      </c>
      <c r="W1451">
        <v>330</v>
      </c>
      <c r="X1451">
        <v>330</v>
      </c>
      <c r="Y1451">
        <v>0</v>
      </c>
      <c r="Z1451">
        <v>200</v>
      </c>
      <c r="AA1451">
        <v>1800</v>
      </c>
      <c r="AB1451">
        <v>0</v>
      </c>
      <c r="AC1451" s="72" t="s">
        <v>191</v>
      </c>
      <c r="AD1451" s="72" t="s">
        <v>192</v>
      </c>
      <c r="AE1451" s="72" t="s">
        <v>176</v>
      </c>
      <c r="AF1451" s="81" t="str">
        <f t="shared" si="88"/>
        <v>Afridev Handpump</v>
      </c>
      <c r="AG1451" s="72" t="s">
        <v>193</v>
      </c>
      <c r="AH1451" s="72" t="s">
        <v>191</v>
      </c>
      <c r="AI1451" s="72" t="s">
        <v>16432</v>
      </c>
      <c r="AL1451" t="str">
        <f t="shared" si="89"/>
        <v>Protected</v>
      </c>
      <c r="AM1451">
        <v>2013</v>
      </c>
      <c r="AN1451" s="72" t="s">
        <v>194</v>
      </c>
      <c r="AO1451" s="72" t="s">
        <v>549</v>
      </c>
      <c r="AP1451" s="72" t="s">
        <v>176</v>
      </c>
      <c r="AQ1451" t="str">
        <f t="shared" si="90"/>
        <v>Does not function Non functioning water point</v>
      </c>
      <c r="AR1451" s="72" t="s">
        <v>194</v>
      </c>
      <c r="AU1451" s="72" t="s">
        <v>194</v>
      </c>
      <c r="AV1451" s="72" t="s">
        <v>194</v>
      </c>
      <c r="AY1451" s="72" t="s">
        <v>194</v>
      </c>
      <c r="BB1451" s="72" t="s">
        <v>194</v>
      </c>
      <c r="BD1451" s="72" t="s">
        <v>194</v>
      </c>
      <c r="BE1451"/>
      <c r="BF1451" s="72" t="s">
        <v>194</v>
      </c>
      <c r="BG1451" s="80" t="s">
        <v>196</v>
      </c>
      <c r="BI1451" s="81" t="str">
        <f t="shared" si="91"/>
        <v xml:space="preserve">Turbidity </v>
      </c>
      <c r="BN1451">
        <v>0</v>
      </c>
      <c r="BO1451">
        <v>0</v>
      </c>
      <c r="BP1451" s="72" t="s">
        <v>194</v>
      </c>
      <c r="BR1451" s="72" t="s">
        <v>194</v>
      </c>
      <c r="BT1451">
        <v>0</v>
      </c>
      <c r="BU1451">
        <v>0</v>
      </c>
      <c r="BV1451" s="72" t="s">
        <v>194</v>
      </c>
      <c r="BW1451" s="72" t="s">
        <v>550</v>
      </c>
      <c r="BX1451" t="s">
        <v>13185</v>
      </c>
    </row>
    <row r="1452" spans="1:76" x14ac:dyDescent="0.45">
      <c r="A1452" t="s">
        <v>13186</v>
      </c>
      <c r="B1452" t="s">
        <v>176</v>
      </c>
      <c r="C1452" t="s">
        <v>200</v>
      </c>
      <c r="D1452" t="s">
        <v>13187</v>
      </c>
      <c r="E1452" t="s">
        <v>13188</v>
      </c>
      <c r="F1452" t="s">
        <v>1131</v>
      </c>
      <c r="G1452">
        <v>9</v>
      </c>
      <c r="H1452" s="72" t="s">
        <v>12638</v>
      </c>
      <c r="I1452" s="72" t="s">
        <v>182</v>
      </c>
      <c r="J1452" s="72" t="s">
        <v>183</v>
      </c>
      <c r="K1452" s="72" t="s">
        <v>10598</v>
      </c>
      <c r="L1452" s="72" t="s">
        <v>4503</v>
      </c>
      <c r="M1452" s="72" t="s">
        <v>3297</v>
      </c>
      <c r="N1452" s="72"/>
      <c r="O1452" s="72"/>
      <c r="P1452" s="72" t="s">
        <v>13189</v>
      </c>
      <c r="Q1452" s="72" t="s">
        <v>13190</v>
      </c>
      <c r="R1452" s="72" t="s">
        <v>8485</v>
      </c>
      <c r="S1452" s="72" t="s">
        <v>13191</v>
      </c>
      <c r="T1452" s="72" t="s">
        <v>13192</v>
      </c>
      <c r="U1452" s="72" t="s">
        <v>226</v>
      </c>
      <c r="V1452" s="72" t="s">
        <v>176</v>
      </c>
      <c r="W1452">
        <v>360</v>
      </c>
      <c r="X1452">
        <v>360</v>
      </c>
      <c r="Y1452">
        <v>0</v>
      </c>
      <c r="Z1452">
        <v>500</v>
      </c>
      <c r="AA1452">
        <v>500</v>
      </c>
      <c r="AB1452">
        <v>0</v>
      </c>
      <c r="AC1452" s="72" t="s">
        <v>191</v>
      </c>
      <c r="AD1452" s="72" t="s">
        <v>192</v>
      </c>
      <c r="AE1452" s="72" t="s">
        <v>176</v>
      </c>
      <c r="AF1452" s="81" t="str">
        <f t="shared" si="88"/>
        <v>Afridev Handpump</v>
      </c>
      <c r="AG1452" s="72" t="s">
        <v>193</v>
      </c>
      <c r="AH1452" s="72" t="s">
        <v>191</v>
      </c>
      <c r="AI1452" s="72" t="s">
        <v>16432</v>
      </c>
      <c r="AL1452" t="str">
        <f t="shared" si="89"/>
        <v>Protected</v>
      </c>
      <c r="AM1452">
        <v>1999</v>
      </c>
      <c r="AN1452" s="72" t="s">
        <v>191</v>
      </c>
      <c r="AQ1452" t="str">
        <f t="shared" si="90"/>
        <v xml:space="preserve">Normal </v>
      </c>
      <c r="AR1452" s="72" t="s">
        <v>194</v>
      </c>
      <c r="AU1452" s="72" t="s">
        <v>195</v>
      </c>
      <c r="AV1452" s="72" t="s">
        <v>194</v>
      </c>
      <c r="AY1452" s="72" t="s">
        <v>191</v>
      </c>
      <c r="AZ1452">
        <v>281</v>
      </c>
      <c r="BA1452" s="72" t="s">
        <v>93</v>
      </c>
      <c r="BB1452" s="72" t="s">
        <v>194</v>
      </c>
      <c r="BD1452" s="72" t="s">
        <v>191</v>
      </c>
      <c r="BE1452" s="73">
        <v>0.16</v>
      </c>
      <c r="BF1452" s="72" t="s">
        <v>194</v>
      </c>
      <c r="BG1452" s="80" t="s">
        <v>196</v>
      </c>
      <c r="BI1452" s="81" t="str">
        <f t="shared" si="91"/>
        <v xml:space="preserve">Turbidity </v>
      </c>
      <c r="BN1452">
        <v>58</v>
      </c>
      <c r="BO1452">
        <v>24</v>
      </c>
      <c r="BP1452" s="72" t="s">
        <v>194</v>
      </c>
      <c r="BR1452" s="72" t="s">
        <v>194</v>
      </c>
      <c r="BT1452">
        <v>25</v>
      </c>
      <c r="BU1452">
        <v>5</v>
      </c>
      <c r="BV1452" s="72" t="s">
        <v>191</v>
      </c>
      <c r="BW1452" s="72" t="s">
        <v>197</v>
      </c>
      <c r="BX1452" t="s">
        <v>13193</v>
      </c>
    </row>
    <row r="1453" spans="1:76" x14ac:dyDescent="0.45">
      <c r="A1453" t="s">
        <v>13194</v>
      </c>
      <c r="B1453" t="s">
        <v>176</v>
      </c>
      <c r="C1453" t="s">
        <v>216</v>
      </c>
      <c r="D1453" t="s">
        <v>13195</v>
      </c>
      <c r="E1453" t="s">
        <v>13196</v>
      </c>
      <c r="F1453" t="s">
        <v>13197</v>
      </c>
      <c r="G1453">
        <v>9</v>
      </c>
      <c r="H1453" s="72" t="s">
        <v>12638</v>
      </c>
      <c r="I1453" s="72" t="s">
        <v>182</v>
      </c>
      <c r="J1453" s="72" t="s">
        <v>183</v>
      </c>
      <c r="K1453" s="72" t="s">
        <v>825</v>
      </c>
      <c r="L1453" s="72" t="s">
        <v>825</v>
      </c>
      <c r="M1453" s="72" t="s">
        <v>13180</v>
      </c>
      <c r="N1453" s="72"/>
      <c r="O1453" s="72"/>
      <c r="P1453" s="72" t="s">
        <v>13198</v>
      </c>
      <c r="Q1453" s="72" t="s">
        <v>13199</v>
      </c>
      <c r="R1453" s="72" t="s">
        <v>2649</v>
      </c>
      <c r="S1453" s="72" t="s">
        <v>13200</v>
      </c>
      <c r="T1453" s="72" t="s">
        <v>13180</v>
      </c>
      <c r="U1453" s="72" t="s">
        <v>190</v>
      </c>
      <c r="V1453" s="72" t="s">
        <v>176</v>
      </c>
      <c r="W1453">
        <v>330</v>
      </c>
      <c r="X1453">
        <v>330</v>
      </c>
      <c r="Y1453">
        <v>0</v>
      </c>
      <c r="Z1453">
        <v>230</v>
      </c>
      <c r="AA1453">
        <v>1700</v>
      </c>
      <c r="AB1453">
        <v>0</v>
      </c>
      <c r="AC1453" s="72" t="s">
        <v>191</v>
      </c>
      <c r="AD1453" s="72" t="s">
        <v>192</v>
      </c>
      <c r="AE1453" s="72" t="s">
        <v>176</v>
      </c>
      <c r="AF1453" s="81" t="str">
        <f t="shared" si="88"/>
        <v>Afridev Handpump</v>
      </c>
      <c r="AG1453" s="72" t="s">
        <v>193</v>
      </c>
      <c r="AH1453" s="72" t="s">
        <v>191</v>
      </c>
      <c r="AI1453" s="72" t="s">
        <v>16432</v>
      </c>
      <c r="AL1453" t="str">
        <f t="shared" si="89"/>
        <v>Protected</v>
      </c>
      <c r="AM1453">
        <v>2007</v>
      </c>
      <c r="AN1453" s="72" t="s">
        <v>194</v>
      </c>
      <c r="AO1453" s="72" t="s">
        <v>13201</v>
      </c>
      <c r="AP1453" s="72" t="s">
        <v>176</v>
      </c>
      <c r="AQ1453" t="str">
        <f t="shared" si="90"/>
        <v>Does not function Rationing</v>
      </c>
      <c r="AR1453" s="72" t="s">
        <v>191</v>
      </c>
      <c r="AS1453">
        <v>1</v>
      </c>
      <c r="AT1453">
        <v>364</v>
      </c>
      <c r="AU1453" s="72" t="s">
        <v>194</v>
      </c>
      <c r="AV1453" s="72" t="s">
        <v>194</v>
      </c>
      <c r="AY1453" s="72" t="s">
        <v>194</v>
      </c>
      <c r="BB1453" s="72" t="s">
        <v>194</v>
      </c>
      <c r="BD1453" s="72" t="s">
        <v>194</v>
      </c>
      <c r="BE1453"/>
      <c r="BF1453" s="72" t="s">
        <v>194</v>
      </c>
      <c r="BG1453" s="80" t="s">
        <v>196</v>
      </c>
      <c r="BI1453" s="81" t="str">
        <f t="shared" si="91"/>
        <v xml:space="preserve">Turbidity </v>
      </c>
      <c r="BN1453">
        <v>0</v>
      </c>
      <c r="BO1453">
        <v>0</v>
      </c>
      <c r="BP1453" s="72" t="s">
        <v>194</v>
      </c>
      <c r="BR1453" s="72" t="s">
        <v>194</v>
      </c>
      <c r="BT1453">
        <v>0</v>
      </c>
      <c r="BU1453">
        <v>0</v>
      </c>
      <c r="BV1453" s="72" t="s">
        <v>194</v>
      </c>
      <c r="BW1453" s="72" t="s">
        <v>550</v>
      </c>
      <c r="BX1453" t="s">
        <v>13202</v>
      </c>
    </row>
    <row r="1454" spans="1:76" x14ac:dyDescent="0.45">
      <c r="A1454" t="s">
        <v>13203</v>
      </c>
      <c r="B1454" t="s">
        <v>176</v>
      </c>
      <c r="C1454" t="s">
        <v>12181</v>
      </c>
      <c r="D1454" t="s">
        <v>13204</v>
      </c>
      <c r="E1454" t="s">
        <v>13205</v>
      </c>
      <c r="F1454" t="s">
        <v>563</v>
      </c>
      <c r="G1454">
        <v>9</v>
      </c>
      <c r="H1454" s="72" t="s">
        <v>12638</v>
      </c>
      <c r="I1454" s="72" t="s">
        <v>182</v>
      </c>
      <c r="J1454" s="72" t="s">
        <v>183</v>
      </c>
      <c r="K1454" s="72" t="s">
        <v>10598</v>
      </c>
      <c r="L1454" s="72" t="s">
        <v>11594</v>
      </c>
      <c r="M1454" s="72" t="s">
        <v>13206</v>
      </c>
      <c r="N1454" s="72"/>
      <c r="O1454" s="72"/>
      <c r="P1454" s="72" t="s">
        <v>13207</v>
      </c>
      <c r="Q1454" s="72" t="s">
        <v>13208</v>
      </c>
      <c r="R1454" s="72" t="s">
        <v>10574</v>
      </c>
      <c r="S1454" s="72" t="s">
        <v>13209</v>
      </c>
      <c r="T1454" s="72" t="s">
        <v>13210</v>
      </c>
      <c r="U1454" s="72" t="s">
        <v>226</v>
      </c>
      <c r="V1454" s="72" t="s">
        <v>176</v>
      </c>
      <c r="W1454">
        <v>103</v>
      </c>
      <c r="X1454">
        <v>103</v>
      </c>
      <c r="Y1454">
        <v>0</v>
      </c>
      <c r="Z1454">
        <v>2800</v>
      </c>
      <c r="AA1454">
        <v>518</v>
      </c>
      <c r="AB1454">
        <v>0</v>
      </c>
      <c r="AC1454" s="72" t="s">
        <v>191</v>
      </c>
      <c r="AD1454" s="72" t="s">
        <v>192</v>
      </c>
      <c r="AE1454" s="72" t="s">
        <v>176</v>
      </c>
      <c r="AF1454" s="81" t="str">
        <f t="shared" si="88"/>
        <v>Afridev Handpump</v>
      </c>
      <c r="AG1454" s="72" t="s">
        <v>193</v>
      </c>
      <c r="AH1454" s="72" t="s">
        <v>191</v>
      </c>
      <c r="AI1454" s="72" t="s">
        <v>16432</v>
      </c>
      <c r="AL1454" t="str">
        <f t="shared" si="89"/>
        <v>Protected</v>
      </c>
      <c r="AM1454">
        <v>2004</v>
      </c>
      <c r="AN1454" s="72" t="s">
        <v>191</v>
      </c>
      <c r="AQ1454" t="str">
        <f t="shared" si="90"/>
        <v xml:space="preserve">Poor </v>
      </c>
      <c r="AR1454" s="72" t="s">
        <v>194</v>
      </c>
      <c r="AU1454" s="72" t="s">
        <v>195</v>
      </c>
      <c r="AV1454" s="72" t="s">
        <v>194</v>
      </c>
      <c r="AY1454" s="72" t="s">
        <v>194</v>
      </c>
      <c r="BB1454" s="72" t="s">
        <v>194</v>
      </c>
      <c r="BD1454" s="72" t="s">
        <v>191</v>
      </c>
      <c r="BE1454" s="73">
        <v>0.13</v>
      </c>
      <c r="BF1454" s="72" t="s">
        <v>194</v>
      </c>
      <c r="BG1454" s="80" t="s">
        <v>196</v>
      </c>
      <c r="BI1454" s="81" t="str">
        <f t="shared" si="91"/>
        <v xml:space="preserve">Turbidity </v>
      </c>
      <c r="BN1454">
        <v>74</v>
      </c>
      <c r="BO1454">
        <v>24</v>
      </c>
      <c r="BP1454" s="72" t="s">
        <v>194</v>
      </c>
      <c r="BR1454" s="72" t="s">
        <v>194</v>
      </c>
      <c r="BT1454">
        <v>20</v>
      </c>
      <c r="BU1454">
        <v>8</v>
      </c>
      <c r="BV1454" s="72" t="s">
        <v>191</v>
      </c>
      <c r="BW1454" s="72" t="s">
        <v>227</v>
      </c>
      <c r="BX1454" t="s">
        <v>13211</v>
      </c>
    </row>
    <row r="1455" spans="1:76" x14ac:dyDescent="0.45">
      <c r="A1455" t="s">
        <v>13212</v>
      </c>
      <c r="B1455" t="s">
        <v>176</v>
      </c>
      <c r="C1455" t="s">
        <v>663</v>
      </c>
      <c r="D1455" t="s">
        <v>13213</v>
      </c>
      <c r="E1455" t="s">
        <v>13214</v>
      </c>
      <c r="F1455" t="s">
        <v>1160</v>
      </c>
      <c r="G1455">
        <v>9</v>
      </c>
      <c r="H1455" s="72" t="s">
        <v>12638</v>
      </c>
      <c r="I1455" s="72" t="s">
        <v>182</v>
      </c>
      <c r="J1455" s="72" t="s">
        <v>183</v>
      </c>
      <c r="K1455" s="72" t="s">
        <v>10598</v>
      </c>
      <c r="L1455" s="72" t="s">
        <v>5784</v>
      </c>
      <c r="M1455" s="72" t="s">
        <v>13215</v>
      </c>
      <c r="N1455" s="72"/>
      <c r="O1455" s="72"/>
      <c r="P1455" s="72" t="s">
        <v>13216</v>
      </c>
      <c r="Q1455" s="72" t="s">
        <v>13217</v>
      </c>
      <c r="R1455" s="72" t="s">
        <v>6105</v>
      </c>
      <c r="S1455" s="72" t="s">
        <v>13218</v>
      </c>
      <c r="T1455" s="72" t="s">
        <v>13219</v>
      </c>
      <c r="U1455" s="72" t="s">
        <v>478</v>
      </c>
      <c r="V1455" s="72" t="s">
        <v>176</v>
      </c>
      <c r="W1455">
        <v>72</v>
      </c>
      <c r="X1455">
        <v>72</v>
      </c>
      <c r="Y1455">
        <v>0</v>
      </c>
      <c r="Z1455">
        <v>180</v>
      </c>
      <c r="AA1455">
        <v>180</v>
      </c>
      <c r="AB1455">
        <v>0</v>
      </c>
      <c r="AC1455" s="72" t="s">
        <v>191</v>
      </c>
      <c r="AD1455" s="72" t="s">
        <v>192</v>
      </c>
      <c r="AE1455" s="72" t="s">
        <v>176</v>
      </c>
      <c r="AF1455" s="81" t="str">
        <f t="shared" si="88"/>
        <v>Afridev Handpump</v>
      </c>
      <c r="AG1455" s="72" t="s">
        <v>193</v>
      </c>
      <c r="AH1455" s="72" t="s">
        <v>194</v>
      </c>
      <c r="AI1455" s="72" t="s">
        <v>16433</v>
      </c>
      <c r="AL1455" t="str">
        <f t="shared" si="89"/>
        <v>Unprotected</v>
      </c>
      <c r="AM1455">
        <v>2006</v>
      </c>
      <c r="AN1455" s="72" t="s">
        <v>191</v>
      </c>
      <c r="AQ1455" t="str">
        <f t="shared" si="90"/>
        <v xml:space="preserve">Normal </v>
      </c>
      <c r="AR1455" s="72" t="s">
        <v>191</v>
      </c>
      <c r="AS1455">
        <v>3</v>
      </c>
      <c r="AT1455">
        <v>2</v>
      </c>
      <c r="AU1455" s="72" t="s">
        <v>195</v>
      </c>
      <c r="AV1455" s="72" t="s">
        <v>194</v>
      </c>
      <c r="AY1455" s="72" t="s">
        <v>191</v>
      </c>
      <c r="AZ1455">
        <v>383</v>
      </c>
      <c r="BA1455" s="72" t="s">
        <v>93</v>
      </c>
      <c r="BB1455" s="72" t="s">
        <v>194</v>
      </c>
      <c r="BD1455" s="72" t="s">
        <v>191</v>
      </c>
      <c r="BE1455" s="73">
        <v>0.31</v>
      </c>
      <c r="BF1455" s="72" t="s">
        <v>191</v>
      </c>
      <c r="BG1455" s="72" t="s">
        <v>196</v>
      </c>
      <c r="BH1455" s="72" t="s">
        <v>176</v>
      </c>
      <c r="BI1455" s="81" t="str">
        <f t="shared" si="91"/>
        <v xml:space="preserve">Turbidity </v>
      </c>
      <c r="BJ1455" s="72" t="s">
        <v>191</v>
      </c>
      <c r="BN1455">
        <v>63</v>
      </c>
      <c r="BO1455">
        <v>24</v>
      </c>
      <c r="BP1455" s="72" t="s">
        <v>194</v>
      </c>
      <c r="BR1455" s="72" t="s">
        <v>194</v>
      </c>
      <c r="BT1455">
        <v>20</v>
      </c>
      <c r="BU1455">
        <v>6</v>
      </c>
      <c r="BV1455" s="72" t="s">
        <v>191</v>
      </c>
      <c r="BW1455" s="72" t="s">
        <v>197</v>
      </c>
      <c r="BX1455" t="s">
        <v>13220</v>
      </c>
    </row>
    <row r="1456" spans="1:76" x14ac:dyDescent="0.45">
      <c r="A1456" t="s">
        <v>13221</v>
      </c>
      <c r="B1456" t="s">
        <v>176</v>
      </c>
      <c r="C1456" t="s">
        <v>943</v>
      </c>
      <c r="D1456" t="s">
        <v>13222</v>
      </c>
      <c r="E1456" t="s">
        <v>13223</v>
      </c>
      <c r="F1456" t="s">
        <v>13224</v>
      </c>
      <c r="G1456">
        <v>9</v>
      </c>
      <c r="H1456" s="72" t="s">
        <v>12638</v>
      </c>
      <c r="I1456" s="72" t="s">
        <v>182</v>
      </c>
      <c r="J1456" s="72" t="s">
        <v>183</v>
      </c>
      <c r="K1456" s="72" t="s">
        <v>10598</v>
      </c>
      <c r="L1456" s="72" t="s">
        <v>5784</v>
      </c>
      <c r="M1456" s="72" t="s">
        <v>13215</v>
      </c>
      <c r="N1456" s="72"/>
      <c r="O1456" s="72"/>
      <c r="P1456" s="72" t="s">
        <v>13225</v>
      </c>
      <c r="Q1456" s="72" t="s">
        <v>13226</v>
      </c>
      <c r="R1456" s="72" t="s">
        <v>10546</v>
      </c>
      <c r="S1456" s="72" t="s">
        <v>13227</v>
      </c>
      <c r="T1456" s="72" t="s">
        <v>13228</v>
      </c>
      <c r="U1456" s="72" t="s">
        <v>226</v>
      </c>
      <c r="V1456" s="72" t="s">
        <v>176</v>
      </c>
      <c r="W1456">
        <v>72</v>
      </c>
      <c r="X1456">
        <v>72</v>
      </c>
      <c r="Y1456">
        <v>0</v>
      </c>
      <c r="Z1456">
        <v>180</v>
      </c>
      <c r="AA1456">
        <v>180</v>
      </c>
      <c r="AB1456">
        <v>360</v>
      </c>
      <c r="AC1456" s="72" t="s">
        <v>191</v>
      </c>
      <c r="AD1456" s="72" t="s">
        <v>192</v>
      </c>
      <c r="AE1456" s="72" t="s">
        <v>176</v>
      </c>
      <c r="AF1456" s="81" t="str">
        <f t="shared" si="88"/>
        <v>Afridev Handpump</v>
      </c>
      <c r="AG1456" s="72" t="s">
        <v>193</v>
      </c>
      <c r="AH1456" s="72" t="s">
        <v>191</v>
      </c>
      <c r="AI1456" s="72" t="s">
        <v>16432</v>
      </c>
      <c r="AL1456" t="str">
        <f t="shared" si="89"/>
        <v>Protected</v>
      </c>
      <c r="AM1456">
        <v>2017</v>
      </c>
      <c r="AN1456" s="72" t="s">
        <v>191</v>
      </c>
      <c r="AQ1456" t="str">
        <f t="shared" si="90"/>
        <v xml:space="preserve">Poor </v>
      </c>
      <c r="AR1456" s="72" t="s">
        <v>194</v>
      </c>
      <c r="AU1456" s="72" t="s">
        <v>195</v>
      </c>
      <c r="AV1456" s="72" t="s">
        <v>194</v>
      </c>
      <c r="AY1456" s="72" t="s">
        <v>191</v>
      </c>
      <c r="AZ1456">
        <v>72</v>
      </c>
      <c r="BA1456" s="72" t="s">
        <v>93</v>
      </c>
      <c r="BB1456" s="72" t="s">
        <v>194</v>
      </c>
      <c r="BD1456" s="72" t="s">
        <v>191</v>
      </c>
      <c r="BE1456" s="73">
        <v>0.45</v>
      </c>
      <c r="BF1456" s="72" t="s">
        <v>191</v>
      </c>
      <c r="BG1456" s="72" t="s">
        <v>196</v>
      </c>
      <c r="BH1456" s="72" t="s">
        <v>176</v>
      </c>
      <c r="BI1456" s="81" t="str">
        <f t="shared" si="91"/>
        <v xml:space="preserve">Turbidity </v>
      </c>
      <c r="BJ1456" s="72" t="s">
        <v>191</v>
      </c>
      <c r="BN1456">
        <v>65</v>
      </c>
      <c r="BO1456">
        <v>24</v>
      </c>
      <c r="BP1456" s="72" t="s">
        <v>194</v>
      </c>
      <c r="BR1456" s="72" t="s">
        <v>194</v>
      </c>
      <c r="BT1456">
        <v>20</v>
      </c>
      <c r="BU1456">
        <v>6</v>
      </c>
      <c r="BV1456" s="72" t="s">
        <v>194</v>
      </c>
      <c r="BW1456" s="72" t="s">
        <v>227</v>
      </c>
      <c r="BX1456" t="s">
        <v>13229</v>
      </c>
    </row>
    <row r="1457" spans="1:76" x14ac:dyDescent="0.45">
      <c r="A1457" t="s">
        <v>13230</v>
      </c>
      <c r="B1457" t="s">
        <v>176</v>
      </c>
      <c r="C1457" t="s">
        <v>600</v>
      </c>
      <c r="D1457" t="s">
        <v>13231</v>
      </c>
      <c r="E1457" t="s">
        <v>13232</v>
      </c>
      <c r="F1457" t="s">
        <v>7390</v>
      </c>
      <c r="G1457">
        <v>9</v>
      </c>
      <c r="H1457" s="72" t="s">
        <v>12638</v>
      </c>
      <c r="I1457" s="72" t="s">
        <v>182</v>
      </c>
      <c r="J1457" s="72" t="s">
        <v>183</v>
      </c>
      <c r="K1457" s="72" t="s">
        <v>10598</v>
      </c>
      <c r="L1457" s="72" t="s">
        <v>4843</v>
      </c>
      <c r="M1457" s="72" t="s">
        <v>13233</v>
      </c>
      <c r="N1457" s="72"/>
      <c r="O1457" s="72"/>
      <c r="P1457" s="72" t="s">
        <v>13234</v>
      </c>
      <c r="Q1457" s="72" t="s">
        <v>13235</v>
      </c>
      <c r="R1457" s="72" t="s">
        <v>12748</v>
      </c>
      <c r="S1457" s="72" t="s">
        <v>13236</v>
      </c>
      <c r="T1457" s="72" t="s">
        <v>13237</v>
      </c>
      <c r="U1457" s="72" t="s">
        <v>251</v>
      </c>
      <c r="V1457" s="72" t="s">
        <v>176</v>
      </c>
      <c r="W1457">
        <v>68</v>
      </c>
      <c r="X1457">
        <v>68</v>
      </c>
      <c r="Y1457">
        <v>0</v>
      </c>
      <c r="Z1457">
        <v>3400</v>
      </c>
      <c r="AA1457">
        <v>3400</v>
      </c>
      <c r="AB1457">
        <v>0</v>
      </c>
      <c r="AC1457" s="72" t="s">
        <v>191</v>
      </c>
      <c r="AD1457" s="72" t="s">
        <v>192</v>
      </c>
      <c r="AE1457" s="72" t="s">
        <v>176</v>
      </c>
      <c r="AF1457" s="81" t="str">
        <f t="shared" si="88"/>
        <v>Afridev Handpump</v>
      </c>
      <c r="AG1457" s="72" t="s">
        <v>193</v>
      </c>
      <c r="AH1457" s="72" t="s">
        <v>191</v>
      </c>
      <c r="AI1457" s="72" t="s">
        <v>16432</v>
      </c>
      <c r="AL1457" t="str">
        <f t="shared" si="89"/>
        <v>Protected</v>
      </c>
      <c r="AM1457">
        <v>2007</v>
      </c>
      <c r="AN1457" s="72" t="s">
        <v>191</v>
      </c>
      <c r="AQ1457" t="str">
        <f t="shared" si="90"/>
        <v xml:space="preserve">Normal </v>
      </c>
      <c r="AR1457" s="72" t="s">
        <v>191</v>
      </c>
      <c r="AS1457">
        <v>1</v>
      </c>
      <c r="AT1457">
        <v>7</v>
      </c>
      <c r="AU1457" s="72" t="s">
        <v>195</v>
      </c>
      <c r="AV1457" s="72" t="s">
        <v>194</v>
      </c>
      <c r="AY1457" s="72" t="s">
        <v>191</v>
      </c>
      <c r="AZ1457">
        <v>1365</v>
      </c>
      <c r="BA1457" s="72" t="s">
        <v>93</v>
      </c>
      <c r="BB1457" s="72" t="s">
        <v>194</v>
      </c>
      <c r="BD1457" s="72" t="s">
        <v>191</v>
      </c>
      <c r="BE1457" s="73">
        <v>0.37</v>
      </c>
      <c r="BF1457" s="72" t="s">
        <v>191</v>
      </c>
      <c r="BG1457" s="72" t="s">
        <v>196</v>
      </c>
      <c r="BH1457" s="72" t="s">
        <v>176</v>
      </c>
      <c r="BI1457" s="81" t="str">
        <f t="shared" si="91"/>
        <v xml:space="preserve">Turbidity </v>
      </c>
      <c r="BJ1457" s="72" t="s">
        <v>191</v>
      </c>
      <c r="BN1457">
        <v>72</v>
      </c>
      <c r="BO1457">
        <v>24</v>
      </c>
      <c r="BP1457" s="72" t="s">
        <v>194</v>
      </c>
      <c r="BR1457" s="72" t="s">
        <v>194</v>
      </c>
      <c r="BT1457">
        <v>20</v>
      </c>
      <c r="BU1457">
        <v>5</v>
      </c>
      <c r="BV1457" s="72" t="s">
        <v>191</v>
      </c>
      <c r="BW1457" s="72" t="s">
        <v>197</v>
      </c>
      <c r="BX1457" t="s">
        <v>13238</v>
      </c>
    </row>
    <row r="1458" spans="1:76" x14ac:dyDescent="0.45">
      <c r="A1458" t="s">
        <v>13239</v>
      </c>
      <c r="B1458" t="s">
        <v>176</v>
      </c>
      <c r="C1458" t="s">
        <v>216</v>
      </c>
      <c r="D1458" t="s">
        <v>13240</v>
      </c>
      <c r="E1458" t="s">
        <v>13241</v>
      </c>
      <c r="F1458" t="s">
        <v>5841</v>
      </c>
      <c r="G1458">
        <v>9</v>
      </c>
      <c r="H1458" s="72" t="s">
        <v>12638</v>
      </c>
      <c r="I1458" s="72" t="s">
        <v>182</v>
      </c>
      <c r="J1458" s="72" t="s">
        <v>183</v>
      </c>
      <c r="K1458" s="72" t="s">
        <v>825</v>
      </c>
      <c r="L1458" s="72" t="s">
        <v>825</v>
      </c>
      <c r="M1458" s="72" t="s">
        <v>13242</v>
      </c>
      <c r="N1458" s="72"/>
      <c r="O1458" s="72"/>
      <c r="P1458" s="72" t="s">
        <v>13243</v>
      </c>
      <c r="Q1458" s="72" t="s">
        <v>13244</v>
      </c>
      <c r="R1458" s="72" t="s">
        <v>2793</v>
      </c>
      <c r="S1458" s="72" t="s">
        <v>13245</v>
      </c>
      <c r="T1458" s="72" t="s">
        <v>13246</v>
      </c>
      <c r="U1458" s="72" t="s">
        <v>251</v>
      </c>
      <c r="V1458" s="72" t="s">
        <v>176</v>
      </c>
      <c r="W1458">
        <v>250</v>
      </c>
      <c r="X1458">
        <v>250</v>
      </c>
      <c r="Y1458">
        <v>0</v>
      </c>
      <c r="Z1458">
        <v>400</v>
      </c>
      <c r="AA1458">
        <v>1300</v>
      </c>
      <c r="AB1458">
        <v>0</v>
      </c>
      <c r="AC1458" s="72" t="s">
        <v>191</v>
      </c>
      <c r="AD1458" s="72" t="s">
        <v>192</v>
      </c>
      <c r="AE1458" s="72" t="s">
        <v>176</v>
      </c>
      <c r="AF1458" s="81" t="str">
        <f t="shared" si="88"/>
        <v>Afridev Handpump</v>
      </c>
      <c r="AG1458" s="72" t="s">
        <v>193</v>
      </c>
      <c r="AH1458" s="72" t="s">
        <v>191</v>
      </c>
      <c r="AI1458" s="72" t="s">
        <v>16432</v>
      </c>
      <c r="AL1458" t="str">
        <f t="shared" si="89"/>
        <v>Protected</v>
      </c>
      <c r="AM1458">
        <v>1994</v>
      </c>
      <c r="AN1458" s="72" t="s">
        <v>191</v>
      </c>
      <c r="AQ1458" t="str">
        <f t="shared" si="90"/>
        <v xml:space="preserve">Normal </v>
      </c>
      <c r="AR1458" s="72" t="s">
        <v>194</v>
      </c>
      <c r="AU1458" s="72" t="s">
        <v>195</v>
      </c>
      <c r="AV1458" s="72" t="s">
        <v>194</v>
      </c>
      <c r="AY1458" s="72" t="s">
        <v>191</v>
      </c>
      <c r="AZ1458">
        <v>2108</v>
      </c>
      <c r="BA1458" s="72" t="s">
        <v>93</v>
      </c>
      <c r="BB1458" s="72" t="s">
        <v>194</v>
      </c>
      <c r="BD1458" s="72" t="s">
        <v>191</v>
      </c>
      <c r="BE1458" s="73">
        <v>4.1900000000000004</v>
      </c>
      <c r="BF1458" s="72" t="s">
        <v>191</v>
      </c>
      <c r="BG1458" s="72" t="s">
        <v>196</v>
      </c>
      <c r="BH1458" s="72" t="s">
        <v>176</v>
      </c>
      <c r="BI1458" s="81" t="str">
        <f t="shared" si="91"/>
        <v xml:space="preserve">Turbidity </v>
      </c>
      <c r="BJ1458" s="72" t="s">
        <v>191</v>
      </c>
      <c r="BN1458">
        <v>84</v>
      </c>
      <c r="BO1458">
        <v>24</v>
      </c>
      <c r="BP1458" s="72" t="s">
        <v>194</v>
      </c>
      <c r="BR1458" s="72" t="s">
        <v>194</v>
      </c>
      <c r="BT1458">
        <v>20</v>
      </c>
      <c r="BU1458">
        <v>7</v>
      </c>
      <c r="BV1458" s="72" t="s">
        <v>191</v>
      </c>
      <c r="BW1458" s="72" t="s">
        <v>197</v>
      </c>
      <c r="BX1458" t="s">
        <v>13247</v>
      </c>
    </row>
    <row r="1459" spans="1:76" x14ac:dyDescent="0.45">
      <c r="A1459" t="s">
        <v>13248</v>
      </c>
      <c r="B1459" t="s">
        <v>176</v>
      </c>
      <c r="C1459" t="s">
        <v>254</v>
      </c>
      <c r="D1459" t="s">
        <v>13249</v>
      </c>
      <c r="E1459" t="s">
        <v>13250</v>
      </c>
      <c r="F1459" t="s">
        <v>13251</v>
      </c>
      <c r="G1459">
        <v>9</v>
      </c>
      <c r="H1459" s="72" t="s">
        <v>12638</v>
      </c>
      <c r="I1459" s="72" t="s">
        <v>182</v>
      </c>
      <c r="J1459" s="72" t="s">
        <v>183</v>
      </c>
      <c r="K1459" s="72" t="s">
        <v>10598</v>
      </c>
      <c r="L1459" s="72" t="s">
        <v>11823</v>
      </c>
      <c r="M1459" s="72" t="s">
        <v>13252</v>
      </c>
      <c r="N1459" s="72"/>
      <c r="O1459" s="72"/>
      <c r="P1459" s="72" t="s">
        <v>13253</v>
      </c>
      <c r="Q1459" s="72" t="s">
        <v>13254</v>
      </c>
      <c r="R1459" s="72" t="s">
        <v>6936</v>
      </c>
      <c r="S1459" s="72" t="s">
        <v>13255</v>
      </c>
      <c r="T1459" s="72" t="s">
        <v>13256</v>
      </c>
      <c r="U1459" s="72" t="s">
        <v>226</v>
      </c>
      <c r="V1459" s="72" t="s">
        <v>176</v>
      </c>
      <c r="W1459">
        <v>81</v>
      </c>
      <c r="X1459">
        <v>81</v>
      </c>
      <c r="Y1459">
        <v>0</v>
      </c>
      <c r="Z1459">
        <v>255</v>
      </c>
      <c r="AA1459">
        <v>405</v>
      </c>
      <c r="AB1459">
        <v>0</v>
      </c>
      <c r="AC1459" s="72" t="s">
        <v>191</v>
      </c>
      <c r="AD1459" s="72" t="s">
        <v>192</v>
      </c>
      <c r="AE1459" s="72" t="s">
        <v>176</v>
      </c>
      <c r="AF1459" s="81" t="str">
        <f t="shared" si="88"/>
        <v>Afridev Handpump</v>
      </c>
      <c r="AG1459" s="72" t="s">
        <v>193</v>
      </c>
      <c r="AH1459" s="72" t="s">
        <v>191</v>
      </c>
      <c r="AI1459" s="72" t="s">
        <v>16432</v>
      </c>
      <c r="AL1459" t="str">
        <f t="shared" si="89"/>
        <v>Protected</v>
      </c>
      <c r="AM1459">
        <v>2013</v>
      </c>
      <c r="AN1459" s="72" t="s">
        <v>191</v>
      </c>
      <c r="AQ1459" t="str">
        <f t="shared" si="90"/>
        <v xml:space="preserve">Normal </v>
      </c>
      <c r="AR1459" s="72" t="s">
        <v>191</v>
      </c>
      <c r="AS1459">
        <v>3</v>
      </c>
      <c r="AT1459">
        <v>5</v>
      </c>
      <c r="AU1459" s="72" t="s">
        <v>195</v>
      </c>
      <c r="AV1459" s="72" t="s">
        <v>194</v>
      </c>
      <c r="AY1459" s="72" t="s">
        <v>191</v>
      </c>
      <c r="AZ1459">
        <v>1253</v>
      </c>
      <c r="BA1459" s="72" t="s">
        <v>93</v>
      </c>
      <c r="BB1459" s="72" t="s">
        <v>194</v>
      </c>
      <c r="BD1459" s="72" t="s">
        <v>191</v>
      </c>
      <c r="BE1459" s="73">
        <v>0.15</v>
      </c>
      <c r="BF1459" s="72" t="s">
        <v>191</v>
      </c>
      <c r="BG1459" s="72" t="s">
        <v>196</v>
      </c>
      <c r="BH1459" s="72" t="s">
        <v>176</v>
      </c>
      <c r="BI1459" s="81" t="str">
        <f t="shared" si="91"/>
        <v xml:space="preserve">Turbidity </v>
      </c>
      <c r="BJ1459" s="72" t="s">
        <v>191</v>
      </c>
      <c r="BN1459">
        <v>79</v>
      </c>
      <c r="BO1459">
        <v>24</v>
      </c>
      <c r="BP1459" s="72" t="s">
        <v>194</v>
      </c>
      <c r="BR1459" s="72" t="s">
        <v>194</v>
      </c>
      <c r="BT1459">
        <v>20</v>
      </c>
      <c r="BU1459">
        <v>7</v>
      </c>
      <c r="BV1459" s="72" t="s">
        <v>191</v>
      </c>
      <c r="BW1459" s="72" t="s">
        <v>197</v>
      </c>
      <c r="BX1459" t="s">
        <v>13257</v>
      </c>
    </row>
    <row r="1460" spans="1:76" x14ac:dyDescent="0.45">
      <c r="A1460" t="s">
        <v>13258</v>
      </c>
      <c r="B1460" t="s">
        <v>176</v>
      </c>
      <c r="C1460" t="s">
        <v>200</v>
      </c>
      <c r="D1460" t="s">
        <v>13259</v>
      </c>
      <c r="E1460" t="s">
        <v>13260</v>
      </c>
      <c r="F1460" t="s">
        <v>7771</v>
      </c>
      <c r="G1460">
        <v>9</v>
      </c>
      <c r="H1460" s="72" t="s">
        <v>12638</v>
      </c>
      <c r="I1460" s="72" t="s">
        <v>182</v>
      </c>
      <c r="J1460" s="72" t="s">
        <v>183</v>
      </c>
      <c r="K1460" s="72" t="s">
        <v>10598</v>
      </c>
      <c r="L1460" s="72" t="s">
        <v>4503</v>
      </c>
      <c r="M1460" s="72" t="s">
        <v>3297</v>
      </c>
      <c r="N1460" s="72"/>
      <c r="O1460" s="72"/>
      <c r="P1460" s="72" t="s">
        <v>13261</v>
      </c>
      <c r="Q1460" s="72" t="s">
        <v>13262</v>
      </c>
      <c r="R1460" s="72" t="s">
        <v>6569</v>
      </c>
      <c r="S1460" s="72" t="s">
        <v>13263</v>
      </c>
      <c r="T1460" s="72" t="s">
        <v>13264</v>
      </c>
      <c r="U1460" s="72" t="s">
        <v>190</v>
      </c>
      <c r="V1460" s="72" t="s">
        <v>176</v>
      </c>
      <c r="W1460">
        <v>360</v>
      </c>
      <c r="X1460">
        <v>360</v>
      </c>
      <c r="Y1460">
        <v>0</v>
      </c>
      <c r="Z1460">
        <v>300</v>
      </c>
      <c r="AA1460">
        <v>300</v>
      </c>
      <c r="AB1460">
        <v>0</v>
      </c>
      <c r="AC1460" s="72" t="s">
        <v>191</v>
      </c>
      <c r="AD1460" s="72" t="s">
        <v>192</v>
      </c>
      <c r="AE1460" s="72" t="s">
        <v>176</v>
      </c>
      <c r="AF1460" s="81" t="str">
        <f t="shared" si="88"/>
        <v>Afridev Handpump</v>
      </c>
      <c r="AG1460" s="72" t="s">
        <v>193</v>
      </c>
      <c r="AH1460" s="72" t="s">
        <v>191</v>
      </c>
      <c r="AI1460" s="72" t="s">
        <v>16432</v>
      </c>
      <c r="AL1460" t="str">
        <f t="shared" si="89"/>
        <v>Protected</v>
      </c>
      <c r="AM1460">
        <v>2012</v>
      </c>
      <c r="AN1460" s="72" t="s">
        <v>191</v>
      </c>
      <c r="AQ1460" t="str">
        <f t="shared" si="90"/>
        <v xml:space="preserve">Normal </v>
      </c>
      <c r="AR1460" s="72" t="s">
        <v>194</v>
      </c>
      <c r="AU1460" s="72" t="s">
        <v>195</v>
      </c>
      <c r="AV1460" s="72" t="s">
        <v>194</v>
      </c>
      <c r="AY1460" s="72" t="s">
        <v>191</v>
      </c>
      <c r="AZ1460">
        <v>282</v>
      </c>
      <c r="BA1460" s="72" t="s">
        <v>93</v>
      </c>
      <c r="BB1460" s="72" t="s">
        <v>194</v>
      </c>
      <c r="BD1460" s="72" t="s">
        <v>191</v>
      </c>
      <c r="BE1460" s="73">
        <v>0.19</v>
      </c>
      <c r="BF1460" s="72" t="s">
        <v>194</v>
      </c>
      <c r="BG1460" s="80" t="s">
        <v>196</v>
      </c>
      <c r="BI1460" s="81" t="str">
        <f t="shared" si="91"/>
        <v xml:space="preserve">Turbidity </v>
      </c>
      <c r="BN1460">
        <v>62</v>
      </c>
      <c r="BO1460">
        <v>24</v>
      </c>
      <c r="BP1460" s="72" t="s">
        <v>194</v>
      </c>
      <c r="BR1460" s="72" t="s">
        <v>194</v>
      </c>
      <c r="BT1460">
        <v>20</v>
      </c>
      <c r="BU1460">
        <v>5</v>
      </c>
      <c r="BV1460" s="72" t="s">
        <v>191</v>
      </c>
      <c r="BW1460" s="72" t="s">
        <v>197</v>
      </c>
      <c r="BX1460" t="s">
        <v>13265</v>
      </c>
    </row>
    <row r="1461" spans="1:76" x14ac:dyDescent="0.45">
      <c r="A1461" t="s">
        <v>13266</v>
      </c>
      <c r="B1461" t="s">
        <v>176</v>
      </c>
      <c r="C1461" t="s">
        <v>12181</v>
      </c>
      <c r="D1461" t="s">
        <v>13267</v>
      </c>
      <c r="E1461" t="s">
        <v>13268</v>
      </c>
      <c r="F1461" t="s">
        <v>4469</v>
      </c>
      <c r="G1461">
        <v>9</v>
      </c>
      <c r="H1461" s="72" t="s">
        <v>12638</v>
      </c>
      <c r="I1461" s="72" t="s">
        <v>182</v>
      </c>
      <c r="J1461" s="72" t="s">
        <v>183</v>
      </c>
      <c r="K1461" s="72" t="s">
        <v>10598</v>
      </c>
      <c r="L1461" s="72" t="s">
        <v>11594</v>
      </c>
      <c r="M1461" s="72" t="s">
        <v>13269</v>
      </c>
      <c r="N1461" s="72"/>
      <c r="O1461" s="72"/>
      <c r="P1461" s="72" t="s">
        <v>13270</v>
      </c>
      <c r="Q1461" s="72" t="s">
        <v>13271</v>
      </c>
      <c r="R1461" s="72" t="s">
        <v>10658</v>
      </c>
      <c r="S1461" s="72" t="s">
        <v>13272</v>
      </c>
      <c r="T1461" s="72" t="s">
        <v>13273</v>
      </c>
      <c r="U1461" s="72" t="s">
        <v>251</v>
      </c>
      <c r="V1461" s="72" t="s">
        <v>176</v>
      </c>
      <c r="W1461">
        <v>159</v>
      </c>
      <c r="X1461">
        <v>159</v>
      </c>
      <c r="Y1461">
        <v>0</v>
      </c>
      <c r="Z1461">
        <v>609</v>
      </c>
      <c r="AA1461">
        <v>609</v>
      </c>
      <c r="AB1461">
        <v>0</v>
      </c>
      <c r="AC1461" s="72" t="s">
        <v>191</v>
      </c>
      <c r="AD1461" s="72" t="s">
        <v>192</v>
      </c>
      <c r="AE1461" s="72" t="s">
        <v>176</v>
      </c>
      <c r="AF1461" s="81" t="str">
        <f t="shared" si="88"/>
        <v>Afridev Handpump</v>
      </c>
      <c r="AG1461" s="72" t="s">
        <v>193</v>
      </c>
      <c r="AH1461" s="72" t="s">
        <v>191</v>
      </c>
      <c r="AI1461" s="72" t="s">
        <v>16432</v>
      </c>
      <c r="AL1461" t="str">
        <f t="shared" si="89"/>
        <v>Protected</v>
      </c>
      <c r="AM1461">
        <v>2007</v>
      </c>
      <c r="AN1461" s="72" t="s">
        <v>191</v>
      </c>
      <c r="AQ1461" t="str">
        <f t="shared" si="90"/>
        <v xml:space="preserve">Poor </v>
      </c>
      <c r="AR1461" s="72" t="s">
        <v>194</v>
      </c>
      <c r="AU1461" s="72" t="s">
        <v>195</v>
      </c>
      <c r="AV1461" s="72" t="s">
        <v>194</v>
      </c>
      <c r="AY1461" s="72" t="s">
        <v>194</v>
      </c>
      <c r="BB1461" s="72" t="s">
        <v>194</v>
      </c>
      <c r="BD1461" s="72" t="s">
        <v>191</v>
      </c>
      <c r="BE1461" s="73">
        <v>0.97</v>
      </c>
      <c r="BF1461" s="72" t="s">
        <v>194</v>
      </c>
      <c r="BG1461" s="80" t="s">
        <v>196</v>
      </c>
      <c r="BI1461" s="81" t="str">
        <f t="shared" si="91"/>
        <v xml:space="preserve">Turbidity </v>
      </c>
      <c r="BN1461">
        <v>80</v>
      </c>
      <c r="BO1461">
        <v>24</v>
      </c>
      <c r="BP1461" s="72" t="s">
        <v>194</v>
      </c>
      <c r="BR1461" s="72" t="s">
        <v>194</v>
      </c>
      <c r="BT1461">
        <v>20</v>
      </c>
      <c r="BU1461">
        <v>7</v>
      </c>
      <c r="BV1461" s="72" t="s">
        <v>191</v>
      </c>
      <c r="BW1461" s="72" t="s">
        <v>227</v>
      </c>
      <c r="BX1461" t="s">
        <v>13274</v>
      </c>
    </row>
    <row r="1462" spans="1:76" x14ac:dyDescent="0.45">
      <c r="A1462" t="s">
        <v>13275</v>
      </c>
      <c r="B1462" t="s">
        <v>176</v>
      </c>
      <c r="C1462" t="s">
        <v>216</v>
      </c>
      <c r="D1462" t="s">
        <v>13276</v>
      </c>
      <c r="E1462" t="s">
        <v>13277</v>
      </c>
      <c r="F1462" t="s">
        <v>12388</v>
      </c>
      <c r="G1462">
        <v>9</v>
      </c>
      <c r="H1462" s="72" t="s">
        <v>12638</v>
      </c>
      <c r="I1462" s="72" t="s">
        <v>182</v>
      </c>
      <c r="J1462" s="72" t="s">
        <v>183</v>
      </c>
      <c r="K1462" s="72" t="s">
        <v>825</v>
      </c>
      <c r="L1462" s="72" t="s">
        <v>825</v>
      </c>
      <c r="M1462" s="72" t="s">
        <v>13242</v>
      </c>
      <c r="N1462" s="72"/>
      <c r="O1462" s="72"/>
      <c r="P1462" s="72" t="s">
        <v>13278</v>
      </c>
      <c r="Q1462" s="72" t="s">
        <v>13279</v>
      </c>
      <c r="R1462" s="72" t="s">
        <v>3450</v>
      </c>
      <c r="S1462" s="72" t="s">
        <v>13280</v>
      </c>
      <c r="T1462" s="72" t="s">
        <v>13281</v>
      </c>
      <c r="U1462" s="72" t="s">
        <v>251</v>
      </c>
      <c r="V1462" s="72" t="s">
        <v>176</v>
      </c>
      <c r="W1462">
        <v>250</v>
      </c>
      <c r="X1462">
        <v>250</v>
      </c>
      <c r="Y1462">
        <v>0</v>
      </c>
      <c r="Z1462">
        <v>500</v>
      </c>
      <c r="AA1462">
        <v>1300</v>
      </c>
      <c r="AB1462">
        <v>0</v>
      </c>
      <c r="AC1462" s="72" t="s">
        <v>191</v>
      </c>
      <c r="AD1462" s="72" t="s">
        <v>192</v>
      </c>
      <c r="AE1462" s="72" t="s">
        <v>176</v>
      </c>
      <c r="AF1462" s="81" t="str">
        <f t="shared" si="88"/>
        <v>Afridev Handpump</v>
      </c>
      <c r="AG1462" s="72" t="s">
        <v>193</v>
      </c>
      <c r="AH1462" s="72" t="s">
        <v>191</v>
      </c>
      <c r="AI1462" s="72" t="s">
        <v>16432</v>
      </c>
      <c r="AL1462" t="str">
        <f t="shared" si="89"/>
        <v>Protected</v>
      </c>
      <c r="AM1462">
        <v>2000</v>
      </c>
      <c r="AN1462" s="72" t="s">
        <v>194</v>
      </c>
      <c r="AO1462" s="72" t="s">
        <v>549</v>
      </c>
      <c r="AP1462" s="72" t="s">
        <v>176</v>
      </c>
      <c r="AQ1462" t="str">
        <f t="shared" si="90"/>
        <v>Does not function Non functioning water point</v>
      </c>
      <c r="AR1462" s="72" t="s">
        <v>191</v>
      </c>
      <c r="AS1462">
        <v>1</v>
      </c>
      <c r="AT1462">
        <v>364</v>
      </c>
      <c r="AU1462" s="72" t="s">
        <v>194</v>
      </c>
      <c r="AV1462" s="72" t="s">
        <v>194</v>
      </c>
      <c r="AY1462" s="72" t="s">
        <v>194</v>
      </c>
      <c r="BB1462" s="72" t="s">
        <v>194</v>
      </c>
      <c r="BD1462" s="72" t="s">
        <v>194</v>
      </c>
      <c r="BE1462"/>
      <c r="BF1462" s="72" t="s">
        <v>194</v>
      </c>
      <c r="BG1462" s="80" t="s">
        <v>196</v>
      </c>
      <c r="BI1462" s="81" t="str">
        <f t="shared" si="91"/>
        <v xml:space="preserve">Turbidity </v>
      </c>
      <c r="BN1462">
        <v>0</v>
      </c>
      <c r="BO1462">
        <v>0</v>
      </c>
      <c r="BP1462" s="72" t="s">
        <v>194</v>
      </c>
      <c r="BR1462" s="72" t="s">
        <v>194</v>
      </c>
      <c r="BT1462">
        <v>0</v>
      </c>
      <c r="BU1462">
        <v>0</v>
      </c>
      <c r="BV1462" s="72" t="s">
        <v>194</v>
      </c>
      <c r="BW1462" s="72" t="s">
        <v>550</v>
      </c>
      <c r="BX1462" t="s">
        <v>13282</v>
      </c>
    </row>
    <row r="1463" spans="1:76" x14ac:dyDescent="0.45">
      <c r="A1463" t="s">
        <v>13283</v>
      </c>
      <c r="B1463" t="s">
        <v>176</v>
      </c>
      <c r="C1463" t="s">
        <v>297</v>
      </c>
      <c r="D1463" t="s">
        <v>13284</v>
      </c>
      <c r="E1463" t="s">
        <v>13285</v>
      </c>
      <c r="F1463" t="s">
        <v>13286</v>
      </c>
      <c r="G1463">
        <v>9</v>
      </c>
      <c r="H1463" s="72" t="s">
        <v>12638</v>
      </c>
      <c r="I1463" s="72" t="s">
        <v>182</v>
      </c>
      <c r="J1463" s="72" t="s">
        <v>183</v>
      </c>
      <c r="K1463" s="72" t="s">
        <v>10598</v>
      </c>
      <c r="L1463" s="72" t="s">
        <v>4503</v>
      </c>
      <c r="M1463" s="72" t="s">
        <v>13287</v>
      </c>
      <c r="N1463" s="72"/>
      <c r="O1463" s="72"/>
      <c r="P1463" s="72" t="s">
        <v>13288</v>
      </c>
      <c r="Q1463" s="72" t="s">
        <v>13289</v>
      </c>
      <c r="R1463" s="72" t="s">
        <v>13137</v>
      </c>
      <c r="S1463" s="72" t="s">
        <v>13290</v>
      </c>
      <c r="T1463" s="72" t="s">
        <v>13291</v>
      </c>
      <c r="U1463" s="72" t="s">
        <v>745</v>
      </c>
      <c r="V1463" s="72" t="s">
        <v>176</v>
      </c>
      <c r="W1463">
        <v>150</v>
      </c>
      <c r="X1463">
        <v>150</v>
      </c>
      <c r="Y1463">
        <v>0</v>
      </c>
      <c r="Z1463">
        <v>750</v>
      </c>
      <c r="AA1463">
        <v>750</v>
      </c>
      <c r="AB1463">
        <v>0</v>
      </c>
      <c r="AC1463" s="72" t="s">
        <v>191</v>
      </c>
      <c r="AD1463" s="72" t="s">
        <v>192</v>
      </c>
      <c r="AE1463" s="72" t="s">
        <v>176</v>
      </c>
      <c r="AF1463" s="81" t="str">
        <f t="shared" si="88"/>
        <v>Afridev Handpump</v>
      </c>
      <c r="AG1463" s="72" t="s">
        <v>193</v>
      </c>
      <c r="AH1463" s="72" t="s">
        <v>191</v>
      </c>
      <c r="AI1463" s="72" t="s">
        <v>16432</v>
      </c>
      <c r="AL1463" t="str">
        <f t="shared" si="89"/>
        <v>Protected</v>
      </c>
      <c r="AM1463">
        <v>2009</v>
      </c>
      <c r="AN1463" s="72" t="s">
        <v>191</v>
      </c>
      <c r="AQ1463" t="str">
        <f t="shared" si="90"/>
        <v xml:space="preserve">Poor </v>
      </c>
      <c r="AR1463" s="72" t="s">
        <v>191</v>
      </c>
      <c r="AS1463">
        <v>1</v>
      </c>
      <c r="AT1463">
        <v>60</v>
      </c>
      <c r="AU1463" s="72" t="s">
        <v>195</v>
      </c>
      <c r="AV1463" s="72" t="s">
        <v>194</v>
      </c>
      <c r="AY1463" s="72" t="s">
        <v>191</v>
      </c>
      <c r="AZ1463">
        <v>1159</v>
      </c>
      <c r="BA1463" s="72" t="s">
        <v>93</v>
      </c>
      <c r="BB1463" s="72" t="s">
        <v>194</v>
      </c>
      <c r="BD1463" s="72" t="s">
        <v>191</v>
      </c>
      <c r="BE1463" s="73">
        <v>0.18</v>
      </c>
      <c r="BF1463" s="72" t="s">
        <v>194</v>
      </c>
      <c r="BG1463" s="80" t="s">
        <v>196</v>
      </c>
      <c r="BI1463" s="81" t="str">
        <f t="shared" si="91"/>
        <v xml:space="preserve">Turbidity </v>
      </c>
      <c r="BN1463">
        <v>60</v>
      </c>
      <c r="BO1463">
        <v>24</v>
      </c>
      <c r="BP1463" s="72" t="s">
        <v>194</v>
      </c>
      <c r="BR1463" s="72" t="s">
        <v>194</v>
      </c>
      <c r="BT1463">
        <v>25</v>
      </c>
      <c r="BU1463">
        <v>4</v>
      </c>
      <c r="BV1463" s="72" t="s">
        <v>191</v>
      </c>
      <c r="BW1463" s="72" t="s">
        <v>227</v>
      </c>
      <c r="BX1463" t="s">
        <v>13292</v>
      </c>
    </row>
    <row r="1464" spans="1:76" x14ac:dyDescent="0.45">
      <c r="A1464" t="s">
        <v>13293</v>
      </c>
      <c r="B1464" t="s">
        <v>176</v>
      </c>
      <c r="C1464" t="s">
        <v>600</v>
      </c>
      <c r="D1464" t="s">
        <v>13294</v>
      </c>
      <c r="E1464" t="s">
        <v>13295</v>
      </c>
      <c r="F1464" t="s">
        <v>5243</v>
      </c>
      <c r="G1464">
        <v>9</v>
      </c>
      <c r="H1464" s="72" t="s">
        <v>12638</v>
      </c>
      <c r="I1464" s="72" t="s">
        <v>182</v>
      </c>
      <c r="J1464" s="72" t="s">
        <v>183</v>
      </c>
      <c r="K1464" s="72" t="s">
        <v>10598</v>
      </c>
      <c r="L1464" s="72" t="s">
        <v>4843</v>
      </c>
      <c r="M1464" s="72" t="s">
        <v>9069</v>
      </c>
      <c r="N1464" s="72"/>
      <c r="O1464" s="72"/>
      <c r="P1464" s="72" t="s">
        <v>13296</v>
      </c>
      <c r="Q1464" s="72" t="s">
        <v>13297</v>
      </c>
      <c r="R1464" s="72" t="s">
        <v>13298</v>
      </c>
      <c r="S1464" s="72" t="s">
        <v>13299</v>
      </c>
      <c r="T1464" s="72" t="s">
        <v>13300</v>
      </c>
      <c r="U1464" s="72" t="s">
        <v>251</v>
      </c>
      <c r="V1464" s="72" t="s">
        <v>176</v>
      </c>
      <c r="W1464">
        <v>55</v>
      </c>
      <c r="X1464">
        <v>55</v>
      </c>
      <c r="Y1464">
        <v>0</v>
      </c>
      <c r="Z1464">
        <v>2225</v>
      </c>
      <c r="AA1464">
        <v>2225</v>
      </c>
      <c r="AB1464">
        <v>0</v>
      </c>
      <c r="AC1464" s="72" t="s">
        <v>191</v>
      </c>
      <c r="AD1464" s="72" t="s">
        <v>192</v>
      </c>
      <c r="AE1464" s="72" t="s">
        <v>176</v>
      </c>
      <c r="AF1464" s="81" t="str">
        <f t="shared" si="88"/>
        <v>Afridev Handpump</v>
      </c>
      <c r="AG1464" s="72" t="s">
        <v>193</v>
      </c>
      <c r="AH1464" s="72" t="s">
        <v>191</v>
      </c>
      <c r="AI1464" s="72" t="s">
        <v>16432</v>
      </c>
      <c r="AL1464" t="str">
        <f t="shared" si="89"/>
        <v>Protected</v>
      </c>
      <c r="AM1464">
        <v>2005</v>
      </c>
      <c r="AN1464" s="72" t="s">
        <v>191</v>
      </c>
      <c r="AQ1464" t="str">
        <f t="shared" si="90"/>
        <v xml:space="preserve">Normal </v>
      </c>
      <c r="AR1464" s="72" t="s">
        <v>191</v>
      </c>
      <c r="AS1464">
        <v>1</v>
      </c>
      <c r="AT1464">
        <v>60</v>
      </c>
      <c r="AU1464" s="72" t="s">
        <v>195</v>
      </c>
      <c r="AV1464" s="72" t="s">
        <v>194</v>
      </c>
      <c r="AY1464" s="72" t="s">
        <v>191</v>
      </c>
      <c r="AZ1464">
        <v>1366</v>
      </c>
      <c r="BA1464" s="72" t="s">
        <v>93</v>
      </c>
      <c r="BB1464" s="72" t="s">
        <v>194</v>
      </c>
      <c r="BD1464" s="72" t="s">
        <v>191</v>
      </c>
      <c r="BE1464" s="73">
        <v>0.67</v>
      </c>
      <c r="BF1464" s="72" t="s">
        <v>191</v>
      </c>
      <c r="BG1464" s="72" t="s">
        <v>196</v>
      </c>
      <c r="BH1464" s="72" t="s">
        <v>176</v>
      </c>
      <c r="BI1464" s="81" t="str">
        <f t="shared" si="91"/>
        <v xml:space="preserve">Turbidity </v>
      </c>
      <c r="BJ1464" s="72" t="s">
        <v>191</v>
      </c>
      <c r="BN1464">
        <v>56</v>
      </c>
      <c r="BO1464">
        <v>24</v>
      </c>
      <c r="BP1464" s="72" t="s">
        <v>194</v>
      </c>
      <c r="BR1464" s="72" t="s">
        <v>194</v>
      </c>
      <c r="BT1464">
        <v>20</v>
      </c>
      <c r="BU1464">
        <v>24</v>
      </c>
      <c r="BV1464" s="72" t="s">
        <v>191</v>
      </c>
      <c r="BW1464" s="72" t="s">
        <v>197</v>
      </c>
      <c r="BX1464" t="s">
        <v>13301</v>
      </c>
    </row>
    <row r="1465" spans="1:76" x14ac:dyDescent="0.45">
      <c r="A1465" t="s">
        <v>13302</v>
      </c>
      <c r="B1465" t="s">
        <v>176</v>
      </c>
      <c r="C1465" t="s">
        <v>254</v>
      </c>
      <c r="D1465" t="s">
        <v>13303</v>
      </c>
      <c r="E1465" t="s">
        <v>13304</v>
      </c>
      <c r="F1465" t="s">
        <v>13305</v>
      </c>
      <c r="G1465">
        <v>9</v>
      </c>
      <c r="H1465" s="72" t="s">
        <v>12638</v>
      </c>
      <c r="I1465" s="72" t="s">
        <v>182</v>
      </c>
      <c r="J1465" s="72" t="s">
        <v>183</v>
      </c>
      <c r="K1465" s="72" t="s">
        <v>10598</v>
      </c>
      <c r="L1465" s="72" t="s">
        <v>11823</v>
      </c>
      <c r="M1465" s="72" t="s">
        <v>13252</v>
      </c>
      <c r="N1465" s="72"/>
      <c r="O1465" s="72"/>
      <c r="P1465" s="72" t="s">
        <v>13306</v>
      </c>
      <c r="Q1465" s="72" t="s">
        <v>13307</v>
      </c>
      <c r="R1465" s="72" t="s">
        <v>2696</v>
      </c>
      <c r="S1465" s="72" t="s">
        <v>13308</v>
      </c>
      <c r="T1465" s="72" t="s">
        <v>13309</v>
      </c>
      <c r="U1465" s="72" t="s">
        <v>226</v>
      </c>
      <c r="V1465" s="72" t="s">
        <v>176</v>
      </c>
      <c r="W1465">
        <v>81</v>
      </c>
      <c r="X1465">
        <v>81</v>
      </c>
      <c r="Y1465">
        <v>0</v>
      </c>
      <c r="Z1465">
        <v>150</v>
      </c>
      <c r="AA1465">
        <v>405</v>
      </c>
      <c r="AB1465">
        <v>0</v>
      </c>
      <c r="AC1465" s="72" t="s">
        <v>191</v>
      </c>
      <c r="AD1465" s="72" t="s">
        <v>192</v>
      </c>
      <c r="AE1465" s="72" t="s">
        <v>176</v>
      </c>
      <c r="AF1465" s="81" t="str">
        <f t="shared" si="88"/>
        <v>Afridev Handpump</v>
      </c>
      <c r="AG1465" s="72" t="s">
        <v>193</v>
      </c>
      <c r="AH1465" s="72" t="s">
        <v>191</v>
      </c>
      <c r="AI1465" s="72" t="s">
        <v>16432</v>
      </c>
      <c r="AL1465" t="str">
        <f t="shared" si="89"/>
        <v>Protected</v>
      </c>
      <c r="AM1465">
        <v>2016</v>
      </c>
      <c r="AN1465" s="72" t="s">
        <v>191</v>
      </c>
      <c r="AQ1465" t="str">
        <f t="shared" si="90"/>
        <v xml:space="preserve">Normal </v>
      </c>
      <c r="AR1465" s="72" t="s">
        <v>194</v>
      </c>
      <c r="AU1465" s="72" t="s">
        <v>195</v>
      </c>
      <c r="AV1465" s="72" t="s">
        <v>194</v>
      </c>
      <c r="AY1465" s="72" t="s">
        <v>191</v>
      </c>
      <c r="AZ1465">
        <v>1254</v>
      </c>
      <c r="BA1465" s="72" t="s">
        <v>93</v>
      </c>
      <c r="BB1465" s="72" t="s">
        <v>194</v>
      </c>
      <c r="BD1465" s="72" t="s">
        <v>191</v>
      </c>
      <c r="BE1465" s="73">
        <v>0.87</v>
      </c>
      <c r="BF1465" s="72" t="s">
        <v>191</v>
      </c>
      <c r="BG1465" s="72" t="s">
        <v>196</v>
      </c>
      <c r="BH1465" s="72" t="s">
        <v>176</v>
      </c>
      <c r="BI1465" s="81" t="str">
        <f t="shared" si="91"/>
        <v xml:space="preserve">Turbidity </v>
      </c>
      <c r="BJ1465" s="72" t="s">
        <v>191</v>
      </c>
      <c r="BN1465">
        <v>69</v>
      </c>
      <c r="BO1465">
        <v>24</v>
      </c>
      <c r="BP1465" s="72" t="s">
        <v>194</v>
      </c>
      <c r="BR1465" s="72" t="s">
        <v>194</v>
      </c>
      <c r="BT1465">
        <v>20</v>
      </c>
      <c r="BU1465">
        <v>8</v>
      </c>
      <c r="BV1465" s="72" t="s">
        <v>191</v>
      </c>
      <c r="BW1465" s="72" t="s">
        <v>197</v>
      </c>
      <c r="BX1465" t="s">
        <v>13310</v>
      </c>
    </row>
    <row r="1466" spans="1:76" x14ac:dyDescent="0.45">
      <c r="A1466" t="s">
        <v>13311</v>
      </c>
      <c r="B1466" t="s">
        <v>176</v>
      </c>
      <c r="C1466" t="s">
        <v>12181</v>
      </c>
      <c r="D1466" t="s">
        <v>13312</v>
      </c>
      <c r="E1466" t="s">
        <v>13313</v>
      </c>
      <c r="F1466" t="s">
        <v>13314</v>
      </c>
      <c r="G1466">
        <v>9</v>
      </c>
      <c r="H1466" s="72" t="s">
        <v>12638</v>
      </c>
      <c r="I1466" s="72" t="s">
        <v>182</v>
      </c>
      <c r="J1466" s="72" t="s">
        <v>183</v>
      </c>
      <c r="K1466" s="72" t="s">
        <v>10598</v>
      </c>
      <c r="L1466" s="72" t="s">
        <v>11594</v>
      </c>
      <c r="M1466" s="72" t="s">
        <v>13269</v>
      </c>
      <c r="N1466" s="72"/>
      <c r="O1466" s="72"/>
      <c r="P1466" s="72" t="s">
        <v>13315</v>
      </c>
      <c r="Q1466" s="72" t="s">
        <v>13316</v>
      </c>
      <c r="R1466" s="72" t="s">
        <v>12304</v>
      </c>
      <c r="S1466" s="72" t="s">
        <v>13317</v>
      </c>
      <c r="T1466" s="72" t="s">
        <v>13318</v>
      </c>
      <c r="U1466" s="72" t="s">
        <v>251</v>
      </c>
      <c r="V1466" s="72" t="s">
        <v>176</v>
      </c>
      <c r="W1466">
        <v>159</v>
      </c>
      <c r="X1466">
        <v>159</v>
      </c>
      <c r="Y1466">
        <v>0</v>
      </c>
      <c r="Z1466">
        <v>609</v>
      </c>
      <c r="AA1466">
        <v>609</v>
      </c>
      <c r="AB1466">
        <v>0</v>
      </c>
      <c r="AC1466" s="72" t="s">
        <v>191</v>
      </c>
      <c r="AD1466" s="72" t="s">
        <v>192</v>
      </c>
      <c r="AE1466" s="72" t="s">
        <v>176</v>
      </c>
      <c r="AF1466" s="81" t="str">
        <f t="shared" si="88"/>
        <v>Afridev Handpump</v>
      </c>
      <c r="AG1466" s="72" t="s">
        <v>193</v>
      </c>
      <c r="AH1466" s="72" t="s">
        <v>191</v>
      </c>
      <c r="AI1466" s="72" t="s">
        <v>16432</v>
      </c>
      <c r="AL1466" t="str">
        <f t="shared" si="89"/>
        <v>Protected</v>
      </c>
      <c r="AM1466">
        <v>2000</v>
      </c>
      <c r="AN1466" s="72" t="s">
        <v>191</v>
      </c>
      <c r="AQ1466" t="str">
        <f t="shared" si="90"/>
        <v xml:space="preserve">Normal </v>
      </c>
      <c r="AR1466" s="72" t="s">
        <v>194</v>
      </c>
      <c r="AU1466" s="72" t="s">
        <v>195</v>
      </c>
      <c r="AV1466" s="72" t="s">
        <v>194</v>
      </c>
      <c r="AY1466" s="72" t="s">
        <v>194</v>
      </c>
      <c r="BB1466" s="72" t="s">
        <v>194</v>
      </c>
      <c r="BD1466" s="72" t="s">
        <v>191</v>
      </c>
      <c r="BE1466" s="73">
        <v>0.05</v>
      </c>
      <c r="BF1466" s="72" t="s">
        <v>194</v>
      </c>
      <c r="BG1466" s="80" t="s">
        <v>196</v>
      </c>
      <c r="BI1466" s="81" t="str">
        <f t="shared" si="91"/>
        <v xml:space="preserve">Turbidity </v>
      </c>
      <c r="BN1466">
        <v>59</v>
      </c>
      <c r="BO1466">
        <v>24</v>
      </c>
      <c r="BP1466" s="72" t="s">
        <v>194</v>
      </c>
      <c r="BR1466" s="72" t="s">
        <v>194</v>
      </c>
      <c r="BT1466">
        <v>20</v>
      </c>
      <c r="BU1466">
        <v>8</v>
      </c>
      <c r="BV1466" s="72" t="s">
        <v>191</v>
      </c>
      <c r="BW1466" s="72" t="s">
        <v>197</v>
      </c>
      <c r="BX1466" t="s">
        <v>13319</v>
      </c>
    </row>
    <row r="1467" spans="1:76" x14ac:dyDescent="0.45">
      <c r="A1467" t="s">
        <v>13320</v>
      </c>
      <c r="B1467" t="s">
        <v>176</v>
      </c>
      <c r="C1467" t="s">
        <v>200</v>
      </c>
      <c r="D1467" t="s">
        <v>13321</v>
      </c>
      <c r="E1467" t="s">
        <v>13322</v>
      </c>
      <c r="F1467" t="s">
        <v>5243</v>
      </c>
      <c r="G1467">
        <v>9</v>
      </c>
      <c r="H1467" s="72" t="s">
        <v>12638</v>
      </c>
      <c r="I1467" s="72" t="s">
        <v>182</v>
      </c>
      <c r="J1467" s="72" t="s">
        <v>183</v>
      </c>
      <c r="K1467" s="72" t="s">
        <v>10598</v>
      </c>
      <c r="L1467" s="72" t="s">
        <v>4503</v>
      </c>
      <c r="M1467" s="72" t="s">
        <v>6842</v>
      </c>
      <c r="N1467" s="72"/>
      <c r="O1467" s="72"/>
      <c r="P1467" s="72" t="s">
        <v>13323</v>
      </c>
      <c r="Q1467" s="72" t="s">
        <v>13324</v>
      </c>
      <c r="R1467" s="72" t="s">
        <v>11431</v>
      </c>
      <c r="S1467" s="72" t="s">
        <v>13325</v>
      </c>
      <c r="T1467" s="72" t="s">
        <v>13326</v>
      </c>
      <c r="U1467" s="72" t="s">
        <v>226</v>
      </c>
      <c r="V1467" s="72" t="s">
        <v>176</v>
      </c>
      <c r="W1467">
        <v>70</v>
      </c>
      <c r="X1467">
        <v>70</v>
      </c>
      <c r="Y1467">
        <v>0</v>
      </c>
      <c r="Z1467">
        <v>400</v>
      </c>
      <c r="AA1467">
        <v>400</v>
      </c>
      <c r="AB1467">
        <v>0</v>
      </c>
      <c r="AC1467" s="72" t="s">
        <v>191</v>
      </c>
      <c r="AD1467" s="72" t="s">
        <v>192</v>
      </c>
      <c r="AE1467" s="72" t="s">
        <v>176</v>
      </c>
      <c r="AF1467" s="81" t="str">
        <f t="shared" si="88"/>
        <v>Afridev Handpump</v>
      </c>
      <c r="AG1467" s="72" t="s">
        <v>193</v>
      </c>
      <c r="AH1467" s="72" t="s">
        <v>191</v>
      </c>
      <c r="AI1467" s="72" t="s">
        <v>16432</v>
      </c>
      <c r="AL1467" t="str">
        <f t="shared" si="89"/>
        <v>Protected</v>
      </c>
      <c r="AM1467">
        <v>2004</v>
      </c>
      <c r="AN1467" s="72" t="s">
        <v>194</v>
      </c>
      <c r="AO1467" s="72" t="s">
        <v>549</v>
      </c>
      <c r="AP1467" s="72" t="s">
        <v>176</v>
      </c>
      <c r="AQ1467" t="str">
        <f t="shared" si="90"/>
        <v>Does not function Non functioning water point</v>
      </c>
      <c r="AR1467" s="72" t="s">
        <v>194</v>
      </c>
      <c r="AU1467" s="72" t="s">
        <v>194</v>
      </c>
      <c r="AV1467" s="72" t="s">
        <v>194</v>
      </c>
      <c r="AY1467" s="72" t="s">
        <v>194</v>
      </c>
      <c r="BB1467" s="72" t="s">
        <v>194</v>
      </c>
      <c r="BD1467" s="72" t="s">
        <v>194</v>
      </c>
      <c r="BE1467"/>
      <c r="BF1467" s="72" t="s">
        <v>194</v>
      </c>
      <c r="BG1467" s="80" t="s">
        <v>196</v>
      </c>
      <c r="BI1467" s="81" t="str">
        <f t="shared" si="91"/>
        <v xml:space="preserve">Turbidity </v>
      </c>
      <c r="BN1467">
        <v>0</v>
      </c>
      <c r="BO1467">
        <v>24</v>
      </c>
      <c r="BP1467" s="72" t="s">
        <v>194</v>
      </c>
      <c r="BR1467" s="72" t="s">
        <v>194</v>
      </c>
      <c r="BT1467">
        <v>25</v>
      </c>
      <c r="BU1467">
        <v>0</v>
      </c>
      <c r="BV1467" s="72" t="s">
        <v>194</v>
      </c>
      <c r="BW1467" s="72" t="s">
        <v>550</v>
      </c>
      <c r="BX1467" t="s">
        <v>13327</v>
      </c>
    </row>
    <row r="1468" spans="1:76" x14ac:dyDescent="0.45">
      <c r="A1468" t="s">
        <v>13328</v>
      </c>
      <c r="B1468" t="s">
        <v>176</v>
      </c>
      <c r="C1468" t="s">
        <v>254</v>
      </c>
      <c r="D1468" t="s">
        <v>13329</v>
      </c>
      <c r="E1468" t="s">
        <v>13330</v>
      </c>
      <c r="F1468" t="s">
        <v>820</v>
      </c>
      <c r="G1468">
        <v>9</v>
      </c>
      <c r="H1468" s="72" t="s">
        <v>12638</v>
      </c>
      <c r="I1468" s="72" t="s">
        <v>182</v>
      </c>
      <c r="J1468" s="72" t="s">
        <v>183</v>
      </c>
      <c r="K1468" s="72" t="s">
        <v>10598</v>
      </c>
      <c r="L1468" s="72" t="s">
        <v>11823</v>
      </c>
      <c r="M1468" s="72" t="s">
        <v>13331</v>
      </c>
      <c r="N1468" s="72"/>
      <c r="O1468" s="72"/>
      <c r="P1468" s="72" t="s">
        <v>13332</v>
      </c>
      <c r="Q1468" s="72" t="s">
        <v>13333</v>
      </c>
      <c r="R1468" s="72" t="s">
        <v>4678</v>
      </c>
      <c r="S1468" s="72" t="s">
        <v>13334</v>
      </c>
      <c r="T1468" s="72" t="s">
        <v>13335</v>
      </c>
      <c r="U1468" s="72" t="s">
        <v>226</v>
      </c>
      <c r="V1468" s="72" t="s">
        <v>176</v>
      </c>
      <c r="W1468">
        <v>383</v>
      </c>
      <c r="X1468">
        <v>383</v>
      </c>
      <c r="Y1468">
        <v>0</v>
      </c>
      <c r="Z1468">
        <v>160</v>
      </c>
      <c r="AA1468">
        <v>1915</v>
      </c>
      <c r="AB1468">
        <v>0</v>
      </c>
      <c r="AC1468" s="72" t="s">
        <v>191</v>
      </c>
      <c r="AD1468" s="72" t="s">
        <v>192</v>
      </c>
      <c r="AE1468" s="72" t="s">
        <v>176</v>
      </c>
      <c r="AF1468" s="81" t="str">
        <f t="shared" si="88"/>
        <v>Afridev Handpump</v>
      </c>
      <c r="AG1468" s="72" t="s">
        <v>193</v>
      </c>
      <c r="AH1468" s="72" t="s">
        <v>191</v>
      </c>
      <c r="AI1468" s="72" t="s">
        <v>16432</v>
      </c>
      <c r="AL1468" t="str">
        <f t="shared" si="89"/>
        <v>Protected</v>
      </c>
      <c r="AM1468">
        <v>2013</v>
      </c>
      <c r="AN1468" s="72" t="s">
        <v>191</v>
      </c>
      <c r="AQ1468" t="str">
        <f t="shared" si="90"/>
        <v xml:space="preserve">Normal </v>
      </c>
      <c r="AR1468" s="72" t="s">
        <v>191</v>
      </c>
      <c r="AS1468">
        <v>1</v>
      </c>
      <c r="AT1468">
        <v>5</v>
      </c>
      <c r="AU1468" s="72" t="s">
        <v>195</v>
      </c>
      <c r="AV1468" s="72" t="s">
        <v>194</v>
      </c>
      <c r="AY1468" s="72" t="s">
        <v>191</v>
      </c>
      <c r="AZ1468">
        <v>1255</v>
      </c>
      <c r="BA1468" s="72" t="s">
        <v>93</v>
      </c>
      <c r="BB1468" s="72" t="s">
        <v>194</v>
      </c>
      <c r="BD1468" s="72" t="s">
        <v>191</v>
      </c>
      <c r="BE1468" s="73">
        <v>0.19</v>
      </c>
      <c r="BF1468" s="72" t="s">
        <v>191</v>
      </c>
      <c r="BG1468" s="72" t="s">
        <v>196</v>
      </c>
      <c r="BH1468" s="72" t="s">
        <v>176</v>
      </c>
      <c r="BI1468" s="81" t="str">
        <f t="shared" si="91"/>
        <v xml:space="preserve">Turbidity </v>
      </c>
      <c r="BJ1468" s="72" t="s">
        <v>191</v>
      </c>
      <c r="BN1468">
        <v>73</v>
      </c>
      <c r="BO1468">
        <v>24</v>
      </c>
      <c r="BP1468" s="72" t="s">
        <v>194</v>
      </c>
      <c r="BR1468" s="72" t="s">
        <v>194</v>
      </c>
      <c r="BT1468">
        <v>20</v>
      </c>
      <c r="BU1468">
        <v>9</v>
      </c>
      <c r="BV1468" s="72" t="s">
        <v>191</v>
      </c>
      <c r="BW1468" s="72" t="s">
        <v>197</v>
      </c>
      <c r="BX1468" t="s">
        <v>13336</v>
      </c>
    </row>
    <row r="1469" spans="1:76" x14ac:dyDescent="0.45">
      <c r="A1469" t="s">
        <v>13337</v>
      </c>
      <c r="B1469" t="s">
        <v>176</v>
      </c>
      <c r="C1469" t="s">
        <v>12181</v>
      </c>
      <c r="D1469" t="s">
        <v>13338</v>
      </c>
      <c r="E1469" t="s">
        <v>13339</v>
      </c>
      <c r="F1469" t="s">
        <v>2908</v>
      </c>
      <c r="G1469">
        <v>9</v>
      </c>
      <c r="H1469" s="72" t="s">
        <v>12638</v>
      </c>
      <c r="I1469" s="72" t="s">
        <v>182</v>
      </c>
      <c r="J1469" s="72" t="s">
        <v>183</v>
      </c>
      <c r="K1469" s="72" t="s">
        <v>10598</v>
      </c>
      <c r="L1469" s="72" t="s">
        <v>11594</v>
      </c>
      <c r="M1469" s="72" t="s">
        <v>13269</v>
      </c>
      <c r="N1469" s="72"/>
      <c r="O1469" s="72"/>
      <c r="P1469" s="72" t="s">
        <v>13340</v>
      </c>
      <c r="Q1469" s="72" t="s">
        <v>13341</v>
      </c>
      <c r="R1469" s="72" t="s">
        <v>4619</v>
      </c>
      <c r="S1469" s="72" t="s">
        <v>13342</v>
      </c>
      <c r="T1469" s="72" t="s">
        <v>13269</v>
      </c>
      <c r="U1469" s="72" t="s">
        <v>226</v>
      </c>
      <c r="V1469" s="72" t="s">
        <v>176</v>
      </c>
      <c r="W1469">
        <v>159</v>
      </c>
      <c r="X1469">
        <v>159</v>
      </c>
      <c r="Y1469">
        <v>0</v>
      </c>
      <c r="Z1469">
        <v>609</v>
      </c>
      <c r="AA1469">
        <v>609</v>
      </c>
      <c r="AB1469">
        <v>0</v>
      </c>
      <c r="AC1469" s="72" t="s">
        <v>191</v>
      </c>
      <c r="AD1469" s="72" t="s">
        <v>192</v>
      </c>
      <c r="AE1469" s="72" t="s">
        <v>176</v>
      </c>
      <c r="AF1469" s="81" t="str">
        <f t="shared" si="88"/>
        <v>Afridev Handpump</v>
      </c>
      <c r="AG1469" s="72" t="s">
        <v>193</v>
      </c>
      <c r="AH1469" s="72" t="s">
        <v>191</v>
      </c>
      <c r="AI1469" s="72" t="s">
        <v>16432</v>
      </c>
      <c r="AL1469" t="str">
        <f t="shared" si="89"/>
        <v>Protected</v>
      </c>
      <c r="AM1469">
        <v>2017</v>
      </c>
      <c r="AN1469" s="72" t="s">
        <v>191</v>
      </c>
      <c r="AQ1469" t="str">
        <f t="shared" si="90"/>
        <v xml:space="preserve">Normal </v>
      </c>
      <c r="AR1469" s="72" t="s">
        <v>194</v>
      </c>
      <c r="AU1469" s="72" t="s">
        <v>195</v>
      </c>
      <c r="AV1469" s="72" t="s">
        <v>194</v>
      </c>
      <c r="AY1469" s="72" t="s">
        <v>194</v>
      </c>
      <c r="BB1469" s="72" t="s">
        <v>194</v>
      </c>
      <c r="BD1469" s="72" t="s">
        <v>191</v>
      </c>
      <c r="BE1469" s="73">
        <v>0.57999999999999996</v>
      </c>
      <c r="BF1469" s="72" t="s">
        <v>194</v>
      </c>
      <c r="BG1469" s="80" t="s">
        <v>196</v>
      </c>
      <c r="BI1469" s="81" t="str">
        <f t="shared" si="91"/>
        <v xml:space="preserve">Turbidity </v>
      </c>
      <c r="BN1469">
        <v>53</v>
      </c>
      <c r="BO1469">
        <v>24</v>
      </c>
      <c r="BP1469" s="72" t="s">
        <v>194</v>
      </c>
      <c r="BR1469" s="72" t="s">
        <v>194</v>
      </c>
      <c r="BT1469">
        <v>20</v>
      </c>
      <c r="BU1469">
        <v>7</v>
      </c>
      <c r="BV1469" s="72" t="s">
        <v>191</v>
      </c>
      <c r="BW1469" s="72" t="s">
        <v>197</v>
      </c>
      <c r="BX1469" t="s">
        <v>13343</v>
      </c>
    </row>
    <row r="1470" spans="1:76" x14ac:dyDescent="0.45">
      <c r="A1470" t="s">
        <v>13344</v>
      </c>
      <c r="B1470" t="s">
        <v>176</v>
      </c>
      <c r="C1470" t="s">
        <v>600</v>
      </c>
      <c r="D1470" t="s">
        <v>13345</v>
      </c>
      <c r="E1470" t="s">
        <v>13346</v>
      </c>
      <c r="F1470" t="s">
        <v>687</v>
      </c>
      <c r="G1470">
        <v>9</v>
      </c>
      <c r="H1470" s="72" t="s">
        <v>12638</v>
      </c>
      <c r="I1470" s="72" t="s">
        <v>182</v>
      </c>
      <c r="J1470" s="72" t="s">
        <v>183</v>
      </c>
      <c r="K1470" s="72" t="s">
        <v>10598</v>
      </c>
      <c r="L1470" s="72" t="s">
        <v>4843</v>
      </c>
      <c r="M1470" s="72" t="s">
        <v>13347</v>
      </c>
      <c r="N1470" s="72"/>
      <c r="O1470" s="72"/>
      <c r="P1470" s="72" t="s">
        <v>13348</v>
      </c>
      <c r="Q1470" s="72" t="s">
        <v>13349</v>
      </c>
      <c r="R1470" s="72" t="s">
        <v>13350</v>
      </c>
      <c r="S1470" s="72" t="s">
        <v>13351</v>
      </c>
      <c r="T1470" s="72" t="s">
        <v>13352</v>
      </c>
      <c r="U1470" s="72" t="s">
        <v>226</v>
      </c>
      <c r="V1470" s="72" t="s">
        <v>176</v>
      </c>
      <c r="W1470">
        <v>21</v>
      </c>
      <c r="X1470">
        <v>21</v>
      </c>
      <c r="Y1470">
        <v>0</v>
      </c>
      <c r="Z1470">
        <v>80</v>
      </c>
      <c r="AA1470">
        <v>105</v>
      </c>
      <c r="AB1470">
        <v>0</v>
      </c>
      <c r="AC1470" s="72" t="s">
        <v>191</v>
      </c>
      <c r="AD1470" s="72" t="s">
        <v>192</v>
      </c>
      <c r="AE1470" s="72" t="s">
        <v>176</v>
      </c>
      <c r="AF1470" s="81" t="str">
        <f t="shared" si="88"/>
        <v>Afridev Handpump</v>
      </c>
      <c r="AG1470" s="72" t="s">
        <v>193</v>
      </c>
      <c r="AH1470" s="72" t="s">
        <v>191</v>
      </c>
      <c r="AI1470" s="72" t="s">
        <v>16432</v>
      </c>
      <c r="AL1470" t="str">
        <f t="shared" si="89"/>
        <v>Protected</v>
      </c>
      <c r="AM1470">
        <v>2018</v>
      </c>
      <c r="AN1470" s="72" t="s">
        <v>191</v>
      </c>
      <c r="AQ1470" t="str">
        <f t="shared" si="90"/>
        <v xml:space="preserve">Normal </v>
      </c>
      <c r="AR1470" s="72" t="s">
        <v>194</v>
      </c>
      <c r="AU1470" s="72" t="s">
        <v>195</v>
      </c>
      <c r="AV1470" s="72" t="s">
        <v>194</v>
      </c>
      <c r="AY1470" s="72" t="s">
        <v>191</v>
      </c>
      <c r="AZ1470">
        <v>1367</v>
      </c>
      <c r="BA1470" s="72" t="s">
        <v>93</v>
      </c>
      <c r="BB1470" s="72" t="s">
        <v>194</v>
      </c>
      <c r="BD1470" s="72" t="s">
        <v>191</v>
      </c>
      <c r="BE1470" s="73">
        <v>0.47</v>
      </c>
      <c r="BF1470" s="72" t="s">
        <v>191</v>
      </c>
      <c r="BG1470" s="72" t="s">
        <v>196</v>
      </c>
      <c r="BH1470" s="72" t="s">
        <v>176</v>
      </c>
      <c r="BI1470" s="81" t="str">
        <f t="shared" si="91"/>
        <v xml:space="preserve">Turbidity </v>
      </c>
      <c r="BJ1470" s="72" t="s">
        <v>191</v>
      </c>
      <c r="BN1470">
        <v>55</v>
      </c>
      <c r="BO1470">
        <v>24</v>
      </c>
      <c r="BP1470" s="72" t="s">
        <v>194</v>
      </c>
      <c r="BR1470" s="72" t="s">
        <v>194</v>
      </c>
      <c r="BT1470">
        <v>20</v>
      </c>
      <c r="BU1470">
        <v>6</v>
      </c>
      <c r="BV1470" s="72" t="s">
        <v>191</v>
      </c>
      <c r="BW1470" s="72" t="s">
        <v>197</v>
      </c>
      <c r="BX1470" t="s">
        <v>13353</v>
      </c>
    </row>
    <row r="1471" spans="1:76" x14ac:dyDescent="0.45">
      <c r="A1471" t="s">
        <v>13354</v>
      </c>
      <c r="B1471" t="s">
        <v>176</v>
      </c>
      <c r="C1471" t="s">
        <v>254</v>
      </c>
      <c r="D1471" t="s">
        <v>13355</v>
      </c>
      <c r="E1471" t="s">
        <v>13356</v>
      </c>
      <c r="F1471" t="s">
        <v>13357</v>
      </c>
      <c r="G1471">
        <v>9</v>
      </c>
      <c r="H1471" s="72" t="s">
        <v>12638</v>
      </c>
      <c r="I1471" s="72" t="s">
        <v>182</v>
      </c>
      <c r="J1471" s="72" t="s">
        <v>183</v>
      </c>
      <c r="K1471" s="72" t="s">
        <v>10598</v>
      </c>
      <c r="L1471" s="72" t="s">
        <v>11823</v>
      </c>
      <c r="M1471" s="72" t="s">
        <v>13331</v>
      </c>
      <c r="N1471" s="72"/>
      <c r="O1471" s="72"/>
      <c r="P1471" s="72" t="s">
        <v>13358</v>
      </c>
      <c r="Q1471" s="72" t="s">
        <v>13359</v>
      </c>
      <c r="R1471" s="72" t="s">
        <v>6569</v>
      </c>
      <c r="S1471" s="72" t="s">
        <v>13360</v>
      </c>
      <c r="T1471" s="72" t="s">
        <v>13361</v>
      </c>
      <c r="U1471" s="72" t="s">
        <v>190</v>
      </c>
      <c r="V1471" s="72" t="s">
        <v>176</v>
      </c>
      <c r="W1471">
        <v>383</v>
      </c>
      <c r="X1471">
        <v>383</v>
      </c>
      <c r="Y1471">
        <v>0</v>
      </c>
      <c r="Z1471">
        <v>265</v>
      </c>
      <c r="AA1471">
        <v>1915</v>
      </c>
      <c r="AB1471">
        <v>0</v>
      </c>
      <c r="AC1471" s="72" t="s">
        <v>191</v>
      </c>
      <c r="AD1471" s="72" t="s">
        <v>192</v>
      </c>
      <c r="AE1471" s="72" t="s">
        <v>176</v>
      </c>
      <c r="AF1471" s="81" t="str">
        <f t="shared" si="88"/>
        <v>Afridev Handpump</v>
      </c>
      <c r="AG1471" s="72" t="s">
        <v>193</v>
      </c>
      <c r="AH1471" s="72" t="s">
        <v>191</v>
      </c>
      <c r="AI1471" s="72" t="s">
        <v>16432</v>
      </c>
      <c r="AL1471" t="str">
        <f t="shared" si="89"/>
        <v>Protected</v>
      </c>
      <c r="AM1471">
        <v>2016</v>
      </c>
      <c r="AN1471" s="72" t="s">
        <v>191</v>
      </c>
      <c r="AQ1471" t="str">
        <f t="shared" si="90"/>
        <v xml:space="preserve">Normal </v>
      </c>
      <c r="AR1471" s="72" t="s">
        <v>191</v>
      </c>
      <c r="AS1471">
        <v>1</v>
      </c>
      <c r="AT1471">
        <v>3</v>
      </c>
      <c r="AU1471" s="72" t="s">
        <v>195</v>
      </c>
      <c r="AV1471" s="72" t="s">
        <v>194</v>
      </c>
      <c r="AY1471" s="72" t="s">
        <v>191</v>
      </c>
      <c r="AZ1471">
        <v>1256</v>
      </c>
      <c r="BA1471" s="72" t="s">
        <v>93</v>
      </c>
      <c r="BB1471" s="72" t="s">
        <v>194</v>
      </c>
      <c r="BD1471" s="72" t="s">
        <v>191</v>
      </c>
      <c r="BE1471" s="73">
        <v>0.3</v>
      </c>
      <c r="BF1471" s="72" t="s">
        <v>191</v>
      </c>
      <c r="BG1471" s="72" t="s">
        <v>196</v>
      </c>
      <c r="BH1471" s="72" t="s">
        <v>176</v>
      </c>
      <c r="BI1471" s="81" t="str">
        <f t="shared" si="91"/>
        <v xml:space="preserve">Turbidity </v>
      </c>
      <c r="BJ1471" s="72" t="s">
        <v>191</v>
      </c>
      <c r="BN1471">
        <v>81</v>
      </c>
      <c r="BO1471">
        <v>24</v>
      </c>
      <c r="BP1471" s="72" t="s">
        <v>194</v>
      </c>
      <c r="BR1471" s="72" t="s">
        <v>194</v>
      </c>
      <c r="BT1471">
        <v>20</v>
      </c>
      <c r="BU1471">
        <v>4</v>
      </c>
      <c r="BV1471" s="72" t="s">
        <v>191</v>
      </c>
      <c r="BW1471" s="72" t="s">
        <v>197</v>
      </c>
      <c r="BX1471" t="s">
        <v>13362</v>
      </c>
    </row>
    <row r="1472" spans="1:76" x14ac:dyDescent="0.45">
      <c r="A1472" t="s">
        <v>13363</v>
      </c>
      <c r="B1472" t="s">
        <v>176</v>
      </c>
      <c r="C1472" t="s">
        <v>216</v>
      </c>
      <c r="D1472" t="s">
        <v>13364</v>
      </c>
      <c r="E1472" t="s">
        <v>13365</v>
      </c>
      <c r="F1472" t="s">
        <v>2291</v>
      </c>
      <c r="G1472">
        <v>9</v>
      </c>
      <c r="H1472" s="72" t="s">
        <v>12638</v>
      </c>
      <c r="I1472" s="72" t="s">
        <v>182</v>
      </c>
      <c r="J1472" s="72" t="s">
        <v>183</v>
      </c>
      <c r="K1472" s="72" t="s">
        <v>825</v>
      </c>
      <c r="L1472" s="72" t="s">
        <v>825</v>
      </c>
      <c r="M1472" s="72" t="s">
        <v>3749</v>
      </c>
      <c r="N1472" s="72"/>
      <c r="O1472" s="72"/>
      <c r="P1472" s="72" t="s">
        <v>13366</v>
      </c>
      <c r="Q1472" s="72" t="s">
        <v>13367</v>
      </c>
      <c r="R1472" s="72" t="s">
        <v>2518</v>
      </c>
      <c r="S1472" s="72" t="s">
        <v>13368</v>
      </c>
      <c r="T1472" s="72" t="s">
        <v>3749</v>
      </c>
      <c r="U1472" s="72" t="s">
        <v>251</v>
      </c>
      <c r="V1472" s="72" t="s">
        <v>176</v>
      </c>
      <c r="W1472">
        <v>260</v>
      </c>
      <c r="X1472">
        <v>260</v>
      </c>
      <c r="Y1472">
        <v>0</v>
      </c>
      <c r="Z1472">
        <v>2300</v>
      </c>
      <c r="AA1472">
        <v>2300</v>
      </c>
      <c r="AB1472">
        <v>0</v>
      </c>
      <c r="AC1472" s="72" t="s">
        <v>191</v>
      </c>
      <c r="AD1472" s="72" t="s">
        <v>192</v>
      </c>
      <c r="AE1472" s="72" t="s">
        <v>176</v>
      </c>
      <c r="AF1472" s="81" t="str">
        <f t="shared" si="88"/>
        <v>Afridev Handpump</v>
      </c>
      <c r="AG1472" s="72" t="s">
        <v>193</v>
      </c>
      <c r="AH1472" s="72" t="s">
        <v>191</v>
      </c>
      <c r="AI1472" s="72" t="s">
        <v>16432</v>
      </c>
      <c r="AL1472" t="str">
        <f t="shared" si="89"/>
        <v>Protected</v>
      </c>
      <c r="AM1472">
        <v>2002</v>
      </c>
      <c r="AN1472" s="72" t="s">
        <v>191</v>
      </c>
      <c r="AQ1472" t="str">
        <f t="shared" si="90"/>
        <v xml:space="preserve">Normal </v>
      </c>
      <c r="AR1472" s="72" t="s">
        <v>191</v>
      </c>
      <c r="AS1472">
        <v>3</v>
      </c>
      <c r="AT1472">
        <v>2</v>
      </c>
      <c r="AU1472" s="72" t="s">
        <v>195</v>
      </c>
      <c r="AV1472" s="72" t="s">
        <v>194</v>
      </c>
      <c r="AY1472" s="72" t="s">
        <v>191</v>
      </c>
      <c r="AZ1472">
        <v>2111</v>
      </c>
      <c r="BA1472" s="72" t="s">
        <v>93</v>
      </c>
      <c r="BB1472" s="72" t="s">
        <v>194</v>
      </c>
      <c r="BD1472" s="72" t="s">
        <v>191</v>
      </c>
      <c r="BE1472" s="73">
        <v>0.23</v>
      </c>
      <c r="BF1472" s="72" t="s">
        <v>191</v>
      </c>
      <c r="BG1472" s="72" t="s">
        <v>196</v>
      </c>
      <c r="BH1472" s="72" t="s">
        <v>176</v>
      </c>
      <c r="BI1472" s="81" t="str">
        <f t="shared" si="91"/>
        <v xml:space="preserve">Turbidity </v>
      </c>
      <c r="BJ1472" s="72" t="s">
        <v>191</v>
      </c>
      <c r="BN1472">
        <v>79</v>
      </c>
      <c r="BO1472">
        <v>24</v>
      </c>
      <c r="BP1472" s="72" t="s">
        <v>194</v>
      </c>
      <c r="BR1472" s="72" t="s">
        <v>194</v>
      </c>
      <c r="BT1472">
        <v>20</v>
      </c>
      <c r="BU1472">
        <v>7</v>
      </c>
      <c r="BV1472" s="72" t="s">
        <v>191</v>
      </c>
      <c r="BW1472" s="72" t="s">
        <v>197</v>
      </c>
      <c r="BX1472" t="s">
        <v>13369</v>
      </c>
    </row>
    <row r="1473" spans="1:76" x14ac:dyDescent="0.45">
      <c r="A1473" t="s">
        <v>13370</v>
      </c>
      <c r="B1473" t="s">
        <v>176</v>
      </c>
      <c r="C1473" t="s">
        <v>254</v>
      </c>
      <c r="D1473" t="s">
        <v>13371</v>
      </c>
      <c r="E1473" t="s">
        <v>13372</v>
      </c>
      <c r="F1473" t="s">
        <v>8537</v>
      </c>
      <c r="G1473">
        <v>9</v>
      </c>
      <c r="H1473" s="72" t="s">
        <v>12638</v>
      </c>
      <c r="I1473" s="72" t="s">
        <v>182</v>
      </c>
      <c r="J1473" s="72" t="s">
        <v>183</v>
      </c>
      <c r="K1473" s="72" t="s">
        <v>10598</v>
      </c>
      <c r="L1473" s="72" t="s">
        <v>11823</v>
      </c>
      <c r="M1473" s="72" t="s">
        <v>13331</v>
      </c>
      <c r="N1473" s="72"/>
      <c r="O1473" s="72"/>
      <c r="P1473" s="72" t="s">
        <v>13373</v>
      </c>
      <c r="Q1473" s="72" t="s">
        <v>13374</v>
      </c>
      <c r="R1473" s="72" t="s">
        <v>4069</v>
      </c>
      <c r="S1473" s="72" t="s">
        <v>13375</v>
      </c>
      <c r="T1473" s="72" t="s">
        <v>13361</v>
      </c>
      <c r="U1473" s="72" t="s">
        <v>226</v>
      </c>
      <c r="V1473" s="72" t="s">
        <v>176</v>
      </c>
      <c r="W1473">
        <v>383</v>
      </c>
      <c r="X1473">
        <v>383</v>
      </c>
      <c r="Y1473">
        <v>0</v>
      </c>
      <c r="Z1473">
        <v>105</v>
      </c>
      <c r="AA1473">
        <v>1915</v>
      </c>
      <c r="AB1473">
        <v>0</v>
      </c>
      <c r="AC1473" s="72" t="s">
        <v>191</v>
      </c>
      <c r="AD1473" s="72" t="s">
        <v>192</v>
      </c>
      <c r="AE1473" s="72" t="s">
        <v>176</v>
      </c>
      <c r="AF1473" s="81" t="str">
        <f t="shared" si="88"/>
        <v>Afridev Handpump</v>
      </c>
      <c r="AG1473" s="72" t="s">
        <v>193</v>
      </c>
      <c r="AH1473" s="72" t="s">
        <v>191</v>
      </c>
      <c r="AI1473" s="72" t="s">
        <v>16432</v>
      </c>
      <c r="AL1473" t="str">
        <f t="shared" si="89"/>
        <v>Protected</v>
      </c>
      <c r="AM1473">
        <v>2016</v>
      </c>
      <c r="AN1473" s="72" t="s">
        <v>191</v>
      </c>
      <c r="AQ1473" t="str">
        <f t="shared" si="90"/>
        <v xml:space="preserve">Poor </v>
      </c>
      <c r="AR1473" s="72" t="s">
        <v>191</v>
      </c>
      <c r="AS1473">
        <v>2</v>
      </c>
      <c r="AT1473">
        <v>7</v>
      </c>
      <c r="AU1473" s="72" t="s">
        <v>195</v>
      </c>
      <c r="AV1473" s="72" t="s">
        <v>194</v>
      </c>
      <c r="AY1473" s="72" t="s">
        <v>191</v>
      </c>
      <c r="AZ1473">
        <v>1257</v>
      </c>
      <c r="BA1473" s="72" t="s">
        <v>93</v>
      </c>
      <c r="BB1473" s="72" t="s">
        <v>194</v>
      </c>
      <c r="BD1473" s="72" t="s">
        <v>191</v>
      </c>
      <c r="BE1473" s="73">
        <v>0.67</v>
      </c>
      <c r="BF1473" s="72" t="s">
        <v>191</v>
      </c>
      <c r="BG1473" s="72" t="s">
        <v>196</v>
      </c>
      <c r="BH1473" s="72" t="s">
        <v>176</v>
      </c>
      <c r="BI1473" s="81" t="str">
        <f t="shared" si="91"/>
        <v xml:space="preserve">Turbidity </v>
      </c>
      <c r="BJ1473" s="72" t="s">
        <v>191</v>
      </c>
      <c r="BN1473">
        <v>81</v>
      </c>
      <c r="BO1473">
        <v>24</v>
      </c>
      <c r="BP1473" s="72" t="s">
        <v>194</v>
      </c>
      <c r="BR1473" s="72" t="s">
        <v>194</v>
      </c>
      <c r="BT1473">
        <v>20</v>
      </c>
      <c r="BU1473">
        <v>5</v>
      </c>
      <c r="BV1473" s="72" t="s">
        <v>191</v>
      </c>
      <c r="BW1473" s="72" t="s">
        <v>227</v>
      </c>
      <c r="BX1473" t="s">
        <v>13376</v>
      </c>
    </row>
    <row r="1474" spans="1:76" x14ac:dyDescent="0.45">
      <c r="A1474" t="s">
        <v>13377</v>
      </c>
      <c r="B1474" t="s">
        <v>176</v>
      </c>
      <c r="C1474" t="s">
        <v>216</v>
      </c>
      <c r="D1474" t="s">
        <v>13378</v>
      </c>
      <c r="E1474" t="s">
        <v>13379</v>
      </c>
      <c r="F1474" t="s">
        <v>12868</v>
      </c>
      <c r="G1474">
        <v>9</v>
      </c>
      <c r="H1474" s="72" t="s">
        <v>12638</v>
      </c>
      <c r="I1474" s="72" t="s">
        <v>182</v>
      </c>
      <c r="J1474" s="72" t="s">
        <v>183</v>
      </c>
      <c r="K1474" s="72" t="s">
        <v>825</v>
      </c>
      <c r="L1474" s="72" t="s">
        <v>825</v>
      </c>
      <c r="M1474" s="72" t="s">
        <v>3749</v>
      </c>
      <c r="N1474" s="72"/>
      <c r="O1474" s="72"/>
      <c r="P1474" s="72" t="s">
        <v>13380</v>
      </c>
      <c r="Q1474" s="72" t="s">
        <v>13381</v>
      </c>
      <c r="R1474" s="72" t="s">
        <v>2659</v>
      </c>
      <c r="S1474" s="72" t="s">
        <v>13382</v>
      </c>
      <c r="T1474" s="72" t="s">
        <v>3749</v>
      </c>
      <c r="U1474" s="72" t="s">
        <v>251</v>
      </c>
      <c r="V1474" s="72" t="s">
        <v>176</v>
      </c>
      <c r="W1474">
        <v>260</v>
      </c>
      <c r="X1474">
        <v>260</v>
      </c>
      <c r="Y1474">
        <v>0</v>
      </c>
      <c r="Z1474">
        <v>500</v>
      </c>
      <c r="AA1474">
        <v>1300</v>
      </c>
      <c r="AB1474">
        <v>0</v>
      </c>
      <c r="AC1474" s="72" t="s">
        <v>191</v>
      </c>
      <c r="AD1474" s="72" t="s">
        <v>192</v>
      </c>
      <c r="AE1474" s="72" t="s">
        <v>176</v>
      </c>
      <c r="AF1474" s="81" t="str">
        <f t="shared" si="88"/>
        <v>Afridev Handpump</v>
      </c>
      <c r="AG1474" s="72" t="s">
        <v>193</v>
      </c>
      <c r="AH1474" s="72" t="s">
        <v>191</v>
      </c>
      <c r="AI1474" s="72" t="s">
        <v>16432</v>
      </c>
      <c r="AL1474" t="str">
        <f t="shared" si="89"/>
        <v>Protected</v>
      </c>
      <c r="AM1474">
        <v>1996</v>
      </c>
      <c r="AN1474" s="72" t="s">
        <v>194</v>
      </c>
      <c r="AO1474" s="72" t="s">
        <v>549</v>
      </c>
      <c r="AP1474" s="72" t="s">
        <v>176</v>
      </c>
      <c r="AQ1474" t="str">
        <f t="shared" si="90"/>
        <v>Does not function Non functioning water point</v>
      </c>
      <c r="AR1474" s="72" t="s">
        <v>191</v>
      </c>
      <c r="AS1474">
        <v>1</v>
      </c>
      <c r="AT1474">
        <v>364</v>
      </c>
      <c r="AU1474" s="72" t="s">
        <v>194</v>
      </c>
      <c r="AV1474" s="72" t="s">
        <v>194</v>
      </c>
      <c r="AY1474" s="72" t="s">
        <v>194</v>
      </c>
      <c r="BB1474" s="72" t="s">
        <v>194</v>
      </c>
      <c r="BD1474" s="72" t="s">
        <v>194</v>
      </c>
      <c r="BE1474"/>
      <c r="BF1474" s="72" t="s">
        <v>194</v>
      </c>
      <c r="BG1474" s="80" t="s">
        <v>196</v>
      </c>
      <c r="BI1474" s="81" t="str">
        <f t="shared" si="91"/>
        <v xml:space="preserve">Turbidity </v>
      </c>
      <c r="BN1474">
        <v>0</v>
      </c>
      <c r="BO1474">
        <v>0</v>
      </c>
      <c r="BP1474" s="72" t="s">
        <v>194</v>
      </c>
      <c r="BR1474" s="72" t="s">
        <v>194</v>
      </c>
      <c r="BT1474">
        <v>0</v>
      </c>
      <c r="BU1474">
        <v>0</v>
      </c>
      <c r="BV1474" s="72" t="s">
        <v>194</v>
      </c>
      <c r="BW1474" s="72" t="s">
        <v>550</v>
      </c>
      <c r="BX1474" t="s">
        <v>13383</v>
      </c>
    </row>
    <row r="1475" spans="1:76" x14ac:dyDescent="0.45">
      <c r="A1475" t="s">
        <v>13384</v>
      </c>
      <c r="B1475" t="s">
        <v>176</v>
      </c>
      <c r="C1475" t="s">
        <v>297</v>
      </c>
      <c r="D1475" t="s">
        <v>13385</v>
      </c>
      <c r="E1475" t="s">
        <v>13386</v>
      </c>
      <c r="F1475" t="s">
        <v>1700</v>
      </c>
      <c r="G1475">
        <v>9</v>
      </c>
      <c r="H1475" s="72" t="s">
        <v>12638</v>
      </c>
      <c r="I1475" s="72" t="s">
        <v>182</v>
      </c>
      <c r="J1475" s="72" t="s">
        <v>183</v>
      </c>
      <c r="K1475" s="72" t="s">
        <v>10598</v>
      </c>
      <c r="L1475" s="72" t="s">
        <v>4503</v>
      </c>
      <c r="M1475" s="72" t="s">
        <v>11047</v>
      </c>
      <c r="N1475" s="72"/>
      <c r="O1475" s="72"/>
      <c r="P1475" s="72" t="s">
        <v>13387</v>
      </c>
      <c r="Q1475" s="72" t="s">
        <v>13388</v>
      </c>
      <c r="R1475" s="72" t="s">
        <v>10630</v>
      </c>
      <c r="S1475" s="72" t="s">
        <v>13389</v>
      </c>
      <c r="T1475" s="72" t="s">
        <v>13390</v>
      </c>
      <c r="U1475" s="72" t="s">
        <v>478</v>
      </c>
      <c r="V1475" s="72" t="s">
        <v>176</v>
      </c>
      <c r="W1475">
        <v>144</v>
      </c>
      <c r="X1475">
        <v>144</v>
      </c>
      <c r="Y1475">
        <v>0</v>
      </c>
      <c r="Z1475">
        <v>720</v>
      </c>
      <c r="AA1475">
        <v>720</v>
      </c>
      <c r="AB1475">
        <v>0</v>
      </c>
      <c r="AC1475" s="72" t="s">
        <v>191</v>
      </c>
      <c r="AD1475" s="72" t="s">
        <v>192</v>
      </c>
      <c r="AE1475" s="72" t="s">
        <v>176</v>
      </c>
      <c r="AF1475" s="81" t="str">
        <f t="shared" ref="AF1475:AF1538" si="92">CONCATENATE(AD1475,AE1475)</f>
        <v>Afridev Handpump</v>
      </c>
      <c r="AG1475" s="72" t="s">
        <v>193</v>
      </c>
      <c r="AH1475" s="72" t="s">
        <v>191</v>
      </c>
      <c r="AI1475" s="72" t="s">
        <v>16432</v>
      </c>
      <c r="AL1475" t="str">
        <f t="shared" ref="AL1475:AL1538" si="93">CONCATENATE(AI1475,AJ1475,AK1475)</f>
        <v>Protected</v>
      </c>
      <c r="AM1475">
        <v>1997</v>
      </c>
      <c r="AN1475" s="72" t="s">
        <v>191</v>
      </c>
      <c r="AQ1475" t="str">
        <f t="shared" ref="AQ1475:AQ1538" si="94">CONCATENATE(BW1475," ",AO1475,AP1475)</f>
        <v xml:space="preserve">Normal </v>
      </c>
      <c r="AR1475" s="72" t="s">
        <v>191</v>
      </c>
      <c r="AS1475">
        <v>1</v>
      </c>
      <c r="AT1475">
        <v>5</v>
      </c>
      <c r="AU1475" s="72" t="s">
        <v>195</v>
      </c>
      <c r="AV1475" s="72" t="s">
        <v>194</v>
      </c>
      <c r="AY1475" s="72" t="s">
        <v>191</v>
      </c>
      <c r="AZ1475">
        <v>1163</v>
      </c>
      <c r="BA1475" s="72" t="s">
        <v>93</v>
      </c>
      <c r="BB1475" s="72" t="s">
        <v>194</v>
      </c>
      <c r="BD1475" s="72" t="s">
        <v>191</v>
      </c>
      <c r="BE1475" s="73">
        <v>0.45</v>
      </c>
      <c r="BF1475" s="72" t="s">
        <v>194</v>
      </c>
      <c r="BG1475" s="80" t="s">
        <v>196</v>
      </c>
      <c r="BI1475" s="81" t="str">
        <f t="shared" ref="BI1475:BI1538" si="95">CONCATENATE(BG1475," ",BH1475)</f>
        <v xml:space="preserve">Turbidity </v>
      </c>
      <c r="BN1475">
        <v>50</v>
      </c>
      <c r="BO1475">
        <v>24</v>
      </c>
      <c r="BP1475" s="72" t="s">
        <v>194</v>
      </c>
      <c r="BR1475" s="72" t="s">
        <v>194</v>
      </c>
      <c r="BT1475">
        <v>40</v>
      </c>
      <c r="BU1475">
        <v>6</v>
      </c>
      <c r="BV1475" s="72" t="s">
        <v>191</v>
      </c>
      <c r="BW1475" s="72" t="s">
        <v>197</v>
      </c>
      <c r="BX1475" t="s">
        <v>13391</v>
      </c>
    </row>
    <row r="1476" spans="1:76" x14ac:dyDescent="0.45">
      <c r="A1476" t="s">
        <v>13392</v>
      </c>
      <c r="B1476" t="s">
        <v>176</v>
      </c>
      <c r="C1476" t="s">
        <v>200</v>
      </c>
      <c r="D1476" t="s">
        <v>13393</v>
      </c>
      <c r="E1476" t="s">
        <v>13394</v>
      </c>
      <c r="F1476" t="s">
        <v>3735</v>
      </c>
      <c r="G1476">
        <v>9</v>
      </c>
      <c r="H1476" s="72" t="s">
        <v>12638</v>
      </c>
      <c r="I1476" s="72" t="s">
        <v>182</v>
      </c>
      <c r="J1476" s="72" t="s">
        <v>183</v>
      </c>
      <c r="K1476" s="72" t="s">
        <v>10598</v>
      </c>
      <c r="L1476" s="72" t="s">
        <v>4503</v>
      </c>
      <c r="M1476" s="72" t="s">
        <v>13287</v>
      </c>
      <c r="N1476" s="72"/>
      <c r="O1476" s="72"/>
      <c r="P1476" s="72" t="s">
        <v>13395</v>
      </c>
      <c r="Q1476" s="72" t="s">
        <v>13396</v>
      </c>
      <c r="R1476" s="72" t="s">
        <v>6384</v>
      </c>
      <c r="S1476" s="72" t="s">
        <v>13397</v>
      </c>
      <c r="T1476" s="72" t="s">
        <v>13398</v>
      </c>
      <c r="U1476" s="72" t="s">
        <v>381</v>
      </c>
      <c r="V1476" s="72" t="s">
        <v>176</v>
      </c>
      <c r="W1476">
        <v>310</v>
      </c>
      <c r="X1476">
        <v>310</v>
      </c>
      <c r="Y1476">
        <v>0</v>
      </c>
      <c r="Z1476">
        <v>500</v>
      </c>
      <c r="AA1476">
        <v>500</v>
      </c>
      <c r="AB1476">
        <v>0</v>
      </c>
      <c r="AC1476" s="72" t="s">
        <v>191</v>
      </c>
      <c r="AD1476" s="72" t="s">
        <v>192</v>
      </c>
      <c r="AE1476" s="72" t="s">
        <v>176</v>
      </c>
      <c r="AF1476" s="81" t="str">
        <f t="shared" si="92"/>
        <v>Afridev Handpump</v>
      </c>
      <c r="AG1476" s="72" t="s">
        <v>193</v>
      </c>
      <c r="AH1476" s="72" t="s">
        <v>191</v>
      </c>
      <c r="AI1476" s="72" t="s">
        <v>16432</v>
      </c>
      <c r="AL1476" t="str">
        <f t="shared" si="93"/>
        <v>Protected</v>
      </c>
      <c r="AM1476">
        <v>1996</v>
      </c>
      <c r="AN1476" s="72" t="s">
        <v>191</v>
      </c>
      <c r="AQ1476" t="str">
        <f t="shared" si="94"/>
        <v xml:space="preserve">Normal </v>
      </c>
      <c r="AR1476" s="72" t="s">
        <v>191</v>
      </c>
      <c r="AS1476">
        <v>2</v>
      </c>
      <c r="AT1476">
        <v>5</v>
      </c>
      <c r="AU1476" s="72" t="s">
        <v>195</v>
      </c>
      <c r="AV1476" s="72" t="s">
        <v>194</v>
      </c>
      <c r="AY1476" s="72" t="s">
        <v>191</v>
      </c>
      <c r="AZ1476">
        <v>283</v>
      </c>
      <c r="BA1476" s="72" t="s">
        <v>93</v>
      </c>
      <c r="BB1476" s="72" t="s">
        <v>194</v>
      </c>
      <c r="BD1476" s="72" t="s">
        <v>191</v>
      </c>
      <c r="BE1476" s="73">
        <v>0.02</v>
      </c>
      <c r="BF1476" s="72" t="s">
        <v>194</v>
      </c>
      <c r="BG1476" s="80" t="s">
        <v>196</v>
      </c>
      <c r="BI1476" s="81" t="str">
        <f t="shared" si="95"/>
        <v xml:space="preserve">Turbidity </v>
      </c>
      <c r="BN1476">
        <v>72</v>
      </c>
      <c r="BO1476">
        <v>24</v>
      </c>
      <c r="BP1476" s="72" t="s">
        <v>194</v>
      </c>
      <c r="BR1476" s="72" t="s">
        <v>194</v>
      </c>
      <c r="BT1476">
        <v>20</v>
      </c>
      <c r="BU1476">
        <v>4</v>
      </c>
      <c r="BV1476" s="72" t="s">
        <v>191</v>
      </c>
      <c r="BW1476" s="72" t="s">
        <v>197</v>
      </c>
      <c r="BX1476" t="s">
        <v>13399</v>
      </c>
    </row>
    <row r="1477" spans="1:76" x14ac:dyDescent="0.45">
      <c r="A1477" t="s">
        <v>13400</v>
      </c>
      <c r="B1477" t="s">
        <v>176</v>
      </c>
      <c r="C1477" t="s">
        <v>254</v>
      </c>
      <c r="D1477" t="s">
        <v>13401</v>
      </c>
      <c r="E1477" t="s">
        <v>13402</v>
      </c>
      <c r="F1477" t="s">
        <v>13403</v>
      </c>
      <c r="G1477">
        <v>9</v>
      </c>
      <c r="H1477" s="72" t="s">
        <v>12638</v>
      </c>
      <c r="I1477" s="72" t="s">
        <v>182</v>
      </c>
      <c r="J1477" s="72" t="s">
        <v>183</v>
      </c>
      <c r="K1477" s="72" t="s">
        <v>10598</v>
      </c>
      <c r="L1477" s="72" t="s">
        <v>11823</v>
      </c>
      <c r="M1477" s="72" t="s">
        <v>13331</v>
      </c>
      <c r="N1477" s="72"/>
      <c r="O1477" s="72"/>
      <c r="P1477" s="72" t="s">
        <v>13404</v>
      </c>
      <c r="Q1477" s="72" t="s">
        <v>13405</v>
      </c>
      <c r="R1477" s="72" t="s">
        <v>6308</v>
      </c>
      <c r="S1477" s="72" t="s">
        <v>13406</v>
      </c>
      <c r="T1477" s="72" t="s">
        <v>13407</v>
      </c>
      <c r="U1477" s="72" t="s">
        <v>251</v>
      </c>
      <c r="V1477" s="72" t="s">
        <v>176</v>
      </c>
      <c r="W1477">
        <v>383</v>
      </c>
      <c r="X1477">
        <v>383</v>
      </c>
      <c r="Y1477">
        <v>0</v>
      </c>
      <c r="Z1477">
        <v>315</v>
      </c>
      <c r="AA1477">
        <v>1915</v>
      </c>
      <c r="AB1477">
        <v>0</v>
      </c>
      <c r="AC1477" s="72" t="s">
        <v>191</v>
      </c>
      <c r="AD1477" s="72" t="s">
        <v>192</v>
      </c>
      <c r="AE1477" s="72" t="s">
        <v>176</v>
      </c>
      <c r="AF1477" s="81" t="str">
        <f t="shared" si="92"/>
        <v>Afridev Handpump</v>
      </c>
      <c r="AG1477" s="72" t="s">
        <v>193</v>
      </c>
      <c r="AH1477" s="72" t="s">
        <v>191</v>
      </c>
      <c r="AI1477" s="72" t="s">
        <v>16432</v>
      </c>
      <c r="AL1477" t="str">
        <f t="shared" si="93"/>
        <v>Protected</v>
      </c>
      <c r="AM1477">
        <v>2005</v>
      </c>
      <c r="AN1477" s="72" t="s">
        <v>191</v>
      </c>
      <c r="AQ1477" t="str">
        <f t="shared" si="94"/>
        <v xml:space="preserve">Normal </v>
      </c>
      <c r="AR1477" s="72" t="s">
        <v>191</v>
      </c>
      <c r="AS1477">
        <v>1</v>
      </c>
      <c r="AT1477">
        <v>5</v>
      </c>
      <c r="AU1477" s="72" t="s">
        <v>195</v>
      </c>
      <c r="AV1477" s="72" t="s">
        <v>194</v>
      </c>
      <c r="AY1477" s="72" t="s">
        <v>191</v>
      </c>
      <c r="AZ1477">
        <v>1258</v>
      </c>
      <c r="BA1477" s="72" t="s">
        <v>93</v>
      </c>
      <c r="BB1477" s="72" t="s">
        <v>194</v>
      </c>
      <c r="BD1477" s="72" t="s">
        <v>191</v>
      </c>
      <c r="BE1477" s="73">
        <v>1.86</v>
      </c>
      <c r="BF1477" s="72" t="s">
        <v>191</v>
      </c>
      <c r="BG1477" s="72" t="s">
        <v>196</v>
      </c>
      <c r="BH1477" s="72" t="s">
        <v>176</v>
      </c>
      <c r="BI1477" s="81" t="str">
        <f t="shared" si="95"/>
        <v xml:space="preserve">Turbidity </v>
      </c>
      <c r="BJ1477" s="72" t="s">
        <v>191</v>
      </c>
      <c r="BN1477">
        <v>80</v>
      </c>
      <c r="BO1477">
        <v>24</v>
      </c>
      <c r="BP1477" s="72" t="s">
        <v>194</v>
      </c>
      <c r="BR1477" s="72" t="s">
        <v>194</v>
      </c>
      <c r="BT1477">
        <v>20</v>
      </c>
      <c r="BU1477">
        <v>5</v>
      </c>
      <c r="BV1477" s="72" t="s">
        <v>191</v>
      </c>
      <c r="BW1477" s="72" t="s">
        <v>197</v>
      </c>
      <c r="BX1477" t="s">
        <v>13408</v>
      </c>
    </row>
    <row r="1478" spans="1:76" x14ac:dyDescent="0.45">
      <c r="A1478" t="s">
        <v>13409</v>
      </c>
      <c r="B1478" t="s">
        <v>176</v>
      </c>
      <c r="C1478" t="s">
        <v>216</v>
      </c>
      <c r="D1478" t="s">
        <v>13410</v>
      </c>
      <c r="E1478" t="s">
        <v>13411</v>
      </c>
      <c r="F1478" t="s">
        <v>4359</v>
      </c>
      <c r="G1478">
        <v>9</v>
      </c>
      <c r="H1478" s="72" t="s">
        <v>12638</v>
      </c>
      <c r="I1478" s="72" t="s">
        <v>182</v>
      </c>
      <c r="J1478" s="72" t="s">
        <v>183</v>
      </c>
      <c r="K1478" s="72" t="s">
        <v>825</v>
      </c>
      <c r="L1478" s="72" t="s">
        <v>825</v>
      </c>
      <c r="M1478" s="72" t="s">
        <v>5297</v>
      </c>
      <c r="N1478" s="72"/>
      <c r="O1478" s="72"/>
      <c r="P1478" s="72" t="s">
        <v>13412</v>
      </c>
      <c r="Q1478" s="72" t="s">
        <v>13413</v>
      </c>
      <c r="R1478" s="72" t="s">
        <v>658</v>
      </c>
      <c r="S1478" s="72" t="s">
        <v>13414</v>
      </c>
      <c r="T1478" s="72" t="s">
        <v>13415</v>
      </c>
      <c r="U1478" s="72" t="s">
        <v>251</v>
      </c>
      <c r="V1478" s="72" t="s">
        <v>176</v>
      </c>
      <c r="W1478">
        <v>210</v>
      </c>
      <c r="X1478">
        <v>210</v>
      </c>
      <c r="Y1478">
        <v>0</v>
      </c>
      <c r="Z1478">
        <v>1100</v>
      </c>
      <c r="AA1478">
        <v>1100</v>
      </c>
      <c r="AB1478">
        <v>0</v>
      </c>
      <c r="AC1478" s="72" t="s">
        <v>191</v>
      </c>
      <c r="AD1478" s="72" t="s">
        <v>192</v>
      </c>
      <c r="AE1478" s="72" t="s">
        <v>176</v>
      </c>
      <c r="AF1478" s="81" t="str">
        <f t="shared" si="92"/>
        <v>Afridev Handpump</v>
      </c>
      <c r="AG1478" s="72" t="s">
        <v>193</v>
      </c>
      <c r="AH1478" s="72" t="s">
        <v>191</v>
      </c>
      <c r="AI1478" s="72" t="s">
        <v>16432</v>
      </c>
      <c r="AL1478" t="str">
        <f t="shared" si="93"/>
        <v>Protected</v>
      </c>
      <c r="AM1478">
        <v>1999</v>
      </c>
      <c r="AN1478" s="72" t="s">
        <v>191</v>
      </c>
      <c r="AQ1478" t="str">
        <f t="shared" si="94"/>
        <v xml:space="preserve">Normal </v>
      </c>
      <c r="AR1478" s="72" t="s">
        <v>191</v>
      </c>
      <c r="AS1478">
        <v>4</v>
      </c>
      <c r="AT1478">
        <v>7</v>
      </c>
      <c r="AU1478" s="72" t="s">
        <v>195</v>
      </c>
      <c r="AV1478" s="72" t="s">
        <v>194</v>
      </c>
      <c r="AY1478" s="72" t="s">
        <v>191</v>
      </c>
      <c r="AZ1478">
        <v>2112</v>
      </c>
      <c r="BA1478" s="72" t="s">
        <v>93</v>
      </c>
      <c r="BB1478" s="72" t="s">
        <v>194</v>
      </c>
      <c r="BD1478" s="72" t="s">
        <v>191</v>
      </c>
      <c r="BE1478" s="73">
        <v>0.31</v>
      </c>
      <c r="BF1478" s="72" t="s">
        <v>191</v>
      </c>
      <c r="BG1478" s="72" t="s">
        <v>196</v>
      </c>
      <c r="BH1478" s="72" t="s">
        <v>176</v>
      </c>
      <c r="BI1478" s="81" t="str">
        <f t="shared" si="95"/>
        <v xml:space="preserve">Turbidity </v>
      </c>
      <c r="BJ1478" s="72" t="s">
        <v>191</v>
      </c>
      <c r="BN1478">
        <v>69</v>
      </c>
      <c r="BO1478">
        <v>24</v>
      </c>
      <c r="BP1478" s="72" t="s">
        <v>194</v>
      </c>
      <c r="BR1478" s="72" t="s">
        <v>194</v>
      </c>
      <c r="BT1478">
        <v>20</v>
      </c>
      <c r="BU1478">
        <v>6</v>
      </c>
      <c r="BV1478" s="72" t="s">
        <v>191</v>
      </c>
      <c r="BW1478" s="72" t="s">
        <v>197</v>
      </c>
      <c r="BX1478" t="s">
        <v>13416</v>
      </c>
    </row>
    <row r="1479" spans="1:76" x14ac:dyDescent="0.45">
      <c r="A1479" t="s">
        <v>13417</v>
      </c>
      <c r="B1479" t="s">
        <v>176</v>
      </c>
      <c r="C1479" t="s">
        <v>297</v>
      </c>
      <c r="D1479" t="s">
        <v>13418</v>
      </c>
      <c r="E1479" t="s">
        <v>13419</v>
      </c>
      <c r="F1479" t="s">
        <v>4253</v>
      </c>
      <c r="G1479">
        <v>9</v>
      </c>
      <c r="H1479" s="72" t="s">
        <v>12638</v>
      </c>
      <c r="I1479" s="72" t="s">
        <v>182</v>
      </c>
      <c r="J1479" s="72" t="s">
        <v>183</v>
      </c>
      <c r="K1479" s="72" t="s">
        <v>10598</v>
      </c>
      <c r="L1479" s="72" t="s">
        <v>4503</v>
      </c>
      <c r="M1479" s="72" t="s">
        <v>13287</v>
      </c>
      <c r="N1479" s="72"/>
      <c r="O1479" s="72"/>
      <c r="P1479" s="72" t="s">
        <v>13420</v>
      </c>
      <c r="Q1479" s="72" t="s">
        <v>13421</v>
      </c>
      <c r="R1479" s="72" t="s">
        <v>8847</v>
      </c>
      <c r="S1479" s="72" t="s">
        <v>13422</v>
      </c>
      <c r="T1479" s="72" t="s">
        <v>13423</v>
      </c>
      <c r="U1479" s="72" t="s">
        <v>745</v>
      </c>
      <c r="V1479" s="72" t="s">
        <v>176</v>
      </c>
      <c r="W1479">
        <v>306</v>
      </c>
      <c r="X1479">
        <v>306</v>
      </c>
      <c r="Y1479">
        <v>23</v>
      </c>
      <c r="Z1479">
        <v>1500</v>
      </c>
      <c r="AA1479">
        <v>1500</v>
      </c>
      <c r="AB1479">
        <v>115</v>
      </c>
      <c r="AC1479" s="72" t="s">
        <v>191</v>
      </c>
      <c r="AD1479" s="72" t="s">
        <v>192</v>
      </c>
      <c r="AE1479" s="72" t="s">
        <v>176</v>
      </c>
      <c r="AF1479" s="81" t="str">
        <f t="shared" si="92"/>
        <v>Afridev Handpump</v>
      </c>
      <c r="AG1479" s="72" t="s">
        <v>193</v>
      </c>
      <c r="AH1479" s="72" t="s">
        <v>191</v>
      </c>
      <c r="AI1479" s="72" t="s">
        <v>16432</v>
      </c>
      <c r="AL1479" t="str">
        <f t="shared" si="93"/>
        <v>Protected</v>
      </c>
      <c r="AM1479">
        <v>2000</v>
      </c>
      <c r="AN1479" s="72" t="s">
        <v>191</v>
      </c>
      <c r="AQ1479" t="str">
        <f t="shared" si="94"/>
        <v xml:space="preserve">Poor </v>
      </c>
      <c r="AR1479" s="72" t="s">
        <v>191</v>
      </c>
      <c r="AS1479">
        <v>3</v>
      </c>
      <c r="AT1479">
        <v>1</v>
      </c>
      <c r="AU1479" s="72" t="s">
        <v>195</v>
      </c>
      <c r="AV1479" s="72" t="s">
        <v>194</v>
      </c>
      <c r="AY1479" s="72" t="s">
        <v>191</v>
      </c>
      <c r="AZ1479">
        <v>1160</v>
      </c>
      <c r="BA1479" s="72" t="s">
        <v>93</v>
      </c>
      <c r="BB1479" s="72" t="s">
        <v>194</v>
      </c>
      <c r="BD1479" s="72" t="s">
        <v>191</v>
      </c>
      <c r="BE1479" s="73">
        <v>0.56000000000000005</v>
      </c>
      <c r="BF1479" s="72" t="s">
        <v>194</v>
      </c>
      <c r="BG1479" s="80" t="s">
        <v>196</v>
      </c>
      <c r="BI1479" s="81" t="str">
        <f t="shared" si="95"/>
        <v xml:space="preserve">Turbidity </v>
      </c>
      <c r="BN1479">
        <v>56</v>
      </c>
      <c r="BO1479">
        <v>24</v>
      </c>
      <c r="BP1479" s="72" t="s">
        <v>194</v>
      </c>
      <c r="BR1479" s="72" t="s">
        <v>194</v>
      </c>
      <c r="BT1479">
        <v>40</v>
      </c>
      <c r="BU1479">
        <v>5</v>
      </c>
      <c r="BV1479" s="72" t="s">
        <v>191</v>
      </c>
      <c r="BW1479" s="72" t="s">
        <v>227</v>
      </c>
      <c r="BX1479" t="s">
        <v>13424</v>
      </c>
    </row>
    <row r="1480" spans="1:76" x14ac:dyDescent="0.45">
      <c r="A1480" t="s">
        <v>13425</v>
      </c>
      <c r="B1480" t="s">
        <v>176</v>
      </c>
      <c r="C1480" t="s">
        <v>297</v>
      </c>
      <c r="D1480" t="s">
        <v>13426</v>
      </c>
      <c r="E1480" t="s">
        <v>13427</v>
      </c>
      <c r="F1480" t="s">
        <v>3792</v>
      </c>
      <c r="G1480">
        <v>9</v>
      </c>
      <c r="H1480" s="72" t="s">
        <v>12638</v>
      </c>
      <c r="I1480" s="72" t="s">
        <v>182</v>
      </c>
      <c r="J1480" s="72" t="s">
        <v>183</v>
      </c>
      <c r="K1480" s="72" t="s">
        <v>10598</v>
      </c>
      <c r="L1480" s="72" t="s">
        <v>4503</v>
      </c>
      <c r="M1480" s="72" t="s">
        <v>11047</v>
      </c>
      <c r="N1480" s="72"/>
      <c r="O1480" s="72"/>
      <c r="P1480" s="72" t="s">
        <v>13428</v>
      </c>
      <c r="Q1480" s="72" t="s">
        <v>13429</v>
      </c>
      <c r="R1480" s="72" t="s">
        <v>13350</v>
      </c>
      <c r="S1480" s="72" t="s">
        <v>13430</v>
      </c>
      <c r="T1480" s="72" t="s">
        <v>13431</v>
      </c>
      <c r="U1480" s="72" t="s">
        <v>745</v>
      </c>
      <c r="V1480" s="72" t="s">
        <v>176</v>
      </c>
      <c r="W1480">
        <v>40</v>
      </c>
      <c r="X1480">
        <v>0</v>
      </c>
      <c r="Y1480">
        <v>40</v>
      </c>
      <c r="Z1480">
        <v>0</v>
      </c>
      <c r="AA1480">
        <v>0</v>
      </c>
      <c r="AB1480">
        <v>40</v>
      </c>
      <c r="AC1480" s="72" t="s">
        <v>191</v>
      </c>
      <c r="AD1480" s="72" t="s">
        <v>192</v>
      </c>
      <c r="AE1480" s="72" t="s">
        <v>176</v>
      </c>
      <c r="AF1480" s="81" t="str">
        <f t="shared" si="92"/>
        <v>Afridev Handpump</v>
      </c>
      <c r="AG1480" s="72" t="s">
        <v>193</v>
      </c>
      <c r="AH1480" s="72" t="s">
        <v>191</v>
      </c>
      <c r="AI1480" s="72" t="s">
        <v>16432</v>
      </c>
      <c r="AL1480" t="str">
        <f t="shared" si="93"/>
        <v>Protected</v>
      </c>
      <c r="AM1480">
        <v>2004</v>
      </c>
      <c r="AN1480" s="72" t="s">
        <v>194</v>
      </c>
      <c r="AO1480" s="72" t="s">
        <v>549</v>
      </c>
      <c r="AP1480" s="72" t="s">
        <v>176</v>
      </c>
      <c r="AQ1480" t="str">
        <f t="shared" si="94"/>
        <v>Poor Non functioning water point</v>
      </c>
      <c r="AR1480" s="72" t="s">
        <v>194</v>
      </c>
      <c r="AU1480" s="72" t="s">
        <v>194</v>
      </c>
      <c r="AV1480" s="72" t="s">
        <v>194</v>
      </c>
      <c r="AY1480" s="72" t="s">
        <v>194</v>
      </c>
      <c r="BB1480" s="72" t="s">
        <v>194</v>
      </c>
      <c r="BD1480" s="72" t="s">
        <v>194</v>
      </c>
      <c r="BE1480"/>
      <c r="BF1480" s="72" t="s">
        <v>194</v>
      </c>
      <c r="BG1480" s="80" t="s">
        <v>196</v>
      </c>
      <c r="BI1480" s="81" t="str">
        <f t="shared" si="95"/>
        <v xml:space="preserve">Turbidity </v>
      </c>
      <c r="BN1480">
        <v>0</v>
      </c>
      <c r="BO1480">
        <v>0</v>
      </c>
      <c r="BP1480" s="72" t="s">
        <v>194</v>
      </c>
      <c r="BR1480" s="72" t="s">
        <v>194</v>
      </c>
      <c r="BT1480">
        <v>0</v>
      </c>
      <c r="BU1480">
        <v>0</v>
      </c>
      <c r="BV1480" s="72" t="s">
        <v>194</v>
      </c>
      <c r="BW1480" s="72" t="s">
        <v>227</v>
      </c>
      <c r="BX1480" t="s">
        <v>13432</v>
      </c>
    </row>
    <row r="1481" spans="1:76" x14ac:dyDescent="0.45">
      <c r="A1481" t="s">
        <v>13433</v>
      </c>
      <c r="B1481" t="s">
        <v>176</v>
      </c>
      <c r="C1481" t="s">
        <v>216</v>
      </c>
      <c r="D1481" t="s">
        <v>13434</v>
      </c>
      <c r="E1481" t="s">
        <v>13435</v>
      </c>
      <c r="F1481" t="s">
        <v>3336</v>
      </c>
      <c r="G1481">
        <v>9</v>
      </c>
      <c r="H1481" s="72" t="s">
        <v>12638</v>
      </c>
      <c r="I1481" s="72" t="s">
        <v>182</v>
      </c>
      <c r="J1481" s="72" t="s">
        <v>183</v>
      </c>
      <c r="K1481" s="72" t="s">
        <v>825</v>
      </c>
      <c r="L1481" s="72" t="s">
        <v>825</v>
      </c>
      <c r="M1481" s="72" t="s">
        <v>13436</v>
      </c>
      <c r="N1481" s="72"/>
      <c r="O1481" s="72"/>
      <c r="P1481" s="72" t="s">
        <v>13437</v>
      </c>
      <c r="Q1481" s="72" t="s">
        <v>13438</v>
      </c>
      <c r="R1481" s="72" t="s">
        <v>4479</v>
      </c>
      <c r="S1481" s="72" t="s">
        <v>13439</v>
      </c>
      <c r="T1481" s="72" t="s">
        <v>13436</v>
      </c>
      <c r="U1481" s="72" t="s">
        <v>226</v>
      </c>
      <c r="V1481" s="72" t="s">
        <v>176</v>
      </c>
      <c r="W1481">
        <v>250</v>
      </c>
      <c r="X1481">
        <v>250</v>
      </c>
      <c r="Y1481">
        <v>0</v>
      </c>
      <c r="Z1481">
        <v>800</v>
      </c>
      <c r="AA1481">
        <v>1300</v>
      </c>
      <c r="AB1481">
        <v>0</v>
      </c>
      <c r="AC1481" s="72" t="s">
        <v>191</v>
      </c>
      <c r="AD1481" s="72" t="s">
        <v>192</v>
      </c>
      <c r="AE1481" s="72" t="s">
        <v>176</v>
      </c>
      <c r="AF1481" s="81" t="str">
        <f t="shared" si="92"/>
        <v>Afridev Handpump</v>
      </c>
      <c r="AG1481" s="72" t="s">
        <v>193</v>
      </c>
      <c r="AH1481" s="72" t="s">
        <v>191</v>
      </c>
      <c r="AI1481" s="72" t="s">
        <v>16432</v>
      </c>
      <c r="AL1481" t="str">
        <f t="shared" si="93"/>
        <v>Protected</v>
      </c>
      <c r="AM1481">
        <v>2014</v>
      </c>
      <c r="AN1481" s="72" t="s">
        <v>191</v>
      </c>
      <c r="AQ1481" t="str">
        <f t="shared" si="94"/>
        <v xml:space="preserve">Normal </v>
      </c>
      <c r="AR1481" s="72" t="s">
        <v>194</v>
      </c>
      <c r="AU1481" s="72" t="s">
        <v>195</v>
      </c>
      <c r="AV1481" s="72" t="s">
        <v>194</v>
      </c>
      <c r="AY1481" s="72" t="s">
        <v>191</v>
      </c>
      <c r="AZ1481">
        <v>2113</v>
      </c>
      <c r="BA1481" s="72" t="s">
        <v>93</v>
      </c>
      <c r="BB1481" s="72" t="s">
        <v>194</v>
      </c>
      <c r="BD1481" s="72" t="s">
        <v>191</v>
      </c>
      <c r="BE1481" s="73">
        <v>0.37</v>
      </c>
      <c r="BF1481" s="72" t="s">
        <v>191</v>
      </c>
      <c r="BG1481" s="72" t="s">
        <v>196</v>
      </c>
      <c r="BH1481" s="72" t="s">
        <v>176</v>
      </c>
      <c r="BI1481" s="81" t="str">
        <f t="shared" si="95"/>
        <v xml:space="preserve">Turbidity </v>
      </c>
      <c r="BJ1481" s="72" t="s">
        <v>191</v>
      </c>
      <c r="BN1481">
        <v>81</v>
      </c>
      <c r="BO1481">
        <v>24</v>
      </c>
      <c r="BP1481" s="72" t="s">
        <v>194</v>
      </c>
      <c r="BR1481" s="72" t="s">
        <v>194</v>
      </c>
      <c r="BT1481">
        <v>20</v>
      </c>
      <c r="BU1481">
        <v>7</v>
      </c>
      <c r="BV1481" s="72" t="s">
        <v>191</v>
      </c>
      <c r="BW1481" s="72" t="s">
        <v>197</v>
      </c>
      <c r="BX1481" t="s">
        <v>13440</v>
      </c>
    </row>
    <row r="1482" spans="1:76" x14ac:dyDescent="0.45">
      <c r="A1482" t="s">
        <v>13441</v>
      </c>
      <c r="B1482" t="s">
        <v>176</v>
      </c>
      <c r="C1482" t="s">
        <v>996</v>
      </c>
      <c r="D1482" t="s">
        <v>13442</v>
      </c>
      <c r="E1482" t="s">
        <v>13443</v>
      </c>
      <c r="F1482" t="s">
        <v>13444</v>
      </c>
      <c r="G1482">
        <v>9</v>
      </c>
      <c r="H1482" s="72" t="s">
        <v>12638</v>
      </c>
      <c r="I1482" s="72" t="s">
        <v>182</v>
      </c>
      <c r="J1482" s="72" t="s">
        <v>183</v>
      </c>
      <c r="K1482" s="72" t="s">
        <v>825</v>
      </c>
      <c r="L1482" s="72" t="s">
        <v>825</v>
      </c>
      <c r="M1482" s="72" t="s">
        <v>13445</v>
      </c>
      <c r="N1482" s="72"/>
      <c r="O1482" s="72"/>
      <c r="P1482" s="72" t="s">
        <v>13446</v>
      </c>
      <c r="Q1482" s="72" t="s">
        <v>13447</v>
      </c>
      <c r="R1482" s="72" t="s">
        <v>13448</v>
      </c>
      <c r="S1482" s="72" t="s">
        <v>13449</v>
      </c>
      <c r="T1482" s="72" t="s">
        <v>13450</v>
      </c>
      <c r="U1482" s="72" t="s">
        <v>176</v>
      </c>
      <c r="V1482" s="72" t="s">
        <v>2726</v>
      </c>
      <c r="W1482">
        <v>195</v>
      </c>
      <c r="X1482">
        <v>20</v>
      </c>
      <c r="Y1482">
        <v>175</v>
      </c>
      <c r="Z1482">
        <v>680</v>
      </c>
      <c r="AA1482">
        <v>105</v>
      </c>
      <c r="AB1482">
        <v>680</v>
      </c>
      <c r="AC1482" s="72" t="s">
        <v>194</v>
      </c>
      <c r="AF1482" s="81" t="str">
        <f t="shared" si="92"/>
        <v/>
      </c>
      <c r="AJ1482" s="72" t="s">
        <v>867</v>
      </c>
      <c r="AK1482" s="72" t="s">
        <v>176</v>
      </c>
      <c r="AL1482" t="str">
        <f t="shared" si="93"/>
        <v>Unprotected well</v>
      </c>
      <c r="AQ1482" t="str">
        <f t="shared" si="94"/>
        <v xml:space="preserve"> </v>
      </c>
      <c r="BE1482"/>
      <c r="BI1482" s="81" t="str">
        <f t="shared" si="95"/>
        <v xml:space="preserve"> </v>
      </c>
      <c r="BX1482" t="s">
        <v>13451</v>
      </c>
    </row>
    <row r="1483" spans="1:76" x14ac:dyDescent="0.45">
      <c r="A1483" t="s">
        <v>13452</v>
      </c>
      <c r="B1483" t="s">
        <v>176</v>
      </c>
      <c r="C1483" t="s">
        <v>216</v>
      </c>
      <c r="D1483" t="s">
        <v>13453</v>
      </c>
      <c r="E1483" t="s">
        <v>13454</v>
      </c>
      <c r="F1483" t="s">
        <v>13455</v>
      </c>
      <c r="G1483">
        <v>9</v>
      </c>
      <c r="H1483" s="72" t="s">
        <v>12638</v>
      </c>
      <c r="I1483" s="72" t="s">
        <v>182</v>
      </c>
      <c r="J1483" s="72" t="s">
        <v>183</v>
      </c>
      <c r="K1483" s="72" t="s">
        <v>825</v>
      </c>
      <c r="L1483" s="72" t="s">
        <v>825</v>
      </c>
      <c r="M1483" s="72" t="s">
        <v>13436</v>
      </c>
      <c r="N1483" s="72"/>
      <c r="O1483" s="72"/>
      <c r="P1483" s="72" t="s">
        <v>13456</v>
      </c>
      <c r="Q1483" s="72" t="s">
        <v>13457</v>
      </c>
      <c r="R1483" s="72" t="s">
        <v>314</v>
      </c>
      <c r="S1483" s="72" t="s">
        <v>13458</v>
      </c>
      <c r="T1483" s="72" t="s">
        <v>13459</v>
      </c>
      <c r="U1483" s="72" t="s">
        <v>251</v>
      </c>
      <c r="V1483" s="72" t="s">
        <v>176</v>
      </c>
      <c r="W1483">
        <v>250</v>
      </c>
      <c r="X1483">
        <v>250</v>
      </c>
      <c r="Y1483">
        <v>0</v>
      </c>
      <c r="Z1483">
        <v>800</v>
      </c>
      <c r="AA1483">
        <v>1300</v>
      </c>
      <c r="AB1483">
        <v>0</v>
      </c>
      <c r="AC1483" s="72" t="s">
        <v>191</v>
      </c>
      <c r="AD1483" s="72" t="s">
        <v>192</v>
      </c>
      <c r="AE1483" s="72" t="s">
        <v>176</v>
      </c>
      <c r="AF1483" s="81" t="str">
        <f t="shared" si="92"/>
        <v>Afridev Handpump</v>
      </c>
      <c r="AG1483" s="72" t="s">
        <v>193</v>
      </c>
      <c r="AH1483" s="72" t="s">
        <v>191</v>
      </c>
      <c r="AI1483" s="72" t="s">
        <v>16432</v>
      </c>
      <c r="AL1483" t="str">
        <f t="shared" si="93"/>
        <v>Protected</v>
      </c>
      <c r="AM1483">
        <v>1998</v>
      </c>
      <c r="AN1483" s="72" t="s">
        <v>194</v>
      </c>
      <c r="AO1483" s="72" t="s">
        <v>549</v>
      </c>
      <c r="AP1483" s="72" t="s">
        <v>176</v>
      </c>
      <c r="AQ1483" t="str">
        <f t="shared" si="94"/>
        <v>Does not function Non functioning water point</v>
      </c>
      <c r="AR1483" s="72" t="s">
        <v>191</v>
      </c>
      <c r="AS1483">
        <v>1</v>
      </c>
      <c r="AT1483">
        <v>364</v>
      </c>
      <c r="AU1483" s="72" t="s">
        <v>194</v>
      </c>
      <c r="AV1483" s="72" t="s">
        <v>194</v>
      </c>
      <c r="AY1483" s="72" t="s">
        <v>194</v>
      </c>
      <c r="BB1483" s="72" t="s">
        <v>194</v>
      </c>
      <c r="BD1483" s="72" t="s">
        <v>194</v>
      </c>
      <c r="BE1483"/>
      <c r="BF1483" s="72" t="s">
        <v>194</v>
      </c>
      <c r="BG1483" s="80" t="s">
        <v>196</v>
      </c>
      <c r="BI1483" s="81" t="str">
        <f t="shared" si="95"/>
        <v xml:space="preserve">Turbidity </v>
      </c>
      <c r="BN1483">
        <v>0</v>
      </c>
      <c r="BO1483">
        <v>0</v>
      </c>
      <c r="BP1483" s="72" t="s">
        <v>194</v>
      </c>
      <c r="BR1483" s="72" t="s">
        <v>194</v>
      </c>
      <c r="BT1483">
        <v>0</v>
      </c>
      <c r="BU1483">
        <v>0</v>
      </c>
      <c r="BV1483" s="72" t="s">
        <v>194</v>
      </c>
      <c r="BW1483" s="72" t="s">
        <v>550</v>
      </c>
      <c r="BX1483" t="s">
        <v>13460</v>
      </c>
    </row>
    <row r="1484" spans="1:76" x14ac:dyDescent="0.45">
      <c r="A1484" t="s">
        <v>13461</v>
      </c>
      <c r="B1484" t="s">
        <v>176</v>
      </c>
      <c r="C1484" t="s">
        <v>297</v>
      </c>
      <c r="D1484" t="s">
        <v>13462</v>
      </c>
      <c r="E1484" t="s">
        <v>13463</v>
      </c>
      <c r="F1484" t="s">
        <v>4393</v>
      </c>
      <c r="G1484">
        <v>9</v>
      </c>
      <c r="H1484" s="72" t="s">
        <v>12638</v>
      </c>
      <c r="I1484" s="72" t="s">
        <v>182</v>
      </c>
      <c r="J1484" s="72" t="s">
        <v>183</v>
      </c>
      <c r="K1484" s="72" t="s">
        <v>10598</v>
      </c>
      <c r="L1484" s="72" t="s">
        <v>4503</v>
      </c>
      <c r="M1484" s="72" t="s">
        <v>11047</v>
      </c>
      <c r="N1484" s="72"/>
      <c r="O1484" s="72"/>
      <c r="P1484" s="72" t="s">
        <v>13464</v>
      </c>
      <c r="Q1484" s="72" t="s">
        <v>13465</v>
      </c>
      <c r="R1484" s="72" t="s">
        <v>4941</v>
      </c>
      <c r="S1484" s="72" t="s">
        <v>13466</v>
      </c>
      <c r="T1484" s="72" t="s">
        <v>13467</v>
      </c>
      <c r="U1484" s="72" t="s">
        <v>176</v>
      </c>
      <c r="V1484" s="72" t="s">
        <v>2726</v>
      </c>
      <c r="W1484">
        <v>23</v>
      </c>
      <c r="X1484">
        <v>0</v>
      </c>
      <c r="Y1484">
        <v>23</v>
      </c>
      <c r="Z1484">
        <v>115</v>
      </c>
      <c r="AA1484">
        <v>0</v>
      </c>
      <c r="AB1484">
        <v>115</v>
      </c>
      <c r="AC1484" s="72" t="s">
        <v>194</v>
      </c>
      <c r="AF1484" s="81" t="str">
        <f t="shared" si="92"/>
        <v/>
      </c>
      <c r="AJ1484" s="72" t="s">
        <v>1056</v>
      </c>
      <c r="AK1484" s="72" t="s">
        <v>176</v>
      </c>
      <c r="AL1484" t="str">
        <f t="shared" si="93"/>
        <v>Scoophole</v>
      </c>
      <c r="AQ1484" t="str">
        <f t="shared" si="94"/>
        <v xml:space="preserve"> </v>
      </c>
      <c r="BE1484"/>
      <c r="BI1484" s="81" t="str">
        <f t="shared" si="95"/>
        <v xml:space="preserve"> </v>
      </c>
      <c r="BX1484" t="s">
        <v>13468</v>
      </c>
    </row>
    <row r="1485" spans="1:76" x14ac:dyDescent="0.45">
      <c r="A1485" t="s">
        <v>13469</v>
      </c>
      <c r="B1485" t="s">
        <v>176</v>
      </c>
      <c r="C1485" t="s">
        <v>216</v>
      </c>
      <c r="D1485" t="s">
        <v>13470</v>
      </c>
      <c r="E1485" t="s">
        <v>13471</v>
      </c>
      <c r="F1485" t="s">
        <v>1198</v>
      </c>
      <c r="G1485">
        <v>9</v>
      </c>
      <c r="H1485" s="72" t="s">
        <v>12638</v>
      </c>
      <c r="I1485" s="72" t="s">
        <v>182</v>
      </c>
      <c r="J1485" s="72" t="s">
        <v>183</v>
      </c>
      <c r="K1485" s="72" t="s">
        <v>825</v>
      </c>
      <c r="L1485" s="72" t="s">
        <v>825</v>
      </c>
      <c r="M1485" s="72" t="s">
        <v>13436</v>
      </c>
      <c r="N1485" s="72"/>
      <c r="O1485" s="72"/>
      <c r="P1485" s="72" t="s">
        <v>13472</v>
      </c>
      <c r="Q1485" s="72" t="s">
        <v>13473</v>
      </c>
      <c r="R1485" s="72" t="s">
        <v>2146</v>
      </c>
      <c r="S1485" s="72" t="s">
        <v>13474</v>
      </c>
      <c r="T1485" s="72" t="s">
        <v>13475</v>
      </c>
      <c r="U1485" s="72" t="s">
        <v>251</v>
      </c>
      <c r="V1485" s="72" t="s">
        <v>176</v>
      </c>
      <c r="W1485">
        <v>250</v>
      </c>
      <c r="X1485">
        <v>250</v>
      </c>
      <c r="Y1485">
        <v>0</v>
      </c>
      <c r="Z1485">
        <v>50</v>
      </c>
      <c r="AA1485">
        <v>1300</v>
      </c>
      <c r="AB1485">
        <v>0</v>
      </c>
      <c r="AC1485" s="72" t="s">
        <v>191</v>
      </c>
      <c r="AD1485" s="72" t="s">
        <v>192</v>
      </c>
      <c r="AE1485" s="72" t="s">
        <v>176</v>
      </c>
      <c r="AF1485" s="81" t="str">
        <f t="shared" si="92"/>
        <v>Afridev Handpump</v>
      </c>
      <c r="AG1485" s="72" t="s">
        <v>193</v>
      </c>
      <c r="AH1485" s="72" t="s">
        <v>191</v>
      </c>
      <c r="AI1485" s="72" t="s">
        <v>16432</v>
      </c>
      <c r="AL1485" t="str">
        <f t="shared" si="93"/>
        <v>Protected</v>
      </c>
      <c r="AM1485">
        <v>2007</v>
      </c>
      <c r="AN1485" s="72" t="s">
        <v>191</v>
      </c>
      <c r="AQ1485" t="str">
        <f t="shared" si="94"/>
        <v xml:space="preserve">Poor </v>
      </c>
      <c r="AR1485" s="72" t="s">
        <v>191</v>
      </c>
      <c r="AS1485">
        <v>10</v>
      </c>
      <c r="AT1485">
        <v>7</v>
      </c>
      <c r="AU1485" s="72" t="s">
        <v>195</v>
      </c>
      <c r="AV1485" s="72" t="s">
        <v>194</v>
      </c>
      <c r="AY1485" s="72" t="s">
        <v>191</v>
      </c>
      <c r="AZ1485">
        <v>2114</v>
      </c>
      <c r="BA1485" s="72" t="s">
        <v>93</v>
      </c>
      <c r="BB1485" s="72" t="s">
        <v>194</v>
      </c>
      <c r="BD1485" s="72" t="s">
        <v>191</v>
      </c>
      <c r="BE1485" s="73">
        <v>0.47</v>
      </c>
      <c r="BF1485" s="72" t="s">
        <v>191</v>
      </c>
      <c r="BG1485" s="72" t="s">
        <v>196</v>
      </c>
      <c r="BH1485" s="72" t="s">
        <v>176</v>
      </c>
      <c r="BI1485" s="81" t="str">
        <f t="shared" si="95"/>
        <v xml:space="preserve">Turbidity </v>
      </c>
      <c r="BJ1485" s="72" t="s">
        <v>191</v>
      </c>
      <c r="BN1485">
        <v>190</v>
      </c>
      <c r="BO1485">
        <v>24</v>
      </c>
      <c r="BP1485" s="72" t="s">
        <v>194</v>
      </c>
      <c r="BR1485" s="72" t="s">
        <v>194</v>
      </c>
      <c r="BT1485">
        <v>20</v>
      </c>
      <c r="BU1485">
        <v>6</v>
      </c>
      <c r="BV1485" s="72" t="s">
        <v>194</v>
      </c>
      <c r="BW1485" s="72" t="s">
        <v>227</v>
      </c>
      <c r="BX1485" t="s">
        <v>13476</v>
      </c>
    </row>
    <row r="1486" spans="1:76" x14ac:dyDescent="0.45">
      <c r="A1486" t="s">
        <v>13477</v>
      </c>
      <c r="B1486" t="s">
        <v>176</v>
      </c>
      <c r="C1486" t="s">
        <v>230</v>
      </c>
      <c r="D1486" t="s">
        <v>13478</v>
      </c>
      <c r="E1486" t="s">
        <v>13479</v>
      </c>
      <c r="F1486" t="s">
        <v>13480</v>
      </c>
      <c r="G1486">
        <v>9</v>
      </c>
      <c r="H1486" s="72" t="s">
        <v>12638</v>
      </c>
      <c r="I1486" s="72" t="s">
        <v>182</v>
      </c>
      <c r="J1486" s="72" t="s">
        <v>183</v>
      </c>
      <c r="K1486" s="72" t="s">
        <v>825</v>
      </c>
      <c r="L1486" s="72" t="s">
        <v>13481</v>
      </c>
      <c r="M1486" s="72" t="s">
        <v>13481</v>
      </c>
      <c r="N1486" s="72"/>
      <c r="O1486" s="72"/>
      <c r="P1486" s="72" t="s">
        <v>13482</v>
      </c>
      <c r="Q1486" s="72" t="s">
        <v>13483</v>
      </c>
      <c r="R1486" s="72" t="s">
        <v>2686</v>
      </c>
      <c r="S1486" s="72" t="s">
        <v>13484</v>
      </c>
      <c r="T1486" s="72" t="s">
        <v>13485</v>
      </c>
      <c r="U1486" s="72" t="s">
        <v>176</v>
      </c>
      <c r="V1486" s="72"/>
      <c r="W1486">
        <v>450</v>
      </c>
      <c r="X1486">
        <v>250</v>
      </c>
      <c r="Y1486">
        <v>200</v>
      </c>
      <c r="Z1486">
        <v>1000</v>
      </c>
      <c r="AA1486">
        <v>1250</v>
      </c>
      <c r="AB1486">
        <v>1000</v>
      </c>
      <c r="AC1486" s="72" t="s">
        <v>194</v>
      </c>
      <c r="AF1486" s="81" t="str">
        <f t="shared" si="92"/>
        <v/>
      </c>
      <c r="AJ1486" s="72" t="s">
        <v>424</v>
      </c>
      <c r="AK1486" s="72" t="s">
        <v>176</v>
      </c>
      <c r="AL1486" t="str">
        <f t="shared" si="93"/>
        <v>Unprotected Spring</v>
      </c>
      <c r="AQ1486" t="str">
        <f t="shared" si="94"/>
        <v xml:space="preserve"> </v>
      </c>
      <c r="BE1486"/>
      <c r="BI1486" s="81" t="str">
        <f t="shared" si="95"/>
        <v xml:space="preserve"> </v>
      </c>
      <c r="BX1486" t="s">
        <v>13486</v>
      </c>
    </row>
    <row r="1487" spans="1:76" x14ac:dyDescent="0.45">
      <c r="A1487" t="s">
        <v>13487</v>
      </c>
      <c r="B1487" t="s">
        <v>176</v>
      </c>
      <c r="C1487" t="s">
        <v>996</v>
      </c>
      <c r="D1487" t="s">
        <v>13488</v>
      </c>
      <c r="E1487" t="s">
        <v>13489</v>
      </c>
      <c r="F1487" t="s">
        <v>1567</v>
      </c>
      <c r="G1487">
        <v>9</v>
      </c>
      <c r="H1487" s="72" t="s">
        <v>12638</v>
      </c>
      <c r="I1487" s="72" t="s">
        <v>182</v>
      </c>
      <c r="J1487" s="72" t="s">
        <v>183</v>
      </c>
      <c r="K1487" s="72" t="s">
        <v>825</v>
      </c>
      <c r="L1487" s="72" t="s">
        <v>825</v>
      </c>
      <c r="M1487" s="72" t="s">
        <v>13445</v>
      </c>
      <c r="N1487" s="72"/>
      <c r="O1487" s="72"/>
      <c r="P1487" s="72" t="s">
        <v>13490</v>
      </c>
      <c r="Q1487" s="72" t="s">
        <v>13491</v>
      </c>
      <c r="R1487" s="72" t="s">
        <v>11189</v>
      </c>
      <c r="S1487" s="72" t="s">
        <v>13492</v>
      </c>
      <c r="T1487" s="72" t="s">
        <v>13493</v>
      </c>
      <c r="U1487" s="72" t="s">
        <v>226</v>
      </c>
      <c r="V1487" s="72" t="s">
        <v>176</v>
      </c>
      <c r="W1487">
        <v>195</v>
      </c>
      <c r="X1487">
        <v>20</v>
      </c>
      <c r="Y1487">
        <v>175</v>
      </c>
      <c r="Z1487">
        <v>105</v>
      </c>
      <c r="AA1487">
        <v>105</v>
      </c>
      <c r="AB1487">
        <v>180</v>
      </c>
      <c r="AC1487" s="72" t="s">
        <v>191</v>
      </c>
      <c r="AD1487" s="72" t="s">
        <v>192</v>
      </c>
      <c r="AE1487" s="72" t="s">
        <v>176</v>
      </c>
      <c r="AF1487" s="81" t="str">
        <f t="shared" si="92"/>
        <v>Afridev Handpump</v>
      </c>
      <c r="AG1487" s="72" t="s">
        <v>193</v>
      </c>
      <c r="AH1487" s="72" t="s">
        <v>191</v>
      </c>
      <c r="AI1487" s="72" t="s">
        <v>16432</v>
      </c>
      <c r="AL1487" t="str">
        <f t="shared" si="93"/>
        <v>Protected</v>
      </c>
      <c r="AM1487">
        <v>2013</v>
      </c>
      <c r="AN1487" s="72" t="s">
        <v>191</v>
      </c>
      <c r="AQ1487" t="str">
        <f t="shared" si="94"/>
        <v xml:space="preserve">Normal </v>
      </c>
      <c r="AR1487" s="72" t="s">
        <v>194</v>
      </c>
      <c r="AU1487" s="72" t="s">
        <v>195</v>
      </c>
      <c r="AV1487" s="72" t="s">
        <v>194</v>
      </c>
      <c r="AY1487" s="72" t="s">
        <v>191</v>
      </c>
      <c r="AZ1487">
        <v>733</v>
      </c>
      <c r="BA1487" s="72" t="s">
        <v>93</v>
      </c>
      <c r="BB1487" s="72" t="s">
        <v>194</v>
      </c>
      <c r="BD1487" s="72" t="s">
        <v>191</v>
      </c>
      <c r="BE1487" s="73">
        <v>0.25</v>
      </c>
      <c r="BF1487" s="72" t="s">
        <v>194</v>
      </c>
      <c r="BG1487" s="80" t="s">
        <v>196</v>
      </c>
      <c r="BI1487" s="81" t="str">
        <f t="shared" si="95"/>
        <v xml:space="preserve">Turbidity </v>
      </c>
      <c r="BN1487">
        <v>55</v>
      </c>
      <c r="BO1487">
        <v>24</v>
      </c>
      <c r="BP1487" s="72" t="s">
        <v>194</v>
      </c>
      <c r="BR1487" s="72" t="s">
        <v>194</v>
      </c>
      <c r="BT1487">
        <v>20</v>
      </c>
      <c r="BU1487">
        <v>10</v>
      </c>
      <c r="BV1487" s="72" t="s">
        <v>191</v>
      </c>
      <c r="BW1487" s="72" t="s">
        <v>197</v>
      </c>
      <c r="BX1487" t="s">
        <v>13494</v>
      </c>
    </row>
    <row r="1488" spans="1:76" x14ac:dyDescent="0.45">
      <c r="A1488" t="s">
        <v>13495</v>
      </c>
      <c r="B1488" t="s">
        <v>176</v>
      </c>
      <c r="C1488" t="s">
        <v>216</v>
      </c>
      <c r="D1488" t="s">
        <v>13496</v>
      </c>
      <c r="E1488" t="s">
        <v>13497</v>
      </c>
      <c r="F1488" t="s">
        <v>13498</v>
      </c>
      <c r="G1488">
        <v>9</v>
      </c>
      <c r="H1488" s="72" t="s">
        <v>12638</v>
      </c>
      <c r="I1488" s="72" t="s">
        <v>182</v>
      </c>
      <c r="J1488" s="72" t="s">
        <v>183</v>
      </c>
      <c r="K1488" s="72" t="s">
        <v>825</v>
      </c>
      <c r="L1488" s="72" t="s">
        <v>825</v>
      </c>
      <c r="M1488" s="72" t="s">
        <v>13499</v>
      </c>
      <c r="N1488" s="72"/>
      <c r="O1488" s="72"/>
      <c r="P1488" s="72" t="s">
        <v>13500</v>
      </c>
      <c r="Q1488" s="72" t="s">
        <v>13501</v>
      </c>
      <c r="R1488" s="72" t="s">
        <v>4069</v>
      </c>
      <c r="S1488" s="72" t="s">
        <v>13502</v>
      </c>
      <c r="T1488" s="72" t="s">
        <v>13503</v>
      </c>
      <c r="U1488" s="72" t="s">
        <v>176</v>
      </c>
      <c r="V1488" s="72"/>
      <c r="W1488">
        <v>31</v>
      </c>
      <c r="X1488">
        <v>0</v>
      </c>
      <c r="Y1488">
        <v>31</v>
      </c>
      <c r="Z1488">
        <v>160</v>
      </c>
      <c r="AA1488">
        <v>0</v>
      </c>
      <c r="AB1488">
        <v>160</v>
      </c>
      <c r="AC1488" s="72" t="s">
        <v>194</v>
      </c>
      <c r="AF1488" s="81" t="str">
        <f t="shared" si="92"/>
        <v/>
      </c>
      <c r="AJ1488" s="72" t="s">
        <v>424</v>
      </c>
      <c r="AK1488" s="72" t="s">
        <v>176</v>
      </c>
      <c r="AL1488" t="str">
        <f t="shared" si="93"/>
        <v>Unprotected Spring</v>
      </c>
      <c r="AQ1488" t="str">
        <f t="shared" si="94"/>
        <v xml:space="preserve"> </v>
      </c>
      <c r="BE1488"/>
      <c r="BI1488" s="81" t="str">
        <f t="shared" si="95"/>
        <v xml:space="preserve"> </v>
      </c>
      <c r="BX1488" t="s">
        <v>13504</v>
      </c>
    </row>
    <row r="1489" spans="1:76" x14ac:dyDescent="0.45">
      <c r="A1489" t="s">
        <v>13505</v>
      </c>
      <c r="B1489" t="s">
        <v>176</v>
      </c>
      <c r="C1489" t="s">
        <v>230</v>
      </c>
      <c r="D1489" t="s">
        <v>13506</v>
      </c>
      <c r="E1489" t="s">
        <v>13507</v>
      </c>
      <c r="F1489" t="s">
        <v>6799</v>
      </c>
      <c r="G1489">
        <v>9</v>
      </c>
      <c r="H1489" s="72" t="s">
        <v>12638</v>
      </c>
      <c r="I1489" s="72" t="s">
        <v>182</v>
      </c>
      <c r="J1489" s="72" t="s">
        <v>183</v>
      </c>
      <c r="K1489" s="72" t="s">
        <v>825</v>
      </c>
      <c r="L1489" s="72" t="s">
        <v>825</v>
      </c>
      <c r="M1489" s="72" t="s">
        <v>13508</v>
      </c>
      <c r="N1489" s="72"/>
      <c r="O1489" s="72"/>
      <c r="P1489" s="72" t="s">
        <v>13509</v>
      </c>
      <c r="Q1489" s="72" t="s">
        <v>13510</v>
      </c>
      <c r="R1489" s="72" t="s">
        <v>3031</v>
      </c>
      <c r="S1489" s="72" t="s">
        <v>13511</v>
      </c>
      <c r="T1489" s="72" t="s">
        <v>13180</v>
      </c>
      <c r="U1489" s="72" t="s">
        <v>176</v>
      </c>
      <c r="V1489" s="72"/>
      <c r="W1489">
        <v>98</v>
      </c>
      <c r="X1489">
        <v>68</v>
      </c>
      <c r="Y1489">
        <v>30</v>
      </c>
      <c r="Z1489">
        <v>150</v>
      </c>
      <c r="AA1489">
        <v>340</v>
      </c>
      <c r="AB1489">
        <v>150</v>
      </c>
      <c r="AC1489" s="72" t="s">
        <v>194</v>
      </c>
      <c r="AF1489" s="81" t="str">
        <f t="shared" si="92"/>
        <v/>
      </c>
      <c r="AJ1489" s="72" t="s">
        <v>424</v>
      </c>
      <c r="AK1489" s="72" t="s">
        <v>176</v>
      </c>
      <c r="AL1489" t="str">
        <f t="shared" si="93"/>
        <v>Unprotected Spring</v>
      </c>
      <c r="AQ1489" t="str">
        <f t="shared" si="94"/>
        <v xml:space="preserve"> </v>
      </c>
      <c r="BE1489"/>
      <c r="BI1489" s="81" t="str">
        <f t="shared" si="95"/>
        <v xml:space="preserve"> </v>
      </c>
      <c r="BX1489" t="s">
        <v>13512</v>
      </c>
    </row>
    <row r="1490" spans="1:76" x14ac:dyDescent="0.45">
      <c r="A1490" t="s">
        <v>13513</v>
      </c>
      <c r="B1490" t="s">
        <v>176</v>
      </c>
      <c r="C1490" t="s">
        <v>12181</v>
      </c>
      <c r="D1490" t="s">
        <v>13514</v>
      </c>
      <c r="E1490" t="s">
        <v>13515</v>
      </c>
      <c r="F1490" t="s">
        <v>9220</v>
      </c>
      <c r="G1490">
        <v>9</v>
      </c>
      <c r="H1490" s="72" t="s">
        <v>12638</v>
      </c>
      <c r="I1490" s="72" t="s">
        <v>182</v>
      </c>
      <c r="J1490" s="72" t="s">
        <v>183</v>
      </c>
      <c r="K1490" s="72" t="s">
        <v>8280</v>
      </c>
      <c r="L1490" s="72" t="s">
        <v>8716</v>
      </c>
      <c r="M1490" s="72" t="s">
        <v>13516</v>
      </c>
      <c r="N1490" s="72"/>
      <c r="O1490" s="72"/>
      <c r="P1490" s="72" t="s">
        <v>13517</v>
      </c>
      <c r="Q1490" s="72" t="s">
        <v>13518</v>
      </c>
      <c r="R1490" s="72" t="s">
        <v>5515</v>
      </c>
      <c r="S1490" s="72" t="s">
        <v>13519</v>
      </c>
      <c r="T1490" s="72" t="s">
        <v>13520</v>
      </c>
      <c r="U1490" s="72" t="s">
        <v>251</v>
      </c>
      <c r="V1490" s="72" t="s">
        <v>176</v>
      </c>
      <c r="W1490">
        <v>117</v>
      </c>
      <c r="X1490">
        <v>117</v>
      </c>
      <c r="Y1490">
        <v>0</v>
      </c>
      <c r="Z1490">
        <v>527</v>
      </c>
      <c r="AA1490">
        <v>527</v>
      </c>
      <c r="AB1490">
        <v>0</v>
      </c>
      <c r="AC1490" s="72" t="s">
        <v>191</v>
      </c>
      <c r="AD1490" s="72" t="s">
        <v>192</v>
      </c>
      <c r="AE1490" s="72" t="s">
        <v>176</v>
      </c>
      <c r="AF1490" s="81" t="str">
        <f t="shared" si="92"/>
        <v>Afridev Handpump</v>
      </c>
      <c r="AG1490" s="72" t="s">
        <v>193</v>
      </c>
      <c r="AH1490" s="72" t="s">
        <v>191</v>
      </c>
      <c r="AI1490" s="72" t="s">
        <v>16432</v>
      </c>
      <c r="AL1490" t="str">
        <f t="shared" si="93"/>
        <v>Protected</v>
      </c>
      <c r="AM1490">
        <v>2000</v>
      </c>
      <c r="AN1490" s="72" t="s">
        <v>191</v>
      </c>
      <c r="AQ1490" t="str">
        <f t="shared" si="94"/>
        <v xml:space="preserve">Normal </v>
      </c>
      <c r="AR1490" s="72" t="s">
        <v>194</v>
      </c>
      <c r="AU1490" s="72" t="s">
        <v>195</v>
      </c>
      <c r="AV1490" s="72" t="s">
        <v>194</v>
      </c>
      <c r="AY1490" s="72" t="s">
        <v>194</v>
      </c>
      <c r="BB1490" s="72" t="s">
        <v>194</v>
      </c>
      <c r="BD1490" s="72" t="s">
        <v>191</v>
      </c>
      <c r="BE1490" s="73">
        <v>0.25</v>
      </c>
      <c r="BF1490" s="72" t="s">
        <v>194</v>
      </c>
      <c r="BG1490" s="80" t="s">
        <v>196</v>
      </c>
      <c r="BI1490" s="81" t="str">
        <f t="shared" si="95"/>
        <v xml:space="preserve">Turbidity </v>
      </c>
      <c r="BN1490">
        <v>55</v>
      </c>
      <c r="BO1490">
        <v>24</v>
      </c>
      <c r="BP1490" s="72" t="s">
        <v>194</v>
      </c>
      <c r="BR1490" s="72" t="s">
        <v>194</v>
      </c>
      <c r="BT1490">
        <v>20</v>
      </c>
      <c r="BU1490">
        <v>6</v>
      </c>
      <c r="BV1490" s="72" t="s">
        <v>191</v>
      </c>
      <c r="BW1490" s="72" t="s">
        <v>197</v>
      </c>
      <c r="BX1490" t="s">
        <v>13521</v>
      </c>
    </row>
    <row r="1491" spans="1:76" x14ac:dyDescent="0.45">
      <c r="A1491" t="s">
        <v>13522</v>
      </c>
      <c r="B1491" t="s">
        <v>176</v>
      </c>
      <c r="C1491" t="s">
        <v>216</v>
      </c>
      <c r="D1491" t="s">
        <v>13523</v>
      </c>
      <c r="E1491" t="s">
        <v>13524</v>
      </c>
      <c r="F1491" t="s">
        <v>1803</v>
      </c>
      <c r="G1491">
        <v>9</v>
      </c>
      <c r="H1491" s="72" t="s">
        <v>12638</v>
      </c>
      <c r="I1491" s="72" t="s">
        <v>182</v>
      </c>
      <c r="J1491" s="72" t="s">
        <v>183</v>
      </c>
      <c r="K1491" s="72" t="s">
        <v>825</v>
      </c>
      <c r="L1491" s="72" t="s">
        <v>825</v>
      </c>
      <c r="M1491" s="72" t="s">
        <v>13525</v>
      </c>
      <c r="N1491" s="72"/>
      <c r="O1491" s="72"/>
      <c r="P1491" s="72" t="s">
        <v>13526</v>
      </c>
      <c r="Q1491" s="72" t="s">
        <v>13527</v>
      </c>
      <c r="R1491" s="72" t="s">
        <v>1042</v>
      </c>
      <c r="S1491" s="72" t="s">
        <v>13528</v>
      </c>
      <c r="T1491" s="72" t="s">
        <v>13529</v>
      </c>
      <c r="U1491" s="72" t="s">
        <v>226</v>
      </c>
      <c r="V1491" s="72" t="s">
        <v>176</v>
      </c>
      <c r="W1491">
        <v>278</v>
      </c>
      <c r="X1491">
        <v>128</v>
      </c>
      <c r="Y1491">
        <v>150</v>
      </c>
      <c r="Z1491">
        <v>800</v>
      </c>
      <c r="AA1491">
        <v>800</v>
      </c>
      <c r="AB1491">
        <v>1000</v>
      </c>
      <c r="AC1491" s="72" t="s">
        <v>191</v>
      </c>
      <c r="AD1491" s="72" t="s">
        <v>192</v>
      </c>
      <c r="AE1491" s="72" t="s">
        <v>176</v>
      </c>
      <c r="AF1491" s="81" t="str">
        <f t="shared" si="92"/>
        <v>Afridev Handpump</v>
      </c>
      <c r="AG1491" s="72" t="s">
        <v>193</v>
      </c>
      <c r="AH1491" s="72" t="s">
        <v>191</v>
      </c>
      <c r="AI1491" s="72" t="s">
        <v>16432</v>
      </c>
      <c r="AL1491" t="str">
        <f t="shared" si="93"/>
        <v>Protected</v>
      </c>
      <c r="AM1491">
        <v>2014</v>
      </c>
      <c r="AN1491" s="72" t="s">
        <v>191</v>
      </c>
      <c r="AQ1491" t="str">
        <f t="shared" si="94"/>
        <v xml:space="preserve">Normal </v>
      </c>
      <c r="AR1491" s="72" t="s">
        <v>191</v>
      </c>
      <c r="AS1491">
        <v>1</v>
      </c>
      <c r="AT1491">
        <v>1</v>
      </c>
      <c r="AU1491" s="72" t="s">
        <v>195</v>
      </c>
      <c r="AV1491" s="72" t="s">
        <v>194</v>
      </c>
      <c r="AY1491" s="72" t="s">
        <v>191</v>
      </c>
      <c r="AZ1491">
        <v>2115</v>
      </c>
      <c r="BA1491" s="72" t="s">
        <v>93</v>
      </c>
      <c r="BB1491" s="72" t="s">
        <v>194</v>
      </c>
      <c r="BD1491" s="72" t="s">
        <v>191</v>
      </c>
      <c r="BE1491" s="73">
        <v>0.14000000000000001</v>
      </c>
      <c r="BF1491" s="72" t="s">
        <v>191</v>
      </c>
      <c r="BG1491" s="72" t="s">
        <v>196</v>
      </c>
      <c r="BH1491" s="72" t="s">
        <v>176</v>
      </c>
      <c r="BI1491" s="81" t="str">
        <f t="shared" si="95"/>
        <v xml:space="preserve">Turbidity </v>
      </c>
      <c r="BJ1491" s="72" t="s">
        <v>191</v>
      </c>
      <c r="BN1491">
        <v>78</v>
      </c>
      <c r="BO1491">
        <v>24</v>
      </c>
      <c r="BP1491" s="72" t="s">
        <v>194</v>
      </c>
      <c r="BR1491" s="72" t="s">
        <v>194</v>
      </c>
      <c r="BT1491">
        <v>20</v>
      </c>
      <c r="BU1491">
        <v>7</v>
      </c>
      <c r="BV1491" s="72" t="s">
        <v>191</v>
      </c>
      <c r="BW1491" s="72" t="s">
        <v>197</v>
      </c>
      <c r="BX1491" t="s">
        <v>13530</v>
      </c>
    </row>
    <row r="1492" spans="1:76" x14ac:dyDescent="0.45">
      <c r="A1492" t="s">
        <v>13531</v>
      </c>
      <c r="B1492" t="s">
        <v>176</v>
      </c>
      <c r="C1492" t="s">
        <v>230</v>
      </c>
      <c r="D1492" t="s">
        <v>13532</v>
      </c>
      <c r="E1492" t="s">
        <v>13533</v>
      </c>
      <c r="F1492" t="s">
        <v>8573</v>
      </c>
      <c r="G1492">
        <v>9</v>
      </c>
      <c r="H1492" s="72" t="s">
        <v>12638</v>
      </c>
      <c r="I1492" s="72" t="s">
        <v>182</v>
      </c>
      <c r="J1492" s="72" t="s">
        <v>183</v>
      </c>
      <c r="K1492" s="72" t="s">
        <v>825</v>
      </c>
      <c r="L1492" s="72" t="s">
        <v>825</v>
      </c>
      <c r="M1492" s="72" t="s">
        <v>13508</v>
      </c>
      <c r="N1492" s="72"/>
      <c r="O1492" s="72"/>
      <c r="P1492" s="72" t="s">
        <v>13534</v>
      </c>
      <c r="Q1492" s="72" t="s">
        <v>13535</v>
      </c>
      <c r="R1492" s="72" t="s">
        <v>1694</v>
      </c>
      <c r="S1492" s="72" t="s">
        <v>13536</v>
      </c>
      <c r="T1492" s="72" t="s">
        <v>13537</v>
      </c>
      <c r="U1492" s="72" t="s">
        <v>251</v>
      </c>
      <c r="V1492" s="72" t="s">
        <v>176</v>
      </c>
      <c r="W1492">
        <v>98</v>
      </c>
      <c r="X1492">
        <v>68</v>
      </c>
      <c r="Y1492">
        <v>30</v>
      </c>
      <c r="Z1492">
        <v>340</v>
      </c>
      <c r="AA1492">
        <v>340</v>
      </c>
      <c r="AB1492">
        <v>150</v>
      </c>
      <c r="AC1492" s="72" t="s">
        <v>191</v>
      </c>
      <c r="AD1492" s="72" t="s">
        <v>192</v>
      </c>
      <c r="AE1492" s="72" t="s">
        <v>176</v>
      </c>
      <c r="AF1492" s="81" t="str">
        <f t="shared" si="92"/>
        <v>Afridev Handpump</v>
      </c>
      <c r="AG1492" s="72" t="s">
        <v>193</v>
      </c>
      <c r="AH1492" s="72" t="s">
        <v>191</v>
      </c>
      <c r="AI1492" s="72" t="s">
        <v>16432</v>
      </c>
      <c r="AL1492" t="str">
        <f t="shared" si="93"/>
        <v>Protected</v>
      </c>
      <c r="AM1492">
        <v>1995</v>
      </c>
      <c r="AN1492" s="72" t="s">
        <v>191</v>
      </c>
      <c r="AQ1492" t="str">
        <f t="shared" si="94"/>
        <v xml:space="preserve">Poor </v>
      </c>
      <c r="AR1492" s="72" t="s">
        <v>191</v>
      </c>
      <c r="AS1492">
        <v>1</v>
      </c>
      <c r="AT1492">
        <v>365</v>
      </c>
      <c r="AU1492" s="72" t="s">
        <v>195</v>
      </c>
      <c r="AV1492" s="72" t="s">
        <v>194</v>
      </c>
      <c r="AY1492" s="72" t="s">
        <v>191</v>
      </c>
      <c r="AZ1492">
        <v>1794</v>
      </c>
      <c r="BA1492" s="72" t="s">
        <v>93</v>
      </c>
      <c r="BB1492" s="72" t="s">
        <v>194</v>
      </c>
      <c r="BD1492" s="72" t="s">
        <v>191</v>
      </c>
      <c r="BE1492" s="73">
        <v>0.1</v>
      </c>
      <c r="BF1492" s="72" t="s">
        <v>191</v>
      </c>
      <c r="BG1492" s="72" t="s">
        <v>196</v>
      </c>
      <c r="BH1492" s="72" t="s">
        <v>176</v>
      </c>
      <c r="BI1492" s="81" t="str">
        <f t="shared" si="95"/>
        <v xml:space="preserve">Turbidity </v>
      </c>
      <c r="BJ1492" s="72" t="s">
        <v>191</v>
      </c>
      <c r="BN1492">
        <v>110</v>
      </c>
      <c r="BO1492">
        <v>24</v>
      </c>
      <c r="BP1492" s="72" t="s">
        <v>194</v>
      </c>
      <c r="BR1492" s="72" t="s">
        <v>194</v>
      </c>
      <c r="BT1492">
        <v>40</v>
      </c>
      <c r="BU1492">
        <v>5</v>
      </c>
      <c r="BV1492" s="72" t="s">
        <v>194</v>
      </c>
      <c r="BW1492" s="72" t="s">
        <v>227</v>
      </c>
      <c r="BX1492" t="s">
        <v>13538</v>
      </c>
    </row>
    <row r="1493" spans="1:76" x14ac:dyDescent="0.45">
      <c r="A1493" t="s">
        <v>13539</v>
      </c>
      <c r="B1493" t="s">
        <v>176</v>
      </c>
      <c r="C1493" t="s">
        <v>216</v>
      </c>
      <c r="D1493" t="s">
        <v>13540</v>
      </c>
      <c r="E1493" t="s">
        <v>13541</v>
      </c>
      <c r="F1493" t="s">
        <v>5900</v>
      </c>
      <c r="G1493">
        <v>9</v>
      </c>
      <c r="H1493" s="72" t="s">
        <v>12638</v>
      </c>
      <c r="I1493" s="72" t="s">
        <v>182</v>
      </c>
      <c r="J1493" s="72" t="s">
        <v>183</v>
      </c>
      <c r="K1493" s="72" t="s">
        <v>825</v>
      </c>
      <c r="L1493" s="72" t="s">
        <v>825</v>
      </c>
      <c r="M1493" s="72" t="s">
        <v>13525</v>
      </c>
      <c r="N1493" s="72"/>
      <c r="O1493" s="72"/>
      <c r="P1493" s="72" t="s">
        <v>13542</v>
      </c>
      <c r="Q1493" s="72" t="s">
        <v>13543</v>
      </c>
      <c r="R1493" s="72" t="s">
        <v>1268</v>
      </c>
      <c r="S1493" s="72" t="s">
        <v>13544</v>
      </c>
      <c r="T1493" s="72" t="s">
        <v>13545</v>
      </c>
      <c r="U1493" s="72" t="s">
        <v>251</v>
      </c>
      <c r="V1493" s="72" t="s">
        <v>176</v>
      </c>
      <c r="W1493">
        <v>278</v>
      </c>
      <c r="X1493">
        <v>128</v>
      </c>
      <c r="Y1493">
        <v>150</v>
      </c>
      <c r="Z1493">
        <v>800</v>
      </c>
      <c r="AA1493">
        <v>800</v>
      </c>
      <c r="AB1493">
        <v>1000</v>
      </c>
      <c r="AC1493" s="72" t="s">
        <v>191</v>
      </c>
      <c r="AD1493" s="72" t="s">
        <v>192</v>
      </c>
      <c r="AE1493" s="72" t="s">
        <v>176</v>
      </c>
      <c r="AF1493" s="81" t="str">
        <f t="shared" si="92"/>
        <v>Afridev Handpump</v>
      </c>
      <c r="AG1493" s="72" t="s">
        <v>193</v>
      </c>
      <c r="AH1493" s="72" t="s">
        <v>191</v>
      </c>
      <c r="AI1493" s="72" t="s">
        <v>16432</v>
      </c>
      <c r="AL1493" t="str">
        <f t="shared" si="93"/>
        <v>Protected</v>
      </c>
      <c r="AM1493">
        <v>2013</v>
      </c>
      <c r="AN1493" s="72" t="s">
        <v>194</v>
      </c>
      <c r="AO1493" s="72" t="s">
        <v>549</v>
      </c>
      <c r="AP1493" s="72" t="s">
        <v>176</v>
      </c>
      <c r="AQ1493" t="str">
        <f t="shared" si="94"/>
        <v>Does not function Non functioning water point</v>
      </c>
      <c r="AR1493" s="72" t="s">
        <v>191</v>
      </c>
      <c r="AS1493">
        <v>1</v>
      </c>
      <c r="AT1493">
        <v>364</v>
      </c>
      <c r="AU1493" s="72" t="s">
        <v>194</v>
      </c>
      <c r="AV1493" s="72" t="s">
        <v>194</v>
      </c>
      <c r="AY1493" s="72" t="s">
        <v>194</v>
      </c>
      <c r="BB1493" s="72" t="s">
        <v>194</v>
      </c>
      <c r="BD1493" s="72" t="s">
        <v>194</v>
      </c>
      <c r="BE1493"/>
      <c r="BF1493" s="72" t="s">
        <v>194</v>
      </c>
      <c r="BG1493" s="80" t="s">
        <v>196</v>
      </c>
      <c r="BI1493" s="81" t="str">
        <f t="shared" si="95"/>
        <v xml:space="preserve">Turbidity </v>
      </c>
      <c r="BN1493">
        <v>0</v>
      </c>
      <c r="BO1493">
        <v>0</v>
      </c>
      <c r="BP1493" s="72" t="s">
        <v>194</v>
      </c>
      <c r="BR1493" s="72" t="s">
        <v>194</v>
      </c>
      <c r="BT1493">
        <v>0</v>
      </c>
      <c r="BU1493">
        <v>0</v>
      </c>
      <c r="BV1493" s="72" t="s">
        <v>194</v>
      </c>
      <c r="BW1493" s="72" t="s">
        <v>550</v>
      </c>
      <c r="BX1493" t="s">
        <v>13546</v>
      </c>
    </row>
    <row r="1494" spans="1:76" x14ac:dyDescent="0.45">
      <c r="A1494" t="s">
        <v>13547</v>
      </c>
      <c r="B1494" t="s">
        <v>176</v>
      </c>
      <c r="C1494" t="s">
        <v>12181</v>
      </c>
      <c r="D1494" t="s">
        <v>13548</v>
      </c>
      <c r="E1494" t="s">
        <v>13549</v>
      </c>
      <c r="F1494" t="s">
        <v>13550</v>
      </c>
      <c r="G1494">
        <v>9</v>
      </c>
      <c r="H1494" s="72" t="s">
        <v>12638</v>
      </c>
      <c r="I1494" s="72" t="s">
        <v>182</v>
      </c>
      <c r="J1494" s="72" t="s">
        <v>183</v>
      </c>
      <c r="K1494" s="72" t="s">
        <v>8280</v>
      </c>
      <c r="L1494" s="72" t="s">
        <v>8292</v>
      </c>
      <c r="M1494" s="72" t="s">
        <v>12441</v>
      </c>
      <c r="N1494" s="72"/>
      <c r="O1494" s="72"/>
      <c r="P1494" s="72" t="s">
        <v>13551</v>
      </c>
      <c r="Q1494" s="72" t="s">
        <v>13552</v>
      </c>
      <c r="R1494" s="72" t="s">
        <v>10690</v>
      </c>
      <c r="S1494" s="72" t="s">
        <v>13553</v>
      </c>
      <c r="T1494" s="72" t="s">
        <v>12441</v>
      </c>
      <c r="U1494" s="72" t="s">
        <v>226</v>
      </c>
      <c r="V1494" s="72" t="s">
        <v>176</v>
      </c>
      <c r="W1494">
        <v>71</v>
      </c>
      <c r="X1494">
        <v>71</v>
      </c>
      <c r="Y1494">
        <v>0</v>
      </c>
      <c r="Z1494">
        <v>302</v>
      </c>
      <c r="AA1494">
        <v>302</v>
      </c>
      <c r="AB1494">
        <v>0</v>
      </c>
      <c r="AC1494" s="72" t="s">
        <v>191</v>
      </c>
      <c r="AD1494" s="72" t="s">
        <v>192</v>
      </c>
      <c r="AE1494" s="72" t="s">
        <v>176</v>
      </c>
      <c r="AF1494" s="81" t="str">
        <f t="shared" si="92"/>
        <v>Afridev Handpump</v>
      </c>
      <c r="AG1494" s="72" t="s">
        <v>193</v>
      </c>
      <c r="AH1494" s="72" t="s">
        <v>191</v>
      </c>
      <c r="AI1494" s="72" t="s">
        <v>16432</v>
      </c>
      <c r="AL1494" t="str">
        <f t="shared" si="93"/>
        <v>Protected</v>
      </c>
      <c r="AM1494">
        <v>1997</v>
      </c>
      <c r="AN1494" s="72" t="s">
        <v>191</v>
      </c>
      <c r="AQ1494" t="str">
        <f t="shared" si="94"/>
        <v xml:space="preserve">Normal </v>
      </c>
      <c r="AR1494" s="72" t="s">
        <v>194</v>
      </c>
      <c r="AU1494" s="72" t="s">
        <v>195</v>
      </c>
      <c r="AV1494" s="72" t="s">
        <v>194</v>
      </c>
      <c r="AY1494" s="72" t="s">
        <v>194</v>
      </c>
      <c r="BB1494" s="72" t="s">
        <v>194</v>
      </c>
      <c r="BD1494" s="72" t="s">
        <v>191</v>
      </c>
      <c r="BE1494" s="73">
        <v>0.03</v>
      </c>
      <c r="BF1494" s="72" t="s">
        <v>194</v>
      </c>
      <c r="BG1494" s="80" t="s">
        <v>196</v>
      </c>
      <c r="BI1494" s="81" t="str">
        <f t="shared" si="95"/>
        <v xml:space="preserve">Turbidity </v>
      </c>
      <c r="BN1494">
        <v>66</v>
      </c>
      <c r="BO1494">
        <v>24</v>
      </c>
      <c r="BP1494" s="72" t="s">
        <v>194</v>
      </c>
      <c r="BR1494" s="72" t="s">
        <v>194</v>
      </c>
      <c r="BT1494">
        <v>20</v>
      </c>
      <c r="BU1494">
        <v>6</v>
      </c>
      <c r="BV1494" s="72" t="s">
        <v>191</v>
      </c>
      <c r="BW1494" s="72" t="s">
        <v>197</v>
      </c>
      <c r="BX1494" t="s">
        <v>13554</v>
      </c>
    </row>
    <row r="1495" spans="1:76" x14ac:dyDescent="0.45">
      <c r="A1495" t="s">
        <v>13555</v>
      </c>
      <c r="B1495" t="s">
        <v>176</v>
      </c>
      <c r="C1495" t="s">
        <v>230</v>
      </c>
      <c r="D1495" t="s">
        <v>13556</v>
      </c>
      <c r="E1495" t="s">
        <v>13557</v>
      </c>
      <c r="F1495" t="s">
        <v>12772</v>
      </c>
      <c r="G1495">
        <v>9</v>
      </c>
      <c r="H1495" s="72" t="s">
        <v>12638</v>
      </c>
      <c r="I1495" s="72" t="s">
        <v>182</v>
      </c>
      <c r="J1495" s="72" t="s">
        <v>183</v>
      </c>
      <c r="K1495" s="72" t="s">
        <v>825</v>
      </c>
      <c r="L1495" s="72" t="s">
        <v>825</v>
      </c>
      <c r="M1495" s="72" t="s">
        <v>13558</v>
      </c>
      <c r="N1495" s="72"/>
      <c r="O1495" s="72"/>
      <c r="P1495" s="72" t="s">
        <v>13559</v>
      </c>
      <c r="Q1495" s="72" t="s">
        <v>13560</v>
      </c>
      <c r="R1495" s="72" t="s">
        <v>2391</v>
      </c>
      <c r="S1495" s="72" t="s">
        <v>13561</v>
      </c>
      <c r="T1495" s="72" t="s">
        <v>13562</v>
      </c>
      <c r="U1495" s="72" t="s">
        <v>176</v>
      </c>
      <c r="V1495" s="72"/>
      <c r="W1495">
        <v>185</v>
      </c>
      <c r="X1495">
        <v>0</v>
      </c>
      <c r="Y1495">
        <v>185</v>
      </c>
      <c r="Z1495">
        <v>925</v>
      </c>
      <c r="AA1495">
        <v>0</v>
      </c>
      <c r="AB1495">
        <v>925</v>
      </c>
      <c r="AC1495" s="72" t="s">
        <v>194</v>
      </c>
      <c r="AF1495" s="81" t="str">
        <f t="shared" si="92"/>
        <v/>
      </c>
      <c r="AJ1495" s="72" t="s">
        <v>867</v>
      </c>
      <c r="AK1495" s="72" t="s">
        <v>176</v>
      </c>
      <c r="AL1495" t="str">
        <f t="shared" si="93"/>
        <v>Unprotected well</v>
      </c>
      <c r="AQ1495" t="str">
        <f t="shared" si="94"/>
        <v xml:space="preserve"> </v>
      </c>
      <c r="BE1495"/>
      <c r="BI1495" s="81" t="str">
        <f t="shared" si="95"/>
        <v xml:space="preserve"> </v>
      </c>
      <c r="BX1495" t="s">
        <v>13563</v>
      </c>
    </row>
    <row r="1496" spans="1:76" x14ac:dyDescent="0.45">
      <c r="A1496" t="s">
        <v>13564</v>
      </c>
      <c r="B1496" t="s">
        <v>176</v>
      </c>
      <c r="C1496" t="s">
        <v>216</v>
      </c>
      <c r="D1496" t="s">
        <v>13565</v>
      </c>
      <c r="E1496" t="s">
        <v>13566</v>
      </c>
      <c r="F1496" t="s">
        <v>13567</v>
      </c>
      <c r="G1496">
        <v>9</v>
      </c>
      <c r="H1496" s="72" t="s">
        <v>12638</v>
      </c>
      <c r="I1496" s="72" t="s">
        <v>182</v>
      </c>
      <c r="J1496" s="72" t="s">
        <v>183</v>
      </c>
      <c r="K1496" s="72" t="s">
        <v>825</v>
      </c>
      <c r="L1496" s="72" t="s">
        <v>825</v>
      </c>
      <c r="M1496" s="72" t="s">
        <v>13525</v>
      </c>
      <c r="N1496" s="72"/>
      <c r="O1496" s="72"/>
      <c r="P1496" s="72" t="s">
        <v>13568</v>
      </c>
      <c r="Q1496" s="72" t="s">
        <v>13569</v>
      </c>
      <c r="R1496" s="72" t="s">
        <v>8367</v>
      </c>
      <c r="S1496" s="74" t="s">
        <v>13570</v>
      </c>
      <c r="T1496" s="72" t="s">
        <v>13545</v>
      </c>
      <c r="U1496" s="72" t="s">
        <v>176</v>
      </c>
      <c r="V1496" s="72"/>
      <c r="W1496">
        <v>278</v>
      </c>
      <c r="X1496">
        <v>128</v>
      </c>
      <c r="Y1496">
        <v>150</v>
      </c>
      <c r="Z1496">
        <v>800</v>
      </c>
      <c r="AA1496">
        <v>800</v>
      </c>
      <c r="AB1496">
        <v>800</v>
      </c>
      <c r="AC1496" s="72" t="s">
        <v>194</v>
      </c>
      <c r="AF1496" s="81" t="str">
        <f t="shared" si="92"/>
        <v/>
      </c>
      <c r="AJ1496" s="72" t="s">
        <v>867</v>
      </c>
      <c r="AK1496" s="72" t="s">
        <v>176</v>
      </c>
      <c r="AL1496" t="str">
        <f t="shared" si="93"/>
        <v>Unprotected well</v>
      </c>
      <c r="AQ1496" t="str">
        <f t="shared" si="94"/>
        <v xml:space="preserve"> </v>
      </c>
      <c r="BE1496"/>
      <c r="BI1496" s="81" t="str">
        <f t="shared" si="95"/>
        <v xml:space="preserve"> </v>
      </c>
      <c r="BX1496" t="s">
        <v>13571</v>
      </c>
    </row>
    <row r="1497" spans="1:76" x14ac:dyDescent="0.45">
      <c r="A1497" t="s">
        <v>13572</v>
      </c>
      <c r="B1497" t="s">
        <v>176</v>
      </c>
      <c r="C1497" t="s">
        <v>12181</v>
      </c>
      <c r="D1497" t="s">
        <v>13573</v>
      </c>
      <c r="E1497" t="s">
        <v>13574</v>
      </c>
      <c r="F1497" t="s">
        <v>5825</v>
      </c>
      <c r="G1497">
        <v>9</v>
      </c>
      <c r="H1497" s="72" t="s">
        <v>12638</v>
      </c>
      <c r="I1497" s="72" t="s">
        <v>182</v>
      </c>
      <c r="J1497" s="72" t="s">
        <v>183</v>
      </c>
      <c r="K1497" s="72" t="s">
        <v>8280</v>
      </c>
      <c r="L1497" s="72" t="s">
        <v>8292</v>
      </c>
      <c r="M1497" s="72" t="s">
        <v>12441</v>
      </c>
      <c r="N1497" s="72"/>
      <c r="O1497" s="72"/>
      <c r="P1497" s="72" t="s">
        <v>13575</v>
      </c>
      <c r="Q1497" s="72" t="s">
        <v>13576</v>
      </c>
      <c r="R1497" s="72" t="s">
        <v>5246</v>
      </c>
      <c r="S1497" s="72" t="s">
        <v>13577</v>
      </c>
      <c r="T1497" s="72" t="s">
        <v>13578</v>
      </c>
      <c r="U1497" s="72" t="s">
        <v>251</v>
      </c>
      <c r="V1497" s="72" t="s">
        <v>176</v>
      </c>
      <c r="W1497">
        <v>71</v>
      </c>
      <c r="X1497">
        <v>71</v>
      </c>
      <c r="Y1497">
        <v>0</v>
      </c>
      <c r="Z1497">
        <v>302</v>
      </c>
      <c r="AA1497">
        <v>302</v>
      </c>
      <c r="AB1497">
        <v>0</v>
      </c>
      <c r="AC1497" s="72" t="s">
        <v>191</v>
      </c>
      <c r="AD1497" s="72" t="s">
        <v>192</v>
      </c>
      <c r="AE1497" s="72" t="s">
        <v>176</v>
      </c>
      <c r="AF1497" s="81" t="str">
        <f t="shared" si="92"/>
        <v>Afridev Handpump</v>
      </c>
      <c r="AG1497" s="72" t="s">
        <v>193</v>
      </c>
      <c r="AH1497" s="72" t="s">
        <v>191</v>
      </c>
      <c r="AI1497" s="72" t="s">
        <v>16432</v>
      </c>
      <c r="AL1497" t="str">
        <f t="shared" si="93"/>
        <v>Protected</v>
      </c>
      <c r="AM1497">
        <v>1997</v>
      </c>
      <c r="AN1497" s="72" t="s">
        <v>191</v>
      </c>
      <c r="AQ1497" t="str">
        <f t="shared" si="94"/>
        <v xml:space="preserve">Poor </v>
      </c>
      <c r="AR1497" s="72" t="s">
        <v>194</v>
      </c>
      <c r="AU1497" s="72" t="s">
        <v>195</v>
      </c>
      <c r="AV1497" s="72" t="s">
        <v>194</v>
      </c>
      <c r="AY1497" s="72" t="s">
        <v>194</v>
      </c>
      <c r="BB1497" s="72" t="s">
        <v>194</v>
      </c>
      <c r="BD1497" s="72" t="s">
        <v>191</v>
      </c>
      <c r="BE1497" s="73">
        <v>0.01</v>
      </c>
      <c r="BF1497" s="72" t="s">
        <v>194</v>
      </c>
      <c r="BG1497" s="80" t="s">
        <v>196</v>
      </c>
      <c r="BI1497" s="81" t="str">
        <f t="shared" si="95"/>
        <v xml:space="preserve">Turbidity </v>
      </c>
      <c r="BN1497">
        <v>80</v>
      </c>
      <c r="BO1497">
        <v>24</v>
      </c>
      <c r="BP1497" s="72" t="s">
        <v>194</v>
      </c>
      <c r="BR1497" s="72" t="s">
        <v>194</v>
      </c>
      <c r="BT1497">
        <v>20</v>
      </c>
      <c r="BU1497">
        <v>8</v>
      </c>
      <c r="BV1497" s="72" t="s">
        <v>191</v>
      </c>
      <c r="BW1497" s="72" t="s">
        <v>227</v>
      </c>
      <c r="BX1497" t="s">
        <v>13579</v>
      </c>
    </row>
    <row r="1498" spans="1:76" x14ac:dyDescent="0.45">
      <c r="A1498" t="s">
        <v>13580</v>
      </c>
      <c r="B1498" t="s">
        <v>176</v>
      </c>
      <c r="C1498" t="s">
        <v>216</v>
      </c>
      <c r="D1498" t="s">
        <v>13581</v>
      </c>
      <c r="E1498" t="s">
        <v>13582</v>
      </c>
      <c r="F1498" t="s">
        <v>13583</v>
      </c>
      <c r="G1498">
        <v>9</v>
      </c>
      <c r="H1498" s="72" t="s">
        <v>12638</v>
      </c>
      <c r="I1498" s="72" t="s">
        <v>182</v>
      </c>
      <c r="J1498" s="72" t="s">
        <v>183</v>
      </c>
      <c r="K1498" s="72" t="s">
        <v>825</v>
      </c>
      <c r="L1498" s="72" t="s">
        <v>825</v>
      </c>
      <c r="M1498" s="72" t="s">
        <v>13242</v>
      </c>
      <c r="N1498" s="72"/>
      <c r="O1498" s="72"/>
      <c r="P1498" s="72" t="s">
        <v>13584</v>
      </c>
      <c r="Q1498" s="72" t="s">
        <v>13585</v>
      </c>
      <c r="R1498" s="72" t="s">
        <v>3450</v>
      </c>
      <c r="S1498" s="72" t="s">
        <v>13586</v>
      </c>
      <c r="T1498" s="72" t="s">
        <v>13587</v>
      </c>
      <c r="U1498" s="72" t="s">
        <v>251</v>
      </c>
      <c r="V1498" s="72" t="s">
        <v>176</v>
      </c>
      <c r="W1498">
        <v>250</v>
      </c>
      <c r="X1498">
        <v>250</v>
      </c>
      <c r="Y1498">
        <v>0</v>
      </c>
      <c r="Z1498">
        <v>500</v>
      </c>
      <c r="AA1498">
        <v>1300</v>
      </c>
      <c r="AB1498">
        <v>0</v>
      </c>
      <c r="AC1498" s="72" t="s">
        <v>191</v>
      </c>
      <c r="AD1498" s="72" t="s">
        <v>192</v>
      </c>
      <c r="AE1498" s="72" t="s">
        <v>176</v>
      </c>
      <c r="AF1498" s="81" t="str">
        <f t="shared" si="92"/>
        <v>Afridev Handpump</v>
      </c>
      <c r="AG1498" s="72" t="s">
        <v>193</v>
      </c>
      <c r="AH1498" s="72" t="s">
        <v>191</v>
      </c>
      <c r="AI1498" s="72" t="s">
        <v>16432</v>
      </c>
      <c r="AL1498" t="str">
        <f t="shared" si="93"/>
        <v>Protected</v>
      </c>
      <c r="AM1498">
        <v>2015</v>
      </c>
      <c r="AN1498" s="72" t="s">
        <v>191</v>
      </c>
      <c r="AQ1498" t="str">
        <f t="shared" si="94"/>
        <v xml:space="preserve">Normal </v>
      </c>
      <c r="AR1498" s="72" t="s">
        <v>191</v>
      </c>
      <c r="AS1498">
        <v>2</v>
      </c>
      <c r="AT1498">
        <v>21</v>
      </c>
      <c r="AU1498" s="72" t="s">
        <v>195</v>
      </c>
      <c r="AV1498" s="72" t="s">
        <v>194</v>
      </c>
      <c r="AY1498" s="72" t="s">
        <v>191</v>
      </c>
      <c r="AZ1498">
        <v>2109</v>
      </c>
      <c r="BA1498" s="72" t="s">
        <v>93</v>
      </c>
      <c r="BB1498" s="72" t="s">
        <v>194</v>
      </c>
      <c r="BD1498" s="72" t="s">
        <v>191</v>
      </c>
      <c r="BE1498" s="73">
        <v>0.28000000000000003</v>
      </c>
      <c r="BF1498" s="72" t="s">
        <v>191</v>
      </c>
      <c r="BG1498" s="72" t="s">
        <v>196</v>
      </c>
      <c r="BH1498" s="72" t="s">
        <v>176</v>
      </c>
      <c r="BI1498" s="81" t="str">
        <f t="shared" si="95"/>
        <v xml:space="preserve">Turbidity </v>
      </c>
      <c r="BJ1498" s="72" t="s">
        <v>191</v>
      </c>
      <c r="BN1498">
        <v>68</v>
      </c>
      <c r="BO1498">
        <v>24</v>
      </c>
      <c r="BP1498" s="72" t="s">
        <v>194</v>
      </c>
      <c r="BR1498" s="72" t="s">
        <v>194</v>
      </c>
      <c r="BT1498">
        <v>20</v>
      </c>
      <c r="BU1498">
        <v>7</v>
      </c>
      <c r="BV1498" s="72" t="s">
        <v>191</v>
      </c>
      <c r="BW1498" s="72" t="s">
        <v>197</v>
      </c>
      <c r="BX1498" t="s">
        <v>13588</v>
      </c>
    </row>
    <row r="1499" spans="1:76" x14ac:dyDescent="0.45">
      <c r="A1499" t="s">
        <v>13589</v>
      </c>
      <c r="B1499" t="s">
        <v>176</v>
      </c>
      <c r="C1499" t="s">
        <v>216</v>
      </c>
      <c r="D1499" t="s">
        <v>13590</v>
      </c>
      <c r="E1499" t="s">
        <v>13591</v>
      </c>
      <c r="F1499" t="s">
        <v>12380</v>
      </c>
      <c r="G1499">
        <v>9</v>
      </c>
      <c r="H1499" s="72" t="s">
        <v>12638</v>
      </c>
      <c r="I1499" s="72" t="s">
        <v>182</v>
      </c>
      <c r="J1499" s="72" t="s">
        <v>183</v>
      </c>
      <c r="K1499" s="72" t="s">
        <v>825</v>
      </c>
      <c r="L1499" s="72" t="s">
        <v>12670</v>
      </c>
      <c r="M1499" s="72" t="s">
        <v>13099</v>
      </c>
      <c r="N1499" s="72"/>
      <c r="O1499" s="72"/>
      <c r="P1499" s="72" t="s">
        <v>13592</v>
      </c>
      <c r="Q1499" s="72" t="s">
        <v>13593</v>
      </c>
      <c r="R1499" s="72" t="s">
        <v>187</v>
      </c>
      <c r="S1499" s="72" t="s">
        <v>13594</v>
      </c>
      <c r="T1499" s="72" t="s">
        <v>13595</v>
      </c>
      <c r="U1499" s="72" t="s">
        <v>251</v>
      </c>
      <c r="V1499" s="72" t="s">
        <v>176</v>
      </c>
      <c r="W1499">
        <v>31</v>
      </c>
      <c r="X1499">
        <v>31</v>
      </c>
      <c r="Y1499">
        <v>0</v>
      </c>
      <c r="Z1499">
        <v>160</v>
      </c>
      <c r="AA1499">
        <v>160</v>
      </c>
      <c r="AB1499">
        <v>0</v>
      </c>
      <c r="AC1499" s="72" t="s">
        <v>191</v>
      </c>
      <c r="AD1499" s="72" t="s">
        <v>192</v>
      </c>
      <c r="AE1499" s="72" t="s">
        <v>176</v>
      </c>
      <c r="AF1499" s="81" t="str">
        <f t="shared" si="92"/>
        <v>Afridev Handpump</v>
      </c>
      <c r="AG1499" s="72" t="s">
        <v>193</v>
      </c>
      <c r="AH1499" s="72" t="s">
        <v>191</v>
      </c>
      <c r="AI1499" s="72" t="s">
        <v>16432</v>
      </c>
      <c r="AL1499" t="str">
        <f t="shared" si="93"/>
        <v>Protected</v>
      </c>
      <c r="AM1499">
        <v>1994</v>
      </c>
      <c r="AN1499" s="72" t="s">
        <v>194</v>
      </c>
      <c r="AO1499" s="72" t="s">
        <v>549</v>
      </c>
      <c r="AP1499" s="72" t="s">
        <v>176</v>
      </c>
      <c r="AQ1499" t="str">
        <f t="shared" si="94"/>
        <v>Does not function Non functioning water point</v>
      </c>
      <c r="AR1499" s="72" t="s">
        <v>191</v>
      </c>
      <c r="AS1499">
        <v>1</v>
      </c>
      <c r="AT1499">
        <v>364</v>
      </c>
      <c r="AU1499" s="72" t="s">
        <v>194</v>
      </c>
      <c r="AV1499" s="72" t="s">
        <v>194</v>
      </c>
      <c r="AY1499" s="72" t="s">
        <v>194</v>
      </c>
      <c r="BB1499" s="72" t="s">
        <v>194</v>
      </c>
      <c r="BD1499" s="72" t="s">
        <v>194</v>
      </c>
      <c r="BE1499"/>
      <c r="BF1499" s="72" t="s">
        <v>194</v>
      </c>
      <c r="BG1499" s="80" t="s">
        <v>196</v>
      </c>
      <c r="BI1499" s="81" t="str">
        <f t="shared" si="95"/>
        <v xml:space="preserve">Turbidity </v>
      </c>
      <c r="BN1499">
        <v>0</v>
      </c>
      <c r="BO1499">
        <v>0</v>
      </c>
      <c r="BP1499" s="72" t="s">
        <v>194</v>
      </c>
      <c r="BR1499" s="72" t="s">
        <v>194</v>
      </c>
      <c r="BT1499">
        <v>0</v>
      </c>
      <c r="BU1499">
        <v>0</v>
      </c>
      <c r="BV1499" s="72" t="s">
        <v>194</v>
      </c>
      <c r="BW1499" s="72" t="s">
        <v>550</v>
      </c>
      <c r="BX1499" t="s">
        <v>13596</v>
      </c>
    </row>
    <row r="1500" spans="1:76" x14ac:dyDescent="0.45">
      <c r="A1500" t="s">
        <v>13597</v>
      </c>
      <c r="B1500" t="s">
        <v>176</v>
      </c>
      <c r="C1500" t="s">
        <v>200</v>
      </c>
      <c r="D1500" t="s">
        <v>13598</v>
      </c>
      <c r="E1500" t="s">
        <v>13599</v>
      </c>
      <c r="F1500" t="s">
        <v>4333</v>
      </c>
      <c r="G1500">
        <v>9</v>
      </c>
      <c r="H1500" s="72" t="s">
        <v>12638</v>
      </c>
      <c r="I1500" s="72" t="s">
        <v>182</v>
      </c>
      <c r="J1500" s="72" t="s">
        <v>183</v>
      </c>
      <c r="K1500" s="72" t="s">
        <v>10598</v>
      </c>
      <c r="L1500" s="72" t="s">
        <v>4503</v>
      </c>
      <c r="M1500" s="72" t="s">
        <v>3297</v>
      </c>
      <c r="N1500" s="72"/>
      <c r="O1500" s="72"/>
      <c r="P1500" s="72" t="s">
        <v>13600</v>
      </c>
      <c r="Q1500" s="72" t="s">
        <v>13601</v>
      </c>
      <c r="R1500" s="72" t="s">
        <v>13602</v>
      </c>
      <c r="S1500" s="72" t="s">
        <v>13603</v>
      </c>
      <c r="T1500" s="72" t="s">
        <v>13604</v>
      </c>
      <c r="U1500" s="72" t="s">
        <v>226</v>
      </c>
      <c r="V1500" s="72" t="s">
        <v>176</v>
      </c>
      <c r="W1500">
        <v>360</v>
      </c>
      <c r="X1500">
        <v>360</v>
      </c>
      <c r="Y1500">
        <v>0</v>
      </c>
      <c r="Z1500">
        <v>780</v>
      </c>
      <c r="AA1500">
        <v>780</v>
      </c>
      <c r="AB1500">
        <v>0</v>
      </c>
      <c r="AC1500" s="72" t="s">
        <v>191</v>
      </c>
      <c r="AD1500" s="72" t="s">
        <v>192</v>
      </c>
      <c r="AE1500" s="72" t="s">
        <v>176</v>
      </c>
      <c r="AF1500" s="81" t="str">
        <f t="shared" si="92"/>
        <v>Afridev Handpump</v>
      </c>
      <c r="AG1500" s="72" t="s">
        <v>193</v>
      </c>
      <c r="AH1500" s="72" t="s">
        <v>191</v>
      </c>
      <c r="AI1500" s="72" t="s">
        <v>16432</v>
      </c>
      <c r="AL1500" t="str">
        <f t="shared" si="93"/>
        <v>Protected</v>
      </c>
      <c r="AM1500">
        <v>2015</v>
      </c>
      <c r="AN1500" s="72" t="s">
        <v>194</v>
      </c>
      <c r="AO1500" s="72" t="s">
        <v>4986</v>
      </c>
      <c r="AP1500" s="72" t="s">
        <v>176</v>
      </c>
      <c r="AQ1500" t="str">
        <f t="shared" si="94"/>
        <v>Poor Low water flow</v>
      </c>
      <c r="AR1500" s="72" t="s">
        <v>194</v>
      </c>
      <c r="AU1500" s="72" t="s">
        <v>194</v>
      </c>
      <c r="AV1500" s="72" t="s">
        <v>194</v>
      </c>
      <c r="AY1500" s="72" t="s">
        <v>194</v>
      </c>
      <c r="BB1500" s="72" t="s">
        <v>194</v>
      </c>
      <c r="BD1500" s="72" t="s">
        <v>194</v>
      </c>
      <c r="BE1500"/>
      <c r="BF1500" s="72" t="s">
        <v>194</v>
      </c>
      <c r="BG1500" s="80" t="s">
        <v>196</v>
      </c>
      <c r="BI1500" s="81" t="str">
        <f t="shared" si="95"/>
        <v xml:space="preserve">Turbidity </v>
      </c>
      <c r="BN1500">
        <v>0</v>
      </c>
      <c r="BO1500">
        <v>24</v>
      </c>
      <c r="BP1500" s="72" t="s">
        <v>194</v>
      </c>
      <c r="BR1500" s="72" t="s">
        <v>194</v>
      </c>
      <c r="BT1500">
        <v>20</v>
      </c>
      <c r="BU1500">
        <v>2</v>
      </c>
      <c r="BV1500" s="72" t="s">
        <v>191</v>
      </c>
      <c r="BW1500" s="72" t="s">
        <v>227</v>
      </c>
      <c r="BX1500" t="s">
        <v>13605</v>
      </c>
    </row>
    <row r="1501" spans="1:76" x14ac:dyDescent="0.45">
      <c r="A1501" t="s">
        <v>13606</v>
      </c>
      <c r="B1501" t="s">
        <v>176</v>
      </c>
      <c r="C1501" t="s">
        <v>12181</v>
      </c>
      <c r="D1501" t="s">
        <v>13607</v>
      </c>
      <c r="E1501" t="s">
        <v>13608</v>
      </c>
      <c r="F1501" t="s">
        <v>419</v>
      </c>
      <c r="G1501">
        <v>9</v>
      </c>
      <c r="H1501" s="72" t="s">
        <v>13609</v>
      </c>
      <c r="I1501" s="72" t="s">
        <v>182</v>
      </c>
      <c r="J1501" s="72" t="s">
        <v>183</v>
      </c>
      <c r="K1501" s="72" t="s">
        <v>8280</v>
      </c>
      <c r="L1501" s="72" t="s">
        <v>8292</v>
      </c>
      <c r="M1501" s="72" t="s">
        <v>13610</v>
      </c>
      <c r="N1501" s="72"/>
      <c r="O1501" s="72"/>
      <c r="P1501" s="72" t="s">
        <v>13611</v>
      </c>
      <c r="Q1501" s="72" t="s">
        <v>13612</v>
      </c>
      <c r="R1501" s="72" t="s">
        <v>576</v>
      </c>
      <c r="S1501" s="72" t="s">
        <v>13613</v>
      </c>
      <c r="T1501" s="72" t="s">
        <v>13610</v>
      </c>
      <c r="U1501" s="72" t="s">
        <v>251</v>
      </c>
      <c r="V1501" s="72" t="s">
        <v>176</v>
      </c>
      <c r="W1501">
        <v>122</v>
      </c>
      <c r="X1501">
        <v>122</v>
      </c>
      <c r="Y1501">
        <v>0</v>
      </c>
      <c r="Z1501">
        <v>534</v>
      </c>
      <c r="AA1501">
        <v>534</v>
      </c>
      <c r="AB1501">
        <v>0</v>
      </c>
      <c r="AC1501" s="72" t="s">
        <v>191</v>
      </c>
      <c r="AD1501" s="72" t="s">
        <v>192</v>
      </c>
      <c r="AE1501" s="72" t="s">
        <v>176</v>
      </c>
      <c r="AF1501" s="81" t="str">
        <f t="shared" si="92"/>
        <v>Afridev Handpump</v>
      </c>
      <c r="AG1501" s="72" t="s">
        <v>193</v>
      </c>
      <c r="AH1501" s="72" t="s">
        <v>191</v>
      </c>
      <c r="AI1501" s="72" t="s">
        <v>16432</v>
      </c>
      <c r="AL1501" t="str">
        <f t="shared" si="93"/>
        <v>Protected</v>
      </c>
      <c r="AM1501">
        <v>2018</v>
      </c>
      <c r="AN1501" s="72" t="s">
        <v>191</v>
      </c>
      <c r="AQ1501" t="str">
        <f t="shared" si="94"/>
        <v xml:space="preserve">Normal </v>
      </c>
      <c r="AR1501" s="72" t="s">
        <v>194</v>
      </c>
      <c r="AU1501" s="72" t="s">
        <v>195</v>
      </c>
      <c r="AV1501" s="72" t="s">
        <v>194</v>
      </c>
      <c r="AY1501" s="72" t="s">
        <v>194</v>
      </c>
      <c r="BB1501" s="72" t="s">
        <v>194</v>
      </c>
      <c r="BD1501" s="72" t="s">
        <v>191</v>
      </c>
      <c r="BE1501" s="73">
        <v>0.03</v>
      </c>
      <c r="BF1501" s="72" t="s">
        <v>194</v>
      </c>
      <c r="BG1501" s="80" t="s">
        <v>196</v>
      </c>
      <c r="BI1501" s="81" t="str">
        <f t="shared" si="95"/>
        <v xml:space="preserve">Turbidity </v>
      </c>
      <c r="BN1501">
        <v>80</v>
      </c>
      <c r="BO1501">
        <v>24</v>
      </c>
      <c r="BP1501" s="72" t="s">
        <v>194</v>
      </c>
      <c r="BR1501" s="72" t="s">
        <v>194</v>
      </c>
      <c r="BT1501">
        <v>20</v>
      </c>
      <c r="BU1501">
        <v>6</v>
      </c>
      <c r="BV1501" s="72" t="s">
        <v>191</v>
      </c>
      <c r="BW1501" s="72" t="s">
        <v>197</v>
      </c>
      <c r="BX1501" t="s">
        <v>13614</v>
      </c>
    </row>
    <row r="1502" spans="1:76" x14ac:dyDescent="0.45">
      <c r="A1502" t="s">
        <v>13615</v>
      </c>
      <c r="B1502" t="s">
        <v>176</v>
      </c>
      <c r="C1502" t="s">
        <v>12181</v>
      </c>
      <c r="D1502" t="s">
        <v>13616</v>
      </c>
      <c r="E1502" t="s">
        <v>13617</v>
      </c>
      <c r="F1502" t="s">
        <v>1208</v>
      </c>
      <c r="G1502">
        <v>9</v>
      </c>
      <c r="H1502" s="72" t="s">
        <v>13609</v>
      </c>
      <c r="I1502" s="72" t="s">
        <v>182</v>
      </c>
      <c r="J1502" s="72" t="s">
        <v>183</v>
      </c>
      <c r="K1502" s="72" t="s">
        <v>8280</v>
      </c>
      <c r="L1502" s="72" t="s">
        <v>8292</v>
      </c>
      <c r="M1502" s="72" t="s">
        <v>13610</v>
      </c>
      <c r="N1502" s="72"/>
      <c r="O1502" s="72"/>
      <c r="P1502" s="72" t="s">
        <v>13618</v>
      </c>
      <c r="Q1502" s="72" t="s">
        <v>13619</v>
      </c>
      <c r="R1502" s="72" t="s">
        <v>576</v>
      </c>
      <c r="S1502" s="72" t="s">
        <v>13620</v>
      </c>
      <c r="T1502" s="72" t="s">
        <v>13621</v>
      </c>
      <c r="U1502" s="72" t="s">
        <v>190</v>
      </c>
      <c r="V1502" s="72" t="s">
        <v>176</v>
      </c>
      <c r="W1502">
        <v>122</v>
      </c>
      <c r="X1502">
        <v>122</v>
      </c>
      <c r="Y1502">
        <v>0</v>
      </c>
      <c r="Z1502">
        <v>534</v>
      </c>
      <c r="AA1502">
        <v>534</v>
      </c>
      <c r="AB1502">
        <v>0</v>
      </c>
      <c r="AC1502" s="72" t="s">
        <v>191</v>
      </c>
      <c r="AD1502" s="72" t="s">
        <v>192</v>
      </c>
      <c r="AE1502" s="72" t="s">
        <v>176</v>
      </c>
      <c r="AF1502" s="81" t="str">
        <f t="shared" si="92"/>
        <v>Afridev Handpump</v>
      </c>
      <c r="AG1502" s="72" t="s">
        <v>193</v>
      </c>
      <c r="AH1502" s="72" t="s">
        <v>191</v>
      </c>
      <c r="AI1502" s="72" t="s">
        <v>16432</v>
      </c>
      <c r="AL1502" t="str">
        <f t="shared" si="93"/>
        <v>Protected</v>
      </c>
      <c r="AM1502">
        <v>1997</v>
      </c>
      <c r="AN1502" s="72" t="s">
        <v>191</v>
      </c>
      <c r="AQ1502" t="str">
        <f t="shared" si="94"/>
        <v xml:space="preserve">Poor </v>
      </c>
      <c r="AR1502" s="72" t="s">
        <v>194</v>
      </c>
      <c r="AU1502" s="72" t="s">
        <v>195</v>
      </c>
      <c r="AV1502" s="72" t="s">
        <v>194</v>
      </c>
      <c r="AY1502" s="72" t="s">
        <v>194</v>
      </c>
      <c r="BB1502" s="72" t="s">
        <v>194</v>
      </c>
      <c r="BD1502" s="72" t="s">
        <v>191</v>
      </c>
      <c r="BE1502" s="73">
        <v>0.05</v>
      </c>
      <c r="BF1502" s="72" t="s">
        <v>194</v>
      </c>
      <c r="BG1502" s="80" t="s">
        <v>196</v>
      </c>
      <c r="BI1502" s="81" t="str">
        <f t="shared" si="95"/>
        <v xml:space="preserve">Turbidity </v>
      </c>
      <c r="BN1502">
        <v>76</v>
      </c>
      <c r="BO1502">
        <v>24</v>
      </c>
      <c r="BP1502" s="72" t="s">
        <v>194</v>
      </c>
      <c r="BR1502" s="72" t="s">
        <v>194</v>
      </c>
      <c r="BT1502">
        <v>20</v>
      </c>
      <c r="BU1502">
        <v>7</v>
      </c>
      <c r="BV1502" s="72" t="s">
        <v>191</v>
      </c>
      <c r="BW1502" s="72" t="s">
        <v>227</v>
      </c>
      <c r="BX1502" t="s">
        <v>13622</v>
      </c>
    </row>
    <row r="1503" spans="1:76" x14ac:dyDescent="0.45">
      <c r="A1503" t="s">
        <v>13623</v>
      </c>
      <c r="B1503" t="s">
        <v>176</v>
      </c>
      <c r="C1503" t="s">
        <v>297</v>
      </c>
      <c r="D1503" t="s">
        <v>13624</v>
      </c>
      <c r="E1503" t="s">
        <v>13625</v>
      </c>
      <c r="F1503" t="s">
        <v>8573</v>
      </c>
      <c r="G1503">
        <v>9</v>
      </c>
      <c r="H1503" s="72" t="s">
        <v>13609</v>
      </c>
      <c r="I1503" s="72" t="s">
        <v>182</v>
      </c>
      <c r="J1503" s="72" t="s">
        <v>183</v>
      </c>
      <c r="K1503" s="72" t="s">
        <v>10598</v>
      </c>
      <c r="L1503" s="72" t="s">
        <v>4503</v>
      </c>
      <c r="M1503" s="72" t="s">
        <v>13287</v>
      </c>
      <c r="N1503" s="72"/>
      <c r="O1503" s="72"/>
      <c r="P1503" s="72" t="s">
        <v>13626</v>
      </c>
      <c r="Q1503" s="72" t="s">
        <v>13627</v>
      </c>
      <c r="R1503" s="72" t="s">
        <v>12816</v>
      </c>
      <c r="S1503" s="72" t="s">
        <v>13628</v>
      </c>
      <c r="T1503" s="72" t="s">
        <v>13629</v>
      </c>
      <c r="U1503" s="72" t="s">
        <v>733</v>
      </c>
      <c r="V1503" s="72" t="s">
        <v>176</v>
      </c>
      <c r="W1503">
        <v>638</v>
      </c>
      <c r="X1503">
        <v>638</v>
      </c>
      <c r="Y1503">
        <v>0</v>
      </c>
      <c r="Z1503">
        <v>0</v>
      </c>
      <c r="AA1503">
        <v>638</v>
      </c>
      <c r="AB1503">
        <v>0</v>
      </c>
      <c r="AC1503" s="72" t="s">
        <v>191</v>
      </c>
      <c r="AD1503" s="72" t="s">
        <v>192</v>
      </c>
      <c r="AE1503" s="72" t="s">
        <v>176</v>
      </c>
      <c r="AF1503" s="81" t="str">
        <f t="shared" si="92"/>
        <v>Afridev Handpump</v>
      </c>
      <c r="AG1503" s="72" t="s">
        <v>193</v>
      </c>
      <c r="AH1503" s="72" t="s">
        <v>191</v>
      </c>
      <c r="AI1503" s="72" t="s">
        <v>16432</v>
      </c>
      <c r="AL1503" t="str">
        <f t="shared" si="93"/>
        <v>Protected</v>
      </c>
      <c r="AM1503">
        <v>2000</v>
      </c>
      <c r="AN1503" s="72" t="s">
        <v>194</v>
      </c>
      <c r="AO1503" s="72" t="s">
        <v>549</v>
      </c>
      <c r="AP1503" s="72" t="s">
        <v>176</v>
      </c>
      <c r="AQ1503" t="str">
        <f t="shared" si="94"/>
        <v>Poor Non functioning water point</v>
      </c>
      <c r="AR1503" s="72" t="s">
        <v>194</v>
      </c>
      <c r="AU1503" s="72" t="s">
        <v>194</v>
      </c>
      <c r="AV1503" s="72" t="s">
        <v>194</v>
      </c>
      <c r="AY1503" s="72" t="s">
        <v>194</v>
      </c>
      <c r="BB1503" s="72" t="s">
        <v>194</v>
      </c>
      <c r="BD1503" s="72" t="s">
        <v>194</v>
      </c>
      <c r="BE1503"/>
      <c r="BF1503" s="72" t="s">
        <v>194</v>
      </c>
      <c r="BG1503" s="80" t="s">
        <v>196</v>
      </c>
      <c r="BI1503" s="81" t="str">
        <f t="shared" si="95"/>
        <v xml:space="preserve">Turbidity </v>
      </c>
      <c r="BN1503">
        <v>0</v>
      </c>
      <c r="BO1503">
        <v>0</v>
      </c>
      <c r="BP1503" s="72" t="s">
        <v>194</v>
      </c>
      <c r="BR1503" s="72" t="s">
        <v>194</v>
      </c>
      <c r="BT1503">
        <v>0</v>
      </c>
      <c r="BU1503">
        <v>0</v>
      </c>
      <c r="BV1503" s="72" t="s">
        <v>194</v>
      </c>
      <c r="BW1503" s="72" t="s">
        <v>227</v>
      </c>
      <c r="BX1503" t="s">
        <v>13630</v>
      </c>
    </row>
    <row r="1504" spans="1:76" x14ac:dyDescent="0.45">
      <c r="A1504" t="s">
        <v>13631</v>
      </c>
      <c r="B1504" t="s">
        <v>176</v>
      </c>
      <c r="C1504" t="s">
        <v>284</v>
      </c>
      <c r="D1504" t="s">
        <v>13632</v>
      </c>
      <c r="E1504" t="s">
        <v>13633</v>
      </c>
      <c r="F1504" t="s">
        <v>3077</v>
      </c>
      <c r="G1504">
        <v>9</v>
      </c>
      <c r="H1504" s="72" t="s">
        <v>13609</v>
      </c>
      <c r="I1504" s="72" t="s">
        <v>182</v>
      </c>
      <c r="J1504" s="72" t="s">
        <v>183</v>
      </c>
      <c r="K1504" s="72" t="s">
        <v>10598</v>
      </c>
      <c r="L1504" s="72" t="s">
        <v>12407</v>
      </c>
      <c r="M1504" s="72" t="s">
        <v>13634</v>
      </c>
      <c r="N1504" s="72"/>
      <c r="O1504" s="72"/>
      <c r="P1504" s="72" t="s">
        <v>13635</v>
      </c>
      <c r="Q1504" s="72" t="s">
        <v>13636</v>
      </c>
      <c r="R1504" s="72" t="s">
        <v>8847</v>
      </c>
      <c r="S1504" s="72" t="s">
        <v>13637</v>
      </c>
      <c r="T1504" s="72" t="s">
        <v>13638</v>
      </c>
      <c r="U1504" s="72" t="s">
        <v>251</v>
      </c>
      <c r="V1504" s="72" t="s">
        <v>176</v>
      </c>
      <c r="W1504">
        <v>80</v>
      </c>
      <c r="X1504">
        <v>80</v>
      </c>
      <c r="Y1504">
        <v>0</v>
      </c>
      <c r="Z1504">
        <v>400</v>
      </c>
      <c r="AA1504">
        <v>400</v>
      </c>
      <c r="AB1504">
        <v>0</v>
      </c>
      <c r="AC1504" s="72" t="s">
        <v>191</v>
      </c>
      <c r="AD1504" s="72" t="s">
        <v>192</v>
      </c>
      <c r="AE1504" s="72" t="s">
        <v>176</v>
      </c>
      <c r="AF1504" s="81" t="str">
        <f t="shared" si="92"/>
        <v>Afridev Handpump</v>
      </c>
      <c r="AG1504" s="72" t="s">
        <v>193</v>
      </c>
      <c r="AH1504" s="72" t="s">
        <v>191</v>
      </c>
      <c r="AI1504" s="72" t="s">
        <v>16432</v>
      </c>
      <c r="AL1504" t="str">
        <f t="shared" si="93"/>
        <v>Protected</v>
      </c>
      <c r="AM1504">
        <v>2007</v>
      </c>
      <c r="AN1504" s="72" t="s">
        <v>191</v>
      </c>
      <c r="AQ1504" t="str">
        <f t="shared" si="94"/>
        <v xml:space="preserve">Normal </v>
      </c>
      <c r="AR1504" s="72" t="s">
        <v>191</v>
      </c>
      <c r="AS1504">
        <v>2</v>
      </c>
      <c r="AT1504">
        <v>2</v>
      </c>
      <c r="AU1504" s="72" t="s">
        <v>195</v>
      </c>
      <c r="AV1504" s="72" t="s">
        <v>194</v>
      </c>
      <c r="AY1504" s="72" t="s">
        <v>191</v>
      </c>
      <c r="AZ1504">
        <v>1961</v>
      </c>
      <c r="BA1504" s="72" t="s">
        <v>93</v>
      </c>
      <c r="BB1504" s="72" t="s">
        <v>194</v>
      </c>
      <c r="BD1504" s="72" t="s">
        <v>191</v>
      </c>
      <c r="BE1504" s="73">
        <v>0.24</v>
      </c>
      <c r="BF1504" s="72" t="s">
        <v>194</v>
      </c>
      <c r="BG1504" s="80" t="s">
        <v>196</v>
      </c>
      <c r="BI1504" s="81" t="str">
        <f t="shared" si="95"/>
        <v xml:space="preserve">Turbidity </v>
      </c>
      <c r="BN1504">
        <v>40</v>
      </c>
      <c r="BO1504">
        <v>24</v>
      </c>
      <c r="BP1504" s="72" t="s">
        <v>194</v>
      </c>
      <c r="BR1504" s="72" t="s">
        <v>194</v>
      </c>
      <c r="BT1504">
        <v>40</v>
      </c>
      <c r="BU1504">
        <v>5</v>
      </c>
      <c r="BV1504" s="72" t="s">
        <v>191</v>
      </c>
      <c r="BW1504" s="72" t="s">
        <v>197</v>
      </c>
      <c r="BX1504" t="s">
        <v>13639</v>
      </c>
    </row>
    <row r="1505" spans="1:76" x14ac:dyDescent="0.45">
      <c r="A1505" t="s">
        <v>13640</v>
      </c>
      <c r="B1505" t="s">
        <v>176</v>
      </c>
      <c r="C1505" t="s">
        <v>297</v>
      </c>
      <c r="D1505" t="s">
        <v>13641</v>
      </c>
      <c r="E1505" t="s">
        <v>13642</v>
      </c>
      <c r="F1505" t="s">
        <v>9346</v>
      </c>
      <c r="G1505">
        <v>9</v>
      </c>
      <c r="H1505" s="72" t="s">
        <v>13609</v>
      </c>
      <c r="I1505" s="72" t="s">
        <v>182</v>
      </c>
      <c r="J1505" s="72" t="s">
        <v>183</v>
      </c>
      <c r="K1505" s="72" t="s">
        <v>10598</v>
      </c>
      <c r="L1505" s="72" t="s">
        <v>4503</v>
      </c>
      <c r="M1505" s="72" t="s">
        <v>13287</v>
      </c>
      <c r="N1505" s="72"/>
      <c r="O1505" s="72"/>
      <c r="P1505" s="72" t="s">
        <v>13643</v>
      </c>
      <c r="Q1505" s="72" t="s">
        <v>13644</v>
      </c>
      <c r="R1505" s="72" t="s">
        <v>11605</v>
      </c>
      <c r="S1505" s="72" t="s">
        <v>13645</v>
      </c>
      <c r="T1505" s="72" t="s">
        <v>13629</v>
      </c>
      <c r="U1505" s="72" t="s">
        <v>226</v>
      </c>
      <c r="V1505" s="72" t="s">
        <v>176</v>
      </c>
      <c r="W1505">
        <v>638</v>
      </c>
      <c r="X1505">
        <v>0</v>
      </c>
      <c r="Y1505">
        <v>0</v>
      </c>
      <c r="Z1505">
        <v>0</v>
      </c>
      <c r="AA1505">
        <v>638</v>
      </c>
      <c r="AB1505">
        <v>0</v>
      </c>
      <c r="AC1505" s="72" t="s">
        <v>191</v>
      </c>
      <c r="AD1505" s="72" t="s">
        <v>192</v>
      </c>
      <c r="AE1505" s="72" t="s">
        <v>176</v>
      </c>
      <c r="AF1505" s="81" t="str">
        <f t="shared" si="92"/>
        <v>Afridev Handpump</v>
      </c>
      <c r="AG1505" s="72" t="s">
        <v>193</v>
      </c>
      <c r="AH1505" s="72" t="s">
        <v>191</v>
      </c>
      <c r="AI1505" s="72" t="s">
        <v>16432</v>
      </c>
      <c r="AL1505" t="str">
        <f t="shared" si="93"/>
        <v>Protected</v>
      </c>
      <c r="AM1505">
        <v>2000</v>
      </c>
      <c r="AN1505" s="72" t="s">
        <v>194</v>
      </c>
      <c r="AO1505" s="72" t="s">
        <v>549</v>
      </c>
      <c r="AP1505" s="72" t="s">
        <v>176</v>
      </c>
      <c r="AQ1505" t="str">
        <f t="shared" si="94"/>
        <v>Poor Non functioning water point</v>
      </c>
      <c r="AR1505" s="72" t="s">
        <v>194</v>
      </c>
      <c r="AU1505" s="72" t="s">
        <v>194</v>
      </c>
      <c r="AV1505" s="72" t="s">
        <v>194</v>
      </c>
      <c r="AY1505" s="72" t="s">
        <v>194</v>
      </c>
      <c r="BB1505" s="72" t="s">
        <v>194</v>
      </c>
      <c r="BD1505" s="72" t="s">
        <v>194</v>
      </c>
      <c r="BE1505"/>
      <c r="BF1505" s="72" t="s">
        <v>194</v>
      </c>
      <c r="BG1505" s="80" t="s">
        <v>196</v>
      </c>
      <c r="BI1505" s="81" t="str">
        <f t="shared" si="95"/>
        <v xml:space="preserve">Turbidity </v>
      </c>
      <c r="BN1505">
        <v>0</v>
      </c>
      <c r="BO1505">
        <v>0</v>
      </c>
      <c r="BP1505" s="72" t="s">
        <v>194</v>
      </c>
      <c r="BR1505" s="72" t="s">
        <v>194</v>
      </c>
      <c r="BT1505">
        <v>0</v>
      </c>
      <c r="BU1505">
        <v>0</v>
      </c>
      <c r="BV1505" s="72" t="s">
        <v>194</v>
      </c>
      <c r="BW1505" s="72" t="s">
        <v>227</v>
      </c>
      <c r="BX1505" t="s">
        <v>13646</v>
      </c>
    </row>
    <row r="1506" spans="1:76" x14ac:dyDescent="0.45">
      <c r="A1506" t="s">
        <v>13647</v>
      </c>
      <c r="B1506" t="s">
        <v>176</v>
      </c>
      <c r="C1506" t="s">
        <v>339</v>
      </c>
      <c r="D1506" t="s">
        <v>13648</v>
      </c>
      <c r="E1506" t="s">
        <v>13649</v>
      </c>
      <c r="F1506" t="s">
        <v>3204</v>
      </c>
      <c r="G1506">
        <v>9</v>
      </c>
      <c r="H1506" s="72" t="s">
        <v>13609</v>
      </c>
      <c r="I1506" s="72" t="s">
        <v>182</v>
      </c>
      <c r="J1506" s="72" t="s">
        <v>183</v>
      </c>
      <c r="K1506" s="72" t="s">
        <v>10598</v>
      </c>
      <c r="L1506" s="72" t="s">
        <v>12407</v>
      </c>
      <c r="M1506" s="72" t="s">
        <v>13650</v>
      </c>
      <c r="N1506" s="72"/>
      <c r="O1506" s="72"/>
      <c r="P1506" s="72" t="s">
        <v>13651</v>
      </c>
      <c r="Q1506" s="72" t="s">
        <v>13652</v>
      </c>
      <c r="R1506" s="72" t="s">
        <v>10630</v>
      </c>
      <c r="S1506" s="72" t="s">
        <v>13653</v>
      </c>
      <c r="T1506" s="72" t="s">
        <v>11530</v>
      </c>
      <c r="U1506" s="72" t="s">
        <v>226</v>
      </c>
      <c r="V1506" s="72" t="s">
        <v>176</v>
      </c>
      <c r="W1506">
        <v>75</v>
      </c>
      <c r="X1506">
        <v>75</v>
      </c>
      <c r="Y1506">
        <v>0</v>
      </c>
      <c r="Z1506">
        <v>375</v>
      </c>
      <c r="AA1506">
        <v>375</v>
      </c>
      <c r="AB1506">
        <v>0</v>
      </c>
      <c r="AC1506" s="72" t="s">
        <v>191</v>
      </c>
      <c r="AD1506" s="72" t="s">
        <v>192</v>
      </c>
      <c r="AE1506" s="72" t="s">
        <v>176</v>
      </c>
      <c r="AF1506" s="81" t="str">
        <f t="shared" si="92"/>
        <v>Afridev Handpump</v>
      </c>
      <c r="AG1506" s="72" t="s">
        <v>193</v>
      </c>
      <c r="AH1506" s="72" t="s">
        <v>191</v>
      </c>
      <c r="AI1506" s="72" t="s">
        <v>16432</v>
      </c>
      <c r="AL1506" t="str">
        <f t="shared" si="93"/>
        <v>Protected</v>
      </c>
      <c r="AM1506">
        <v>2018</v>
      </c>
      <c r="AN1506" s="72" t="s">
        <v>191</v>
      </c>
      <c r="AQ1506" t="str">
        <f t="shared" si="94"/>
        <v xml:space="preserve">Normal </v>
      </c>
      <c r="AR1506" s="72" t="s">
        <v>191</v>
      </c>
      <c r="AS1506">
        <v>2</v>
      </c>
      <c r="AT1506">
        <v>2</v>
      </c>
      <c r="AU1506" s="72" t="s">
        <v>195</v>
      </c>
      <c r="AV1506" s="72" t="s">
        <v>194</v>
      </c>
      <c r="AY1506" s="72" t="s">
        <v>191</v>
      </c>
      <c r="AZ1506">
        <v>2006</v>
      </c>
      <c r="BA1506" s="72" t="s">
        <v>93</v>
      </c>
      <c r="BB1506" s="72" t="s">
        <v>194</v>
      </c>
      <c r="BD1506" s="72" t="s">
        <v>191</v>
      </c>
      <c r="BE1506" s="73">
        <v>0.47</v>
      </c>
      <c r="BF1506" s="72" t="s">
        <v>191</v>
      </c>
      <c r="BG1506" s="72" t="s">
        <v>196</v>
      </c>
      <c r="BH1506" s="72" t="s">
        <v>176</v>
      </c>
      <c r="BI1506" s="81" t="str">
        <f t="shared" si="95"/>
        <v xml:space="preserve">Turbidity </v>
      </c>
      <c r="BJ1506" s="72" t="s">
        <v>191</v>
      </c>
      <c r="BN1506">
        <v>53</v>
      </c>
      <c r="BO1506">
        <v>24</v>
      </c>
      <c r="BP1506" s="72" t="s">
        <v>194</v>
      </c>
      <c r="BR1506" s="72" t="s">
        <v>194</v>
      </c>
      <c r="BT1506">
        <v>40</v>
      </c>
      <c r="BU1506">
        <v>4</v>
      </c>
      <c r="BV1506" s="72" t="s">
        <v>191</v>
      </c>
      <c r="BW1506" s="72" t="s">
        <v>197</v>
      </c>
      <c r="BX1506" t="s">
        <v>13654</v>
      </c>
    </row>
    <row r="1507" spans="1:76" x14ac:dyDescent="0.45">
      <c r="A1507" t="s">
        <v>13655</v>
      </c>
      <c r="B1507" t="s">
        <v>176</v>
      </c>
      <c r="C1507" t="s">
        <v>297</v>
      </c>
      <c r="D1507" t="s">
        <v>13656</v>
      </c>
      <c r="E1507" t="s">
        <v>13657</v>
      </c>
      <c r="F1507" t="s">
        <v>946</v>
      </c>
      <c r="G1507">
        <v>9</v>
      </c>
      <c r="H1507" s="72" t="s">
        <v>13609</v>
      </c>
      <c r="I1507" s="72" t="s">
        <v>182</v>
      </c>
      <c r="J1507" s="72" t="s">
        <v>183</v>
      </c>
      <c r="K1507" s="72" t="s">
        <v>10598</v>
      </c>
      <c r="L1507" s="72" t="s">
        <v>4503</v>
      </c>
      <c r="M1507" s="72" t="s">
        <v>13287</v>
      </c>
      <c r="N1507" s="72"/>
      <c r="O1507" s="72"/>
      <c r="P1507" s="72" t="s">
        <v>13658</v>
      </c>
      <c r="Q1507" s="72" t="s">
        <v>13659</v>
      </c>
      <c r="R1507" s="72" t="s">
        <v>12816</v>
      </c>
      <c r="S1507" s="72" t="s">
        <v>13660</v>
      </c>
      <c r="T1507" s="72" t="s">
        <v>13661</v>
      </c>
      <c r="U1507" s="72" t="s">
        <v>733</v>
      </c>
      <c r="V1507" s="72" t="s">
        <v>176</v>
      </c>
      <c r="W1507">
        <v>638</v>
      </c>
      <c r="X1507">
        <v>638</v>
      </c>
      <c r="Y1507">
        <v>0</v>
      </c>
      <c r="Z1507">
        <v>638</v>
      </c>
      <c r="AA1507">
        <v>638</v>
      </c>
      <c r="AB1507">
        <v>0</v>
      </c>
      <c r="AC1507" s="72" t="s">
        <v>191</v>
      </c>
      <c r="AD1507" s="72" t="s">
        <v>192</v>
      </c>
      <c r="AE1507" s="72" t="s">
        <v>176</v>
      </c>
      <c r="AF1507" s="81" t="str">
        <f t="shared" si="92"/>
        <v>Afridev Handpump</v>
      </c>
      <c r="AG1507" s="72" t="s">
        <v>193</v>
      </c>
      <c r="AH1507" s="72" t="s">
        <v>191</v>
      </c>
      <c r="AI1507" s="72" t="s">
        <v>16432</v>
      </c>
      <c r="AL1507" t="str">
        <f t="shared" si="93"/>
        <v>Protected</v>
      </c>
      <c r="AM1507">
        <v>2018</v>
      </c>
      <c r="AN1507" s="72" t="s">
        <v>191</v>
      </c>
      <c r="AQ1507" t="str">
        <f t="shared" si="94"/>
        <v xml:space="preserve">Normal </v>
      </c>
      <c r="AR1507" s="72" t="s">
        <v>191</v>
      </c>
      <c r="AS1507">
        <v>1</v>
      </c>
      <c r="AT1507">
        <v>1</v>
      </c>
      <c r="AU1507" s="72" t="s">
        <v>195</v>
      </c>
      <c r="AV1507" s="72" t="s">
        <v>194</v>
      </c>
      <c r="AY1507" s="72" t="s">
        <v>191</v>
      </c>
      <c r="AZ1507">
        <v>1162</v>
      </c>
      <c r="BA1507" s="72" t="s">
        <v>93</v>
      </c>
      <c r="BB1507" s="72" t="s">
        <v>194</v>
      </c>
      <c r="BD1507" s="72" t="s">
        <v>191</v>
      </c>
      <c r="BE1507" s="73">
        <v>0.3</v>
      </c>
      <c r="BF1507" s="72" t="s">
        <v>194</v>
      </c>
      <c r="BG1507" s="80" t="s">
        <v>196</v>
      </c>
      <c r="BI1507" s="81" t="str">
        <f t="shared" si="95"/>
        <v xml:space="preserve">Turbidity </v>
      </c>
      <c r="BN1507">
        <v>50</v>
      </c>
      <c r="BO1507">
        <v>24</v>
      </c>
      <c r="BP1507" s="72" t="s">
        <v>194</v>
      </c>
      <c r="BR1507" s="72" t="s">
        <v>194</v>
      </c>
      <c r="BT1507">
        <v>25</v>
      </c>
      <c r="BU1507">
        <v>2</v>
      </c>
      <c r="BV1507" s="72" t="s">
        <v>191</v>
      </c>
      <c r="BW1507" s="72" t="s">
        <v>197</v>
      </c>
      <c r="BX1507" t="s">
        <v>13662</v>
      </c>
    </row>
    <row r="1508" spans="1:76" x14ac:dyDescent="0.45">
      <c r="A1508" t="s">
        <v>13663</v>
      </c>
      <c r="B1508" t="s">
        <v>176</v>
      </c>
      <c r="C1508" t="s">
        <v>284</v>
      </c>
      <c r="D1508" t="s">
        <v>13664</v>
      </c>
      <c r="E1508" t="s">
        <v>13665</v>
      </c>
      <c r="F1508" t="s">
        <v>2881</v>
      </c>
      <c r="G1508">
        <v>9</v>
      </c>
      <c r="H1508" s="72" t="s">
        <v>13609</v>
      </c>
      <c r="I1508" s="72" t="s">
        <v>182</v>
      </c>
      <c r="J1508" s="72" t="s">
        <v>183</v>
      </c>
      <c r="K1508" s="72" t="s">
        <v>10598</v>
      </c>
      <c r="L1508" s="72" t="s">
        <v>12407</v>
      </c>
      <c r="M1508" s="72" t="s">
        <v>13666</v>
      </c>
      <c r="N1508" s="72"/>
      <c r="O1508" s="72"/>
      <c r="P1508" s="72" t="s">
        <v>13667</v>
      </c>
      <c r="Q1508" s="72" t="s">
        <v>13668</v>
      </c>
      <c r="R1508" s="72" t="s">
        <v>6384</v>
      </c>
      <c r="S1508" s="72" t="s">
        <v>13669</v>
      </c>
      <c r="T1508" s="72" t="s">
        <v>13670</v>
      </c>
      <c r="U1508" s="72" t="s">
        <v>251</v>
      </c>
      <c r="V1508" s="72" t="s">
        <v>176</v>
      </c>
      <c r="W1508">
        <v>60</v>
      </c>
      <c r="X1508">
        <v>60</v>
      </c>
      <c r="Y1508">
        <v>0</v>
      </c>
      <c r="Z1508">
        <v>300</v>
      </c>
      <c r="AA1508">
        <v>300</v>
      </c>
      <c r="AB1508">
        <v>0</v>
      </c>
      <c r="AC1508" s="72" t="s">
        <v>191</v>
      </c>
      <c r="AD1508" s="72" t="s">
        <v>192</v>
      </c>
      <c r="AE1508" s="72" t="s">
        <v>176</v>
      </c>
      <c r="AF1508" s="81" t="str">
        <f t="shared" si="92"/>
        <v>Afridev Handpump</v>
      </c>
      <c r="AG1508" s="72" t="s">
        <v>193</v>
      </c>
      <c r="AH1508" s="72" t="s">
        <v>191</v>
      </c>
      <c r="AI1508" s="72" t="s">
        <v>16432</v>
      </c>
      <c r="AL1508" t="str">
        <f t="shared" si="93"/>
        <v>Protected</v>
      </c>
      <c r="AM1508">
        <v>2002</v>
      </c>
      <c r="AN1508" s="72" t="s">
        <v>191</v>
      </c>
      <c r="AQ1508" t="str">
        <f t="shared" si="94"/>
        <v xml:space="preserve">Poor </v>
      </c>
      <c r="AR1508" s="72" t="s">
        <v>194</v>
      </c>
      <c r="AU1508" s="72" t="s">
        <v>195</v>
      </c>
      <c r="AV1508" s="72" t="s">
        <v>194</v>
      </c>
      <c r="AY1508" s="72" t="s">
        <v>191</v>
      </c>
      <c r="AZ1508">
        <v>1961</v>
      </c>
      <c r="BA1508" s="72" t="s">
        <v>93</v>
      </c>
      <c r="BB1508" s="72" t="s">
        <v>194</v>
      </c>
      <c r="BD1508" s="72" t="s">
        <v>191</v>
      </c>
      <c r="BE1508" s="73">
        <v>0.05</v>
      </c>
      <c r="BF1508" s="72" t="s">
        <v>194</v>
      </c>
      <c r="BG1508" s="80" t="s">
        <v>196</v>
      </c>
      <c r="BI1508" s="81" t="str">
        <f t="shared" si="95"/>
        <v xml:space="preserve">Turbidity </v>
      </c>
      <c r="BN1508">
        <v>60</v>
      </c>
      <c r="BO1508">
        <v>24</v>
      </c>
      <c r="BP1508" s="72" t="s">
        <v>194</v>
      </c>
      <c r="BR1508" s="72" t="s">
        <v>194</v>
      </c>
      <c r="BT1508">
        <v>40</v>
      </c>
      <c r="BU1508">
        <v>5</v>
      </c>
      <c r="BV1508" s="72" t="s">
        <v>191</v>
      </c>
      <c r="BW1508" s="72" t="s">
        <v>227</v>
      </c>
      <c r="BX1508" t="s">
        <v>13671</v>
      </c>
    </row>
    <row r="1509" spans="1:76" x14ac:dyDescent="0.45">
      <c r="A1509" t="s">
        <v>13672</v>
      </c>
      <c r="B1509" t="s">
        <v>176</v>
      </c>
      <c r="C1509" t="s">
        <v>254</v>
      </c>
      <c r="D1509" t="s">
        <v>13673</v>
      </c>
      <c r="E1509" t="s">
        <v>13674</v>
      </c>
      <c r="F1509" t="s">
        <v>13675</v>
      </c>
      <c r="G1509">
        <v>9</v>
      </c>
      <c r="H1509" s="72" t="s">
        <v>13609</v>
      </c>
      <c r="I1509" s="72" t="s">
        <v>182</v>
      </c>
      <c r="J1509" s="72" t="s">
        <v>183</v>
      </c>
      <c r="K1509" s="72" t="s">
        <v>10598</v>
      </c>
      <c r="L1509" s="72" t="s">
        <v>4503</v>
      </c>
      <c r="M1509" s="72" t="s">
        <v>13676</v>
      </c>
      <c r="N1509" s="72"/>
      <c r="O1509" s="72"/>
      <c r="P1509" s="72" t="s">
        <v>13677</v>
      </c>
      <c r="Q1509" s="72" t="s">
        <v>13678</v>
      </c>
      <c r="R1509" s="72" t="s">
        <v>3240</v>
      </c>
      <c r="S1509" s="72" t="s">
        <v>13679</v>
      </c>
      <c r="T1509" s="72" t="s">
        <v>13680</v>
      </c>
      <c r="U1509" s="72" t="s">
        <v>226</v>
      </c>
      <c r="V1509" s="72" t="s">
        <v>176</v>
      </c>
      <c r="W1509">
        <v>156</v>
      </c>
      <c r="X1509">
        <v>125</v>
      </c>
      <c r="Y1509">
        <v>31</v>
      </c>
      <c r="Z1509">
        <v>625</v>
      </c>
      <c r="AA1509">
        <v>625</v>
      </c>
      <c r="AB1509">
        <v>155</v>
      </c>
      <c r="AC1509" s="72" t="s">
        <v>191</v>
      </c>
      <c r="AD1509" s="72" t="s">
        <v>192</v>
      </c>
      <c r="AE1509" s="72" t="s">
        <v>176</v>
      </c>
      <c r="AF1509" s="81" t="str">
        <f t="shared" si="92"/>
        <v>Afridev Handpump</v>
      </c>
      <c r="AG1509" s="72" t="s">
        <v>193</v>
      </c>
      <c r="AH1509" s="72" t="s">
        <v>191</v>
      </c>
      <c r="AI1509" s="72" t="s">
        <v>16432</v>
      </c>
      <c r="AL1509" t="str">
        <f t="shared" si="93"/>
        <v>Protected</v>
      </c>
      <c r="AM1509">
        <v>2019</v>
      </c>
      <c r="AN1509" s="72" t="s">
        <v>191</v>
      </c>
      <c r="AQ1509" t="str">
        <f t="shared" si="94"/>
        <v xml:space="preserve">Normal </v>
      </c>
      <c r="AR1509" s="72" t="s">
        <v>194</v>
      </c>
      <c r="AU1509" s="72" t="s">
        <v>195</v>
      </c>
      <c r="AV1509" s="72" t="s">
        <v>194</v>
      </c>
      <c r="AY1509" s="72" t="s">
        <v>191</v>
      </c>
      <c r="AZ1509">
        <v>1260</v>
      </c>
      <c r="BA1509" s="72" t="s">
        <v>93</v>
      </c>
      <c r="BB1509" s="72" t="s">
        <v>194</v>
      </c>
      <c r="BD1509" s="72" t="s">
        <v>191</v>
      </c>
      <c r="BE1509" s="73">
        <v>0.91</v>
      </c>
      <c r="BF1509" s="72" t="s">
        <v>191</v>
      </c>
      <c r="BG1509" s="72" t="s">
        <v>196</v>
      </c>
      <c r="BH1509" s="72" t="s">
        <v>176</v>
      </c>
      <c r="BI1509" s="81" t="str">
        <f t="shared" si="95"/>
        <v xml:space="preserve">Turbidity </v>
      </c>
      <c r="BJ1509" s="72" t="s">
        <v>191</v>
      </c>
      <c r="BN1509">
        <v>167</v>
      </c>
      <c r="BO1509">
        <v>24</v>
      </c>
      <c r="BP1509" s="72" t="s">
        <v>194</v>
      </c>
      <c r="BR1509" s="72" t="s">
        <v>194</v>
      </c>
      <c r="BT1509">
        <v>20</v>
      </c>
      <c r="BU1509">
        <v>6</v>
      </c>
      <c r="BV1509" s="72" t="s">
        <v>191</v>
      </c>
      <c r="BW1509" s="72" t="s">
        <v>197</v>
      </c>
      <c r="BX1509" t="s">
        <v>13681</v>
      </c>
    </row>
    <row r="1510" spans="1:76" x14ac:dyDescent="0.45">
      <c r="A1510" t="s">
        <v>13682</v>
      </c>
      <c r="B1510" t="s">
        <v>176</v>
      </c>
      <c r="C1510" t="s">
        <v>216</v>
      </c>
      <c r="D1510" t="s">
        <v>13683</v>
      </c>
      <c r="E1510" t="s">
        <v>13684</v>
      </c>
      <c r="F1510" t="s">
        <v>12318</v>
      </c>
      <c r="G1510">
        <v>9</v>
      </c>
      <c r="H1510" s="72" t="s">
        <v>13609</v>
      </c>
      <c r="I1510" s="72" t="s">
        <v>182</v>
      </c>
      <c r="J1510" s="72" t="s">
        <v>183</v>
      </c>
      <c r="K1510" s="72" t="s">
        <v>825</v>
      </c>
      <c r="L1510" s="72" t="s">
        <v>13685</v>
      </c>
      <c r="M1510" s="72" t="s">
        <v>7701</v>
      </c>
      <c r="N1510" s="72"/>
      <c r="O1510" s="72"/>
      <c r="P1510" s="72" t="s">
        <v>13686</v>
      </c>
      <c r="Q1510" s="72" t="s">
        <v>13687</v>
      </c>
      <c r="R1510" s="72" t="s">
        <v>346</v>
      </c>
      <c r="S1510" s="72" t="s">
        <v>13688</v>
      </c>
      <c r="T1510" s="72" t="s">
        <v>7701</v>
      </c>
      <c r="U1510" s="72" t="s">
        <v>251</v>
      </c>
      <c r="V1510" s="72" t="s">
        <v>176</v>
      </c>
      <c r="W1510">
        <v>140</v>
      </c>
      <c r="X1510">
        <v>140</v>
      </c>
      <c r="Y1510">
        <v>0</v>
      </c>
      <c r="Z1510">
        <v>700</v>
      </c>
      <c r="AA1510">
        <v>700</v>
      </c>
      <c r="AB1510">
        <v>0</v>
      </c>
      <c r="AC1510" s="72" t="s">
        <v>191</v>
      </c>
      <c r="AD1510" s="72" t="s">
        <v>192</v>
      </c>
      <c r="AE1510" s="72" t="s">
        <v>176</v>
      </c>
      <c r="AF1510" s="81" t="str">
        <f t="shared" si="92"/>
        <v>Afridev Handpump</v>
      </c>
      <c r="AG1510" s="72" t="s">
        <v>193</v>
      </c>
      <c r="AH1510" s="72" t="s">
        <v>191</v>
      </c>
      <c r="AI1510" s="72" t="s">
        <v>16432</v>
      </c>
      <c r="AL1510" t="str">
        <f t="shared" si="93"/>
        <v>Protected</v>
      </c>
      <c r="AM1510">
        <v>1995</v>
      </c>
      <c r="AN1510" s="72" t="s">
        <v>194</v>
      </c>
      <c r="AO1510" s="72" t="s">
        <v>549</v>
      </c>
      <c r="AP1510" s="72" t="s">
        <v>176</v>
      </c>
      <c r="AQ1510" t="str">
        <f t="shared" si="94"/>
        <v>Does not function Non functioning water point</v>
      </c>
      <c r="AR1510" s="72" t="s">
        <v>191</v>
      </c>
      <c r="AS1510">
        <v>1</v>
      </c>
      <c r="AT1510">
        <v>364</v>
      </c>
      <c r="AU1510" s="72" t="s">
        <v>194</v>
      </c>
      <c r="AV1510" s="72" t="s">
        <v>194</v>
      </c>
      <c r="AY1510" s="72" t="s">
        <v>194</v>
      </c>
      <c r="BB1510" s="72" t="s">
        <v>194</v>
      </c>
      <c r="BD1510" s="72" t="s">
        <v>194</v>
      </c>
      <c r="BE1510"/>
      <c r="BF1510" s="72" t="s">
        <v>194</v>
      </c>
      <c r="BG1510" s="80" t="s">
        <v>196</v>
      </c>
      <c r="BI1510" s="81" t="str">
        <f t="shared" si="95"/>
        <v xml:space="preserve">Turbidity </v>
      </c>
      <c r="BN1510">
        <v>0</v>
      </c>
      <c r="BO1510">
        <v>0</v>
      </c>
      <c r="BP1510" s="72" t="s">
        <v>194</v>
      </c>
      <c r="BR1510" s="72" t="s">
        <v>194</v>
      </c>
      <c r="BT1510">
        <v>0</v>
      </c>
      <c r="BU1510">
        <v>0</v>
      </c>
      <c r="BV1510" s="72" t="s">
        <v>194</v>
      </c>
      <c r="BW1510" s="72" t="s">
        <v>550</v>
      </c>
      <c r="BX1510" t="s">
        <v>13689</v>
      </c>
    </row>
    <row r="1511" spans="1:76" x14ac:dyDescent="0.45">
      <c r="A1511" t="s">
        <v>13690</v>
      </c>
      <c r="B1511" t="s">
        <v>176</v>
      </c>
      <c r="C1511" t="s">
        <v>339</v>
      </c>
      <c r="D1511" t="s">
        <v>13691</v>
      </c>
      <c r="E1511" t="s">
        <v>13692</v>
      </c>
      <c r="F1511" t="s">
        <v>6365</v>
      </c>
      <c r="G1511">
        <v>9</v>
      </c>
      <c r="H1511" s="72" t="s">
        <v>13609</v>
      </c>
      <c r="I1511" s="72" t="s">
        <v>182</v>
      </c>
      <c r="J1511" s="72" t="s">
        <v>183</v>
      </c>
      <c r="K1511" s="72" t="s">
        <v>10598</v>
      </c>
      <c r="L1511" s="72" t="s">
        <v>12407</v>
      </c>
      <c r="M1511" s="72" t="s">
        <v>13693</v>
      </c>
      <c r="N1511" s="72"/>
      <c r="O1511" s="72"/>
      <c r="P1511" s="72" t="s">
        <v>13694</v>
      </c>
      <c r="Q1511" s="72" t="s">
        <v>13695</v>
      </c>
      <c r="R1511" s="72" t="s">
        <v>10889</v>
      </c>
      <c r="S1511" s="72" t="s">
        <v>13696</v>
      </c>
      <c r="T1511" s="72" t="s">
        <v>13697</v>
      </c>
      <c r="U1511" s="72" t="s">
        <v>251</v>
      </c>
      <c r="V1511" s="72" t="s">
        <v>176</v>
      </c>
      <c r="W1511">
        <v>28</v>
      </c>
      <c r="X1511">
        <v>28</v>
      </c>
      <c r="Y1511">
        <v>0</v>
      </c>
      <c r="Z1511">
        <v>140</v>
      </c>
      <c r="AA1511">
        <v>140</v>
      </c>
      <c r="AB1511">
        <v>0</v>
      </c>
      <c r="AC1511" s="72" t="s">
        <v>191</v>
      </c>
      <c r="AD1511" s="72" t="s">
        <v>192</v>
      </c>
      <c r="AE1511" s="72" t="s">
        <v>176</v>
      </c>
      <c r="AF1511" s="81" t="str">
        <f t="shared" si="92"/>
        <v>Afridev Handpump</v>
      </c>
      <c r="AG1511" s="72" t="s">
        <v>193</v>
      </c>
      <c r="AH1511" s="72" t="s">
        <v>191</v>
      </c>
      <c r="AI1511" s="72" t="s">
        <v>16432</v>
      </c>
      <c r="AL1511" t="str">
        <f t="shared" si="93"/>
        <v>Protected</v>
      </c>
      <c r="AM1511">
        <v>1943</v>
      </c>
      <c r="AN1511" s="72" t="s">
        <v>191</v>
      </c>
      <c r="AQ1511" t="str">
        <f t="shared" si="94"/>
        <v xml:space="preserve">Normal </v>
      </c>
      <c r="AR1511" s="72" t="s">
        <v>191</v>
      </c>
      <c r="AS1511">
        <v>5</v>
      </c>
      <c r="AT1511">
        <v>7</v>
      </c>
      <c r="AU1511" s="72" t="s">
        <v>195</v>
      </c>
      <c r="AV1511" s="72" t="s">
        <v>194</v>
      </c>
      <c r="AY1511" s="72" t="s">
        <v>191</v>
      </c>
      <c r="AZ1511">
        <v>2007</v>
      </c>
      <c r="BA1511" s="72" t="s">
        <v>93</v>
      </c>
      <c r="BB1511" s="72" t="s">
        <v>194</v>
      </c>
      <c r="BD1511" s="72" t="s">
        <v>191</v>
      </c>
      <c r="BE1511" s="73">
        <v>0.14000000000000001</v>
      </c>
      <c r="BF1511" s="72" t="s">
        <v>191</v>
      </c>
      <c r="BG1511" s="72" t="s">
        <v>196</v>
      </c>
      <c r="BH1511" s="72" t="s">
        <v>176</v>
      </c>
      <c r="BI1511" s="81" t="str">
        <f t="shared" si="95"/>
        <v xml:space="preserve">Turbidity </v>
      </c>
      <c r="BJ1511" s="72" t="s">
        <v>191</v>
      </c>
      <c r="BN1511">
        <v>42</v>
      </c>
      <c r="BO1511">
        <v>24</v>
      </c>
      <c r="BP1511" s="72" t="s">
        <v>194</v>
      </c>
      <c r="BR1511" s="72" t="s">
        <v>194</v>
      </c>
      <c r="BT1511">
        <v>40</v>
      </c>
      <c r="BU1511">
        <v>7</v>
      </c>
      <c r="BV1511" s="72" t="s">
        <v>191</v>
      </c>
      <c r="BW1511" s="72" t="s">
        <v>197</v>
      </c>
      <c r="BX1511" t="s">
        <v>13698</v>
      </c>
    </row>
    <row r="1512" spans="1:76" x14ac:dyDescent="0.45">
      <c r="A1512" t="s">
        <v>13699</v>
      </c>
      <c r="B1512" t="s">
        <v>176</v>
      </c>
      <c r="C1512" t="s">
        <v>254</v>
      </c>
      <c r="D1512" t="s">
        <v>13700</v>
      </c>
      <c r="E1512" t="s">
        <v>13701</v>
      </c>
      <c r="F1512" t="s">
        <v>9961</v>
      </c>
      <c r="G1512">
        <v>9</v>
      </c>
      <c r="H1512" s="72" t="s">
        <v>13609</v>
      </c>
      <c r="I1512" s="72" t="s">
        <v>182</v>
      </c>
      <c r="J1512" s="72" t="s">
        <v>183</v>
      </c>
      <c r="K1512" s="72" t="s">
        <v>10598</v>
      </c>
      <c r="L1512" s="72" t="s">
        <v>4503</v>
      </c>
      <c r="M1512" s="72" t="s">
        <v>13676</v>
      </c>
      <c r="N1512" s="72"/>
      <c r="O1512" s="72"/>
      <c r="P1512" s="72" t="s">
        <v>13702</v>
      </c>
      <c r="Q1512" s="72" t="s">
        <v>13703</v>
      </c>
      <c r="R1512" s="72" t="s">
        <v>11237</v>
      </c>
      <c r="S1512" s="72" t="s">
        <v>13704</v>
      </c>
      <c r="T1512" s="72" t="s">
        <v>13680</v>
      </c>
      <c r="U1512" s="72" t="s">
        <v>922</v>
      </c>
      <c r="V1512" s="72" t="s">
        <v>176</v>
      </c>
      <c r="W1512">
        <v>156</v>
      </c>
      <c r="X1512">
        <v>125</v>
      </c>
      <c r="Y1512">
        <v>31</v>
      </c>
      <c r="Z1512">
        <v>155</v>
      </c>
      <c r="AA1512">
        <v>625</v>
      </c>
      <c r="AB1512">
        <v>155</v>
      </c>
      <c r="AC1512" s="72" t="s">
        <v>194</v>
      </c>
      <c r="AF1512" s="81" t="str">
        <f t="shared" si="92"/>
        <v/>
      </c>
      <c r="AJ1512" s="72" t="s">
        <v>867</v>
      </c>
      <c r="AK1512" s="72" t="s">
        <v>176</v>
      </c>
      <c r="AL1512" t="str">
        <f t="shared" si="93"/>
        <v>Unprotected well</v>
      </c>
      <c r="AQ1512" t="str">
        <f t="shared" si="94"/>
        <v xml:space="preserve"> </v>
      </c>
      <c r="BE1512"/>
      <c r="BI1512" s="81" t="str">
        <f t="shared" si="95"/>
        <v xml:space="preserve"> </v>
      </c>
      <c r="BX1512" t="s">
        <v>13705</v>
      </c>
    </row>
    <row r="1513" spans="1:76" x14ac:dyDescent="0.45">
      <c r="A1513" t="s">
        <v>13706</v>
      </c>
      <c r="B1513" t="s">
        <v>176</v>
      </c>
      <c r="C1513" t="s">
        <v>216</v>
      </c>
      <c r="D1513" t="s">
        <v>13707</v>
      </c>
      <c r="E1513" t="s">
        <v>13708</v>
      </c>
      <c r="F1513" t="s">
        <v>6943</v>
      </c>
      <c r="G1513">
        <v>9</v>
      </c>
      <c r="H1513" s="72" t="s">
        <v>13609</v>
      </c>
      <c r="I1513" s="72" t="s">
        <v>182</v>
      </c>
      <c r="J1513" s="72" t="s">
        <v>183</v>
      </c>
      <c r="K1513" s="72" t="s">
        <v>825</v>
      </c>
      <c r="L1513" s="72" t="s">
        <v>13685</v>
      </c>
      <c r="M1513" s="72" t="s">
        <v>13709</v>
      </c>
      <c r="N1513" s="72"/>
      <c r="O1513" s="72"/>
      <c r="P1513" s="72" t="s">
        <v>13710</v>
      </c>
      <c r="Q1513" s="72" t="s">
        <v>13711</v>
      </c>
      <c r="R1513" s="72" t="s">
        <v>2326</v>
      </c>
      <c r="S1513" s="72" t="s">
        <v>13712</v>
      </c>
      <c r="T1513" s="72" t="s">
        <v>13713</v>
      </c>
      <c r="U1513" s="72" t="s">
        <v>251</v>
      </c>
      <c r="V1513" s="72" t="s">
        <v>176</v>
      </c>
      <c r="W1513">
        <v>462</v>
      </c>
      <c r="X1513">
        <v>462</v>
      </c>
      <c r="Y1513">
        <v>0</v>
      </c>
      <c r="Z1513">
        <v>2400</v>
      </c>
      <c r="AA1513">
        <v>2400</v>
      </c>
      <c r="AB1513">
        <v>0</v>
      </c>
      <c r="AC1513" s="72" t="s">
        <v>191</v>
      </c>
      <c r="AD1513" s="72" t="s">
        <v>192</v>
      </c>
      <c r="AE1513" s="72" t="s">
        <v>176</v>
      </c>
      <c r="AF1513" s="81" t="str">
        <f t="shared" si="92"/>
        <v>Afridev Handpump</v>
      </c>
      <c r="AG1513" s="72" t="s">
        <v>193</v>
      </c>
      <c r="AH1513" s="72" t="s">
        <v>191</v>
      </c>
      <c r="AI1513" s="72" t="s">
        <v>16432</v>
      </c>
      <c r="AL1513" t="str">
        <f t="shared" si="93"/>
        <v>Protected</v>
      </c>
      <c r="AM1513">
        <v>2002</v>
      </c>
      <c r="AN1513" s="72" t="s">
        <v>191</v>
      </c>
      <c r="AQ1513" t="str">
        <f t="shared" si="94"/>
        <v xml:space="preserve">Normal </v>
      </c>
      <c r="AR1513" s="72" t="s">
        <v>191</v>
      </c>
      <c r="AS1513">
        <v>3</v>
      </c>
      <c r="AT1513">
        <v>2</v>
      </c>
      <c r="AU1513" s="72" t="s">
        <v>195</v>
      </c>
      <c r="AV1513" s="72" t="s">
        <v>194</v>
      </c>
      <c r="AY1513" s="72" t="s">
        <v>191</v>
      </c>
      <c r="AZ1513">
        <v>2116</v>
      </c>
      <c r="BA1513" s="72" t="s">
        <v>93</v>
      </c>
      <c r="BB1513" s="72" t="s">
        <v>194</v>
      </c>
      <c r="BD1513" s="72" t="s">
        <v>191</v>
      </c>
      <c r="BE1513" s="73">
        <v>0.28999999999999998</v>
      </c>
      <c r="BF1513" s="72" t="s">
        <v>191</v>
      </c>
      <c r="BG1513" s="72" t="s">
        <v>196</v>
      </c>
      <c r="BH1513" s="72" t="s">
        <v>176</v>
      </c>
      <c r="BI1513" s="81" t="str">
        <f t="shared" si="95"/>
        <v xml:space="preserve">Turbidity </v>
      </c>
      <c r="BJ1513" s="72" t="s">
        <v>191</v>
      </c>
      <c r="BN1513">
        <v>51</v>
      </c>
      <c r="BO1513">
        <v>24</v>
      </c>
      <c r="BP1513" s="72" t="s">
        <v>194</v>
      </c>
      <c r="BR1513" s="72" t="s">
        <v>194</v>
      </c>
      <c r="BT1513">
        <v>20</v>
      </c>
      <c r="BU1513">
        <v>6</v>
      </c>
      <c r="BV1513" s="72" t="s">
        <v>191</v>
      </c>
      <c r="BW1513" s="72" t="s">
        <v>197</v>
      </c>
      <c r="BX1513" t="s">
        <v>13714</v>
      </c>
    </row>
    <row r="1514" spans="1:76" x14ac:dyDescent="0.45">
      <c r="A1514" t="s">
        <v>13715</v>
      </c>
      <c r="B1514" t="s">
        <v>176</v>
      </c>
      <c r="C1514" t="s">
        <v>284</v>
      </c>
      <c r="D1514" t="s">
        <v>13716</v>
      </c>
      <c r="E1514" t="s">
        <v>13717</v>
      </c>
      <c r="F1514" t="s">
        <v>7515</v>
      </c>
      <c r="G1514">
        <v>9</v>
      </c>
      <c r="H1514" s="72" t="s">
        <v>13609</v>
      </c>
      <c r="I1514" s="72" t="s">
        <v>182</v>
      </c>
      <c r="J1514" s="72" t="s">
        <v>183</v>
      </c>
      <c r="K1514" s="72" t="s">
        <v>10598</v>
      </c>
      <c r="L1514" s="72" t="s">
        <v>12407</v>
      </c>
      <c r="M1514" s="72" t="s">
        <v>13666</v>
      </c>
      <c r="N1514" s="72"/>
      <c r="O1514" s="72"/>
      <c r="P1514" s="72" t="s">
        <v>13718</v>
      </c>
      <c r="Q1514" s="72" t="s">
        <v>13719</v>
      </c>
      <c r="R1514" s="72" t="s">
        <v>13720</v>
      </c>
      <c r="S1514" s="72" t="s">
        <v>13721</v>
      </c>
      <c r="T1514" s="72" t="s">
        <v>13666</v>
      </c>
      <c r="U1514" s="72" t="s">
        <v>251</v>
      </c>
      <c r="V1514" s="72" t="s">
        <v>176</v>
      </c>
      <c r="W1514">
        <v>60</v>
      </c>
      <c r="X1514">
        <v>60</v>
      </c>
      <c r="Y1514">
        <v>0</v>
      </c>
      <c r="Z1514">
        <v>300</v>
      </c>
      <c r="AA1514">
        <v>300</v>
      </c>
      <c r="AB1514">
        <v>0</v>
      </c>
      <c r="AC1514" s="72" t="s">
        <v>191</v>
      </c>
      <c r="AD1514" s="72" t="s">
        <v>192</v>
      </c>
      <c r="AE1514" s="72" t="s">
        <v>176</v>
      </c>
      <c r="AF1514" s="81" t="str">
        <f t="shared" si="92"/>
        <v>Afridev Handpump</v>
      </c>
      <c r="AG1514" s="72" t="s">
        <v>193</v>
      </c>
      <c r="AH1514" s="72" t="s">
        <v>191</v>
      </c>
      <c r="AI1514" s="72" t="s">
        <v>16432</v>
      </c>
      <c r="AL1514" t="str">
        <f t="shared" si="93"/>
        <v>Protected</v>
      </c>
      <c r="AM1514">
        <v>2018</v>
      </c>
      <c r="AN1514" s="72" t="s">
        <v>191</v>
      </c>
      <c r="AQ1514" t="str">
        <f t="shared" si="94"/>
        <v xml:space="preserve">Normal </v>
      </c>
      <c r="AR1514" s="72" t="s">
        <v>191</v>
      </c>
      <c r="AS1514">
        <v>1</v>
      </c>
      <c r="AT1514">
        <v>1</v>
      </c>
      <c r="AU1514" s="72" t="s">
        <v>195</v>
      </c>
      <c r="AV1514" s="72" t="s">
        <v>194</v>
      </c>
      <c r="AY1514" s="72" t="s">
        <v>191</v>
      </c>
      <c r="AZ1514">
        <v>1963</v>
      </c>
      <c r="BA1514" s="72" t="s">
        <v>93</v>
      </c>
      <c r="BB1514" s="72" t="s">
        <v>194</v>
      </c>
      <c r="BD1514" s="72" t="s">
        <v>191</v>
      </c>
      <c r="BE1514" s="73">
        <v>0.44</v>
      </c>
      <c r="BF1514" s="72" t="s">
        <v>194</v>
      </c>
      <c r="BG1514" s="80" t="s">
        <v>196</v>
      </c>
      <c r="BI1514" s="81" t="str">
        <f t="shared" si="95"/>
        <v xml:space="preserve">Turbidity </v>
      </c>
      <c r="BN1514">
        <v>60</v>
      </c>
      <c r="BO1514">
        <v>24</v>
      </c>
      <c r="BP1514" s="72" t="s">
        <v>194</v>
      </c>
      <c r="BR1514" s="72" t="s">
        <v>194</v>
      </c>
      <c r="BT1514">
        <v>40</v>
      </c>
      <c r="BU1514">
        <v>5</v>
      </c>
      <c r="BV1514" s="72" t="s">
        <v>191</v>
      </c>
      <c r="BW1514" s="72" t="s">
        <v>197</v>
      </c>
      <c r="BX1514" t="s">
        <v>13722</v>
      </c>
    </row>
    <row r="1515" spans="1:76" x14ac:dyDescent="0.45">
      <c r="A1515" t="s">
        <v>13723</v>
      </c>
      <c r="B1515" t="s">
        <v>176</v>
      </c>
      <c r="C1515" t="s">
        <v>216</v>
      </c>
      <c r="D1515" t="s">
        <v>13724</v>
      </c>
      <c r="E1515" t="s">
        <v>13725</v>
      </c>
      <c r="F1515" t="s">
        <v>6141</v>
      </c>
      <c r="G1515">
        <v>9</v>
      </c>
      <c r="H1515" s="72" t="s">
        <v>13609</v>
      </c>
      <c r="I1515" s="72" t="s">
        <v>182</v>
      </c>
      <c r="J1515" s="72" t="s">
        <v>183</v>
      </c>
      <c r="K1515" s="72" t="s">
        <v>825</v>
      </c>
      <c r="L1515" s="72" t="s">
        <v>13685</v>
      </c>
      <c r="M1515" s="72" t="s">
        <v>13726</v>
      </c>
      <c r="N1515" s="72"/>
      <c r="O1515" s="72"/>
      <c r="P1515" s="72" t="s">
        <v>13727</v>
      </c>
      <c r="Q1515" s="72" t="s">
        <v>13728</v>
      </c>
      <c r="R1515" s="72" t="s">
        <v>2828</v>
      </c>
      <c r="S1515" s="72" t="s">
        <v>13729</v>
      </c>
      <c r="T1515" s="72" t="s">
        <v>13730</v>
      </c>
      <c r="U1515" s="72" t="s">
        <v>251</v>
      </c>
      <c r="V1515" s="72" t="s">
        <v>176</v>
      </c>
      <c r="W1515">
        <v>270</v>
      </c>
      <c r="X1515">
        <v>270</v>
      </c>
      <c r="Y1515">
        <v>0</v>
      </c>
      <c r="Z1515">
        <v>500</v>
      </c>
      <c r="AA1515">
        <v>1400</v>
      </c>
      <c r="AB1515">
        <v>0</v>
      </c>
      <c r="AC1515" s="72" t="s">
        <v>191</v>
      </c>
      <c r="AD1515" s="72" t="s">
        <v>192</v>
      </c>
      <c r="AE1515" s="72" t="s">
        <v>176</v>
      </c>
      <c r="AF1515" s="81" t="str">
        <f t="shared" si="92"/>
        <v>Afridev Handpump</v>
      </c>
      <c r="AG1515" s="72" t="s">
        <v>193</v>
      </c>
      <c r="AH1515" s="72" t="s">
        <v>191</v>
      </c>
      <c r="AI1515" s="72" t="s">
        <v>16432</v>
      </c>
      <c r="AL1515" t="str">
        <f t="shared" si="93"/>
        <v>Protected</v>
      </c>
      <c r="AM1515">
        <v>2004</v>
      </c>
      <c r="AN1515" s="72" t="s">
        <v>194</v>
      </c>
      <c r="AO1515" s="72" t="s">
        <v>549</v>
      </c>
      <c r="AP1515" s="72" t="s">
        <v>176</v>
      </c>
      <c r="AQ1515" t="str">
        <f t="shared" si="94"/>
        <v>Does not function Non functioning water point</v>
      </c>
      <c r="AR1515" s="72" t="s">
        <v>191</v>
      </c>
      <c r="AS1515">
        <v>1</v>
      </c>
      <c r="AT1515">
        <v>364</v>
      </c>
      <c r="AU1515" s="72" t="s">
        <v>194</v>
      </c>
      <c r="AV1515" s="72" t="s">
        <v>194</v>
      </c>
      <c r="AY1515" s="72" t="s">
        <v>194</v>
      </c>
      <c r="BB1515" s="72" t="s">
        <v>194</v>
      </c>
      <c r="BD1515" s="72" t="s">
        <v>194</v>
      </c>
      <c r="BE1515"/>
      <c r="BF1515" s="72" t="s">
        <v>194</v>
      </c>
      <c r="BG1515" s="80" t="s">
        <v>196</v>
      </c>
      <c r="BI1515" s="81" t="str">
        <f t="shared" si="95"/>
        <v xml:space="preserve">Turbidity </v>
      </c>
      <c r="BN1515">
        <v>0</v>
      </c>
      <c r="BO1515">
        <v>0</v>
      </c>
      <c r="BP1515" s="72" t="s">
        <v>194</v>
      </c>
      <c r="BR1515" s="72" t="s">
        <v>194</v>
      </c>
      <c r="BT1515">
        <v>0</v>
      </c>
      <c r="BU1515">
        <v>0</v>
      </c>
      <c r="BV1515" s="72" t="s">
        <v>194</v>
      </c>
      <c r="BW1515" s="72" t="s">
        <v>550</v>
      </c>
      <c r="BX1515" t="s">
        <v>13731</v>
      </c>
    </row>
    <row r="1516" spans="1:76" x14ac:dyDescent="0.45">
      <c r="A1516" t="s">
        <v>13732</v>
      </c>
      <c r="B1516" t="s">
        <v>176</v>
      </c>
      <c r="C1516" t="s">
        <v>216</v>
      </c>
      <c r="D1516" t="s">
        <v>13733</v>
      </c>
      <c r="E1516" t="s">
        <v>13734</v>
      </c>
      <c r="F1516" t="s">
        <v>13735</v>
      </c>
      <c r="G1516">
        <v>9</v>
      </c>
      <c r="H1516" s="72" t="s">
        <v>13609</v>
      </c>
      <c r="I1516" s="72" t="s">
        <v>182</v>
      </c>
      <c r="J1516" s="72" t="s">
        <v>183</v>
      </c>
      <c r="K1516" s="72" t="s">
        <v>825</v>
      </c>
      <c r="L1516" s="72" t="s">
        <v>13685</v>
      </c>
      <c r="M1516" s="72" t="s">
        <v>13726</v>
      </c>
      <c r="N1516" s="72"/>
      <c r="O1516" s="72"/>
      <c r="P1516" s="72" t="s">
        <v>13736</v>
      </c>
      <c r="Q1516" s="72" t="s">
        <v>13737</v>
      </c>
      <c r="R1516" s="72" t="s">
        <v>1094</v>
      </c>
      <c r="S1516" s="72" t="s">
        <v>13738</v>
      </c>
      <c r="T1516" s="72" t="s">
        <v>13739</v>
      </c>
      <c r="U1516" s="72" t="s">
        <v>251</v>
      </c>
      <c r="V1516" s="72" t="s">
        <v>176</v>
      </c>
      <c r="W1516">
        <v>270</v>
      </c>
      <c r="X1516">
        <v>270</v>
      </c>
      <c r="Y1516">
        <v>0</v>
      </c>
      <c r="Z1516">
        <v>800</v>
      </c>
      <c r="AA1516">
        <v>1400</v>
      </c>
      <c r="AB1516">
        <v>0</v>
      </c>
      <c r="AC1516" s="72" t="s">
        <v>191</v>
      </c>
      <c r="AD1516" s="72" t="s">
        <v>192</v>
      </c>
      <c r="AE1516" s="72" t="s">
        <v>176</v>
      </c>
      <c r="AF1516" s="81" t="str">
        <f t="shared" si="92"/>
        <v>Afridev Handpump</v>
      </c>
      <c r="AG1516" s="72" t="s">
        <v>193</v>
      </c>
      <c r="AH1516" s="72" t="s">
        <v>191</v>
      </c>
      <c r="AI1516" s="72" t="s">
        <v>16432</v>
      </c>
      <c r="AL1516" t="str">
        <f t="shared" si="93"/>
        <v>Protected</v>
      </c>
      <c r="AM1516">
        <v>2002</v>
      </c>
      <c r="AN1516" s="72" t="s">
        <v>191</v>
      </c>
      <c r="AQ1516" t="str">
        <f t="shared" si="94"/>
        <v xml:space="preserve">Poor </v>
      </c>
      <c r="AR1516" s="72" t="s">
        <v>191</v>
      </c>
      <c r="AS1516">
        <v>5</v>
      </c>
      <c r="AT1516">
        <v>30</v>
      </c>
      <c r="AU1516" s="72" t="s">
        <v>195</v>
      </c>
      <c r="AV1516" s="72" t="s">
        <v>194</v>
      </c>
      <c r="AY1516" s="72" t="s">
        <v>191</v>
      </c>
      <c r="AZ1516">
        <v>2117</v>
      </c>
      <c r="BA1516" s="72" t="s">
        <v>93</v>
      </c>
      <c r="BB1516" s="72" t="s">
        <v>194</v>
      </c>
      <c r="BD1516" s="72" t="s">
        <v>191</v>
      </c>
      <c r="BE1516" s="73">
        <v>8.9</v>
      </c>
      <c r="BF1516" s="72" t="s">
        <v>191</v>
      </c>
      <c r="BG1516" s="72" t="s">
        <v>196</v>
      </c>
      <c r="BH1516" s="72" t="s">
        <v>176</v>
      </c>
      <c r="BI1516" s="81" t="str">
        <f t="shared" si="95"/>
        <v xml:space="preserve">Turbidity </v>
      </c>
      <c r="BJ1516" s="72" t="s">
        <v>191</v>
      </c>
      <c r="BN1516">
        <v>114</v>
      </c>
      <c r="BO1516">
        <v>24</v>
      </c>
      <c r="BP1516" s="72" t="s">
        <v>194</v>
      </c>
      <c r="BR1516" s="72" t="s">
        <v>194</v>
      </c>
      <c r="BT1516">
        <v>20</v>
      </c>
      <c r="BU1516">
        <v>6</v>
      </c>
      <c r="BV1516" s="72" t="s">
        <v>191</v>
      </c>
      <c r="BW1516" s="72" t="s">
        <v>227</v>
      </c>
      <c r="BX1516" t="s">
        <v>13740</v>
      </c>
    </row>
    <row r="1517" spans="1:76" x14ac:dyDescent="0.45">
      <c r="A1517" t="s">
        <v>13741</v>
      </c>
      <c r="B1517" t="s">
        <v>176</v>
      </c>
      <c r="C1517" t="s">
        <v>339</v>
      </c>
      <c r="D1517" t="s">
        <v>13742</v>
      </c>
      <c r="E1517" t="s">
        <v>13743</v>
      </c>
      <c r="F1517" t="s">
        <v>10728</v>
      </c>
      <c r="G1517">
        <v>9</v>
      </c>
      <c r="H1517" s="72" t="s">
        <v>13609</v>
      </c>
      <c r="I1517" s="72" t="s">
        <v>182</v>
      </c>
      <c r="J1517" s="72" t="s">
        <v>183</v>
      </c>
      <c r="K1517" s="72" t="s">
        <v>10598</v>
      </c>
      <c r="L1517" s="72" t="s">
        <v>12407</v>
      </c>
      <c r="M1517" s="72" t="s">
        <v>1468</v>
      </c>
      <c r="N1517" s="72"/>
      <c r="O1517" s="72"/>
      <c r="P1517" s="72" t="s">
        <v>13744</v>
      </c>
      <c r="Q1517" s="72" t="s">
        <v>13745</v>
      </c>
      <c r="R1517" s="72" t="s">
        <v>13746</v>
      </c>
      <c r="S1517" s="72" t="s">
        <v>13747</v>
      </c>
      <c r="T1517" s="72" t="s">
        <v>1468</v>
      </c>
      <c r="U1517" s="72" t="s">
        <v>251</v>
      </c>
      <c r="V1517" s="72" t="s">
        <v>176</v>
      </c>
      <c r="W1517">
        <v>167</v>
      </c>
      <c r="X1517">
        <v>167</v>
      </c>
      <c r="Y1517">
        <v>0</v>
      </c>
      <c r="Z1517">
        <v>835</v>
      </c>
      <c r="AA1517">
        <v>835</v>
      </c>
      <c r="AB1517">
        <v>0</v>
      </c>
      <c r="AC1517" s="72" t="s">
        <v>191</v>
      </c>
      <c r="AD1517" s="72" t="s">
        <v>192</v>
      </c>
      <c r="AE1517" s="72" t="s">
        <v>176</v>
      </c>
      <c r="AF1517" s="81" t="str">
        <f t="shared" si="92"/>
        <v>Afridev Handpump</v>
      </c>
      <c r="AG1517" s="72" t="s">
        <v>193</v>
      </c>
      <c r="AH1517" s="72" t="s">
        <v>191</v>
      </c>
      <c r="AI1517" s="72" t="s">
        <v>16432</v>
      </c>
      <c r="AL1517" t="str">
        <f t="shared" si="93"/>
        <v>Protected</v>
      </c>
      <c r="AM1517">
        <v>1999</v>
      </c>
      <c r="AN1517" s="72" t="s">
        <v>191</v>
      </c>
      <c r="AQ1517" t="str">
        <f t="shared" si="94"/>
        <v xml:space="preserve">Poor </v>
      </c>
      <c r="AR1517" s="72" t="s">
        <v>191</v>
      </c>
      <c r="AS1517">
        <v>4</v>
      </c>
      <c r="AT1517">
        <v>90</v>
      </c>
      <c r="AU1517" s="72" t="s">
        <v>195</v>
      </c>
      <c r="AV1517" s="72" t="s">
        <v>194</v>
      </c>
      <c r="AY1517" s="72" t="s">
        <v>191</v>
      </c>
      <c r="AZ1517">
        <v>2008</v>
      </c>
      <c r="BA1517" s="72" t="s">
        <v>213</v>
      </c>
      <c r="BB1517" s="72" t="s">
        <v>194</v>
      </c>
      <c r="BD1517" s="72" t="s">
        <v>191</v>
      </c>
      <c r="BE1517" s="73">
        <v>2.59</v>
      </c>
      <c r="BF1517" s="72" t="s">
        <v>191</v>
      </c>
      <c r="BG1517" s="72" t="s">
        <v>196</v>
      </c>
      <c r="BH1517" s="72" t="s">
        <v>176</v>
      </c>
      <c r="BI1517" s="81" t="str">
        <f t="shared" si="95"/>
        <v xml:space="preserve">Turbidity </v>
      </c>
      <c r="BJ1517" s="72" t="s">
        <v>191</v>
      </c>
      <c r="BN1517">
        <v>60</v>
      </c>
      <c r="BO1517">
        <v>24</v>
      </c>
      <c r="BP1517" s="72" t="s">
        <v>194</v>
      </c>
      <c r="BR1517" s="72" t="s">
        <v>194</v>
      </c>
      <c r="BT1517">
        <v>20</v>
      </c>
      <c r="BU1517">
        <v>9</v>
      </c>
      <c r="BV1517" s="72" t="s">
        <v>191</v>
      </c>
      <c r="BW1517" s="72" t="s">
        <v>227</v>
      </c>
      <c r="BX1517" t="s">
        <v>13748</v>
      </c>
    </row>
    <row r="1518" spans="1:76" x14ac:dyDescent="0.45">
      <c r="A1518" t="s">
        <v>13749</v>
      </c>
      <c r="B1518" t="s">
        <v>176</v>
      </c>
      <c r="C1518" t="s">
        <v>216</v>
      </c>
      <c r="D1518" t="s">
        <v>13750</v>
      </c>
      <c r="E1518" t="s">
        <v>13751</v>
      </c>
      <c r="F1518" t="s">
        <v>11121</v>
      </c>
      <c r="G1518">
        <v>9</v>
      </c>
      <c r="H1518" s="72" t="s">
        <v>13609</v>
      </c>
      <c r="I1518" s="72" t="s">
        <v>182</v>
      </c>
      <c r="J1518" s="72" t="s">
        <v>183</v>
      </c>
      <c r="K1518" s="72" t="s">
        <v>825</v>
      </c>
      <c r="L1518" s="72" t="s">
        <v>13685</v>
      </c>
      <c r="M1518" s="72" t="s">
        <v>13726</v>
      </c>
      <c r="N1518" s="72"/>
      <c r="O1518" s="72"/>
      <c r="P1518" s="72" t="s">
        <v>13752</v>
      </c>
      <c r="Q1518" s="72" t="s">
        <v>13753</v>
      </c>
      <c r="R1518" s="72" t="s">
        <v>12978</v>
      </c>
      <c r="S1518" s="72" t="s">
        <v>13754</v>
      </c>
      <c r="T1518" s="72" t="s">
        <v>13755</v>
      </c>
      <c r="U1518" s="72" t="s">
        <v>176</v>
      </c>
      <c r="V1518" s="72" t="s">
        <v>805</v>
      </c>
      <c r="W1518">
        <v>270</v>
      </c>
      <c r="X1518">
        <v>270</v>
      </c>
      <c r="Y1518">
        <v>0</v>
      </c>
      <c r="Z1518">
        <v>1600</v>
      </c>
      <c r="AA1518">
        <v>1400</v>
      </c>
      <c r="AB1518">
        <v>0</v>
      </c>
      <c r="AC1518" s="72" t="s">
        <v>191</v>
      </c>
      <c r="AD1518" s="72" t="s">
        <v>192</v>
      </c>
      <c r="AE1518" s="72" t="s">
        <v>176</v>
      </c>
      <c r="AF1518" s="81" t="str">
        <f t="shared" si="92"/>
        <v>Afridev Handpump</v>
      </c>
      <c r="AG1518" s="72" t="s">
        <v>193</v>
      </c>
      <c r="AH1518" s="72" t="s">
        <v>191</v>
      </c>
      <c r="AI1518" s="72" t="s">
        <v>16432</v>
      </c>
      <c r="AL1518" t="str">
        <f t="shared" si="93"/>
        <v>Protected</v>
      </c>
      <c r="AM1518">
        <v>2011</v>
      </c>
      <c r="AN1518" s="72" t="s">
        <v>191</v>
      </c>
      <c r="AQ1518" t="str">
        <f t="shared" si="94"/>
        <v xml:space="preserve">Normal </v>
      </c>
      <c r="AR1518" s="72" t="s">
        <v>194</v>
      </c>
      <c r="AU1518" s="72" t="s">
        <v>195</v>
      </c>
      <c r="AV1518" s="72" t="s">
        <v>194</v>
      </c>
      <c r="AY1518" s="72" t="s">
        <v>191</v>
      </c>
      <c r="AZ1518">
        <v>2118</v>
      </c>
      <c r="BA1518" s="72" t="s">
        <v>93</v>
      </c>
      <c r="BB1518" s="72" t="s">
        <v>194</v>
      </c>
      <c r="BD1518" s="72" t="s">
        <v>191</v>
      </c>
      <c r="BE1518" s="73">
        <v>0.27</v>
      </c>
      <c r="BF1518" s="72" t="s">
        <v>191</v>
      </c>
      <c r="BG1518" s="72" t="s">
        <v>196</v>
      </c>
      <c r="BH1518" s="72" t="s">
        <v>176</v>
      </c>
      <c r="BI1518" s="81" t="str">
        <f t="shared" si="95"/>
        <v xml:space="preserve">Turbidity </v>
      </c>
      <c r="BJ1518" s="72" t="s">
        <v>191</v>
      </c>
      <c r="BN1518">
        <v>65</v>
      </c>
      <c r="BO1518">
        <v>24</v>
      </c>
      <c r="BP1518" s="72" t="s">
        <v>194</v>
      </c>
      <c r="BR1518" s="72" t="s">
        <v>194</v>
      </c>
      <c r="BT1518">
        <v>20</v>
      </c>
      <c r="BU1518">
        <v>6</v>
      </c>
      <c r="BV1518" s="72" t="s">
        <v>191</v>
      </c>
      <c r="BW1518" s="72" t="s">
        <v>197</v>
      </c>
      <c r="BX1518" t="s">
        <v>13756</v>
      </c>
    </row>
    <row r="1519" spans="1:76" x14ac:dyDescent="0.45">
      <c r="A1519" t="s">
        <v>13757</v>
      </c>
      <c r="B1519" t="s">
        <v>176</v>
      </c>
      <c r="C1519" t="s">
        <v>216</v>
      </c>
      <c r="D1519" t="s">
        <v>13758</v>
      </c>
      <c r="E1519" t="s">
        <v>13759</v>
      </c>
      <c r="F1519" t="s">
        <v>1653</v>
      </c>
      <c r="G1519">
        <v>9</v>
      </c>
      <c r="H1519" s="72" t="s">
        <v>13609</v>
      </c>
      <c r="I1519" s="72" t="s">
        <v>182</v>
      </c>
      <c r="J1519" s="72" t="s">
        <v>183</v>
      </c>
      <c r="K1519" s="72" t="s">
        <v>825</v>
      </c>
      <c r="L1519" s="72" t="s">
        <v>13685</v>
      </c>
      <c r="M1519" s="72" t="s">
        <v>13685</v>
      </c>
      <c r="N1519" s="72"/>
      <c r="O1519" s="72"/>
      <c r="P1519" s="72" t="s">
        <v>13760</v>
      </c>
      <c r="Q1519" s="72" t="s">
        <v>13761</v>
      </c>
      <c r="R1519" s="72" t="s">
        <v>187</v>
      </c>
      <c r="S1519" s="72" t="s">
        <v>13762</v>
      </c>
      <c r="T1519" s="72" t="s">
        <v>13763</v>
      </c>
      <c r="U1519" s="72" t="s">
        <v>251</v>
      </c>
      <c r="V1519" s="72" t="s">
        <v>176</v>
      </c>
      <c r="W1519">
        <v>360</v>
      </c>
      <c r="X1519">
        <v>360</v>
      </c>
      <c r="Y1519">
        <v>0</v>
      </c>
      <c r="Z1519">
        <v>800</v>
      </c>
      <c r="AA1519">
        <v>2000</v>
      </c>
      <c r="AB1519">
        <v>0</v>
      </c>
      <c r="AC1519" s="72" t="s">
        <v>191</v>
      </c>
      <c r="AD1519" s="72" t="s">
        <v>192</v>
      </c>
      <c r="AE1519" s="72" t="s">
        <v>176</v>
      </c>
      <c r="AF1519" s="81" t="str">
        <f t="shared" si="92"/>
        <v>Afridev Handpump</v>
      </c>
      <c r="AG1519" s="72" t="s">
        <v>193</v>
      </c>
      <c r="AH1519" s="72" t="s">
        <v>191</v>
      </c>
      <c r="AI1519" s="72" t="s">
        <v>16432</v>
      </c>
      <c r="AL1519" t="str">
        <f t="shared" si="93"/>
        <v>Protected</v>
      </c>
      <c r="AM1519">
        <v>2001</v>
      </c>
      <c r="AN1519" s="72" t="s">
        <v>191</v>
      </c>
      <c r="AQ1519" t="str">
        <f t="shared" si="94"/>
        <v xml:space="preserve">Normal </v>
      </c>
      <c r="AR1519" s="72" t="s">
        <v>191</v>
      </c>
      <c r="AS1519">
        <v>4</v>
      </c>
      <c r="AT1519">
        <v>14</v>
      </c>
      <c r="AU1519" s="72" t="s">
        <v>195</v>
      </c>
      <c r="AV1519" s="72" t="s">
        <v>194</v>
      </c>
      <c r="AY1519" s="72" t="s">
        <v>191</v>
      </c>
      <c r="AZ1519">
        <v>2119</v>
      </c>
      <c r="BA1519" s="72" t="s">
        <v>93</v>
      </c>
      <c r="BB1519" s="72" t="s">
        <v>194</v>
      </c>
      <c r="BD1519" s="72" t="s">
        <v>191</v>
      </c>
      <c r="BE1519" s="73">
        <v>0.34</v>
      </c>
      <c r="BF1519" s="72" t="s">
        <v>191</v>
      </c>
      <c r="BG1519" s="72" t="s">
        <v>196</v>
      </c>
      <c r="BH1519" s="72" t="s">
        <v>176</v>
      </c>
      <c r="BI1519" s="81" t="str">
        <f t="shared" si="95"/>
        <v xml:space="preserve">Turbidity </v>
      </c>
      <c r="BJ1519" s="72" t="s">
        <v>191</v>
      </c>
      <c r="BN1519">
        <v>99</v>
      </c>
      <c r="BO1519">
        <v>24</v>
      </c>
      <c r="BP1519" s="72" t="s">
        <v>194</v>
      </c>
      <c r="BR1519" s="72" t="s">
        <v>194</v>
      </c>
      <c r="BT1519">
        <v>20</v>
      </c>
      <c r="BU1519">
        <v>6</v>
      </c>
      <c r="BV1519" s="72" t="s">
        <v>191</v>
      </c>
      <c r="BW1519" s="72" t="s">
        <v>197</v>
      </c>
      <c r="BX1519" t="s">
        <v>13764</v>
      </c>
    </row>
    <row r="1520" spans="1:76" x14ac:dyDescent="0.45">
      <c r="A1520" t="s">
        <v>13765</v>
      </c>
      <c r="B1520" t="s">
        <v>176</v>
      </c>
      <c r="C1520" t="s">
        <v>216</v>
      </c>
      <c r="D1520" t="s">
        <v>13766</v>
      </c>
      <c r="E1520" t="s">
        <v>13767</v>
      </c>
      <c r="F1520" t="s">
        <v>12763</v>
      </c>
      <c r="G1520">
        <v>9</v>
      </c>
      <c r="H1520" s="72" t="s">
        <v>13609</v>
      </c>
      <c r="I1520" s="72" t="s">
        <v>182</v>
      </c>
      <c r="J1520" s="72" t="s">
        <v>183</v>
      </c>
      <c r="K1520" s="72" t="s">
        <v>825</v>
      </c>
      <c r="L1520" s="72" t="s">
        <v>13685</v>
      </c>
      <c r="M1520" s="72" t="s">
        <v>13685</v>
      </c>
      <c r="N1520" s="72"/>
      <c r="O1520" s="72"/>
      <c r="P1520" s="72" t="s">
        <v>13768</v>
      </c>
      <c r="Q1520" s="72" t="s">
        <v>13769</v>
      </c>
      <c r="R1520" s="72" t="s">
        <v>497</v>
      </c>
      <c r="S1520" s="72" t="s">
        <v>13770</v>
      </c>
      <c r="T1520" s="72" t="s">
        <v>13685</v>
      </c>
      <c r="U1520" s="72" t="s">
        <v>251</v>
      </c>
      <c r="V1520" s="72" t="s">
        <v>176</v>
      </c>
      <c r="W1520">
        <v>360</v>
      </c>
      <c r="X1520">
        <v>360</v>
      </c>
      <c r="Y1520">
        <v>0</v>
      </c>
      <c r="Z1520">
        <v>600</v>
      </c>
      <c r="AA1520">
        <v>2000</v>
      </c>
      <c r="AB1520">
        <v>0</v>
      </c>
      <c r="AC1520" s="72" t="s">
        <v>191</v>
      </c>
      <c r="AD1520" s="72" t="s">
        <v>192</v>
      </c>
      <c r="AE1520" s="72" t="s">
        <v>176</v>
      </c>
      <c r="AF1520" s="81" t="str">
        <f t="shared" si="92"/>
        <v>Afridev Handpump</v>
      </c>
      <c r="AG1520" s="72" t="s">
        <v>193</v>
      </c>
      <c r="AH1520" s="72" t="s">
        <v>191</v>
      </c>
      <c r="AI1520" s="72" t="s">
        <v>16432</v>
      </c>
      <c r="AL1520" t="str">
        <f t="shared" si="93"/>
        <v>Protected</v>
      </c>
      <c r="AM1520">
        <v>2000</v>
      </c>
      <c r="AN1520" s="72" t="s">
        <v>191</v>
      </c>
      <c r="AQ1520" t="str">
        <f t="shared" si="94"/>
        <v xml:space="preserve">Normal </v>
      </c>
      <c r="AR1520" s="72" t="s">
        <v>191</v>
      </c>
      <c r="AS1520">
        <v>1</v>
      </c>
      <c r="AT1520">
        <v>364</v>
      </c>
      <c r="AU1520" s="72" t="s">
        <v>195</v>
      </c>
      <c r="AV1520" s="72" t="s">
        <v>194</v>
      </c>
      <c r="AY1520" s="72" t="s">
        <v>191</v>
      </c>
      <c r="AZ1520">
        <v>2120</v>
      </c>
      <c r="BA1520" s="72" t="s">
        <v>93</v>
      </c>
      <c r="BB1520" s="72" t="s">
        <v>194</v>
      </c>
      <c r="BD1520" s="72" t="s">
        <v>191</v>
      </c>
      <c r="BE1520" s="73">
        <v>0.25</v>
      </c>
      <c r="BF1520" s="72" t="s">
        <v>191</v>
      </c>
      <c r="BG1520" s="72" t="s">
        <v>196</v>
      </c>
      <c r="BH1520" s="72" t="s">
        <v>176</v>
      </c>
      <c r="BI1520" s="81" t="str">
        <f t="shared" si="95"/>
        <v xml:space="preserve">Turbidity </v>
      </c>
      <c r="BJ1520" s="72" t="s">
        <v>191</v>
      </c>
      <c r="BN1520">
        <v>86</v>
      </c>
      <c r="BO1520">
        <v>24</v>
      </c>
      <c r="BP1520" s="72" t="s">
        <v>194</v>
      </c>
      <c r="BR1520" s="72" t="s">
        <v>194</v>
      </c>
      <c r="BT1520">
        <v>20</v>
      </c>
      <c r="BU1520">
        <v>6</v>
      </c>
      <c r="BV1520" s="72" t="s">
        <v>191</v>
      </c>
      <c r="BW1520" s="72" t="s">
        <v>197</v>
      </c>
      <c r="BX1520" t="s">
        <v>13771</v>
      </c>
    </row>
    <row r="1521" spans="1:76" x14ac:dyDescent="0.45">
      <c r="A1521" t="s">
        <v>13772</v>
      </c>
      <c r="B1521" t="s">
        <v>176</v>
      </c>
      <c r="C1521" t="s">
        <v>216</v>
      </c>
      <c r="D1521" t="s">
        <v>13773</v>
      </c>
      <c r="E1521" t="s">
        <v>13774</v>
      </c>
      <c r="F1521" t="s">
        <v>13775</v>
      </c>
      <c r="G1521">
        <v>9</v>
      </c>
      <c r="H1521" s="72" t="s">
        <v>13609</v>
      </c>
      <c r="I1521" s="72" t="s">
        <v>182</v>
      </c>
      <c r="J1521" s="72" t="s">
        <v>183</v>
      </c>
      <c r="K1521" s="72" t="s">
        <v>825</v>
      </c>
      <c r="L1521" s="72" t="s">
        <v>13685</v>
      </c>
      <c r="M1521" s="72" t="s">
        <v>13685</v>
      </c>
      <c r="N1521" s="72"/>
      <c r="O1521" s="72"/>
      <c r="P1521" s="72" t="s">
        <v>13776</v>
      </c>
      <c r="Q1521" s="72" t="s">
        <v>13777</v>
      </c>
      <c r="R1521" s="72" t="s">
        <v>586</v>
      </c>
      <c r="S1521" s="72" t="s">
        <v>13778</v>
      </c>
      <c r="T1521" s="72" t="s">
        <v>13685</v>
      </c>
      <c r="U1521" s="72" t="s">
        <v>922</v>
      </c>
      <c r="V1521" s="72" t="s">
        <v>176</v>
      </c>
      <c r="W1521">
        <v>360</v>
      </c>
      <c r="X1521">
        <v>230</v>
      </c>
      <c r="Y1521">
        <v>30</v>
      </c>
      <c r="Z1521">
        <v>200</v>
      </c>
      <c r="AA1521">
        <v>2000</v>
      </c>
      <c r="AB1521">
        <v>200</v>
      </c>
      <c r="AC1521" s="72" t="s">
        <v>194</v>
      </c>
      <c r="AF1521" s="81" t="str">
        <f t="shared" si="92"/>
        <v/>
      </c>
      <c r="AJ1521" s="72" t="s">
        <v>867</v>
      </c>
      <c r="AK1521" s="72" t="s">
        <v>176</v>
      </c>
      <c r="AL1521" t="str">
        <f t="shared" si="93"/>
        <v>Unprotected well</v>
      </c>
      <c r="AQ1521" t="str">
        <f t="shared" si="94"/>
        <v xml:space="preserve"> </v>
      </c>
      <c r="BE1521"/>
      <c r="BI1521" s="81" t="str">
        <f t="shared" si="95"/>
        <v xml:space="preserve"> </v>
      </c>
      <c r="BX1521" t="s">
        <v>13779</v>
      </c>
    </row>
    <row r="1522" spans="1:76" x14ac:dyDescent="0.45">
      <c r="A1522" t="s">
        <v>13780</v>
      </c>
      <c r="B1522" t="s">
        <v>176</v>
      </c>
      <c r="C1522" t="s">
        <v>216</v>
      </c>
      <c r="D1522" t="s">
        <v>13781</v>
      </c>
      <c r="E1522" t="s">
        <v>13782</v>
      </c>
      <c r="F1522" t="s">
        <v>13775</v>
      </c>
      <c r="G1522">
        <v>9</v>
      </c>
      <c r="H1522" s="72" t="s">
        <v>13609</v>
      </c>
      <c r="I1522" s="72" t="s">
        <v>182</v>
      </c>
      <c r="J1522" s="72" t="s">
        <v>183</v>
      </c>
      <c r="K1522" s="72" t="s">
        <v>825</v>
      </c>
      <c r="L1522" s="72" t="s">
        <v>13685</v>
      </c>
      <c r="M1522" s="72" t="s">
        <v>13685</v>
      </c>
      <c r="N1522" s="72"/>
      <c r="O1522" s="72"/>
      <c r="P1522" s="72" t="s">
        <v>13783</v>
      </c>
      <c r="Q1522" s="72" t="s">
        <v>13784</v>
      </c>
      <c r="R1522" s="72" t="s">
        <v>648</v>
      </c>
      <c r="S1522" s="72" t="s">
        <v>13785</v>
      </c>
      <c r="T1522" s="72" t="s">
        <v>13786</v>
      </c>
      <c r="U1522" s="72" t="s">
        <v>190</v>
      </c>
      <c r="V1522" s="72" t="s">
        <v>176</v>
      </c>
      <c r="W1522">
        <v>360</v>
      </c>
      <c r="X1522">
        <v>330</v>
      </c>
      <c r="Y1522">
        <v>30</v>
      </c>
      <c r="Z1522">
        <v>800</v>
      </c>
      <c r="AA1522">
        <v>2000</v>
      </c>
      <c r="AB1522">
        <v>200</v>
      </c>
      <c r="AC1522" s="72" t="s">
        <v>191</v>
      </c>
      <c r="AD1522" s="72" t="s">
        <v>192</v>
      </c>
      <c r="AE1522" s="72" t="s">
        <v>176</v>
      </c>
      <c r="AF1522" s="81" t="str">
        <f t="shared" si="92"/>
        <v>Afridev Handpump</v>
      </c>
      <c r="AG1522" s="72" t="s">
        <v>193</v>
      </c>
      <c r="AH1522" s="72" t="s">
        <v>191</v>
      </c>
      <c r="AI1522" s="72" t="s">
        <v>16432</v>
      </c>
      <c r="AL1522" t="str">
        <f t="shared" si="93"/>
        <v>Protected</v>
      </c>
      <c r="AM1522">
        <v>2009</v>
      </c>
      <c r="AN1522" s="72" t="s">
        <v>191</v>
      </c>
      <c r="AQ1522" t="str">
        <f t="shared" si="94"/>
        <v xml:space="preserve">Poor </v>
      </c>
      <c r="AR1522" s="72" t="s">
        <v>194</v>
      </c>
      <c r="AU1522" s="72" t="s">
        <v>195</v>
      </c>
      <c r="AV1522" s="72" t="s">
        <v>194</v>
      </c>
      <c r="AY1522" s="72" t="s">
        <v>191</v>
      </c>
      <c r="AZ1522">
        <v>2121</v>
      </c>
      <c r="BA1522" s="72" t="s">
        <v>93</v>
      </c>
      <c r="BB1522" s="72" t="s">
        <v>194</v>
      </c>
      <c r="BD1522" s="72" t="s">
        <v>191</v>
      </c>
      <c r="BE1522" s="73">
        <v>0.83</v>
      </c>
      <c r="BF1522" s="72" t="s">
        <v>191</v>
      </c>
      <c r="BG1522" s="72" t="s">
        <v>196</v>
      </c>
      <c r="BH1522" s="72" t="s">
        <v>176</v>
      </c>
      <c r="BI1522" s="81" t="str">
        <f t="shared" si="95"/>
        <v xml:space="preserve">Turbidity </v>
      </c>
      <c r="BJ1522" s="72" t="s">
        <v>191</v>
      </c>
      <c r="BN1522">
        <v>72</v>
      </c>
      <c r="BO1522">
        <v>24</v>
      </c>
      <c r="BP1522" s="72" t="s">
        <v>194</v>
      </c>
      <c r="BR1522" s="72" t="s">
        <v>194</v>
      </c>
      <c r="BT1522">
        <v>20</v>
      </c>
      <c r="BU1522">
        <v>6</v>
      </c>
      <c r="BV1522" s="72" t="s">
        <v>191</v>
      </c>
      <c r="BW1522" s="72" t="s">
        <v>227</v>
      </c>
      <c r="BX1522" t="s">
        <v>13787</v>
      </c>
    </row>
    <row r="1523" spans="1:76" x14ac:dyDescent="0.45">
      <c r="A1523" t="s">
        <v>13788</v>
      </c>
      <c r="B1523" t="s">
        <v>176</v>
      </c>
      <c r="C1523" t="s">
        <v>216</v>
      </c>
      <c r="D1523" t="s">
        <v>13789</v>
      </c>
      <c r="E1523" t="s">
        <v>13790</v>
      </c>
      <c r="F1523" t="s">
        <v>6141</v>
      </c>
      <c r="G1523">
        <v>9</v>
      </c>
      <c r="H1523" s="72" t="s">
        <v>13609</v>
      </c>
      <c r="I1523" s="72" t="s">
        <v>182</v>
      </c>
      <c r="J1523" s="72" t="s">
        <v>183</v>
      </c>
      <c r="K1523" s="72" t="s">
        <v>825</v>
      </c>
      <c r="L1523" s="72" t="s">
        <v>13685</v>
      </c>
      <c r="M1523" s="72" t="s">
        <v>13685</v>
      </c>
      <c r="N1523" s="72"/>
      <c r="O1523" s="72"/>
      <c r="P1523" s="72" t="s">
        <v>13791</v>
      </c>
      <c r="Q1523" s="72" t="s">
        <v>13792</v>
      </c>
      <c r="R1523" s="72" t="s">
        <v>586</v>
      </c>
      <c r="S1523" s="72" t="s">
        <v>13793</v>
      </c>
      <c r="T1523" s="72" t="s">
        <v>13786</v>
      </c>
      <c r="U1523" s="72" t="s">
        <v>190</v>
      </c>
      <c r="V1523" s="72" t="s">
        <v>176</v>
      </c>
      <c r="W1523">
        <v>360</v>
      </c>
      <c r="X1523">
        <v>330</v>
      </c>
      <c r="Y1523">
        <v>30</v>
      </c>
      <c r="Z1523">
        <v>800</v>
      </c>
      <c r="AA1523">
        <v>2000</v>
      </c>
      <c r="AB1523">
        <v>200</v>
      </c>
      <c r="AC1523" s="72" t="s">
        <v>191</v>
      </c>
      <c r="AD1523" s="72" t="s">
        <v>192</v>
      </c>
      <c r="AE1523" s="72" t="s">
        <v>176</v>
      </c>
      <c r="AF1523" s="81" t="str">
        <f t="shared" si="92"/>
        <v>Afridev Handpump</v>
      </c>
      <c r="AG1523" s="72" t="s">
        <v>193</v>
      </c>
      <c r="AH1523" s="72" t="s">
        <v>191</v>
      </c>
      <c r="AI1523" s="72" t="s">
        <v>16432</v>
      </c>
      <c r="AL1523" t="str">
        <f t="shared" si="93"/>
        <v>Protected</v>
      </c>
      <c r="AM1523">
        <v>2019</v>
      </c>
      <c r="AN1523" s="72" t="s">
        <v>191</v>
      </c>
      <c r="AQ1523" t="str">
        <f t="shared" si="94"/>
        <v xml:space="preserve">Normal </v>
      </c>
      <c r="AR1523" s="72" t="s">
        <v>194</v>
      </c>
      <c r="AU1523" s="72" t="s">
        <v>195</v>
      </c>
      <c r="AV1523" s="72" t="s">
        <v>194</v>
      </c>
      <c r="AY1523" s="72" t="s">
        <v>191</v>
      </c>
      <c r="AZ1523">
        <v>2122</v>
      </c>
      <c r="BA1523" s="72" t="s">
        <v>93</v>
      </c>
      <c r="BB1523" s="72" t="s">
        <v>194</v>
      </c>
      <c r="BD1523" s="72" t="s">
        <v>191</v>
      </c>
      <c r="BE1523" s="73">
        <v>0.46</v>
      </c>
      <c r="BF1523" s="72" t="s">
        <v>191</v>
      </c>
      <c r="BG1523" s="72" t="s">
        <v>196</v>
      </c>
      <c r="BH1523" s="72" t="s">
        <v>176</v>
      </c>
      <c r="BI1523" s="81" t="str">
        <f t="shared" si="95"/>
        <v xml:space="preserve">Turbidity </v>
      </c>
      <c r="BJ1523" s="72" t="s">
        <v>191</v>
      </c>
      <c r="BN1523">
        <v>112</v>
      </c>
      <c r="BO1523">
        <v>24</v>
      </c>
      <c r="BP1523" s="72" t="s">
        <v>194</v>
      </c>
      <c r="BR1523" s="72" t="s">
        <v>194</v>
      </c>
      <c r="BT1523">
        <v>20</v>
      </c>
      <c r="BU1523">
        <v>6</v>
      </c>
      <c r="BV1523" s="72" t="s">
        <v>191</v>
      </c>
      <c r="BW1523" s="72" t="s">
        <v>197</v>
      </c>
      <c r="BX1523" t="s">
        <v>13794</v>
      </c>
    </row>
    <row r="1524" spans="1:76" x14ac:dyDescent="0.45">
      <c r="A1524" t="s">
        <v>13795</v>
      </c>
      <c r="B1524" t="s">
        <v>176</v>
      </c>
      <c r="C1524" t="s">
        <v>216</v>
      </c>
      <c r="D1524" t="s">
        <v>13796</v>
      </c>
      <c r="E1524" t="s">
        <v>13797</v>
      </c>
      <c r="F1524" t="s">
        <v>750</v>
      </c>
      <c r="G1524">
        <v>9</v>
      </c>
      <c r="H1524" s="72" t="s">
        <v>13609</v>
      </c>
      <c r="I1524" s="72" t="s">
        <v>182</v>
      </c>
      <c r="J1524" s="72" t="s">
        <v>183</v>
      </c>
      <c r="K1524" s="72" t="s">
        <v>825</v>
      </c>
      <c r="L1524" s="72" t="s">
        <v>13685</v>
      </c>
      <c r="M1524" s="72" t="s">
        <v>13798</v>
      </c>
      <c r="N1524" s="72"/>
      <c r="O1524" s="72"/>
      <c r="P1524" s="72" t="s">
        <v>13799</v>
      </c>
      <c r="Q1524" s="72" t="s">
        <v>13800</v>
      </c>
      <c r="R1524" s="72" t="s">
        <v>1826</v>
      </c>
      <c r="S1524" s="72" t="s">
        <v>13801</v>
      </c>
      <c r="T1524" s="72" t="s">
        <v>13802</v>
      </c>
      <c r="U1524" s="72" t="s">
        <v>251</v>
      </c>
      <c r="V1524" s="72" t="s">
        <v>176</v>
      </c>
      <c r="W1524">
        <v>280</v>
      </c>
      <c r="X1524">
        <v>280</v>
      </c>
      <c r="Y1524">
        <v>0</v>
      </c>
      <c r="Z1524">
        <v>1500</v>
      </c>
      <c r="AA1524">
        <v>1500</v>
      </c>
      <c r="AB1524">
        <v>0</v>
      </c>
      <c r="AC1524" s="72" t="s">
        <v>191</v>
      </c>
      <c r="AD1524" s="72" t="s">
        <v>192</v>
      </c>
      <c r="AE1524" s="72" t="s">
        <v>176</v>
      </c>
      <c r="AF1524" s="81" t="str">
        <f t="shared" si="92"/>
        <v>Afridev Handpump</v>
      </c>
      <c r="AG1524" s="72" t="s">
        <v>193</v>
      </c>
      <c r="AH1524" s="72" t="s">
        <v>191</v>
      </c>
      <c r="AI1524" s="72" t="s">
        <v>16432</v>
      </c>
      <c r="AL1524" t="str">
        <f t="shared" si="93"/>
        <v>Protected</v>
      </c>
      <c r="AM1524">
        <v>2014</v>
      </c>
      <c r="AN1524" s="72" t="s">
        <v>191</v>
      </c>
      <c r="AQ1524" t="str">
        <f t="shared" si="94"/>
        <v xml:space="preserve">Normal </v>
      </c>
      <c r="AR1524" s="72" t="s">
        <v>191</v>
      </c>
      <c r="AS1524">
        <v>3</v>
      </c>
      <c r="AT1524">
        <v>7</v>
      </c>
      <c r="AU1524" s="72" t="s">
        <v>195</v>
      </c>
      <c r="AV1524" s="72" t="s">
        <v>194</v>
      </c>
      <c r="AY1524" s="72" t="s">
        <v>191</v>
      </c>
      <c r="AZ1524">
        <v>2123</v>
      </c>
      <c r="BA1524" s="72" t="s">
        <v>213</v>
      </c>
      <c r="BB1524" s="72" t="s">
        <v>194</v>
      </c>
      <c r="BD1524" s="72" t="s">
        <v>191</v>
      </c>
      <c r="BE1524" s="73">
        <v>0.22</v>
      </c>
      <c r="BF1524" s="72" t="s">
        <v>191</v>
      </c>
      <c r="BG1524" s="72" t="s">
        <v>196</v>
      </c>
      <c r="BH1524" s="72" t="s">
        <v>176</v>
      </c>
      <c r="BI1524" s="81" t="str">
        <f t="shared" si="95"/>
        <v xml:space="preserve">Turbidity </v>
      </c>
      <c r="BJ1524" s="72" t="s">
        <v>191</v>
      </c>
      <c r="BN1524">
        <v>78</v>
      </c>
      <c r="BO1524">
        <v>24</v>
      </c>
      <c r="BP1524" s="72" t="s">
        <v>194</v>
      </c>
      <c r="BR1524" s="72" t="s">
        <v>194</v>
      </c>
      <c r="BT1524">
        <v>20</v>
      </c>
      <c r="BU1524">
        <v>7</v>
      </c>
      <c r="BV1524" s="72" t="s">
        <v>191</v>
      </c>
      <c r="BW1524" s="72" t="s">
        <v>197</v>
      </c>
      <c r="BX1524" t="s">
        <v>13803</v>
      </c>
    </row>
    <row r="1525" spans="1:76" x14ac:dyDescent="0.45">
      <c r="A1525" t="s">
        <v>13804</v>
      </c>
      <c r="B1525" t="s">
        <v>176</v>
      </c>
      <c r="C1525" t="s">
        <v>216</v>
      </c>
      <c r="D1525" t="s">
        <v>13805</v>
      </c>
      <c r="E1525" t="s">
        <v>13806</v>
      </c>
      <c r="F1525" t="s">
        <v>13807</v>
      </c>
      <c r="G1525">
        <v>9</v>
      </c>
      <c r="H1525" s="72" t="s">
        <v>13609</v>
      </c>
      <c r="I1525" s="72" t="s">
        <v>182</v>
      </c>
      <c r="J1525" s="72" t="s">
        <v>183</v>
      </c>
      <c r="K1525" s="72" t="s">
        <v>825</v>
      </c>
      <c r="L1525" s="72" t="s">
        <v>13685</v>
      </c>
      <c r="M1525" s="72" t="s">
        <v>13808</v>
      </c>
      <c r="N1525" s="72"/>
      <c r="O1525" s="72"/>
      <c r="P1525" s="72" t="s">
        <v>13809</v>
      </c>
      <c r="Q1525" s="72" t="s">
        <v>13810</v>
      </c>
      <c r="R1525" s="72" t="s">
        <v>1816</v>
      </c>
      <c r="S1525" s="72" t="s">
        <v>13811</v>
      </c>
      <c r="T1525" s="72" t="s">
        <v>13812</v>
      </c>
      <c r="U1525" s="72" t="s">
        <v>922</v>
      </c>
      <c r="V1525" s="72" t="s">
        <v>176</v>
      </c>
      <c r="W1525">
        <v>150</v>
      </c>
      <c r="X1525">
        <v>100</v>
      </c>
      <c r="Y1525">
        <v>50</v>
      </c>
      <c r="Z1525">
        <v>300</v>
      </c>
      <c r="AA1525">
        <v>500</v>
      </c>
      <c r="AB1525">
        <v>300</v>
      </c>
      <c r="AC1525" s="72" t="s">
        <v>194</v>
      </c>
      <c r="AF1525" s="81" t="str">
        <f t="shared" si="92"/>
        <v/>
      </c>
      <c r="AJ1525" s="72" t="s">
        <v>867</v>
      </c>
      <c r="AK1525" s="72" t="s">
        <v>176</v>
      </c>
      <c r="AL1525" t="str">
        <f t="shared" si="93"/>
        <v>Unprotected well</v>
      </c>
      <c r="AQ1525" t="str">
        <f t="shared" si="94"/>
        <v xml:space="preserve"> </v>
      </c>
      <c r="BE1525"/>
      <c r="BI1525" s="81" t="str">
        <f t="shared" si="95"/>
        <v xml:space="preserve"> </v>
      </c>
      <c r="BX1525" t="s">
        <v>13813</v>
      </c>
    </row>
    <row r="1526" spans="1:76" x14ac:dyDescent="0.45">
      <c r="A1526" t="s">
        <v>13814</v>
      </c>
      <c r="B1526" t="s">
        <v>176</v>
      </c>
      <c r="C1526" t="s">
        <v>254</v>
      </c>
      <c r="D1526" t="s">
        <v>13815</v>
      </c>
      <c r="E1526" t="s">
        <v>13816</v>
      </c>
      <c r="F1526" t="s">
        <v>180</v>
      </c>
      <c r="G1526">
        <v>9</v>
      </c>
      <c r="H1526" s="72" t="s">
        <v>13609</v>
      </c>
      <c r="I1526" s="72" t="s">
        <v>182</v>
      </c>
      <c r="J1526" s="72" t="s">
        <v>183</v>
      </c>
      <c r="K1526" s="72" t="s">
        <v>10598</v>
      </c>
      <c r="L1526" s="72" t="s">
        <v>4503</v>
      </c>
      <c r="M1526" s="72" t="s">
        <v>13817</v>
      </c>
      <c r="N1526" s="72"/>
      <c r="O1526" s="72"/>
      <c r="P1526" s="72" t="s">
        <v>13818</v>
      </c>
      <c r="Q1526" s="72" t="s">
        <v>13819</v>
      </c>
      <c r="R1526" s="72" t="s">
        <v>5410</v>
      </c>
      <c r="S1526" s="72" t="s">
        <v>13820</v>
      </c>
      <c r="T1526" s="72" t="s">
        <v>13821</v>
      </c>
      <c r="U1526" s="72" t="s">
        <v>251</v>
      </c>
      <c r="V1526" s="72" t="s">
        <v>176</v>
      </c>
      <c r="W1526">
        <v>120</v>
      </c>
      <c r="X1526">
        <v>120</v>
      </c>
      <c r="Y1526">
        <v>0</v>
      </c>
      <c r="Z1526">
        <v>600</v>
      </c>
      <c r="AA1526">
        <v>600</v>
      </c>
      <c r="AB1526">
        <v>0</v>
      </c>
      <c r="AC1526" s="72" t="s">
        <v>191</v>
      </c>
      <c r="AD1526" s="72" t="s">
        <v>192</v>
      </c>
      <c r="AE1526" s="72" t="s">
        <v>176</v>
      </c>
      <c r="AF1526" s="81" t="str">
        <f t="shared" si="92"/>
        <v>Afridev Handpump</v>
      </c>
      <c r="AG1526" s="72" t="s">
        <v>193</v>
      </c>
      <c r="AH1526" s="72" t="s">
        <v>191</v>
      </c>
      <c r="AI1526" s="72" t="s">
        <v>16432</v>
      </c>
      <c r="AL1526" t="str">
        <f t="shared" si="93"/>
        <v>Protected</v>
      </c>
      <c r="AM1526">
        <v>1996</v>
      </c>
      <c r="AN1526" s="72" t="s">
        <v>191</v>
      </c>
      <c r="AQ1526" t="str">
        <f t="shared" si="94"/>
        <v xml:space="preserve">Normal </v>
      </c>
      <c r="AR1526" s="72" t="s">
        <v>191</v>
      </c>
      <c r="AS1526">
        <v>0</v>
      </c>
      <c r="AT1526">
        <v>0</v>
      </c>
      <c r="AU1526" s="72" t="s">
        <v>195</v>
      </c>
      <c r="AV1526" s="72" t="s">
        <v>194</v>
      </c>
      <c r="AY1526" s="72" t="s">
        <v>191</v>
      </c>
      <c r="AZ1526">
        <v>1261</v>
      </c>
      <c r="BA1526" s="72" t="s">
        <v>93</v>
      </c>
      <c r="BB1526" s="72" t="s">
        <v>194</v>
      </c>
      <c r="BD1526" s="72" t="s">
        <v>191</v>
      </c>
      <c r="BE1526" s="73">
        <v>0.91</v>
      </c>
      <c r="BF1526" s="72" t="s">
        <v>191</v>
      </c>
      <c r="BG1526" s="72" t="s">
        <v>196</v>
      </c>
      <c r="BH1526" s="72" t="s">
        <v>176</v>
      </c>
      <c r="BI1526" s="81" t="str">
        <f t="shared" si="95"/>
        <v xml:space="preserve">Turbidity </v>
      </c>
      <c r="BJ1526" s="72" t="s">
        <v>191</v>
      </c>
      <c r="BN1526">
        <v>79</v>
      </c>
      <c r="BO1526">
        <v>24</v>
      </c>
      <c r="BP1526" s="72" t="s">
        <v>194</v>
      </c>
      <c r="BR1526" s="72" t="s">
        <v>194</v>
      </c>
      <c r="BT1526">
        <v>20</v>
      </c>
      <c r="BU1526">
        <v>6</v>
      </c>
      <c r="BV1526" s="72" t="s">
        <v>191</v>
      </c>
      <c r="BW1526" s="72" t="s">
        <v>197</v>
      </c>
      <c r="BX1526" t="s">
        <v>13822</v>
      </c>
    </row>
    <row r="1527" spans="1:76" x14ac:dyDescent="0.45">
      <c r="A1527" t="s">
        <v>13823</v>
      </c>
      <c r="B1527" t="s">
        <v>176</v>
      </c>
      <c r="C1527" t="s">
        <v>880</v>
      </c>
      <c r="D1527" t="s">
        <v>13824</v>
      </c>
      <c r="E1527" t="s">
        <v>13825</v>
      </c>
      <c r="F1527" t="s">
        <v>13826</v>
      </c>
      <c r="G1527">
        <v>9</v>
      </c>
      <c r="H1527" s="72" t="s">
        <v>12310</v>
      </c>
      <c r="I1527" s="72" t="s">
        <v>182</v>
      </c>
      <c r="J1527" s="72" t="s">
        <v>183</v>
      </c>
      <c r="K1527" s="72" t="s">
        <v>10598</v>
      </c>
      <c r="L1527" s="72" t="s">
        <v>11490</v>
      </c>
      <c r="M1527" s="72" t="s">
        <v>13827</v>
      </c>
      <c r="N1527" s="72"/>
      <c r="O1527" s="72"/>
      <c r="P1527" s="72" t="s">
        <v>13828</v>
      </c>
      <c r="Q1527" s="72" t="s">
        <v>13829</v>
      </c>
      <c r="R1527" s="72" t="s">
        <v>6254</v>
      </c>
      <c r="S1527" s="72" t="s">
        <v>13830</v>
      </c>
      <c r="T1527" s="72" t="s">
        <v>13831</v>
      </c>
      <c r="U1527" s="72" t="s">
        <v>251</v>
      </c>
      <c r="V1527" s="72" t="s">
        <v>176</v>
      </c>
      <c r="W1527">
        <v>45</v>
      </c>
      <c r="X1527">
        <v>45</v>
      </c>
      <c r="Y1527">
        <v>0</v>
      </c>
      <c r="Z1527">
        <v>225</v>
      </c>
      <c r="AA1527">
        <v>225</v>
      </c>
      <c r="AB1527">
        <v>0</v>
      </c>
      <c r="AC1527" s="72" t="s">
        <v>191</v>
      </c>
      <c r="AD1527" s="72" t="s">
        <v>192</v>
      </c>
      <c r="AE1527" s="72" t="s">
        <v>176</v>
      </c>
      <c r="AF1527" s="81" t="str">
        <f t="shared" si="92"/>
        <v>Afridev Handpump</v>
      </c>
      <c r="AG1527" s="72" t="s">
        <v>193</v>
      </c>
      <c r="AH1527" s="72" t="s">
        <v>191</v>
      </c>
      <c r="AI1527" s="72" t="s">
        <v>16432</v>
      </c>
      <c r="AL1527" t="str">
        <f t="shared" si="93"/>
        <v>Protected</v>
      </c>
      <c r="AM1527">
        <v>2002</v>
      </c>
      <c r="AN1527" s="72" t="s">
        <v>191</v>
      </c>
      <c r="AQ1527" t="str">
        <f t="shared" si="94"/>
        <v xml:space="preserve">Normal </v>
      </c>
      <c r="AR1527" s="72" t="s">
        <v>194</v>
      </c>
      <c r="AU1527" s="72" t="s">
        <v>195</v>
      </c>
      <c r="AV1527" s="72" t="s">
        <v>194</v>
      </c>
      <c r="AY1527" s="72" t="s">
        <v>191</v>
      </c>
      <c r="AZ1527">
        <v>851</v>
      </c>
      <c r="BA1527" s="72" t="s">
        <v>93</v>
      </c>
      <c r="BB1527" s="72" t="s">
        <v>194</v>
      </c>
      <c r="BD1527" s="72" t="s">
        <v>191</v>
      </c>
      <c r="BE1527" s="73">
        <v>1.0900000000000001</v>
      </c>
      <c r="BF1527" s="72" t="s">
        <v>191</v>
      </c>
      <c r="BG1527" s="72" t="s">
        <v>196</v>
      </c>
      <c r="BH1527" s="72" t="s">
        <v>176</v>
      </c>
      <c r="BI1527" s="81" t="str">
        <f t="shared" si="95"/>
        <v xml:space="preserve">Turbidity </v>
      </c>
      <c r="BJ1527" s="72" t="s">
        <v>191</v>
      </c>
      <c r="BN1527">
        <v>60</v>
      </c>
      <c r="BO1527">
        <v>24</v>
      </c>
      <c r="BP1527" s="72" t="s">
        <v>194</v>
      </c>
      <c r="BR1527" s="72" t="s">
        <v>194</v>
      </c>
      <c r="BT1527">
        <v>40</v>
      </c>
      <c r="BU1527">
        <v>4</v>
      </c>
      <c r="BV1527" s="72" t="s">
        <v>191</v>
      </c>
      <c r="BW1527" s="72" t="s">
        <v>197</v>
      </c>
      <c r="BX1527" t="s">
        <v>13832</v>
      </c>
    </row>
    <row r="1528" spans="1:76" x14ac:dyDescent="0.45">
      <c r="A1528" t="s">
        <v>13833</v>
      </c>
      <c r="B1528" t="s">
        <v>176</v>
      </c>
      <c r="C1528" t="s">
        <v>297</v>
      </c>
      <c r="D1528" t="s">
        <v>13834</v>
      </c>
      <c r="E1528" t="s">
        <v>13835</v>
      </c>
      <c r="F1528" t="s">
        <v>5531</v>
      </c>
      <c r="G1528">
        <v>9</v>
      </c>
      <c r="H1528" s="72" t="s">
        <v>12638</v>
      </c>
      <c r="I1528" s="72" t="s">
        <v>182</v>
      </c>
      <c r="J1528" s="72" t="s">
        <v>183</v>
      </c>
      <c r="K1528" s="72" t="s">
        <v>10598</v>
      </c>
      <c r="L1528" s="72" t="s">
        <v>4503</v>
      </c>
      <c r="M1528" s="72" t="s">
        <v>4503</v>
      </c>
      <c r="N1528" s="72"/>
      <c r="O1528" s="72"/>
      <c r="P1528" s="72" t="s">
        <v>13836</v>
      </c>
      <c r="Q1528" s="72" t="s">
        <v>13837</v>
      </c>
      <c r="R1528" s="72" t="s">
        <v>6384</v>
      </c>
      <c r="S1528" s="72" t="s">
        <v>13838</v>
      </c>
      <c r="T1528" s="72" t="s">
        <v>13839</v>
      </c>
      <c r="U1528" s="72" t="s">
        <v>733</v>
      </c>
      <c r="V1528" s="72" t="s">
        <v>176</v>
      </c>
      <c r="W1528">
        <v>55</v>
      </c>
      <c r="X1528">
        <v>55</v>
      </c>
      <c r="Y1528">
        <v>0</v>
      </c>
      <c r="Z1528">
        <v>275</v>
      </c>
      <c r="AA1528">
        <v>275</v>
      </c>
      <c r="AB1528">
        <v>0</v>
      </c>
      <c r="AC1528" s="72" t="s">
        <v>191</v>
      </c>
      <c r="AD1528" s="72" t="s">
        <v>192</v>
      </c>
      <c r="AE1528" s="72" t="s">
        <v>176</v>
      </c>
      <c r="AF1528" s="81" t="str">
        <f t="shared" si="92"/>
        <v>Afridev Handpump</v>
      </c>
      <c r="AG1528" s="72" t="s">
        <v>193</v>
      </c>
      <c r="AH1528" s="72" t="s">
        <v>191</v>
      </c>
      <c r="AI1528" s="72" t="s">
        <v>16432</v>
      </c>
      <c r="AL1528" t="str">
        <f t="shared" si="93"/>
        <v>Protected</v>
      </c>
      <c r="AM1528">
        <v>2019</v>
      </c>
      <c r="AN1528" s="72" t="s">
        <v>191</v>
      </c>
      <c r="AQ1528" t="str">
        <f t="shared" si="94"/>
        <v xml:space="preserve">Normal </v>
      </c>
      <c r="AR1528" s="72" t="s">
        <v>194</v>
      </c>
      <c r="AU1528" s="72" t="s">
        <v>195</v>
      </c>
      <c r="AV1528" s="72" t="s">
        <v>194</v>
      </c>
      <c r="AY1528" s="72" t="s">
        <v>191</v>
      </c>
      <c r="AZ1528">
        <v>1113</v>
      </c>
      <c r="BA1528" s="72" t="s">
        <v>93</v>
      </c>
      <c r="BB1528" s="72" t="s">
        <v>194</v>
      </c>
      <c r="BD1528" s="72" t="s">
        <v>191</v>
      </c>
      <c r="BE1528" s="73">
        <v>0.18</v>
      </c>
      <c r="BF1528" s="72" t="s">
        <v>194</v>
      </c>
      <c r="BG1528" s="80" t="s">
        <v>196</v>
      </c>
      <c r="BI1528" s="81" t="str">
        <f t="shared" si="95"/>
        <v xml:space="preserve">Turbidity </v>
      </c>
      <c r="BN1528">
        <v>45</v>
      </c>
      <c r="BO1528">
        <v>24</v>
      </c>
      <c r="BP1528" s="72" t="s">
        <v>194</v>
      </c>
      <c r="BR1528" s="72" t="s">
        <v>194</v>
      </c>
      <c r="BT1528">
        <v>25</v>
      </c>
      <c r="BU1528">
        <v>4</v>
      </c>
      <c r="BV1528" s="72" t="s">
        <v>191</v>
      </c>
      <c r="BW1528" s="72" t="s">
        <v>197</v>
      </c>
      <c r="BX1528" t="s">
        <v>13840</v>
      </c>
    </row>
    <row r="1529" spans="1:76" x14ac:dyDescent="0.45">
      <c r="A1529" t="s">
        <v>13841</v>
      </c>
      <c r="B1529" t="s">
        <v>176</v>
      </c>
      <c r="C1529" t="s">
        <v>216</v>
      </c>
      <c r="D1529" t="s">
        <v>13842</v>
      </c>
      <c r="E1529" t="s">
        <v>13843</v>
      </c>
      <c r="F1529" t="s">
        <v>7691</v>
      </c>
      <c r="G1529">
        <v>9</v>
      </c>
      <c r="H1529" s="72" t="s">
        <v>13844</v>
      </c>
      <c r="I1529" s="72" t="s">
        <v>182</v>
      </c>
      <c r="J1529" s="72" t="s">
        <v>183</v>
      </c>
      <c r="K1529" s="72" t="s">
        <v>825</v>
      </c>
      <c r="L1529" s="72" t="s">
        <v>13685</v>
      </c>
      <c r="M1529" s="72" t="s">
        <v>13845</v>
      </c>
      <c r="N1529" s="72"/>
      <c r="O1529" s="72"/>
      <c r="P1529" s="72" t="s">
        <v>13846</v>
      </c>
      <c r="Q1529" s="72" t="s">
        <v>13847</v>
      </c>
      <c r="R1529" s="72" t="s">
        <v>4282</v>
      </c>
      <c r="S1529" s="72" t="s">
        <v>13848</v>
      </c>
      <c r="T1529" s="72" t="s">
        <v>13845</v>
      </c>
      <c r="U1529" s="72" t="s">
        <v>251</v>
      </c>
      <c r="V1529" s="72" t="s">
        <v>176</v>
      </c>
      <c r="W1529">
        <v>280</v>
      </c>
      <c r="X1529">
        <v>280</v>
      </c>
      <c r="Y1529">
        <v>0</v>
      </c>
      <c r="Z1529">
        <v>500</v>
      </c>
      <c r="AA1529">
        <v>1600</v>
      </c>
      <c r="AB1529">
        <v>0</v>
      </c>
      <c r="AC1529" s="72" t="s">
        <v>191</v>
      </c>
      <c r="AD1529" s="72" t="s">
        <v>192</v>
      </c>
      <c r="AE1529" s="72" t="s">
        <v>176</v>
      </c>
      <c r="AF1529" s="81" t="str">
        <f t="shared" si="92"/>
        <v>Afridev Handpump</v>
      </c>
      <c r="AG1529" s="72" t="s">
        <v>193</v>
      </c>
      <c r="AH1529" s="72" t="s">
        <v>191</v>
      </c>
      <c r="AI1529" s="72" t="s">
        <v>16432</v>
      </c>
      <c r="AL1529" t="str">
        <f t="shared" si="93"/>
        <v>Protected</v>
      </c>
      <c r="AM1529">
        <v>2009</v>
      </c>
      <c r="AN1529" s="72" t="s">
        <v>194</v>
      </c>
      <c r="AO1529" s="72" t="s">
        <v>549</v>
      </c>
      <c r="AP1529" s="72" t="s">
        <v>176</v>
      </c>
      <c r="AQ1529" t="str">
        <f t="shared" si="94"/>
        <v>Does not function Non functioning water point</v>
      </c>
      <c r="AR1529" s="72" t="s">
        <v>191</v>
      </c>
      <c r="AS1529">
        <v>1</v>
      </c>
      <c r="AT1529">
        <v>364</v>
      </c>
      <c r="AU1529" s="72" t="s">
        <v>194</v>
      </c>
      <c r="AV1529" s="72" t="s">
        <v>194</v>
      </c>
      <c r="AY1529" s="72" t="s">
        <v>194</v>
      </c>
      <c r="BB1529" s="72" t="s">
        <v>194</v>
      </c>
      <c r="BD1529" s="72" t="s">
        <v>194</v>
      </c>
      <c r="BE1529"/>
      <c r="BF1529" s="72" t="s">
        <v>194</v>
      </c>
      <c r="BG1529" s="80" t="s">
        <v>196</v>
      </c>
      <c r="BI1529" s="81" t="str">
        <f t="shared" si="95"/>
        <v xml:space="preserve">Turbidity </v>
      </c>
      <c r="BN1529">
        <v>0</v>
      </c>
      <c r="BO1529">
        <v>0</v>
      </c>
      <c r="BP1529" s="72" t="s">
        <v>194</v>
      </c>
      <c r="BR1529" s="72" t="s">
        <v>194</v>
      </c>
      <c r="BT1529">
        <v>0</v>
      </c>
      <c r="BU1529">
        <v>0</v>
      </c>
      <c r="BV1529" s="72" t="s">
        <v>194</v>
      </c>
      <c r="BW1529" s="72" t="s">
        <v>550</v>
      </c>
      <c r="BX1529" t="s">
        <v>13849</v>
      </c>
    </row>
    <row r="1530" spans="1:76" x14ac:dyDescent="0.45">
      <c r="A1530" t="s">
        <v>13850</v>
      </c>
      <c r="B1530" t="s">
        <v>176</v>
      </c>
      <c r="C1530" t="s">
        <v>216</v>
      </c>
      <c r="D1530" t="s">
        <v>13851</v>
      </c>
      <c r="E1530" t="s">
        <v>13852</v>
      </c>
      <c r="F1530" t="s">
        <v>13853</v>
      </c>
      <c r="G1530">
        <v>9</v>
      </c>
      <c r="H1530" s="72" t="s">
        <v>13844</v>
      </c>
      <c r="I1530" s="72" t="s">
        <v>182</v>
      </c>
      <c r="J1530" s="72" t="s">
        <v>183</v>
      </c>
      <c r="K1530" s="72" t="s">
        <v>825</v>
      </c>
      <c r="L1530" s="72" t="s">
        <v>13685</v>
      </c>
      <c r="M1530" s="72" t="s">
        <v>13808</v>
      </c>
      <c r="N1530" s="72"/>
      <c r="O1530" s="72"/>
      <c r="P1530" s="72" t="s">
        <v>13854</v>
      </c>
      <c r="Q1530" s="72" t="s">
        <v>13855</v>
      </c>
      <c r="R1530" s="72" t="s">
        <v>3813</v>
      </c>
      <c r="S1530" s="72" t="s">
        <v>13856</v>
      </c>
      <c r="T1530" s="72" t="s">
        <v>13857</v>
      </c>
      <c r="U1530" s="72" t="s">
        <v>251</v>
      </c>
      <c r="V1530" s="72" t="s">
        <v>176</v>
      </c>
      <c r="W1530">
        <v>150</v>
      </c>
      <c r="X1530">
        <v>100</v>
      </c>
      <c r="Y1530">
        <v>50</v>
      </c>
      <c r="Z1530">
        <v>300</v>
      </c>
      <c r="AA1530">
        <v>1600</v>
      </c>
      <c r="AB1530">
        <v>300</v>
      </c>
      <c r="AC1530" s="72" t="s">
        <v>191</v>
      </c>
      <c r="AD1530" s="72" t="s">
        <v>192</v>
      </c>
      <c r="AE1530" s="72" t="s">
        <v>176</v>
      </c>
      <c r="AF1530" s="81" t="str">
        <f t="shared" si="92"/>
        <v>Afridev Handpump</v>
      </c>
      <c r="AG1530" s="72" t="s">
        <v>193</v>
      </c>
      <c r="AH1530" s="72" t="s">
        <v>191</v>
      </c>
      <c r="AI1530" s="72" t="s">
        <v>16432</v>
      </c>
      <c r="AL1530" t="str">
        <f t="shared" si="93"/>
        <v>Protected</v>
      </c>
      <c r="AM1530">
        <v>1995</v>
      </c>
      <c r="AN1530" s="72" t="s">
        <v>194</v>
      </c>
      <c r="AO1530" s="72" t="s">
        <v>549</v>
      </c>
      <c r="AP1530" s="72" t="s">
        <v>176</v>
      </c>
      <c r="AQ1530" t="str">
        <f t="shared" si="94"/>
        <v>Does not function Non functioning water point</v>
      </c>
      <c r="AR1530" s="72" t="s">
        <v>191</v>
      </c>
      <c r="AS1530">
        <v>1</v>
      </c>
      <c r="AT1530">
        <v>364</v>
      </c>
      <c r="AU1530" s="72" t="s">
        <v>194</v>
      </c>
      <c r="AV1530" s="72" t="s">
        <v>194</v>
      </c>
      <c r="AY1530" s="72" t="s">
        <v>194</v>
      </c>
      <c r="BB1530" s="72" t="s">
        <v>194</v>
      </c>
      <c r="BD1530" s="72" t="s">
        <v>194</v>
      </c>
      <c r="BE1530"/>
      <c r="BF1530" s="72" t="s">
        <v>194</v>
      </c>
      <c r="BG1530" s="80" t="s">
        <v>196</v>
      </c>
      <c r="BI1530" s="81" t="str">
        <f t="shared" si="95"/>
        <v xml:space="preserve">Turbidity </v>
      </c>
      <c r="BN1530">
        <v>0</v>
      </c>
      <c r="BO1530">
        <v>0</v>
      </c>
      <c r="BP1530" s="72" t="s">
        <v>194</v>
      </c>
      <c r="BR1530" s="72" t="s">
        <v>194</v>
      </c>
      <c r="BT1530">
        <v>0</v>
      </c>
      <c r="BU1530">
        <v>0</v>
      </c>
      <c r="BV1530" s="72" t="s">
        <v>194</v>
      </c>
      <c r="BW1530" s="72" t="s">
        <v>550</v>
      </c>
      <c r="BX1530" t="s">
        <v>13858</v>
      </c>
    </row>
    <row r="1531" spans="1:76" x14ac:dyDescent="0.45">
      <c r="A1531" t="s">
        <v>13859</v>
      </c>
      <c r="B1531" t="s">
        <v>176</v>
      </c>
      <c r="C1531" t="s">
        <v>200</v>
      </c>
      <c r="D1531" t="s">
        <v>13860</v>
      </c>
      <c r="E1531" t="s">
        <v>13861</v>
      </c>
      <c r="F1531" t="s">
        <v>11454</v>
      </c>
      <c r="G1531">
        <v>9</v>
      </c>
      <c r="H1531" s="72" t="s">
        <v>13844</v>
      </c>
      <c r="I1531" s="72" t="s">
        <v>182</v>
      </c>
      <c r="J1531" s="72" t="s">
        <v>183</v>
      </c>
      <c r="K1531" s="72" t="s">
        <v>10598</v>
      </c>
      <c r="L1531" s="72" t="s">
        <v>4503</v>
      </c>
      <c r="M1531" s="72" t="s">
        <v>13287</v>
      </c>
      <c r="N1531" s="72"/>
      <c r="O1531" s="72"/>
      <c r="P1531" s="72" t="s">
        <v>13862</v>
      </c>
      <c r="Q1531" s="72" t="s">
        <v>13863</v>
      </c>
      <c r="R1531" s="72" t="s">
        <v>6963</v>
      </c>
      <c r="S1531" s="72" t="s">
        <v>13864</v>
      </c>
      <c r="T1531" s="72" t="s">
        <v>13865</v>
      </c>
      <c r="U1531" s="72" t="s">
        <v>190</v>
      </c>
      <c r="V1531" s="72" t="s">
        <v>176</v>
      </c>
      <c r="W1531">
        <v>310</v>
      </c>
      <c r="X1531">
        <v>310</v>
      </c>
      <c r="Y1531">
        <v>0</v>
      </c>
      <c r="Z1531">
        <v>800</v>
      </c>
      <c r="AA1531">
        <v>800</v>
      </c>
      <c r="AB1531">
        <v>0</v>
      </c>
      <c r="AC1531" s="72" t="s">
        <v>191</v>
      </c>
      <c r="AD1531" s="72" t="s">
        <v>192</v>
      </c>
      <c r="AE1531" s="72" t="s">
        <v>176</v>
      </c>
      <c r="AF1531" s="81" t="str">
        <f t="shared" si="92"/>
        <v>Afridev Handpump</v>
      </c>
      <c r="AG1531" s="72" t="s">
        <v>193</v>
      </c>
      <c r="AH1531" s="72" t="s">
        <v>191</v>
      </c>
      <c r="AI1531" s="72" t="s">
        <v>16432</v>
      </c>
      <c r="AL1531" t="str">
        <f t="shared" si="93"/>
        <v>Protected</v>
      </c>
      <c r="AM1531">
        <v>1999</v>
      </c>
      <c r="AN1531" s="72" t="s">
        <v>191</v>
      </c>
      <c r="AQ1531" t="str">
        <f t="shared" si="94"/>
        <v xml:space="preserve">Normal </v>
      </c>
      <c r="AR1531" s="72" t="s">
        <v>191</v>
      </c>
      <c r="AS1531">
        <v>1</v>
      </c>
      <c r="AT1531">
        <v>2</v>
      </c>
      <c r="AU1531" s="72" t="s">
        <v>195</v>
      </c>
      <c r="AV1531" s="72" t="s">
        <v>194</v>
      </c>
      <c r="AY1531" s="72" t="s">
        <v>191</v>
      </c>
      <c r="AZ1531">
        <v>287</v>
      </c>
      <c r="BA1531" s="72" t="s">
        <v>93</v>
      </c>
      <c r="BB1531" s="72" t="s">
        <v>194</v>
      </c>
      <c r="BD1531" s="72" t="s">
        <v>191</v>
      </c>
      <c r="BE1531" s="73">
        <v>0.28999999999999998</v>
      </c>
      <c r="BF1531" s="72" t="s">
        <v>194</v>
      </c>
      <c r="BG1531" s="80" t="s">
        <v>196</v>
      </c>
      <c r="BI1531" s="81" t="str">
        <f t="shared" si="95"/>
        <v xml:space="preserve">Turbidity </v>
      </c>
      <c r="BN1531">
        <v>59</v>
      </c>
      <c r="BO1531">
        <v>24</v>
      </c>
      <c r="BP1531" s="72" t="s">
        <v>194</v>
      </c>
      <c r="BR1531" s="72" t="s">
        <v>194</v>
      </c>
      <c r="BT1531">
        <v>20</v>
      </c>
      <c r="BU1531">
        <v>4</v>
      </c>
      <c r="BV1531" s="72" t="s">
        <v>191</v>
      </c>
      <c r="BW1531" s="72" t="s">
        <v>197</v>
      </c>
      <c r="BX1531" t="s">
        <v>13866</v>
      </c>
    </row>
    <row r="1532" spans="1:76" x14ac:dyDescent="0.45">
      <c r="A1532" t="s">
        <v>13867</v>
      </c>
      <c r="B1532" t="s">
        <v>176</v>
      </c>
      <c r="C1532" t="s">
        <v>216</v>
      </c>
      <c r="D1532" t="s">
        <v>13868</v>
      </c>
      <c r="E1532" t="s">
        <v>13869</v>
      </c>
      <c r="F1532" t="s">
        <v>2202</v>
      </c>
      <c r="G1532">
        <v>9</v>
      </c>
      <c r="H1532" s="72" t="s">
        <v>13844</v>
      </c>
      <c r="I1532" s="72" t="s">
        <v>182</v>
      </c>
      <c r="J1532" s="72" t="s">
        <v>183</v>
      </c>
      <c r="K1532" s="72" t="s">
        <v>825</v>
      </c>
      <c r="L1532" s="72" t="s">
        <v>13685</v>
      </c>
      <c r="M1532" s="72" t="s">
        <v>13845</v>
      </c>
      <c r="N1532" s="72"/>
      <c r="O1532" s="72"/>
      <c r="P1532" s="72" t="s">
        <v>13870</v>
      </c>
      <c r="Q1532" s="72" t="s">
        <v>13871</v>
      </c>
      <c r="R1532" s="72" t="s">
        <v>2527</v>
      </c>
      <c r="S1532" s="72" t="s">
        <v>13872</v>
      </c>
      <c r="T1532" s="72" t="s">
        <v>13845</v>
      </c>
      <c r="U1532" s="72" t="s">
        <v>190</v>
      </c>
      <c r="V1532" s="72" t="s">
        <v>176</v>
      </c>
      <c r="W1532">
        <v>280</v>
      </c>
      <c r="X1532">
        <v>280</v>
      </c>
      <c r="Y1532">
        <v>280</v>
      </c>
      <c r="Z1532">
        <v>300</v>
      </c>
      <c r="AA1532">
        <v>1600</v>
      </c>
      <c r="AB1532">
        <v>0</v>
      </c>
      <c r="AC1532" s="72" t="s">
        <v>191</v>
      </c>
      <c r="AD1532" s="72" t="s">
        <v>192</v>
      </c>
      <c r="AE1532" s="72" t="s">
        <v>176</v>
      </c>
      <c r="AF1532" s="81" t="str">
        <f t="shared" si="92"/>
        <v>Afridev Handpump</v>
      </c>
      <c r="AG1532" s="72" t="s">
        <v>193</v>
      </c>
      <c r="AH1532" s="72" t="s">
        <v>191</v>
      </c>
      <c r="AI1532" s="72" t="s">
        <v>16432</v>
      </c>
      <c r="AL1532" t="str">
        <f t="shared" si="93"/>
        <v>Protected</v>
      </c>
      <c r="AM1532">
        <v>2001</v>
      </c>
      <c r="AN1532" s="72" t="s">
        <v>191</v>
      </c>
      <c r="AQ1532" t="str">
        <f t="shared" si="94"/>
        <v xml:space="preserve">Normal </v>
      </c>
      <c r="AR1532" s="72" t="s">
        <v>194</v>
      </c>
      <c r="AU1532" s="72" t="s">
        <v>195</v>
      </c>
      <c r="AV1532" s="72" t="s">
        <v>194</v>
      </c>
      <c r="AY1532" s="72" t="s">
        <v>191</v>
      </c>
      <c r="AZ1532">
        <v>2124</v>
      </c>
      <c r="BA1532" s="72" t="s">
        <v>93</v>
      </c>
      <c r="BB1532" s="72" t="s">
        <v>194</v>
      </c>
      <c r="BD1532" s="72" t="s">
        <v>191</v>
      </c>
      <c r="BE1532" s="73">
        <v>0.33</v>
      </c>
      <c r="BF1532" s="72" t="s">
        <v>191</v>
      </c>
      <c r="BG1532" s="72" t="s">
        <v>196</v>
      </c>
      <c r="BH1532" s="72" t="s">
        <v>176</v>
      </c>
      <c r="BI1532" s="81" t="str">
        <f t="shared" si="95"/>
        <v xml:space="preserve">Turbidity </v>
      </c>
      <c r="BJ1532" s="72" t="s">
        <v>191</v>
      </c>
      <c r="BN1532">
        <v>58</v>
      </c>
      <c r="BO1532">
        <v>24</v>
      </c>
      <c r="BP1532" s="72" t="s">
        <v>194</v>
      </c>
      <c r="BR1532" s="72" t="s">
        <v>194</v>
      </c>
      <c r="BT1532">
        <v>20</v>
      </c>
      <c r="BU1532">
        <v>6</v>
      </c>
      <c r="BV1532" s="72" t="s">
        <v>191</v>
      </c>
      <c r="BW1532" s="72" t="s">
        <v>197</v>
      </c>
      <c r="BX1532" t="s">
        <v>13873</v>
      </c>
    </row>
    <row r="1533" spans="1:76" x14ac:dyDescent="0.45">
      <c r="A1533" t="s">
        <v>13874</v>
      </c>
      <c r="B1533" t="s">
        <v>176</v>
      </c>
      <c r="C1533" t="s">
        <v>200</v>
      </c>
      <c r="D1533" t="s">
        <v>13875</v>
      </c>
      <c r="E1533" t="s">
        <v>13876</v>
      </c>
      <c r="F1533" t="s">
        <v>6799</v>
      </c>
      <c r="G1533">
        <v>9</v>
      </c>
      <c r="H1533" s="72" t="s">
        <v>13844</v>
      </c>
      <c r="I1533" s="72" t="s">
        <v>182</v>
      </c>
      <c r="J1533" s="72" t="s">
        <v>183</v>
      </c>
      <c r="K1533" s="72" t="s">
        <v>10598</v>
      </c>
      <c r="L1533" s="72" t="s">
        <v>4503</v>
      </c>
      <c r="M1533" s="72" t="s">
        <v>13287</v>
      </c>
      <c r="N1533" s="72"/>
      <c r="O1533" s="72"/>
      <c r="P1533" s="72" t="s">
        <v>13877</v>
      </c>
      <c r="Q1533" s="72" t="s">
        <v>13878</v>
      </c>
      <c r="R1533" s="72" t="s">
        <v>10574</v>
      </c>
      <c r="S1533" s="72" t="s">
        <v>13879</v>
      </c>
      <c r="T1533" s="72" t="s">
        <v>13880</v>
      </c>
      <c r="U1533" s="72" t="s">
        <v>226</v>
      </c>
      <c r="V1533" s="72" t="s">
        <v>176</v>
      </c>
      <c r="W1533">
        <v>310</v>
      </c>
      <c r="X1533">
        <v>310</v>
      </c>
      <c r="Y1533">
        <v>0</v>
      </c>
      <c r="Z1533">
        <v>768</v>
      </c>
      <c r="AA1533">
        <v>768</v>
      </c>
      <c r="AB1533">
        <v>0</v>
      </c>
      <c r="AC1533" s="72" t="s">
        <v>191</v>
      </c>
      <c r="AD1533" s="72" t="s">
        <v>192</v>
      </c>
      <c r="AE1533" s="72" t="s">
        <v>176</v>
      </c>
      <c r="AF1533" s="81" t="str">
        <f t="shared" si="92"/>
        <v>Afridev Handpump</v>
      </c>
      <c r="AG1533" s="72" t="s">
        <v>193</v>
      </c>
      <c r="AH1533" s="72" t="s">
        <v>191</v>
      </c>
      <c r="AI1533" s="72" t="s">
        <v>16432</v>
      </c>
      <c r="AL1533" t="str">
        <f t="shared" si="93"/>
        <v>Protected</v>
      </c>
      <c r="AM1533">
        <v>2012</v>
      </c>
      <c r="AN1533" s="72" t="s">
        <v>191</v>
      </c>
      <c r="AQ1533" t="str">
        <f t="shared" si="94"/>
        <v xml:space="preserve">Poor </v>
      </c>
      <c r="AR1533" s="72" t="s">
        <v>191</v>
      </c>
      <c r="AS1533">
        <v>1</v>
      </c>
      <c r="AT1533">
        <v>2</v>
      </c>
      <c r="AU1533" s="72" t="s">
        <v>195</v>
      </c>
      <c r="AV1533" s="72" t="s">
        <v>194</v>
      </c>
      <c r="AY1533" s="72" t="s">
        <v>191</v>
      </c>
      <c r="AZ1533">
        <v>288</v>
      </c>
      <c r="BA1533" s="72" t="s">
        <v>93</v>
      </c>
      <c r="BB1533" s="72" t="s">
        <v>194</v>
      </c>
      <c r="BD1533" s="72" t="s">
        <v>191</v>
      </c>
      <c r="BE1533" s="73">
        <v>0.27</v>
      </c>
      <c r="BF1533" s="72" t="s">
        <v>194</v>
      </c>
      <c r="BG1533" s="80" t="s">
        <v>196</v>
      </c>
      <c r="BI1533" s="81" t="str">
        <f t="shared" si="95"/>
        <v xml:space="preserve">Turbidity </v>
      </c>
      <c r="BN1533">
        <v>60</v>
      </c>
      <c r="BO1533">
        <v>24</v>
      </c>
      <c r="BP1533" s="72" t="s">
        <v>194</v>
      </c>
      <c r="BR1533" s="72" t="s">
        <v>194</v>
      </c>
      <c r="BT1533">
        <v>40</v>
      </c>
      <c r="BU1533">
        <v>3</v>
      </c>
      <c r="BV1533" s="72" t="s">
        <v>191</v>
      </c>
      <c r="BW1533" s="72" t="s">
        <v>227</v>
      </c>
      <c r="BX1533" t="s">
        <v>13881</v>
      </c>
    </row>
    <row r="1534" spans="1:76" x14ac:dyDescent="0.45">
      <c r="A1534" t="s">
        <v>13882</v>
      </c>
      <c r="B1534" t="s">
        <v>176</v>
      </c>
      <c r="C1534" t="s">
        <v>216</v>
      </c>
      <c r="D1534" t="s">
        <v>13883</v>
      </c>
      <c r="E1534" t="s">
        <v>13884</v>
      </c>
      <c r="F1534" t="s">
        <v>8072</v>
      </c>
      <c r="G1534">
        <v>9</v>
      </c>
      <c r="H1534" s="72" t="s">
        <v>13844</v>
      </c>
      <c r="I1534" s="72" t="s">
        <v>182</v>
      </c>
      <c r="J1534" s="72" t="s">
        <v>183</v>
      </c>
      <c r="K1534" s="72" t="s">
        <v>825</v>
      </c>
      <c r="L1534" s="72" t="s">
        <v>13685</v>
      </c>
      <c r="M1534" s="72" t="s">
        <v>13845</v>
      </c>
      <c r="N1534" s="72"/>
      <c r="O1534" s="72"/>
      <c r="P1534" s="72" t="s">
        <v>13885</v>
      </c>
      <c r="Q1534" s="72" t="s">
        <v>13886</v>
      </c>
      <c r="R1534" s="72" t="s">
        <v>4714</v>
      </c>
      <c r="S1534" s="72" t="s">
        <v>13887</v>
      </c>
      <c r="T1534" s="72" t="s">
        <v>13845</v>
      </c>
      <c r="U1534" s="72" t="s">
        <v>251</v>
      </c>
      <c r="V1534" s="72" t="s">
        <v>176</v>
      </c>
      <c r="W1534">
        <v>280</v>
      </c>
      <c r="X1534">
        <v>280</v>
      </c>
      <c r="Y1534">
        <v>0</v>
      </c>
      <c r="Z1534">
        <v>3400</v>
      </c>
      <c r="AA1534">
        <v>1600</v>
      </c>
      <c r="AB1534">
        <v>0</v>
      </c>
      <c r="AC1534" s="72" t="s">
        <v>191</v>
      </c>
      <c r="AD1534" s="72" t="s">
        <v>192</v>
      </c>
      <c r="AE1534" s="72" t="s">
        <v>176</v>
      </c>
      <c r="AF1534" s="81" t="str">
        <f t="shared" si="92"/>
        <v>Afridev Handpump</v>
      </c>
      <c r="AG1534" s="72" t="s">
        <v>193</v>
      </c>
      <c r="AH1534" s="72" t="s">
        <v>191</v>
      </c>
      <c r="AI1534" s="72" t="s">
        <v>16432</v>
      </c>
      <c r="AL1534" t="str">
        <f t="shared" si="93"/>
        <v>Protected</v>
      </c>
      <c r="AM1534">
        <v>1994</v>
      </c>
      <c r="AN1534" s="72" t="s">
        <v>194</v>
      </c>
      <c r="AO1534" s="72" t="s">
        <v>549</v>
      </c>
      <c r="AP1534" s="72" t="s">
        <v>176</v>
      </c>
      <c r="AQ1534" t="str">
        <f t="shared" si="94"/>
        <v>Does not function Non functioning water point</v>
      </c>
      <c r="AR1534" s="72" t="s">
        <v>191</v>
      </c>
      <c r="AS1534">
        <v>1</v>
      </c>
      <c r="AT1534">
        <v>364</v>
      </c>
      <c r="AU1534" s="72" t="s">
        <v>194</v>
      </c>
      <c r="AV1534" s="72" t="s">
        <v>194</v>
      </c>
      <c r="AY1534" s="72" t="s">
        <v>194</v>
      </c>
      <c r="BB1534" s="72" t="s">
        <v>194</v>
      </c>
      <c r="BD1534" s="72" t="s">
        <v>194</v>
      </c>
      <c r="BE1534"/>
      <c r="BF1534" s="72" t="s">
        <v>194</v>
      </c>
      <c r="BG1534" s="80" t="s">
        <v>196</v>
      </c>
      <c r="BI1534" s="81" t="str">
        <f t="shared" si="95"/>
        <v xml:space="preserve">Turbidity </v>
      </c>
      <c r="BN1534">
        <v>0</v>
      </c>
      <c r="BO1534">
        <v>0</v>
      </c>
      <c r="BP1534" s="72" t="s">
        <v>194</v>
      </c>
      <c r="BR1534" s="72" t="s">
        <v>194</v>
      </c>
      <c r="BT1534">
        <v>0</v>
      </c>
      <c r="BU1534">
        <v>0</v>
      </c>
      <c r="BV1534" s="72" t="s">
        <v>194</v>
      </c>
      <c r="BW1534" s="72" t="s">
        <v>550</v>
      </c>
      <c r="BX1534" t="s">
        <v>13888</v>
      </c>
    </row>
    <row r="1535" spans="1:76" x14ac:dyDescent="0.45">
      <c r="A1535" t="s">
        <v>13889</v>
      </c>
      <c r="B1535" t="s">
        <v>176</v>
      </c>
      <c r="C1535" t="s">
        <v>216</v>
      </c>
      <c r="D1535" t="s">
        <v>13890</v>
      </c>
      <c r="E1535" t="s">
        <v>13891</v>
      </c>
      <c r="F1535" t="s">
        <v>1774</v>
      </c>
      <c r="G1535">
        <v>9</v>
      </c>
      <c r="H1535" s="72" t="s">
        <v>13844</v>
      </c>
      <c r="I1535" s="72" t="s">
        <v>182</v>
      </c>
      <c r="J1535" s="72" t="s">
        <v>183</v>
      </c>
      <c r="K1535" s="72" t="s">
        <v>825</v>
      </c>
      <c r="L1535" s="72" t="s">
        <v>13685</v>
      </c>
      <c r="M1535" s="72" t="s">
        <v>13808</v>
      </c>
      <c r="N1535" s="72"/>
      <c r="O1535" s="72"/>
      <c r="P1535" s="72" t="s">
        <v>13892</v>
      </c>
      <c r="Q1535" s="72" t="s">
        <v>13893</v>
      </c>
      <c r="R1535" s="72" t="s">
        <v>1094</v>
      </c>
      <c r="S1535" s="72" t="s">
        <v>13894</v>
      </c>
      <c r="T1535" s="72" t="s">
        <v>13895</v>
      </c>
      <c r="U1535" s="72" t="s">
        <v>251</v>
      </c>
      <c r="V1535" s="72" t="s">
        <v>176</v>
      </c>
      <c r="W1535">
        <v>150</v>
      </c>
      <c r="X1535">
        <v>100</v>
      </c>
      <c r="Y1535">
        <v>50</v>
      </c>
      <c r="Z1535">
        <v>600</v>
      </c>
      <c r="AA1535">
        <v>800</v>
      </c>
      <c r="AB1535">
        <v>300</v>
      </c>
      <c r="AC1535" s="72" t="s">
        <v>191</v>
      </c>
      <c r="AD1535" s="72" t="s">
        <v>192</v>
      </c>
      <c r="AE1535" s="72" t="s">
        <v>176</v>
      </c>
      <c r="AF1535" s="81" t="str">
        <f t="shared" si="92"/>
        <v>Afridev Handpump</v>
      </c>
      <c r="AG1535" s="72" t="s">
        <v>193</v>
      </c>
      <c r="AH1535" s="72" t="s">
        <v>191</v>
      </c>
      <c r="AI1535" s="72" t="s">
        <v>16432</v>
      </c>
      <c r="AL1535" t="str">
        <f t="shared" si="93"/>
        <v>Protected</v>
      </c>
      <c r="AM1535">
        <v>2007</v>
      </c>
      <c r="AN1535" s="72" t="s">
        <v>191</v>
      </c>
      <c r="AQ1535" t="str">
        <f t="shared" si="94"/>
        <v xml:space="preserve">Normal </v>
      </c>
      <c r="AR1535" s="72" t="s">
        <v>191</v>
      </c>
      <c r="AS1535">
        <v>8</v>
      </c>
      <c r="AT1535">
        <v>364</v>
      </c>
      <c r="AU1535" s="72" t="s">
        <v>195</v>
      </c>
      <c r="AV1535" s="72" t="s">
        <v>194</v>
      </c>
      <c r="AY1535" s="72" t="s">
        <v>191</v>
      </c>
      <c r="AZ1535">
        <v>2127</v>
      </c>
      <c r="BA1535" s="72" t="s">
        <v>93</v>
      </c>
      <c r="BB1535" s="72" t="s">
        <v>194</v>
      </c>
      <c r="BD1535" s="72" t="s">
        <v>191</v>
      </c>
      <c r="BE1535" s="73">
        <v>0.37</v>
      </c>
      <c r="BF1535" s="72" t="s">
        <v>191</v>
      </c>
      <c r="BG1535" s="72" t="s">
        <v>196</v>
      </c>
      <c r="BH1535" s="72" t="s">
        <v>176</v>
      </c>
      <c r="BI1535" s="81" t="str">
        <f t="shared" si="95"/>
        <v xml:space="preserve">Turbidity </v>
      </c>
      <c r="BJ1535" s="72" t="s">
        <v>191</v>
      </c>
      <c r="BN1535">
        <v>81</v>
      </c>
      <c r="BO1535">
        <v>24</v>
      </c>
      <c r="BP1535" s="72" t="s">
        <v>194</v>
      </c>
      <c r="BR1535" s="72" t="s">
        <v>194</v>
      </c>
      <c r="BT1535">
        <v>20</v>
      </c>
      <c r="BU1535">
        <v>6</v>
      </c>
      <c r="BV1535" s="72" t="s">
        <v>191</v>
      </c>
      <c r="BW1535" s="72" t="s">
        <v>197</v>
      </c>
      <c r="BX1535" t="s">
        <v>13896</v>
      </c>
    </row>
    <row r="1536" spans="1:76" x14ac:dyDescent="0.45">
      <c r="A1536" t="s">
        <v>13897</v>
      </c>
      <c r="B1536" t="s">
        <v>176</v>
      </c>
      <c r="C1536" t="s">
        <v>200</v>
      </c>
      <c r="D1536" t="s">
        <v>13898</v>
      </c>
      <c r="E1536" t="s">
        <v>13899</v>
      </c>
      <c r="F1536" t="s">
        <v>2281</v>
      </c>
      <c r="G1536">
        <v>9</v>
      </c>
      <c r="H1536" s="72" t="s">
        <v>13844</v>
      </c>
      <c r="I1536" s="72" t="s">
        <v>182</v>
      </c>
      <c r="J1536" s="72" t="s">
        <v>183</v>
      </c>
      <c r="K1536" s="72" t="s">
        <v>10598</v>
      </c>
      <c r="L1536" s="72" t="s">
        <v>4503</v>
      </c>
      <c r="M1536" s="72" t="s">
        <v>13287</v>
      </c>
      <c r="N1536" s="72"/>
      <c r="O1536" s="72"/>
      <c r="P1536" s="72" t="s">
        <v>13900</v>
      </c>
      <c r="Q1536" s="72" t="s">
        <v>13901</v>
      </c>
      <c r="R1536" s="72" t="s">
        <v>12418</v>
      </c>
      <c r="S1536" s="72" t="s">
        <v>13902</v>
      </c>
      <c r="T1536" s="72" t="s">
        <v>13398</v>
      </c>
      <c r="U1536" s="72" t="s">
        <v>190</v>
      </c>
      <c r="V1536" s="72" t="s">
        <v>176</v>
      </c>
      <c r="W1536">
        <v>310</v>
      </c>
      <c r="X1536">
        <v>310</v>
      </c>
      <c r="Y1536">
        <v>0</v>
      </c>
      <c r="Z1536">
        <v>800</v>
      </c>
      <c r="AA1536">
        <v>800</v>
      </c>
      <c r="AB1536">
        <v>0</v>
      </c>
      <c r="AC1536" s="72" t="s">
        <v>191</v>
      </c>
      <c r="AD1536" s="72" t="s">
        <v>192</v>
      </c>
      <c r="AE1536" s="72" t="s">
        <v>176</v>
      </c>
      <c r="AF1536" s="81" t="str">
        <f t="shared" si="92"/>
        <v>Afridev Handpump</v>
      </c>
      <c r="AG1536" s="72" t="s">
        <v>193</v>
      </c>
      <c r="AH1536" s="72" t="s">
        <v>191</v>
      </c>
      <c r="AI1536" s="72" t="s">
        <v>16432</v>
      </c>
      <c r="AL1536" t="str">
        <f t="shared" si="93"/>
        <v>Protected</v>
      </c>
      <c r="AM1536">
        <v>2017</v>
      </c>
      <c r="AN1536" s="72" t="s">
        <v>191</v>
      </c>
      <c r="AQ1536" t="str">
        <f t="shared" si="94"/>
        <v xml:space="preserve">Normal </v>
      </c>
      <c r="AR1536" s="72" t="s">
        <v>194</v>
      </c>
      <c r="AU1536" s="72" t="s">
        <v>195</v>
      </c>
      <c r="AV1536" s="72" t="s">
        <v>194</v>
      </c>
      <c r="AY1536" s="72" t="s">
        <v>191</v>
      </c>
      <c r="AZ1536">
        <v>289</v>
      </c>
      <c r="BA1536" s="72" t="s">
        <v>93</v>
      </c>
      <c r="BB1536" s="72" t="s">
        <v>194</v>
      </c>
      <c r="BD1536" s="72" t="s">
        <v>191</v>
      </c>
      <c r="BE1536" s="73">
        <v>0.32</v>
      </c>
      <c r="BF1536" s="72" t="s">
        <v>194</v>
      </c>
      <c r="BG1536" s="80" t="s">
        <v>196</v>
      </c>
      <c r="BI1536" s="81" t="str">
        <f t="shared" si="95"/>
        <v xml:space="preserve">Turbidity </v>
      </c>
      <c r="BN1536">
        <v>58</v>
      </c>
      <c r="BO1536">
        <v>24</v>
      </c>
      <c r="BP1536" s="72" t="s">
        <v>194</v>
      </c>
      <c r="BR1536" s="72" t="s">
        <v>194</v>
      </c>
      <c r="BT1536">
        <v>20</v>
      </c>
      <c r="BU1536">
        <v>3</v>
      </c>
      <c r="BV1536" s="72" t="s">
        <v>191</v>
      </c>
      <c r="BW1536" s="72" t="s">
        <v>197</v>
      </c>
      <c r="BX1536" t="s">
        <v>13903</v>
      </c>
    </row>
    <row r="1537" spans="1:76" x14ac:dyDescent="0.45">
      <c r="A1537" t="s">
        <v>13904</v>
      </c>
      <c r="B1537" t="s">
        <v>176</v>
      </c>
      <c r="C1537" t="s">
        <v>216</v>
      </c>
      <c r="D1537" t="s">
        <v>13905</v>
      </c>
      <c r="E1537" t="s">
        <v>13906</v>
      </c>
      <c r="F1537" t="s">
        <v>1653</v>
      </c>
      <c r="G1537">
        <v>9</v>
      </c>
      <c r="H1537" s="72" t="s">
        <v>13844</v>
      </c>
      <c r="I1537" s="72" t="s">
        <v>182</v>
      </c>
      <c r="J1537" s="72" t="s">
        <v>183</v>
      </c>
      <c r="K1537" s="72" t="s">
        <v>825</v>
      </c>
      <c r="L1537" s="72" t="s">
        <v>13685</v>
      </c>
      <c r="M1537" s="72" t="s">
        <v>13907</v>
      </c>
      <c r="N1537" s="72"/>
      <c r="O1537" s="72"/>
      <c r="P1537" s="72" t="s">
        <v>13908</v>
      </c>
      <c r="Q1537" s="72" t="s">
        <v>13909</v>
      </c>
      <c r="R1537" s="72" t="s">
        <v>2555</v>
      </c>
      <c r="S1537" s="72" t="s">
        <v>13910</v>
      </c>
      <c r="T1537" s="72" t="s">
        <v>13911</v>
      </c>
      <c r="U1537" s="72" t="s">
        <v>251</v>
      </c>
      <c r="V1537" s="72" t="s">
        <v>176</v>
      </c>
      <c r="W1537">
        <v>130</v>
      </c>
      <c r="X1537">
        <v>130</v>
      </c>
      <c r="Y1537">
        <v>0</v>
      </c>
      <c r="Z1537">
        <v>800</v>
      </c>
      <c r="AA1537">
        <v>800</v>
      </c>
      <c r="AB1537">
        <v>0</v>
      </c>
      <c r="AC1537" s="72" t="s">
        <v>191</v>
      </c>
      <c r="AD1537" s="72" t="s">
        <v>192</v>
      </c>
      <c r="AE1537" s="72" t="s">
        <v>176</v>
      </c>
      <c r="AF1537" s="81" t="str">
        <f t="shared" si="92"/>
        <v>Afridev Handpump</v>
      </c>
      <c r="AG1537" s="72" t="s">
        <v>193</v>
      </c>
      <c r="AH1537" s="72" t="s">
        <v>191</v>
      </c>
      <c r="AI1537" s="72" t="s">
        <v>16432</v>
      </c>
      <c r="AL1537" t="str">
        <f t="shared" si="93"/>
        <v>Protected</v>
      </c>
      <c r="AM1537">
        <v>1984</v>
      </c>
      <c r="AN1537" s="72" t="s">
        <v>191</v>
      </c>
      <c r="AQ1537" t="str">
        <f t="shared" si="94"/>
        <v xml:space="preserve">Poor </v>
      </c>
      <c r="AR1537" s="72" t="s">
        <v>191</v>
      </c>
      <c r="AS1537">
        <v>12</v>
      </c>
      <c r="AT1537">
        <v>30</v>
      </c>
      <c r="AU1537" s="72" t="s">
        <v>195</v>
      </c>
      <c r="AV1537" s="72" t="s">
        <v>194</v>
      </c>
      <c r="AY1537" s="72" t="s">
        <v>191</v>
      </c>
      <c r="AZ1537">
        <v>2128</v>
      </c>
      <c r="BA1537" s="72" t="s">
        <v>93</v>
      </c>
      <c r="BB1537" s="72" t="s">
        <v>194</v>
      </c>
      <c r="BD1537" s="72" t="s">
        <v>191</v>
      </c>
      <c r="BE1537" s="73">
        <v>0.41</v>
      </c>
      <c r="BF1537" s="72" t="s">
        <v>191</v>
      </c>
      <c r="BG1537" s="72" t="s">
        <v>196</v>
      </c>
      <c r="BH1537" s="72" t="s">
        <v>176</v>
      </c>
      <c r="BI1537" s="81" t="str">
        <f t="shared" si="95"/>
        <v xml:space="preserve">Turbidity </v>
      </c>
      <c r="BJ1537" s="72" t="s">
        <v>191</v>
      </c>
      <c r="BN1537">
        <v>135</v>
      </c>
      <c r="BO1537">
        <v>24</v>
      </c>
      <c r="BP1537" s="72" t="s">
        <v>194</v>
      </c>
      <c r="BR1537" s="72" t="s">
        <v>194</v>
      </c>
      <c r="BT1537">
        <v>20</v>
      </c>
      <c r="BU1537">
        <v>6</v>
      </c>
      <c r="BV1537" s="72" t="s">
        <v>191</v>
      </c>
      <c r="BW1537" s="72" t="s">
        <v>227</v>
      </c>
      <c r="BX1537" t="s">
        <v>13912</v>
      </c>
    </row>
    <row r="1538" spans="1:76" x14ac:dyDescent="0.45">
      <c r="A1538" t="s">
        <v>13913</v>
      </c>
      <c r="B1538" t="s">
        <v>176</v>
      </c>
      <c r="C1538" t="s">
        <v>216</v>
      </c>
      <c r="D1538" t="s">
        <v>13914</v>
      </c>
      <c r="E1538" t="s">
        <v>13915</v>
      </c>
      <c r="F1538" t="s">
        <v>5148</v>
      </c>
      <c r="G1538">
        <v>9</v>
      </c>
      <c r="H1538" s="72" t="s">
        <v>13844</v>
      </c>
      <c r="I1538" s="72" t="s">
        <v>182</v>
      </c>
      <c r="J1538" s="72" t="s">
        <v>183</v>
      </c>
      <c r="K1538" s="72" t="s">
        <v>825</v>
      </c>
      <c r="L1538" s="72" t="s">
        <v>13685</v>
      </c>
      <c r="M1538" s="72" t="s">
        <v>13916</v>
      </c>
      <c r="N1538" s="72"/>
      <c r="O1538" s="72"/>
      <c r="P1538" s="72" t="s">
        <v>13917</v>
      </c>
      <c r="Q1538" s="72" t="s">
        <v>13918</v>
      </c>
      <c r="R1538" s="72" t="s">
        <v>2391</v>
      </c>
      <c r="S1538" s="72" t="s">
        <v>13919</v>
      </c>
      <c r="T1538" s="72" t="s">
        <v>13920</v>
      </c>
      <c r="U1538" s="72" t="s">
        <v>251</v>
      </c>
      <c r="V1538" s="72" t="s">
        <v>176</v>
      </c>
      <c r="W1538">
        <v>60</v>
      </c>
      <c r="X1538">
        <v>60</v>
      </c>
      <c r="Y1538">
        <v>0</v>
      </c>
      <c r="Z1538">
        <v>400</v>
      </c>
      <c r="AA1538">
        <v>400</v>
      </c>
      <c r="AB1538">
        <v>0</v>
      </c>
      <c r="AC1538" s="72" t="s">
        <v>191</v>
      </c>
      <c r="AD1538" s="72" t="s">
        <v>192</v>
      </c>
      <c r="AE1538" s="72" t="s">
        <v>176</v>
      </c>
      <c r="AF1538" s="81" t="str">
        <f t="shared" si="92"/>
        <v>Afridev Handpump</v>
      </c>
      <c r="AG1538" s="72" t="s">
        <v>193</v>
      </c>
      <c r="AH1538" s="72" t="s">
        <v>191</v>
      </c>
      <c r="AI1538" s="72" t="s">
        <v>16432</v>
      </c>
      <c r="AL1538" t="str">
        <f t="shared" si="93"/>
        <v>Protected</v>
      </c>
      <c r="AM1538">
        <v>2004</v>
      </c>
      <c r="AN1538" s="72" t="s">
        <v>191</v>
      </c>
      <c r="AQ1538" t="str">
        <f t="shared" si="94"/>
        <v xml:space="preserve">Normal </v>
      </c>
      <c r="AR1538" s="72" t="s">
        <v>194</v>
      </c>
      <c r="AU1538" s="72" t="s">
        <v>195</v>
      </c>
      <c r="AV1538" s="72" t="s">
        <v>194</v>
      </c>
      <c r="AY1538" s="72" t="s">
        <v>191</v>
      </c>
      <c r="AZ1538">
        <v>2129</v>
      </c>
      <c r="BA1538" s="72" t="s">
        <v>93</v>
      </c>
      <c r="BB1538" s="72" t="s">
        <v>194</v>
      </c>
      <c r="BD1538" s="72" t="s">
        <v>191</v>
      </c>
      <c r="BE1538" s="73">
        <v>0.54</v>
      </c>
      <c r="BF1538" s="72" t="s">
        <v>191</v>
      </c>
      <c r="BG1538" s="72" t="s">
        <v>196</v>
      </c>
      <c r="BH1538" s="72" t="s">
        <v>176</v>
      </c>
      <c r="BI1538" s="81" t="str">
        <f t="shared" si="95"/>
        <v xml:space="preserve">Turbidity </v>
      </c>
      <c r="BJ1538" s="72" t="s">
        <v>191</v>
      </c>
      <c r="BN1538">
        <v>99</v>
      </c>
      <c r="BO1538">
        <v>24</v>
      </c>
      <c r="BP1538" s="72" t="s">
        <v>194</v>
      </c>
      <c r="BR1538" s="72" t="s">
        <v>194</v>
      </c>
      <c r="BT1538">
        <v>20</v>
      </c>
      <c r="BU1538">
        <v>7</v>
      </c>
      <c r="BV1538" s="72" t="s">
        <v>191</v>
      </c>
      <c r="BW1538" s="72" t="s">
        <v>197</v>
      </c>
      <c r="BX1538" t="s">
        <v>13921</v>
      </c>
    </row>
    <row r="1539" spans="1:76" x14ac:dyDescent="0.45">
      <c r="A1539" t="s">
        <v>13922</v>
      </c>
      <c r="B1539" t="s">
        <v>176</v>
      </c>
      <c r="C1539" t="s">
        <v>216</v>
      </c>
      <c r="D1539" t="s">
        <v>13923</v>
      </c>
      <c r="E1539" t="s">
        <v>13924</v>
      </c>
      <c r="F1539" t="s">
        <v>6261</v>
      </c>
      <c r="G1539">
        <v>9</v>
      </c>
      <c r="H1539" s="72" t="s">
        <v>13844</v>
      </c>
      <c r="I1539" s="72" t="s">
        <v>182</v>
      </c>
      <c r="J1539" s="72" t="s">
        <v>183</v>
      </c>
      <c r="K1539" s="72" t="s">
        <v>825</v>
      </c>
      <c r="L1539" s="72" t="s">
        <v>825</v>
      </c>
      <c r="M1539" s="72" t="s">
        <v>13558</v>
      </c>
      <c r="N1539" s="72"/>
      <c r="O1539" s="72"/>
      <c r="P1539" s="72" t="s">
        <v>13925</v>
      </c>
      <c r="Q1539" s="72" t="s">
        <v>13926</v>
      </c>
      <c r="R1539" s="72" t="s">
        <v>2337</v>
      </c>
      <c r="S1539" s="72" t="s">
        <v>13927</v>
      </c>
      <c r="T1539" s="72" t="s">
        <v>13928</v>
      </c>
      <c r="U1539" s="72" t="s">
        <v>922</v>
      </c>
      <c r="V1539" s="72" t="s">
        <v>176</v>
      </c>
      <c r="W1539">
        <v>150</v>
      </c>
      <c r="X1539">
        <v>100</v>
      </c>
      <c r="Y1539">
        <v>50</v>
      </c>
      <c r="Z1539">
        <v>300</v>
      </c>
      <c r="AA1539">
        <v>600</v>
      </c>
      <c r="AB1539">
        <v>300</v>
      </c>
      <c r="AC1539" s="72" t="s">
        <v>194</v>
      </c>
      <c r="AF1539" s="81" t="str">
        <f t="shared" ref="AF1539:AF1602" si="96">CONCATENATE(AD1539,AE1539)</f>
        <v/>
      </c>
      <c r="AJ1539" s="72" t="s">
        <v>867</v>
      </c>
      <c r="AK1539" s="72" t="s">
        <v>176</v>
      </c>
      <c r="AL1539" t="str">
        <f t="shared" ref="AL1539:AL1602" si="97">CONCATENATE(AI1539,AJ1539,AK1539)</f>
        <v>Unprotected well</v>
      </c>
      <c r="AQ1539" t="str">
        <f t="shared" ref="AQ1539:AQ1602" si="98">CONCATENATE(BW1539," ",AO1539,AP1539)</f>
        <v xml:space="preserve"> </v>
      </c>
      <c r="BE1539"/>
      <c r="BI1539" s="81" t="str">
        <f t="shared" ref="BI1539:BI1602" si="99">CONCATENATE(BG1539," ",BH1539)</f>
        <v xml:space="preserve"> </v>
      </c>
      <c r="BX1539" t="s">
        <v>13929</v>
      </c>
    </row>
    <row r="1540" spans="1:76" x14ac:dyDescent="0.45">
      <c r="A1540" t="s">
        <v>13930</v>
      </c>
      <c r="B1540" t="s">
        <v>176</v>
      </c>
      <c r="C1540" t="s">
        <v>200</v>
      </c>
      <c r="D1540" t="s">
        <v>13931</v>
      </c>
      <c r="E1540" t="s">
        <v>13932</v>
      </c>
      <c r="F1540" t="s">
        <v>13933</v>
      </c>
      <c r="G1540">
        <v>9</v>
      </c>
      <c r="H1540" s="72" t="s">
        <v>13844</v>
      </c>
      <c r="I1540" s="72" t="s">
        <v>182</v>
      </c>
      <c r="J1540" s="72" t="s">
        <v>183</v>
      </c>
      <c r="K1540" s="72" t="s">
        <v>10598</v>
      </c>
      <c r="L1540" s="72" t="s">
        <v>11823</v>
      </c>
      <c r="M1540" s="72" t="s">
        <v>13934</v>
      </c>
      <c r="N1540" s="72"/>
      <c r="O1540" s="72"/>
      <c r="P1540" s="72" t="s">
        <v>13935</v>
      </c>
      <c r="Q1540" s="72" t="s">
        <v>13936</v>
      </c>
      <c r="R1540" s="72" t="s">
        <v>2686</v>
      </c>
      <c r="S1540" s="72" t="s">
        <v>13937</v>
      </c>
      <c r="T1540" s="72" t="s">
        <v>13938</v>
      </c>
      <c r="U1540" s="72" t="s">
        <v>226</v>
      </c>
      <c r="V1540" s="72" t="s">
        <v>176</v>
      </c>
      <c r="W1540">
        <v>80</v>
      </c>
      <c r="X1540">
        <v>80</v>
      </c>
      <c r="Y1540">
        <v>0</v>
      </c>
      <c r="Z1540">
        <v>350</v>
      </c>
      <c r="AA1540">
        <v>350</v>
      </c>
      <c r="AB1540">
        <v>0</v>
      </c>
      <c r="AC1540" s="72" t="s">
        <v>191</v>
      </c>
      <c r="AD1540" s="72" t="s">
        <v>192</v>
      </c>
      <c r="AE1540" s="72" t="s">
        <v>176</v>
      </c>
      <c r="AF1540" s="81" t="str">
        <f t="shared" si="96"/>
        <v>Afridev Handpump</v>
      </c>
      <c r="AG1540" s="72" t="s">
        <v>193</v>
      </c>
      <c r="AH1540" s="72" t="s">
        <v>191</v>
      </c>
      <c r="AI1540" s="72" t="s">
        <v>16432</v>
      </c>
      <c r="AL1540" t="str">
        <f t="shared" si="97"/>
        <v>Protected</v>
      </c>
      <c r="AM1540">
        <v>2002</v>
      </c>
      <c r="AN1540" s="72" t="s">
        <v>194</v>
      </c>
      <c r="AO1540" s="72" t="s">
        <v>176</v>
      </c>
      <c r="AP1540" s="72" t="s">
        <v>13939</v>
      </c>
      <c r="AQ1540" t="str">
        <f t="shared" si="98"/>
        <v>Does not function broken of rubber and cups</v>
      </c>
      <c r="AR1540" s="72" t="s">
        <v>191</v>
      </c>
      <c r="AS1540">
        <v>2</v>
      </c>
      <c r="AT1540">
        <v>7</v>
      </c>
      <c r="AU1540" s="72" t="s">
        <v>194</v>
      </c>
      <c r="AV1540" s="72" t="s">
        <v>194</v>
      </c>
      <c r="AY1540" s="72" t="s">
        <v>194</v>
      </c>
      <c r="BB1540" s="72" t="s">
        <v>194</v>
      </c>
      <c r="BD1540" s="72" t="s">
        <v>194</v>
      </c>
      <c r="BE1540"/>
      <c r="BF1540" s="72" t="s">
        <v>194</v>
      </c>
      <c r="BG1540" s="80" t="s">
        <v>196</v>
      </c>
      <c r="BI1540" s="81" t="str">
        <f t="shared" si="99"/>
        <v xml:space="preserve">Turbidity </v>
      </c>
      <c r="BN1540">
        <v>0</v>
      </c>
      <c r="BO1540">
        <v>0</v>
      </c>
      <c r="BP1540" s="72" t="s">
        <v>194</v>
      </c>
      <c r="BR1540" s="72" t="s">
        <v>194</v>
      </c>
      <c r="BT1540">
        <v>0</v>
      </c>
      <c r="BU1540">
        <v>0</v>
      </c>
      <c r="BV1540" s="72" t="s">
        <v>194</v>
      </c>
      <c r="BW1540" s="72" t="s">
        <v>550</v>
      </c>
      <c r="BX1540" t="s">
        <v>13940</v>
      </c>
    </row>
    <row r="1541" spans="1:76" x14ac:dyDescent="0.45">
      <c r="A1541" t="s">
        <v>13941</v>
      </c>
      <c r="B1541" t="s">
        <v>176</v>
      </c>
      <c r="C1541" t="s">
        <v>254</v>
      </c>
      <c r="D1541" t="s">
        <v>13942</v>
      </c>
      <c r="E1541" t="s">
        <v>13943</v>
      </c>
      <c r="F1541" t="s">
        <v>13944</v>
      </c>
      <c r="G1541">
        <v>9</v>
      </c>
      <c r="H1541" s="72" t="s">
        <v>13844</v>
      </c>
      <c r="I1541" s="72" t="s">
        <v>182</v>
      </c>
      <c r="J1541" s="72" t="s">
        <v>183</v>
      </c>
      <c r="K1541" s="72" t="s">
        <v>10598</v>
      </c>
      <c r="L1541" s="72" t="s">
        <v>11823</v>
      </c>
      <c r="M1541" s="72" t="s">
        <v>13945</v>
      </c>
      <c r="N1541" s="72"/>
      <c r="O1541" s="72"/>
      <c r="P1541" s="72" t="s">
        <v>13946</v>
      </c>
      <c r="Q1541" s="72" t="s">
        <v>13947</v>
      </c>
      <c r="R1541" s="72" t="s">
        <v>4904</v>
      </c>
      <c r="S1541" s="72" t="s">
        <v>13948</v>
      </c>
      <c r="T1541" s="72" t="s">
        <v>13949</v>
      </c>
      <c r="U1541" s="72" t="s">
        <v>922</v>
      </c>
      <c r="V1541" s="72" t="s">
        <v>176</v>
      </c>
      <c r="W1541">
        <v>93</v>
      </c>
      <c r="X1541">
        <v>90</v>
      </c>
      <c r="Y1541">
        <v>3</v>
      </c>
      <c r="Z1541">
        <v>85</v>
      </c>
      <c r="AA1541">
        <v>450</v>
      </c>
      <c r="AB1541">
        <v>15</v>
      </c>
      <c r="AC1541" s="72" t="s">
        <v>191</v>
      </c>
      <c r="AD1541" s="72" t="s">
        <v>192</v>
      </c>
      <c r="AE1541" s="72" t="s">
        <v>176</v>
      </c>
      <c r="AF1541" s="81" t="str">
        <f t="shared" si="96"/>
        <v>Afridev Handpump</v>
      </c>
      <c r="AG1541" s="72" t="s">
        <v>193</v>
      </c>
      <c r="AH1541" s="72" t="s">
        <v>191</v>
      </c>
      <c r="AI1541" s="72" t="s">
        <v>16432</v>
      </c>
      <c r="AL1541" t="str">
        <f t="shared" si="97"/>
        <v>Protected</v>
      </c>
      <c r="AM1541">
        <v>2018</v>
      </c>
      <c r="AN1541" s="72" t="s">
        <v>191</v>
      </c>
      <c r="AQ1541" t="str">
        <f t="shared" si="98"/>
        <v xml:space="preserve">Normal </v>
      </c>
      <c r="AR1541" s="72" t="s">
        <v>194</v>
      </c>
      <c r="AU1541" s="72" t="s">
        <v>195</v>
      </c>
      <c r="AV1541" s="72" t="s">
        <v>194</v>
      </c>
      <c r="AY1541" s="72" t="s">
        <v>191</v>
      </c>
      <c r="AZ1541">
        <v>1262</v>
      </c>
      <c r="BA1541" s="72" t="s">
        <v>93</v>
      </c>
      <c r="BB1541" s="72" t="s">
        <v>194</v>
      </c>
      <c r="BD1541" s="72" t="s">
        <v>191</v>
      </c>
      <c r="BE1541" s="73">
        <v>0.73</v>
      </c>
      <c r="BF1541" s="72" t="s">
        <v>191</v>
      </c>
      <c r="BG1541" s="72" t="s">
        <v>196</v>
      </c>
      <c r="BH1541" s="72" t="s">
        <v>176</v>
      </c>
      <c r="BI1541" s="81" t="str">
        <f t="shared" si="99"/>
        <v xml:space="preserve">Turbidity </v>
      </c>
      <c r="BJ1541" s="72" t="s">
        <v>191</v>
      </c>
      <c r="BN1541">
        <v>73</v>
      </c>
      <c r="BO1541">
        <v>24</v>
      </c>
      <c r="BP1541" s="72" t="s">
        <v>194</v>
      </c>
      <c r="BR1541" s="72" t="s">
        <v>194</v>
      </c>
      <c r="BT1541">
        <v>20</v>
      </c>
      <c r="BU1541">
        <v>5</v>
      </c>
      <c r="BV1541" s="72" t="s">
        <v>191</v>
      </c>
      <c r="BW1541" s="72" t="s">
        <v>197</v>
      </c>
      <c r="BX1541" t="s">
        <v>13950</v>
      </c>
    </row>
    <row r="1542" spans="1:76" x14ac:dyDescent="0.45">
      <c r="A1542" t="s">
        <v>13951</v>
      </c>
      <c r="B1542" t="s">
        <v>176</v>
      </c>
      <c r="C1542" t="s">
        <v>200</v>
      </c>
      <c r="D1542" t="s">
        <v>13952</v>
      </c>
      <c r="E1542" t="s">
        <v>13953</v>
      </c>
      <c r="F1542" t="s">
        <v>8013</v>
      </c>
      <c r="G1542">
        <v>9</v>
      </c>
      <c r="H1542" s="72" t="s">
        <v>13844</v>
      </c>
      <c r="I1542" s="72" t="s">
        <v>182</v>
      </c>
      <c r="J1542" s="72" t="s">
        <v>183</v>
      </c>
      <c r="K1542" s="72" t="s">
        <v>10598</v>
      </c>
      <c r="L1542" s="72" t="s">
        <v>11823</v>
      </c>
      <c r="M1542" s="72" t="s">
        <v>13934</v>
      </c>
      <c r="N1542" s="72"/>
      <c r="O1542" s="72"/>
      <c r="P1542" s="72" t="s">
        <v>13954</v>
      </c>
      <c r="Q1542" s="72" t="s">
        <v>13955</v>
      </c>
      <c r="R1542" s="72" t="s">
        <v>7997</v>
      </c>
      <c r="S1542" s="72" t="s">
        <v>13956</v>
      </c>
      <c r="T1542" s="72" t="s">
        <v>13957</v>
      </c>
      <c r="U1542" s="72" t="s">
        <v>226</v>
      </c>
      <c r="V1542" s="72" t="s">
        <v>176</v>
      </c>
      <c r="W1542">
        <v>80</v>
      </c>
      <c r="X1542">
        <v>80</v>
      </c>
      <c r="Y1542">
        <v>0</v>
      </c>
      <c r="Z1542">
        <v>400</v>
      </c>
      <c r="AA1542">
        <v>400</v>
      </c>
      <c r="AB1542">
        <v>0</v>
      </c>
      <c r="AC1542" s="72" t="s">
        <v>191</v>
      </c>
      <c r="AD1542" s="72" t="s">
        <v>192</v>
      </c>
      <c r="AE1542" s="72" t="s">
        <v>176</v>
      </c>
      <c r="AF1542" s="81" t="str">
        <f t="shared" si="96"/>
        <v>Afridev Handpump</v>
      </c>
      <c r="AG1542" s="72" t="s">
        <v>193</v>
      </c>
      <c r="AH1542" s="72" t="s">
        <v>191</v>
      </c>
      <c r="AI1542" s="72" t="s">
        <v>16432</v>
      </c>
      <c r="AL1542" t="str">
        <f t="shared" si="97"/>
        <v>Protected</v>
      </c>
      <c r="AM1542">
        <v>2018</v>
      </c>
      <c r="AN1542" s="72" t="s">
        <v>191</v>
      </c>
      <c r="AQ1542" t="str">
        <f t="shared" si="98"/>
        <v xml:space="preserve">Normal </v>
      </c>
      <c r="AR1542" s="72" t="s">
        <v>191</v>
      </c>
      <c r="AS1542">
        <v>1</v>
      </c>
      <c r="AT1542">
        <v>2</v>
      </c>
      <c r="AU1542" s="72" t="s">
        <v>195</v>
      </c>
      <c r="AV1542" s="72" t="s">
        <v>194</v>
      </c>
      <c r="AY1542" s="72" t="s">
        <v>191</v>
      </c>
      <c r="AZ1542">
        <v>290</v>
      </c>
      <c r="BA1542" s="72" t="s">
        <v>93</v>
      </c>
      <c r="BB1542" s="72" t="s">
        <v>194</v>
      </c>
      <c r="BD1542" s="72" t="s">
        <v>191</v>
      </c>
      <c r="BE1542" s="73">
        <v>0.87</v>
      </c>
      <c r="BF1542" s="72" t="s">
        <v>194</v>
      </c>
      <c r="BG1542" s="80" t="s">
        <v>196</v>
      </c>
      <c r="BI1542" s="81" t="str">
        <f t="shared" si="99"/>
        <v xml:space="preserve">Turbidity </v>
      </c>
      <c r="BN1542">
        <v>55</v>
      </c>
      <c r="BO1542">
        <v>24</v>
      </c>
      <c r="BP1542" s="72" t="s">
        <v>194</v>
      </c>
      <c r="BR1542" s="72" t="s">
        <v>194</v>
      </c>
      <c r="BT1542">
        <v>20</v>
      </c>
      <c r="BU1542">
        <v>4</v>
      </c>
      <c r="BV1542" s="72" t="s">
        <v>191</v>
      </c>
      <c r="BW1542" s="72" t="s">
        <v>197</v>
      </c>
      <c r="BX1542" t="s">
        <v>13958</v>
      </c>
    </row>
    <row r="1543" spans="1:76" x14ac:dyDescent="0.45">
      <c r="A1543" t="s">
        <v>13959</v>
      </c>
      <c r="B1543" t="s">
        <v>176</v>
      </c>
      <c r="C1543" t="s">
        <v>254</v>
      </c>
      <c r="D1543" t="s">
        <v>13960</v>
      </c>
      <c r="E1543" t="s">
        <v>13961</v>
      </c>
      <c r="F1543" t="s">
        <v>5565</v>
      </c>
      <c r="G1543">
        <v>9</v>
      </c>
      <c r="H1543" s="72" t="s">
        <v>13844</v>
      </c>
      <c r="I1543" s="72" t="s">
        <v>182</v>
      </c>
      <c r="J1543" s="72" t="s">
        <v>183</v>
      </c>
      <c r="K1543" s="72" t="s">
        <v>10598</v>
      </c>
      <c r="L1543" s="72" t="s">
        <v>11823</v>
      </c>
      <c r="M1543" s="72" t="s">
        <v>13945</v>
      </c>
      <c r="N1543" s="72"/>
      <c r="O1543" s="72"/>
      <c r="P1543" s="72" t="s">
        <v>13962</v>
      </c>
      <c r="Q1543" s="72" t="s">
        <v>13963</v>
      </c>
      <c r="R1543" s="72" t="s">
        <v>5967</v>
      </c>
      <c r="S1543" s="72" t="s">
        <v>13964</v>
      </c>
      <c r="T1543" s="72" t="s">
        <v>13949</v>
      </c>
      <c r="U1543" s="72" t="s">
        <v>922</v>
      </c>
      <c r="V1543" s="72" t="s">
        <v>176</v>
      </c>
      <c r="W1543">
        <v>93</v>
      </c>
      <c r="X1543">
        <v>90</v>
      </c>
      <c r="Y1543">
        <v>3</v>
      </c>
      <c r="Z1543">
        <v>15</v>
      </c>
      <c r="AA1543">
        <v>450</v>
      </c>
      <c r="AB1543">
        <v>15</v>
      </c>
      <c r="AC1543" s="72" t="s">
        <v>194</v>
      </c>
      <c r="AF1543" s="81" t="str">
        <f t="shared" si="96"/>
        <v/>
      </c>
      <c r="AJ1543" s="72" t="s">
        <v>1056</v>
      </c>
      <c r="AK1543" s="72" t="s">
        <v>176</v>
      </c>
      <c r="AL1543" t="str">
        <f t="shared" si="97"/>
        <v>Scoophole</v>
      </c>
      <c r="AQ1543" t="str">
        <f t="shared" si="98"/>
        <v xml:space="preserve"> </v>
      </c>
      <c r="BE1543"/>
      <c r="BI1543" s="81" t="str">
        <f t="shared" si="99"/>
        <v xml:space="preserve"> </v>
      </c>
      <c r="BX1543" t="s">
        <v>13965</v>
      </c>
    </row>
    <row r="1544" spans="1:76" x14ac:dyDescent="0.45">
      <c r="A1544" t="s">
        <v>13966</v>
      </c>
      <c r="B1544" t="s">
        <v>176</v>
      </c>
      <c r="C1544" t="s">
        <v>254</v>
      </c>
      <c r="D1544" t="s">
        <v>13967</v>
      </c>
      <c r="E1544" t="s">
        <v>13968</v>
      </c>
      <c r="F1544" t="s">
        <v>13009</v>
      </c>
      <c r="G1544">
        <v>9</v>
      </c>
      <c r="H1544" s="72" t="s">
        <v>13844</v>
      </c>
      <c r="I1544" s="72" t="s">
        <v>182</v>
      </c>
      <c r="J1544" s="72" t="s">
        <v>183</v>
      </c>
      <c r="K1544" s="72" t="s">
        <v>10598</v>
      </c>
      <c r="L1544" s="72" t="s">
        <v>11823</v>
      </c>
      <c r="M1544" s="72" t="s">
        <v>13945</v>
      </c>
      <c r="N1544" s="72"/>
      <c r="O1544" s="72"/>
      <c r="P1544" s="72" t="s">
        <v>13969</v>
      </c>
      <c r="Q1544" s="72" t="s">
        <v>13970</v>
      </c>
      <c r="R1544" s="72" t="s">
        <v>4619</v>
      </c>
      <c r="S1544" s="72" t="s">
        <v>13971</v>
      </c>
      <c r="T1544" s="72" t="s">
        <v>13972</v>
      </c>
      <c r="U1544" s="72" t="s">
        <v>251</v>
      </c>
      <c r="V1544" s="72" t="s">
        <v>176</v>
      </c>
      <c r="W1544">
        <v>93</v>
      </c>
      <c r="X1544">
        <v>90</v>
      </c>
      <c r="Y1544">
        <v>3</v>
      </c>
      <c r="Z1544">
        <v>365</v>
      </c>
      <c r="AA1544">
        <v>450</v>
      </c>
      <c r="AB1544">
        <v>15</v>
      </c>
      <c r="AC1544" s="72" t="s">
        <v>191</v>
      </c>
      <c r="AD1544" s="72" t="s">
        <v>192</v>
      </c>
      <c r="AE1544" s="72" t="s">
        <v>176</v>
      </c>
      <c r="AF1544" s="81" t="str">
        <f t="shared" si="96"/>
        <v>Afridev Handpump</v>
      </c>
      <c r="AG1544" s="72" t="s">
        <v>193</v>
      </c>
      <c r="AH1544" s="72" t="s">
        <v>191</v>
      </c>
      <c r="AI1544" s="72" t="s">
        <v>16432</v>
      </c>
      <c r="AL1544" t="str">
        <f t="shared" si="97"/>
        <v>Protected</v>
      </c>
      <c r="AM1544">
        <v>2003</v>
      </c>
      <c r="AN1544" s="72" t="s">
        <v>191</v>
      </c>
      <c r="AQ1544" t="str">
        <f t="shared" si="98"/>
        <v xml:space="preserve">Poor </v>
      </c>
      <c r="AR1544" s="72" t="s">
        <v>191</v>
      </c>
      <c r="AS1544">
        <v>3</v>
      </c>
      <c r="AT1544">
        <v>2</v>
      </c>
      <c r="AU1544" s="72" t="s">
        <v>195</v>
      </c>
      <c r="AV1544" s="72" t="s">
        <v>194</v>
      </c>
      <c r="AY1544" s="72" t="s">
        <v>191</v>
      </c>
      <c r="AZ1544">
        <v>1263</v>
      </c>
      <c r="BA1544" s="72" t="s">
        <v>93</v>
      </c>
      <c r="BB1544" s="72" t="s">
        <v>194</v>
      </c>
      <c r="BD1544" s="72" t="s">
        <v>191</v>
      </c>
      <c r="BE1544" s="73">
        <v>0.61</v>
      </c>
      <c r="BF1544" s="72" t="s">
        <v>191</v>
      </c>
      <c r="BG1544" s="72" t="s">
        <v>196</v>
      </c>
      <c r="BH1544" s="72" t="s">
        <v>176</v>
      </c>
      <c r="BI1544" s="81" t="str">
        <f t="shared" si="99"/>
        <v xml:space="preserve">Turbidity </v>
      </c>
      <c r="BJ1544" s="72" t="s">
        <v>191</v>
      </c>
      <c r="BN1544">
        <v>77</v>
      </c>
      <c r="BO1544">
        <v>24</v>
      </c>
      <c r="BP1544" s="72" t="s">
        <v>194</v>
      </c>
      <c r="BR1544" s="72" t="s">
        <v>194</v>
      </c>
      <c r="BT1544">
        <v>20</v>
      </c>
      <c r="BU1544">
        <v>7</v>
      </c>
      <c r="BV1544" s="72" t="s">
        <v>194</v>
      </c>
      <c r="BW1544" s="72" t="s">
        <v>227</v>
      </c>
      <c r="BX1544" t="s">
        <v>13973</v>
      </c>
    </row>
    <row r="1545" spans="1:76" x14ac:dyDescent="0.45">
      <c r="A1545" t="s">
        <v>13974</v>
      </c>
      <c r="B1545" t="s">
        <v>176</v>
      </c>
      <c r="C1545" t="s">
        <v>216</v>
      </c>
      <c r="D1545" t="s">
        <v>13975</v>
      </c>
      <c r="E1545" t="s">
        <v>13976</v>
      </c>
      <c r="F1545" t="s">
        <v>4911</v>
      </c>
      <c r="G1545">
        <v>9</v>
      </c>
      <c r="H1545" s="72" t="s">
        <v>13844</v>
      </c>
      <c r="I1545" s="72" t="s">
        <v>182</v>
      </c>
      <c r="J1545" s="72" t="s">
        <v>183</v>
      </c>
      <c r="K1545" s="72" t="s">
        <v>825</v>
      </c>
      <c r="L1545" s="72" t="s">
        <v>13685</v>
      </c>
      <c r="M1545" s="72" t="s">
        <v>13845</v>
      </c>
      <c r="N1545" s="72"/>
      <c r="O1545" s="72"/>
      <c r="P1545" s="72" t="s">
        <v>13977</v>
      </c>
      <c r="Q1545" s="72" t="s">
        <v>13978</v>
      </c>
      <c r="R1545" s="72" t="s">
        <v>2518</v>
      </c>
      <c r="S1545" s="72" t="s">
        <v>13979</v>
      </c>
      <c r="T1545" s="72" t="s">
        <v>13845</v>
      </c>
      <c r="U1545" s="72" t="s">
        <v>251</v>
      </c>
      <c r="V1545" s="72" t="s">
        <v>805</v>
      </c>
      <c r="W1545">
        <v>280</v>
      </c>
      <c r="X1545">
        <v>280</v>
      </c>
      <c r="Y1545">
        <v>0</v>
      </c>
      <c r="Z1545">
        <v>800</v>
      </c>
      <c r="AA1545">
        <v>1600</v>
      </c>
      <c r="AB1545">
        <v>0</v>
      </c>
      <c r="AC1545" s="72" t="s">
        <v>191</v>
      </c>
      <c r="AD1545" s="72" t="s">
        <v>192</v>
      </c>
      <c r="AE1545" s="72" t="s">
        <v>176</v>
      </c>
      <c r="AF1545" s="81" t="str">
        <f t="shared" si="96"/>
        <v>Afridev Handpump</v>
      </c>
      <c r="AG1545" s="72" t="s">
        <v>193</v>
      </c>
      <c r="AH1545" s="72" t="s">
        <v>191</v>
      </c>
      <c r="AI1545" s="72" t="s">
        <v>16432</v>
      </c>
      <c r="AL1545" t="str">
        <f t="shared" si="97"/>
        <v>Protected</v>
      </c>
      <c r="AM1545">
        <v>2008</v>
      </c>
      <c r="AN1545" s="72" t="s">
        <v>191</v>
      </c>
      <c r="AQ1545" t="str">
        <f t="shared" si="98"/>
        <v xml:space="preserve">Normal </v>
      </c>
      <c r="AR1545" s="72" t="s">
        <v>194</v>
      </c>
      <c r="AU1545" s="72" t="s">
        <v>195</v>
      </c>
      <c r="AV1545" s="72" t="s">
        <v>194</v>
      </c>
      <c r="AY1545" s="72" t="s">
        <v>191</v>
      </c>
      <c r="AZ1545">
        <v>2125</v>
      </c>
      <c r="BA1545" s="72" t="s">
        <v>93</v>
      </c>
      <c r="BB1545" s="72" t="s">
        <v>194</v>
      </c>
      <c r="BD1545" s="72" t="s">
        <v>191</v>
      </c>
      <c r="BE1545" s="73">
        <v>0.42</v>
      </c>
      <c r="BF1545" s="72" t="s">
        <v>191</v>
      </c>
      <c r="BG1545" s="72" t="s">
        <v>196</v>
      </c>
      <c r="BH1545" s="72" t="s">
        <v>176</v>
      </c>
      <c r="BI1545" s="81" t="str">
        <f t="shared" si="99"/>
        <v xml:space="preserve">Turbidity </v>
      </c>
      <c r="BJ1545" s="72" t="s">
        <v>191</v>
      </c>
      <c r="BN1545">
        <v>74</v>
      </c>
      <c r="BO1545">
        <v>24</v>
      </c>
      <c r="BP1545" s="72" t="s">
        <v>194</v>
      </c>
      <c r="BR1545" s="72" t="s">
        <v>194</v>
      </c>
      <c r="BT1545">
        <v>20</v>
      </c>
      <c r="BU1545">
        <v>7</v>
      </c>
      <c r="BV1545" s="72" t="s">
        <v>191</v>
      </c>
      <c r="BW1545" s="72" t="s">
        <v>197</v>
      </c>
      <c r="BX1545" t="s">
        <v>13980</v>
      </c>
    </row>
    <row r="1546" spans="1:76" x14ac:dyDescent="0.45">
      <c r="A1546" t="s">
        <v>13981</v>
      </c>
      <c r="B1546" t="s">
        <v>176</v>
      </c>
      <c r="C1546" t="s">
        <v>200</v>
      </c>
      <c r="D1546" t="s">
        <v>13982</v>
      </c>
      <c r="E1546" t="s">
        <v>13983</v>
      </c>
      <c r="F1546" t="s">
        <v>13984</v>
      </c>
      <c r="G1546">
        <v>9</v>
      </c>
      <c r="H1546" s="72" t="s">
        <v>12136</v>
      </c>
      <c r="I1546" s="72" t="s">
        <v>182</v>
      </c>
      <c r="J1546" s="72" t="s">
        <v>183</v>
      </c>
      <c r="K1546" s="72" t="s">
        <v>10598</v>
      </c>
      <c r="L1546" s="72" t="s">
        <v>11823</v>
      </c>
      <c r="M1546" s="72" t="s">
        <v>12571</v>
      </c>
      <c r="N1546" s="72"/>
      <c r="O1546" s="72"/>
      <c r="P1546" s="72" t="s">
        <v>13985</v>
      </c>
      <c r="Q1546" s="72" t="s">
        <v>13986</v>
      </c>
      <c r="R1546" s="72" t="s">
        <v>13987</v>
      </c>
      <c r="S1546" s="72" t="s">
        <v>13988</v>
      </c>
      <c r="T1546" s="72" t="s">
        <v>13989</v>
      </c>
      <c r="U1546" s="72" t="s">
        <v>226</v>
      </c>
      <c r="V1546" s="72" t="s">
        <v>176</v>
      </c>
      <c r="W1546">
        <v>119</v>
      </c>
      <c r="X1546">
        <v>119</v>
      </c>
      <c r="Y1546">
        <v>0</v>
      </c>
      <c r="Z1546">
        <v>600</v>
      </c>
      <c r="AA1546">
        <v>600</v>
      </c>
      <c r="AB1546">
        <v>0</v>
      </c>
      <c r="AC1546" s="72" t="s">
        <v>191</v>
      </c>
      <c r="AD1546" s="72" t="s">
        <v>192</v>
      </c>
      <c r="AE1546" s="72" t="s">
        <v>176</v>
      </c>
      <c r="AF1546" s="81" t="str">
        <f t="shared" si="96"/>
        <v>Afridev Handpump</v>
      </c>
      <c r="AG1546" s="72" t="s">
        <v>193</v>
      </c>
      <c r="AH1546" s="72" t="s">
        <v>191</v>
      </c>
      <c r="AI1546" s="72" t="s">
        <v>16432</v>
      </c>
      <c r="AL1546" t="str">
        <f t="shared" si="97"/>
        <v>Protected</v>
      </c>
      <c r="AM1546">
        <v>2013</v>
      </c>
      <c r="AN1546" s="72" t="s">
        <v>191</v>
      </c>
      <c r="AQ1546" t="str">
        <f t="shared" si="98"/>
        <v xml:space="preserve">Normal </v>
      </c>
      <c r="AR1546" s="72" t="s">
        <v>191</v>
      </c>
      <c r="AS1546">
        <v>2</v>
      </c>
      <c r="AT1546">
        <v>7</v>
      </c>
      <c r="AU1546" s="72" t="s">
        <v>195</v>
      </c>
      <c r="AV1546" s="72" t="s">
        <v>194</v>
      </c>
      <c r="AY1546" s="72" t="s">
        <v>191</v>
      </c>
      <c r="AZ1546">
        <v>273</v>
      </c>
      <c r="BA1546" s="72" t="s">
        <v>93</v>
      </c>
      <c r="BB1546" s="72" t="s">
        <v>194</v>
      </c>
      <c r="BD1546" s="72" t="s">
        <v>191</v>
      </c>
      <c r="BE1546" s="73">
        <v>0.41</v>
      </c>
      <c r="BF1546" s="72" t="s">
        <v>194</v>
      </c>
      <c r="BG1546" s="80" t="s">
        <v>196</v>
      </c>
      <c r="BI1546" s="81" t="str">
        <f t="shared" si="99"/>
        <v xml:space="preserve">Turbidity </v>
      </c>
      <c r="BN1546">
        <v>64</v>
      </c>
      <c r="BO1546">
        <v>24</v>
      </c>
      <c r="BP1546" s="72" t="s">
        <v>194</v>
      </c>
      <c r="BR1546" s="72" t="s">
        <v>194</v>
      </c>
      <c r="BT1546">
        <v>20</v>
      </c>
      <c r="BU1546">
        <v>4</v>
      </c>
      <c r="BV1546" s="72" t="s">
        <v>191</v>
      </c>
      <c r="BW1546" s="72" t="s">
        <v>197</v>
      </c>
      <c r="BX1546" t="s">
        <v>13990</v>
      </c>
    </row>
    <row r="1547" spans="1:76" x14ac:dyDescent="0.45">
      <c r="A1547" t="s">
        <v>13991</v>
      </c>
      <c r="B1547" t="s">
        <v>176</v>
      </c>
      <c r="C1547" t="s">
        <v>200</v>
      </c>
      <c r="D1547" t="s">
        <v>13992</v>
      </c>
      <c r="E1547" t="s">
        <v>13993</v>
      </c>
      <c r="F1547" t="s">
        <v>3166</v>
      </c>
      <c r="G1547">
        <v>9</v>
      </c>
      <c r="H1547" s="72" t="s">
        <v>12638</v>
      </c>
      <c r="I1547" s="72" t="s">
        <v>182</v>
      </c>
      <c r="J1547" s="72" t="s">
        <v>183</v>
      </c>
      <c r="K1547" s="72" t="s">
        <v>10598</v>
      </c>
      <c r="L1547" s="72" t="s">
        <v>4503</v>
      </c>
      <c r="M1547" s="72" t="s">
        <v>3297</v>
      </c>
      <c r="N1547" s="72"/>
      <c r="O1547" s="72"/>
      <c r="P1547" s="72" t="s">
        <v>13994</v>
      </c>
      <c r="Q1547" s="72" t="s">
        <v>13995</v>
      </c>
      <c r="R1547" s="72" t="s">
        <v>5011</v>
      </c>
      <c r="S1547" s="72" t="s">
        <v>13996</v>
      </c>
      <c r="T1547" s="72" t="s">
        <v>13997</v>
      </c>
      <c r="U1547" s="72" t="s">
        <v>176</v>
      </c>
      <c r="V1547" s="72" t="s">
        <v>13998</v>
      </c>
      <c r="W1547">
        <v>360</v>
      </c>
      <c r="X1547">
        <v>360</v>
      </c>
      <c r="Y1547">
        <v>0</v>
      </c>
      <c r="Z1547">
        <v>270</v>
      </c>
      <c r="AA1547">
        <v>270</v>
      </c>
      <c r="AB1547">
        <v>0</v>
      </c>
      <c r="AC1547" s="72" t="s">
        <v>191</v>
      </c>
      <c r="AD1547" s="72" t="s">
        <v>192</v>
      </c>
      <c r="AE1547" s="72" t="s">
        <v>176</v>
      </c>
      <c r="AF1547" s="81" t="str">
        <f t="shared" si="96"/>
        <v>Afridev Handpump</v>
      </c>
      <c r="AG1547" s="72" t="s">
        <v>193</v>
      </c>
      <c r="AH1547" s="72" t="s">
        <v>191</v>
      </c>
      <c r="AI1547" s="72" t="s">
        <v>16432</v>
      </c>
      <c r="AL1547" t="str">
        <f t="shared" si="97"/>
        <v>Protected</v>
      </c>
      <c r="AM1547">
        <v>2006</v>
      </c>
      <c r="AN1547" s="72" t="s">
        <v>191</v>
      </c>
      <c r="AQ1547" t="str">
        <f t="shared" si="98"/>
        <v xml:space="preserve">Normal </v>
      </c>
      <c r="AR1547" s="72" t="s">
        <v>191</v>
      </c>
      <c r="AS1547">
        <v>1</v>
      </c>
      <c r="AT1547">
        <v>1</v>
      </c>
      <c r="AU1547" s="72" t="s">
        <v>195</v>
      </c>
      <c r="AV1547" s="72" t="s">
        <v>194</v>
      </c>
      <c r="AY1547" s="72" t="s">
        <v>191</v>
      </c>
      <c r="AZ1547">
        <v>279</v>
      </c>
      <c r="BA1547" s="72" t="s">
        <v>93</v>
      </c>
      <c r="BB1547" s="72" t="s">
        <v>194</v>
      </c>
      <c r="BD1547" s="72" t="s">
        <v>191</v>
      </c>
      <c r="BE1547" s="73">
        <v>0.44</v>
      </c>
      <c r="BF1547" s="72" t="s">
        <v>194</v>
      </c>
      <c r="BG1547" s="80" t="s">
        <v>196</v>
      </c>
      <c r="BI1547" s="81" t="str">
        <f t="shared" si="99"/>
        <v xml:space="preserve">Turbidity </v>
      </c>
      <c r="BN1547">
        <v>55</v>
      </c>
      <c r="BO1547">
        <v>24</v>
      </c>
      <c r="BP1547" s="72" t="s">
        <v>194</v>
      </c>
      <c r="BR1547" s="72" t="s">
        <v>194</v>
      </c>
      <c r="BT1547">
        <v>20</v>
      </c>
      <c r="BU1547">
        <v>5</v>
      </c>
      <c r="BV1547" s="72" t="s">
        <v>191</v>
      </c>
      <c r="BW1547" s="72" t="s">
        <v>197</v>
      </c>
      <c r="BX1547" t="s">
        <v>13999</v>
      </c>
    </row>
    <row r="1548" spans="1:76" x14ac:dyDescent="0.45">
      <c r="A1548" t="s">
        <v>14000</v>
      </c>
      <c r="B1548" t="s">
        <v>176</v>
      </c>
      <c r="C1548" t="s">
        <v>200</v>
      </c>
      <c r="D1548" t="s">
        <v>14001</v>
      </c>
      <c r="E1548" t="s">
        <v>14002</v>
      </c>
      <c r="F1548" t="s">
        <v>4223</v>
      </c>
      <c r="G1548">
        <v>9</v>
      </c>
      <c r="H1548" s="72" t="s">
        <v>13844</v>
      </c>
      <c r="I1548" s="72" t="s">
        <v>182</v>
      </c>
      <c r="J1548" s="72" t="s">
        <v>183</v>
      </c>
      <c r="K1548" s="72" t="s">
        <v>10598</v>
      </c>
      <c r="L1548" s="72" t="s">
        <v>4503</v>
      </c>
      <c r="M1548" s="72" t="s">
        <v>13287</v>
      </c>
      <c r="N1548" s="72"/>
      <c r="O1548" s="72"/>
      <c r="P1548" s="72" t="s">
        <v>14003</v>
      </c>
      <c r="Q1548" s="72" t="s">
        <v>14004</v>
      </c>
      <c r="R1548" s="72" t="s">
        <v>13137</v>
      </c>
      <c r="S1548" s="72" t="s">
        <v>14005</v>
      </c>
      <c r="T1548" s="72" t="s">
        <v>14006</v>
      </c>
      <c r="U1548" s="72" t="s">
        <v>226</v>
      </c>
      <c r="V1548" s="72" t="s">
        <v>176</v>
      </c>
      <c r="W1548">
        <v>310</v>
      </c>
      <c r="X1548">
        <v>310</v>
      </c>
      <c r="Y1548">
        <v>0</v>
      </c>
      <c r="Z1548">
        <v>1500</v>
      </c>
      <c r="AA1548">
        <v>1500</v>
      </c>
      <c r="AB1548">
        <v>0</v>
      </c>
      <c r="AC1548" s="72" t="s">
        <v>191</v>
      </c>
      <c r="AD1548" s="72" t="s">
        <v>192</v>
      </c>
      <c r="AE1548" s="72" t="s">
        <v>176</v>
      </c>
      <c r="AF1548" s="81" t="str">
        <f t="shared" si="96"/>
        <v>Afridev Handpump</v>
      </c>
      <c r="AG1548" s="72" t="s">
        <v>193</v>
      </c>
      <c r="AH1548" s="72" t="s">
        <v>191</v>
      </c>
      <c r="AI1548" s="72" t="s">
        <v>16432</v>
      </c>
      <c r="AL1548" t="str">
        <f t="shared" si="97"/>
        <v>Protected</v>
      </c>
      <c r="AM1548">
        <v>2004</v>
      </c>
      <c r="AN1548" s="72" t="s">
        <v>191</v>
      </c>
      <c r="AQ1548" t="str">
        <f t="shared" si="98"/>
        <v xml:space="preserve">Poor </v>
      </c>
      <c r="AR1548" s="72" t="s">
        <v>191</v>
      </c>
      <c r="AS1548">
        <v>2</v>
      </c>
      <c r="AT1548">
        <v>7</v>
      </c>
      <c r="AU1548" s="72" t="s">
        <v>195</v>
      </c>
      <c r="AV1548" s="72" t="s">
        <v>194</v>
      </c>
      <c r="AY1548" s="72" t="s">
        <v>191</v>
      </c>
      <c r="AZ1548">
        <v>286</v>
      </c>
      <c r="BA1548" s="72" t="s">
        <v>93</v>
      </c>
      <c r="BB1548" s="72" t="s">
        <v>194</v>
      </c>
      <c r="BD1548" s="72" t="s">
        <v>191</v>
      </c>
      <c r="BE1548" s="73">
        <v>0.69</v>
      </c>
      <c r="BF1548" s="72" t="s">
        <v>194</v>
      </c>
      <c r="BG1548" s="80" t="s">
        <v>196</v>
      </c>
      <c r="BI1548" s="81" t="str">
        <f t="shared" si="99"/>
        <v xml:space="preserve">Turbidity </v>
      </c>
      <c r="BN1548">
        <v>82</v>
      </c>
      <c r="BO1548">
        <v>24</v>
      </c>
      <c r="BP1548" s="72" t="s">
        <v>194</v>
      </c>
      <c r="BR1548" s="72" t="s">
        <v>194</v>
      </c>
      <c r="BT1548">
        <v>20</v>
      </c>
      <c r="BU1548">
        <v>5</v>
      </c>
      <c r="BV1548" s="72" t="s">
        <v>194</v>
      </c>
      <c r="BW1548" s="72" t="s">
        <v>227</v>
      </c>
      <c r="BX1548" t="s">
        <v>14007</v>
      </c>
    </row>
    <row r="1549" spans="1:76" x14ac:dyDescent="0.45">
      <c r="A1549" t="s">
        <v>14008</v>
      </c>
      <c r="B1549" t="s">
        <v>176</v>
      </c>
      <c r="C1549" t="s">
        <v>200</v>
      </c>
      <c r="D1549" t="s">
        <v>14009</v>
      </c>
      <c r="E1549" t="s">
        <v>14010</v>
      </c>
      <c r="F1549" t="s">
        <v>6860</v>
      </c>
      <c r="G1549">
        <v>9</v>
      </c>
      <c r="H1549" s="72" t="s">
        <v>13609</v>
      </c>
      <c r="I1549" s="72" t="s">
        <v>182</v>
      </c>
      <c r="J1549" s="72" t="s">
        <v>183</v>
      </c>
      <c r="K1549" s="72" t="s">
        <v>10598</v>
      </c>
      <c r="L1549" s="72" t="s">
        <v>4503</v>
      </c>
      <c r="M1549" s="72" t="s">
        <v>13287</v>
      </c>
      <c r="N1549" s="72"/>
      <c r="O1549" s="72"/>
      <c r="P1549" s="72" t="s">
        <v>14011</v>
      </c>
      <c r="Q1549" s="72" t="s">
        <v>14012</v>
      </c>
      <c r="R1549" s="72" t="s">
        <v>12816</v>
      </c>
      <c r="S1549" s="72" t="s">
        <v>14013</v>
      </c>
      <c r="T1549" s="72" t="s">
        <v>14014</v>
      </c>
      <c r="U1549" s="72" t="s">
        <v>381</v>
      </c>
      <c r="V1549" s="72" t="s">
        <v>176</v>
      </c>
      <c r="W1549">
        <v>310</v>
      </c>
      <c r="X1549">
        <v>310</v>
      </c>
      <c r="Y1549">
        <v>0</v>
      </c>
      <c r="Z1549">
        <v>700</v>
      </c>
      <c r="AA1549">
        <v>700</v>
      </c>
      <c r="AB1549">
        <v>0</v>
      </c>
      <c r="AC1549" s="72" t="s">
        <v>191</v>
      </c>
      <c r="AD1549" s="72" t="s">
        <v>192</v>
      </c>
      <c r="AE1549" s="72" t="s">
        <v>176</v>
      </c>
      <c r="AF1549" s="81" t="str">
        <f t="shared" si="96"/>
        <v>Afridev Handpump</v>
      </c>
      <c r="AG1549" s="72" t="s">
        <v>193</v>
      </c>
      <c r="AH1549" s="72" t="s">
        <v>191</v>
      </c>
      <c r="AI1549" s="72" t="s">
        <v>16432</v>
      </c>
      <c r="AL1549" t="str">
        <f t="shared" si="97"/>
        <v>Protected</v>
      </c>
      <c r="AM1549">
        <v>2001</v>
      </c>
      <c r="AN1549" s="72" t="s">
        <v>191</v>
      </c>
      <c r="AQ1549" t="str">
        <f t="shared" si="98"/>
        <v xml:space="preserve">Poor </v>
      </c>
      <c r="AR1549" s="72" t="s">
        <v>191</v>
      </c>
      <c r="AS1549">
        <v>2</v>
      </c>
      <c r="AT1549">
        <v>2</v>
      </c>
      <c r="AU1549" s="72" t="s">
        <v>195</v>
      </c>
      <c r="AV1549" s="72" t="s">
        <v>194</v>
      </c>
      <c r="AY1549" s="72" t="s">
        <v>191</v>
      </c>
      <c r="AZ1549">
        <v>285</v>
      </c>
      <c r="BA1549" s="72" t="s">
        <v>93</v>
      </c>
      <c r="BB1549" s="72" t="s">
        <v>194</v>
      </c>
      <c r="BD1549" s="72" t="s">
        <v>191</v>
      </c>
      <c r="BE1549" s="73">
        <v>0.25</v>
      </c>
      <c r="BF1549" s="72" t="s">
        <v>194</v>
      </c>
      <c r="BG1549" s="80" t="s">
        <v>196</v>
      </c>
      <c r="BI1549" s="81" t="str">
        <f t="shared" si="99"/>
        <v xml:space="preserve">Turbidity </v>
      </c>
      <c r="BN1549">
        <v>80</v>
      </c>
      <c r="BO1549">
        <v>24</v>
      </c>
      <c r="BP1549" s="72" t="s">
        <v>194</v>
      </c>
      <c r="BR1549" s="72" t="s">
        <v>194</v>
      </c>
      <c r="BT1549">
        <v>20</v>
      </c>
      <c r="BU1549">
        <v>6</v>
      </c>
      <c r="BV1549" s="72" t="s">
        <v>191</v>
      </c>
      <c r="BW1549" s="72" t="s">
        <v>227</v>
      </c>
      <c r="BX1549" t="s">
        <v>14015</v>
      </c>
    </row>
    <row r="1550" spans="1:76" x14ac:dyDescent="0.45">
      <c r="A1550" t="s">
        <v>14016</v>
      </c>
      <c r="B1550" t="s">
        <v>176</v>
      </c>
      <c r="C1550" t="s">
        <v>200</v>
      </c>
      <c r="D1550" t="s">
        <v>14017</v>
      </c>
      <c r="E1550" t="s">
        <v>14018</v>
      </c>
      <c r="F1550" t="s">
        <v>3962</v>
      </c>
      <c r="G1550">
        <v>9</v>
      </c>
      <c r="H1550" s="72" t="s">
        <v>13609</v>
      </c>
      <c r="I1550" s="72" t="s">
        <v>182</v>
      </c>
      <c r="J1550" s="72" t="s">
        <v>183</v>
      </c>
      <c r="K1550" s="72" t="s">
        <v>10598</v>
      </c>
      <c r="L1550" s="72" t="s">
        <v>4503</v>
      </c>
      <c r="M1550" s="72" t="s">
        <v>13287</v>
      </c>
      <c r="N1550" s="72"/>
      <c r="O1550" s="72"/>
      <c r="P1550" s="72" t="s">
        <v>14019</v>
      </c>
      <c r="Q1550" s="72" t="s">
        <v>14020</v>
      </c>
      <c r="R1550" s="72" t="s">
        <v>11623</v>
      </c>
      <c r="S1550" s="72" t="s">
        <v>14021</v>
      </c>
      <c r="T1550" s="72" t="s">
        <v>14022</v>
      </c>
      <c r="U1550" s="72" t="s">
        <v>176</v>
      </c>
      <c r="V1550" s="72" t="s">
        <v>14023</v>
      </c>
      <c r="W1550">
        <v>310</v>
      </c>
      <c r="X1550">
        <v>310</v>
      </c>
      <c r="Y1550">
        <v>0</v>
      </c>
      <c r="Z1550">
        <v>700</v>
      </c>
      <c r="AA1550">
        <v>700</v>
      </c>
      <c r="AB1550">
        <v>0</v>
      </c>
      <c r="AC1550" s="72" t="s">
        <v>191</v>
      </c>
      <c r="AD1550" s="72" t="s">
        <v>192</v>
      </c>
      <c r="AE1550" s="72" t="s">
        <v>176</v>
      </c>
      <c r="AF1550" s="81" t="str">
        <f t="shared" si="96"/>
        <v>Afridev Handpump</v>
      </c>
      <c r="AG1550" s="72" t="s">
        <v>193</v>
      </c>
      <c r="AH1550" s="72" t="s">
        <v>191</v>
      </c>
      <c r="AI1550" s="72" t="s">
        <v>16432</v>
      </c>
      <c r="AL1550" t="str">
        <f t="shared" si="97"/>
        <v>Protected</v>
      </c>
      <c r="AM1550">
        <v>2017</v>
      </c>
      <c r="AN1550" s="72" t="s">
        <v>191</v>
      </c>
      <c r="AQ1550" t="str">
        <f t="shared" si="98"/>
        <v xml:space="preserve">Normal </v>
      </c>
      <c r="AR1550" s="72" t="s">
        <v>194</v>
      </c>
      <c r="AU1550" s="72" t="s">
        <v>195</v>
      </c>
      <c r="AV1550" s="72" t="s">
        <v>194</v>
      </c>
      <c r="AY1550" s="72" t="s">
        <v>191</v>
      </c>
      <c r="AZ1550">
        <v>284</v>
      </c>
      <c r="BA1550" s="72" t="s">
        <v>93</v>
      </c>
      <c r="BB1550" s="72" t="s">
        <v>194</v>
      </c>
      <c r="BD1550" s="72" t="s">
        <v>191</v>
      </c>
      <c r="BE1550" s="73">
        <v>0.27</v>
      </c>
      <c r="BF1550" s="72" t="s">
        <v>194</v>
      </c>
      <c r="BG1550" s="80" t="s">
        <v>196</v>
      </c>
      <c r="BI1550" s="81" t="str">
        <f t="shared" si="99"/>
        <v xml:space="preserve">Turbidity </v>
      </c>
      <c r="BN1550">
        <v>60</v>
      </c>
      <c r="BO1550">
        <v>24</v>
      </c>
      <c r="BP1550" s="72" t="s">
        <v>194</v>
      </c>
      <c r="BR1550" s="72" t="s">
        <v>194</v>
      </c>
      <c r="BT1550">
        <v>20</v>
      </c>
      <c r="BU1550">
        <v>4</v>
      </c>
      <c r="BV1550" s="72" t="s">
        <v>191</v>
      </c>
      <c r="BW1550" s="72" t="s">
        <v>197</v>
      </c>
      <c r="BX1550" t="s">
        <v>14024</v>
      </c>
    </row>
    <row r="1551" spans="1:76" x14ac:dyDescent="0.45">
      <c r="A1551" t="s">
        <v>14025</v>
      </c>
      <c r="B1551" t="s">
        <v>176</v>
      </c>
      <c r="C1551" t="s">
        <v>200</v>
      </c>
      <c r="D1551" t="s">
        <v>14026</v>
      </c>
      <c r="E1551" t="s">
        <v>14027</v>
      </c>
      <c r="F1551" t="s">
        <v>5478</v>
      </c>
      <c r="G1551">
        <v>9</v>
      </c>
      <c r="H1551" s="72" t="s">
        <v>12638</v>
      </c>
      <c r="I1551" s="72" t="s">
        <v>182</v>
      </c>
      <c r="J1551" s="72" t="s">
        <v>183</v>
      </c>
      <c r="K1551" s="72" t="s">
        <v>10598</v>
      </c>
      <c r="L1551" s="72" t="s">
        <v>4503</v>
      </c>
      <c r="M1551" s="72" t="s">
        <v>3297</v>
      </c>
      <c r="N1551" s="72"/>
      <c r="O1551" s="72"/>
      <c r="P1551" s="72" t="s">
        <v>14028</v>
      </c>
      <c r="Q1551" s="72" t="s">
        <v>14029</v>
      </c>
      <c r="R1551" s="72" t="s">
        <v>11032</v>
      </c>
      <c r="S1551" s="72" t="s">
        <v>14030</v>
      </c>
      <c r="T1551" s="72" t="s">
        <v>14031</v>
      </c>
      <c r="U1551" s="72" t="s">
        <v>226</v>
      </c>
      <c r="V1551" s="72" t="s">
        <v>176</v>
      </c>
      <c r="W1551">
        <v>360</v>
      </c>
      <c r="X1551">
        <v>360</v>
      </c>
      <c r="Y1551">
        <v>0</v>
      </c>
      <c r="Z1551">
        <v>280</v>
      </c>
      <c r="AA1551">
        <v>280</v>
      </c>
      <c r="AB1551">
        <v>0</v>
      </c>
      <c r="AC1551" s="72" t="s">
        <v>191</v>
      </c>
      <c r="AD1551" s="72" t="s">
        <v>192</v>
      </c>
      <c r="AE1551" s="72" t="s">
        <v>176</v>
      </c>
      <c r="AF1551" s="81" t="str">
        <f t="shared" si="96"/>
        <v>Afridev Handpump</v>
      </c>
      <c r="AG1551" s="72" t="s">
        <v>193</v>
      </c>
      <c r="AH1551" s="72" t="s">
        <v>191</v>
      </c>
      <c r="AI1551" s="72" t="s">
        <v>16432</v>
      </c>
      <c r="AL1551" t="str">
        <f t="shared" si="97"/>
        <v>Protected</v>
      </c>
      <c r="AM1551">
        <v>1999</v>
      </c>
      <c r="AN1551" s="72" t="s">
        <v>191</v>
      </c>
      <c r="AQ1551" t="str">
        <f t="shared" si="98"/>
        <v xml:space="preserve">Normal </v>
      </c>
      <c r="AR1551" s="72" t="s">
        <v>191</v>
      </c>
      <c r="AS1551">
        <v>1</v>
      </c>
      <c r="AT1551">
        <v>2</v>
      </c>
      <c r="AU1551" s="72" t="s">
        <v>195</v>
      </c>
      <c r="AV1551" s="72" t="s">
        <v>194</v>
      </c>
      <c r="AY1551" s="72" t="s">
        <v>191</v>
      </c>
      <c r="AZ1551">
        <v>280</v>
      </c>
      <c r="BA1551" s="72" t="s">
        <v>93</v>
      </c>
      <c r="BB1551" s="72" t="s">
        <v>194</v>
      </c>
      <c r="BD1551" s="72" t="s">
        <v>191</v>
      </c>
      <c r="BE1551" s="73">
        <v>0.4</v>
      </c>
      <c r="BF1551" s="72" t="s">
        <v>194</v>
      </c>
      <c r="BG1551" s="80" t="s">
        <v>196</v>
      </c>
      <c r="BI1551" s="81" t="str">
        <f t="shared" si="99"/>
        <v xml:space="preserve">Turbidity </v>
      </c>
      <c r="BN1551">
        <v>59</v>
      </c>
      <c r="BO1551">
        <v>24</v>
      </c>
      <c r="BP1551" s="72" t="s">
        <v>194</v>
      </c>
      <c r="BR1551" s="72" t="s">
        <v>194</v>
      </c>
      <c r="BT1551">
        <v>20</v>
      </c>
      <c r="BU1551">
        <v>5</v>
      </c>
      <c r="BV1551" s="72" t="s">
        <v>191</v>
      </c>
      <c r="BW1551" s="72" t="s">
        <v>197</v>
      </c>
      <c r="BX1551" t="s">
        <v>14032</v>
      </c>
    </row>
    <row r="1552" spans="1:76" x14ac:dyDescent="0.45">
      <c r="A1552" t="s">
        <v>14033</v>
      </c>
      <c r="B1552" t="s">
        <v>176</v>
      </c>
      <c r="C1552" t="s">
        <v>200</v>
      </c>
      <c r="D1552" t="s">
        <v>14034</v>
      </c>
      <c r="E1552" t="s">
        <v>14035</v>
      </c>
      <c r="F1552" t="s">
        <v>7023</v>
      </c>
      <c r="G1552">
        <v>9</v>
      </c>
      <c r="H1552" s="72" t="s">
        <v>11720</v>
      </c>
      <c r="I1552" s="72" t="s">
        <v>182</v>
      </c>
      <c r="J1552" s="72" t="s">
        <v>183</v>
      </c>
      <c r="K1552" s="72" t="s">
        <v>10598</v>
      </c>
      <c r="L1552" s="72" t="s">
        <v>11823</v>
      </c>
      <c r="M1552" s="72" t="s">
        <v>12581</v>
      </c>
      <c r="N1552" s="72"/>
      <c r="O1552" s="72"/>
      <c r="P1552" s="72" t="s">
        <v>14036</v>
      </c>
      <c r="Q1552" s="72" t="s">
        <v>14037</v>
      </c>
      <c r="R1552" s="72" t="s">
        <v>2108</v>
      </c>
      <c r="S1552" s="72" t="s">
        <v>14038</v>
      </c>
      <c r="T1552" s="72" t="s">
        <v>14039</v>
      </c>
      <c r="U1552" s="72" t="s">
        <v>176</v>
      </c>
      <c r="V1552" s="72" t="s">
        <v>14040</v>
      </c>
      <c r="W1552">
        <v>195</v>
      </c>
      <c r="X1552">
        <v>195</v>
      </c>
      <c r="Y1552">
        <v>0</v>
      </c>
      <c r="Z1552">
        <v>700</v>
      </c>
      <c r="AA1552">
        <v>700</v>
      </c>
      <c r="AB1552">
        <v>0</v>
      </c>
      <c r="AC1552" s="72" t="s">
        <v>191</v>
      </c>
      <c r="AD1552" s="72" t="s">
        <v>192</v>
      </c>
      <c r="AE1552" s="72" t="s">
        <v>176</v>
      </c>
      <c r="AF1552" s="81" t="str">
        <f t="shared" si="96"/>
        <v>Afridev Handpump</v>
      </c>
      <c r="AG1552" s="72" t="s">
        <v>193</v>
      </c>
      <c r="AH1552" s="72" t="s">
        <v>191</v>
      </c>
      <c r="AI1552" s="72" t="s">
        <v>16432</v>
      </c>
      <c r="AL1552" t="str">
        <f t="shared" si="97"/>
        <v>Protected</v>
      </c>
      <c r="AM1552">
        <v>2005</v>
      </c>
      <c r="AN1552" s="72" t="s">
        <v>191</v>
      </c>
      <c r="AQ1552" t="str">
        <f t="shared" si="98"/>
        <v xml:space="preserve">Poor </v>
      </c>
      <c r="AR1552" s="72" t="s">
        <v>191</v>
      </c>
      <c r="AS1552">
        <v>1</v>
      </c>
      <c r="AT1552">
        <v>21</v>
      </c>
      <c r="AU1552" s="72" t="s">
        <v>195</v>
      </c>
      <c r="AV1552" s="72" t="s">
        <v>194</v>
      </c>
      <c r="AY1552" s="72" t="s">
        <v>191</v>
      </c>
      <c r="AZ1552">
        <v>272</v>
      </c>
      <c r="BA1552" s="72" t="s">
        <v>93</v>
      </c>
      <c r="BB1552" s="72" t="s">
        <v>194</v>
      </c>
      <c r="BD1552" s="72" t="s">
        <v>191</v>
      </c>
      <c r="BE1552" s="73">
        <v>1.2</v>
      </c>
      <c r="BF1552" s="72" t="s">
        <v>194</v>
      </c>
      <c r="BG1552" s="80" t="s">
        <v>196</v>
      </c>
      <c r="BI1552" s="81" t="str">
        <f t="shared" si="99"/>
        <v xml:space="preserve">Turbidity </v>
      </c>
      <c r="BN1552">
        <v>102</v>
      </c>
      <c r="BO1552">
        <v>24</v>
      </c>
      <c r="BP1552" s="72" t="s">
        <v>194</v>
      </c>
      <c r="BR1552" s="72" t="s">
        <v>194</v>
      </c>
      <c r="BT1552">
        <v>20</v>
      </c>
      <c r="BU1552">
        <v>4</v>
      </c>
      <c r="BV1552" s="72" t="s">
        <v>191</v>
      </c>
      <c r="BW1552" s="72" t="s">
        <v>227</v>
      </c>
      <c r="BX1552" t="s">
        <v>14041</v>
      </c>
    </row>
    <row r="1553" spans="1:76" x14ac:dyDescent="0.45">
      <c r="A1553" t="s">
        <v>14042</v>
      </c>
      <c r="B1553" t="s">
        <v>176</v>
      </c>
      <c r="C1553" t="s">
        <v>200</v>
      </c>
      <c r="D1553" t="s">
        <v>14043</v>
      </c>
      <c r="E1553" t="s">
        <v>14044</v>
      </c>
      <c r="F1553" t="s">
        <v>2925</v>
      </c>
      <c r="G1553">
        <v>9</v>
      </c>
      <c r="H1553" s="72" t="s">
        <v>12136</v>
      </c>
      <c r="I1553" s="72" t="s">
        <v>182</v>
      </c>
      <c r="J1553" s="72" t="s">
        <v>183</v>
      </c>
      <c r="K1553" s="72" t="s">
        <v>10598</v>
      </c>
      <c r="L1553" s="72" t="s">
        <v>11823</v>
      </c>
      <c r="M1553" s="72" t="s">
        <v>12571</v>
      </c>
      <c r="N1553" s="72"/>
      <c r="O1553" s="72"/>
      <c r="P1553" s="72" t="s">
        <v>14045</v>
      </c>
      <c r="Q1553" s="72" t="s">
        <v>14046</v>
      </c>
      <c r="R1553" s="72" t="s">
        <v>14047</v>
      </c>
      <c r="S1553" s="72" t="s">
        <v>14048</v>
      </c>
      <c r="T1553" s="72" t="s">
        <v>14049</v>
      </c>
      <c r="U1553" s="72" t="s">
        <v>226</v>
      </c>
      <c r="V1553" s="72" t="s">
        <v>176</v>
      </c>
      <c r="W1553">
        <v>119</v>
      </c>
      <c r="X1553">
        <v>119</v>
      </c>
      <c r="Y1553">
        <v>0</v>
      </c>
      <c r="Z1553">
        <v>2588</v>
      </c>
      <c r="AA1553">
        <v>2588</v>
      </c>
      <c r="AB1553">
        <v>0</v>
      </c>
      <c r="AC1553" s="72" t="s">
        <v>191</v>
      </c>
      <c r="AD1553" s="72" t="s">
        <v>192</v>
      </c>
      <c r="AE1553" s="72" t="s">
        <v>176</v>
      </c>
      <c r="AF1553" s="81" t="str">
        <f t="shared" si="96"/>
        <v>Afridev Handpump</v>
      </c>
      <c r="AG1553" s="72" t="s">
        <v>193</v>
      </c>
      <c r="AH1553" s="72" t="s">
        <v>191</v>
      </c>
      <c r="AI1553" s="72" t="s">
        <v>16432</v>
      </c>
      <c r="AL1553" t="str">
        <f t="shared" si="97"/>
        <v>Protected</v>
      </c>
      <c r="AM1553">
        <v>2014</v>
      </c>
      <c r="AN1553" s="72" t="s">
        <v>191</v>
      </c>
      <c r="AQ1553" t="str">
        <f t="shared" si="98"/>
        <v xml:space="preserve">Normal </v>
      </c>
      <c r="AR1553" s="72" t="s">
        <v>191</v>
      </c>
      <c r="AS1553">
        <v>2</v>
      </c>
      <c r="AT1553">
        <v>2</v>
      </c>
      <c r="AU1553" s="72" t="s">
        <v>195</v>
      </c>
      <c r="AV1553" s="72" t="s">
        <v>194</v>
      </c>
      <c r="AY1553" s="72" t="s">
        <v>191</v>
      </c>
      <c r="AZ1553">
        <v>274</v>
      </c>
      <c r="BA1553" s="72" t="s">
        <v>93</v>
      </c>
      <c r="BB1553" s="72" t="s">
        <v>194</v>
      </c>
      <c r="BD1553" s="72" t="s">
        <v>191</v>
      </c>
      <c r="BE1553" s="73">
        <v>4.1100000000000003</v>
      </c>
      <c r="BF1553" s="72" t="s">
        <v>194</v>
      </c>
      <c r="BG1553" s="80" t="s">
        <v>196</v>
      </c>
      <c r="BI1553" s="81" t="str">
        <f t="shared" si="99"/>
        <v xml:space="preserve">Turbidity </v>
      </c>
      <c r="BN1553">
        <v>59</v>
      </c>
      <c r="BO1553">
        <v>24</v>
      </c>
      <c r="BP1553" s="72" t="s">
        <v>194</v>
      </c>
      <c r="BR1553" s="72" t="s">
        <v>194</v>
      </c>
      <c r="BT1553">
        <v>20</v>
      </c>
      <c r="BU1553">
        <v>3</v>
      </c>
      <c r="BV1553" s="72" t="s">
        <v>191</v>
      </c>
      <c r="BW1553" s="72" t="s">
        <v>197</v>
      </c>
      <c r="BX1553" t="s">
        <v>14050</v>
      </c>
    </row>
    <row r="1554" spans="1:76" x14ac:dyDescent="0.45">
      <c r="A1554" t="s">
        <v>14051</v>
      </c>
      <c r="B1554" t="s">
        <v>176</v>
      </c>
      <c r="C1554" t="s">
        <v>200</v>
      </c>
      <c r="D1554" t="s">
        <v>14052</v>
      </c>
      <c r="E1554" t="s">
        <v>14053</v>
      </c>
      <c r="F1554" t="s">
        <v>1050</v>
      </c>
      <c r="G1554">
        <v>9</v>
      </c>
      <c r="H1554" s="72" t="s">
        <v>12136</v>
      </c>
      <c r="I1554" s="72" t="s">
        <v>182</v>
      </c>
      <c r="J1554" s="72" t="s">
        <v>183</v>
      </c>
      <c r="K1554" s="72" t="s">
        <v>10598</v>
      </c>
      <c r="L1554" s="72" t="s">
        <v>11823</v>
      </c>
      <c r="M1554" s="72" t="s">
        <v>12571</v>
      </c>
      <c r="N1554" s="72"/>
      <c r="O1554" s="72"/>
      <c r="P1554" s="72" t="s">
        <v>14054</v>
      </c>
      <c r="Q1554" s="72" t="s">
        <v>14055</v>
      </c>
      <c r="R1554" s="72" t="s">
        <v>14056</v>
      </c>
      <c r="S1554" s="72" t="s">
        <v>14057</v>
      </c>
      <c r="T1554" s="72" t="s">
        <v>14058</v>
      </c>
      <c r="U1554" s="72" t="s">
        <v>176</v>
      </c>
      <c r="V1554" s="72" t="s">
        <v>14059</v>
      </c>
      <c r="W1554">
        <v>119</v>
      </c>
      <c r="X1554">
        <v>119</v>
      </c>
      <c r="Y1554">
        <v>0</v>
      </c>
      <c r="Z1554">
        <v>180</v>
      </c>
      <c r="AA1554">
        <v>180</v>
      </c>
      <c r="AB1554">
        <v>0</v>
      </c>
      <c r="AC1554" s="72" t="s">
        <v>191</v>
      </c>
      <c r="AD1554" s="72" t="s">
        <v>192</v>
      </c>
      <c r="AE1554" s="72" t="s">
        <v>176</v>
      </c>
      <c r="AF1554" s="81" t="str">
        <f t="shared" si="96"/>
        <v>Afridev Handpump</v>
      </c>
      <c r="AG1554" s="72" t="s">
        <v>193</v>
      </c>
      <c r="AH1554" s="72" t="s">
        <v>191</v>
      </c>
      <c r="AI1554" s="72" t="s">
        <v>16432</v>
      </c>
      <c r="AL1554" t="str">
        <f t="shared" si="97"/>
        <v>Protected</v>
      </c>
      <c r="AM1554">
        <v>2018</v>
      </c>
      <c r="AN1554" s="72" t="s">
        <v>191</v>
      </c>
      <c r="AQ1554" t="str">
        <f t="shared" si="98"/>
        <v xml:space="preserve">Normal </v>
      </c>
      <c r="AR1554" s="72" t="s">
        <v>194</v>
      </c>
      <c r="AU1554" s="72" t="s">
        <v>195</v>
      </c>
      <c r="AV1554" s="72" t="s">
        <v>194</v>
      </c>
      <c r="AY1554" s="72" t="s">
        <v>191</v>
      </c>
      <c r="AZ1554">
        <v>276</v>
      </c>
      <c r="BA1554" s="72" t="s">
        <v>93</v>
      </c>
      <c r="BB1554" s="72" t="s">
        <v>194</v>
      </c>
      <c r="BD1554" s="72" t="s">
        <v>191</v>
      </c>
      <c r="BE1554" s="73">
        <v>0.42</v>
      </c>
      <c r="BF1554" s="72" t="s">
        <v>194</v>
      </c>
      <c r="BG1554" s="80" t="s">
        <v>196</v>
      </c>
      <c r="BI1554" s="81" t="str">
        <f t="shared" si="99"/>
        <v xml:space="preserve">Turbidity </v>
      </c>
      <c r="BN1554">
        <v>20</v>
      </c>
      <c r="BO1554">
        <v>24</v>
      </c>
      <c r="BP1554" s="72" t="s">
        <v>194</v>
      </c>
      <c r="BR1554" s="72" t="s">
        <v>194</v>
      </c>
      <c r="BT1554">
        <v>20</v>
      </c>
      <c r="BU1554">
        <v>5</v>
      </c>
      <c r="BV1554" s="72" t="s">
        <v>191</v>
      </c>
      <c r="BW1554" s="72" t="s">
        <v>197</v>
      </c>
      <c r="BX1554" t="s">
        <v>14060</v>
      </c>
    </row>
    <row r="1555" spans="1:76" x14ac:dyDescent="0.45">
      <c r="A1555" t="s">
        <v>14061</v>
      </c>
      <c r="B1555" t="s">
        <v>176</v>
      </c>
      <c r="C1555" t="s">
        <v>200</v>
      </c>
      <c r="D1555" t="s">
        <v>14062</v>
      </c>
      <c r="E1555" t="s">
        <v>14063</v>
      </c>
      <c r="F1555" t="s">
        <v>14064</v>
      </c>
      <c r="G1555">
        <v>9</v>
      </c>
      <c r="H1555" s="72" t="s">
        <v>12136</v>
      </c>
      <c r="I1555" s="72" t="s">
        <v>182</v>
      </c>
      <c r="J1555" s="72" t="s">
        <v>183</v>
      </c>
      <c r="K1555" s="72" t="s">
        <v>10598</v>
      </c>
      <c r="L1555" s="72" t="s">
        <v>11823</v>
      </c>
      <c r="M1555" s="72" t="s">
        <v>12571</v>
      </c>
      <c r="N1555" s="72"/>
      <c r="O1555" s="72"/>
      <c r="P1555" s="72" t="s">
        <v>14065</v>
      </c>
      <c r="Q1555" s="72" t="s">
        <v>14066</v>
      </c>
      <c r="R1555" s="72" t="s">
        <v>14067</v>
      </c>
      <c r="S1555" s="72" t="s">
        <v>14068</v>
      </c>
      <c r="T1555" s="72" t="s">
        <v>14069</v>
      </c>
      <c r="U1555" s="72" t="s">
        <v>226</v>
      </c>
      <c r="V1555" s="72" t="s">
        <v>176</v>
      </c>
      <c r="W1555">
        <v>119</v>
      </c>
      <c r="X1555">
        <v>119</v>
      </c>
      <c r="Y1555">
        <v>0</v>
      </c>
      <c r="Z1555">
        <v>1600</v>
      </c>
      <c r="AA1555">
        <v>1600</v>
      </c>
      <c r="AB1555">
        <v>0</v>
      </c>
      <c r="AC1555" s="72" t="s">
        <v>191</v>
      </c>
      <c r="AD1555" s="72" t="s">
        <v>192</v>
      </c>
      <c r="AE1555" s="72" t="s">
        <v>176</v>
      </c>
      <c r="AF1555" s="81" t="str">
        <f t="shared" si="96"/>
        <v>Afridev Handpump</v>
      </c>
      <c r="AG1555" s="72" t="s">
        <v>193</v>
      </c>
      <c r="AH1555" s="72" t="s">
        <v>191</v>
      </c>
      <c r="AI1555" s="72" t="s">
        <v>16432</v>
      </c>
      <c r="AL1555" t="str">
        <f t="shared" si="97"/>
        <v>Protected</v>
      </c>
      <c r="AM1555">
        <v>2008</v>
      </c>
      <c r="AN1555" s="72" t="s">
        <v>191</v>
      </c>
      <c r="AQ1555" t="str">
        <f t="shared" si="98"/>
        <v xml:space="preserve">Normal </v>
      </c>
      <c r="AR1555" s="72" t="s">
        <v>191</v>
      </c>
      <c r="AS1555">
        <v>1</v>
      </c>
      <c r="AT1555">
        <v>2</v>
      </c>
      <c r="AU1555" s="72" t="s">
        <v>195</v>
      </c>
      <c r="AV1555" s="72" t="s">
        <v>194</v>
      </c>
      <c r="AY1555" s="72" t="s">
        <v>191</v>
      </c>
      <c r="AZ1555">
        <v>275</v>
      </c>
      <c r="BA1555" s="72" t="s">
        <v>93</v>
      </c>
      <c r="BB1555" s="72" t="s">
        <v>194</v>
      </c>
      <c r="BD1555" s="72" t="s">
        <v>191</v>
      </c>
      <c r="BE1555" s="73">
        <v>1.19</v>
      </c>
      <c r="BF1555" s="72" t="s">
        <v>194</v>
      </c>
      <c r="BG1555" s="80" t="s">
        <v>196</v>
      </c>
      <c r="BI1555" s="81" t="str">
        <f t="shared" si="99"/>
        <v xml:space="preserve">Turbidity </v>
      </c>
      <c r="BN1555">
        <v>59</v>
      </c>
      <c r="BO1555">
        <v>24</v>
      </c>
      <c r="BP1555" s="72" t="s">
        <v>194</v>
      </c>
      <c r="BR1555" s="72" t="s">
        <v>194</v>
      </c>
      <c r="BT1555">
        <v>20</v>
      </c>
      <c r="BU1555">
        <v>3</v>
      </c>
      <c r="BV1555" s="72" t="s">
        <v>191</v>
      </c>
      <c r="BW1555" s="72" t="s">
        <v>197</v>
      </c>
      <c r="BX1555" t="s">
        <v>14070</v>
      </c>
    </row>
    <row r="1556" spans="1:76" x14ac:dyDescent="0.45">
      <c r="A1556" t="s">
        <v>14071</v>
      </c>
      <c r="B1556" t="s">
        <v>176</v>
      </c>
      <c r="C1556" t="s">
        <v>216</v>
      </c>
      <c r="D1556" t="s">
        <v>14072</v>
      </c>
      <c r="E1556" t="s">
        <v>14073</v>
      </c>
      <c r="F1556" t="s">
        <v>10728</v>
      </c>
      <c r="G1556">
        <v>9</v>
      </c>
      <c r="H1556" s="72" t="s">
        <v>14074</v>
      </c>
      <c r="I1556" s="72" t="s">
        <v>182</v>
      </c>
      <c r="J1556" s="72" t="s">
        <v>183</v>
      </c>
      <c r="K1556" s="72" t="s">
        <v>825</v>
      </c>
      <c r="L1556" s="72" t="s">
        <v>10190</v>
      </c>
      <c r="M1556" s="72" t="s">
        <v>14075</v>
      </c>
      <c r="N1556" s="72"/>
      <c r="O1556" s="72"/>
      <c r="P1556" s="72" t="s">
        <v>14076</v>
      </c>
      <c r="Q1556" s="72" t="s">
        <v>14077</v>
      </c>
      <c r="R1556" s="72" t="s">
        <v>5967</v>
      </c>
      <c r="S1556" s="72" t="s">
        <v>14078</v>
      </c>
      <c r="T1556" s="72" t="s">
        <v>14079</v>
      </c>
      <c r="U1556" s="72" t="s">
        <v>251</v>
      </c>
      <c r="V1556" s="72" t="s">
        <v>176</v>
      </c>
      <c r="W1556">
        <v>74</v>
      </c>
      <c r="X1556">
        <v>74</v>
      </c>
      <c r="Y1556">
        <v>0</v>
      </c>
      <c r="Z1556">
        <v>400</v>
      </c>
      <c r="AA1556">
        <v>400</v>
      </c>
      <c r="AB1556">
        <v>0</v>
      </c>
      <c r="AC1556" s="72" t="s">
        <v>191</v>
      </c>
      <c r="AD1556" s="72" t="s">
        <v>192</v>
      </c>
      <c r="AE1556" s="72" t="s">
        <v>176</v>
      </c>
      <c r="AF1556" s="81" t="str">
        <f t="shared" si="96"/>
        <v>Afridev Handpump</v>
      </c>
      <c r="AG1556" s="72" t="s">
        <v>193</v>
      </c>
      <c r="AH1556" s="72" t="s">
        <v>191</v>
      </c>
      <c r="AI1556" s="72" t="s">
        <v>16432</v>
      </c>
      <c r="AL1556" t="str">
        <f t="shared" si="97"/>
        <v>Protected</v>
      </c>
      <c r="AM1556">
        <v>2002</v>
      </c>
      <c r="AN1556" s="72" t="s">
        <v>191</v>
      </c>
      <c r="AQ1556" t="str">
        <f t="shared" si="98"/>
        <v xml:space="preserve">Poor </v>
      </c>
      <c r="AR1556" s="72" t="s">
        <v>194</v>
      </c>
      <c r="AU1556" s="72" t="s">
        <v>195</v>
      </c>
      <c r="AV1556" s="72" t="s">
        <v>194</v>
      </c>
      <c r="AY1556" s="72" t="s">
        <v>191</v>
      </c>
      <c r="AZ1556">
        <v>2130</v>
      </c>
      <c r="BA1556" s="72" t="s">
        <v>93</v>
      </c>
      <c r="BB1556" s="72" t="s">
        <v>194</v>
      </c>
      <c r="BD1556" s="72" t="s">
        <v>191</v>
      </c>
      <c r="BE1556" s="73">
        <v>0.32</v>
      </c>
      <c r="BF1556" s="72" t="s">
        <v>191</v>
      </c>
      <c r="BG1556" s="72" t="s">
        <v>196</v>
      </c>
      <c r="BH1556" s="72" t="s">
        <v>176</v>
      </c>
      <c r="BI1556" s="81" t="str">
        <f t="shared" si="99"/>
        <v xml:space="preserve">Turbidity </v>
      </c>
      <c r="BJ1556" s="72" t="s">
        <v>191</v>
      </c>
      <c r="BN1556">
        <v>65</v>
      </c>
      <c r="BO1556">
        <v>24</v>
      </c>
      <c r="BP1556" s="72" t="s">
        <v>194</v>
      </c>
      <c r="BR1556" s="72" t="s">
        <v>194</v>
      </c>
      <c r="BT1556">
        <v>20</v>
      </c>
      <c r="BU1556">
        <v>6</v>
      </c>
      <c r="BV1556" s="72" t="s">
        <v>191</v>
      </c>
      <c r="BW1556" s="72" t="s">
        <v>227</v>
      </c>
      <c r="BX1556" t="s">
        <v>14080</v>
      </c>
    </row>
    <row r="1557" spans="1:76" x14ac:dyDescent="0.45">
      <c r="A1557" t="s">
        <v>14081</v>
      </c>
      <c r="B1557" t="s">
        <v>176</v>
      </c>
      <c r="C1557" t="s">
        <v>200</v>
      </c>
      <c r="D1557" t="s">
        <v>14082</v>
      </c>
      <c r="E1557" t="s">
        <v>14083</v>
      </c>
      <c r="F1557" t="s">
        <v>11063</v>
      </c>
      <c r="G1557">
        <v>9</v>
      </c>
      <c r="H1557" s="72" t="s">
        <v>14074</v>
      </c>
      <c r="I1557" s="72" t="s">
        <v>182</v>
      </c>
      <c r="J1557" s="72" t="s">
        <v>183</v>
      </c>
      <c r="K1557" s="72" t="s">
        <v>10598</v>
      </c>
      <c r="L1557" s="72" t="s">
        <v>4503</v>
      </c>
      <c r="M1557" s="72" t="s">
        <v>14084</v>
      </c>
      <c r="N1557" s="72"/>
      <c r="O1557" s="72"/>
      <c r="P1557" s="72" t="s">
        <v>14085</v>
      </c>
      <c r="Q1557" s="72" t="s">
        <v>14086</v>
      </c>
      <c r="R1557" s="72" t="s">
        <v>5472</v>
      </c>
      <c r="S1557" s="72" t="s">
        <v>14087</v>
      </c>
      <c r="T1557" s="72" t="s">
        <v>14088</v>
      </c>
      <c r="U1557" s="72" t="s">
        <v>478</v>
      </c>
      <c r="V1557" s="72" t="s">
        <v>176</v>
      </c>
      <c r="W1557">
        <v>150</v>
      </c>
      <c r="X1557">
        <v>150</v>
      </c>
      <c r="Y1557">
        <v>0</v>
      </c>
      <c r="Z1557">
        <v>380</v>
      </c>
      <c r="AA1557">
        <v>380</v>
      </c>
      <c r="AB1557">
        <v>0</v>
      </c>
      <c r="AC1557" s="72" t="s">
        <v>191</v>
      </c>
      <c r="AD1557" s="72" t="s">
        <v>192</v>
      </c>
      <c r="AE1557" s="72" t="s">
        <v>176</v>
      </c>
      <c r="AF1557" s="81" t="str">
        <f t="shared" si="96"/>
        <v>Afridev Handpump</v>
      </c>
      <c r="AG1557" s="72" t="s">
        <v>193</v>
      </c>
      <c r="AH1557" s="72" t="s">
        <v>191</v>
      </c>
      <c r="AI1557" s="72" t="s">
        <v>16432</v>
      </c>
      <c r="AL1557" t="str">
        <f t="shared" si="97"/>
        <v>Protected</v>
      </c>
      <c r="AM1557">
        <v>2001</v>
      </c>
      <c r="AN1557" s="72" t="s">
        <v>191</v>
      </c>
      <c r="AQ1557" t="str">
        <f t="shared" si="98"/>
        <v xml:space="preserve">Normal </v>
      </c>
      <c r="AR1557" s="72" t="s">
        <v>194</v>
      </c>
      <c r="AU1557" s="72" t="s">
        <v>195</v>
      </c>
      <c r="AV1557" s="72" t="s">
        <v>194</v>
      </c>
      <c r="AY1557" s="72" t="s">
        <v>191</v>
      </c>
      <c r="AZ1557">
        <v>291</v>
      </c>
      <c r="BA1557" s="72" t="s">
        <v>93</v>
      </c>
      <c r="BB1557" s="72" t="s">
        <v>194</v>
      </c>
      <c r="BD1557" s="72" t="s">
        <v>191</v>
      </c>
      <c r="BE1557" s="73">
        <v>0.6</v>
      </c>
      <c r="BF1557" s="72" t="s">
        <v>194</v>
      </c>
      <c r="BG1557" s="80" t="s">
        <v>196</v>
      </c>
      <c r="BI1557" s="81" t="str">
        <f t="shared" si="99"/>
        <v xml:space="preserve">Turbidity </v>
      </c>
      <c r="BN1557">
        <v>59</v>
      </c>
      <c r="BO1557">
        <v>24</v>
      </c>
      <c r="BP1557" s="72" t="s">
        <v>194</v>
      </c>
      <c r="BR1557" s="72" t="s">
        <v>194</v>
      </c>
      <c r="BT1557">
        <v>40</v>
      </c>
      <c r="BU1557">
        <v>5</v>
      </c>
      <c r="BV1557" s="72" t="s">
        <v>191</v>
      </c>
      <c r="BW1557" s="72" t="s">
        <v>197</v>
      </c>
      <c r="BX1557" t="s">
        <v>14089</v>
      </c>
    </row>
    <row r="1558" spans="1:76" x14ac:dyDescent="0.45">
      <c r="A1558" t="s">
        <v>14090</v>
      </c>
      <c r="B1558" t="s">
        <v>176</v>
      </c>
      <c r="C1558" t="s">
        <v>600</v>
      </c>
      <c r="D1558" t="s">
        <v>14091</v>
      </c>
      <c r="E1558" t="s">
        <v>14092</v>
      </c>
      <c r="F1558" t="s">
        <v>4102</v>
      </c>
      <c r="G1558">
        <v>9</v>
      </c>
      <c r="H1558" s="72" t="s">
        <v>14074</v>
      </c>
      <c r="I1558" s="72" t="s">
        <v>182</v>
      </c>
      <c r="J1558" s="72" t="s">
        <v>183</v>
      </c>
      <c r="K1558" s="72" t="s">
        <v>10598</v>
      </c>
      <c r="L1558" s="72" t="s">
        <v>4843</v>
      </c>
      <c r="M1558" s="72" t="s">
        <v>14093</v>
      </c>
      <c r="N1558" s="72"/>
      <c r="O1558" s="72"/>
      <c r="P1558" s="72" t="s">
        <v>14094</v>
      </c>
      <c r="Q1558" s="72" t="s">
        <v>14095</v>
      </c>
      <c r="R1558" s="72" t="s">
        <v>13720</v>
      </c>
      <c r="S1558" s="72" t="s">
        <v>14096</v>
      </c>
      <c r="T1558" s="72" t="s">
        <v>14097</v>
      </c>
      <c r="U1558" s="72" t="s">
        <v>251</v>
      </c>
      <c r="V1558" s="72" t="s">
        <v>176</v>
      </c>
      <c r="W1558">
        <v>65</v>
      </c>
      <c r="X1558">
        <v>65</v>
      </c>
      <c r="Y1558">
        <v>0</v>
      </c>
      <c r="Z1558">
        <v>65</v>
      </c>
      <c r="AA1558">
        <v>325</v>
      </c>
      <c r="AB1558">
        <v>0</v>
      </c>
      <c r="AC1558" s="72" t="s">
        <v>191</v>
      </c>
      <c r="AD1558" s="72" t="s">
        <v>192</v>
      </c>
      <c r="AE1558" s="72" t="s">
        <v>176</v>
      </c>
      <c r="AF1558" s="81" t="str">
        <f t="shared" si="96"/>
        <v>Afridev Handpump</v>
      </c>
      <c r="AG1558" s="72" t="s">
        <v>193</v>
      </c>
      <c r="AH1558" s="72" t="s">
        <v>191</v>
      </c>
      <c r="AI1558" s="72" t="s">
        <v>16432</v>
      </c>
      <c r="AL1558" t="str">
        <f t="shared" si="97"/>
        <v>Protected</v>
      </c>
      <c r="AM1558">
        <v>1999</v>
      </c>
      <c r="AN1558" s="72" t="s">
        <v>191</v>
      </c>
      <c r="AQ1558" t="str">
        <f t="shared" si="98"/>
        <v xml:space="preserve">Normal </v>
      </c>
      <c r="AR1558" s="72" t="s">
        <v>191</v>
      </c>
      <c r="AS1558">
        <v>1</v>
      </c>
      <c r="AT1558">
        <v>3</v>
      </c>
      <c r="AU1558" s="72" t="s">
        <v>195</v>
      </c>
      <c r="AV1558" s="72" t="s">
        <v>194</v>
      </c>
      <c r="AY1558" s="72" t="s">
        <v>191</v>
      </c>
      <c r="AZ1558">
        <v>1368</v>
      </c>
      <c r="BA1558" s="72" t="s">
        <v>93</v>
      </c>
      <c r="BB1558" s="72" t="s">
        <v>194</v>
      </c>
      <c r="BD1558" s="72" t="s">
        <v>191</v>
      </c>
      <c r="BE1558" s="73">
        <v>0.74</v>
      </c>
      <c r="BF1558" s="72" t="s">
        <v>191</v>
      </c>
      <c r="BG1558" s="72" t="s">
        <v>196</v>
      </c>
      <c r="BH1558" s="72" t="s">
        <v>176</v>
      </c>
      <c r="BI1558" s="81" t="str">
        <f t="shared" si="99"/>
        <v xml:space="preserve">Turbidity </v>
      </c>
      <c r="BJ1558" s="72" t="s">
        <v>191</v>
      </c>
      <c r="BN1558">
        <v>62</v>
      </c>
      <c r="BO1558">
        <v>24</v>
      </c>
      <c r="BP1558" s="72" t="s">
        <v>194</v>
      </c>
      <c r="BR1558" s="72" t="s">
        <v>194</v>
      </c>
      <c r="BT1558">
        <v>20</v>
      </c>
      <c r="BU1558">
        <v>5</v>
      </c>
      <c r="BV1558" s="72" t="s">
        <v>191</v>
      </c>
      <c r="BW1558" s="72" t="s">
        <v>197</v>
      </c>
      <c r="BX1558" t="s">
        <v>14098</v>
      </c>
    </row>
    <row r="1559" spans="1:76" x14ac:dyDescent="0.45">
      <c r="A1559" t="s">
        <v>14099</v>
      </c>
      <c r="B1559" t="s">
        <v>176</v>
      </c>
      <c r="C1559" t="s">
        <v>216</v>
      </c>
      <c r="D1559" t="s">
        <v>14100</v>
      </c>
      <c r="E1559" t="s">
        <v>14101</v>
      </c>
      <c r="F1559" t="s">
        <v>14102</v>
      </c>
      <c r="G1559">
        <v>9</v>
      </c>
      <c r="H1559" s="72" t="s">
        <v>14074</v>
      </c>
      <c r="I1559" s="72" t="s">
        <v>182</v>
      </c>
      <c r="J1559" s="72" t="s">
        <v>183</v>
      </c>
      <c r="K1559" s="72" t="s">
        <v>825</v>
      </c>
      <c r="L1559" s="72" t="s">
        <v>10190</v>
      </c>
      <c r="M1559" s="72" t="s">
        <v>14103</v>
      </c>
      <c r="N1559" s="72"/>
      <c r="O1559" s="72"/>
      <c r="P1559" s="72" t="s">
        <v>14104</v>
      </c>
      <c r="Q1559" s="72" t="s">
        <v>14105</v>
      </c>
      <c r="R1559" s="72" t="s">
        <v>4669</v>
      </c>
      <c r="S1559" s="72" t="s">
        <v>14106</v>
      </c>
      <c r="T1559" s="72" t="s">
        <v>10190</v>
      </c>
      <c r="U1559" s="72" t="s">
        <v>176</v>
      </c>
      <c r="V1559" s="72" t="s">
        <v>12289</v>
      </c>
      <c r="W1559">
        <v>350</v>
      </c>
      <c r="X1559">
        <v>0</v>
      </c>
      <c r="Y1559">
        <v>350</v>
      </c>
      <c r="Z1559">
        <v>500</v>
      </c>
      <c r="AA1559">
        <v>0</v>
      </c>
      <c r="AB1559">
        <v>2000</v>
      </c>
      <c r="AC1559" s="72" t="s">
        <v>194</v>
      </c>
      <c r="AF1559" s="81" t="str">
        <f t="shared" si="96"/>
        <v/>
      </c>
      <c r="AJ1559" s="72" t="s">
        <v>867</v>
      </c>
      <c r="AK1559" s="72" t="s">
        <v>176</v>
      </c>
      <c r="AL1559" t="str">
        <f t="shared" si="97"/>
        <v>Unprotected well</v>
      </c>
      <c r="AQ1559" t="str">
        <f t="shared" si="98"/>
        <v xml:space="preserve"> </v>
      </c>
      <c r="BE1559"/>
      <c r="BI1559" s="81" t="str">
        <f t="shared" si="99"/>
        <v xml:space="preserve"> </v>
      </c>
      <c r="BX1559" t="s">
        <v>14107</v>
      </c>
    </row>
    <row r="1560" spans="1:76" x14ac:dyDescent="0.45">
      <c r="A1560" t="s">
        <v>14108</v>
      </c>
      <c r="B1560" t="s">
        <v>176</v>
      </c>
      <c r="C1560" t="s">
        <v>216</v>
      </c>
      <c r="D1560" t="s">
        <v>14109</v>
      </c>
      <c r="E1560" t="s">
        <v>14110</v>
      </c>
      <c r="F1560" t="s">
        <v>3828</v>
      </c>
      <c r="G1560">
        <v>9</v>
      </c>
      <c r="H1560" s="72" t="s">
        <v>14074</v>
      </c>
      <c r="I1560" s="72" t="s">
        <v>182</v>
      </c>
      <c r="J1560" s="72" t="s">
        <v>183</v>
      </c>
      <c r="K1560" s="72" t="s">
        <v>825</v>
      </c>
      <c r="L1560" s="72" t="s">
        <v>10190</v>
      </c>
      <c r="M1560" s="72" t="s">
        <v>14103</v>
      </c>
      <c r="N1560" s="72"/>
      <c r="O1560" s="72"/>
      <c r="P1560" s="72" t="s">
        <v>14111</v>
      </c>
      <c r="Q1560" s="72" t="s">
        <v>14112</v>
      </c>
      <c r="R1560" s="72" t="s">
        <v>14113</v>
      </c>
      <c r="S1560" s="72" t="s">
        <v>14114</v>
      </c>
      <c r="T1560" s="72" t="s">
        <v>10190</v>
      </c>
      <c r="U1560" s="72" t="s">
        <v>251</v>
      </c>
      <c r="V1560" s="72" t="s">
        <v>176</v>
      </c>
      <c r="W1560">
        <v>350</v>
      </c>
      <c r="X1560">
        <v>0</v>
      </c>
      <c r="Y1560">
        <v>350</v>
      </c>
      <c r="Z1560">
        <v>500</v>
      </c>
      <c r="AA1560">
        <v>0</v>
      </c>
      <c r="AB1560">
        <v>2000</v>
      </c>
      <c r="AC1560" s="72" t="s">
        <v>191</v>
      </c>
      <c r="AD1560" s="72" t="s">
        <v>192</v>
      </c>
      <c r="AE1560" s="72" t="s">
        <v>176</v>
      </c>
      <c r="AF1560" s="81" t="str">
        <f t="shared" si="96"/>
        <v>Afridev Handpump</v>
      </c>
      <c r="AG1560" s="72" t="s">
        <v>193</v>
      </c>
      <c r="AH1560" s="72" t="s">
        <v>191</v>
      </c>
      <c r="AI1560" s="72" t="s">
        <v>16432</v>
      </c>
      <c r="AL1560" t="str">
        <f t="shared" si="97"/>
        <v>Protected</v>
      </c>
      <c r="AM1560">
        <v>2013</v>
      </c>
      <c r="AN1560" s="72" t="s">
        <v>194</v>
      </c>
      <c r="AO1560" s="72" t="s">
        <v>549</v>
      </c>
      <c r="AP1560" s="72" t="s">
        <v>176</v>
      </c>
      <c r="AQ1560" t="str">
        <f t="shared" si="98"/>
        <v>Does not function Non functioning water point</v>
      </c>
      <c r="AR1560" s="72" t="s">
        <v>191</v>
      </c>
      <c r="AS1560">
        <v>1</v>
      </c>
      <c r="AT1560">
        <v>364</v>
      </c>
      <c r="AU1560" s="72" t="s">
        <v>194</v>
      </c>
      <c r="AV1560" s="72" t="s">
        <v>194</v>
      </c>
      <c r="AY1560" s="72" t="s">
        <v>194</v>
      </c>
      <c r="BB1560" s="72" t="s">
        <v>194</v>
      </c>
      <c r="BD1560" s="72" t="s">
        <v>194</v>
      </c>
      <c r="BE1560"/>
      <c r="BF1560" s="72" t="s">
        <v>194</v>
      </c>
      <c r="BG1560" s="80" t="s">
        <v>196</v>
      </c>
      <c r="BI1560" s="81" t="str">
        <f t="shared" si="99"/>
        <v xml:space="preserve">Turbidity </v>
      </c>
      <c r="BN1560">
        <v>0</v>
      </c>
      <c r="BO1560">
        <v>0</v>
      </c>
      <c r="BP1560" s="72" t="s">
        <v>194</v>
      </c>
      <c r="BR1560" s="72" t="s">
        <v>194</v>
      </c>
      <c r="BT1560">
        <v>0</v>
      </c>
      <c r="BU1560">
        <v>0</v>
      </c>
      <c r="BV1560" s="72" t="s">
        <v>194</v>
      </c>
      <c r="BW1560" s="72" t="s">
        <v>550</v>
      </c>
      <c r="BX1560" t="s">
        <v>14115</v>
      </c>
    </row>
    <row r="1561" spans="1:76" x14ac:dyDescent="0.45">
      <c r="A1561" t="s">
        <v>14116</v>
      </c>
      <c r="B1561" t="s">
        <v>176</v>
      </c>
      <c r="C1561" t="s">
        <v>216</v>
      </c>
      <c r="D1561" t="s">
        <v>14117</v>
      </c>
      <c r="E1561" t="s">
        <v>14118</v>
      </c>
      <c r="F1561" t="s">
        <v>14119</v>
      </c>
      <c r="G1561">
        <v>9</v>
      </c>
      <c r="H1561" s="72" t="s">
        <v>14074</v>
      </c>
      <c r="I1561" s="72" t="s">
        <v>182</v>
      </c>
      <c r="J1561" s="72" t="s">
        <v>183</v>
      </c>
      <c r="K1561" s="72" t="s">
        <v>825</v>
      </c>
      <c r="L1561" s="72" t="s">
        <v>10190</v>
      </c>
      <c r="M1561" s="72" t="s">
        <v>14103</v>
      </c>
      <c r="N1561" s="72"/>
      <c r="O1561" s="72"/>
      <c r="P1561" s="72" t="s">
        <v>14120</v>
      </c>
      <c r="Q1561" s="72" t="s">
        <v>14121</v>
      </c>
      <c r="R1561" s="72" t="s">
        <v>1287</v>
      </c>
      <c r="S1561" s="72" t="s">
        <v>14122</v>
      </c>
      <c r="T1561" s="72" t="s">
        <v>10190</v>
      </c>
      <c r="U1561" s="72" t="s">
        <v>176</v>
      </c>
      <c r="V1561" s="72" t="s">
        <v>12289</v>
      </c>
      <c r="W1561">
        <v>350</v>
      </c>
      <c r="X1561">
        <v>0</v>
      </c>
      <c r="Y1561">
        <v>350</v>
      </c>
      <c r="Z1561">
        <v>600</v>
      </c>
      <c r="AA1561">
        <v>0</v>
      </c>
      <c r="AB1561">
        <v>2000</v>
      </c>
      <c r="AC1561" s="72" t="s">
        <v>194</v>
      </c>
      <c r="AF1561" s="81" t="str">
        <f t="shared" si="96"/>
        <v/>
      </c>
      <c r="AJ1561" s="72" t="s">
        <v>867</v>
      </c>
      <c r="AK1561" s="72" t="s">
        <v>176</v>
      </c>
      <c r="AL1561" t="str">
        <f t="shared" si="97"/>
        <v>Unprotected well</v>
      </c>
      <c r="AQ1561" t="str">
        <f t="shared" si="98"/>
        <v xml:space="preserve"> </v>
      </c>
      <c r="BE1561"/>
      <c r="BI1561" s="81" t="str">
        <f t="shared" si="99"/>
        <v xml:space="preserve"> </v>
      </c>
      <c r="BX1561" t="s">
        <v>14123</v>
      </c>
    </row>
    <row r="1562" spans="1:76" x14ac:dyDescent="0.45">
      <c r="A1562" t="s">
        <v>14124</v>
      </c>
      <c r="B1562" t="s">
        <v>176</v>
      </c>
      <c r="C1562" t="s">
        <v>216</v>
      </c>
      <c r="D1562" t="s">
        <v>14125</v>
      </c>
      <c r="E1562" t="s">
        <v>14126</v>
      </c>
      <c r="F1562" t="s">
        <v>14127</v>
      </c>
      <c r="G1562">
        <v>9</v>
      </c>
      <c r="H1562" s="72" t="s">
        <v>14074</v>
      </c>
      <c r="I1562" s="72" t="s">
        <v>182</v>
      </c>
      <c r="J1562" s="72" t="s">
        <v>183</v>
      </c>
      <c r="K1562" s="72" t="s">
        <v>825</v>
      </c>
      <c r="L1562" s="72" t="s">
        <v>10190</v>
      </c>
      <c r="M1562" s="72" t="s">
        <v>14103</v>
      </c>
      <c r="N1562" s="72"/>
      <c r="O1562" s="72"/>
      <c r="P1562" s="72" t="s">
        <v>14128</v>
      </c>
      <c r="Q1562" s="72" t="s">
        <v>14129</v>
      </c>
      <c r="R1562" s="72" t="s">
        <v>1064</v>
      </c>
      <c r="S1562" s="72" t="s">
        <v>14130</v>
      </c>
      <c r="T1562" s="72" t="s">
        <v>10190</v>
      </c>
      <c r="U1562" s="72" t="s">
        <v>176</v>
      </c>
      <c r="V1562" s="72" t="s">
        <v>14131</v>
      </c>
      <c r="W1562">
        <v>350</v>
      </c>
      <c r="X1562">
        <v>0</v>
      </c>
      <c r="Y1562">
        <v>350</v>
      </c>
      <c r="Z1562">
        <v>500</v>
      </c>
      <c r="AA1562">
        <v>0</v>
      </c>
      <c r="AB1562">
        <v>2000</v>
      </c>
      <c r="AC1562" s="72" t="s">
        <v>194</v>
      </c>
      <c r="AF1562" s="81" t="str">
        <f t="shared" si="96"/>
        <v/>
      </c>
      <c r="AJ1562" s="72" t="s">
        <v>867</v>
      </c>
      <c r="AK1562" s="72" t="s">
        <v>176</v>
      </c>
      <c r="AL1562" t="str">
        <f t="shared" si="97"/>
        <v>Unprotected well</v>
      </c>
      <c r="AQ1562" t="str">
        <f t="shared" si="98"/>
        <v xml:space="preserve"> </v>
      </c>
      <c r="BE1562"/>
      <c r="BI1562" s="81" t="str">
        <f t="shared" si="99"/>
        <v xml:space="preserve"> </v>
      </c>
      <c r="BX1562" t="s">
        <v>14132</v>
      </c>
    </row>
    <row r="1563" spans="1:76" x14ac:dyDescent="0.45">
      <c r="A1563" t="s">
        <v>14133</v>
      </c>
      <c r="B1563" t="s">
        <v>176</v>
      </c>
      <c r="C1563" t="s">
        <v>216</v>
      </c>
      <c r="D1563" t="s">
        <v>14134</v>
      </c>
      <c r="E1563" t="s">
        <v>14135</v>
      </c>
      <c r="F1563" t="s">
        <v>4350</v>
      </c>
      <c r="G1563">
        <v>9</v>
      </c>
      <c r="H1563" s="72" t="s">
        <v>14074</v>
      </c>
      <c r="I1563" s="72" t="s">
        <v>182</v>
      </c>
      <c r="J1563" s="72" t="s">
        <v>183</v>
      </c>
      <c r="K1563" s="72" t="s">
        <v>825</v>
      </c>
      <c r="L1563" s="72" t="s">
        <v>10190</v>
      </c>
      <c r="M1563" s="72" t="s">
        <v>14103</v>
      </c>
      <c r="N1563" s="72"/>
      <c r="O1563" s="72"/>
      <c r="P1563" s="72" t="s">
        <v>14136</v>
      </c>
      <c r="Q1563" s="72" t="s">
        <v>14137</v>
      </c>
      <c r="R1563" s="72" t="s">
        <v>4640</v>
      </c>
      <c r="S1563" s="72" t="s">
        <v>14138</v>
      </c>
      <c r="T1563" s="72" t="s">
        <v>10190</v>
      </c>
      <c r="U1563" s="72" t="s">
        <v>226</v>
      </c>
      <c r="V1563" s="72" t="s">
        <v>176</v>
      </c>
      <c r="W1563">
        <v>350</v>
      </c>
      <c r="X1563">
        <v>0</v>
      </c>
      <c r="Y1563">
        <v>350</v>
      </c>
      <c r="Z1563">
        <v>600</v>
      </c>
      <c r="AA1563">
        <v>0</v>
      </c>
      <c r="AB1563">
        <v>2000</v>
      </c>
      <c r="AC1563" s="72" t="s">
        <v>191</v>
      </c>
      <c r="AD1563" s="72" t="s">
        <v>192</v>
      </c>
      <c r="AE1563" s="72" t="s">
        <v>176</v>
      </c>
      <c r="AF1563" s="81" t="str">
        <f t="shared" si="96"/>
        <v>Afridev Handpump</v>
      </c>
      <c r="AG1563" s="72" t="s">
        <v>193</v>
      </c>
      <c r="AH1563" s="72" t="s">
        <v>191</v>
      </c>
      <c r="AI1563" s="72" t="s">
        <v>16432</v>
      </c>
      <c r="AL1563" t="str">
        <f t="shared" si="97"/>
        <v>Protected</v>
      </c>
      <c r="AM1563">
        <v>2004</v>
      </c>
      <c r="AN1563" s="72" t="s">
        <v>194</v>
      </c>
      <c r="AO1563" s="72" t="s">
        <v>549</v>
      </c>
      <c r="AP1563" s="72" t="s">
        <v>176</v>
      </c>
      <c r="AQ1563" t="str">
        <f t="shared" si="98"/>
        <v>Does not function Non functioning water point</v>
      </c>
      <c r="AR1563" s="72" t="s">
        <v>191</v>
      </c>
      <c r="AS1563">
        <v>1</v>
      </c>
      <c r="AT1563">
        <v>364</v>
      </c>
      <c r="AU1563" s="72" t="s">
        <v>194</v>
      </c>
      <c r="AV1563" s="72" t="s">
        <v>194</v>
      </c>
      <c r="AY1563" s="72" t="s">
        <v>194</v>
      </c>
      <c r="BB1563" s="72" t="s">
        <v>194</v>
      </c>
      <c r="BD1563" s="72" t="s">
        <v>194</v>
      </c>
      <c r="BE1563"/>
      <c r="BF1563" s="72" t="s">
        <v>194</v>
      </c>
      <c r="BG1563" s="80" t="s">
        <v>196</v>
      </c>
      <c r="BI1563" s="81" t="str">
        <f t="shared" si="99"/>
        <v xml:space="preserve">Turbidity </v>
      </c>
      <c r="BN1563">
        <v>0</v>
      </c>
      <c r="BO1563">
        <v>0</v>
      </c>
      <c r="BP1563" s="72" t="s">
        <v>194</v>
      </c>
      <c r="BR1563" s="72" t="s">
        <v>194</v>
      </c>
      <c r="BT1563">
        <v>0</v>
      </c>
      <c r="BU1563">
        <v>0</v>
      </c>
      <c r="BV1563" s="72" t="s">
        <v>194</v>
      </c>
      <c r="BW1563" s="72" t="s">
        <v>550</v>
      </c>
      <c r="BX1563" t="s">
        <v>14139</v>
      </c>
    </row>
    <row r="1564" spans="1:76" x14ac:dyDescent="0.45">
      <c r="A1564" t="s">
        <v>14140</v>
      </c>
      <c r="B1564" t="s">
        <v>176</v>
      </c>
      <c r="C1564" t="s">
        <v>216</v>
      </c>
      <c r="D1564" t="s">
        <v>14141</v>
      </c>
      <c r="E1564" t="s">
        <v>14142</v>
      </c>
      <c r="F1564" t="s">
        <v>14143</v>
      </c>
      <c r="G1564">
        <v>9</v>
      </c>
      <c r="H1564" s="72" t="s">
        <v>14074</v>
      </c>
      <c r="I1564" s="72" t="s">
        <v>182</v>
      </c>
      <c r="J1564" s="72" t="s">
        <v>183</v>
      </c>
      <c r="K1564" s="72" t="s">
        <v>825</v>
      </c>
      <c r="L1564" s="72" t="s">
        <v>10190</v>
      </c>
      <c r="M1564" s="72" t="s">
        <v>14103</v>
      </c>
      <c r="N1564" s="72"/>
      <c r="O1564" s="72"/>
      <c r="P1564" s="72" t="s">
        <v>14144</v>
      </c>
      <c r="Q1564" s="72" t="s">
        <v>14145</v>
      </c>
      <c r="R1564" s="72" t="s">
        <v>11237</v>
      </c>
      <c r="S1564" s="72" t="s">
        <v>14146</v>
      </c>
      <c r="T1564" s="72" t="s">
        <v>10190</v>
      </c>
      <c r="U1564" s="72" t="s">
        <v>176</v>
      </c>
      <c r="V1564" s="72"/>
      <c r="W1564">
        <v>350</v>
      </c>
      <c r="X1564">
        <v>0</v>
      </c>
      <c r="Y1564">
        <v>350</v>
      </c>
      <c r="Z1564">
        <v>250</v>
      </c>
      <c r="AA1564">
        <v>0</v>
      </c>
      <c r="AB1564">
        <v>2000</v>
      </c>
      <c r="AC1564" s="72" t="s">
        <v>194</v>
      </c>
      <c r="AF1564" s="81" t="str">
        <f t="shared" si="96"/>
        <v/>
      </c>
      <c r="AJ1564" s="72" t="s">
        <v>867</v>
      </c>
      <c r="AK1564" s="72" t="s">
        <v>176</v>
      </c>
      <c r="AL1564" t="str">
        <f t="shared" si="97"/>
        <v>Unprotected well</v>
      </c>
      <c r="AQ1564" t="str">
        <f t="shared" si="98"/>
        <v xml:space="preserve"> </v>
      </c>
      <c r="BE1564"/>
      <c r="BI1564" s="81" t="str">
        <f t="shared" si="99"/>
        <v xml:space="preserve"> </v>
      </c>
      <c r="BX1564" t="s">
        <v>14147</v>
      </c>
    </row>
    <row r="1565" spans="1:76" x14ac:dyDescent="0.45">
      <c r="A1565" t="s">
        <v>14148</v>
      </c>
      <c r="B1565" t="s">
        <v>176</v>
      </c>
      <c r="C1565" t="s">
        <v>600</v>
      </c>
      <c r="D1565" t="s">
        <v>14149</v>
      </c>
      <c r="E1565" t="s">
        <v>14150</v>
      </c>
      <c r="F1565" t="s">
        <v>9166</v>
      </c>
      <c r="G1565">
        <v>9</v>
      </c>
      <c r="H1565" s="72" t="s">
        <v>14074</v>
      </c>
      <c r="I1565" s="72" t="s">
        <v>182</v>
      </c>
      <c r="J1565" s="72" t="s">
        <v>183</v>
      </c>
      <c r="K1565" s="72" t="s">
        <v>10598</v>
      </c>
      <c r="L1565" s="72" t="s">
        <v>4843</v>
      </c>
      <c r="M1565" s="72" t="s">
        <v>6177</v>
      </c>
      <c r="N1565" s="72"/>
      <c r="O1565" s="72"/>
      <c r="P1565" s="72" t="s">
        <v>14151</v>
      </c>
      <c r="Q1565" s="72" t="s">
        <v>14152</v>
      </c>
      <c r="R1565" s="72" t="s">
        <v>14153</v>
      </c>
      <c r="S1565" s="72" t="s">
        <v>14154</v>
      </c>
      <c r="T1565" s="72" t="s">
        <v>14155</v>
      </c>
      <c r="U1565" s="72" t="s">
        <v>176</v>
      </c>
      <c r="V1565" s="72" t="s">
        <v>8393</v>
      </c>
      <c r="W1565">
        <v>21</v>
      </c>
      <c r="X1565">
        <v>0</v>
      </c>
      <c r="Y1565">
        <v>21</v>
      </c>
      <c r="Z1565">
        <v>105</v>
      </c>
      <c r="AA1565">
        <v>0</v>
      </c>
      <c r="AB1565">
        <v>105</v>
      </c>
      <c r="AC1565" s="72" t="s">
        <v>194</v>
      </c>
      <c r="AF1565" s="81" t="str">
        <f t="shared" si="96"/>
        <v/>
      </c>
      <c r="AJ1565" s="72" t="s">
        <v>424</v>
      </c>
      <c r="AK1565" s="72" t="s">
        <v>176</v>
      </c>
      <c r="AL1565" t="str">
        <f t="shared" si="97"/>
        <v>Unprotected Spring</v>
      </c>
      <c r="AQ1565" t="str">
        <f t="shared" si="98"/>
        <v xml:space="preserve"> </v>
      </c>
      <c r="BE1565"/>
      <c r="BI1565" s="81" t="str">
        <f t="shared" si="99"/>
        <v xml:space="preserve"> </v>
      </c>
      <c r="BX1565" t="s">
        <v>14156</v>
      </c>
    </row>
    <row r="1566" spans="1:76" x14ac:dyDescent="0.45">
      <c r="A1566" t="s">
        <v>14157</v>
      </c>
      <c r="B1566" t="s">
        <v>176</v>
      </c>
      <c r="C1566" t="s">
        <v>200</v>
      </c>
      <c r="D1566" t="s">
        <v>14158</v>
      </c>
      <c r="E1566" t="s">
        <v>14159</v>
      </c>
      <c r="F1566" t="s">
        <v>3510</v>
      </c>
      <c r="G1566">
        <v>9</v>
      </c>
      <c r="H1566" s="72" t="s">
        <v>14074</v>
      </c>
      <c r="I1566" s="72" t="s">
        <v>182</v>
      </c>
      <c r="J1566" s="72" t="s">
        <v>183</v>
      </c>
      <c r="K1566" s="72" t="s">
        <v>10598</v>
      </c>
      <c r="L1566" s="72" t="s">
        <v>4503</v>
      </c>
      <c r="M1566" s="72" t="s">
        <v>14084</v>
      </c>
      <c r="N1566" s="72"/>
      <c r="O1566" s="72"/>
      <c r="P1566" s="72" t="s">
        <v>14160</v>
      </c>
      <c r="Q1566" s="72" t="s">
        <v>14161</v>
      </c>
      <c r="R1566" s="72" t="s">
        <v>8183</v>
      </c>
      <c r="S1566" s="72" t="s">
        <v>14162</v>
      </c>
      <c r="T1566" s="72" t="s">
        <v>14163</v>
      </c>
      <c r="U1566" s="72" t="s">
        <v>226</v>
      </c>
      <c r="V1566" s="72" t="s">
        <v>176</v>
      </c>
      <c r="W1566">
        <v>200</v>
      </c>
      <c r="X1566">
        <v>200</v>
      </c>
      <c r="Y1566">
        <v>20</v>
      </c>
      <c r="Z1566">
        <v>700</v>
      </c>
      <c r="AA1566">
        <v>700</v>
      </c>
      <c r="AB1566">
        <v>200</v>
      </c>
      <c r="AC1566" s="72" t="s">
        <v>191</v>
      </c>
      <c r="AD1566" s="72" t="s">
        <v>192</v>
      </c>
      <c r="AE1566" s="72" t="s">
        <v>176</v>
      </c>
      <c r="AF1566" s="81" t="str">
        <f t="shared" si="96"/>
        <v>Afridev Handpump</v>
      </c>
      <c r="AG1566" s="72" t="s">
        <v>193</v>
      </c>
      <c r="AH1566" s="72" t="s">
        <v>191</v>
      </c>
      <c r="AI1566" s="72" t="s">
        <v>16432</v>
      </c>
      <c r="AL1566" t="str">
        <f t="shared" si="97"/>
        <v>Protected</v>
      </c>
      <c r="AM1566">
        <v>2012</v>
      </c>
      <c r="AN1566" s="72" t="s">
        <v>191</v>
      </c>
      <c r="AQ1566" t="str">
        <f t="shared" si="98"/>
        <v xml:space="preserve">Poor </v>
      </c>
      <c r="AR1566" s="72" t="s">
        <v>191</v>
      </c>
      <c r="AS1566">
        <v>1</v>
      </c>
      <c r="AT1566">
        <v>2</v>
      </c>
      <c r="AU1566" s="72" t="s">
        <v>195</v>
      </c>
      <c r="AV1566" s="72" t="s">
        <v>194</v>
      </c>
      <c r="AY1566" s="72" t="s">
        <v>191</v>
      </c>
      <c r="AZ1566">
        <v>292</v>
      </c>
      <c r="BA1566" s="72" t="s">
        <v>93</v>
      </c>
      <c r="BB1566" s="72" t="s">
        <v>194</v>
      </c>
      <c r="BD1566" s="72" t="s">
        <v>191</v>
      </c>
      <c r="BE1566" s="73">
        <v>0.35</v>
      </c>
      <c r="BF1566" s="72" t="s">
        <v>194</v>
      </c>
      <c r="BG1566" s="80" t="s">
        <v>196</v>
      </c>
      <c r="BI1566" s="81" t="str">
        <f t="shared" si="99"/>
        <v xml:space="preserve">Turbidity </v>
      </c>
      <c r="BN1566">
        <v>61</v>
      </c>
      <c r="BO1566">
        <v>24</v>
      </c>
      <c r="BP1566" s="72" t="s">
        <v>194</v>
      </c>
      <c r="BR1566" s="72" t="s">
        <v>194</v>
      </c>
      <c r="BT1566">
        <v>20</v>
      </c>
      <c r="BU1566">
        <v>5</v>
      </c>
      <c r="BV1566" s="72" t="s">
        <v>191</v>
      </c>
      <c r="BW1566" s="72" t="s">
        <v>227</v>
      </c>
      <c r="BX1566" t="s">
        <v>14164</v>
      </c>
    </row>
    <row r="1567" spans="1:76" x14ac:dyDescent="0.45">
      <c r="A1567" t="s">
        <v>14165</v>
      </c>
      <c r="B1567" t="s">
        <v>176</v>
      </c>
      <c r="C1567" t="s">
        <v>216</v>
      </c>
      <c r="D1567" t="s">
        <v>14166</v>
      </c>
      <c r="E1567" t="s">
        <v>14167</v>
      </c>
      <c r="F1567" t="s">
        <v>8255</v>
      </c>
      <c r="G1567">
        <v>9</v>
      </c>
      <c r="H1567" s="72" t="s">
        <v>14074</v>
      </c>
      <c r="I1567" s="72" t="s">
        <v>182</v>
      </c>
      <c r="J1567" s="72" t="s">
        <v>183</v>
      </c>
      <c r="K1567" s="72" t="s">
        <v>825</v>
      </c>
      <c r="L1567" s="72" t="s">
        <v>10190</v>
      </c>
      <c r="M1567" s="72" t="s">
        <v>7510</v>
      </c>
      <c r="N1567" s="72"/>
      <c r="O1567" s="72"/>
      <c r="P1567" s="72" t="s">
        <v>14168</v>
      </c>
      <c r="Q1567" s="72" t="s">
        <v>14169</v>
      </c>
      <c r="R1567" s="72" t="s">
        <v>223</v>
      </c>
      <c r="S1567" s="72" t="s">
        <v>14170</v>
      </c>
      <c r="T1567" s="72" t="s">
        <v>14171</v>
      </c>
      <c r="U1567" s="72" t="s">
        <v>251</v>
      </c>
      <c r="V1567" s="72" t="s">
        <v>176</v>
      </c>
      <c r="W1567">
        <v>300</v>
      </c>
      <c r="X1567">
        <v>300</v>
      </c>
      <c r="Y1567">
        <v>0</v>
      </c>
      <c r="Z1567">
        <v>300</v>
      </c>
      <c r="AA1567">
        <v>1600</v>
      </c>
      <c r="AB1567">
        <v>0</v>
      </c>
      <c r="AC1567" s="72" t="s">
        <v>191</v>
      </c>
      <c r="AD1567" s="72" t="s">
        <v>192</v>
      </c>
      <c r="AE1567" s="72" t="s">
        <v>176</v>
      </c>
      <c r="AF1567" s="81" t="str">
        <f t="shared" si="96"/>
        <v>Afridev Handpump</v>
      </c>
      <c r="AG1567" s="72" t="s">
        <v>193</v>
      </c>
      <c r="AH1567" s="72" t="s">
        <v>191</v>
      </c>
      <c r="AI1567" s="72" t="s">
        <v>16432</v>
      </c>
      <c r="AL1567" t="str">
        <f t="shared" si="97"/>
        <v>Protected</v>
      </c>
      <c r="AM1567">
        <v>2005</v>
      </c>
      <c r="AN1567" s="72" t="s">
        <v>191</v>
      </c>
      <c r="AQ1567" t="str">
        <f t="shared" si="98"/>
        <v xml:space="preserve">Normal </v>
      </c>
      <c r="AR1567" s="72" t="s">
        <v>191</v>
      </c>
      <c r="AS1567">
        <v>2</v>
      </c>
      <c r="AT1567">
        <v>7</v>
      </c>
      <c r="AU1567" s="72" t="s">
        <v>195</v>
      </c>
      <c r="AV1567" s="72" t="s">
        <v>194</v>
      </c>
      <c r="AY1567" s="72" t="s">
        <v>191</v>
      </c>
      <c r="AZ1567">
        <v>2132</v>
      </c>
      <c r="BA1567" s="72" t="s">
        <v>93</v>
      </c>
      <c r="BB1567" s="72" t="s">
        <v>194</v>
      </c>
      <c r="BD1567" s="72" t="s">
        <v>191</v>
      </c>
      <c r="BE1567" s="73">
        <v>0.25</v>
      </c>
      <c r="BF1567" s="72" t="s">
        <v>191</v>
      </c>
      <c r="BG1567" s="72" t="s">
        <v>196</v>
      </c>
      <c r="BH1567" s="72" t="s">
        <v>176</v>
      </c>
      <c r="BI1567" s="81" t="str">
        <f t="shared" si="99"/>
        <v xml:space="preserve">Turbidity </v>
      </c>
      <c r="BJ1567" s="72" t="s">
        <v>191</v>
      </c>
      <c r="BN1567">
        <v>95</v>
      </c>
      <c r="BO1567">
        <v>24</v>
      </c>
      <c r="BP1567" s="72" t="s">
        <v>194</v>
      </c>
      <c r="BR1567" s="72" t="s">
        <v>194</v>
      </c>
      <c r="BT1567">
        <v>20</v>
      </c>
      <c r="BU1567">
        <v>6</v>
      </c>
      <c r="BV1567" s="72" t="s">
        <v>191</v>
      </c>
      <c r="BW1567" s="72" t="s">
        <v>197</v>
      </c>
      <c r="BX1567" t="s">
        <v>14172</v>
      </c>
    </row>
    <row r="1568" spans="1:76" x14ac:dyDescent="0.45">
      <c r="A1568" t="s">
        <v>14173</v>
      </c>
      <c r="B1568" t="s">
        <v>176</v>
      </c>
      <c r="C1568" t="s">
        <v>216</v>
      </c>
      <c r="D1568" t="s">
        <v>14174</v>
      </c>
      <c r="E1568" t="s">
        <v>14175</v>
      </c>
      <c r="F1568" t="s">
        <v>11871</v>
      </c>
      <c r="G1568">
        <v>9</v>
      </c>
      <c r="H1568" s="72" t="s">
        <v>14074</v>
      </c>
      <c r="I1568" s="72" t="s">
        <v>182</v>
      </c>
      <c r="J1568" s="72" t="s">
        <v>183</v>
      </c>
      <c r="K1568" s="72" t="s">
        <v>825</v>
      </c>
      <c r="L1568" s="72" t="s">
        <v>10190</v>
      </c>
      <c r="M1568" s="72" t="s">
        <v>7510</v>
      </c>
      <c r="N1568" s="72"/>
      <c r="O1568" s="72"/>
      <c r="P1568" s="72" t="s">
        <v>14176</v>
      </c>
      <c r="Q1568" s="72" t="s">
        <v>14177</v>
      </c>
      <c r="R1568" s="72" t="s">
        <v>5344</v>
      </c>
      <c r="S1568" s="72" t="s">
        <v>14178</v>
      </c>
      <c r="T1568" s="72" t="s">
        <v>14179</v>
      </c>
      <c r="U1568" s="72" t="s">
        <v>251</v>
      </c>
      <c r="V1568" s="72" t="s">
        <v>176</v>
      </c>
      <c r="W1568">
        <v>300</v>
      </c>
      <c r="X1568">
        <v>300</v>
      </c>
      <c r="Y1568">
        <v>0</v>
      </c>
      <c r="Z1568">
        <v>1300</v>
      </c>
      <c r="AA1568">
        <v>1600</v>
      </c>
      <c r="AB1568">
        <v>0</v>
      </c>
      <c r="AC1568" s="72" t="s">
        <v>191</v>
      </c>
      <c r="AD1568" s="72" t="s">
        <v>192</v>
      </c>
      <c r="AE1568" s="72" t="s">
        <v>176</v>
      </c>
      <c r="AF1568" s="81" t="str">
        <f t="shared" si="96"/>
        <v>Afridev Handpump</v>
      </c>
      <c r="AG1568" s="72" t="s">
        <v>193</v>
      </c>
      <c r="AH1568" s="72" t="s">
        <v>191</v>
      </c>
      <c r="AI1568" s="72" t="s">
        <v>16432</v>
      </c>
      <c r="AL1568" t="str">
        <f t="shared" si="97"/>
        <v>Protected</v>
      </c>
      <c r="AM1568">
        <v>1994</v>
      </c>
      <c r="AN1568" s="72" t="s">
        <v>191</v>
      </c>
      <c r="AQ1568" t="str">
        <f t="shared" si="98"/>
        <v xml:space="preserve">Poor </v>
      </c>
      <c r="AR1568" s="72" t="s">
        <v>191</v>
      </c>
      <c r="AS1568">
        <v>1</v>
      </c>
      <c r="AT1568">
        <v>210</v>
      </c>
      <c r="AU1568" s="72" t="s">
        <v>195</v>
      </c>
      <c r="AV1568" s="72" t="s">
        <v>194</v>
      </c>
      <c r="AY1568" s="72" t="s">
        <v>191</v>
      </c>
      <c r="AZ1568">
        <v>2131</v>
      </c>
      <c r="BA1568" s="72" t="s">
        <v>93</v>
      </c>
      <c r="BB1568" s="72" t="s">
        <v>194</v>
      </c>
      <c r="BD1568" s="72" t="s">
        <v>191</v>
      </c>
      <c r="BE1568" s="73">
        <v>0.32</v>
      </c>
      <c r="BF1568" s="72" t="s">
        <v>191</v>
      </c>
      <c r="BG1568" s="72" t="s">
        <v>196</v>
      </c>
      <c r="BH1568" s="72" t="s">
        <v>176</v>
      </c>
      <c r="BI1568" s="81" t="str">
        <f t="shared" si="99"/>
        <v xml:space="preserve">Turbidity </v>
      </c>
      <c r="BJ1568" s="72" t="s">
        <v>191</v>
      </c>
      <c r="BN1568">
        <v>75</v>
      </c>
      <c r="BO1568">
        <v>24</v>
      </c>
      <c r="BP1568" s="72" t="s">
        <v>194</v>
      </c>
      <c r="BR1568" s="72" t="s">
        <v>194</v>
      </c>
      <c r="BT1568">
        <v>20</v>
      </c>
      <c r="BU1568">
        <v>6</v>
      </c>
      <c r="BV1568" s="72" t="s">
        <v>191</v>
      </c>
      <c r="BW1568" s="72" t="s">
        <v>227</v>
      </c>
      <c r="BX1568" t="s">
        <v>14180</v>
      </c>
    </row>
    <row r="1569" spans="1:76" x14ac:dyDescent="0.45">
      <c r="A1569" t="s">
        <v>14181</v>
      </c>
      <c r="B1569" t="s">
        <v>176</v>
      </c>
      <c r="C1569" t="s">
        <v>216</v>
      </c>
      <c r="D1569" t="s">
        <v>14182</v>
      </c>
      <c r="E1569" t="s">
        <v>14183</v>
      </c>
      <c r="F1569" t="s">
        <v>3112</v>
      </c>
      <c r="G1569">
        <v>9</v>
      </c>
      <c r="H1569" s="72" t="s">
        <v>14074</v>
      </c>
      <c r="I1569" s="72" t="s">
        <v>182</v>
      </c>
      <c r="J1569" s="72" t="s">
        <v>183</v>
      </c>
      <c r="K1569" s="72" t="s">
        <v>825</v>
      </c>
      <c r="L1569" s="72" t="s">
        <v>7730</v>
      </c>
      <c r="M1569" s="72" t="s">
        <v>8584</v>
      </c>
      <c r="N1569" s="72"/>
      <c r="O1569" s="72"/>
      <c r="P1569" s="72" t="s">
        <v>14184</v>
      </c>
      <c r="Q1569" s="72" t="s">
        <v>14185</v>
      </c>
      <c r="R1569" s="72" t="s">
        <v>5439</v>
      </c>
      <c r="S1569" s="72" t="s">
        <v>14186</v>
      </c>
      <c r="T1569" s="72" t="s">
        <v>14187</v>
      </c>
      <c r="U1569" s="72" t="s">
        <v>251</v>
      </c>
      <c r="V1569" s="72" t="s">
        <v>176</v>
      </c>
      <c r="W1569">
        <v>108</v>
      </c>
      <c r="X1569">
        <v>78</v>
      </c>
      <c r="Y1569">
        <v>30</v>
      </c>
      <c r="Z1569">
        <v>400</v>
      </c>
      <c r="AA1569">
        <v>400</v>
      </c>
      <c r="AB1569">
        <v>200</v>
      </c>
      <c r="AC1569" s="72" t="s">
        <v>191</v>
      </c>
      <c r="AD1569" s="72" t="s">
        <v>192</v>
      </c>
      <c r="AE1569" s="72" t="s">
        <v>176</v>
      </c>
      <c r="AF1569" s="81" t="str">
        <f t="shared" si="96"/>
        <v>Afridev Handpump</v>
      </c>
      <c r="AG1569" s="72" t="s">
        <v>193</v>
      </c>
      <c r="AH1569" s="72" t="s">
        <v>191</v>
      </c>
      <c r="AI1569" s="72" t="s">
        <v>16432</v>
      </c>
      <c r="AL1569" t="str">
        <f t="shared" si="97"/>
        <v>Protected</v>
      </c>
      <c r="AM1569">
        <v>1992</v>
      </c>
      <c r="AN1569" s="72" t="s">
        <v>194</v>
      </c>
      <c r="AO1569" s="72" t="s">
        <v>549</v>
      </c>
      <c r="AP1569" s="72" t="s">
        <v>176</v>
      </c>
      <c r="AQ1569" t="str">
        <f t="shared" si="98"/>
        <v>Does not function Non functioning water point</v>
      </c>
      <c r="AR1569" s="72" t="s">
        <v>191</v>
      </c>
      <c r="AS1569">
        <v>1</v>
      </c>
      <c r="AT1569">
        <v>364</v>
      </c>
      <c r="AU1569" s="72" t="s">
        <v>194</v>
      </c>
      <c r="AV1569" s="72" t="s">
        <v>194</v>
      </c>
      <c r="AY1569" s="72" t="s">
        <v>194</v>
      </c>
      <c r="BB1569" s="72" t="s">
        <v>194</v>
      </c>
      <c r="BD1569" s="72" t="s">
        <v>194</v>
      </c>
      <c r="BE1569"/>
      <c r="BF1569" s="72" t="s">
        <v>194</v>
      </c>
      <c r="BG1569" s="80" t="s">
        <v>196</v>
      </c>
      <c r="BI1569" s="81" t="str">
        <f t="shared" si="99"/>
        <v xml:space="preserve">Turbidity </v>
      </c>
      <c r="BN1569">
        <v>0</v>
      </c>
      <c r="BO1569">
        <v>0</v>
      </c>
      <c r="BP1569" s="72" t="s">
        <v>194</v>
      </c>
      <c r="BR1569" s="72" t="s">
        <v>194</v>
      </c>
      <c r="BT1569">
        <v>0</v>
      </c>
      <c r="BU1569">
        <v>0</v>
      </c>
      <c r="BV1569" s="72" t="s">
        <v>194</v>
      </c>
      <c r="BW1569" s="72" t="s">
        <v>550</v>
      </c>
      <c r="BX1569" t="s">
        <v>14188</v>
      </c>
    </row>
    <row r="1570" spans="1:76" x14ac:dyDescent="0.45">
      <c r="A1570" t="s">
        <v>14189</v>
      </c>
      <c r="B1570" t="s">
        <v>176</v>
      </c>
      <c r="C1570" t="s">
        <v>600</v>
      </c>
      <c r="D1570" t="s">
        <v>14190</v>
      </c>
      <c r="E1570" t="s">
        <v>14191</v>
      </c>
      <c r="F1570" t="s">
        <v>1774</v>
      </c>
      <c r="G1570">
        <v>9</v>
      </c>
      <c r="H1570" s="72" t="s">
        <v>7772</v>
      </c>
      <c r="I1570" s="72" t="s">
        <v>182</v>
      </c>
      <c r="J1570" s="72" t="s">
        <v>183</v>
      </c>
      <c r="K1570" s="72" t="s">
        <v>4744</v>
      </c>
      <c r="L1570" s="72" t="s">
        <v>2808</v>
      </c>
      <c r="M1570" s="72" t="s">
        <v>2808</v>
      </c>
      <c r="N1570" s="72"/>
      <c r="O1570" s="72"/>
      <c r="P1570" s="72" t="s">
        <v>14192</v>
      </c>
      <c r="Q1570" s="72" t="s">
        <v>14193</v>
      </c>
      <c r="R1570" s="72" t="s">
        <v>1002</v>
      </c>
      <c r="S1570" s="72" t="s">
        <v>14194</v>
      </c>
      <c r="T1570" s="72" t="s">
        <v>9434</v>
      </c>
      <c r="U1570" s="72" t="s">
        <v>733</v>
      </c>
      <c r="V1570" s="72" t="s">
        <v>176</v>
      </c>
      <c r="W1570">
        <v>367</v>
      </c>
      <c r="X1570">
        <v>300</v>
      </c>
      <c r="Y1570">
        <v>167</v>
      </c>
      <c r="Z1570">
        <v>20</v>
      </c>
      <c r="AA1570">
        <v>1500</v>
      </c>
      <c r="AB1570">
        <v>835</v>
      </c>
      <c r="AC1570" s="72" t="s">
        <v>194</v>
      </c>
      <c r="AF1570" s="81" t="str">
        <f t="shared" si="96"/>
        <v/>
      </c>
      <c r="AJ1570" s="72" t="s">
        <v>867</v>
      </c>
      <c r="AK1570" s="72" t="s">
        <v>176</v>
      </c>
      <c r="AL1570" t="str">
        <f t="shared" si="97"/>
        <v>Unprotected well</v>
      </c>
      <c r="AQ1570" t="str">
        <f t="shared" si="98"/>
        <v xml:space="preserve"> </v>
      </c>
      <c r="BE1570"/>
      <c r="BI1570" s="81" t="str">
        <f t="shared" si="99"/>
        <v xml:space="preserve"> </v>
      </c>
      <c r="BX1570" t="s">
        <v>14195</v>
      </c>
    </row>
    <row r="1571" spans="1:76" x14ac:dyDescent="0.45">
      <c r="A1571" t="s">
        <v>14196</v>
      </c>
      <c r="B1571" t="s">
        <v>176</v>
      </c>
      <c r="C1571" t="s">
        <v>736</v>
      </c>
      <c r="D1571" t="s">
        <v>14197</v>
      </c>
      <c r="E1571" t="s">
        <v>14198</v>
      </c>
      <c r="F1571" t="s">
        <v>3550</v>
      </c>
      <c r="G1571">
        <v>9</v>
      </c>
      <c r="H1571" s="72" t="s">
        <v>12638</v>
      </c>
      <c r="I1571" s="72" t="s">
        <v>182</v>
      </c>
      <c r="J1571" s="72" t="s">
        <v>183</v>
      </c>
      <c r="K1571" s="72" t="s">
        <v>10598</v>
      </c>
      <c r="L1571" s="72" t="s">
        <v>5784</v>
      </c>
      <c r="M1571" s="72" t="s">
        <v>13945</v>
      </c>
      <c r="N1571" s="72"/>
      <c r="O1571" s="72"/>
      <c r="P1571" s="72" t="s">
        <v>14199</v>
      </c>
      <c r="Q1571" s="72" t="s">
        <v>14200</v>
      </c>
      <c r="R1571" s="72" t="s">
        <v>11677</v>
      </c>
      <c r="S1571" s="72" t="s">
        <v>14201</v>
      </c>
      <c r="T1571" s="72" t="s">
        <v>14202</v>
      </c>
      <c r="U1571" s="72" t="s">
        <v>176</v>
      </c>
      <c r="V1571" s="72" t="s">
        <v>2726</v>
      </c>
      <c r="W1571">
        <v>238</v>
      </c>
      <c r="X1571">
        <v>223</v>
      </c>
      <c r="Y1571">
        <v>26</v>
      </c>
      <c r="Z1571">
        <v>63</v>
      </c>
      <c r="AA1571">
        <v>2002</v>
      </c>
      <c r="AB1571">
        <v>26</v>
      </c>
      <c r="AC1571" s="72" t="s">
        <v>194</v>
      </c>
      <c r="AF1571" s="81" t="str">
        <f t="shared" si="96"/>
        <v/>
      </c>
      <c r="AJ1571" s="72" t="s">
        <v>867</v>
      </c>
      <c r="AK1571" s="72" t="s">
        <v>176</v>
      </c>
      <c r="AL1571" t="str">
        <f t="shared" si="97"/>
        <v>Unprotected well</v>
      </c>
      <c r="AQ1571" t="str">
        <f t="shared" si="98"/>
        <v xml:space="preserve"> </v>
      </c>
      <c r="BE1571"/>
      <c r="BI1571" s="81" t="str">
        <f t="shared" si="99"/>
        <v xml:space="preserve"> </v>
      </c>
      <c r="BX1571" t="s">
        <v>14203</v>
      </c>
    </row>
    <row r="1572" spans="1:76" x14ac:dyDescent="0.45">
      <c r="A1572" t="s">
        <v>14204</v>
      </c>
      <c r="B1572" t="s">
        <v>176</v>
      </c>
      <c r="C1572" t="s">
        <v>736</v>
      </c>
      <c r="D1572" t="s">
        <v>14205</v>
      </c>
      <c r="E1572" t="s">
        <v>14206</v>
      </c>
      <c r="F1572" t="s">
        <v>9346</v>
      </c>
      <c r="G1572">
        <v>9</v>
      </c>
      <c r="H1572" s="72" t="s">
        <v>12638</v>
      </c>
      <c r="I1572" s="72" t="s">
        <v>182</v>
      </c>
      <c r="J1572" s="72" t="s">
        <v>183</v>
      </c>
      <c r="K1572" s="72" t="s">
        <v>10598</v>
      </c>
      <c r="L1572" s="72" t="s">
        <v>5784</v>
      </c>
      <c r="M1572" s="72" t="s">
        <v>13945</v>
      </c>
      <c r="N1572" s="72"/>
      <c r="O1572" s="72"/>
      <c r="P1572" s="72" t="s">
        <v>14207</v>
      </c>
      <c r="Q1572" s="72" t="s">
        <v>14208</v>
      </c>
      <c r="R1572" s="72" t="s">
        <v>12905</v>
      </c>
      <c r="S1572" s="72" t="s">
        <v>14209</v>
      </c>
      <c r="T1572" s="72" t="s">
        <v>14202</v>
      </c>
      <c r="U1572" s="72" t="s">
        <v>190</v>
      </c>
      <c r="V1572" s="72" t="s">
        <v>176</v>
      </c>
      <c r="W1572">
        <v>238</v>
      </c>
      <c r="X1572">
        <v>238</v>
      </c>
      <c r="Y1572">
        <v>27</v>
      </c>
      <c r="Z1572">
        <v>103</v>
      </c>
      <c r="AA1572">
        <v>350</v>
      </c>
      <c r="AB1572">
        <v>38</v>
      </c>
      <c r="AC1572" s="72" t="s">
        <v>194</v>
      </c>
      <c r="AF1572" s="81" t="str">
        <f t="shared" si="96"/>
        <v/>
      </c>
      <c r="AJ1572" s="72" t="s">
        <v>867</v>
      </c>
      <c r="AK1572" s="72" t="s">
        <v>176</v>
      </c>
      <c r="AL1572" t="str">
        <f t="shared" si="97"/>
        <v>Unprotected well</v>
      </c>
      <c r="AQ1572" t="str">
        <f t="shared" si="98"/>
        <v xml:space="preserve"> </v>
      </c>
      <c r="BE1572"/>
      <c r="BI1572" s="81" t="str">
        <f t="shared" si="99"/>
        <v xml:space="preserve"> </v>
      </c>
      <c r="BX1572" t="s">
        <v>14210</v>
      </c>
    </row>
    <row r="1573" spans="1:76" x14ac:dyDescent="0.45">
      <c r="A1573" t="s">
        <v>14211</v>
      </c>
      <c r="B1573" t="s">
        <v>176</v>
      </c>
      <c r="C1573" t="s">
        <v>736</v>
      </c>
      <c r="D1573" t="s">
        <v>14212</v>
      </c>
      <c r="E1573" t="s">
        <v>14213</v>
      </c>
      <c r="F1573" t="s">
        <v>14214</v>
      </c>
      <c r="G1573">
        <v>9</v>
      </c>
      <c r="H1573" s="72" t="s">
        <v>12638</v>
      </c>
      <c r="I1573" s="72" t="s">
        <v>182</v>
      </c>
      <c r="J1573" s="72" t="s">
        <v>183</v>
      </c>
      <c r="K1573" s="72" t="s">
        <v>10598</v>
      </c>
      <c r="L1573" s="72" t="s">
        <v>5784</v>
      </c>
      <c r="M1573" s="72" t="s">
        <v>13945</v>
      </c>
      <c r="N1573" s="72"/>
      <c r="O1573" s="72"/>
      <c r="P1573" s="72" t="s">
        <v>14215</v>
      </c>
      <c r="Q1573" s="72" t="s">
        <v>14216</v>
      </c>
      <c r="R1573" s="72" t="s">
        <v>11372</v>
      </c>
      <c r="S1573" s="72" t="s">
        <v>14217</v>
      </c>
      <c r="T1573" s="72" t="s">
        <v>14202</v>
      </c>
      <c r="U1573" s="72" t="s">
        <v>251</v>
      </c>
      <c r="V1573" s="72" t="s">
        <v>176</v>
      </c>
      <c r="W1573">
        <v>238</v>
      </c>
      <c r="X1573">
        <v>734</v>
      </c>
      <c r="Y1573">
        <v>734</v>
      </c>
      <c r="Z1573">
        <v>734</v>
      </c>
      <c r="AA1573">
        <v>734</v>
      </c>
      <c r="AB1573">
        <v>56</v>
      </c>
      <c r="AC1573" s="72" t="s">
        <v>191</v>
      </c>
      <c r="AD1573" s="72" t="s">
        <v>192</v>
      </c>
      <c r="AE1573" s="72" t="s">
        <v>176</v>
      </c>
      <c r="AF1573" s="81" t="str">
        <f t="shared" si="96"/>
        <v>Afridev Handpump</v>
      </c>
      <c r="AG1573" s="72" t="s">
        <v>193</v>
      </c>
      <c r="AH1573" s="72" t="s">
        <v>191</v>
      </c>
      <c r="AI1573" s="72" t="s">
        <v>16432</v>
      </c>
      <c r="AL1573" t="str">
        <f t="shared" si="97"/>
        <v>Protected</v>
      </c>
      <c r="AM1573">
        <v>2006</v>
      </c>
      <c r="AN1573" s="72" t="s">
        <v>191</v>
      </c>
      <c r="AQ1573" t="str">
        <f t="shared" si="98"/>
        <v xml:space="preserve">Normal </v>
      </c>
      <c r="AR1573" s="72" t="s">
        <v>191</v>
      </c>
      <c r="AS1573">
        <v>1</v>
      </c>
      <c r="AT1573">
        <v>5</v>
      </c>
      <c r="AU1573" s="72" t="s">
        <v>195</v>
      </c>
      <c r="AV1573" s="72" t="s">
        <v>194</v>
      </c>
      <c r="AY1573" s="72" t="s">
        <v>191</v>
      </c>
      <c r="AZ1573">
        <v>566</v>
      </c>
      <c r="BA1573" s="72" t="s">
        <v>93</v>
      </c>
      <c r="BB1573" s="72" t="s">
        <v>194</v>
      </c>
      <c r="BD1573" s="72" t="s">
        <v>191</v>
      </c>
      <c r="BE1573" s="73">
        <v>0.7</v>
      </c>
      <c r="BF1573" s="72" t="s">
        <v>191</v>
      </c>
      <c r="BG1573" s="72" t="s">
        <v>196</v>
      </c>
      <c r="BH1573" s="72" t="s">
        <v>176</v>
      </c>
      <c r="BI1573" s="81" t="str">
        <f t="shared" si="99"/>
        <v xml:space="preserve">Turbidity </v>
      </c>
      <c r="BJ1573" s="72" t="s">
        <v>191</v>
      </c>
      <c r="BN1573">
        <v>56</v>
      </c>
      <c r="BO1573">
        <v>24</v>
      </c>
      <c r="BP1573" s="72" t="s">
        <v>194</v>
      </c>
      <c r="BR1573" s="72" t="s">
        <v>194</v>
      </c>
      <c r="BT1573">
        <v>50</v>
      </c>
      <c r="BU1573">
        <v>400</v>
      </c>
      <c r="BV1573" s="72" t="s">
        <v>191</v>
      </c>
      <c r="BW1573" s="72" t="s">
        <v>197</v>
      </c>
      <c r="BX1573" t="s">
        <v>14218</v>
      </c>
    </row>
    <row r="1574" spans="1:76" x14ac:dyDescent="0.45">
      <c r="A1574" t="s">
        <v>14219</v>
      </c>
      <c r="B1574" t="s">
        <v>176</v>
      </c>
      <c r="C1574" t="s">
        <v>736</v>
      </c>
      <c r="D1574" t="s">
        <v>14220</v>
      </c>
      <c r="E1574" t="s">
        <v>14221</v>
      </c>
      <c r="F1574" t="s">
        <v>9881</v>
      </c>
      <c r="G1574">
        <v>9</v>
      </c>
      <c r="H1574" s="72" t="s">
        <v>12638</v>
      </c>
      <c r="I1574" s="72" t="s">
        <v>182</v>
      </c>
      <c r="J1574" s="72" t="s">
        <v>183</v>
      </c>
      <c r="K1574" s="72" t="s">
        <v>10598</v>
      </c>
      <c r="L1574" s="72" t="s">
        <v>5784</v>
      </c>
      <c r="M1574" s="72" t="s">
        <v>13945</v>
      </c>
      <c r="N1574" s="72"/>
      <c r="O1574" s="72"/>
      <c r="P1574" s="72" t="s">
        <v>14222</v>
      </c>
      <c r="Q1574" s="72" t="s">
        <v>14223</v>
      </c>
      <c r="R1574" s="72" t="s">
        <v>10574</v>
      </c>
      <c r="S1574" s="72" t="s">
        <v>14224</v>
      </c>
      <c r="T1574" s="72" t="s">
        <v>14202</v>
      </c>
      <c r="U1574" s="72" t="s">
        <v>176</v>
      </c>
      <c r="V1574" s="72" t="s">
        <v>14225</v>
      </c>
      <c r="W1574">
        <v>238</v>
      </c>
      <c r="X1574">
        <v>233</v>
      </c>
      <c r="Y1574">
        <v>6</v>
      </c>
      <c r="Z1574">
        <v>503</v>
      </c>
      <c r="AA1574">
        <v>2002</v>
      </c>
      <c r="AB1574">
        <v>2002</v>
      </c>
      <c r="AC1574" s="72" t="s">
        <v>194</v>
      </c>
      <c r="AF1574" s="81" t="str">
        <f t="shared" si="96"/>
        <v/>
      </c>
      <c r="AJ1574" s="72" t="s">
        <v>867</v>
      </c>
      <c r="AK1574" s="72" t="s">
        <v>176</v>
      </c>
      <c r="AL1574" t="str">
        <f t="shared" si="97"/>
        <v>Unprotected well</v>
      </c>
      <c r="AQ1574" t="str">
        <f t="shared" si="98"/>
        <v xml:space="preserve"> </v>
      </c>
      <c r="BE1574"/>
      <c r="BI1574" s="81" t="str">
        <f t="shared" si="99"/>
        <v xml:space="preserve"> </v>
      </c>
      <c r="BX1574" t="s">
        <v>14226</v>
      </c>
    </row>
    <row r="1575" spans="1:76" x14ac:dyDescent="0.45">
      <c r="A1575" t="s">
        <v>14227</v>
      </c>
      <c r="B1575" t="s">
        <v>176</v>
      </c>
      <c r="C1575" t="s">
        <v>736</v>
      </c>
      <c r="D1575" t="s">
        <v>14228</v>
      </c>
      <c r="E1575" t="s">
        <v>14229</v>
      </c>
      <c r="F1575" t="s">
        <v>1528</v>
      </c>
      <c r="G1575">
        <v>9</v>
      </c>
      <c r="H1575" s="72" t="s">
        <v>13844</v>
      </c>
      <c r="I1575" s="72" t="s">
        <v>182</v>
      </c>
      <c r="J1575" s="72" t="s">
        <v>183</v>
      </c>
      <c r="K1575" s="72" t="s">
        <v>10598</v>
      </c>
      <c r="L1575" s="72" t="s">
        <v>5566</v>
      </c>
      <c r="M1575" s="72" t="s">
        <v>5566</v>
      </c>
      <c r="N1575" s="72"/>
      <c r="O1575" s="72"/>
      <c r="P1575" s="72" t="s">
        <v>14230</v>
      </c>
      <c r="Q1575" s="72" t="s">
        <v>14231</v>
      </c>
      <c r="R1575" s="72" t="s">
        <v>13298</v>
      </c>
      <c r="S1575" s="72" t="s">
        <v>14232</v>
      </c>
      <c r="T1575" s="72" t="s">
        <v>11525</v>
      </c>
      <c r="U1575" s="72" t="s">
        <v>176</v>
      </c>
      <c r="V1575" s="72" t="s">
        <v>14233</v>
      </c>
      <c r="W1575">
        <v>210</v>
      </c>
      <c r="X1575">
        <v>210</v>
      </c>
      <c r="Y1575">
        <v>0</v>
      </c>
      <c r="Z1575">
        <v>20</v>
      </c>
      <c r="AA1575">
        <v>1075</v>
      </c>
      <c r="AB1575">
        <v>0</v>
      </c>
      <c r="AC1575" s="72" t="s">
        <v>191</v>
      </c>
      <c r="AD1575" s="72" t="s">
        <v>192</v>
      </c>
      <c r="AE1575" s="72" t="s">
        <v>176</v>
      </c>
      <c r="AF1575" s="81" t="str">
        <f t="shared" si="96"/>
        <v>Afridev Handpump</v>
      </c>
      <c r="AG1575" s="72" t="s">
        <v>193</v>
      </c>
      <c r="AH1575" s="72" t="s">
        <v>191</v>
      </c>
      <c r="AI1575" s="72" t="s">
        <v>16432</v>
      </c>
      <c r="AL1575" t="str">
        <f t="shared" si="97"/>
        <v>Protected</v>
      </c>
      <c r="AM1575">
        <v>2009</v>
      </c>
      <c r="AN1575" s="72" t="s">
        <v>191</v>
      </c>
      <c r="AQ1575" t="str">
        <f t="shared" si="98"/>
        <v xml:space="preserve">Normal </v>
      </c>
      <c r="AR1575" s="72" t="s">
        <v>194</v>
      </c>
      <c r="AU1575" s="72" t="s">
        <v>195</v>
      </c>
      <c r="AV1575" s="72" t="s">
        <v>194</v>
      </c>
      <c r="AY1575" s="72" t="s">
        <v>191</v>
      </c>
      <c r="AZ1575">
        <v>568</v>
      </c>
      <c r="BA1575" s="72" t="s">
        <v>93</v>
      </c>
      <c r="BB1575" s="72" t="s">
        <v>194</v>
      </c>
      <c r="BD1575" s="72" t="s">
        <v>191</v>
      </c>
      <c r="BE1575" s="73">
        <v>0.34</v>
      </c>
      <c r="BF1575" s="72" t="s">
        <v>191</v>
      </c>
      <c r="BG1575" s="72" t="s">
        <v>196</v>
      </c>
      <c r="BH1575" s="72" t="s">
        <v>176</v>
      </c>
      <c r="BI1575" s="81" t="str">
        <f t="shared" si="99"/>
        <v xml:space="preserve">Turbidity </v>
      </c>
      <c r="BJ1575" s="72" t="s">
        <v>191</v>
      </c>
      <c r="BN1575">
        <v>53</v>
      </c>
      <c r="BO1575">
        <v>24</v>
      </c>
      <c r="BP1575" s="72" t="s">
        <v>194</v>
      </c>
      <c r="BR1575" s="72" t="s">
        <v>194</v>
      </c>
      <c r="BT1575">
        <v>40</v>
      </c>
      <c r="BU1575">
        <v>120</v>
      </c>
      <c r="BV1575" s="72" t="s">
        <v>191</v>
      </c>
      <c r="BW1575" s="72" t="s">
        <v>197</v>
      </c>
      <c r="BX1575" t="s">
        <v>14234</v>
      </c>
    </row>
    <row r="1576" spans="1:76" x14ac:dyDescent="0.45">
      <c r="A1576" t="s">
        <v>14235</v>
      </c>
      <c r="B1576" t="s">
        <v>176</v>
      </c>
      <c r="C1576" t="s">
        <v>736</v>
      </c>
      <c r="D1576" t="s">
        <v>14236</v>
      </c>
      <c r="E1576" t="s">
        <v>14237</v>
      </c>
      <c r="F1576" t="s">
        <v>2825</v>
      </c>
      <c r="G1576">
        <v>9</v>
      </c>
      <c r="H1576" s="72" t="s">
        <v>13844</v>
      </c>
      <c r="I1576" s="72" t="s">
        <v>182</v>
      </c>
      <c r="J1576" s="72" t="s">
        <v>183</v>
      </c>
      <c r="K1576" s="72" t="s">
        <v>10598</v>
      </c>
      <c r="L1576" s="72" t="s">
        <v>5566</v>
      </c>
      <c r="M1576" s="72" t="s">
        <v>5566</v>
      </c>
      <c r="N1576" s="72"/>
      <c r="O1576" s="72"/>
      <c r="P1576" s="72" t="s">
        <v>14238</v>
      </c>
      <c r="Q1576" s="72" t="s">
        <v>14239</v>
      </c>
      <c r="R1576" s="72" t="s">
        <v>14240</v>
      </c>
      <c r="S1576" s="72" t="s">
        <v>14241</v>
      </c>
      <c r="T1576" s="72" t="s">
        <v>11525</v>
      </c>
      <c r="U1576" s="72" t="s">
        <v>176</v>
      </c>
      <c r="V1576" s="72" t="s">
        <v>14233</v>
      </c>
      <c r="W1576">
        <v>210</v>
      </c>
      <c r="X1576">
        <v>210</v>
      </c>
      <c r="Y1576">
        <v>0</v>
      </c>
      <c r="Z1576">
        <v>100</v>
      </c>
      <c r="AA1576">
        <v>1075</v>
      </c>
      <c r="AB1576">
        <v>0</v>
      </c>
      <c r="AC1576" s="72" t="s">
        <v>191</v>
      </c>
      <c r="AD1576" s="72" t="s">
        <v>192</v>
      </c>
      <c r="AE1576" s="72" t="s">
        <v>176</v>
      </c>
      <c r="AF1576" s="81" t="str">
        <f t="shared" si="96"/>
        <v>Afridev Handpump</v>
      </c>
      <c r="AG1576" s="72" t="s">
        <v>193</v>
      </c>
      <c r="AH1576" s="72" t="s">
        <v>191</v>
      </c>
      <c r="AI1576" s="72" t="s">
        <v>16432</v>
      </c>
      <c r="AL1576" t="str">
        <f t="shared" si="97"/>
        <v>Protected</v>
      </c>
      <c r="AM1576">
        <v>2007</v>
      </c>
      <c r="AN1576" s="72" t="s">
        <v>191</v>
      </c>
      <c r="AQ1576" t="str">
        <f t="shared" si="98"/>
        <v xml:space="preserve">Normal </v>
      </c>
      <c r="AR1576" s="72" t="s">
        <v>194</v>
      </c>
      <c r="AU1576" s="72" t="s">
        <v>195</v>
      </c>
      <c r="AV1576" s="72" t="s">
        <v>194</v>
      </c>
      <c r="AY1576" s="72" t="s">
        <v>191</v>
      </c>
      <c r="AZ1576">
        <v>567</v>
      </c>
      <c r="BA1576" s="72" t="s">
        <v>93</v>
      </c>
      <c r="BB1576" s="72" t="s">
        <v>194</v>
      </c>
      <c r="BD1576" s="72" t="s">
        <v>191</v>
      </c>
      <c r="BE1576" s="73">
        <v>0.06</v>
      </c>
      <c r="BF1576" s="72" t="s">
        <v>191</v>
      </c>
      <c r="BG1576" s="72" t="s">
        <v>196</v>
      </c>
      <c r="BH1576" s="72" t="s">
        <v>176</v>
      </c>
      <c r="BI1576" s="81" t="str">
        <f t="shared" si="99"/>
        <v xml:space="preserve">Turbidity </v>
      </c>
      <c r="BJ1576" s="72" t="s">
        <v>191</v>
      </c>
      <c r="BN1576">
        <v>43</v>
      </c>
      <c r="BO1576">
        <v>24</v>
      </c>
      <c r="BP1576" s="72" t="s">
        <v>194</v>
      </c>
      <c r="BR1576" s="72" t="s">
        <v>194</v>
      </c>
      <c r="BT1576">
        <v>40</v>
      </c>
      <c r="BU1576">
        <v>120</v>
      </c>
      <c r="BV1576" s="72" t="s">
        <v>191</v>
      </c>
      <c r="BW1576" s="72" t="s">
        <v>197</v>
      </c>
      <c r="BX1576" t="s">
        <v>14242</v>
      </c>
    </row>
    <row r="1577" spans="1:76" x14ac:dyDescent="0.45">
      <c r="A1577" t="s">
        <v>14243</v>
      </c>
      <c r="B1577" t="s">
        <v>176</v>
      </c>
      <c r="C1577" t="s">
        <v>736</v>
      </c>
      <c r="D1577" t="s">
        <v>14244</v>
      </c>
      <c r="E1577" t="s">
        <v>14245</v>
      </c>
      <c r="F1577" t="s">
        <v>4665</v>
      </c>
      <c r="G1577">
        <v>9</v>
      </c>
      <c r="H1577" s="72" t="s">
        <v>12638</v>
      </c>
      <c r="I1577" s="72" t="s">
        <v>182</v>
      </c>
      <c r="J1577" s="72" t="s">
        <v>183</v>
      </c>
      <c r="K1577" s="72" t="s">
        <v>10598</v>
      </c>
      <c r="L1577" s="72" t="s">
        <v>5784</v>
      </c>
      <c r="M1577" s="72" t="s">
        <v>13945</v>
      </c>
      <c r="N1577" s="72"/>
      <c r="O1577" s="72"/>
      <c r="P1577" s="72" t="s">
        <v>14246</v>
      </c>
      <c r="Q1577" s="72" t="s">
        <v>14247</v>
      </c>
      <c r="R1577" s="72" t="s">
        <v>11541</v>
      </c>
      <c r="S1577" s="72" t="s">
        <v>14248</v>
      </c>
      <c r="T1577" s="72" t="s">
        <v>14202</v>
      </c>
      <c r="U1577" s="72" t="s">
        <v>176</v>
      </c>
      <c r="V1577" s="72" t="s">
        <v>2726</v>
      </c>
      <c r="W1577">
        <v>193</v>
      </c>
      <c r="X1577">
        <v>238</v>
      </c>
      <c r="Y1577">
        <v>35</v>
      </c>
      <c r="Z1577">
        <v>193</v>
      </c>
      <c r="AA1577">
        <v>1390</v>
      </c>
      <c r="AB1577">
        <v>175</v>
      </c>
      <c r="AC1577" s="72" t="s">
        <v>194</v>
      </c>
      <c r="AF1577" s="81" t="str">
        <f t="shared" si="96"/>
        <v/>
      </c>
      <c r="AJ1577" s="72" t="s">
        <v>867</v>
      </c>
      <c r="AK1577" s="72" t="s">
        <v>176</v>
      </c>
      <c r="AL1577" t="str">
        <f t="shared" si="97"/>
        <v>Unprotected well</v>
      </c>
      <c r="AQ1577" t="str">
        <f t="shared" si="98"/>
        <v xml:space="preserve"> </v>
      </c>
      <c r="BE1577"/>
      <c r="BI1577" s="81" t="str">
        <f t="shared" si="99"/>
        <v xml:space="preserve"> </v>
      </c>
      <c r="BX1577" t="s">
        <v>14249</v>
      </c>
    </row>
    <row r="1578" spans="1:76" x14ac:dyDescent="0.45">
      <c r="A1578" t="s">
        <v>14250</v>
      </c>
      <c r="B1578" t="s">
        <v>176</v>
      </c>
      <c r="C1578" t="s">
        <v>736</v>
      </c>
      <c r="D1578" t="s">
        <v>14251</v>
      </c>
      <c r="E1578" t="s">
        <v>14252</v>
      </c>
      <c r="F1578" t="s">
        <v>14253</v>
      </c>
      <c r="G1578">
        <v>9</v>
      </c>
      <c r="H1578" s="72" t="s">
        <v>12310</v>
      </c>
      <c r="I1578" s="72" t="s">
        <v>182</v>
      </c>
      <c r="J1578" s="72" t="s">
        <v>183</v>
      </c>
      <c r="K1578" s="72" t="s">
        <v>10598</v>
      </c>
      <c r="L1578" s="72" t="s">
        <v>5784</v>
      </c>
      <c r="M1578" s="72" t="s">
        <v>13945</v>
      </c>
      <c r="N1578" s="72"/>
      <c r="O1578" s="72"/>
      <c r="P1578" s="72" t="s">
        <v>14254</v>
      </c>
      <c r="Q1578" s="72" t="s">
        <v>14255</v>
      </c>
      <c r="R1578" s="72" t="s">
        <v>14256</v>
      </c>
      <c r="S1578" s="72" t="s">
        <v>14257</v>
      </c>
      <c r="T1578" s="72" t="s">
        <v>14258</v>
      </c>
      <c r="U1578" s="72" t="s">
        <v>226</v>
      </c>
      <c r="V1578" s="72" t="s">
        <v>176</v>
      </c>
      <c r="W1578">
        <v>238</v>
      </c>
      <c r="X1578">
        <v>228</v>
      </c>
      <c r="Y1578">
        <v>6</v>
      </c>
      <c r="Z1578">
        <v>400</v>
      </c>
      <c r="AA1578">
        <v>215</v>
      </c>
      <c r="AB1578">
        <v>6</v>
      </c>
      <c r="AC1578" s="72" t="s">
        <v>191</v>
      </c>
      <c r="AD1578" s="72" t="s">
        <v>192</v>
      </c>
      <c r="AE1578" s="72" t="s">
        <v>176</v>
      </c>
      <c r="AF1578" s="81" t="str">
        <f t="shared" si="96"/>
        <v>Afridev Handpump</v>
      </c>
      <c r="AG1578" s="72" t="s">
        <v>193</v>
      </c>
      <c r="AH1578" s="72" t="s">
        <v>191</v>
      </c>
      <c r="AI1578" s="72" t="s">
        <v>16432</v>
      </c>
      <c r="AL1578" t="str">
        <f t="shared" si="97"/>
        <v>Protected</v>
      </c>
      <c r="AM1578">
        <v>2018</v>
      </c>
      <c r="AN1578" s="72" t="s">
        <v>191</v>
      </c>
      <c r="AQ1578" t="str">
        <f t="shared" si="98"/>
        <v xml:space="preserve">Normal </v>
      </c>
      <c r="AR1578" s="72" t="s">
        <v>194</v>
      </c>
      <c r="AU1578" s="72" t="s">
        <v>195</v>
      </c>
      <c r="AV1578" s="72" t="s">
        <v>194</v>
      </c>
      <c r="AY1578" s="72" t="s">
        <v>191</v>
      </c>
      <c r="AZ1578">
        <v>565</v>
      </c>
      <c r="BA1578" s="72" t="s">
        <v>93</v>
      </c>
      <c r="BB1578" s="72" t="s">
        <v>194</v>
      </c>
      <c r="BD1578" s="72" t="s">
        <v>191</v>
      </c>
      <c r="BE1578" s="73">
        <v>1.0900000000000001</v>
      </c>
      <c r="BF1578" s="72" t="s">
        <v>191</v>
      </c>
      <c r="BG1578" s="72" t="s">
        <v>196</v>
      </c>
      <c r="BH1578" s="72" t="s">
        <v>176</v>
      </c>
      <c r="BI1578" s="81" t="str">
        <f t="shared" si="99"/>
        <v xml:space="preserve">Turbidity </v>
      </c>
      <c r="BJ1578" s="72" t="s">
        <v>191</v>
      </c>
      <c r="BN1578">
        <v>47</v>
      </c>
      <c r="BO1578">
        <v>24</v>
      </c>
      <c r="BP1578" s="72" t="s">
        <v>194</v>
      </c>
      <c r="BR1578" s="72" t="s">
        <v>194</v>
      </c>
      <c r="BT1578">
        <v>60</v>
      </c>
      <c r="BU1578">
        <v>180</v>
      </c>
      <c r="BV1578" s="72" t="s">
        <v>191</v>
      </c>
      <c r="BW1578" s="72" t="s">
        <v>197</v>
      </c>
      <c r="BX1578" t="s">
        <v>14259</v>
      </c>
    </row>
    <row r="1579" spans="1:76" x14ac:dyDescent="0.45">
      <c r="A1579" t="s">
        <v>14260</v>
      </c>
      <c r="B1579" t="s">
        <v>176</v>
      </c>
      <c r="C1579" t="s">
        <v>200</v>
      </c>
      <c r="D1579" t="s">
        <v>14261</v>
      </c>
      <c r="E1579" t="s">
        <v>14262</v>
      </c>
      <c r="F1579" t="s">
        <v>6197</v>
      </c>
      <c r="G1579">
        <v>9</v>
      </c>
      <c r="H1579" s="72" t="s">
        <v>14074</v>
      </c>
      <c r="I1579" s="72" t="s">
        <v>182</v>
      </c>
      <c r="J1579" s="72" t="s">
        <v>183</v>
      </c>
      <c r="K1579" s="72" t="s">
        <v>10598</v>
      </c>
      <c r="L1579" s="72" t="s">
        <v>4503</v>
      </c>
      <c r="M1579" s="72" t="s">
        <v>14084</v>
      </c>
      <c r="N1579" s="72"/>
      <c r="O1579" s="72"/>
      <c r="P1579" s="72" t="s">
        <v>14263</v>
      </c>
      <c r="Q1579" s="72" t="s">
        <v>14264</v>
      </c>
      <c r="R1579" s="72" t="s">
        <v>4904</v>
      </c>
      <c r="S1579" s="72" t="s">
        <v>14265</v>
      </c>
      <c r="T1579" s="72" t="s">
        <v>14266</v>
      </c>
      <c r="U1579" s="72" t="s">
        <v>381</v>
      </c>
      <c r="V1579" s="72" t="s">
        <v>14267</v>
      </c>
      <c r="W1579">
        <v>200</v>
      </c>
      <c r="X1579">
        <v>180</v>
      </c>
      <c r="Y1579">
        <v>20</v>
      </c>
      <c r="Z1579">
        <v>200</v>
      </c>
      <c r="AA1579">
        <v>800</v>
      </c>
      <c r="AB1579">
        <v>200</v>
      </c>
      <c r="AC1579" s="72" t="s">
        <v>194</v>
      </c>
      <c r="AF1579" s="81" t="str">
        <f t="shared" si="96"/>
        <v/>
      </c>
      <c r="AJ1579" s="72" t="s">
        <v>867</v>
      </c>
      <c r="AK1579" s="72" t="s">
        <v>176</v>
      </c>
      <c r="AL1579" t="str">
        <f t="shared" si="97"/>
        <v>Unprotected well</v>
      </c>
      <c r="AQ1579" t="str">
        <f t="shared" si="98"/>
        <v xml:space="preserve"> </v>
      </c>
      <c r="BE1579"/>
      <c r="BI1579" s="81" t="str">
        <f t="shared" si="99"/>
        <v xml:space="preserve"> </v>
      </c>
      <c r="BX1579" t="s">
        <v>14268</v>
      </c>
    </row>
    <row r="1580" spans="1:76" x14ac:dyDescent="0.45">
      <c r="A1580" t="s">
        <v>14269</v>
      </c>
      <c r="B1580" t="s">
        <v>176</v>
      </c>
      <c r="C1580" t="s">
        <v>297</v>
      </c>
      <c r="D1580" t="s">
        <v>14270</v>
      </c>
      <c r="E1580" t="s">
        <v>14271</v>
      </c>
      <c r="F1580" t="s">
        <v>14272</v>
      </c>
      <c r="G1580">
        <v>9</v>
      </c>
      <c r="H1580" s="72" t="s">
        <v>14273</v>
      </c>
      <c r="I1580" s="72" t="s">
        <v>182</v>
      </c>
      <c r="J1580" s="72" t="s">
        <v>183</v>
      </c>
      <c r="K1580" s="72" t="s">
        <v>10598</v>
      </c>
      <c r="L1580" s="72" t="s">
        <v>12824</v>
      </c>
      <c r="M1580" s="72" t="s">
        <v>14274</v>
      </c>
      <c r="N1580" s="72"/>
      <c r="O1580" s="72"/>
      <c r="P1580" s="72" t="s">
        <v>14275</v>
      </c>
      <c r="Q1580" s="72" t="s">
        <v>14276</v>
      </c>
      <c r="R1580" s="72" t="s">
        <v>11494</v>
      </c>
      <c r="S1580" s="72" t="s">
        <v>14277</v>
      </c>
      <c r="T1580" s="72" t="s">
        <v>14278</v>
      </c>
      <c r="U1580" s="72" t="s">
        <v>190</v>
      </c>
      <c r="V1580" s="72" t="s">
        <v>176</v>
      </c>
      <c r="W1580">
        <v>61</v>
      </c>
      <c r="X1580">
        <v>61</v>
      </c>
      <c r="Y1580">
        <v>0</v>
      </c>
      <c r="Z1580">
        <v>305</v>
      </c>
      <c r="AA1580">
        <v>305</v>
      </c>
      <c r="AB1580">
        <v>0</v>
      </c>
      <c r="AC1580" s="72" t="s">
        <v>191</v>
      </c>
      <c r="AD1580" s="72" t="s">
        <v>192</v>
      </c>
      <c r="AE1580" s="72" t="s">
        <v>176</v>
      </c>
      <c r="AF1580" s="81" t="str">
        <f t="shared" si="96"/>
        <v>Afridev Handpump</v>
      </c>
      <c r="AG1580" s="72" t="s">
        <v>193</v>
      </c>
      <c r="AH1580" s="72" t="s">
        <v>191</v>
      </c>
      <c r="AI1580" s="72" t="s">
        <v>16432</v>
      </c>
      <c r="AL1580" t="str">
        <f t="shared" si="97"/>
        <v>Protected</v>
      </c>
      <c r="AM1580">
        <v>2008</v>
      </c>
      <c r="AN1580" s="72" t="s">
        <v>191</v>
      </c>
      <c r="AQ1580" t="str">
        <f t="shared" si="98"/>
        <v xml:space="preserve">Normal </v>
      </c>
      <c r="AR1580" s="72" t="s">
        <v>191</v>
      </c>
      <c r="AS1580">
        <v>1</v>
      </c>
      <c r="AT1580">
        <v>7</v>
      </c>
      <c r="AU1580" s="72" t="s">
        <v>195</v>
      </c>
      <c r="AV1580" s="72" t="s">
        <v>194</v>
      </c>
      <c r="AY1580" s="72" t="s">
        <v>191</v>
      </c>
      <c r="AZ1580">
        <v>1063</v>
      </c>
      <c r="BA1580" s="72" t="s">
        <v>213</v>
      </c>
      <c r="BB1580" s="72" t="s">
        <v>194</v>
      </c>
      <c r="BD1580" s="72" t="s">
        <v>191</v>
      </c>
      <c r="BE1580" s="73">
        <v>0.26</v>
      </c>
      <c r="BF1580" s="72" t="s">
        <v>194</v>
      </c>
      <c r="BG1580" s="80" t="s">
        <v>196</v>
      </c>
      <c r="BI1580" s="81" t="str">
        <f t="shared" si="99"/>
        <v xml:space="preserve">Turbidity </v>
      </c>
      <c r="BN1580">
        <v>77</v>
      </c>
      <c r="BO1580">
        <v>24</v>
      </c>
      <c r="BP1580" s="72" t="s">
        <v>194</v>
      </c>
      <c r="BR1580" s="72" t="s">
        <v>194</v>
      </c>
      <c r="BT1580">
        <v>20</v>
      </c>
      <c r="BU1580">
        <v>8</v>
      </c>
      <c r="BV1580" s="72" t="s">
        <v>191</v>
      </c>
      <c r="BW1580" s="72" t="s">
        <v>197</v>
      </c>
      <c r="BX1580" t="s">
        <v>14279</v>
      </c>
    </row>
    <row r="1581" spans="1:76" x14ac:dyDescent="0.45">
      <c r="A1581" t="s">
        <v>14280</v>
      </c>
      <c r="B1581" t="s">
        <v>176</v>
      </c>
      <c r="C1581" t="s">
        <v>297</v>
      </c>
      <c r="D1581" t="s">
        <v>14281</v>
      </c>
      <c r="E1581" t="s">
        <v>14282</v>
      </c>
      <c r="F1581" t="s">
        <v>1594</v>
      </c>
      <c r="G1581">
        <v>9</v>
      </c>
      <c r="H1581" s="72" t="s">
        <v>14273</v>
      </c>
      <c r="I1581" s="72" t="s">
        <v>182</v>
      </c>
      <c r="J1581" s="72" t="s">
        <v>183</v>
      </c>
      <c r="K1581" s="72" t="s">
        <v>10598</v>
      </c>
      <c r="L1581" s="72" t="s">
        <v>12824</v>
      </c>
      <c r="M1581" s="72" t="s">
        <v>14274</v>
      </c>
      <c r="N1581" s="72"/>
      <c r="O1581" s="72"/>
      <c r="P1581" s="72" t="s">
        <v>14283</v>
      </c>
      <c r="Q1581" s="72" t="s">
        <v>14284</v>
      </c>
      <c r="R1581" s="72" t="s">
        <v>5757</v>
      </c>
      <c r="S1581" s="72" t="s">
        <v>14285</v>
      </c>
      <c r="T1581" s="72" t="s">
        <v>14286</v>
      </c>
      <c r="U1581" s="72" t="s">
        <v>251</v>
      </c>
      <c r="V1581" s="72" t="s">
        <v>176</v>
      </c>
      <c r="W1581">
        <v>60</v>
      </c>
      <c r="X1581">
        <v>60</v>
      </c>
      <c r="Y1581">
        <v>0</v>
      </c>
      <c r="Z1581">
        <v>300</v>
      </c>
      <c r="AA1581">
        <v>300</v>
      </c>
      <c r="AB1581">
        <v>0</v>
      </c>
      <c r="AC1581" s="72" t="s">
        <v>191</v>
      </c>
      <c r="AD1581" s="72" t="s">
        <v>192</v>
      </c>
      <c r="AE1581" s="72" t="s">
        <v>176</v>
      </c>
      <c r="AF1581" s="81" t="str">
        <f t="shared" si="96"/>
        <v>Afridev Handpump</v>
      </c>
      <c r="AG1581" s="72" t="s">
        <v>193</v>
      </c>
      <c r="AH1581" s="72" t="s">
        <v>191</v>
      </c>
      <c r="AI1581" s="72" t="s">
        <v>16432</v>
      </c>
      <c r="AL1581" t="str">
        <f t="shared" si="97"/>
        <v>Protected</v>
      </c>
      <c r="AM1581">
        <v>1979</v>
      </c>
      <c r="AN1581" s="72" t="s">
        <v>191</v>
      </c>
      <c r="AQ1581" t="str">
        <f t="shared" si="98"/>
        <v xml:space="preserve">Normal </v>
      </c>
      <c r="AR1581" s="72" t="s">
        <v>191</v>
      </c>
      <c r="AS1581">
        <v>3</v>
      </c>
      <c r="AT1581">
        <v>5</v>
      </c>
      <c r="AU1581" s="72" t="s">
        <v>195</v>
      </c>
      <c r="AV1581" s="72" t="s">
        <v>194</v>
      </c>
      <c r="AY1581" s="72" t="s">
        <v>191</v>
      </c>
      <c r="AZ1581">
        <v>1064</v>
      </c>
      <c r="BA1581" s="72" t="s">
        <v>93</v>
      </c>
      <c r="BB1581" s="72" t="s">
        <v>194</v>
      </c>
      <c r="BD1581" s="72" t="s">
        <v>191</v>
      </c>
      <c r="BE1581" s="73">
        <v>0.49</v>
      </c>
      <c r="BF1581" s="72" t="s">
        <v>194</v>
      </c>
      <c r="BG1581" s="80" t="s">
        <v>196</v>
      </c>
      <c r="BI1581" s="81" t="str">
        <f t="shared" si="99"/>
        <v xml:space="preserve">Turbidity </v>
      </c>
      <c r="BN1581">
        <v>86</v>
      </c>
      <c r="BO1581">
        <v>24</v>
      </c>
      <c r="BP1581" s="72" t="s">
        <v>194</v>
      </c>
      <c r="BR1581" s="72" t="s">
        <v>194</v>
      </c>
      <c r="BT1581">
        <v>20</v>
      </c>
      <c r="BU1581">
        <v>8</v>
      </c>
      <c r="BV1581" s="72" t="s">
        <v>191</v>
      </c>
      <c r="BW1581" s="72" t="s">
        <v>197</v>
      </c>
      <c r="BX1581" t="s">
        <v>14287</v>
      </c>
    </row>
    <row r="1582" spans="1:76" x14ac:dyDescent="0.45">
      <c r="A1582" t="s">
        <v>14288</v>
      </c>
      <c r="B1582" t="s">
        <v>176</v>
      </c>
      <c r="C1582" t="s">
        <v>297</v>
      </c>
      <c r="D1582" t="s">
        <v>14289</v>
      </c>
      <c r="E1582" t="s">
        <v>14290</v>
      </c>
      <c r="F1582" t="s">
        <v>3802</v>
      </c>
      <c r="G1582">
        <v>9</v>
      </c>
      <c r="H1582" s="72" t="s">
        <v>14273</v>
      </c>
      <c r="I1582" s="72" t="s">
        <v>182</v>
      </c>
      <c r="J1582" s="72" t="s">
        <v>183</v>
      </c>
      <c r="K1582" s="72" t="s">
        <v>10598</v>
      </c>
      <c r="L1582" s="72" t="s">
        <v>12824</v>
      </c>
      <c r="M1582" s="72" t="s">
        <v>14291</v>
      </c>
      <c r="N1582" s="72"/>
      <c r="O1582" s="72"/>
      <c r="P1582" s="72" t="s">
        <v>14292</v>
      </c>
      <c r="Q1582" s="72" t="s">
        <v>14293</v>
      </c>
      <c r="R1582" s="72" t="s">
        <v>14294</v>
      </c>
      <c r="S1582" s="72" t="s">
        <v>14295</v>
      </c>
      <c r="T1582" s="72" t="s">
        <v>14296</v>
      </c>
      <c r="U1582" s="72" t="s">
        <v>226</v>
      </c>
      <c r="V1582" s="72" t="s">
        <v>176</v>
      </c>
      <c r="W1582">
        <v>50</v>
      </c>
      <c r="X1582">
        <v>50</v>
      </c>
      <c r="Y1582">
        <v>0</v>
      </c>
      <c r="Z1582">
        <v>250</v>
      </c>
      <c r="AA1582">
        <v>250</v>
      </c>
      <c r="AB1582">
        <v>0</v>
      </c>
      <c r="AC1582" s="72" t="s">
        <v>191</v>
      </c>
      <c r="AD1582" s="72" t="s">
        <v>192</v>
      </c>
      <c r="AE1582" s="72" t="s">
        <v>176</v>
      </c>
      <c r="AF1582" s="81" t="str">
        <f t="shared" si="96"/>
        <v>Afridev Handpump</v>
      </c>
      <c r="AG1582" s="72" t="s">
        <v>193</v>
      </c>
      <c r="AH1582" s="72" t="s">
        <v>191</v>
      </c>
      <c r="AI1582" s="72" t="s">
        <v>16432</v>
      </c>
      <c r="AL1582" t="str">
        <f t="shared" si="97"/>
        <v>Protected</v>
      </c>
      <c r="AM1582">
        <v>2017</v>
      </c>
      <c r="AN1582" s="72" t="s">
        <v>191</v>
      </c>
      <c r="AQ1582" t="str">
        <f t="shared" si="98"/>
        <v xml:space="preserve">Normal </v>
      </c>
      <c r="AR1582" s="72" t="s">
        <v>191</v>
      </c>
      <c r="AS1582">
        <v>1</v>
      </c>
      <c r="AT1582">
        <v>90</v>
      </c>
      <c r="AU1582" s="72" t="s">
        <v>195</v>
      </c>
      <c r="AV1582" s="72" t="s">
        <v>194</v>
      </c>
      <c r="AY1582" s="72" t="s">
        <v>191</v>
      </c>
      <c r="AZ1582">
        <v>1067</v>
      </c>
      <c r="BA1582" s="72" t="s">
        <v>213</v>
      </c>
      <c r="BB1582" s="72" t="s">
        <v>194</v>
      </c>
      <c r="BD1582" s="72" t="s">
        <v>191</v>
      </c>
      <c r="BE1582" s="73">
        <v>1.34</v>
      </c>
      <c r="BF1582" s="72" t="s">
        <v>194</v>
      </c>
      <c r="BG1582" s="80" t="s">
        <v>196</v>
      </c>
      <c r="BI1582" s="81" t="str">
        <f t="shared" si="99"/>
        <v xml:space="preserve">Turbidity </v>
      </c>
      <c r="BN1582">
        <v>80</v>
      </c>
      <c r="BO1582">
        <v>24</v>
      </c>
      <c r="BP1582" s="72" t="s">
        <v>194</v>
      </c>
      <c r="BR1582" s="72" t="s">
        <v>194</v>
      </c>
      <c r="BT1582">
        <v>20</v>
      </c>
      <c r="BU1582">
        <v>10</v>
      </c>
      <c r="BV1582" s="72" t="s">
        <v>191</v>
      </c>
      <c r="BW1582" s="72" t="s">
        <v>197</v>
      </c>
      <c r="BX1582" t="s">
        <v>14297</v>
      </c>
    </row>
    <row r="1583" spans="1:76" x14ac:dyDescent="0.45">
      <c r="A1583" t="s">
        <v>14298</v>
      </c>
      <c r="B1583" t="s">
        <v>176</v>
      </c>
      <c r="C1583" t="s">
        <v>457</v>
      </c>
      <c r="D1583" t="s">
        <v>14299</v>
      </c>
      <c r="E1583" t="s">
        <v>14300</v>
      </c>
      <c r="F1583" t="s">
        <v>8179</v>
      </c>
      <c r="G1583">
        <v>9</v>
      </c>
      <c r="H1583" s="72" t="s">
        <v>14273</v>
      </c>
      <c r="I1583" s="72" t="s">
        <v>182</v>
      </c>
      <c r="J1583" s="72" t="s">
        <v>183</v>
      </c>
      <c r="K1583" s="72" t="s">
        <v>4732</v>
      </c>
      <c r="L1583" s="72" t="s">
        <v>10769</v>
      </c>
      <c r="M1583" s="72" t="s">
        <v>10793</v>
      </c>
      <c r="N1583" s="72"/>
      <c r="O1583" s="72"/>
      <c r="P1583" s="72" t="s">
        <v>14301</v>
      </c>
      <c r="Q1583" s="72" t="s">
        <v>14302</v>
      </c>
      <c r="R1583" s="72" t="s">
        <v>2930</v>
      </c>
      <c r="S1583" s="72" t="s">
        <v>14303</v>
      </c>
      <c r="T1583" s="72" t="s">
        <v>11685</v>
      </c>
      <c r="U1583" s="72" t="s">
        <v>251</v>
      </c>
      <c r="V1583" s="72" t="s">
        <v>176</v>
      </c>
      <c r="W1583">
        <v>150</v>
      </c>
      <c r="X1583">
        <v>100</v>
      </c>
      <c r="Y1583">
        <v>50</v>
      </c>
      <c r="Z1583">
        <v>550</v>
      </c>
      <c r="AA1583">
        <v>550</v>
      </c>
      <c r="AB1583">
        <v>250</v>
      </c>
      <c r="AC1583" s="72" t="s">
        <v>191</v>
      </c>
      <c r="AD1583" s="72" t="s">
        <v>192</v>
      </c>
      <c r="AE1583" s="72" t="s">
        <v>176</v>
      </c>
      <c r="AF1583" s="81" t="str">
        <f t="shared" si="96"/>
        <v>Afridev Handpump</v>
      </c>
      <c r="AG1583" s="72" t="s">
        <v>193</v>
      </c>
      <c r="AH1583" s="72" t="s">
        <v>191</v>
      </c>
      <c r="AI1583" s="72" t="s">
        <v>16432</v>
      </c>
      <c r="AL1583" t="str">
        <f t="shared" si="97"/>
        <v>Protected</v>
      </c>
      <c r="AM1583">
        <v>1980</v>
      </c>
      <c r="AN1583" s="72" t="s">
        <v>194</v>
      </c>
      <c r="AO1583" s="72" t="s">
        <v>549</v>
      </c>
      <c r="AP1583" s="72" t="s">
        <v>176</v>
      </c>
      <c r="AQ1583" t="str">
        <f t="shared" si="98"/>
        <v>Does not function Non functioning water point</v>
      </c>
      <c r="AR1583" s="72" t="s">
        <v>194</v>
      </c>
      <c r="AU1583" s="72" t="s">
        <v>194</v>
      </c>
      <c r="AV1583" s="72" t="s">
        <v>194</v>
      </c>
      <c r="AY1583" s="72" t="s">
        <v>194</v>
      </c>
      <c r="BB1583" s="72" t="s">
        <v>194</v>
      </c>
      <c r="BD1583" s="72" t="s">
        <v>194</v>
      </c>
      <c r="BE1583"/>
      <c r="BF1583" s="72" t="s">
        <v>194</v>
      </c>
      <c r="BG1583" s="80" t="s">
        <v>196</v>
      </c>
      <c r="BI1583" s="81" t="str">
        <f t="shared" si="99"/>
        <v xml:space="preserve">Turbidity </v>
      </c>
      <c r="BN1583">
        <v>0</v>
      </c>
      <c r="BO1583">
        <v>0</v>
      </c>
      <c r="BP1583" s="72" t="s">
        <v>194</v>
      </c>
      <c r="BR1583" s="72" t="s">
        <v>194</v>
      </c>
      <c r="BT1583">
        <v>0</v>
      </c>
      <c r="BU1583">
        <v>0</v>
      </c>
      <c r="BV1583" s="72" t="s">
        <v>194</v>
      </c>
      <c r="BW1583" s="72" t="s">
        <v>550</v>
      </c>
      <c r="BX1583" t="s">
        <v>14304</v>
      </c>
    </row>
    <row r="1584" spans="1:76" x14ac:dyDescent="0.45">
      <c r="A1584" t="s">
        <v>14305</v>
      </c>
      <c r="B1584" t="s">
        <v>176</v>
      </c>
      <c r="C1584" t="s">
        <v>457</v>
      </c>
      <c r="D1584" t="s">
        <v>14306</v>
      </c>
      <c r="E1584" t="s">
        <v>14307</v>
      </c>
      <c r="F1584" t="s">
        <v>4279</v>
      </c>
      <c r="G1584">
        <v>9</v>
      </c>
      <c r="H1584" s="72" t="s">
        <v>14273</v>
      </c>
      <c r="I1584" s="72" t="s">
        <v>182</v>
      </c>
      <c r="J1584" s="72" t="s">
        <v>183</v>
      </c>
      <c r="K1584" s="72" t="s">
        <v>4732</v>
      </c>
      <c r="L1584" s="72" t="s">
        <v>10769</v>
      </c>
      <c r="M1584" s="72" t="s">
        <v>11685</v>
      </c>
      <c r="N1584" s="72"/>
      <c r="O1584" s="72"/>
      <c r="P1584" s="72" t="s">
        <v>14308</v>
      </c>
      <c r="Q1584" s="72" t="s">
        <v>14309</v>
      </c>
      <c r="R1584" s="72" t="s">
        <v>755</v>
      </c>
      <c r="S1584" s="72" t="s">
        <v>14310</v>
      </c>
      <c r="T1584" s="72" t="s">
        <v>11685</v>
      </c>
      <c r="U1584" s="72" t="s">
        <v>226</v>
      </c>
      <c r="V1584" s="72" t="s">
        <v>176</v>
      </c>
      <c r="W1584">
        <v>150</v>
      </c>
      <c r="X1584">
        <v>100</v>
      </c>
      <c r="Y1584">
        <v>50</v>
      </c>
      <c r="Z1584">
        <v>250</v>
      </c>
      <c r="AA1584">
        <v>550</v>
      </c>
      <c r="AB1584">
        <v>50</v>
      </c>
      <c r="AC1584" s="72" t="s">
        <v>194</v>
      </c>
      <c r="AF1584" s="81" t="str">
        <f t="shared" si="96"/>
        <v/>
      </c>
      <c r="AJ1584" s="72" t="s">
        <v>176</v>
      </c>
      <c r="AK1584" s="72" t="s">
        <v>806</v>
      </c>
      <c r="AL1584" t="str">
        <f t="shared" si="97"/>
        <v>Un protected dug well</v>
      </c>
      <c r="AQ1584" t="str">
        <f t="shared" si="98"/>
        <v xml:space="preserve"> </v>
      </c>
      <c r="BE1584"/>
      <c r="BI1584" s="81" t="str">
        <f t="shared" si="99"/>
        <v xml:space="preserve"> </v>
      </c>
      <c r="BX1584" t="s">
        <v>14311</v>
      </c>
    </row>
    <row r="1585" spans="1:76" x14ac:dyDescent="0.45">
      <c r="A1585" t="s">
        <v>14312</v>
      </c>
      <c r="B1585" t="s">
        <v>176</v>
      </c>
      <c r="C1585" t="s">
        <v>457</v>
      </c>
      <c r="D1585" t="s">
        <v>14313</v>
      </c>
      <c r="E1585" t="s">
        <v>14314</v>
      </c>
      <c r="F1585" t="s">
        <v>8151</v>
      </c>
      <c r="G1585">
        <v>9</v>
      </c>
      <c r="H1585" s="72" t="s">
        <v>14273</v>
      </c>
      <c r="I1585" s="72" t="s">
        <v>182</v>
      </c>
      <c r="J1585" s="72" t="s">
        <v>183</v>
      </c>
      <c r="K1585" s="72" t="s">
        <v>4732</v>
      </c>
      <c r="L1585" s="72" t="s">
        <v>10769</v>
      </c>
      <c r="M1585" s="72" t="s">
        <v>11685</v>
      </c>
      <c r="N1585" s="72"/>
      <c r="O1585" s="72"/>
      <c r="P1585" s="72" t="s">
        <v>14315</v>
      </c>
      <c r="Q1585" s="72" t="s">
        <v>14316</v>
      </c>
      <c r="R1585" s="72" t="s">
        <v>2358</v>
      </c>
      <c r="S1585" s="72" t="s">
        <v>14317</v>
      </c>
      <c r="T1585" s="72" t="s">
        <v>11685</v>
      </c>
      <c r="U1585" s="72" t="s">
        <v>190</v>
      </c>
      <c r="V1585" s="72" t="s">
        <v>176</v>
      </c>
      <c r="W1585">
        <v>150</v>
      </c>
      <c r="X1585">
        <v>100</v>
      </c>
      <c r="Y1585">
        <v>50</v>
      </c>
      <c r="Z1585">
        <v>300</v>
      </c>
      <c r="AA1585">
        <v>300</v>
      </c>
      <c r="AB1585">
        <v>250</v>
      </c>
      <c r="AC1585" s="72" t="s">
        <v>191</v>
      </c>
      <c r="AD1585" s="72" t="s">
        <v>192</v>
      </c>
      <c r="AE1585" s="72" t="s">
        <v>176</v>
      </c>
      <c r="AF1585" s="81" t="str">
        <f t="shared" si="96"/>
        <v>Afridev Handpump</v>
      </c>
      <c r="AG1585" s="72" t="s">
        <v>193</v>
      </c>
      <c r="AH1585" s="72" t="s">
        <v>191</v>
      </c>
      <c r="AI1585" s="72" t="s">
        <v>16432</v>
      </c>
      <c r="AL1585" t="str">
        <f t="shared" si="97"/>
        <v>Protected</v>
      </c>
      <c r="AM1585">
        <v>2014</v>
      </c>
      <c r="AN1585" s="72" t="s">
        <v>194</v>
      </c>
      <c r="AO1585" s="72" t="s">
        <v>549</v>
      </c>
      <c r="AP1585" s="72" t="s">
        <v>176</v>
      </c>
      <c r="AQ1585" t="str">
        <f t="shared" si="98"/>
        <v>Does not function Non functioning water point</v>
      </c>
      <c r="AR1585" s="72" t="s">
        <v>194</v>
      </c>
      <c r="AU1585" s="72" t="s">
        <v>194</v>
      </c>
      <c r="AV1585" s="72" t="s">
        <v>194</v>
      </c>
      <c r="AY1585" s="72" t="s">
        <v>194</v>
      </c>
      <c r="BB1585" s="72" t="s">
        <v>194</v>
      </c>
      <c r="BD1585" s="72" t="s">
        <v>194</v>
      </c>
      <c r="BE1585"/>
      <c r="BF1585" s="72" t="s">
        <v>194</v>
      </c>
      <c r="BG1585" s="80" t="s">
        <v>196</v>
      </c>
      <c r="BI1585" s="81" t="str">
        <f t="shared" si="99"/>
        <v xml:space="preserve">Turbidity </v>
      </c>
      <c r="BN1585">
        <v>0</v>
      </c>
      <c r="BO1585">
        <v>0</v>
      </c>
      <c r="BP1585" s="72" t="s">
        <v>194</v>
      </c>
      <c r="BR1585" s="72" t="s">
        <v>194</v>
      </c>
      <c r="BT1585">
        <v>0</v>
      </c>
      <c r="BU1585">
        <v>0</v>
      </c>
      <c r="BV1585" s="72" t="s">
        <v>194</v>
      </c>
      <c r="BW1585" s="72" t="s">
        <v>550</v>
      </c>
      <c r="BX1585" t="s">
        <v>14318</v>
      </c>
    </row>
    <row r="1586" spans="1:76" x14ac:dyDescent="0.45">
      <c r="A1586" t="s">
        <v>14319</v>
      </c>
      <c r="B1586" t="s">
        <v>176</v>
      </c>
      <c r="C1586" t="s">
        <v>457</v>
      </c>
      <c r="D1586" t="s">
        <v>14320</v>
      </c>
      <c r="E1586" t="s">
        <v>14321</v>
      </c>
      <c r="F1586" t="s">
        <v>11063</v>
      </c>
      <c r="G1586">
        <v>9</v>
      </c>
      <c r="H1586" s="72" t="s">
        <v>14273</v>
      </c>
      <c r="I1586" s="72" t="s">
        <v>182</v>
      </c>
      <c r="J1586" s="72" t="s">
        <v>183</v>
      </c>
      <c r="K1586" s="72" t="s">
        <v>4732</v>
      </c>
      <c r="L1586" s="72" t="s">
        <v>10769</v>
      </c>
      <c r="M1586" s="72" t="s">
        <v>10793</v>
      </c>
      <c r="N1586" s="72"/>
      <c r="O1586" s="72"/>
      <c r="P1586" s="72" t="s">
        <v>14322</v>
      </c>
      <c r="Q1586" s="72" t="s">
        <v>14323</v>
      </c>
      <c r="R1586" s="72" t="s">
        <v>3683</v>
      </c>
      <c r="S1586" s="72" t="s">
        <v>14324</v>
      </c>
      <c r="T1586" s="72" t="s">
        <v>14325</v>
      </c>
      <c r="U1586" s="72" t="s">
        <v>251</v>
      </c>
      <c r="V1586" s="72" t="s">
        <v>176</v>
      </c>
      <c r="W1586">
        <v>102</v>
      </c>
      <c r="X1586">
        <v>102</v>
      </c>
      <c r="Y1586">
        <v>0</v>
      </c>
      <c r="Z1586">
        <v>280</v>
      </c>
      <c r="AA1586">
        <v>580</v>
      </c>
      <c r="AB1586">
        <v>0</v>
      </c>
      <c r="AC1586" s="72" t="s">
        <v>191</v>
      </c>
      <c r="AD1586" s="72" t="s">
        <v>192</v>
      </c>
      <c r="AE1586" s="72" t="s">
        <v>176</v>
      </c>
      <c r="AF1586" s="81" t="str">
        <f t="shared" si="96"/>
        <v>Afridev Handpump</v>
      </c>
      <c r="AG1586" s="72" t="s">
        <v>193</v>
      </c>
      <c r="AH1586" s="72" t="s">
        <v>191</v>
      </c>
      <c r="AI1586" s="72" t="s">
        <v>16432</v>
      </c>
      <c r="AL1586" t="str">
        <f t="shared" si="97"/>
        <v>Protected</v>
      </c>
      <c r="AM1586">
        <v>1985</v>
      </c>
      <c r="AN1586" s="72" t="s">
        <v>194</v>
      </c>
      <c r="AO1586" s="72" t="s">
        <v>549</v>
      </c>
      <c r="AP1586" s="72" t="s">
        <v>176</v>
      </c>
      <c r="AQ1586" t="str">
        <f t="shared" si="98"/>
        <v>Does not function Non functioning water point</v>
      </c>
      <c r="AR1586" s="72" t="s">
        <v>194</v>
      </c>
      <c r="AU1586" s="72" t="s">
        <v>194</v>
      </c>
      <c r="AV1586" s="72" t="s">
        <v>194</v>
      </c>
      <c r="AY1586" s="72" t="s">
        <v>194</v>
      </c>
      <c r="BB1586" s="72" t="s">
        <v>194</v>
      </c>
      <c r="BD1586" s="72" t="s">
        <v>194</v>
      </c>
      <c r="BE1586"/>
      <c r="BF1586" s="72" t="s">
        <v>194</v>
      </c>
      <c r="BG1586" s="80" t="s">
        <v>196</v>
      </c>
      <c r="BI1586" s="81" t="str">
        <f t="shared" si="99"/>
        <v xml:space="preserve">Turbidity </v>
      </c>
      <c r="BN1586">
        <v>0</v>
      </c>
      <c r="BO1586">
        <v>0</v>
      </c>
      <c r="BP1586" s="72" t="s">
        <v>194</v>
      </c>
      <c r="BR1586" s="72" t="s">
        <v>194</v>
      </c>
      <c r="BT1586">
        <v>0</v>
      </c>
      <c r="BU1586">
        <v>0</v>
      </c>
      <c r="BV1586" s="72" t="s">
        <v>194</v>
      </c>
      <c r="BW1586" s="72" t="s">
        <v>550</v>
      </c>
      <c r="BX1586" t="s">
        <v>14326</v>
      </c>
    </row>
    <row r="1587" spans="1:76" x14ac:dyDescent="0.45">
      <c r="A1587" t="s">
        <v>14327</v>
      </c>
      <c r="B1587" t="s">
        <v>176</v>
      </c>
      <c r="C1587" t="s">
        <v>216</v>
      </c>
      <c r="D1587" t="s">
        <v>14328</v>
      </c>
      <c r="E1587" t="s">
        <v>14329</v>
      </c>
      <c r="F1587" t="s">
        <v>3836</v>
      </c>
      <c r="G1587">
        <v>9</v>
      </c>
      <c r="H1587" s="72" t="s">
        <v>14330</v>
      </c>
      <c r="I1587" s="72" t="s">
        <v>182</v>
      </c>
      <c r="J1587" s="72" t="s">
        <v>183</v>
      </c>
      <c r="K1587" s="72" t="s">
        <v>825</v>
      </c>
      <c r="L1587" s="72" t="s">
        <v>13562</v>
      </c>
      <c r="M1587" s="72" t="s">
        <v>13562</v>
      </c>
      <c r="N1587" s="72"/>
      <c r="O1587" s="72"/>
      <c r="P1587" s="72" t="s">
        <v>14331</v>
      </c>
      <c r="Q1587" s="72" t="s">
        <v>14332</v>
      </c>
      <c r="R1587" s="72" t="s">
        <v>187</v>
      </c>
      <c r="S1587" s="72" t="s">
        <v>14333</v>
      </c>
      <c r="T1587" s="72" t="s">
        <v>14334</v>
      </c>
      <c r="U1587" s="72" t="s">
        <v>251</v>
      </c>
      <c r="V1587" s="72" t="s">
        <v>176</v>
      </c>
      <c r="W1587">
        <v>60</v>
      </c>
      <c r="X1587">
        <v>105</v>
      </c>
      <c r="Y1587">
        <v>0</v>
      </c>
      <c r="Z1587">
        <v>400</v>
      </c>
      <c r="AA1587">
        <v>600</v>
      </c>
      <c r="AB1587">
        <v>0</v>
      </c>
      <c r="AC1587" s="72" t="s">
        <v>191</v>
      </c>
      <c r="AD1587" s="72" t="s">
        <v>192</v>
      </c>
      <c r="AE1587" s="72" t="s">
        <v>176</v>
      </c>
      <c r="AF1587" s="81" t="str">
        <f t="shared" si="96"/>
        <v>Afridev Handpump</v>
      </c>
      <c r="AG1587" s="72" t="s">
        <v>193</v>
      </c>
      <c r="AH1587" s="72" t="s">
        <v>191</v>
      </c>
      <c r="AI1587" s="72" t="s">
        <v>16432</v>
      </c>
      <c r="AL1587" t="str">
        <f t="shared" si="97"/>
        <v>Protected</v>
      </c>
      <c r="AM1587">
        <v>2007</v>
      </c>
      <c r="AN1587" s="72" t="s">
        <v>191</v>
      </c>
      <c r="AQ1587" t="str">
        <f t="shared" si="98"/>
        <v xml:space="preserve">Normal </v>
      </c>
      <c r="AR1587" s="72" t="s">
        <v>191</v>
      </c>
      <c r="AS1587">
        <v>2</v>
      </c>
      <c r="AT1587">
        <v>21</v>
      </c>
      <c r="AU1587" s="72" t="s">
        <v>195</v>
      </c>
      <c r="AV1587" s="72" t="s">
        <v>194</v>
      </c>
      <c r="AY1587" s="72" t="s">
        <v>191</v>
      </c>
      <c r="AZ1587">
        <v>2134</v>
      </c>
      <c r="BA1587" s="72" t="s">
        <v>93</v>
      </c>
      <c r="BB1587" s="72" t="s">
        <v>194</v>
      </c>
      <c r="BD1587" s="72" t="s">
        <v>191</v>
      </c>
      <c r="BE1587" s="73">
        <v>0.2</v>
      </c>
      <c r="BF1587" s="72" t="s">
        <v>191</v>
      </c>
      <c r="BG1587" s="72" t="s">
        <v>196</v>
      </c>
      <c r="BH1587" s="72" t="s">
        <v>176</v>
      </c>
      <c r="BI1587" s="81" t="str">
        <f t="shared" si="99"/>
        <v xml:space="preserve">Turbidity </v>
      </c>
      <c r="BJ1587" s="72" t="s">
        <v>191</v>
      </c>
      <c r="BN1587">
        <v>76</v>
      </c>
      <c r="BO1587">
        <v>24</v>
      </c>
      <c r="BP1587" s="72" t="s">
        <v>194</v>
      </c>
      <c r="BR1587" s="72" t="s">
        <v>194</v>
      </c>
      <c r="BT1587">
        <v>20</v>
      </c>
      <c r="BU1587">
        <v>6</v>
      </c>
      <c r="BV1587" s="72" t="s">
        <v>191</v>
      </c>
      <c r="BW1587" s="72" t="s">
        <v>197</v>
      </c>
      <c r="BX1587" t="s">
        <v>14335</v>
      </c>
    </row>
    <row r="1588" spans="1:76" x14ac:dyDescent="0.45">
      <c r="A1588" t="s">
        <v>14336</v>
      </c>
      <c r="B1588" t="s">
        <v>176</v>
      </c>
      <c r="C1588" t="s">
        <v>216</v>
      </c>
      <c r="D1588" t="s">
        <v>14337</v>
      </c>
      <c r="E1588" t="s">
        <v>14338</v>
      </c>
      <c r="F1588" t="s">
        <v>1726</v>
      </c>
      <c r="G1588">
        <v>9</v>
      </c>
      <c r="H1588" s="72" t="s">
        <v>14330</v>
      </c>
      <c r="I1588" s="72" t="s">
        <v>182</v>
      </c>
      <c r="J1588" s="72" t="s">
        <v>183</v>
      </c>
      <c r="K1588" s="72" t="s">
        <v>825</v>
      </c>
      <c r="L1588" s="72" t="s">
        <v>13562</v>
      </c>
      <c r="M1588" s="72" t="s">
        <v>13562</v>
      </c>
      <c r="N1588" s="72"/>
      <c r="O1588" s="72"/>
      <c r="P1588" s="72" t="s">
        <v>14339</v>
      </c>
      <c r="Q1588" s="72" t="s">
        <v>14340</v>
      </c>
      <c r="R1588" s="72" t="s">
        <v>2118</v>
      </c>
      <c r="S1588" s="72" t="s">
        <v>14341</v>
      </c>
      <c r="T1588" s="72" t="s">
        <v>14342</v>
      </c>
      <c r="U1588" s="72" t="s">
        <v>190</v>
      </c>
      <c r="V1588" s="72" t="s">
        <v>176</v>
      </c>
      <c r="W1588">
        <v>105</v>
      </c>
      <c r="X1588">
        <v>105</v>
      </c>
      <c r="Y1588">
        <v>0</v>
      </c>
      <c r="Z1588">
        <v>300</v>
      </c>
      <c r="AA1588">
        <v>600</v>
      </c>
      <c r="AB1588">
        <v>0</v>
      </c>
      <c r="AC1588" s="72" t="s">
        <v>191</v>
      </c>
      <c r="AD1588" s="72" t="s">
        <v>192</v>
      </c>
      <c r="AE1588" s="72" t="s">
        <v>176</v>
      </c>
      <c r="AF1588" s="81" t="str">
        <f t="shared" si="96"/>
        <v>Afridev Handpump</v>
      </c>
      <c r="AG1588" s="72" t="s">
        <v>193</v>
      </c>
      <c r="AH1588" s="72" t="s">
        <v>191</v>
      </c>
      <c r="AI1588" s="72" t="s">
        <v>16432</v>
      </c>
      <c r="AL1588" t="str">
        <f t="shared" si="97"/>
        <v>Protected</v>
      </c>
      <c r="AM1588">
        <v>2007</v>
      </c>
      <c r="AN1588" s="72" t="s">
        <v>191</v>
      </c>
      <c r="AQ1588" t="str">
        <f t="shared" si="98"/>
        <v xml:space="preserve">Poor </v>
      </c>
      <c r="AR1588" s="72" t="s">
        <v>191</v>
      </c>
      <c r="AS1588">
        <v>3</v>
      </c>
      <c r="AT1588">
        <v>7</v>
      </c>
      <c r="AU1588" s="72" t="s">
        <v>195</v>
      </c>
      <c r="AV1588" s="72" t="s">
        <v>194</v>
      </c>
      <c r="AY1588" s="72" t="s">
        <v>191</v>
      </c>
      <c r="AZ1588">
        <v>2134</v>
      </c>
      <c r="BA1588" s="72" t="s">
        <v>93</v>
      </c>
      <c r="BB1588" s="72" t="s">
        <v>194</v>
      </c>
      <c r="BD1588" s="72" t="s">
        <v>191</v>
      </c>
      <c r="BE1588" s="73">
        <v>0.16</v>
      </c>
      <c r="BF1588" s="72" t="s">
        <v>191</v>
      </c>
      <c r="BG1588" s="72" t="s">
        <v>196</v>
      </c>
      <c r="BH1588" s="72" t="s">
        <v>176</v>
      </c>
      <c r="BI1588" s="81" t="str">
        <f t="shared" si="99"/>
        <v xml:space="preserve">Turbidity </v>
      </c>
      <c r="BJ1588" s="72" t="s">
        <v>191</v>
      </c>
      <c r="BN1588">
        <v>127</v>
      </c>
      <c r="BO1588">
        <v>24</v>
      </c>
      <c r="BP1588" s="72" t="s">
        <v>194</v>
      </c>
      <c r="BR1588" s="72" t="s">
        <v>194</v>
      </c>
      <c r="BT1588">
        <v>20</v>
      </c>
      <c r="BU1588">
        <v>6</v>
      </c>
      <c r="BV1588" s="72" t="s">
        <v>191</v>
      </c>
      <c r="BW1588" s="72" t="s">
        <v>227</v>
      </c>
      <c r="BX1588" t="s">
        <v>14343</v>
      </c>
    </row>
    <row r="1589" spans="1:76" x14ac:dyDescent="0.45">
      <c r="A1589" t="s">
        <v>14344</v>
      </c>
      <c r="B1589" t="s">
        <v>176</v>
      </c>
      <c r="C1589" t="s">
        <v>216</v>
      </c>
      <c r="D1589" t="s">
        <v>14345</v>
      </c>
      <c r="E1589" t="s">
        <v>14346</v>
      </c>
      <c r="F1589" t="s">
        <v>7933</v>
      </c>
      <c r="G1589">
        <v>9</v>
      </c>
      <c r="H1589" s="72" t="s">
        <v>14330</v>
      </c>
      <c r="I1589" s="72" t="s">
        <v>182</v>
      </c>
      <c r="J1589" s="72" t="s">
        <v>183</v>
      </c>
      <c r="K1589" s="72" t="s">
        <v>825</v>
      </c>
      <c r="L1589" s="72" t="s">
        <v>13562</v>
      </c>
      <c r="M1589" s="72" t="s">
        <v>14347</v>
      </c>
      <c r="N1589" s="72"/>
      <c r="O1589" s="72"/>
      <c r="P1589" s="72" t="s">
        <v>14348</v>
      </c>
      <c r="Q1589" s="72" t="s">
        <v>14349</v>
      </c>
      <c r="R1589" s="72" t="s">
        <v>1308</v>
      </c>
      <c r="S1589" s="72" t="s">
        <v>14350</v>
      </c>
      <c r="T1589" s="72" t="s">
        <v>14347</v>
      </c>
      <c r="U1589" s="72" t="s">
        <v>176</v>
      </c>
      <c r="V1589" s="72"/>
      <c r="W1589">
        <v>50</v>
      </c>
      <c r="X1589">
        <v>25</v>
      </c>
      <c r="Y1589">
        <v>25</v>
      </c>
      <c r="Z1589">
        <v>300</v>
      </c>
      <c r="AA1589">
        <v>300</v>
      </c>
      <c r="AB1589">
        <v>300</v>
      </c>
      <c r="AC1589" s="72" t="s">
        <v>194</v>
      </c>
      <c r="AF1589" s="81" t="str">
        <f t="shared" si="96"/>
        <v/>
      </c>
      <c r="AJ1589" s="72" t="s">
        <v>1056</v>
      </c>
      <c r="AK1589" s="72" t="s">
        <v>176</v>
      </c>
      <c r="AL1589" t="str">
        <f t="shared" si="97"/>
        <v>Scoophole</v>
      </c>
      <c r="AQ1589" t="str">
        <f t="shared" si="98"/>
        <v xml:space="preserve"> </v>
      </c>
      <c r="BE1589"/>
      <c r="BI1589" s="81" t="str">
        <f t="shared" si="99"/>
        <v xml:space="preserve"> </v>
      </c>
      <c r="BX1589" t="s">
        <v>14351</v>
      </c>
    </row>
    <row r="1590" spans="1:76" x14ac:dyDescent="0.45">
      <c r="A1590" t="s">
        <v>14352</v>
      </c>
      <c r="B1590" t="s">
        <v>176</v>
      </c>
      <c r="C1590" t="s">
        <v>216</v>
      </c>
      <c r="D1590" t="s">
        <v>14353</v>
      </c>
      <c r="E1590" t="s">
        <v>14354</v>
      </c>
      <c r="F1590" t="s">
        <v>2768</v>
      </c>
      <c r="G1590">
        <v>9</v>
      </c>
      <c r="H1590" s="72" t="s">
        <v>14330</v>
      </c>
      <c r="I1590" s="72" t="s">
        <v>182</v>
      </c>
      <c r="J1590" s="72" t="s">
        <v>183</v>
      </c>
      <c r="K1590" s="72" t="s">
        <v>825</v>
      </c>
      <c r="L1590" s="72" t="s">
        <v>13562</v>
      </c>
      <c r="M1590" s="72" t="s">
        <v>462</v>
      </c>
      <c r="N1590" s="72"/>
      <c r="O1590" s="72"/>
      <c r="P1590" s="72" t="s">
        <v>14355</v>
      </c>
      <c r="Q1590" s="72" t="s">
        <v>14356</v>
      </c>
      <c r="R1590" s="72" t="s">
        <v>1375</v>
      </c>
      <c r="S1590" s="72" t="s">
        <v>14357</v>
      </c>
      <c r="T1590" s="72" t="s">
        <v>462</v>
      </c>
      <c r="U1590" s="72" t="s">
        <v>251</v>
      </c>
      <c r="V1590" s="72" t="s">
        <v>176</v>
      </c>
      <c r="W1590">
        <v>200</v>
      </c>
      <c r="X1590">
        <v>150</v>
      </c>
      <c r="Y1590">
        <v>50</v>
      </c>
      <c r="Z1590">
        <v>800</v>
      </c>
      <c r="AA1590">
        <v>800</v>
      </c>
      <c r="AB1590">
        <v>300</v>
      </c>
      <c r="AC1590" s="72" t="s">
        <v>191</v>
      </c>
      <c r="AD1590" s="72" t="s">
        <v>192</v>
      </c>
      <c r="AE1590" s="72" t="s">
        <v>176</v>
      </c>
      <c r="AF1590" s="81" t="str">
        <f t="shared" si="96"/>
        <v>Afridev Handpump</v>
      </c>
      <c r="AG1590" s="72" t="s">
        <v>193</v>
      </c>
      <c r="AH1590" s="72" t="s">
        <v>191</v>
      </c>
      <c r="AI1590" s="72" t="s">
        <v>16432</v>
      </c>
      <c r="AL1590" t="str">
        <f t="shared" si="97"/>
        <v>Protected</v>
      </c>
      <c r="AM1590">
        <v>2013</v>
      </c>
      <c r="AN1590" s="72" t="s">
        <v>191</v>
      </c>
      <c r="AQ1590" t="str">
        <f t="shared" si="98"/>
        <v xml:space="preserve">Poor </v>
      </c>
      <c r="AR1590" s="72" t="s">
        <v>191</v>
      </c>
      <c r="AS1590">
        <v>3</v>
      </c>
      <c r="AT1590">
        <v>4</v>
      </c>
      <c r="AU1590" s="72" t="s">
        <v>195</v>
      </c>
      <c r="AV1590" s="72" t="s">
        <v>194</v>
      </c>
      <c r="AY1590" s="72" t="s">
        <v>191</v>
      </c>
      <c r="AZ1590">
        <v>2136</v>
      </c>
      <c r="BA1590" s="72" t="s">
        <v>93</v>
      </c>
      <c r="BB1590" s="72" t="s">
        <v>194</v>
      </c>
      <c r="BD1590" s="72" t="s">
        <v>191</v>
      </c>
      <c r="BE1590" s="73">
        <v>0.14000000000000001</v>
      </c>
      <c r="BF1590" s="72" t="s">
        <v>191</v>
      </c>
      <c r="BG1590" s="72" t="s">
        <v>196</v>
      </c>
      <c r="BH1590" s="72" t="s">
        <v>176</v>
      </c>
      <c r="BI1590" s="81" t="str">
        <f t="shared" si="99"/>
        <v xml:space="preserve">Turbidity </v>
      </c>
      <c r="BJ1590" s="72" t="s">
        <v>191</v>
      </c>
      <c r="BN1590">
        <v>68</v>
      </c>
      <c r="BO1590">
        <v>24</v>
      </c>
      <c r="BP1590" s="72" t="s">
        <v>194</v>
      </c>
      <c r="BR1590" s="72" t="s">
        <v>194</v>
      </c>
      <c r="BT1590">
        <v>20</v>
      </c>
      <c r="BU1590">
        <v>6</v>
      </c>
      <c r="BV1590" s="72" t="s">
        <v>191</v>
      </c>
      <c r="BW1590" s="72" t="s">
        <v>227</v>
      </c>
      <c r="BX1590" t="s">
        <v>14358</v>
      </c>
    </row>
    <row r="1591" spans="1:76" x14ac:dyDescent="0.45">
      <c r="A1591" t="s">
        <v>14359</v>
      </c>
      <c r="B1591" t="s">
        <v>176</v>
      </c>
      <c r="C1591" t="s">
        <v>216</v>
      </c>
      <c r="D1591" t="s">
        <v>14360</v>
      </c>
      <c r="E1591" t="s">
        <v>14361</v>
      </c>
      <c r="F1591" t="s">
        <v>14362</v>
      </c>
      <c r="G1591">
        <v>9</v>
      </c>
      <c r="H1591" s="72" t="s">
        <v>14330</v>
      </c>
      <c r="I1591" s="72" t="s">
        <v>182</v>
      </c>
      <c r="J1591" s="72" t="s">
        <v>183</v>
      </c>
      <c r="K1591" s="72" t="s">
        <v>825</v>
      </c>
      <c r="L1591" s="72" t="s">
        <v>13562</v>
      </c>
      <c r="M1591" s="72" t="s">
        <v>14363</v>
      </c>
      <c r="N1591" s="72"/>
      <c r="O1591" s="72"/>
      <c r="P1591" s="72" t="s">
        <v>14364</v>
      </c>
      <c r="Q1591" s="72" t="s">
        <v>14365</v>
      </c>
      <c r="R1591" s="72" t="s">
        <v>1481</v>
      </c>
      <c r="S1591" s="72" t="s">
        <v>14366</v>
      </c>
      <c r="T1591" s="72" t="s">
        <v>14367</v>
      </c>
      <c r="U1591" s="72" t="s">
        <v>251</v>
      </c>
      <c r="V1591" s="72" t="s">
        <v>176</v>
      </c>
      <c r="W1591">
        <v>70</v>
      </c>
      <c r="X1591">
        <v>0</v>
      </c>
      <c r="Y1591">
        <v>70</v>
      </c>
      <c r="Z1591">
        <v>200</v>
      </c>
      <c r="AA1591">
        <v>0</v>
      </c>
      <c r="AB1591">
        <v>500</v>
      </c>
      <c r="AC1591" s="72" t="s">
        <v>191</v>
      </c>
      <c r="AD1591" s="72" t="s">
        <v>192</v>
      </c>
      <c r="AE1591" s="72" t="s">
        <v>176</v>
      </c>
      <c r="AF1591" s="81" t="str">
        <f t="shared" si="96"/>
        <v>Afridev Handpump</v>
      </c>
      <c r="AG1591" s="72" t="s">
        <v>193</v>
      </c>
      <c r="AH1591" s="72" t="s">
        <v>191</v>
      </c>
      <c r="AI1591" s="72" t="s">
        <v>16432</v>
      </c>
      <c r="AL1591" t="str">
        <f t="shared" si="97"/>
        <v>Protected</v>
      </c>
      <c r="AM1591">
        <v>2004</v>
      </c>
      <c r="AN1591" s="72" t="s">
        <v>194</v>
      </c>
      <c r="AO1591" s="72" t="s">
        <v>549</v>
      </c>
      <c r="AP1591" s="72" t="s">
        <v>176</v>
      </c>
      <c r="AQ1591" t="str">
        <f t="shared" si="98"/>
        <v>Does not function Non functioning water point</v>
      </c>
      <c r="AR1591" s="72" t="s">
        <v>191</v>
      </c>
      <c r="AS1591">
        <v>1</v>
      </c>
      <c r="AT1591">
        <v>364</v>
      </c>
      <c r="AU1591" s="72" t="s">
        <v>194</v>
      </c>
      <c r="AV1591" s="72" t="s">
        <v>194</v>
      </c>
      <c r="AY1591" s="72" t="s">
        <v>194</v>
      </c>
      <c r="BB1591" s="72" t="s">
        <v>194</v>
      </c>
      <c r="BD1591" s="72" t="s">
        <v>194</v>
      </c>
      <c r="BE1591"/>
      <c r="BF1591" s="72" t="s">
        <v>194</v>
      </c>
      <c r="BG1591" s="80" t="s">
        <v>196</v>
      </c>
      <c r="BI1591" s="81" t="str">
        <f t="shared" si="99"/>
        <v xml:space="preserve">Turbidity </v>
      </c>
      <c r="BN1591">
        <v>0</v>
      </c>
      <c r="BO1591">
        <v>0</v>
      </c>
      <c r="BP1591" s="72" t="s">
        <v>194</v>
      </c>
      <c r="BR1591" s="72" t="s">
        <v>194</v>
      </c>
      <c r="BT1591">
        <v>0</v>
      </c>
      <c r="BU1591">
        <v>0</v>
      </c>
      <c r="BV1591" s="72" t="s">
        <v>194</v>
      </c>
      <c r="BW1591" s="72" t="s">
        <v>550</v>
      </c>
      <c r="BX1591" t="s">
        <v>14368</v>
      </c>
    </row>
    <row r="1592" spans="1:76" x14ac:dyDescent="0.45">
      <c r="A1592" t="s">
        <v>14369</v>
      </c>
      <c r="B1592" t="s">
        <v>176</v>
      </c>
      <c r="C1592" t="s">
        <v>216</v>
      </c>
      <c r="D1592" t="s">
        <v>14370</v>
      </c>
      <c r="E1592" t="s">
        <v>14371</v>
      </c>
      <c r="F1592" t="s">
        <v>14372</v>
      </c>
      <c r="G1592">
        <v>9</v>
      </c>
      <c r="H1592" s="72" t="s">
        <v>14330</v>
      </c>
      <c r="I1592" s="72" t="s">
        <v>182</v>
      </c>
      <c r="J1592" s="72" t="s">
        <v>183</v>
      </c>
      <c r="K1592" s="72" t="s">
        <v>825</v>
      </c>
      <c r="L1592" s="72" t="s">
        <v>13562</v>
      </c>
      <c r="M1592" s="72" t="s">
        <v>14363</v>
      </c>
      <c r="N1592" s="72"/>
      <c r="O1592" s="72"/>
      <c r="P1592" s="72" t="s">
        <v>14373</v>
      </c>
      <c r="Q1592" s="72" t="s">
        <v>14374</v>
      </c>
      <c r="R1592" s="72" t="s">
        <v>1033</v>
      </c>
      <c r="S1592" s="72" t="s">
        <v>14375</v>
      </c>
      <c r="T1592" s="72" t="s">
        <v>14376</v>
      </c>
      <c r="U1592" s="72" t="s">
        <v>176</v>
      </c>
      <c r="V1592" s="72"/>
      <c r="W1592">
        <v>70</v>
      </c>
      <c r="X1592">
        <v>0</v>
      </c>
      <c r="Y1592">
        <v>70</v>
      </c>
      <c r="Z1592">
        <v>400</v>
      </c>
      <c r="AA1592">
        <v>0</v>
      </c>
      <c r="AB1592">
        <v>400</v>
      </c>
      <c r="AC1592" s="72" t="s">
        <v>194</v>
      </c>
      <c r="AF1592" s="81" t="str">
        <f t="shared" si="96"/>
        <v/>
      </c>
      <c r="AJ1592" s="72" t="s">
        <v>867</v>
      </c>
      <c r="AK1592" s="72" t="s">
        <v>176</v>
      </c>
      <c r="AL1592" t="str">
        <f t="shared" si="97"/>
        <v>Unprotected well</v>
      </c>
      <c r="AQ1592" t="str">
        <f t="shared" si="98"/>
        <v xml:space="preserve"> </v>
      </c>
      <c r="BE1592"/>
      <c r="BI1592" s="81" t="str">
        <f t="shared" si="99"/>
        <v xml:space="preserve"> </v>
      </c>
      <c r="BX1592" t="s">
        <v>14377</v>
      </c>
    </row>
    <row r="1593" spans="1:76" x14ac:dyDescent="0.45">
      <c r="A1593" t="s">
        <v>14378</v>
      </c>
      <c r="B1593" t="s">
        <v>176</v>
      </c>
      <c r="C1593" t="s">
        <v>216</v>
      </c>
      <c r="D1593" t="s">
        <v>14379</v>
      </c>
      <c r="E1593" t="s">
        <v>14380</v>
      </c>
      <c r="F1593" t="s">
        <v>14381</v>
      </c>
      <c r="G1593">
        <v>9</v>
      </c>
      <c r="H1593" s="72" t="s">
        <v>14330</v>
      </c>
      <c r="I1593" s="72" t="s">
        <v>182</v>
      </c>
      <c r="J1593" s="72" t="s">
        <v>183</v>
      </c>
      <c r="K1593" s="72" t="s">
        <v>825</v>
      </c>
      <c r="L1593" s="72" t="s">
        <v>13562</v>
      </c>
      <c r="M1593" s="72" t="s">
        <v>14363</v>
      </c>
      <c r="N1593" s="72"/>
      <c r="O1593" s="72"/>
      <c r="P1593" s="72" t="s">
        <v>14382</v>
      </c>
      <c r="Q1593" s="72" t="s">
        <v>14383</v>
      </c>
      <c r="R1593" s="72" t="s">
        <v>3813</v>
      </c>
      <c r="S1593" s="72" t="s">
        <v>14384</v>
      </c>
      <c r="T1593" s="72" t="s">
        <v>14376</v>
      </c>
      <c r="U1593" s="72" t="s">
        <v>251</v>
      </c>
      <c r="V1593" s="72" t="s">
        <v>176</v>
      </c>
      <c r="W1593">
        <v>70</v>
      </c>
      <c r="X1593">
        <v>0</v>
      </c>
      <c r="Y1593">
        <v>70</v>
      </c>
      <c r="Z1593">
        <v>400</v>
      </c>
      <c r="AA1593">
        <v>0</v>
      </c>
      <c r="AB1593">
        <v>800</v>
      </c>
      <c r="AC1593" s="72" t="s">
        <v>191</v>
      </c>
      <c r="AD1593" s="72" t="s">
        <v>192</v>
      </c>
      <c r="AE1593" s="72" t="s">
        <v>176</v>
      </c>
      <c r="AF1593" s="81" t="str">
        <f t="shared" si="96"/>
        <v>Afridev Handpump</v>
      </c>
      <c r="AG1593" s="72" t="s">
        <v>193</v>
      </c>
      <c r="AH1593" s="72" t="s">
        <v>191</v>
      </c>
      <c r="AI1593" s="72" t="s">
        <v>16432</v>
      </c>
      <c r="AL1593" t="str">
        <f t="shared" si="97"/>
        <v>Protected</v>
      </c>
      <c r="AM1593">
        <v>2014</v>
      </c>
      <c r="AN1593" s="72" t="s">
        <v>194</v>
      </c>
      <c r="AO1593" s="72" t="s">
        <v>549</v>
      </c>
      <c r="AP1593" s="72" t="s">
        <v>176</v>
      </c>
      <c r="AQ1593" t="str">
        <f t="shared" si="98"/>
        <v>Does not function Non functioning water point</v>
      </c>
      <c r="AR1593" s="72" t="s">
        <v>191</v>
      </c>
      <c r="AS1593">
        <v>1</v>
      </c>
      <c r="AT1593">
        <v>364</v>
      </c>
      <c r="AU1593" s="72" t="s">
        <v>194</v>
      </c>
      <c r="AV1593" s="72" t="s">
        <v>194</v>
      </c>
      <c r="AY1593" s="72" t="s">
        <v>194</v>
      </c>
      <c r="BB1593" s="72" t="s">
        <v>194</v>
      </c>
      <c r="BD1593" s="72" t="s">
        <v>194</v>
      </c>
      <c r="BE1593"/>
      <c r="BF1593" s="72" t="s">
        <v>194</v>
      </c>
      <c r="BG1593" s="80" t="s">
        <v>196</v>
      </c>
      <c r="BI1593" s="81" t="str">
        <f t="shared" si="99"/>
        <v xml:space="preserve">Turbidity </v>
      </c>
      <c r="BN1593">
        <v>0</v>
      </c>
      <c r="BO1593">
        <v>0</v>
      </c>
      <c r="BP1593" s="72" t="s">
        <v>194</v>
      </c>
      <c r="BR1593" s="72" t="s">
        <v>194</v>
      </c>
      <c r="BT1593">
        <v>0</v>
      </c>
      <c r="BU1593">
        <v>0</v>
      </c>
      <c r="BV1593" s="72" t="s">
        <v>194</v>
      </c>
      <c r="BW1593" s="72" t="s">
        <v>550</v>
      </c>
      <c r="BX1593" t="s">
        <v>14385</v>
      </c>
    </row>
    <row r="1594" spans="1:76" x14ac:dyDescent="0.45">
      <c r="A1594" t="s">
        <v>14386</v>
      </c>
      <c r="B1594" t="s">
        <v>176</v>
      </c>
      <c r="C1594" t="s">
        <v>230</v>
      </c>
      <c r="D1594" t="s">
        <v>14387</v>
      </c>
      <c r="E1594" t="s">
        <v>14388</v>
      </c>
      <c r="F1594" t="s">
        <v>6907</v>
      </c>
      <c r="G1594">
        <v>9</v>
      </c>
      <c r="H1594" s="72" t="s">
        <v>14389</v>
      </c>
      <c r="I1594" s="72" t="s">
        <v>182</v>
      </c>
      <c r="J1594" s="72" t="s">
        <v>183</v>
      </c>
      <c r="K1594" s="72" t="s">
        <v>825</v>
      </c>
      <c r="L1594" s="72" t="s">
        <v>13481</v>
      </c>
      <c r="M1594" s="72" t="s">
        <v>14390</v>
      </c>
      <c r="N1594" s="72"/>
      <c r="O1594" s="72"/>
      <c r="P1594" s="72" t="s">
        <v>14391</v>
      </c>
      <c r="Q1594" s="72" t="s">
        <v>14392</v>
      </c>
      <c r="R1594" s="72" t="s">
        <v>3259</v>
      </c>
      <c r="S1594" s="72" t="s">
        <v>14393</v>
      </c>
      <c r="T1594" s="72" t="s">
        <v>14394</v>
      </c>
      <c r="U1594" s="72" t="s">
        <v>251</v>
      </c>
      <c r="V1594" s="72" t="s">
        <v>176</v>
      </c>
      <c r="W1594">
        <v>125</v>
      </c>
      <c r="X1594">
        <v>125</v>
      </c>
      <c r="Y1594">
        <v>0</v>
      </c>
      <c r="Z1594">
        <v>625</v>
      </c>
      <c r="AA1594">
        <v>625</v>
      </c>
      <c r="AB1594">
        <v>0</v>
      </c>
      <c r="AC1594" s="72" t="s">
        <v>191</v>
      </c>
      <c r="AD1594" s="72" t="s">
        <v>192</v>
      </c>
      <c r="AE1594" s="72" t="s">
        <v>176</v>
      </c>
      <c r="AF1594" s="81" t="str">
        <f t="shared" si="96"/>
        <v>Afridev Handpump</v>
      </c>
      <c r="AG1594" s="72" t="s">
        <v>193</v>
      </c>
      <c r="AH1594" s="72" t="s">
        <v>191</v>
      </c>
      <c r="AI1594" s="72" t="s">
        <v>16432</v>
      </c>
      <c r="AL1594" t="str">
        <f t="shared" si="97"/>
        <v>Protected</v>
      </c>
      <c r="AM1594">
        <v>2002</v>
      </c>
      <c r="AN1594" s="72" t="s">
        <v>191</v>
      </c>
      <c r="AQ1594" t="str">
        <f t="shared" si="98"/>
        <v xml:space="preserve">Normal </v>
      </c>
      <c r="AR1594" s="72" t="s">
        <v>191</v>
      </c>
      <c r="AS1594">
        <v>3</v>
      </c>
      <c r="AT1594">
        <v>3</v>
      </c>
      <c r="AU1594" s="72" t="s">
        <v>195</v>
      </c>
      <c r="AV1594" s="72" t="s">
        <v>194</v>
      </c>
      <c r="AY1594" s="72" t="s">
        <v>191</v>
      </c>
      <c r="AZ1594">
        <v>1795</v>
      </c>
      <c r="BA1594" s="72" t="s">
        <v>213</v>
      </c>
      <c r="BB1594" s="72" t="s">
        <v>194</v>
      </c>
      <c r="BD1594" s="72" t="s">
        <v>191</v>
      </c>
      <c r="BE1594" s="73">
        <v>0.3</v>
      </c>
      <c r="BF1594" s="72" t="s">
        <v>191</v>
      </c>
      <c r="BG1594" s="72" t="s">
        <v>196</v>
      </c>
      <c r="BH1594" s="72" t="s">
        <v>176</v>
      </c>
      <c r="BI1594" s="81" t="str">
        <f t="shared" si="99"/>
        <v xml:space="preserve">Turbidity </v>
      </c>
      <c r="BJ1594" s="72" t="s">
        <v>191</v>
      </c>
      <c r="BN1594">
        <v>85</v>
      </c>
      <c r="BO1594">
        <v>24</v>
      </c>
      <c r="BP1594" s="72" t="s">
        <v>194</v>
      </c>
      <c r="BR1594" s="72" t="s">
        <v>194</v>
      </c>
      <c r="BT1594">
        <v>40</v>
      </c>
      <c r="BU1594">
        <v>4</v>
      </c>
      <c r="BV1594" s="72" t="s">
        <v>191</v>
      </c>
      <c r="BW1594" s="72" t="s">
        <v>197</v>
      </c>
      <c r="BX1594" t="s">
        <v>14395</v>
      </c>
    </row>
    <row r="1595" spans="1:76" x14ac:dyDescent="0.45">
      <c r="A1595" t="s">
        <v>14396</v>
      </c>
      <c r="B1595" t="s">
        <v>176</v>
      </c>
      <c r="C1595" t="s">
        <v>216</v>
      </c>
      <c r="D1595" t="s">
        <v>14397</v>
      </c>
      <c r="E1595" t="s">
        <v>14398</v>
      </c>
      <c r="F1595" t="s">
        <v>4557</v>
      </c>
      <c r="G1595">
        <v>9</v>
      </c>
      <c r="H1595" s="72" t="s">
        <v>14389</v>
      </c>
      <c r="I1595" s="72" t="s">
        <v>182</v>
      </c>
      <c r="J1595" s="72" t="s">
        <v>183</v>
      </c>
      <c r="K1595" s="72" t="s">
        <v>825</v>
      </c>
      <c r="L1595" s="72" t="s">
        <v>13481</v>
      </c>
      <c r="M1595" s="72" t="s">
        <v>13485</v>
      </c>
      <c r="N1595" s="72"/>
      <c r="O1595" s="72"/>
      <c r="P1595" s="72" t="s">
        <v>14399</v>
      </c>
      <c r="Q1595" s="72" t="s">
        <v>14400</v>
      </c>
      <c r="R1595" s="72" t="s">
        <v>5439</v>
      </c>
      <c r="S1595" s="72" t="s">
        <v>14401</v>
      </c>
      <c r="T1595" s="72" t="s">
        <v>13485</v>
      </c>
      <c r="U1595" s="72" t="s">
        <v>176</v>
      </c>
      <c r="V1595" s="72"/>
      <c r="W1595">
        <v>110</v>
      </c>
      <c r="X1595">
        <v>50</v>
      </c>
      <c r="Y1595">
        <v>60</v>
      </c>
      <c r="Z1595">
        <v>300</v>
      </c>
      <c r="AA1595">
        <v>400</v>
      </c>
      <c r="AB1595">
        <v>300</v>
      </c>
      <c r="AC1595" s="72" t="s">
        <v>194</v>
      </c>
      <c r="AF1595" s="81" t="str">
        <f t="shared" si="96"/>
        <v/>
      </c>
      <c r="AJ1595" s="72" t="s">
        <v>867</v>
      </c>
      <c r="AK1595" s="72" t="s">
        <v>176</v>
      </c>
      <c r="AL1595" t="str">
        <f t="shared" si="97"/>
        <v>Unprotected well</v>
      </c>
      <c r="AQ1595" t="str">
        <f t="shared" si="98"/>
        <v xml:space="preserve"> </v>
      </c>
      <c r="BE1595"/>
      <c r="BI1595" s="81" t="str">
        <f t="shared" si="99"/>
        <v xml:space="preserve"> </v>
      </c>
      <c r="BX1595" t="s">
        <v>14402</v>
      </c>
    </row>
    <row r="1596" spans="1:76" x14ac:dyDescent="0.45">
      <c r="A1596" t="s">
        <v>14403</v>
      </c>
      <c r="B1596" t="s">
        <v>176</v>
      </c>
      <c r="C1596" t="s">
        <v>216</v>
      </c>
      <c r="D1596" t="s">
        <v>14404</v>
      </c>
      <c r="E1596" t="s">
        <v>14405</v>
      </c>
      <c r="F1596" t="s">
        <v>6753</v>
      </c>
      <c r="G1596">
        <v>9</v>
      </c>
      <c r="H1596" s="72" t="s">
        <v>14389</v>
      </c>
      <c r="I1596" s="72" t="s">
        <v>182</v>
      </c>
      <c r="J1596" s="72" t="s">
        <v>183</v>
      </c>
      <c r="K1596" s="72" t="s">
        <v>825</v>
      </c>
      <c r="L1596" s="72" t="s">
        <v>13481</v>
      </c>
      <c r="M1596" s="72" t="s">
        <v>13485</v>
      </c>
      <c r="N1596" s="72"/>
      <c r="O1596" s="72"/>
      <c r="P1596" s="72" t="s">
        <v>14406</v>
      </c>
      <c r="Q1596" s="72" t="s">
        <v>14407</v>
      </c>
      <c r="R1596" s="72" t="s">
        <v>4629</v>
      </c>
      <c r="S1596" s="72" t="s">
        <v>14408</v>
      </c>
      <c r="T1596" s="72" t="s">
        <v>14409</v>
      </c>
      <c r="U1596" s="72" t="s">
        <v>251</v>
      </c>
      <c r="V1596" s="72" t="s">
        <v>176</v>
      </c>
      <c r="W1596">
        <v>110</v>
      </c>
      <c r="X1596">
        <v>60</v>
      </c>
      <c r="Y1596">
        <v>50</v>
      </c>
      <c r="Z1596">
        <v>400</v>
      </c>
      <c r="AA1596">
        <v>400</v>
      </c>
      <c r="AB1596">
        <v>300</v>
      </c>
      <c r="AC1596" s="72" t="s">
        <v>191</v>
      </c>
      <c r="AD1596" s="72" t="s">
        <v>192</v>
      </c>
      <c r="AE1596" s="72" t="s">
        <v>176</v>
      </c>
      <c r="AF1596" s="81" t="str">
        <f t="shared" si="96"/>
        <v>Afridev Handpump</v>
      </c>
      <c r="AG1596" s="72" t="s">
        <v>193</v>
      </c>
      <c r="AH1596" s="72" t="s">
        <v>191</v>
      </c>
      <c r="AI1596" s="72" t="s">
        <v>16432</v>
      </c>
      <c r="AL1596" t="str">
        <f t="shared" si="97"/>
        <v>Protected</v>
      </c>
      <c r="AM1596">
        <v>2002</v>
      </c>
      <c r="AN1596" s="72" t="s">
        <v>191</v>
      </c>
      <c r="AQ1596" t="str">
        <f t="shared" si="98"/>
        <v xml:space="preserve">Normal </v>
      </c>
      <c r="AR1596" s="72" t="s">
        <v>191</v>
      </c>
      <c r="AS1596">
        <v>1</v>
      </c>
      <c r="AT1596">
        <v>364</v>
      </c>
      <c r="AU1596" s="72" t="s">
        <v>195</v>
      </c>
      <c r="AV1596" s="72" t="s">
        <v>194</v>
      </c>
      <c r="AY1596" s="72" t="s">
        <v>191</v>
      </c>
      <c r="AZ1596">
        <v>2137</v>
      </c>
      <c r="BA1596" s="72" t="s">
        <v>93</v>
      </c>
      <c r="BB1596" s="72" t="s">
        <v>194</v>
      </c>
      <c r="BD1596" s="72" t="s">
        <v>191</v>
      </c>
      <c r="BE1596" s="73">
        <v>0.19</v>
      </c>
      <c r="BF1596" s="72" t="s">
        <v>191</v>
      </c>
      <c r="BG1596" s="72" t="s">
        <v>196</v>
      </c>
      <c r="BH1596" s="72" t="s">
        <v>176</v>
      </c>
      <c r="BI1596" s="81" t="str">
        <f t="shared" si="99"/>
        <v xml:space="preserve">Turbidity </v>
      </c>
      <c r="BJ1596" s="72" t="s">
        <v>191</v>
      </c>
      <c r="BN1596">
        <v>60</v>
      </c>
      <c r="BO1596">
        <v>24</v>
      </c>
      <c r="BP1596" s="72" t="s">
        <v>194</v>
      </c>
      <c r="BR1596" s="72" t="s">
        <v>194</v>
      </c>
      <c r="BT1596">
        <v>20</v>
      </c>
      <c r="BU1596">
        <v>6</v>
      </c>
      <c r="BV1596" s="72" t="s">
        <v>191</v>
      </c>
      <c r="BW1596" s="72" t="s">
        <v>197</v>
      </c>
      <c r="BX1596" t="s">
        <v>14410</v>
      </c>
    </row>
    <row r="1597" spans="1:76" x14ac:dyDescent="0.45">
      <c r="A1597" t="s">
        <v>14411</v>
      </c>
      <c r="B1597" t="s">
        <v>176</v>
      </c>
      <c r="C1597" t="s">
        <v>230</v>
      </c>
      <c r="D1597" t="s">
        <v>14412</v>
      </c>
      <c r="E1597" t="s">
        <v>14413</v>
      </c>
      <c r="F1597" t="s">
        <v>14414</v>
      </c>
      <c r="G1597">
        <v>9</v>
      </c>
      <c r="H1597" s="72" t="s">
        <v>14389</v>
      </c>
      <c r="I1597" s="72" t="s">
        <v>182</v>
      </c>
      <c r="J1597" s="72" t="s">
        <v>183</v>
      </c>
      <c r="K1597" s="72" t="s">
        <v>825</v>
      </c>
      <c r="L1597" s="72" t="s">
        <v>13481</v>
      </c>
      <c r="M1597" s="72" t="s">
        <v>14415</v>
      </c>
      <c r="N1597" s="72"/>
      <c r="O1597" s="72"/>
      <c r="P1597" s="72" t="s">
        <v>14416</v>
      </c>
      <c r="Q1597" s="72" t="s">
        <v>14417</v>
      </c>
      <c r="R1597" s="72" t="s">
        <v>8367</v>
      </c>
      <c r="S1597" s="72" t="s">
        <v>14418</v>
      </c>
      <c r="T1597" s="72"/>
      <c r="U1597" s="72" t="s">
        <v>176</v>
      </c>
      <c r="V1597" s="72"/>
      <c r="W1597">
        <v>85</v>
      </c>
      <c r="X1597">
        <v>0</v>
      </c>
      <c r="Y1597">
        <v>85</v>
      </c>
      <c r="Z1597">
        <v>425</v>
      </c>
      <c r="AA1597">
        <v>0</v>
      </c>
      <c r="AB1597">
        <v>425</v>
      </c>
      <c r="AC1597" s="72" t="s">
        <v>194</v>
      </c>
      <c r="AF1597" s="81" t="str">
        <f t="shared" si="96"/>
        <v/>
      </c>
      <c r="AJ1597" s="72" t="s">
        <v>867</v>
      </c>
      <c r="AK1597" s="72" t="s">
        <v>176</v>
      </c>
      <c r="AL1597" t="str">
        <f t="shared" si="97"/>
        <v>Unprotected well</v>
      </c>
      <c r="AQ1597" t="str">
        <f t="shared" si="98"/>
        <v xml:space="preserve"> </v>
      </c>
      <c r="BE1597"/>
      <c r="BI1597" s="81" t="str">
        <f t="shared" si="99"/>
        <v xml:space="preserve"> </v>
      </c>
      <c r="BX1597" t="s">
        <v>14419</v>
      </c>
    </row>
    <row r="1598" spans="1:76" x14ac:dyDescent="0.45">
      <c r="A1598" t="s">
        <v>14420</v>
      </c>
      <c r="B1598" t="s">
        <v>176</v>
      </c>
      <c r="C1598" t="s">
        <v>230</v>
      </c>
      <c r="D1598" t="s">
        <v>14421</v>
      </c>
      <c r="E1598" t="s">
        <v>14422</v>
      </c>
      <c r="F1598" t="s">
        <v>8901</v>
      </c>
      <c r="G1598">
        <v>9</v>
      </c>
      <c r="H1598" s="72" t="s">
        <v>14389</v>
      </c>
      <c r="I1598" s="72" t="s">
        <v>182</v>
      </c>
      <c r="J1598" s="72" t="s">
        <v>183</v>
      </c>
      <c r="K1598" s="72" t="s">
        <v>825</v>
      </c>
      <c r="L1598" s="72" t="s">
        <v>13481</v>
      </c>
      <c r="M1598" s="72" t="s">
        <v>13481</v>
      </c>
      <c r="N1598" s="72"/>
      <c r="O1598" s="72"/>
      <c r="P1598" s="72" t="s">
        <v>14423</v>
      </c>
      <c r="Q1598" s="72" t="s">
        <v>14424</v>
      </c>
      <c r="R1598" s="72" t="s">
        <v>898</v>
      </c>
      <c r="S1598" s="72" t="s">
        <v>14425</v>
      </c>
      <c r="T1598" s="72" t="s">
        <v>14426</v>
      </c>
      <c r="U1598" s="72" t="s">
        <v>190</v>
      </c>
      <c r="V1598" s="72" t="s">
        <v>176</v>
      </c>
      <c r="W1598">
        <v>450</v>
      </c>
      <c r="X1598">
        <v>250</v>
      </c>
      <c r="Y1598">
        <v>200</v>
      </c>
      <c r="Z1598">
        <v>400</v>
      </c>
      <c r="AA1598">
        <v>1250</v>
      </c>
      <c r="AB1598">
        <v>1000</v>
      </c>
      <c r="AC1598" s="72" t="s">
        <v>191</v>
      </c>
      <c r="AD1598" s="72" t="s">
        <v>192</v>
      </c>
      <c r="AE1598" s="72" t="s">
        <v>176</v>
      </c>
      <c r="AF1598" s="81" t="str">
        <f t="shared" si="96"/>
        <v>Afridev Handpump</v>
      </c>
      <c r="AG1598" s="72" t="s">
        <v>193</v>
      </c>
      <c r="AH1598" s="72" t="s">
        <v>191</v>
      </c>
      <c r="AI1598" s="72" t="s">
        <v>16432</v>
      </c>
      <c r="AL1598" t="str">
        <f t="shared" si="97"/>
        <v>Protected</v>
      </c>
      <c r="AM1598">
        <v>2018</v>
      </c>
      <c r="AN1598" s="72" t="s">
        <v>191</v>
      </c>
      <c r="AQ1598" t="str">
        <f t="shared" si="98"/>
        <v xml:space="preserve">Normal </v>
      </c>
      <c r="AR1598" s="72" t="s">
        <v>194</v>
      </c>
      <c r="AU1598" s="72" t="s">
        <v>195</v>
      </c>
      <c r="AV1598" s="72" t="s">
        <v>194</v>
      </c>
      <c r="AY1598" s="72" t="s">
        <v>191</v>
      </c>
      <c r="AZ1598">
        <v>1796</v>
      </c>
      <c r="BA1598" s="72" t="s">
        <v>93</v>
      </c>
      <c r="BB1598" s="72" t="s">
        <v>194</v>
      </c>
      <c r="BD1598" s="72" t="s">
        <v>191</v>
      </c>
      <c r="BE1598" s="73">
        <v>0.18</v>
      </c>
      <c r="BF1598" s="72" t="s">
        <v>191</v>
      </c>
      <c r="BG1598" s="72" t="s">
        <v>196</v>
      </c>
      <c r="BH1598" s="72" t="s">
        <v>176</v>
      </c>
      <c r="BI1598" s="81" t="str">
        <f t="shared" si="99"/>
        <v xml:space="preserve">Turbidity </v>
      </c>
      <c r="BJ1598" s="72" t="s">
        <v>191</v>
      </c>
      <c r="BN1598">
        <v>65</v>
      </c>
      <c r="BO1598">
        <v>24</v>
      </c>
      <c r="BP1598" s="72" t="s">
        <v>194</v>
      </c>
      <c r="BR1598" s="72" t="s">
        <v>194</v>
      </c>
      <c r="BT1598">
        <v>20</v>
      </c>
      <c r="BU1598">
        <v>5</v>
      </c>
      <c r="BV1598" s="72" t="s">
        <v>191</v>
      </c>
      <c r="BW1598" s="72" t="s">
        <v>197</v>
      </c>
      <c r="BX1598" t="s">
        <v>14427</v>
      </c>
    </row>
    <row r="1599" spans="1:76" x14ac:dyDescent="0.45">
      <c r="A1599" t="s">
        <v>14428</v>
      </c>
      <c r="B1599" t="s">
        <v>176</v>
      </c>
      <c r="C1599" t="s">
        <v>177</v>
      </c>
      <c r="D1599" t="s">
        <v>14429</v>
      </c>
      <c r="E1599" t="s">
        <v>14430</v>
      </c>
      <c r="F1599" t="s">
        <v>11955</v>
      </c>
      <c r="G1599">
        <v>9</v>
      </c>
      <c r="H1599" s="72" t="s">
        <v>14389</v>
      </c>
      <c r="I1599" s="72" t="s">
        <v>182</v>
      </c>
      <c r="J1599" s="72" t="s">
        <v>183</v>
      </c>
      <c r="K1599" s="72" t="s">
        <v>10598</v>
      </c>
      <c r="L1599" s="72" t="s">
        <v>12407</v>
      </c>
      <c r="M1599" s="72" t="s">
        <v>14431</v>
      </c>
      <c r="N1599" s="72"/>
      <c r="O1599" s="72"/>
      <c r="P1599" s="72" t="s">
        <v>14432</v>
      </c>
      <c r="Q1599" s="72" t="s">
        <v>14433</v>
      </c>
      <c r="R1599" s="72" t="s">
        <v>14434</v>
      </c>
      <c r="S1599" s="72" t="s">
        <v>14435</v>
      </c>
      <c r="T1599" s="72" t="s">
        <v>14436</v>
      </c>
      <c r="U1599" s="72" t="s">
        <v>251</v>
      </c>
      <c r="V1599" s="72" t="s">
        <v>176</v>
      </c>
      <c r="W1599">
        <v>60</v>
      </c>
      <c r="X1599">
        <v>60</v>
      </c>
      <c r="Y1599">
        <v>0</v>
      </c>
      <c r="Z1599">
        <v>300</v>
      </c>
      <c r="AA1599">
        <v>300</v>
      </c>
      <c r="AB1599">
        <v>0</v>
      </c>
      <c r="AC1599" s="72" t="s">
        <v>191</v>
      </c>
      <c r="AD1599" s="72" t="s">
        <v>192</v>
      </c>
      <c r="AE1599" s="72" t="s">
        <v>176</v>
      </c>
      <c r="AF1599" s="81" t="str">
        <f t="shared" si="96"/>
        <v>Afridev Handpump</v>
      </c>
      <c r="AG1599" s="72" t="s">
        <v>193</v>
      </c>
      <c r="AH1599" s="72" t="s">
        <v>191</v>
      </c>
      <c r="AI1599" s="72" t="s">
        <v>16432</v>
      </c>
      <c r="AL1599" t="str">
        <f t="shared" si="97"/>
        <v>Protected</v>
      </c>
      <c r="AM1599">
        <v>2000</v>
      </c>
      <c r="AN1599" s="72" t="s">
        <v>191</v>
      </c>
      <c r="AQ1599" t="str">
        <f t="shared" si="98"/>
        <v xml:space="preserve">Normal </v>
      </c>
      <c r="AR1599" s="72" t="s">
        <v>194</v>
      </c>
      <c r="AU1599" s="72" t="s">
        <v>195</v>
      </c>
      <c r="AV1599" s="72" t="s">
        <v>194</v>
      </c>
      <c r="AY1599" s="72" t="s">
        <v>191</v>
      </c>
      <c r="AZ1599">
        <v>495</v>
      </c>
      <c r="BA1599" s="72" t="s">
        <v>93</v>
      </c>
      <c r="BB1599" s="72" t="s">
        <v>194</v>
      </c>
      <c r="BD1599" s="72" t="s">
        <v>191</v>
      </c>
      <c r="BE1599" s="73">
        <v>0.03</v>
      </c>
      <c r="BF1599" s="72" t="s">
        <v>191</v>
      </c>
      <c r="BG1599" s="72" t="s">
        <v>196</v>
      </c>
      <c r="BH1599" s="72" t="s">
        <v>176</v>
      </c>
      <c r="BI1599" s="81" t="str">
        <f t="shared" si="99"/>
        <v xml:space="preserve">Turbidity </v>
      </c>
      <c r="BJ1599" s="72" t="s">
        <v>191</v>
      </c>
      <c r="BN1599">
        <v>72</v>
      </c>
      <c r="BO1599">
        <v>24</v>
      </c>
      <c r="BP1599" s="72" t="s">
        <v>194</v>
      </c>
      <c r="BR1599" s="72" t="s">
        <v>194</v>
      </c>
      <c r="BT1599">
        <v>40</v>
      </c>
      <c r="BU1599">
        <v>4</v>
      </c>
      <c r="BV1599" s="72" t="s">
        <v>191</v>
      </c>
      <c r="BW1599" s="72" t="s">
        <v>197</v>
      </c>
      <c r="BX1599" t="s">
        <v>14437</v>
      </c>
    </row>
    <row r="1600" spans="1:76" x14ac:dyDescent="0.45">
      <c r="A1600" t="s">
        <v>14438</v>
      </c>
      <c r="B1600" t="s">
        <v>176</v>
      </c>
      <c r="C1600" t="s">
        <v>230</v>
      </c>
      <c r="D1600" t="s">
        <v>14439</v>
      </c>
      <c r="E1600" t="s">
        <v>14440</v>
      </c>
      <c r="F1600" t="s">
        <v>13807</v>
      </c>
      <c r="G1600">
        <v>9</v>
      </c>
      <c r="H1600" s="72" t="s">
        <v>14389</v>
      </c>
      <c r="I1600" s="72" t="s">
        <v>182</v>
      </c>
      <c r="J1600" s="72" t="s">
        <v>183</v>
      </c>
      <c r="K1600" s="72" t="s">
        <v>825</v>
      </c>
      <c r="L1600" s="72" t="s">
        <v>13481</v>
      </c>
      <c r="M1600" s="72" t="s">
        <v>13481</v>
      </c>
      <c r="N1600" s="72"/>
      <c r="O1600" s="72"/>
      <c r="P1600" s="72" t="s">
        <v>14441</v>
      </c>
      <c r="Q1600" s="72" t="s">
        <v>14442</v>
      </c>
      <c r="R1600" s="72" t="s">
        <v>2195</v>
      </c>
      <c r="S1600" s="72" t="s">
        <v>14443</v>
      </c>
      <c r="T1600" s="72"/>
      <c r="U1600" s="72" t="s">
        <v>251</v>
      </c>
      <c r="V1600" s="72" t="s">
        <v>176</v>
      </c>
      <c r="W1600">
        <v>450</v>
      </c>
      <c r="X1600">
        <v>250</v>
      </c>
      <c r="Y1600">
        <v>200</v>
      </c>
      <c r="Z1600">
        <v>0</v>
      </c>
      <c r="AA1600">
        <v>1250</v>
      </c>
      <c r="AB1600">
        <v>1000</v>
      </c>
      <c r="AC1600" s="72" t="s">
        <v>191</v>
      </c>
      <c r="AD1600" s="72" t="s">
        <v>192</v>
      </c>
      <c r="AE1600" s="72" t="s">
        <v>176</v>
      </c>
      <c r="AF1600" s="81" t="str">
        <f t="shared" si="96"/>
        <v>Afridev Handpump</v>
      </c>
      <c r="AG1600" s="72" t="s">
        <v>193</v>
      </c>
      <c r="AH1600" s="72" t="s">
        <v>191</v>
      </c>
      <c r="AI1600" s="72" t="s">
        <v>16432</v>
      </c>
      <c r="AL1600" t="str">
        <f t="shared" si="97"/>
        <v>Protected</v>
      </c>
      <c r="AM1600">
        <v>2013</v>
      </c>
      <c r="AN1600" s="72" t="s">
        <v>194</v>
      </c>
      <c r="AO1600" s="72" t="s">
        <v>549</v>
      </c>
      <c r="AP1600" s="72" t="s">
        <v>176</v>
      </c>
      <c r="AQ1600" t="str">
        <f t="shared" si="98"/>
        <v>Does not function Non functioning water point</v>
      </c>
      <c r="AR1600" s="72" t="s">
        <v>194</v>
      </c>
      <c r="AU1600" s="72" t="s">
        <v>194</v>
      </c>
      <c r="AV1600" s="72" t="s">
        <v>194</v>
      </c>
      <c r="AY1600" s="72" t="s">
        <v>194</v>
      </c>
      <c r="BB1600" s="72" t="s">
        <v>194</v>
      </c>
      <c r="BD1600" s="72" t="s">
        <v>194</v>
      </c>
      <c r="BE1600"/>
      <c r="BF1600" s="72" t="s">
        <v>194</v>
      </c>
      <c r="BG1600" s="80" t="s">
        <v>196</v>
      </c>
      <c r="BI1600" s="81" t="str">
        <f t="shared" si="99"/>
        <v xml:space="preserve">Turbidity </v>
      </c>
      <c r="BN1600">
        <v>0</v>
      </c>
      <c r="BO1600">
        <v>0</v>
      </c>
      <c r="BP1600" s="72" t="s">
        <v>194</v>
      </c>
      <c r="BR1600" s="72" t="s">
        <v>194</v>
      </c>
      <c r="BT1600">
        <v>0</v>
      </c>
      <c r="BU1600">
        <v>0</v>
      </c>
      <c r="BV1600" s="72" t="s">
        <v>194</v>
      </c>
      <c r="BW1600" s="72" t="s">
        <v>550</v>
      </c>
      <c r="BX1600" t="s">
        <v>14444</v>
      </c>
    </row>
    <row r="1601" spans="1:76" x14ac:dyDescent="0.45">
      <c r="A1601" t="s">
        <v>14445</v>
      </c>
      <c r="B1601" t="s">
        <v>176</v>
      </c>
      <c r="C1601" t="s">
        <v>216</v>
      </c>
      <c r="D1601" t="s">
        <v>14446</v>
      </c>
      <c r="E1601" t="s">
        <v>14447</v>
      </c>
      <c r="F1601" t="s">
        <v>10065</v>
      </c>
      <c r="G1601">
        <v>9</v>
      </c>
      <c r="H1601" s="72" t="s">
        <v>14389</v>
      </c>
      <c r="I1601" s="72" t="s">
        <v>182</v>
      </c>
      <c r="J1601" s="72" t="s">
        <v>183</v>
      </c>
      <c r="K1601" s="72" t="s">
        <v>825</v>
      </c>
      <c r="L1601" s="72" t="s">
        <v>14448</v>
      </c>
      <c r="M1601" s="72" t="s">
        <v>14448</v>
      </c>
      <c r="N1601" s="72"/>
      <c r="O1601" s="72"/>
      <c r="P1601" s="72" t="s">
        <v>14449</v>
      </c>
      <c r="Q1601" s="72" t="s">
        <v>14450</v>
      </c>
      <c r="R1601" s="72" t="s">
        <v>11431</v>
      </c>
      <c r="S1601" s="72" t="s">
        <v>14451</v>
      </c>
      <c r="T1601" s="72" t="s">
        <v>14452</v>
      </c>
      <c r="U1601" s="72" t="s">
        <v>251</v>
      </c>
      <c r="V1601" s="72" t="s">
        <v>176</v>
      </c>
      <c r="W1601">
        <v>250</v>
      </c>
      <c r="X1601">
        <v>150</v>
      </c>
      <c r="Y1601">
        <v>100</v>
      </c>
      <c r="Z1601">
        <v>800</v>
      </c>
      <c r="AA1601">
        <v>800</v>
      </c>
      <c r="AB1601">
        <v>500</v>
      </c>
      <c r="AC1601" s="72" t="s">
        <v>191</v>
      </c>
      <c r="AD1601" s="72" t="s">
        <v>192</v>
      </c>
      <c r="AE1601" s="72" t="s">
        <v>176</v>
      </c>
      <c r="AF1601" s="81" t="str">
        <f t="shared" si="96"/>
        <v>Afridev Handpump</v>
      </c>
      <c r="AG1601" s="72" t="s">
        <v>193</v>
      </c>
      <c r="AH1601" s="72" t="s">
        <v>191</v>
      </c>
      <c r="AI1601" s="72" t="s">
        <v>16432</v>
      </c>
      <c r="AL1601" t="str">
        <f t="shared" si="97"/>
        <v>Protected</v>
      </c>
      <c r="AM1601">
        <v>2004</v>
      </c>
      <c r="AN1601" s="72" t="s">
        <v>191</v>
      </c>
      <c r="AQ1601" t="str">
        <f t="shared" si="98"/>
        <v xml:space="preserve">Normal </v>
      </c>
      <c r="AR1601" s="72" t="s">
        <v>191</v>
      </c>
      <c r="AS1601">
        <v>2</v>
      </c>
      <c r="AT1601">
        <v>60</v>
      </c>
      <c r="AU1601" s="72" t="s">
        <v>195</v>
      </c>
      <c r="AV1601" s="72" t="s">
        <v>194</v>
      </c>
      <c r="AY1601" s="72" t="s">
        <v>191</v>
      </c>
      <c r="AZ1601">
        <v>2138</v>
      </c>
      <c r="BA1601" s="72" t="s">
        <v>93</v>
      </c>
      <c r="BB1601" s="72" t="s">
        <v>194</v>
      </c>
      <c r="BD1601" s="72" t="s">
        <v>191</v>
      </c>
      <c r="BE1601" s="73">
        <v>0.21</v>
      </c>
      <c r="BF1601" s="72" t="s">
        <v>191</v>
      </c>
      <c r="BG1601" s="72" t="s">
        <v>196</v>
      </c>
      <c r="BH1601" s="72" t="s">
        <v>176</v>
      </c>
      <c r="BI1601" s="81" t="str">
        <f t="shared" si="99"/>
        <v xml:space="preserve">Turbidity </v>
      </c>
      <c r="BJ1601" s="72" t="s">
        <v>191</v>
      </c>
      <c r="BN1601">
        <v>72</v>
      </c>
      <c r="BO1601">
        <v>24</v>
      </c>
      <c r="BP1601" s="72" t="s">
        <v>194</v>
      </c>
      <c r="BR1601" s="72" t="s">
        <v>194</v>
      </c>
      <c r="BT1601">
        <v>20</v>
      </c>
      <c r="BU1601">
        <v>6</v>
      </c>
      <c r="BV1601" s="72" t="s">
        <v>191</v>
      </c>
      <c r="BW1601" s="72" t="s">
        <v>197</v>
      </c>
      <c r="BX1601" t="s">
        <v>14453</v>
      </c>
    </row>
    <row r="1602" spans="1:76" x14ac:dyDescent="0.45">
      <c r="A1602" t="s">
        <v>14454</v>
      </c>
      <c r="B1602" t="s">
        <v>176</v>
      </c>
      <c r="C1602" t="s">
        <v>216</v>
      </c>
      <c r="D1602" t="s">
        <v>14455</v>
      </c>
      <c r="E1602" t="s">
        <v>14456</v>
      </c>
      <c r="F1602" t="s">
        <v>10134</v>
      </c>
      <c r="G1602">
        <v>9</v>
      </c>
      <c r="H1602" s="72" t="s">
        <v>14389</v>
      </c>
      <c r="I1602" s="72" t="s">
        <v>182</v>
      </c>
      <c r="J1602" s="72" t="s">
        <v>183</v>
      </c>
      <c r="K1602" s="72" t="s">
        <v>825</v>
      </c>
      <c r="L1602" s="72" t="s">
        <v>14448</v>
      </c>
      <c r="M1602" s="72" t="s">
        <v>14448</v>
      </c>
      <c r="N1602" s="72"/>
      <c r="O1602" s="72"/>
      <c r="P1602" s="72" t="s">
        <v>14457</v>
      </c>
      <c r="Q1602" s="72" t="s">
        <v>14458</v>
      </c>
      <c r="R1602" s="72" t="s">
        <v>6095</v>
      </c>
      <c r="S1602" s="72" t="s">
        <v>14459</v>
      </c>
      <c r="T1602" s="72" t="s">
        <v>14460</v>
      </c>
      <c r="U1602" s="72" t="s">
        <v>176</v>
      </c>
      <c r="V1602" s="72"/>
      <c r="W1602">
        <v>250</v>
      </c>
      <c r="X1602">
        <v>150</v>
      </c>
      <c r="Y1602">
        <v>100</v>
      </c>
      <c r="Z1602">
        <v>150</v>
      </c>
      <c r="AA1602">
        <v>800</v>
      </c>
      <c r="AB1602">
        <v>500</v>
      </c>
      <c r="AC1602" s="72" t="s">
        <v>194</v>
      </c>
      <c r="AF1602" s="81" t="str">
        <f t="shared" si="96"/>
        <v/>
      </c>
      <c r="AJ1602" s="72" t="s">
        <v>867</v>
      </c>
      <c r="AK1602" s="72" t="s">
        <v>176</v>
      </c>
      <c r="AL1602" t="str">
        <f t="shared" si="97"/>
        <v>Unprotected well</v>
      </c>
      <c r="AQ1602" t="str">
        <f t="shared" si="98"/>
        <v xml:space="preserve"> </v>
      </c>
      <c r="BE1602"/>
      <c r="BI1602" s="81" t="str">
        <f t="shared" si="99"/>
        <v xml:space="preserve"> </v>
      </c>
      <c r="BX1602" t="s">
        <v>14461</v>
      </c>
    </row>
    <row r="1603" spans="1:76" x14ac:dyDescent="0.45">
      <c r="A1603" t="s">
        <v>14462</v>
      </c>
      <c r="B1603" t="s">
        <v>176</v>
      </c>
      <c r="C1603" t="s">
        <v>230</v>
      </c>
      <c r="D1603" t="s">
        <v>14463</v>
      </c>
      <c r="E1603" t="s">
        <v>14464</v>
      </c>
      <c r="F1603" t="s">
        <v>3112</v>
      </c>
      <c r="G1603">
        <v>9</v>
      </c>
      <c r="H1603" s="72" t="s">
        <v>14389</v>
      </c>
      <c r="I1603" s="72" t="s">
        <v>182</v>
      </c>
      <c r="J1603" s="72" t="s">
        <v>183</v>
      </c>
      <c r="K1603" s="72" t="s">
        <v>825</v>
      </c>
      <c r="L1603" s="72" t="s">
        <v>14448</v>
      </c>
      <c r="M1603" s="72" t="s">
        <v>14465</v>
      </c>
      <c r="N1603" s="72"/>
      <c r="O1603" s="72"/>
      <c r="P1603" s="72" t="s">
        <v>14466</v>
      </c>
      <c r="Q1603" s="72" t="s">
        <v>14467</v>
      </c>
      <c r="R1603" s="72" t="s">
        <v>14468</v>
      </c>
      <c r="S1603" s="74" t="s">
        <v>14469</v>
      </c>
      <c r="T1603" s="72"/>
      <c r="U1603" s="72" t="s">
        <v>176</v>
      </c>
      <c r="V1603" s="72"/>
      <c r="W1603">
        <v>250</v>
      </c>
      <c r="X1603">
        <v>0</v>
      </c>
      <c r="Y1603">
        <v>250</v>
      </c>
      <c r="Z1603">
        <v>1250</v>
      </c>
      <c r="AA1603">
        <v>0</v>
      </c>
      <c r="AB1603">
        <v>1250</v>
      </c>
      <c r="AC1603" s="72" t="s">
        <v>194</v>
      </c>
      <c r="AF1603" s="81" t="str">
        <f t="shared" ref="AF1603:AF1666" si="100">CONCATENATE(AD1603,AE1603)</f>
        <v/>
      </c>
      <c r="AJ1603" s="72" t="s">
        <v>424</v>
      </c>
      <c r="AK1603" s="72" t="s">
        <v>176</v>
      </c>
      <c r="AL1603" t="str">
        <f t="shared" ref="AL1603:AL1666" si="101">CONCATENATE(AI1603,AJ1603,AK1603)</f>
        <v>Unprotected Spring</v>
      </c>
      <c r="AQ1603" t="str">
        <f t="shared" ref="AQ1603:AQ1666" si="102">CONCATENATE(BW1603," ",AO1603,AP1603)</f>
        <v xml:space="preserve"> </v>
      </c>
      <c r="BE1603"/>
      <c r="BI1603" s="81" t="str">
        <f t="shared" ref="BI1603:BI1666" si="103">CONCATENATE(BG1603," ",BH1603)</f>
        <v xml:space="preserve"> </v>
      </c>
      <c r="BX1603" t="s">
        <v>14470</v>
      </c>
    </row>
    <row r="1604" spans="1:76" x14ac:dyDescent="0.45">
      <c r="A1604" t="s">
        <v>14471</v>
      </c>
      <c r="B1604" t="s">
        <v>176</v>
      </c>
      <c r="C1604" t="s">
        <v>216</v>
      </c>
      <c r="D1604" t="s">
        <v>14472</v>
      </c>
      <c r="E1604" t="s">
        <v>14473</v>
      </c>
      <c r="F1604" t="s">
        <v>13807</v>
      </c>
      <c r="G1604">
        <v>9</v>
      </c>
      <c r="H1604" s="72" t="s">
        <v>14389</v>
      </c>
      <c r="I1604" s="72" t="s">
        <v>182</v>
      </c>
      <c r="J1604" s="72" t="s">
        <v>183</v>
      </c>
      <c r="K1604" s="72" t="s">
        <v>825</v>
      </c>
      <c r="L1604" s="72" t="s">
        <v>14448</v>
      </c>
      <c r="M1604" s="72" t="s">
        <v>14448</v>
      </c>
      <c r="N1604" s="72"/>
      <c r="O1604" s="72"/>
      <c r="P1604" s="72" t="s">
        <v>14474</v>
      </c>
      <c r="Q1604" s="72" t="s">
        <v>14475</v>
      </c>
      <c r="R1604" s="72" t="s">
        <v>6569</v>
      </c>
      <c r="S1604" s="72" t="s">
        <v>14476</v>
      </c>
      <c r="T1604" s="72" t="s">
        <v>14448</v>
      </c>
      <c r="U1604" s="72" t="s">
        <v>176</v>
      </c>
      <c r="V1604" s="72"/>
      <c r="W1604">
        <v>250</v>
      </c>
      <c r="X1604">
        <v>150</v>
      </c>
      <c r="Y1604">
        <v>100</v>
      </c>
      <c r="Z1604">
        <v>200</v>
      </c>
      <c r="AA1604">
        <v>800</v>
      </c>
      <c r="AB1604">
        <v>300</v>
      </c>
      <c r="AC1604" s="72" t="s">
        <v>194</v>
      </c>
      <c r="AF1604" s="81" t="str">
        <f t="shared" si="100"/>
        <v/>
      </c>
      <c r="AJ1604" s="72" t="s">
        <v>867</v>
      </c>
      <c r="AK1604" s="72" t="s">
        <v>176</v>
      </c>
      <c r="AL1604" t="str">
        <f t="shared" si="101"/>
        <v>Unprotected well</v>
      </c>
      <c r="AQ1604" t="str">
        <f t="shared" si="102"/>
        <v xml:space="preserve"> </v>
      </c>
      <c r="BE1604"/>
      <c r="BI1604" s="81" t="str">
        <f t="shared" si="103"/>
        <v xml:space="preserve"> </v>
      </c>
      <c r="BX1604" t="s">
        <v>14477</v>
      </c>
    </row>
    <row r="1605" spans="1:76" x14ac:dyDescent="0.45">
      <c r="A1605" t="s">
        <v>14478</v>
      </c>
      <c r="B1605" t="s">
        <v>176</v>
      </c>
      <c r="C1605" t="s">
        <v>230</v>
      </c>
      <c r="D1605" t="s">
        <v>14479</v>
      </c>
      <c r="E1605" t="s">
        <v>14480</v>
      </c>
      <c r="F1605" t="s">
        <v>1131</v>
      </c>
      <c r="G1605">
        <v>9</v>
      </c>
      <c r="H1605" s="72" t="s">
        <v>14389</v>
      </c>
      <c r="I1605" s="72" t="s">
        <v>182</v>
      </c>
      <c r="J1605" s="72" t="s">
        <v>183</v>
      </c>
      <c r="K1605" s="72" t="s">
        <v>825</v>
      </c>
      <c r="L1605" s="72" t="s">
        <v>14448</v>
      </c>
      <c r="M1605" s="72" t="s">
        <v>14481</v>
      </c>
      <c r="N1605" s="72"/>
      <c r="O1605" s="72"/>
      <c r="P1605" s="72" t="s">
        <v>14482</v>
      </c>
      <c r="Q1605" s="72" t="s">
        <v>14483</v>
      </c>
      <c r="R1605" s="72" t="s">
        <v>5472</v>
      </c>
      <c r="S1605" s="72" t="s">
        <v>14484</v>
      </c>
      <c r="T1605" s="72" t="s">
        <v>14465</v>
      </c>
      <c r="U1605" s="72" t="s">
        <v>733</v>
      </c>
      <c r="V1605" s="72" t="s">
        <v>176</v>
      </c>
      <c r="W1605">
        <v>270</v>
      </c>
      <c r="X1605">
        <v>270</v>
      </c>
      <c r="Y1605">
        <v>0</v>
      </c>
      <c r="Z1605">
        <v>230</v>
      </c>
      <c r="AA1605">
        <v>1350</v>
      </c>
      <c r="AB1605">
        <v>0</v>
      </c>
      <c r="AC1605" s="72" t="s">
        <v>191</v>
      </c>
      <c r="AD1605" s="72" t="s">
        <v>192</v>
      </c>
      <c r="AE1605" s="72" t="s">
        <v>176</v>
      </c>
      <c r="AF1605" s="81" t="str">
        <f t="shared" si="100"/>
        <v>Afridev Handpump</v>
      </c>
      <c r="AG1605" s="72" t="s">
        <v>193</v>
      </c>
      <c r="AH1605" s="72" t="s">
        <v>191</v>
      </c>
      <c r="AI1605" s="72" t="s">
        <v>16432</v>
      </c>
      <c r="AL1605" t="str">
        <f t="shared" si="101"/>
        <v>Protected</v>
      </c>
      <c r="AM1605">
        <v>2004</v>
      </c>
      <c r="AN1605" s="72" t="s">
        <v>191</v>
      </c>
      <c r="AQ1605" t="str">
        <f t="shared" si="102"/>
        <v xml:space="preserve">Poor </v>
      </c>
      <c r="AR1605" s="72" t="s">
        <v>191</v>
      </c>
      <c r="AS1605">
        <v>2</v>
      </c>
      <c r="AT1605">
        <v>3</v>
      </c>
      <c r="AU1605" s="72" t="s">
        <v>195</v>
      </c>
      <c r="AV1605" s="72" t="s">
        <v>194</v>
      </c>
      <c r="AY1605" s="72" t="s">
        <v>191</v>
      </c>
      <c r="AZ1605">
        <v>1797</v>
      </c>
      <c r="BA1605" s="72" t="s">
        <v>93</v>
      </c>
      <c r="BB1605" s="72" t="s">
        <v>194</v>
      </c>
      <c r="BD1605" s="72" t="s">
        <v>191</v>
      </c>
      <c r="BE1605" s="73">
        <v>0.55000000000000004</v>
      </c>
      <c r="BF1605" s="72" t="s">
        <v>191</v>
      </c>
      <c r="BG1605" s="72" t="s">
        <v>196</v>
      </c>
      <c r="BH1605" s="72" t="s">
        <v>176</v>
      </c>
      <c r="BI1605" s="81" t="str">
        <f t="shared" si="103"/>
        <v xml:space="preserve">Turbidity </v>
      </c>
      <c r="BJ1605" s="72" t="s">
        <v>191</v>
      </c>
      <c r="BN1605">
        <v>95</v>
      </c>
      <c r="BO1605">
        <v>24</v>
      </c>
      <c r="BP1605" s="72" t="s">
        <v>194</v>
      </c>
      <c r="BR1605" s="72" t="s">
        <v>194</v>
      </c>
      <c r="BT1605">
        <v>40</v>
      </c>
      <c r="BU1605">
        <v>6</v>
      </c>
      <c r="BV1605" s="72" t="s">
        <v>191</v>
      </c>
      <c r="BW1605" s="72" t="s">
        <v>227</v>
      </c>
      <c r="BX1605" t="s">
        <v>14485</v>
      </c>
    </row>
    <row r="1606" spans="1:76" x14ac:dyDescent="0.45">
      <c r="A1606" t="s">
        <v>14486</v>
      </c>
      <c r="B1606" t="s">
        <v>176</v>
      </c>
      <c r="C1606" t="s">
        <v>230</v>
      </c>
      <c r="D1606" t="s">
        <v>14487</v>
      </c>
      <c r="E1606" t="s">
        <v>14488</v>
      </c>
      <c r="F1606" t="s">
        <v>2333</v>
      </c>
      <c r="G1606">
        <v>9</v>
      </c>
      <c r="H1606" s="72" t="s">
        <v>14389</v>
      </c>
      <c r="I1606" s="72" t="s">
        <v>182</v>
      </c>
      <c r="J1606" s="72" t="s">
        <v>183</v>
      </c>
      <c r="K1606" s="72" t="s">
        <v>825</v>
      </c>
      <c r="L1606" s="72" t="s">
        <v>14448</v>
      </c>
      <c r="M1606" s="72" t="s">
        <v>14481</v>
      </c>
      <c r="N1606" s="72"/>
      <c r="O1606" s="72"/>
      <c r="P1606" s="72" t="s">
        <v>14489</v>
      </c>
      <c r="Q1606" s="72" t="s">
        <v>14490</v>
      </c>
      <c r="R1606" s="72" t="s">
        <v>13350</v>
      </c>
      <c r="S1606" s="72" t="s">
        <v>14491</v>
      </c>
      <c r="T1606" s="72" t="s">
        <v>14492</v>
      </c>
      <c r="U1606" s="72" t="s">
        <v>251</v>
      </c>
      <c r="V1606" s="72" t="s">
        <v>176</v>
      </c>
      <c r="W1606">
        <v>270</v>
      </c>
      <c r="X1606">
        <v>270</v>
      </c>
      <c r="Y1606">
        <v>0</v>
      </c>
      <c r="Z1606">
        <v>1100</v>
      </c>
      <c r="AA1606">
        <v>1350</v>
      </c>
      <c r="AB1606">
        <v>0</v>
      </c>
      <c r="AC1606" s="72" t="s">
        <v>191</v>
      </c>
      <c r="AD1606" s="72" t="s">
        <v>192</v>
      </c>
      <c r="AE1606" s="72" t="s">
        <v>176</v>
      </c>
      <c r="AF1606" s="81" t="str">
        <f t="shared" si="100"/>
        <v>Afridev Handpump</v>
      </c>
      <c r="AG1606" s="72" t="s">
        <v>193</v>
      </c>
      <c r="AH1606" s="72" t="s">
        <v>191</v>
      </c>
      <c r="AI1606" s="72" t="s">
        <v>16432</v>
      </c>
      <c r="AL1606" t="str">
        <f t="shared" si="101"/>
        <v>Protected</v>
      </c>
      <c r="AM1606">
        <v>2004</v>
      </c>
      <c r="AN1606" s="72" t="s">
        <v>191</v>
      </c>
      <c r="AQ1606" t="str">
        <f t="shared" si="102"/>
        <v xml:space="preserve">Normal </v>
      </c>
      <c r="AR1606" s="72" t="s">
        <v>191</v>
      </c>
      <c r="AS1606">
        <v>5</v>
      </c>
      <c r="AT1606">
        <v>7</v>
      </c>
      <c r="AU1606" s="72" t="s">
        <v>195</v>
      </c>
      <c r="AV1606" s="72" t="s">
        <v>194</v>
      </c>
      <c r="AY1606" s="72" t="s">
        <v>191</v>
      </c>
      <c r="AZ1606">
        <v>1798</v>
      </c>
      <c r="BA1606" s="72" t="s">
        <v>93</v>
      </c>
      <c r="BB1606" s="72" t="s">
        <v>194</v>
      </c>
      <c r="BD1606" s="72" t="s">
        <v>191</v>
      </c>
      <c r="BE1606" s="73">
        <v>0.24</v>
      </c>
      <c r="BF1606" s="72" t="s">
        <v>191</v>
      </c>
      <c r="BG1606" s="72" t="s">
        <v>196</v>
      </c>
      <c r="BH1606" s="72" t="s">
        <v>176</v>
      </c>
      <c r="BI1606" s="81" t="str">
        <f t="shared" si="103"/>
        <v xml:space="preserve">Turbidity </v>
      </c>
      <c r="BJ1606" s="72" t="s">
        <v>191</v>
      </c>
      <c r="BN1606">
        <v>75</v>
      </c>
      <c r="BO1606">
        <v>24</v>
      </c>
      <c r="BP1606" s="72" t="s">
        <v>194</v>
      </c>
      <c r="BR1606" s="72" t="s">
        <v>194</v>
      </c>
      <c r="BT1606">
        <v>40</v>
      </c>
      <c r="BU1606">
        <v>6</v>
      </c>
      <c r="BV1606" s="72" t="s">
        <v>191</v>
      </c>
      <c r="BW1606" s="72" t="s">
        <v>197</v>
      </c>
      <c r="BX1606" t="s">
        <v>14493</v>
      </c>
    </row>
    <row r="1607" spans="1:76" x14ac:dyDescent="0.45">
      <c r="A1607" t="s">
        <v>14494</v>
      </c>
      <c r="B1607" t="s">
        <v>176</v>
      </c>
      <c r="C1607" t="s">
        <v>216</v>
      </c>
      <c r="D1607" t="s">
        <v>14495</v>
      </c>
      <c r="E1607" t="s">
        <v>14496</v>
      </c>
      <c r="F1607" t="s">
        <v>7237</v>
      </c>
      <c r="G1607">
        <v>9</v>
      </c>
      <c r="H1607" s="72" t="s">
        <v>14389</v>
      </c>
      <c r="I1607" s="72" t="s">
        <v>182</v>
      </c>
      <c r="J1607" s="72" t="s">
        <v>183</v>
      </c>
      <c r="K1607" s="72" t="s">
        <v>825</v>
      </c>
      <c r="L1607" s="72" t="s">
        <v>14448</v>
      </c>
      <c r="M1607" s="72" t="s">
        <v>14497</v>
      </c>
      <c r="N1607" s="72"/>
      <c r="O1607" s="72"/>
      <c r="P1607" s="72" t="s">
        <v>14498</v>
      </c>
      <c r="Q1607" s="72" t="s">
        <v>14499</v>
      </c>
      <c r="R1607" s="72" t="s">
        <v>13155</v>
      </c>
      <c r="S1607" s="72" t="s">
        <v>14500</v>
      </c>
      <c r="T1607" s="72" t="s">
        <v>14501</v>
      </c>
      <c r="U1607" s="72" t="s">
        <v>251</v>
      </c>
      <c r="V1607" s="72" t="s">
        <v>176</v>
      </c>
      <c r="W1607">
        <v>170</v>
      </c>
      <c r="X1607">
        <v>170</v>
      </c>
      <c r="Y1607">
        <v>0</v>
      </c>
      <c r="Z1607">
        <v>500</v>
      </c>
      <c r="AA1607">
        <v>1000</v>
      </c>
      <c r="AB1607">
        <v>0</v>
      </c>
      <c r="AC1607" s="72" t="s">
        <v>191</v>
      </c>
      <c r="AD1607" s="72" t="s">
        <v>192</v>
      </c>
      <c r="AE1607" s="72" t="s">
        <v>176</v>
      </c>
      <c r="AF1607" s="81" t="str">
        <f t="shared" si="100"/>
        <v>Afridev Handpump</v>
      </c>
      <c r="AG1607" s="72" t="s">
        <v>193</v>
      </c>
      <c r="AH1607" s="72" t="s">
        <v>191</v>
      </c>
      <c r="AI1607" s="72" t="s">
        <v>16432</v>
      </c>
      <c r="AL1607" t="str">
        <f t="shared" si="101"/>
        <v>Protected</v>
      </c>
      <c r="AM1607">
        <v>1982</v>
      </c>
      <c r="AN1607" s="72" t="s">
        <v>191</v>
      </c>
      <c r="AQ1607" t="str">
        <f t="shared" si="102"/>
        <v xml:space="preserve">Normal </v>
      </c>
      <c r="AR1607" s="72" t="s">
        <v>194</v>
      </c>
      <c r="AU1607" s="72" t="s">
        <v>195</v>
      </c>
      <c r="AV1607" s="72" t="s">
        <v>194</v>
      </c>
      <c r="AY1607" s="72" t="s">
        <v>191</v>
      </c>
      <c r="AZ1607">
        <v>2139</v>
      </c>
      <c r="BA1607" s="72" t="s">
        <v>93</v>
      </c>
      <c r="BB1607" s="72" t="s">
        <v>194</v>
      </c>
      <c r="BD1607" s="72" t="s">
        <v>191</v>
      </c>
      <c r="BE1607" s="73">
        <v>0.31</v>
      </c>
      <c r="BF1607" s="72" t="s">
        <v>191</v>
      </c>
      <c r="BG1607" s="72" t="s">
        <v>196</v>
      </c>
      <c r="BH1607" s="72" t="s">
        <v>176</v>
      </c>
      <c r="BI1607" s="81" t="str">
        <f t="shared" si="103"/>
        <v xml:space="preserve">Turbidity </v>
      </c>
      <c r="BJ1607" s="72" t="s">
        <v>191</v>
      </c>
      <c r="BN1607">
        <v>79</v>
      </c>
      <c r="BO1607">
        <v>24</v>
      </c>
      <c r="BP1607" s="72" t="s">
        <v>194</v>
      </c>
      <c r="BR1607" s="72" t="s">
        <v>194</v>
      </c>
      <c r="BT1607">
        <v>20</v>
      </c>
      <c r="BU1607">
        <v>7</v>
      </c>
      <c r="BV1607" s="72" t="s">
        <v>191</v>
      </c>
      <c r="BW1607" s="72" t="s">
        <v>197</v>
      </c>
      <c r="BX1607" t="s">
        <v>14502</v>
      </c>
    </row>
    <row r="1608" spans="1:76" x14ac:dyDescent="0.45">
      <c r="A1608" t="s">
        <v>14503</v>
      </c>
      <c r="B1608" t="s">
        <v>176</v>
      </c>
      <c r="C1608" t="s">
        <v>230</v>
      </c>
      <c r="D1608" t="s">
        <v>14504</v>
      </c>
      <c r="E1608" t="s">
        <v>14505</v>
      </c>
      <c r="F1608" t="s">
        <v>14506</v>
      </c>
      <c r="G1608">
        <v>9</v>
      </c>
      <c r="H1608" s="72" t="s">
        <v>14389</v>
      </c>
      <c r="I1608" s="72" t="s">
        <v>182</v>
      </c>
      <c r="J1608" s="72" t="s">
        <v>183</v>
      </c>
      <c r="K1608" s="72" t="s">
        <v>825</v>
      </c>
      <c r="L1608" s="72" t="s">
        <v>14448</v>
      </c>
      <c r="M1608" s="72" t="s">
        <v>14497</v>
      </c>
      <c r="N1608" s="72"/>
      <c r="O1608" s="72"/>
      <c r="P1608" s="72" t="s">
        <v>14507</v>
      </c>
      <c r="Q1608" s="72" t="s">
        <v>14508</v>
      </c>
      <c r="R1608" s="72" t="s">
        <v>11677</v>
      </c>
      <c r="S1608" s="72" t="s">
        <v>14509</v>
      </c>
      <c r="T1608" s="72"/>
      <c r="U1608" s="72" t="s">
        <v>251</v>
      </c>
      <c r="V1608" s="72" t="s">
        <v>176</v>
      </c>
      <c r="W1608">
        <v>170</v>
      </c>
      <c r="X1608">
        <v>170</v>
      </c>
      <c r="Y1608">
        <v>0</v>
      </c>
      <c r="Z1608">
        <v>0</v>
      </c>
      <c r="AA1608">
        <v>170</v>
      </c>
      <c r="AB1608">
        <v>0</v>
      </c>
      <c r="AC1608" s="72" t="s">
        <v>191</v>
      </c>
      <c r="AD1608" s="72" t="s">
        <v>192</v>
      </c>
      <c r="AE1608" s="72" t="s">
        <v>176</v>
      </c>
      <c r="AF1608" s="81" t="str">
        <f t="shared" si="100"/>
        <v>Afridev Handpump</v>
      </c>
      <c r="AG1608" s="72" t="s">
        <v>193</v>
      </c>
      <c r="AH1608" s="72" t="s">
        <v>191</v>
      </c>
      <c r="AI1608" s="72" t="s">
        <v>16432</v>
      </c>
      <c r="AL1608" t="str">
        <f t="shared" si="101"/>
        <v>Protected</v>
      </c>
      <c r="AM1608">
        <v>2008</v>
      </c>
      <c r="AN1608" s="72" t="s">
        <v>194</v>
      </c>
      <c r="AO1608" s="72" t="s">
        <v>549</v>
      </c>
      <c r="AP1608" s="72" t="s">
        <v>176</v>
      </c>
      <c r="AQ1608" t="str">
        <f t="shared" si="102"/>
        <v>Does not function Non functioning water point</v>
      </c>
      <c r="AR1608" s="72" t="s">
        <v>194</v>
      </c>
      <c r="AU1608" s="72" t="s">
        <v>194</v>
      </c>
      <c r="AV1608" s="72" t="s">
        <v>194</v>
      </c>
      <c r="AY1608" s="72" t="s">
        <v>194</v>
      </c>
      <c r="BB1608" s="72" t="s">
        <v>194</v>
      </c>
      <c r="BD1608" s="72" t="s">
        <v>194</v>
      </c>
      <c r="BE1608"/>
      <c r="BF1608" s="72" t="s">
        <v>194</v>
      </c>
      <c r="BG1608" s="80" t="s">
        <v>196</v>
      </c>
      <c r="BI1608" s="81" t="str">
        <f t="shared" si="103"/>
        <v xml:space="preserve">Turbidity </v>
      </c>
      <c r="BN1608">
        <v>0</v>
      </c>
      <c r="BO1608">
        <v>0</v>
      </c>
      <c r="BP1608" s="72" t="s">
        <v>194</v>
      </c>
      <c r="BR1608" s="72" t="s">
        <v>194</v>
      </c>
      <c r="BT1608">
        <v>0</v>
      </c>
      <c r="BU1608">
        <v>0</v>
      </c>
      <c r="BV1608" s="72" t="s">
        <v>194</v>
      </c>
      <c r="BW1608" s="72" t="s">
        <v>550</v>
      </c>
      <c r="BX1608" t="s">
        <v>14510</v>
      </c>
    </row>
    <row r="1609" spans="1:76" x14ac:dyDescent="0.45">
      <c r="A1609" t="s">
        <v>14511</v>
      </c>
      <c r="B1609" t="s">
        <v>176</v>
      </c>
      <c r="C1609" t="s">
        <v>230</v>
      </c>
      <c r="D1609" t="s">
        <v>14512</v>
      </c>
      <c r="E1609" t="s">
        <v>14513</v>
      </c>
      <c r="F1609" t="s">
        <v>1613</v>
      </c>
      <c r="G1609">
        <v>9</v>
      </c>
      <c r="H1609" s="72" t="s">
        <v>14389</v>
      </c>
      <c r="I1609" s="72" t="s">
        <v>182</v>
      </c>
      <c r="J1609" s="72" t="s">
        <v>183</v>
      </c>
      <c r="K1609" s="72" t="s">
        <v>825</v>
      </c>
      <c r="L1609" s="72" t="s">
        <v>14448</v>
      </c>
      <c r="M1609" s="72" t="s">
        <v>12531</v>
      </c>
      <c r="N1609" s="72"/>
      <c r="O1609" s="72"/>
      <c r="P1609" s="72" t="s">
        <v>14514</v>
      </c>
      <c r="Q1609" s="72" t="s">
        <v>14515</v>
      </c>
      <c r="R1609" s="72" t="s">
        <v>14516</v>
      </c>
      <c r="S1609" s="72" t="s">
        <v>14517</v>
      </c>
      <c r="T1609" s="72" t="s">
        <v>14518</v>
      </c>
      <c r="U1609" s="72" t="s">
        <v>733</v>
      </c>
      <c r="V1609" s="72" t="s">
        <v>176</v>
      </c>
      <c r="W1609">
        <v>220</v>
      </c>
      <c r="X1609">
        <v>220</v>
      </c>
      <c r="Y1609">
        <v>20</v>
      </c>
      <c r="Z1609">
        <v>500</v>
      </c>
      <c r="AA1609">
        <v>1000</v>
      </c>
      <c r="AB1609">
        <v>100</v>
      </c>
      <c r="AC1609" s="72" t="s">
        <v>191</v>
      </c>
      <c r="AD1609" s="72" t="s">
        <v>192</v>
      </c>
      <c r="AE1609" s="72" t="s">
        <v>176</v>
      </c>
      <c r="AF1609" s="81" t="str">
        <f t="shared" si="100"/>
        <v>Afridev Handpump</v>
      </c>
      <c r="AG1609" s="72" t="s">
        <v>193</v>
      </c>
      <c r="AH1609" s="72" t="s">
        <v>191</v>
      </c>
      <c r="AI1609" s="72" t="s">
        <v>16432</v>
      </c>
      <c r="AL1609" t="str">
        <f t="shared" si="101"/>
        <v>Protected</v>
      </c>
      <c r="AM1609">
        <v>2018</v>
      </c>
      <c r="AN1609" s="72" t="s">
        <v>191</v>
      </c>
      <c r="AQ1609" t="str">
        <f t="shared" si="102"/>
        <v xml:space="preserve">Normal </v>
      </c>
      <c r="AR1609" s="72" t="s">
        <v>194</v>
      </c>
      <c r="AU1609" s="72" t="s">
        <v>195</v>
      </c>
      <c r="AV1609" s="72" t="s">
        <v>194</v>
      </c>
      <c r="AY1609" s="72" t="s">
        <v>191</v>
      </c>
      <c r="AZ1609">
        <v>1800</v>
      </c>
      <c r="BA1609" s="72" t="s">
        <v>93</v>
      </c>
      <c r="BB1609" s="72" t="s">
        <v>194</v>
      </c>
      <c r="BD1609" s="72" t="s">
        <v>191</v>
      </c>
      <c r="BE1609" s="73">
        <v>0.02</v>
      </c>
      <c r="BF1609" s="72" t="s">
        <v>191</v>
      </c>
      <c r="BG1609" s="72" t="s">
        <v>196</v>
      </c>
      <c r="BH1609" s="72" t="s">
        <v>176</v>
      </c>
      <c r="BI1609" s="81" t="str">
        <f t="shared" si="103"/>
        <v xml:space="preserve">Turbidity </v>
      </c>
      <c r="BJ1609" s="72" t="s">
        <v>191</v>
      </c>
      <c r="BN1609">
        <v>90</v>
      </c>
      <c r="BO1609">
        <v>24</v>
      </c>
      <c r="BP1609" s="72" t="s">
        <v>194</v>
      </c>
      <c r="BR1609" s="72" t="s">
        <v>194</v>
      </c>
      <c r="BT1609">
        <v>40</v>
      </c>
      <c r="BU1609">
        <v>5</v>
      </c>
      <c r="BV1609" s="72" t="s">
        <v>191</v>
      </c>
      <c r="BW1609" s="72" t="s">
        <v>197</v>
      </c>
      <c r="BX1609" t="s">
        <v>14519</v>
      </c>
    </row>
    <row r="1610" spans="1:76" x14ac:dyDescent="0.45">
      <c r="A1610" t="s">
        <v>14520</v>
      </c>
      <c r="B1610" t="s">
        <v>176</v>
      </c>
      <c r="C1610" t="s">
        <v>177</v>
      </c>
      <c r="D1610" t="s">
        <v>14521</v>
      </c>
      <c r="E1610" t="s">
        <v>14522</v>
      </c>
      <c r="F1610" t="s">
        <v>14523</v>
      </c>
      <c r="G1610">
        <v>9</v>
      </c>
      <c r="H1610" s="72" t="s">
        <v>14389</v>
      </c>
      <c r="I1610" s="72" t="s">
        <v>182</v>
      </c>
      <c r="J1610" s="72" t="s">
        <v>183</v>
      </c>
      <c r="K1610" s="72" t="s">
        <v>10598</v>
      </c>
      <c r="L1610" s="72" t="s">
        <v>12407</v>
      </c>
      <c r="M1610" s="72" t="s">
        <v>14524</v>
      </c>
      <c r="N1610" s="72"/>
      <c r="O1610" s="72"/>
      <c r="P1610" s="72" t="s">
        <v>14525</v>
      </c>
      <c r="Q1610" s="72" t="s">
        <v>14526</v>
      </c>
      <c r="R1610" s="72" t="s">
        <v>14527</v>
      </c>
      <c r="S1610" s="72" t="s">
        <v>14528</v>
      </c>
      <c r="T1610" s="72" t="s">
        <v>14529</v>
      </c>
      <c r="U1610" s="72" t="s">
        <v>190</v>
      </c>
      <c r="V1610" s="72" t="s">
        <v>176</v>
      </c>
      <c r="W1610">
        <v>72</v>
      </c>
      <c r="X1610">
        <v>72</v>
      </c>
      <c r="Y1610">
        <v>0</v>
      </c>
      <c r="Z1610">
        <v>350</v>
      </c>
      <c r="AA1610">
        <v>350</v>
      </c>
      <c r="AB1610">
        <v>0</v>
      </c>
      <c r="AC1610" s="72" t="s">
        <v>191</v>
      </c>
      <c r="AD1610" s="72" t="s">
        <v>192</v>
      </c>
      <c r="AE1610" s="72" t="s">
        <v>176</v>
      </c>
      <c r="AF1610" s="81" t="str">
        <f t="shared" si="100"/>
        <v>Afridev Handpump</v>
      </c>
      <c r="AG1610" s="72" t="s">
        <v>193</v>
      </c>
      <c r="AH1610" s="72" t="s">
        <v>191</v>
      </c>
      <c r="AI1610" s="72" t="s">
        <v>16432</v>
      </c>
      <c r="AL1610" t="str">
        <f t="shared" si="101"/>
        <v>Protected</v>
      </c>
      <c r="AM1610">
        <v>2016</v>
      </c>
      <c r="AN1610" s="72" t="s">
        <v>191</v>
      </c>
      <c r="AQ1610" t="str">
        <f t="shared" si="102"/>
        <v xml:space="preserve">Normal </v>
      </c>
      <c r="AR1610" s="72" t="s">
        <v>194</v>
      </c>
      <c r="AU1610" s="72" t="s">
        <v>195</v>
      </c>
      <c r="AV1610" s="72" t="s">
        <v>194</v>
      </c>
      <c r="AY1610" s="72" t="s">
        <v>191</v>
      </c>
      <c r="AZ1610">
        <v>497</v>
      </c>
      <c r="BA1610" s="72" t="s">
        <v>93</v>
      </c>
      <c r="BB1610" s="72" t="s">
        <v>194</v>
      </c>
      <c r="BD1610" s="72" t="s">
        <v>191</v>
      </c>
      <c r="BE1610" s="73">
        <v>4.13</v>
      </c>
      <c r="BF1610" s="72" t="s">
        <v>191</v>
      </c>
      <c r="BG1610" s="72" t="s">
        <v>196</v>
      </c>
      <c r="BH1610" s="72" t="s">
        <v>176</v>
      </c>
      <c r="BI1610" s="81" t="str">
        <f t="shared" si="103"/>
        <v xml:space="preserve">Turbidity </v>
      </c>
      <c r="BJ1610" s="72" t="s">
        <v>191</v>
      </c>
      <c r="BN1610">
        <v>43</v>
      </c>
      <c r="BO1610">
        <v>24</v>
      </c>
      <c r="BP1610" s="72" t="s">
        <v>194</v>
      </c>
      <c r="BR1610" s="72" t="s">
        <v>194</v>
      </c>
      <c r="BT1610">
        <v>20</v>
      </c>
      <c r="BU1610">
        <v>4</v>
      </c>
      <c r="BV1610" s="72" t="s">
        <v>191</v>
      </c>
      <c r="BW1610" s="72" t="s">
        <v>197</v>
      </c>
      <c r="BX1610" t="s">
        <v>14530</v>
      </c>
    </row>
    <row r="1611" spans="1:76" x14ac:dyDescent="0.45">
      <c r="A1611" t="s">
        <v>14531</v>
      </c>
      <c r="B1611" t="s">
        <v>176</v>
      </c>
      <c r="C1611" t="s">
        <v>177</v>
      </c>
      <c r="D1611" t="s">
        <v>14532</v>
      </c>
      <c r="E1611" t="s">
        <v>14533</v>
      </c>
      <c r="F1611" t="s">
        <v>3628</v>
      </c>
      <c r="G1611">
        <v>9</v>
      </c>
      <c r="H1611" s="72" t="s">
        <v>12136</v>
      </c>
      <c r="I1611" s="72" t="s">
        <v>182</v>
      </c>
      <c r="J1611" s="72" t="s">
        <v>183</v>
      </c>
      <c r="K1611" s="72" t="s">
        <v>10598</v>
      </c>
      <c r="L1611" s="72" t="s">
        <v>12407</v>
      </c>
      <c r="M1611" s="72" t="s">
        <v>13634</v>
      </c>
      <c r="N1611" s="72"/>
      <c r="O1611" s="72"/>
      <c r="P1611" s="72" t="s">
        <v>14534</v>
      </c>
      <c r="Q1611" s="72" t="s">
        <v>14535</v>
      </c>
      <c r="R1611" s="72" t="s">
        <v>5757</v>
      </c>
      <c r="S1611" s="72" t="s">
        <v>14536</v>
      </c>
      <c r="T1611" s="72" t="s">
        <v>14537</v>
      </c>
      <c r="U1611" s="72" t="s">
        <v>251</v>
      </c>
      <c r="V1611" s="72" t="s">
        <v>176</v>
      </c>
      <c r="W1611">
        <v>75</v>
      </c>
      <c r="X1611">
        <v>75</v>
      </c>
      <c r="Y1611">
        <v>0</v>
      </c>
      <c r="Z1611">
        <v>450</v>
      </c>
      <c r="AA1611">
        <v>450</v>
      </c>
      <c r="AB1611">
        <v>0</v>
      </c>
      <c r="AC1611" s="72" t="s">
        <v>191</v>
      </c>
      <c r="AD1611" s="72" t="s">
        <v>192</v>
      </c>
      <c r="AE1611" s="72" t="s">
        <v>176</v>
      </c>
      <c r="AF1611" s="81" t="str">
        <f t="shared" si="100"/>
        <v>Afridev Handpump</v>
      </c>
      <c r="AG1611" s="72" t="s">
        <v>193</v>
      </c>
      <c r="AH1611" s="72" t="s">
        <v>191</v>
      </c>
      <c r="AI1611" s="72" t="s">
        <v>16432</v>
      </c>
      <c r="AL1611" t="str">
        <f t="shared" si="101"/>
        <v>Protected</v>
      </c>
      <c r="AM1611">
        <v>2007</v>
      </c>
      <c r="AN1611" s="72" t="s">
        <v>191</v>
      </c>
      <c r="AQ1611" t="str">
        <f t="shared" si="102"/>
        <v xml:space="preserve">Normal </v>
      </c>
      <c r="AR1611" s="72" t="s">
        <v>194</v>
      </c>
      <c r="AU1611" s="72" t="s">
        <v>195</v>
      </c>
      <c r="AV1611" s="72" t="s">
        <v>194</v>
      </c>
      <c r="AY1611" s="72" t="s">
        <v>191</v>
      </c>
      <c r="AZ1611">
        <v>480</v>
      </c>
      <c r="BA1611" s="72" t="s">
        <v>93</v>
      </c>
      <c r="BB1611" s="72" t="s">
        <v>194</v>
      </c>
      <c r="BD1611" s="72" t="s">
        <v>191</v>
      </c>
      <c r="BE1611" s="73">
        <v>0.28000000000000003</v>
      </c>
      <c r="BF1611" s="72" t="s">
        <v>191</v>
      </c>
      <c r="BG1611" s="72" t="s">
        <v>196</v>
      </c>
      <c r="BH1611" s="72" t="s">
        <v>176</v>
      </c>
      <c r="BI1611" s="81" t="str">
        <f t="shared" si="103"/>
        <v xml:space="preserve">Turbidity </v>
      </c>
      <c r="BJ1611" s="72" t="s">
        <v>191</v>
      </c>
      <c r="BN1611">
        <v>69</v>
      </c>
      <c r="BO1611">
        <v>24</v>
      </c>
      <c r="BP1611" s="72" t="s">
        <v>194</v>
      </c>
      <c r="BR1611" s="72" t="s">
        <v>194</v>
      </c>
      <c r="BT1611">
        <v>20</v>
      </c>
      <c r="BU1611">
        <v>4</v>
      </c>
      <c r="BV1611" s="72" t="s">
        <v>191</v>
      </c>
      <c r="BW1611" s="72" t="s">
        <v>197</v>
      </c>
      <c r="BX1611" t="s">
        <v>14538</v>
      </c>
    </row>
    <row r="1612" spans="1:76" x14ac:dyDescent="0.45">
      <c r="A1612" t="s">
        <v>14539</v>
      </c>
      <c r="B1612" t="s">
        <v>176</v>
      </c>
      <c r="C1612" t="s">
        <v>177</v>
      </c>
      <c r="D1612" t="s">
        <v>14540</v>
      </c>
      <c r="E1612" t="s">
        <v>14541</v>
      </c>
      <c r="F1612" t="s">
        <v>3132</v>
      </c>
      <c r="G1612">
        <v>9</v>
      </c>
      <c r="H1612" s="72" t="s">
        <v>12136</v>
      </c>
      <c r="I1612" s="72" t="s">
        <v>182</v>
      </c>
      <c r="J1612" s="72" t="s">
        <v>183</v>
      </c>
      <c r="K1612" s="72" t="s">
        <v>10598</v>
      </c>
      <c r="L1612" s="72" t="s">
        <v>12407</v>
      </c>
      <c r="M1612" s="72" t="s">
        <v>13650</v>
      </c>
      <c r="N1612" s="72"/>
      <c r="O1612" s="72"/>
      <c r="P1612" s="72" t="s">
        <v>14542</v>
      </c>
      <c r="Q1612" s="72" t="s">
        <v>14543</v>
      </c>
      <c r="R1612" s="72" t="s">
        <v>8183</v>
      </c>
      <c r="S1612" s="72" t="s">
        <v>14544</v>
      </c>
      <c r="T1612" s="72" t="s">
        <v>14545</v>
      </c>
      <c r="U1612" s="72" t="s">
        <v>226</v>
      </c>
      <c r="V1612" s="72" t="s">
        <v>176</v>
      </c>
      <c r="W1612">
        <v>75</v>
      </c>
      <c r="X1612">
        <v>75</v>
      </c>
      <c r="Y1612">
        <v>0</v>
      </c>
      <c r="Z1612">
        <v>450</v>
      </c>
      <c r="AA1612">
        <v>450</v>
      </c>
      <c r="AB1612">
        <v>0</v>
      </c>
      <c r="AC1612" s="72" t="s">
        <v>191</v>
      </c>
      <c r="AD1612" s="72" t="s">
        <v>192</v>
      </c>
      <c r="AE1612" s="72" t="s">
        <v>176</v>
      </c>
      <c r="AF1612" s="81" t="str">
        <f t="shared" si="100"/>
        <v>Afridev Handpump</v>
      </c>
      <c r="AG1612" s="72" t="s">
        <v>193</v>
      </c>
      <c r="AH1612" s="72" t="s">
        <v>191</v>
      </c>
      <c r="AI1612" s="72" t="s">
        <v>16432</v>
      </c>
      <c r="AL1612" t="str">
        <f t="shared" si="101"/>
        <v>Protected</v>
      </c>
      <c r="AM1612">
        <v>2018</v>
      </c>
      <c r="AN1612" s="72" t="s">
        <v>191</v>
      </c>
      <c r="AQ1612" t="str">
        <f t="shared" si="102"/>
        <v xml:space="preserve">Normal </v>
      </c>
      <c r="AR1612" s="72" t="s">
        <v>194</v>
      </c>
      <c r="AU1612" s="72" t="s">
        <v>195</v>
      </c>
      <c r="AV1612" s="72" t="s">
        <v>194</v>
      </c>
      <c r="AY1612" s="72" t="s">
        <v>191</v>
      </c>
      <c r="AZ1612">
        <v>481</v>
      </c>
      <c r="BA1612" s="72" t="s">
        <v>93</v>
      </c>
      <c r="BB1612" s="72" t="s">
        <v>194</v>
      </c>
      <c r="BD1612" s="72" t="s">
        <v>191</v>
      </c>
      <c r="BE1612" s="73">
        <v>0.19</v>
      </c>
      <c r="BF1612" s="72" t="s">
        <v>191</v>
      </c>
      <c r="BG1612" s="72" t="s">
        <v>196</v>
      </c>
      <c r="BH1612" s="72" t="s">
        <v>176</v>
      </c>
      <c r="BI1612" s="81" t="str">
        <f t="shared" si="103"/>
        <v xml:space="preserve">Turbidity </v>
      </c>
      <c r="BJ1612" s="72" t="s">
        <v>191</v>
      </c>
      <c r="BN1612">
        <v>58</v>
      </c>
      <c r="BO1612">
        <v>24</v>
      </c>
      <c r="BP1612" s="72" t="s">
        <v>194</v>
      </c>
      <c r="BR1612" s="72" t="s">
        <v>194</v>
      </c>
      <c r="BT1612">
        <v>20</v>
      </c>
      <c r="BU1612">
        <v>4</v>
      </c>
      <c r="BV1612" s="72" t="s">
        <v>191</v>
      </c>
      <c r="BW1612" s="72" t="s">
        <v>197</v>
      </c>
      <c r="BX1612" t="s">
        <v>14546</v>
      </c>
    </row>
    <row r="1613" spans="1:76" x14ac:dyDescent="0.45">
      <c r="A1613" t="s">
        <v>14547</v>
      </c>
      <c r="B1613" t="s">
        <v>176</v>
      </c>
      <c r="C1613" t="s">
        <v>177</v>
      </c>
      <c r="D1613" t="s">
        <v>14548</v>
      </c>
      <c r="E1613" t="s">
        <v>14549</v>
      </c>
      <c r="F1613" t="s">
        <v>1198</v>
      </c>
      <c r="G1613">
        <v>9</v>
      </c>
      <c r="H1613" s="72" t="s">
        <v>12136</v>
      </c>
      <c r="I1613" s="72" t="s">
        <v>182</v>
      </c>
      <c r="J1613" s="72" t="s">
        <v>183</v>
      </c>
      <c r="K1613" s="72" t="s">
        <v>10598</v>
      </c>
      <c r="L1613" s="72" t="s">
        <v>12407</v>
      </c>
      <c r="M1613" s="72" t="s">
        <v>12407</v>
      </c>
      <c r="N1613" s="72"/>
      <c r="O1613" s="72"/>
      <c r="P1613" s="72" t="s">
        <v>14550</v>
      </c>
      <c r="Q1613" s="72" t="s">
        <v>14551</v>
      </c>
      <c r="R1613" s="72" t="s">
        <v>14552</v>
      </c>
      <c r="S1613" s="72" t="s">
        <v>14553</v>
      </c>
      <c r="T1613" s="72" t="s">
        <v>14554</v>
      </c>
      <c r="U1613" s="72" t="s">
        <v>251</v>
      </c>
      <c r="V1613" s="72" t="s">
        <v>176</v>
      </c>
      <c r="W1613">
        <v>240</v>
      </c>
      <c r="X1613">
        <v>240</v>
      </c>
      <c r="Y1613">
        <v>0</v>
      </c>
      <c r="Z1613">
        <v>300</v>
      </c>
      <c r="AA1613">
        <v>300</v>
      </c>
      <c r="AB1613">
        <v>0</v>
      </c>
      <c r="AC1613" s="72" t="s">
        <v>191</v>
      </c>
      <c r="AD1613" s="72" t="s">
        <v>192</v>
      </c>
      <c r="AE1613" s="72" t="s">
        <v>176</v>
      </c>
      <c r="AF1613" s="81" t="str">
        <f t="shared" si="100"/>
        <v>Afridev Handpump</v>
      </c>
      <c r="AG1613" s="72" t="s">
        <v>193</v>
      </c>
      <c r="AH1613" s="72" t="s">
        <v>191</v>
      </c>
      <c r="AI1613" s="72" t="s">
        <v>16432</v>
      </c>
      <c r="AL1613" t="str">
        <f t="shared" si="101"/>
        <v>Protected</v>
      </c>
      <c r="AM1613">
        <v>2002</v>
      </c>
      <c r="AN1613" s="72" t="s">
        <v>191</v>
      </c>
      <c r="AQ1613" t="str">
        <f t="shared" si="102"/>
        <v xml:space="preserve">Poor </v>
      </c>
      <c r="AR1613" s="72" t="s">
        <v>194</v>
      </c>
      <c r="AU1613" s="72" t="s">
        <v>195</v>
      </c>
      <c r="AV1613" s="72" t="s">
        <v>194</v>
      </c>
      <c r="AY1613" s="72" t="s">
        <v>191</v>
      </c>
      <c r="AZ1613">
        <v>483</v>
      </c>
      <c r="BA1613" s="72" t="s">
        <v>93</v>
      </c>
      <c r="BB1613" s="72" t="s">
        <v>194</v>
      </c>
      <c r="BD1613" s="72" t="s">
        <v>191</v>
      </c>
      <c r="BE1613" s="73">
        <v>0.1</v>
      </c>
      <c r="BF1613" s="72" t="s">
        <v>191</v>
      </c>
      <c r="BG1613" s="72" t="s">
        <v>196</v>
      </c>
      <c r="BH1613" s="72" t="s">
        <v>176</v>
      </c>
      <c r="BI1613" s="81" t="str">
        <f t="shared" si="103"/>
        <v xml:space="preserve">Turbidity </v>
      </c>
      <c r="BJ1613" s="72" t="s">
        <v>191</v>
      </c>
      <c r="BN1613">
        <v>63</v>
      </c>
      <c r="BO1613">
        <v>24</v>
      </c>
      <c r="BP1613" s="72" t="s">
        <v>194</v>
      </c>
      <c r="BR1613" s="72" t="s">
        <v>194</v>
      </c>
      <c r="BT1613">
        <v>20</v>
      </c>
      <c r="BU1613">
        <v>5</v>
      </c>
      <c r="BV1613" s="72" t="s">
        <v>191</v>
      </c>
      <c r="BW1613" s="72" t="s">
        <v>227</v>
      </c>
      <c r="BX1613" t="s">
        <v>14555</v>
      </c>
    </row>
    <row r="1614" spans="1:76" x14ac:dyDescent="0.45">
      <c r="A1614" t="s">
        <v>14556</v>
      </c>
      <c r="B1614" t="s">
        <v>176</v>
      </c>
      <c r="C1614" t="s">
        <v>177</v>
      </c>
      <c r="D1614" t="s">
        <v>14557</v>
      </c>
      <c r="E1614" t="s">
        <v>14558</v>
      </c>
      <c r="F1614" t="s">
        <v>14559</v>
      </c>
      <c r="G1614">
        <v>9</v>
      </c>
      <c r="H1614" s="72" t="s">
        <v>12136</v>
      </c>
      <c r="I1614" s="72" t="s">
        <v>182</v>
      </c>
      <c r="J1614" s="72" t="s">
        <v>183</v>
      </c>
      <c r="K1614" s="72" t="s">
        <v>10598</v>
      </c>
      <c r="L1614" s="72" t="s">
        <v>12407</v>
      </c>
      <c r="M1614" s="72" t="s">
        <v>12407</v>
      </c>
      <c r="N1614" s="72"/>
      <c r="O1614" s="72"/>
      <c r="P1614" s="72" t="s">
        <v>14560</v>
      </c>
      <c r="Q1614" s="72" t="s">
        <v>14561</v>
      </c>
      <c r="R1614" s="72" t="s">
        <v>14562</v>
      </c>
      <c r="S1614" s="72" t="s">
        <v>14563</v>
      </c>
      <c r="T1614" s="72" t="s">
        <v>14564</v>
      </c>
      <c r="U1614" s="72" t="s">
        <v>251</v>
      </c>
      <c r="V1614" s="72" t="s">
        <v>176</v>
      </c>
      <c r="W1614">
        <v>240</v>
      </c>
      <c r="X1614">
        <v>240</v>
      </c>
      <c r="Y1614">
        <v>0</v>
      </c>
      <c r="Z1614">
        <v>70</v>
      </c>
      <c r="AA1614">
        <v>350</v>
      </c>
      <c r="AB1614">
        <v>0</v>
      </c>
      <c r="AC1614" s="72" t="s">
        <v>191</v>
      </c>
      <c r="AD1614" s="72" t="s">
        <v>192</v>
      </c>
      <c r="AE1614" s="72" t="s">
        <v>176</v>
      </c>
      <c r="AF1614" s="81" t="str">
        <f t="shared" si="100"/>
        <v>Afridev Handpump</v>
      </c>
      <c r="AG1614" s="72" t="s">
        <v>193</v>
      </c>
      <c r="AH1614" s="72" t="s">
        <v>191</v>
      </c>
      <c r="AI1614" s="72" t="s">
        <v>16432</v>
      </c>
      <c r="AL1614" t="str">
        <f t="shared" si="101"/>
        <v>Protected</v>
      </c>
      <c r="AM1614">
        <v>2012</v>
      </c>
      <c r="AN1614" s="72" t="s">
        <v>191</v>
      </c>
      <c r="AQ1614" t="str">
        <f t="shared" si="102"/>
        <v xml:space="preserve">Normal </v>
      </c>
      <c r="AR1614" s="72" t="s">
        <v>191</v>
      </c>
      <c r="AS1614">
        <v>2</v>
      </c>
      <c r="AT1614">
        <v>60</v>
      </c>
      <c r="AU1614" s="72" t="s">
        <v>195</v>
      </c>
      <c r="AV1614" s="72" t="s">
        <v>194</v>
      </c>
      <c r="AY1614" s="72" t="s">
        <v>191</v>
      </c>
      <c r="AZ1614">
        <v>485</v>
      </c>
      <c r="BA1614" s="72" t="s">
        <v>93</v>
      </c>
      <c r="BB1614" s="72" t="s">
        <v>194</v>
      </c>
      <c r="BD1614" s="72" t="s">
        <v>191</v>
      </c>
      <c r="BE1614" s="73">
        <v>3.27</v>
      </c>
      <c r="BF1614" s="72" t="s">
        <v>191</v>
      </c>
      <c r="BG1614" s="72" t="s">
        <v>196</v>
      </c>
      <c r="BH1614" s="72" t="s">
        <v>176</v>
      </c>
      <c r="BI1614" s="81" t="str">
        <f t="shared" si="103"/>
        <v xml:space="preserve">Turbidity </v>
      </c>
      <c r="BJ1614" s="72" t="s">
        <v>191</v>
      </c>
      <c r="BN1614">
        <v>59</v>
      </c>
      <c r="BO1614">
        <v>24</v>
      </c>
      <c r="BP1614" s="72" t="s">
        <v>194</v>
      </c>
      <c r="BR1614" s="72" t="s">
        <v>194</v>
      </c>
      <c r="BT1614">
        <v>20</v>
      </c>
      <c r="BU1614">
        <v>4</v>
      </c>
      <c r="BV1614" s="72" t="s">
        <v>191</v>
      </c>
      <c r="BW1614" s="72" t="s">
        <v>197</v>
      </c>
      <c r="BX1614" t="s">
        <v>14565</v>
      </c>
    </row>
    <row r="1615" spans="1:76" x14ac:dyDescent="0.45">
      <c r="A1615" t="s">
        <v>14566</v>
      </c>
      <c r="B1615" t="s">
        <v>176</v>
      </c>
      <c r="C1615" t="s">
        <v>177</v>
      </c>
      <c r="D1615" t="s">
        <v>14567</v>
      </c>
      <c r="E1615" t="s">
        <v>14568</v>
      </c>
      <c r="F1615" t="s">
        <v>14569</v>
      </c>
      <c r="G1615">
        <v>9</v>
      </c>
      <c r="H1615" s="72" t="s">
        <v>12136</v>
      </c>
      <c r="I1615" s="72" t="s">
        <v>182</v>
      </c>
      <c r="J1615" s="72" t="s">
        <v>183</v>
      </c>
      <c r="K1615" s="72" t="s">
        <v>10598</v>
      </c>
      <c r="L1615" s="72" t="s">
        <v>12407</v>
      </c>
      <c r="M1615" s="72" t="s">
        <v>12407</v>
      </c>
      <c r="N1615" s="72"/>
      <c r="O1615" s="72"/>
      <c r="P1615" s="72" t="s">
        <v>14570</v>
      </c>
      <c r="Q1615" s="72" t="s">
        <v>14571</v>
      </c>
      <c r="R1615" s="72" t="s">
        <v>14572</v>
      </c>
      <c r="S1615" s="72" t="s">
        <v>14573</v>
      </c>
      <c r="T1615" s="72" t="s">
        <v>14564</v>
      </c>
      <c r="U1615" s="72" t="s">
        <v>251</v>
      </c>
      <c r="V1615" s="72" t="s">
        <v>176</v>
      </c>
      <c r="W1615">
        <v>240</v>
      </c>
      <c r="X1615">
        <v>240</v>
      </c>
      <c r="Y1615">
        <v>0</v>
      </c>
      <c r="Z1615">
        <v>200</v>
      </c>
      <c r="AA1615">
        <v>200</v>
      </c>
      <c r="AB1615">
        <v>0</v>
      </c>
      <c r="AC1615" s="72" t="s">
        <v>191</v>
      </c>
      <c r="AD1615" s="72" t="s">
        <v>192</v>
      </c>
      <c r="AE1615" s="72" t="s">
        <v>176</v>
      </c>
      <c r="AF1615" s="81" t="str">
        <f t="shared" si="100"/>
        <v>Afridev Handpump</v>
      </c>
      <c r="AG1615" s="72" t="s">
        <v>193</v>
      </c>
      <c r="AH1615" s="72" t="s">
        <v>191</v>
      </c>
      <c r="AI1615" s="72" t="s">
        <v>16432</v>
      </c>
      <c r="AL1615" t="str">
        <f t="shared" si="101"/>
        <v>Protected</v>
      </c>
      <c r="AM1615">
        <v>2017</v>
      </c>
      <c r="AN1615" s="72" t="s">
        <v>191</v>
      </c>
      <c r="AQ1615" t="str">
        <f t="shared" si="102"/>
        <v xml:space="preserve">Normal </v>
      </c>
      <c r="AR1615" s="72" t="s">
        <v>194</v>
      </c>
      <c r="AU1615" s="72" t="s">
        <v>195</v>
      </c>
      <c r="AV1615" s="72" t="s">
        <v>194</v>
      </c>
      <c r="AY1615" s="72" t="s">
        <v>191</v>
      </c>
      <c r="AZ1615">
        <v>486</v>
      </c>
      <c r="BA1615" s="72" t="s">
        <v>93</v>
      </c>
      <c r="BB1615" s="72" t="s">
        <v>194</v>
      </c>
      <c r="BD1615" s="72" t="s">
        <v>191</v>
      </c>
      <c r="BE1615" s="73">
        <v>0.35</v>
      </c>
      <c r="BF1615" s="72" t="s">
        <v>191</v>
      </c>
      <c r="BG1615" s="72" t="s">
        <v>196</v>
      </c>
      <c r="BH1615" s="72" t="s">
        <v>176</v>
      </c>
      <c r="BI1615" s="81" t="str">
        <f t="shared" si="103"/>
        <v xml:space="preserve">Turbidity </v>
      </c>
      <c r="BJ1615" s="72" t="s">
        <v>191</v>
      </c>
      <c r="BN1615">
        <v>79</v>
      </c>
      <c r="BO1615">
        <v>24</v>
      </c>
      <c r="BP1615" s="72" t="s">
        <v>194</v>
      </c>
      <c r="BR1615" s="72" t="s">
        <v>194</v>
      </c>
      <c r="BT1615">
        <v>20</v>
      </c>
      <c r="BU1615">
        <v>5</v>
      </c>
      <c r="BV1615" s="72" t="s">
        <v>191</v>
      </c>
      <c r="BW1615" s="72" t="s">
        <v>197</v>
      </c>
      <c r="BX1615" t="s">
        <v>14574</v>
      </c>
    </row>
    <row r="1616" spans="1:76" x14ac:dyDescent="0.45">
      <c r="A1616" t="s">
        <v>14575</v>
      </c>
      <c r="B1616" t="s">
        <v>176</v>
      </c>
      <c r="C1616" t="s">
        <v>177</v>
      </c>
      <c r="D1616" t="s">
        <v>14576</v>
      </c>
      <c r="E1616" t="s">
        <v>14577</v>
      </c>
      <c r="F1616" t="s">
        <v>2778</v>
      </c>
      <c r="G1616">
        <v>9</v>
      </c>
      <c r="H1616" s="72" t="s">
        <v>12310</v>
      </c>
      <c r="I1616" s="72" t="s">
        <v>182</v>
      </c>
      <c r="J1616" s="72" t="s">
        <v>183</v>
      </c>
      <c r="K1616" s="72" t="s">
        <v>10598</v>
      </c>
      <c r="L1616" s="72" t="s">
        <v>12407</v>
      </c>
      <c r="M1616" s="72" t="s">
        <v>14578</v>
      </c>
      <c r="N1616" s="72"/>
      <c r="O1616" s="72"/>
      <c r="P1616" s="72" t="s">
        <v>14579</v>
      </c>
      <c r="Q1616" s="72" t="s">
        <v>14580</v>
      </c>
      <c r="R1616" s="72" t="s">
        <v>14468</v>
      </c>
      <c r="S1616" s="72" t="s">
        <v>14581</v>
      </c>
      <c r="T1616" s="72" t="s">
        <v>14582</v>
      </c>
      <c r="U1616" s="72" t="s">
        <v>251</v>
      </c>
      <c r="V1616" s="72" t="s">
        <v>176</v>
      </c>
      <c r="W1616">
        <v>110</v>
      </c>
      <c r="X1616">
        <v>110</v>
      </c>
      <c r="Y1616">
        <v>0</v>
      </c>
      <c r="Z1616">
        <v>550</v>
      </c>
      <c r="AA1616">
        <v>550</v>
      </c>
      <c r="AB1616">
        <v>0</v>
      </c>
      <c r="AC1616" s="72" t="s">
        <v>191</v>
      </c>
      <c r="AD1616" s="72" t="s">
        <v>192</v>
      </c>
      <c r="AE1616" s="72" t="s">
        <v>176</v>
      </c>
      <c r="AF1616" s="81" t="str">
        <f t="shared" si="100"/>
        <v>Afridev Handpump</v>
      </c>
      <c r="AG1616" s="72" t="s">
        <v>193</v>
      </c>
      <c r="AH1616" s="72" t="s">
        <v>191</v>
      </c>
      <c r="AI1616" s="72" t="s">
        <v>16432</v>
      </c>
      <c r="AL1616" t="str">
        <f t="shared" si="101"/>
        <v>Protected</v>
      </c>
      <c r="AM1616">
        <v>1993</v>
      </c>
      <c r="AN1616" s="72" t="s">
        <v>191</v>
      </c>
      <c r="AQ1616" t="str">
        <f t="shared" si="102"/>
        <v xml:space="preserve">Normal </v>
      </c>
      <c r="AR1616" s="72" t="s">
        <v>194</v>
      </c>
      <c r="AU1616" s="72" t="s">
        <v>195</v>
      </c>
      <c r="AV1616" s="72" t="s">
        <v>194</v>
      </c>
      <c r="AY1616" s="72" t="s">
        <v>191</v>
      </c>
      <c r="AZ1616">
        <v>487</v>
      </c>
      <c r="BA1616" s="72" t="s">
        <v>93</v>
      </c>
      <c r="BB1616" s="72" t="s">
        <v>194</v>
      </c>
      <c r="BD1616" s="72" t="s">
        <v>191</v>
      </c>
      <c r="BE1616" s="73">
        <v>1.95</v>
      </c>
      <c r="BF1616" s="72" t="s">
        <v>191</v>
      </c>
      <c r="BG1616" s="72" t="s">
        <v>196</v>
      </c>
      <c r="BH1616" s="72" t="s">
        <v>176</v>
      </c>
      <c r="BI1616" s="81" t="str">
        <f t="shared" si="103"/>
        <v xml:space="preserve">Turbidity </v>
      </c>
      <c r="BJ1616" s="72" t="s">
        <v>191</v>
      </c>
      <c r="BN1616">
        <v>63</v>
      </c>
      <c r="BO1616">
        <v>24</v>
      </c>
      <c r="BP1616" s="72" t="s">
        <v>194</v>
      </c>
      <c r="BR1616" s="72" t="s">
        <v>194</v>
      </c>
      <c r="BT1616">
        <v>20</v>
      </c>
      <c r="BU1616">
        <v>5</v>
      </c>
      <c r="BV1616" s="72" t="s">
        <v>191</v>
      </c>
      <c r="BW1616" s="72" t="s">
        <v>197</v>
      </c>
      <c r="BX1616" t="s">
        <v>14583</v>
      </c>
    </row>
    <row r="1617" spans="1:76" x14ac:dyDescent="0.45">
      <c r="A1617" t="s">
        <v>14584</v>
      </c>
      <c r="B1617" t="s">
        <v>176</v>
      </c>
      <c r="C1617" t="s">
        <v>177</v>
      </c>
      <c r="D1617" t="s">
        <v>14585</v>
      </c>
      <c r="E1617" t="s">
        <v>14586</v>
      </c>
      <c r="F1617" t="s">
        <v>3933</v>
      </c>
      <c r="G1617">
        <v>9</v>
      </c>
      <c r="H1617" s="72" t="s">
        <v>12136</v>
      </c>
      <c r="I1617" s="72" t="s">
        <v>182</v>
      </c>
      <c r="J1617" s="72" t="s">
        <v>183</v>
      </c>
      <c r="K1617" s="72" t="s">
        <v>10598</v>
      </c>
      <c r="L1617" s="72" t="s">
        <v>12407</v>
      </c>
      <c r="M1617" s="72" t="s">
        <v>12407</v>
      </c>
      <c r="N1617" s="72"/>
      <c r="O1617" s="72"/>
      <c r="P1617" s="72" t="s">
        <v>14587</v>
      </c>
      <c r="Q1617" s="72" t="s">
        <v>14588</v>
      </c>
      <c r="R1617" s="72" t="s">
        <v>13298</v>
      </c>
      <c r="S1617" s="72" t="s">
        <v>14589</v>
      </c>
      <c r="T1617" s="72" t="s">
        <v>14564</v>
      </c>
      <c r="U1617" s="72" t="s">
        <v>251</v>
      </c>
      <c r="V1617" s="72" t="s">
        <v>176</v>
      </c>
      <c r="W1617">
        <v>240</v>
      </c>
      <c r="X1617">
        <v>240</v>
      </c>
      <c r="Y1617">
        <v>0</v>
      </c>
      <c r="Z1617">
        <v>300</v>
      </c>
      <c r="AA1617">
        <v>300</v>
      </c>
      <c r="AB1617">
        <v>0</v>
      </c>
      <c r="AC1617" s="72" t="s">
        <v>191</v>
      </c>
      <c r="AD1617" s="72" t="s">
        <v>192</v>
      </c>
      <c r="AE1617" s="72" t="s">
        <v>176</v>
      </c>
      <c r="AF1617" s="81" t="str">
        <f t="shared" si="100"/>
        <v>Afridev Handpump</v>
      </c>
      <c r="AG1617" s="72" t="s">
        <v>193</v>
      </c>
      <c r="AH1617" s="72" t="s">
        <v>191</v>
      </c>
      <c r="AI1617" s="72" t="s">
        <v>16432</v>
      </c>
      <c r="AL1617" t="str">
        <f t="shared" si="101"/>
        <v>Protected</v>
      </c>
      <c r="AM1617">
        <v>2019</v>
      </c>
      <c r="AN1617" s="72" t="s">
        <v>191</v>
      </c>
      <c r="AQ1617" t="str">
        <f t="shared" si="102"/>
        <v xml:space="preserve">Normal </v>
      </c>
      <c r="AR1617" s="72" t="s">
        <v>194</v>
      </c>
      <c r="AU1617" s="72" t="s">
        <v>195</v>
      </c>
      <c r="AV1617" s="72" t="s">
        <v>194</v>
      </c>
      <c r="AY1617" s="72" t="s">
        <v>191</v>
      </c>
      <c r="AZ1617">
        <v>484</v>
      </c>
      <c r="BA1617" s="72" t="s">
        <v>93</v>
      </c>
      <c r="BB1617" s="72" t="s">
        <v>194</v>
      </c>
      <c r="BD1617" s="72" t="s">
        <v>191</v>
      </c>
      <c r="BE1617" s="73">
        <v>0.62</v>
      </c>
      <c r="BF1617" s="72" t="s">
        <v>191</v>
      </c>
      <c r="BG1617" s="72" t="s">
        <v>196</v>
      </c>
      <c r="BH1617" s="72" t="s">
        <v>176</v>
      </c>
      <c r="BI1617" s="81" t="str">
        <f t="shared" si="103"/>
        <v xml:space="preserve">Turbidity </v>
      </c>
      <c r="BJ1617" s="72" t="s">
        <v>191</v>
      </c>
      <c r="BN1617">
        <v>53</v>
      </c>
      <c r="BO1617">
        <v>24</v>
      </c>
      <c r="BP1617" s="72" t="s">
        <v>194</v>
      </c>
      <c r="BR1617" s="72" t="s">
        <v>194</v>
      </c>
      <c r="BT1617">
        <v>40</v>
      </c>
      <c r="BU1617">
        <v>3</v>
      </c>
      <c r="BV1617" s="72" t="s">
        <v>191</v>
      </c>
      <c r="BW1617" s="72" t="s">
        <v>197</v>
      </c>
      <c r="BX1617" t="s">
        <v>14590</v>
      </c>
    </row>
    <row r="1618" spans="1:76" x14ac:dyDescent="0.45">
      <c r="A1618" t="s">
        <v>14591</v>
      </c>
      <c r="B1618" t="s">
        <v>176</v>
      </c>
      <c r="C1618" t="s">
        <v>177</v>
      </c>
      <c r="D1618" t="s">
        <v>14592</v>
      </c>
      <c r="E1618" t="s">
        <v>14593</v>
      </c>
      <c r="F1618" t="s">
        <v>3394</v>
      </c>
      <c r="G1618">
        <v>9</v>
      </c>
      <c r="H1618" s="72" t="s">
        <v>13844</v>
      </c>
      <c r="I1618" s="72" t="s">
        <v>182</v>
      </c>
      <c r="J1618" s="72" t="s">
        <v>183</v>
      </c>
      <c r="K1618" s="72" t="s">
        <v>10598</v>
      </c>
      <c r="L1618" s="72" t="s">
        <v>12407</v>
      </c>
      <c r="M1618" s="72" t="s">
        <v>14594</v>
      </c>
      <c r="N1618" s="72"/>
      <c r="O1618" s="72"/>
      <c r="P1618" s="72" t="s">
        <v>14595</v>
      </c>
      <c r="Q1618" s="72" t="s">
        <v>14596</v>
      </c>
      <c r="R1618" s="72" t="s">
        <v>14597</v>
      </c>
      <c r="S1618" s="72" t="s">
        <v>14598</v>
      </c>
      <c r="T1618" s="72" t="s">
        <v>14599</v>
      </c>
      <c r="U1618" s="72" t="s">
        <v>733</v>
      </c>
      <c r="V1618" s="72" t="s">
        <v>176</v>
      </c>
      <c r="W1618">
        <v>280</v>
      </c>
      <c r="X1618">
        <v>280</v>
      </c>
      <c r="Y1618">
        <v>0</v>
      </c>
      <c r="Z1618">
        <v>80</v>
      </c>
      <c r="AA1618">
        <v>80</v>
      </c>
      <c r="AB1618">
        <v>0</v>
      </c>
      <c r="AC1618" s="72" t="s">
        <v>191</v>
      </c>
      <c r="AD1618" s="72" t="s">
        <v>192</v>
      </c>
      <c r="AE1618" s="72" t="s">
        <v>176</v>
      </c>
      <c r="AF1618" s="81" t="str">
        <f t="shared" si="100"/>
        <v>Afridev Handpump</v>
      </c>
      <c r="AG1618" s="72" t="s">
        <v>193</v>
      </c>
      <c r="AH1618" s="72" t="s">
        <v>191</v>
      </c>
      <c r="AI1618" s="72" t="s">
        <v>16432</v>
      </c>
      <c r="AL1618" t="str">
        <f t="shared" si="101"/>
        <v>Protected</v>
      </c>
      <c r="AM1618">
        <v>2009</v>
      </c>
      <c r="AN1618" s="72" t="s">
        <v>191</v>
      </c>
      <c r="AQ1618" t="str">
        <f t="shared" si="102"/>
        <v xml:space="preserve">Poor </v>
      </c>
      <c r="AR1618" s="72" t="s">
        <v>191</v>
      </c>
      <c r="AS1618">
        <v>2</v>
      </c>
      <c r="AT1618">
        <v>60</v>
      </c>
      <c r="AU1618" s="72" t="s">
        <v>195</v>
      </c>
      <c r="AV1618" s="72" t="s">
        <v>194</v>
      </c>
      <c r="AY1618" s="72" t="s">
        <v>191</v>
      </c>
      <c r="AZ1618">
        <v>489</v>
      </c>
      <c r="BA1618" s="72" t="s">
        <v>93</v>
      </c>
      <c r="BB1618" s="72" t="s">
        <v>194</v>
      </c>
      <c r="BD1618" s="72" t="s">
        <v>191</v>
      </c>
      <c r="BE1618" s="73">
        <v>3.33</v>
      </c>
      <c r="BF1618" s="72" t="s">
        <v>191</v>
      </c>
      <c r="BG1618" s="72" t="s">
        <v>196</v>
      </c>
      <c r="BH1618" s="72" t="s">
        <v>176</v>
      </c>
      <c r="BI1618" s="81" t="str">
        <f t="shared" si="103"/>
        <v xml:space="preserve">Turbidity </v>
      </c>
      <c r="BJ1618" s="72" t="s">
        <v>191</v>
      </c>
      <c r="BN1618">
        <v>240</v>
      </c>
      <c r="BO1618">
        <v>24</v>
      </c>
      <c r="BP1618" s="72" t="s">
        <v>194</v>
      </c>
      <c r="BR1618" s="72" t="s">
        <v>194</v>
      </c>
      <c r="BT1618">
        <v>20</v>
      </c>
      <c r="BU1618">
        <v>4</v>
      </c>
      <c r="BV1618" s="72" t="s">
        <v>191</v>
      </c>
      <c r="BW1618" s="72" t="s">
        <v>227</v>
      </c>
      <c r="BX1618" t="s">
        <v>14600</v>
      </c>
    </row>
    <row r="1619" spans="1:76" x14ac:dyDescent="0.45">
      <c r="A1619" t="s">
        <v>14601</v>
      </c>
      <c r="B1619" t="s">
        <v>176</v>
      </c>
      <c r="C1619" t="s">
        <v>177</v>
      </c>
      <c r="D1619" t="s">
        <v>14602</v>
      </c>
      <c r="E1619" t="s">
        <v>14603</v>
      </c>
      <c r="F1619" t="s">
        <v>3047</v>
      </c>
      <c r="G1619">
        <v>9</v>
      </c>
      <c r="H1619" s="72" t="s">
        <v>13844</v>
      </c>
      <c r="I1619" s="72" t="s">
        <v>182</v>
      </c>
      <c r="J1619" s="72" t="s">
        <v>183</v>
      </c>
      <c r="K1619" s="72" t="s">
        <v>10598</v>
      </c>
      <c r="L1619" s="72" t="s">
        <v>12407</v>
      </c>
      <c r="M1619" s="72" t="s">
        <v>14594</v>
      </c>
      <c r="N1619" s="72"/>
      <c r="O1619" s="72"/>
      <c r="P1619" s="72" t="s">
        <v>14604</v>
      </c>
      <c r="Q1619" s="72" t="s">
        <v>14605</v>
      </c>
      <c r="R1619" s="72" t="s">
        <v>14606</v>
      </c>
      <c r="S1619" s="72" t="s">
        <v>14607</v>
      </c>
      <c r="T1619" s="72" t="s">
        <v>14608</v>
      </c>
      <c r="U1619" s="72" t="s">
        <v>190</v>
      </c>
      <c r="V1619" s="72" t="s">
        <v>176</v>
      </c>
      <c r="W1619">
        <v>280</v>
      </c>
      <c r="X1619">
        <v>280</v>
      </c>
      <c r="Y1619">
        <v>0</v>
      </c>
      <c r="Z1619">
        <v>300</v>
      </c>
      <c r="AA1619">
        <v>300</v>
      </c>
      <c r="AB1619">
        <v>0</v>
      </c>
      <c r="AC1619" s="72" t="s">
        <v>191</v>
      </c>
      <c r="AD1619" s="72" t="s">
        <v>192</v>
      </c>
      <c r="AE1619" s="72" t="s">
        <v>176</v>
      </c>
      <c r="AF1619" s="81" t="str">
        <f t="shared" si="100"/>
        <v>Afridev Handpump</v>
      </c>
      <c r="AG1619" s="72" t="s">
        <v>193</v>
      </c>
      <c r="AH1619" s="72" t="s">
        <v>191</v>
      </c>
      <c r="AI1619" s="72" t="s">
        <v>16432</v>
      </c>
      <c r="AL1619" t="str">
        <f t="shared" si="101"/>
        <v>Protected</v>
      </c>
      <c r="AM1619">
        <v>2017</v>
      </c>
      <c r="AN1619" s="72" t="s">
        <v>191</v>
      </c>
      <c r="AQ1619" t="str">
        <f t="shared" si="102"/>
        <v xml:space="preserve">Normal </v>
      </c>
      <c r="AR1619" s="72" t="s">
        <v>191</v>
      </c>
      <c r="AS1619">
        <v>3</v>
      </c>
      <c r="AT1619">
        <v>15</v>
      </c>
      <c r="AU1619" s="72" t="s">
        <v>195</v>
      </c>
      <c r="AV1619" s="72" t="s">
        <v>194</v>
      </c>
      <c r="AY1619" s="72" t="s">
        <v>191</v>
      </c>
      <c r="AZ1619">
        <v>488</v>
      </c>
      <c r="BA1619" s="72" t="s">
        <v>93</v>
      </c>
      <c r="BB1619" s="72" t="s">
        <v>194</v>
      </c>
      <c r="BD1619" s="72" t="s">
        <v>191</v>
      </c>
      <c r="BE1619" s="73">
        <v>5.33</v>
      </c>
      <c r="BF1619" s="72" t="s">
        <v>191</v>
      </c>
      <c r="BG1619" s="72" t="s">
        <v>196</v>
      </c>
      <c r="BH1619" s="72" t="s">
        <v>176</v>
      </c>
      <c r="BI1619" s="81" t="str">
        <f t="shared" si="103"/>
        <v xml:space="preserve">Turbidity </v>
      </c>
      <c r="BJ1619" s="72" t="s">
        <v>191</v>
      </c>
      <c r="BN1619">
        <v>65</v>
      </c>
      <c r="BO1619">
        <v>24</v>
      </c>
      <c r="BP1619" s="72" t="s">
        <v>194</v>
      </c>
      <c r="BR1619" s="72" t="s">
        <v>194</v>
      </c>
      <c r="BT1619">
        <v>20</v>
      </c>
      <c r="BU1619">
        <v>5</v>
      </c>
      <c r="BV1619" s="72" t="s">
        <v>191</v>
      </c>
      <c r="BW1619" s="72" t="s">
        <v>197</v>
      </c>
      <c r="BX1619" t="s">
        <v>14609</v>
      </c>
    </row>
    <row r="1620" spans="1:76" x14ac:dyDescent="0.45">
      <c r="A1620" t="s">
        <v>14610</v>
      </c>
      <c r="B1620" t="s">
        <v>176</v>
      </c>
      <c r="C1620" t="s">
        <v>177</v>
      </c>
      <c r="D1620" t="s">
        <v>14611</v>
      </c>
      <c r="E1620" t="s">
        <v>14612</v>
      </c>
      <c r="F1620" t="s">
        <v>5359</v>
      </c>
      <c r="G1620">
        <v>9</v>
      </c>
      <c r="H1620" s="72" t="s">
        <v>13844</v>
      </c>
      <c r="I1620" s="72" t="s">
        <v>182</v>
      </c>
      <c r="J1620" s="72" t="s">
        <v>183</v>
      </c>
      <c r="K1620" s="72" t="s">
        <v>10598</v>
      </c>
      <c r="L1620" s="72" t="s">
        <v>12407</v>
      </c>
      <c r="M1620" s="72" t="s">
        <v>14594</v>
      </c>
      <c r="N1620" s="72"/>
      <c r="O1620" s="72"/>
      <c r="P1620" s="72" t="s">
        <v>14613</v>
      </c>
      <c r="Q1620" s="72" t="s">
        <v>14614</v>
      </c>
      <c r="R1620" s="72" t="s">
        <v>12895</v>
      </c>
      <c r="S1620" s="72" t="s">
        <v>14615</v>
      </c>
      <c r="T1620" s="72" t="s">
        <v>14616</v>
      </c>
      <c r="U1620" s="72" t="s">
        <v>226</v>
      </c>
      <c r="V1620" s="72" t="s">
        <v>176</v>
      </c>
      <c r="W1620">
        <v>280</v>
      </c>
      <c r="X1620">
        <v>280</v>
      </c>
      <c r="Y1620">
        <v>0</v>
      </c>
      <c r="Z1620">
        <v>450</v>
      </c>
      <c r="AA1620">
        <v>450</v>
      </c>
      <c r="AB1620">
        <v>0</v>
      </c>
      <c r="AC1620" s="72" t="s">
        <v>191</v>
      </c>
      <c r="AD1620" s="72" t="s">
        <v>4311</v>
      </c>
      <c r="AE1620" s="72" t="s">
        <v>176</v>
      </c>
      <c r="AF1620" s="81" t="str">
        <f t="shared" si="100"/>
        <v>Mark II Handpump</v>
      </c>
      <c r="AG1620" s="72" t="s">
        <v>193</v>
      </c>
      <c r="AH1620" s="72" t="s">
        <v>191</v>
      </c>
      <c r="AI1620" s="72" t="s">
        <v>16432</v>
      </c>
      <c r="AL1620" t="str">
        <f t="shared" si="101"/>
        <v>Protected</v>
      </c>
      <c r="AM1620">
        <v>2017</v>
      </c>
      <c r="AN1620" s="72" t="s">
        <v>191</v>
      </c>
      <c r="AQ1620" t="str">
        <f t="shared" si="102"/>
        <v xml:space="preserve">Normal </v>
      </c>
      <c r="AR1620" s="72" t="s">
        <v>194</v>
      </c>
      <c r="AU1620" s="72" t="s">
        <v>195</v>
      </c>
      <c r="AV1620" s="72" t="s">
        <v>194</v>
      </c>
      <c r="AY1620" s="72" t="s">
        <v>191</v>
      </c>
      <c r="AZ1620">
        <v>490</v>
      </c>
      <c r="BA1620" s="72" t="s">
        <v>93</v>
      </c>
      <c r="BB1620" s="72" t="s">
        <v>194</v>
      </c>
      <c r="BD1620" s="72" t="s">
        <v>191</v>
      </c>
      <c r="BE1620" s="73">
        <v>1.1100000000000001</v>
      </c>
      <c r="BF1620" s="72" t="s">
        <v>191</v>
      </c>
      <c r="BG1620" s="72" t="s">
        <v>196</v>
      </c>
      <c r="BH1620" s="72" t="s">
        <v>176</v>
      </c>
      <c r="BI1620" s="81" t="str">
        <f t="shared" si="103"/>
        <v xml:space="preserve">Turbidity </v>
      </c>
      <c r="BJ1620" s="72" t="s">
        <v>191</v>
      </c>
      <c r="BN1620">
        <v>62</v>
      </c>
      <c r="BO1620">
        <v>24</v>
      </c>
      <c r="BP1620" s="72" t="s">
        <v>194</v>
      </c>
      <c r="BR1620" s="72" t="s">
        <v>194</v>
      </c>
      <c r="BT1620">
        <v>20</v>
      </c>
      <c r="BU1620">
        <v>5</v>
      </c>
      <c r="BV1620" s="72" t="s">
        <v>191</v>
      </c>
      <c r="BW1620" s="72" t="s">
        <v>197</v>
      </c>
      <c r="BX1620" t="s">
        <v>14617</v>
      </c>
    </row>
    <row r="1621" spans="1:76" x14ac:dyDescent="0.45">
      <c r="A1621" t="s">
        <v>14618</v>
      </c>
      <c r="B1621" t="s">
        <v>176</v>
      </c>
      <c r="C1621" t="s">
        <v>177</v>
      </c>
      <c r="D1621" t="s">
        <v>14619</v>
      </c>
      <c r="E1621" t="s">
        <v>14620</v>
      </c>
      <c r="F1621" t="s">
        <v>11203</v>
      </c>
      <c r="G1621">
        <v>9</v>
      </c>
      <c r="H1621" s="72" t="s">
        <v>13844</v>
      </c>
      <c r="I1621" s="72" t="s">
        <v>182</v>
      </c>
      <c r="J1621" s="72" t="s">
        <v>183</v>
      </c>
      <c r="K1621" s="72" t="s">
        <v>10598</v>
      </c>
      <c r="L1621" s="72" t="s">
        <v>12407</v>
      </c>
      <c r="M1621" s="72" t="s">
        <v>14594</v>
      </c>
      <c r="N1621" s="72"/>
      <c r="O1621" s="72"/>
      <c r="P1621" s="72" t="s">
        <v>14621</v>
      </c>
      <c r="Q1621" s="72" t="s">
        <v>14622</v>
      </c>
      <c r="R1621" s="72" t="s">
        <v>10871</v>
      </c>
      <c r="S1621" s="72" t="s">
        <v>14623</v>
      </c>
      <c r="T1621" s="72" t="s">
        <v>14624</v>
      </c>
      <c r="U1621" s="72" t="s">
        <v>176</v>
      </c>
      <c r="V1621" s="72" t="s">
        <v>211</v>
      </c>
      <c r="W1621">
        <v>280</v>
      </c>
      <c r="X1621">
        <v>280</v>
      </c>
      <c r="Y1621">
        <v>0</v>
      </c>
      <c r="Z1621">
        <v>20</v>
      </c>
      <c r="AA1621">
        <v>20</v>
      </c>
      <c r="AB1621">
        <v>0</v>
      </c>
      <c r="AC1621" s="72" t="s">
        <v>191</v>
      </c>
      <c r="AD1621" s="72" t="s">
        <v>192</v>
      </c>
      <c r="AE1621" s="72" t="s">
        <v>176</v>
      </c>
      <c r="AF1621" s="81" t="str">
        <f t="shared" si="100"/>
        <v>Afridev Handpump</v>
      </c>
      <c r="AG1621" s="72" t="s">
        <v>193</v>
      </c>
      <c r="AH1621" s="72" t="s">
        <v>191</v>
      </c>
      <c r="AI1621" s="72" t="s">
        <v>16432</v>
      </c>
      <c r="AL1621" t="str">
        <f t="shared" si="101"/>
        <v>Protected</v>
      </c>
      <c r="AM1621">
        <v>2015</v>
      </c>
      <c r="AN1621" s="72" t="s">
        <v>191</v>
      </c>
      <c r="AQ1621" t="str">
        <f t="shared" si="102"/>
        <v xml:space="preserve">Normal </v>
      </c>
      <c r="AR1621" s="72" t="s">
        <v>194</v>
      </c>
      <c r="AU1621" s="72" t="s">
        <v>195</v>
      </c>
      <c r="AV1621" s="72" t="s">
        <v>194</v>
      </c>
      <c r="AY1621" s="72" t="s">
        <v>191</v>
      </c>
      <c r="AZ1621">
        <v>491</v>
      </c>
      <c r="BA1621" s="72" t="s">
        <v>93</v>
      </c>
      <c r="BB1621" s="72" t="s">
        <v>194</v>
      </c>
      <c r="BD1621" s="72" t="s">
        <v>191</v>
      </c>
      <c r="BE1621" s="73">
        <v>2.34</v>
      </c>
      <c r="BF1621" s="72" t="s">
        <v>191</v>
      </c>
      <c r="BG1621" s="72" t="s">
        <v>196</v>
      </c>
      <c r="BH1621" s="72" t="s">
        <v>176</v>
      </c>
      <c r="BI1621" s="81" t="str">
        <f t="shared" si="103"/>
        <v xml:space="preserve">Turbidity </v>
      </c>
      <c r="BJ1621" s="72" t="s">
        <v>191</v>
      </c>
      <c r="BN1621">
        <v>55</v>
      </c>
      <c r="BO1621">
        <v>24</v>
      </c>
      <c r="BP1621" s="72" t="s">
        <v>194</v>
      </c>
      <c r="BR1621" s="72" t="s">
        <v>194</v>
      </c>
      <c r="BT1621">
        <v>20</v>
      </c>
      <c r="BU1621">
        <v>3</v>
      </c>
      <c r="BV1621" s="72" t="s">
        <v>191</v>
      </c>
      <c r="BW1621" s="72" t="s">
        <v>197</v>
      </c>
      <c r="BX1621" t="s">
        <v>14625</v>
      </c>
    </row>
    <row r="1622" spans="1:76" x14ac:dyDescent="0.45">
      <c r="A1622" t="s">
        <v>14626</v>
      </c>
      <c r="B1622" t="s">
        <v>176</v>
      </c>
      <c r="C1622" t="s">
        <v>177</v>
      </c>
      <c r="D1622" t="s">
        <v>14627</v>
      </c>
      <c r="E1622" t="s">
        <v>14628</v>
      </c>
      <c r="F1622" t="s">
        <v>4685</v>
      </c>
      <c r="G1622">
        <v>9</v>
      </c>
      <c r="H1622" s="72" t="s">
        <v>13844</v>
      </c>
      <c r="I1622" s="72" t="s">
        <v>182</v>
      </c>
      <c r="J1622" s="72" t="s">
        <v>183</v>
      </c>
      <c r="K1622" s="72" t="s">
        <v>10598</v>
      </c>
      <c r="L1622" s="72" t="s">
        <v>12407</v>
      </c>
      <c r="M1622" s="72" t="s">
        <v>14594</v>
      </c>
      <c r="N1622" s="72"/>
      <c r="O1622" s="72"/>
      <c r="P1622" s="72" t="s">
        <v>14629</v>
      </c>
      <c r="Q1622" s="72" t="s">
        <v>14630</v>
      </c>
      <c r="R1622" s="72" t="s">
        <v>12748</v>
      </c>
      <c r="S1622" s="72" t="s">
        <v>14631</v>
      </c>
      <c r="T1622" s="72" t="s">
        <v>14599</v>
      </c>
      <c r="U1622" s="72" t="s">
        <v>251</v>
      </c>
      <c r="V1622" s="72" t="s">
        <v>176</v>
      </c>
      <c r="W1622">
        <v>280</v>
      </c>
      <c r="X1622">
        <v>280</v>
      </c>
      <c r="Y1622">
        <v>0</v>
      </c>
      <c r="Z1622">
        <v>600</v>
      </c>
      <c r="AA1622">
        <v>600</v>
      </c>
      <c r="AB1622">
        <v>0</v>
      </c>
      <c r="AC1622" s="72" t="s">
        <v>191</v>
      </c>
      <c r="AD1622" s="72" t="s">
        <v>192</v>
      </c>
      <c r="AE1622" s="72" t="s">
        <v>176</v>
      </c>
      <c r="AF1622" s="81" t="str">
        <f t="shared" si="100"/>
        <v>Afridev Handpump</v>
      </c>
      <c r="AG1622" s="72" t="s">
        <v>193</v>
      </c>
      <c r="AH1622" s="72" t="s">
        <v>191</v>
      </c>
      <c r="AI1622" s="72" t="s">
        <v>16432</v>
      </c>
      <c r="AL1622" t="str">
        <f t="shared" si="101"/>
        <v>Protected</v>
      </c>
      <c r="AM1622">
        <v>2018</v>
      </c>
      <c r="AN1622" s="72" t="s">
        <v>191</v>
      </c>
      <c r="AQ1622" t="str">
        <f t="shared" si="102"/>
        <v xml:space="preserve">Normal </v>
      </c>
      <c r="AR1622" s="72" t="s">
        <v>194</v>
      </c>
      <c r="AU1622" s="72" t="s">
        <v>195</v>
      </c>
      <c r="AV1622" s="72" t="s">
        <v>194</v>
      </c>
      <c r="AY1622" s="72" t="s">
        <v>191</v>
      </c>
      <c r="AZ1622">
        <v>492</v>
      </c>
      <c r="BA1622" s="72" t="s">
        <v>93</v>
      </c>
      <c r="BB1622" s="72" t="s">
        <v>194</v>
      </c>
      <c r="BD1622" s="72" t="s">
        <v>191</v>
      </c>
      <c r="BE1622" s="73">
        <v>0.33</v>
      </c>
      <c r="BF1622" s="72" t="s">
        <v>191</v>
      </c>
      <c r="BG1622" s="72" t="s">
        <v>196</v>
      </c>
      <c r="BH1622" s="72" t="s">
        <v>176</v>
      </c>
      <c r="BI1622" s="81" t="str">
        <f t="shared" si="103"/>
        <v xml:space="preserve">Turbidity </v>
      </c>
      <c r="BJ1622" s="72" t="s">
        <v>191</v>
      </c>
      <c r="BN1622">
        <v>58</v>
      </c>
      <c r="BO1622">
        <v>24</v>
      </c>
      <c r="BP1622" s="72" t="s">
        <v>194</v>
      </c>
      <c r="BR1622" s="72" t="s">
        <v>194</v>
      </c>
      <c r="BT1622">
        <v>20</v>
      </c>
      <c r="BU1622">
        <v>4</v>
      </c>
      <c r="BV1622" s="72" t="s">
        <v>191</v>
      </c>
      <c r="BW1622" s="72" t="s">
        <v>197</v>
      </c>
      <c r="BX1622" t="s">
        <v>14632</v>
      </c>
    </row>
    <row r="1623" spans="1:76" x14ac:dyDescent="0.45">
      <c r="A1623" t="s">
        <v>14633</v>
      </c>
      <c r="B1623" t="s">
        <v>176</v>
      </c>
      <c r="C1623" t="s">
        <v>177</v>
      </c>
      <c r="D1623" t="s">
        <v>14634</v>
      </c>
      <c r="E1623" t="s">
        <v>14635</v>
      </c>
      <c r="F1623" t="s">
        <v>1071</v>
      </c>
      <c r="G1623">
        <v>9</v>
      </c>
      <c r="H1623" s="72" t="s">
        <v>13844</v>
      </c>
      <c r="I1623" s="72" t="s">
        <v>182</v>
      </c>
      <c r="J1623" s="72" t="s">
        <v>183</v>
      </c>
      <c r="K1623" s="72" t="s">
        <v>10598</v>
      </c>
      <c r="L1623" s="72" t="s">
        <v>12407</v>
      </c>
      <c r="M1623" s="72" t="s">
        <v>14594</v>
      </c>
      <c r="N1623" s="72"/>
      <c r="O1623" s="72"/>
      <c r="P1623" s="72" t="s">
        <v>14636</v>
      </c>
      <c r="Q1623" s="72" t="s">
        <v>14637</v>
      </c>
      <c r="R1623" s="72" t="s">
        <v>14047</v>
      </c>
      <c r="S1623" s="72" t="s">
        <v>14638</v>
      </c>
      <c r="T1623" s="72" t="s">
        <v>14639</v>
      </c>
      <c r="U1623" s="72" t="s">
        <v>251</v>
      </c>
      <c r="V1623" s="72" t="s">
        <v>176</v>
      </c>
      <c r="W1623">
        <v>280</v>
      </c>
      <c r="X1623">
        <v>280</v>
      </c>
      <c r="Y1623">
        <v>0</v>
      </c>
      <c r="Z1623">
        <v>105</v>
      </c>
      <c r="AA1623">
        <v>105</v>
      </c>
      <c r="AB1623">
        <v>0</v>
      </c>
      <c r="AC1623" s="72" t="s">
        <v>191</v>
      </c>
      <c r="AD1623" s="72" t="s">
        <v>192</v>
      </c>
      <c r="AE1623" s="72" t="s">
        <v>176</v>
      </c>
      <c r="AF1623" s="81" t="str">
        <f t="shared" si="100"/>
        <v>Afridev Handpump</v>
      </c>
      <c r="AG1623" s="72" t="s">
        <v>193</v>
      </c>
      <c r="AH1623" s="72" t="s">
        <v>191</v>
      </c>
      <c r="AI1623" s="72" t="s">
        <v>16432</v>
      </c>
      <c r="AL1623" t="str">
        <f t="shared" si="101"/>
        <v>Protected</v>
      </c>
      <c r="AM1623">
        <v>2014</v>
      </c>
      <c r="AN1623" s="72" t="s">
        <v>191</v>
      </c>
      <c r="AQ1623" t="str">
        <f t="shared" si="102"/>
        <v xml:space="preserve">Normal </v>
      </c>
      <c r="AR1623" s="72" t="s">
        <v>194</v>
      </c>
      <c r="AU1623" s="72" t="s">
        <v>195</v>
      </c>
      <c r="AV1623" s="72" t="s">
        <v>194</v>
      </c>
      <c r="AY1623" s="72" t="s">
        <v>191</v>
      </c>
      <c r="AZ1623">
        <v>493</v>
      </c>
      <c r="BA1623" s="72" t="s">
        <v>93</v>
      </c>
      <c r="BB1623" s="72" t="s">
        <v>194</v>
      </c>
      <c r="BD1623" s="72" t="s">
        <v>191</v>
      </c>
      <c r="BE1623" s="73">
        <v>0.08</v>
      </c>
      <c r="BF1623" s="72" t="s">
        <v>191</v>
      </c>
      <c r="BG1623" s="72" t="s">
        <v>196</v>
      </c>
      <c r="BH1623" s="72" t="s">
        <v>176</v>
      </c>
      <c r="BI1623" s="81" t="str">
        <f t="shared" si="103"/>
        <v xml:space="preserve">Turbidity </v>
      </c>
      <c r="BJ1623" s="72" t="s">
        <v>191</v>
      </c>
      <c r="BN1623">
        <v>65</v>
      </c>
      <c r="BO1623">
        <v>24</v>
      </c>
      <c r="BP1623" s="72" t="s">
        <v>194</v>
      </c>
      <c r="BR1623" s="72" t="s">
        <v>194</v>
      </c>
      <c r="BT1623">
        <v>40</v>
      </c>
      <c r="BU1623">
        <v>4</v>
      </c>
      <c r="BV1623" s="72" t="s">
        <v>191</v>
      </c>
      <c r="BW1623" s="72" t="s">
        <v>197</v>
      </c>
      <c r="BX1623" t="s">
        <v>14640</v>
      </c>
    </row>
    <row r="1624" spans="1:76" x14ac:dyDescent="0.45">
      <c r="A1624" t="s">
        <v>14641</v>
      </c>
      <c r="B1624" t="s">
        <v>176</v>
      </c>
      <c r="C1624" t="s">
        <v>177</v>
      </c>
      <c r="D1624" t="s">
        <v>14642</v>
      </c>
      <c r="E1624" t="s">
        <v>14643</v>
      </c>
      <c r="F1624" t="s">
        <v>10246</v>
      </c>
      <c r="G1624">
        <v>9</v>
      </c>
      <c r="H1624" s="72" t="s">
        <v>13844</v>
      </c>
      <c r="I1624" s="72" t="s">
        <v>182</v>
      </c>
      <c r="J1624" s="72" t="s">
        <v>183</v>
      </c>
      <c r="K1624" s="72" t="s">
        <v>10598</v>
      </c>
      <c r="L1624" s="72" t="s">
        <v>12407</v>
      </c>
      <c r="M1624" s="72" t="s">
        <v>14594</v>
      </c>
      <c r="N1624" s="72"/>
      <c r="O1624" s="72"/>
      <c r="P1624" s="72" t="s">
        <v>14644</v>
      </c>
      <c r="Q1624" s="72" t="s">
        <v>14645</v>
      </c>
      <c r="R1624" s="72" t="s">
        <v>12391</v>
      </c>
      <c r="S1624" s="72" t="s">
        <v>14646</v>
      </c>
      <c r="T1624" s="72" t="s">
        <v>14599</v>
      </c>
      <c r="U1624" s="72" t="s">
        <v>190</v>
      </c>
      <c r="V1624" s="72" t="s">
        <v>176</v>
      </c>
      <c r="W1624">
        <v>280</v>
      </c>
      <c r="X1624">
        <v>280</v>
      </c>
      <c r="Y1624">
        <v>0</v>
      </c>
      <c r="Z1624">
        <v>100</v>
      </c>
      <c r="AA1624">
        <v>100</v>
      </c>
      <c r="AB1624">
        <v>0</v>
      </c>
      <c r="AC1624" s="72" t="s">
        <v>191</v>
      </c>
      <c r="AD1624" s="72" t="s">
        <v>192</v>
      </c>
      <c r="AE1624" s="72" t="s">
        <v>176</v>
      </c>
      <c r="AF1624" s="81" t="str">
        <f t="shared" si="100"/>
        <v>Afridev Handpump</v>
      </c>
      <c r="AG1624" s="72" t="s">
        <v>193</v>
      </c>
      <c r="AH1624" s="72" t="s">
        <v>191</v>
      </c>
      <c r="AI1624" s="72" t="s">
        <v>16432</v>
      </c>
      <c r="AL1624" t="str">
        <f t="shared" si="101"/>
        <v>Protected</v>
      </c>
      <c r="AM1624">
        <v>2012</v>
      </c>
      <c r="AN1624" s="72" t="s">
        <v>191</v>
      </c>
      <c r="AQ1624" t="str">
        <f t="shared" si="102"/>
        <v xml:space="preserve">Normal </v>
      </c>
      <c r="AR1624" s="72" t="s">
        <v>194</v>
      </c>
      <c r="AU1624" s="72" t="s">
        <v>195</v>
      </c>
      <c r="AV1624" s="72" t="s">
        <v>194</v>
      </c>
      <c r="AY1624" s="72" t="s">
        <v>191</v>
      </c>
      <c r="AZ1624">
        <v>494</v>
      </c>
      <c r="BA1624" s="72" t="s">
        <v>93</v>
      </c>
      <c r="BB1624" s="72" t="s">
        <v>194</v>
      </c>
      <c r="BD1624" s="72" t="s">
        <v>191</v>
      </c>
      <c r="BE1624" s="73">
        <v>26.6</v>
      </c>
      <c r="BF1624" s="72" t="s">
        <v>191</v>
      </c>
      <c r="BG1624" s="72" t="s">
        <v>196</v>
      </c>
      <c r="BH1624" s="72" t="s">
        <v>176</v>
      </c>
      <c r="BI1624" s="81" t="str">
        <f t="shared" si="103"/>
        <v xml:space="preserve">Turbidity </v>
      </c>
      <c r="BJ1624" s="72" t="s">
        <v>191</v>
      </c>
      <c r="BN1624">
        <v>61</v>
      </c>
      <c r="BO1624">
        <v>24</v>
      </c>
      <c r="BP1624" s="72" t="s">
        <v>194</v>
      </c>
      <c r="BR1624" s="72" t="s">
        <v>194</v>
      </c>
      <c r="BT1624">
        <v>20</v>
      </c>
      <c r="BU1624">
        <v>5</v>
      </c>
      <c r="BV1624" s="72" t="s">
        <v>191</v>
      </c>
      <c r="BW1624" s="72" t="s">
        <v>197</v>
      </c>
      <c r="BX1624" t="s">
        <v>14647</v>
      </c>
    </row>
    <row r="1625" spans="1:76" x14ac:dyDescent="0.45">
      <c r="A1625" t="s">
        <v>14648</v>
      </c>
      <c r="B1625" t="s">
        <v>176</v>
      </c>
      <c r="C1625" t="s">
        <v>663</v>
      </c>
      <c r="D1625" t="s">
        <v>14649</v>
      </c>
      <c r="E1625" t="s">
        <v>14650</v>
      </c>
      <c r="F1625" t="s">
        <v>4413</v>
      </c>
      <c r="G1625">
        <v>9</v>
      </c>
      <c r="H1625" s="72" t="s">
        <v>14651</v>
      </c>
      <c r="I1625" s="72" t="s">
        <v>182</v>
      </c>
      <c r="J1625" s="72" t="s">
        <v>183</v>
      </c>
      <c r="K1625" s="72" t="s">
        <v>10598</v>
      </c>
      <c r="L1625" s="72" t="s">
        <v>11846</v>
      </c>
      <c r="M1625" s="72" t="s">
        <v>12531</v>
      </c>
      <c r="N1625" s="72"/>
      <c r="O1625" s="72"/>
      <c r="P1625" s="72" t="s">
        <v>14652</v>
      </c>
      <c r="Q1625" s="72" t="s">
        <v>14653</v>
      </c>
      <c r="R1625" s="72" t="s">
        <v>6747</v>
      </c>
      <c r="S1625" s="72" t="s">
        <v>14654</v>
      </c>
      <c r="T1625" s="72" t="s">
        <v>7711</v>
      </c>
      <c r="U1625" s="72" t="s">
        <v>478</v>
      </c>
      <c r="V1625" s="72" t="s">
        <v>176</v>
      </c>
      <c r="W1625">
        <v>270</v>
      </c>
      <c r="X1625">
        <v>135</v>
      </c>
      <c r="Y1625">
        <v>135</v>
      </c>
      <c r="Z1625">
        <v>675</v>
      </c>
      <c r="AA1625">
        <v>675</v>
      </c>
      <c r="AB1625">
        <v>0</v>
      </c>
      <c r="AC1625" s="72" t="s">
        <v>191</v>
      </c>
      <c r="AD1625" s="72" t="s">
        <v>192</v>
      </c>
      <c r="AE1625" s="72" t="s">
        <v>176</v>
      </c>
      <c r="AF1625" s="81" t="str">
        <f t="shared" si="100"/>
        <v>Afridev Handpump</v>
      </c>
      <c r="AG1625" s="72" t="s">
        <v>193</v>
      </c>
      <c r="AH1625" s="72" t="s">
        <v>194</v>
      </c>
      <c r="AI1625" s="72" t="s">
        <v>16433</v>
      </c>
      <c r="AL1625" t="str">
        <f t="shared" si="101"/>
        <v>Unprotected</v>
      </c>
      <c r="AM1625">
        <v>2015</v>
      </c>
      <c r="AN1625" s="72" t="s">
        <v>191</v>
      </c>
      <c r="AQ1625" t="str">
        <f t="shared" si="102"/>
        <v xml:space="preserve">Normal </v>
      </c>
      <c r="AR1625" s="72" t="s">
        <v>191</v>
      </c>
      <c r="AS1625">
        <v>2</v>
      </c>
      <c r="AT1625">
        <v>3</v>
      </c>
      <c r="AU1625" s="72" t="s">
        <v>195</v>
      </c>
      <c r="AV1625" s="72" t="s">
        <v>194</v>
      </c>
      <c r="AY1625" s="72" t="s">
        <v>191</v>
      </c>
      <c r="AZ1625">
        <v>384</v>
      </c>
      <c r="BA1625" s="72" t="s">
        <v>93</v>
      </c>
      <c r="BB1625" s="72" t="s">
        <v>194</v>
      </c>
      <c r="BD1625" s="72" t="s">
        <v>191</v>
      </c>
      <c r="BE1625" s="73">
        <v>0.13</v>
      </c>
      <c r="BF1625" s="72" t="s">
        <v>191</v>
      </c>
      <c r="BG1625" s="72" t="s">
        <v>196</v>
      </c>
      <c r="BH1625" s="72" t="s">
        <v>176</v>
      </c>
      <c r="BI1625" s="81" t="str">
        <f t="shared" si="103"/>
        <v xml:space="preserve">Turbidity </v>
      </c>
      <c r="BJ1625" s="72" t="s">
        <v>191</v>
      </c>
      <c r="BN1625">
        <v>62</v>
      </c>
      <c r="BO1625">
        <v>24</v>
      </c>
      <c r="BP1625" s="72" t="s">
        <v>194</v>
      </c>
      <c r="BR1625" s="72" t="s">
        <v>194</v>
      </c>
      <c r="BT1625">
        <v>20</v>
      </c>
      <c r="BU1625">
        <v>6</v>
      </c>
      <c r="BV1625" s="72" t="s">
        <v>191</v>
      </c>
      <c r="BW1625" s="72" t="s">
        <v>197</v>
      </c>
      <c r="BX1625" t="s">
        <v>14655</v>
      </c>
    </row>
    <row r="1626" spans="1:76" x14ac:dyDescent="0.45">
      <c r="A1626" t="s">
        <v>14656</v>
      </c>
      <c r="B1626" t="s">
        <v>176</v>
      </c>
      <c r="C1626" t="s">
        <v>663</v>
      </c>
      <c r="D1626" t="s">
        <v>14657</v>
      </c>
      <c r="E1626" t="s">
        <v>14658</v>
      </c>
      <c r="F1626" t="s">
        <v>4469</v>
      </c>
      <c r="G1626">
        <v>9</v>
      </c>
      <c r="H1626" s="72" t="s">
        <v>14651</v>
      </c>
      <c r="I1626" s="72" t="s">
        <v>182</v>
      </c>
      <c r="J1626" s="72" t="s">
        <v>183</v>
      </c>
      <c r="K1626" s="72" t="s">
        <v>10598</v>
      </c>
      <c r="L1626" s="72" t="s">
        <v>11846</v>
      </c>
      <c r="M1626" s="72" t="s">
        <v>12531</v>
      </c>
      <c r="N1626" s="72"/>
      <c r="O1626" s="72"/>
      <c r="P1626" s="72" t="s">
        <v>14659</v>
      </c>
      <c r="Q1626" s="72" t="s">
        <v>14660</v>
      </c>
      <c r="R1626" s="72" t="s">
        <v>1268</v>
      </c>
      <c r="S1626" s="72" t="s">
        <v>14661</v>
      </c>
      <c r="T1626" s="72" t="s">
        <v>7711</v>
      </c>
      <c r="U1626" s="72" t="s">
        <v>922</v>
      </c>
      <c r="V1626" s="72" t="s">
        <v>176</v>
      </c>
      <c r="W1626">
        <v>270</v>
      </c>
      <c r="X1626">
        <v>135</v>
      </c>
      <c r="Y1626">
        <v>135</v>
      </c>
      <c r="Z1626">
        <v>675</v>
      </c>
      <c r="AA1626">
        <v>0</v>
      </c>
      <c r="AB1626">
        <v>675</v>
      </c>
      <c r="AC1626" s="72" t="s">
        <v>194</v>
      </c>
      <c r="AF1626" s="81" t="str">
        <f t="shared" si="100"/>
        <v/>
      </c>
      <c r="AJ1626" s="72" t="s">
        <v>867</v>
      </c>
      <c r="AK1626" s="72" t="s">
        <v>176</v>
      </c>
      <c r="AL1626" t="str">
        <f t="shared" si="101"/>
        <v>Unprotected well</v>
      </c>
      <c r="AQ1626" t="str">
        <f t="shared" si="102"/>
        <v xml:space="preserve"> </v>
      </c>
      <c r="BE1626"/>
      <c r="BI1626" s="81" t="str">
        <f t="shared" si="103"/>
        <v xml:space="preserve"> </v>
      </c>
      <c r="BX1626" t="s">
        <v>14662</v>
      </c>
    </row>
    <row r="1627" spans="1:76" x14ac:dyDescent="0.45">
      <c r="A1627" t="s">
        <v>14663</v>
      </c>
      <c r="B1627" t="s">
        <v>176</v>
      </c>
      <c r="C1627" t="s">
        <v>230</v>
      </c>
      <c r="D1627" t="s">
        <v>14664</v>
      </c>
      <c r="E1627" t="s">
        <v>14665</v>
      </c>
      <c r="F1627" t="s">
        <v>13480</v>
      </c>
      <c r="G1627">
        <v>9</v>
      </c>
      <c r="H1627" s="72" t="s">
        <v>14666</v>
      </c>
      <c r="I1627" s="72" t="s">
        <v>182</v>
      </c>
      <c r="J1627" s="72" t="s">
        <v>183</v>
      </c>
      <c r="K1627" s="72" t="s">
        <v>825</v>
      </c>
      <c r="L1627" s="72" t="s">
        <v>14448</v>
      </c>
      <c r="M1627" s="72" t="s">
        <v>14667</v>
      </c>
      <c r="N1627" s="72"/>
      <c r="O1627" s="72"/>
      <c r="P1627" s="72" t="s">
        <v>14668</v>
      </c>
      <c r="Q1627" s="72" t="s">
        <v>14669</v>
      </c>
      <c r="R1627" s="72" t="s">
        <v>4445</v>
      </c>
      <c r="S1627" s="72" t="s">
        <v>14670</v>
      </c>
      <c r="T1627" s="72"/>
      <c r="U1627" s="72" t="s">
        <v>176</v>
      </c>
      <c r="V1627" s="72"/>
      <c r="W1627">
        <v>315</v>
      </c>
      <c r="X1627">
        <v>195</v>
      </c>
      <c r="Y1627">
        <v>120</v>
      </c>
      <c r="Z1627">
        <v>600</v>
      </c>
      <c r="AA1627">
        <v>975</v>
      </c>
      <c r="AB1627">
        <v>600</v>
      </c>
      <c r="AC1627" s="72" t="s">
        <v>194</v>
      </c>
      <c r="AF1627" s="81" t="str">
        <f t="shared" si="100"/>
        <v/>
      </c>
      <c r="AJ1627" s="72" t="s">
        <v>867</v>
      </c>
      <c r="AK1627" s="72" t="s">
        <v>176</v>
      </c>
      <c r="AL1627" t="str">
        <f t="shared" si="101"/>
        <v>Unprotected well</v>
      </c>
      <c r="AQ1627" t="str">
        <f t="shared" si="102"/>
        <v xml:space="preserve"> </v>
      </c>
      <c r="BE1627"/>
      <c r="BI1627" s="81" t="str">
        <f t="shared" si="103"/>
        <v xml:space="preserve"> </v>
      </c>
      <c r="BX1627" t="s">
        <v>14671</v>
      </c>
    </row>
    <row r="1628" spans="1:76" x14ac:dyDescent="0.45">
      <c r="A1628" t="s">
        <v>14672</v>
      </c>
      <c r="B1628" t="s">
        <v>176</v>
      </c>
      <c r="C1628" t="s">
        <v>216</v>
      </c>
      <c r="D1628" t="s">
        <v>14673</v>
      </c>
      <c r="E1628" t="s">
        <v>14674</v>
      </c>
      <c r="F1628" t="s">
        <v>7771</v>
      </c>
      <c r="G1628">
        <v>9</v>
      </c>
      <c r="H1628" s="72" t="s">
        <v>14666</v>
      </c>
      <c r="I1628" s="72" t="s">
        <v>182</v>
      </c>
      <c r="J1628" s="72" t="s">
        <v>183</v>
      </c>
      <c r="K1628" s="72" t="s">
        <v>825</v>
      </c>
      <c r="L1628" s="72" t="s">
        <v>14448</v>
      </c>
      <c r="M1628" s="72" t="s">
        <v>14667</v>
      </c>
      <c r="N1628" s="72"/>
      <c r="O1628" s="72"/>
      <c r="P1628" s="72" t="s">
        <v>14675</v>
      </c>
      <c r="Q1628" s="72" t="s">
        <v>14676</v>
      </c>
      <c r="R1628" s="72" t="s">
        <v>3981</v>
      </c>
      <c r="S1628" s="72" t="s">
        <v>14677</v>
      </c>
      <c r="T1628" s="72" t="s">
        <v>14667</v>
      </c>
      <c r="U1628" s="72" t="s">
        <v>176</v>
      </c>
      <c r="V1628" s="72"/>
      <c r="W1628">
        <v>315</v>
      </c>
      <c r="X1628">
        <v>120</v>
      </c>
      <c r="Y1628">
        <v>195</v>
      </c>
      <c r="Z1628">
        <v>300</v>
      </c>
      <c r="AA1628">
        <v>1100</v>
      </c>
      <c r="AB1628">
        <v>700</v>
      </c>
      <c r="AC1628" s="72" t="s">
        <v>194</v>
      </c>
      <c r="AF1628" s="81" t="str">
        <f t="shared" si="100"/>
        <v/>
      </c>
      <c r="AJ1628" s="72" t="s">
        <v>867</v>
      </c>
      <c r="AK1628" s="72" t="s">
        <v>176</v>
      </c>
      <c r="AL1628" t="str">
        <f t="shared" si="101"/>
        <v>Unprotected well</v>
      </c>
      <c r="AQ1628" t="str">
        <f t="shared" si="102"/>
        <v xml:space="preserve"> </v>
      </c>
      <c r="BE1628"/>
      <c r="BI1628" s="81" t="str">
        <f t="shared" si="103"/>
        <v xml:space="preserve"> </v>
      </c>
      <c r="BX1628" t="s">
        <v>14678</v>
      </c>
    </row>
    <row r="1629" spans="1:76" x14ac:dyDescent="0.45">
      <c r="A1629" t="s">
        <v>14679</v>
      </c>
      <c r="B1629" t="s">
        <v>176</v>
      </c>
      <c r="C1629" t="s">
        <v>230</v>
      </c>
      <c r="D1629" t="s">
        <v>14680</v>
      </c>
      <c r="E1629" t="s">
        <v>14681</v>
      </c>
      <c r="F1629" t="s">
        <v>5728</v>
      </c>
      <c r="G1629">
        <v>9</v>
      </c>
      <c r="H1629" s="72" t="s">
        <v>14666</v>
      </c>
      <c r="I1629" s="72" t="s">
        <v>182</v>
      </c>
      <c r="J1629" s="72" t="s">
        <v>183</v>
      </c>
      <c r="K1629" s="72" t="s">
        <v>825</v>
      </c>
      <c r="L1629" s="72" t="s">
        <v>14448</v>
      </c>
      <c r="M1629" s="72" t="s">
        <v>14667</v>
      </c>
      <c r="N1629" s="72"/>
      <c r="O1629" s="72"/>
      <c r="P1629" s="72" t="s">
        <v>14682</v>
      </c>
      <c r="Q1629" s="72" t="s">
        <v>14683</v>
      </c>
      <c r="R1629" s="72" t="s">
        <v>4629</v>
      </c>
      <c r="S1629" s="72" t="s">
        <v>14684</v>
      </c>
      <c r="T1629" s="72"/>
      <c r="U1629" s="72" t="s">
        <v>176</v>
      </c>
      <c r="V1629" s="72"/>
      <c r="W1629">
        <v>315</v>
      </c>
      <c r="X1629">
        <v>195</v>
      </c>
      <c r="Y1629">
        <v>120</v>
      </c>
      <c r="Z1629">
        <v>200</v>
      </c>
      <c r="AA1629">
        <v>975</v>
      </c>
      <c r="AB1629">
        <v>600</v>
      </c>
      <c r="AC1629" s="72" t="s">
        <v>194</v>
      </c>
      <c r="AF1629" s="81" t="str">
        <f t="shared" si="100"/>
        <v/>
      </c>
      <c r="AJ1629" s="72" t="s">
        <v>424</v>
      </c>
      <c r="AK1629" s="72" t="s">
        <v>176</v>
      </c>
      <c r="AL1629" t="str">
        <f t="shared" si="101"/>
        <v>Unprotected Spring</v>
      </c>
      <c r="AQ1629" t="str">
        <f t="shared" si="102"/>
        <v xml:space="preserve"> </v>
      </c>
      <c r="BE1629"/>
      <c r="BI1629" s="81" t="str">
        <f t="shared" si="103"/>
        <v xml:space="preserve"> </v>
      </c>
      <c r="BX1629" t="s">
        <v>14685</v>
      </c>
    </row>
    <row r="1630" spans="1:76" x14ac:dyDescent="0.45">
      <c r="A1630" t="s">
        <v>14686</v>
      </c>
      <c r="B1630" t="s">
        <v>176</v>
      </c>
      <c r="C1630" t="s">
        <v>216</v>
      </c>
      <c r="D1630" t="s">
        <v>14687</v>
      </c>
      <c r="E1630" t="s">
        <v>14688</v>
      </c>
      <c r="F1630" t="s">
        <v>2322</v>
      </c>
      <c r="G1630">
        <v>9</v>
      </c>
      <c r="H1630" s="72" t="s">
        <v>14666</v>
      </c>
      <c r="I1630" s="72" t="s">
        <v>182</v>
      </c>
      <c r="J1630" s="72" t="s">
        <v>183</v>
      </c>
      <c r="K1630" s="72" t="s">
        <v>825</v>
      </c>
      <c r="L1630" s="72" t="s">
        <v>14448</v>
      </c>
      <c r="M1630" s="72" t="s">
        <v>14667</v>
      </c>
      <c r="N1630" s="72"/>
      <c r="O1630" s="72"/>
      <c r="P1630" s="72" t="s">
        <v>14689</v>
      </c>
      <c r="Q1630" s="72" t="s">
        <v>14690</v>
      </c>
      <c r="R1630" s="72" t="s">
        <v>13602</v>
      </c>
      <c r="S1630" s="72" t="s">
        <v>14691</v>
      </c>
      <c r="T1630" s="72" t="s">
        <v>14667</v>
      </c>
      <c r="U1630" s="72" t="s">
        <v>251</v>
      </c>
      <c r="V1630" s="72" t="s">
        <v>176</v>
      </c>
      <c r="W1630">
        <v>315</v>
      </c>
      <c r="X1630">
        <v>120</v>
      </c>
      <c r="Y1630">
        <v>195</v>
      </c>
      <c r="Z1630">
        <v>1000</v>
      </c>
      <c r="AA1630">
        <v>1000</v>
      </c>
      <c r="AB1630">
        <v>1000</v>
      </c>
      <c r="AC1630" s="72" t="s">
        <v>191</v>
      </c>
      <c r="AD1630" s="72" t="s">
        <v>192</v>
      </c>
      <c r="AE1630" s="72" t="s">
        <v>176</v>
      </c>
      <c r="AF1630" s="81" t="str">
        <f t="shared" si="100"/>
        <v>Afridev Handpump</v>
      </c>
      <c r="AG1630" s="72" t="s">
        <v>193</v>
      </c>
      <c r="AH1630" s="72" t="s">
        <v>191</v>
      </c>
      <c r="AI1630" s="72" t="s">
        <v>16432</v>
      </c>
      <c r="AL1630" t="str">
        <f t="shared" si="101"/>
        <v>Protected</v>
      </c>
      <c r="AM1630">
        <v>2003</v>
      </c>
      <c r="AN1630" s="72" t="s">
        <v>191</v>
      </c>
      <c r="AQ1630" t="str">
        <f t="shared" si="102"/>
        <v xml:space="preserve">Normal </v>
      </c>
      <c r="AR1630" s="72" t="s">
        <v>191</v>
      </c>
      <c r="AS1630">
        <v>6</v>
      </c>
      <c r="AT1630">
        <v>7</v>
      </c>
      <c r="AU1630" s="72" t="s">
        <v>195</v>
      </c>
      <c r="AV1630" s="72" t="s">
        <v>194</v>
      </c>
      <c r="AY1630" s="72" t="s">
        <v>191</v>
      </c>
      <c r="AZ1630">
        <v>2140</v>
      </c>
      <c r="BA1630" s="72" t="s">
        <v>93</v>
      </c>
      <c r="BB1630" s="72" t="s">
        <v>194</v>
      </c>
      <c r="BD1630" s="72" t="s">
        <v>191</v>
      </c>
      <c r="BE1630" s="73">
        <v>0.16</v>
      </c>
      <c r="BF1630" s="72" t="s">
        <v>191</v>
      </c>
      <c r="BG1630" s="72" t="s">
        <v>196</v>
      </c>
      <c r="BH1630" s="72" t="s">
        <v>176</v>
      </c>
      <c r="BI1630" s="81" t="str">
        <f t="shared" si="103"/>
        <v xml:space="preserve">Turbidity </v>
      </c>
      <c r="BJ1630" s="72" t="s">
        <v>191</v>
      </c>
      <c r="BN1630">
        <v>65</v>
      </c>
      <c r="BO1630">
        <v>24</v>
      </c>
      <c r="BP1630" s="72" t="s">
        <v>194</v>
      </c>
      <c r="BR1630" s="72" t="s">
        <v>194</v>
      </c>
      <c r="BT1630">
        <v>20</v>
      </c>
      <c r="BU1630">
        <v>7</v>
      </c>
      <c r="BV1630" s="72" t="s">
        <v>191</v>
      </c>
      <c r="BW1630" s="72" t="s">
        <v>197</v>
      </c>
      <c r="BX1630" t="s">
        <v>14692</v>
      </c>
    </row>
    <row r="1631" spans="1:76" x14ac:dyDescent="0.45">
      <c r="A1631" t="s">
        <v>14693</v>
      </c>
      <c r="B1631" t="s">
        <v>176</v>
      </c>
      <c r="C1631" t="s">
        <v>216</v>
      </c>
      <c r="D1631" t="s">
        <v>14694</v>
      </c>
      <c r="E1631" t="s">
        <v>14695</v>
      </c>
      <c r="F1631" t="s">
        <v>8247</v>
      </c>
      <c r="G1631">
        <v>9</v>
      </c>
      <c r="H1631" s="72" t="s">
        <v>14666</v>
      </c>
      <c r="I1631" s="72" t="s">
        <v>182</v>
      </c>
      <c r="J1631" s="72" t="s">
        <v>183</v>
      </c>
      <c r="K1631" s="72" t="s">
        <v>825</v>
      </c>
      <c r="L1631" s="72" t="s">
        <v>825</v>
      </c>
      <c r="M1631" s="72" t="s">
        <v>14696</v>
      </c>
      <c r="N1631" s="72"/>
      <c r="O1631" s="72"/>
      <c r="P1631" s="72" t="s">
        <v>14697</v>
      </c>
      <c r="Q1631" s="72" t="s">
        <v>14698</v>
      </c>
      <c r="R1631" s="72" t="s">
        <v>8913</v>
      </c>
      <c r="S1631" s="72" t="s">
        <v>14699</v>
      </c>
      <c r="T1631" s="72" t="s">
        <v>14700</v>
      </c>
      <c r="U1631" s="72" t="s">
        <v>251</v>
      </c>
      <c r="V1631" s="72" t="s">
        <v>176</v>
      </c>
      <c r="W1631">
        <v>130</v>
      </c>
      <c r="X1631">
        <v>70</v>
      </c>
      <c r="Y1631">
        <v>60</v>
      </c>
      <c r="Z1631">
        <v>500</v>
      </c>
      <c r="AA1631">
        <v>500</v>
      </c>
      <c r="AB1631">
        <v>400</v>
      </c>
      <c r="AC1631" s="72" t="s">
        <v>191</v>
      </c>
      <c r="AD1631" s="72" t="s">
        <v>192</v>
      </c>
      <c r="AE1631" s="72" t="s">
        <v>176</v>
      </c>
      <c r="AF1631" s="81" t="str">
        <f t="shared" si="100"/>
        <v>Afridev Handpump</v>
      </c>
      <c r="AG1631" s="72" t="s">
        <v>193</v>
      </c>
      <c r="AH1631" s="72" t="s">
        <v>191</v>
      </c>
      <c r="AI1631" s="72" t="s">
        <v>16432</v>
      </c>
      <c r="AL1631" t="str">
        <f t="shared" si="101"/>
        <v>Protected</v>
      </c>
      <c r="AM1631">
        <v>2018</v>
      </c>
      <c r="AN1631" s="72" t="s">
        <v>191</v>
      </c>
      <c r="AQ1631" t="str">
        <f t="shared" si="102"/>
        <v xml:space="preserve">Normal </v>
      </c>
      <c r="AR1631" s="72" t="s">
        <v>194</v>
      </c>
      <c r="AU1631" s="72" t="s">
        <v>195</v>
      </c>
      <c r="AV1631" s="72" t="s">
        <v>194</v>
      </c>
      <c r="AY1631" s="72" t="s">
        <v>191</v>
      </c>
      <c r="AZ1631">
        <v>2141</v>
      </c>
      <c r="BA1631" s="72" t="s">
        <v>93</v>
      </c>
      <c r="BB1631" s="72" t="s">
        <v>194</v>
      </c>
      <c r="BD1631" s="72" t="s">
        <v>191</v>
      </c>
      <c r="BE1631" s="73">
        <v>0.09</v>
      </c>
      <c r="BF1631" s="72" t="s">
        <v>191</v>
      </c>
      <c r="BG1631" s="72" t="s">
        <v>196</v>
      </c>
      <c r="BH1631" s="72" t="s">
        <v>176</v>
      </c>
      <c r="BI1631" s="81" t="str">
        <f t="shared" si="103"/>
        <v xml:space="preserve">Turbidity </v>
      </c>
      <c r="BJ1631" s="72" t="s">
        <v>191</v>
      </c>
      <c r="BN1631">
        <v>80</v>
      </c>
      <c r="BO1631">
        <v>24</v>
      </c>
      <c r="BP1631" s="72" t="s">
        <v>194</v>
      </c>
      <c r="BR1631" s="72" t="s">
        <v>194</v>
      </c>
      <c r="BT1631">
        <v>20</v>
      </c>
      <c r="BU1631">
        <v>6</v>
      </c>
      <c r="BV1631" s="72" t="s">
        <v>191</v>
      </c>
      <c r="BW1631" s="72" t="s">
        <v>197</v>
      </c>
      <c r="BX1631" t="s">
        <v>14701</v>
      </c>
    </row>
    <row r="1632" spans="1:76" x14ac:dyDescent="0.45">
      <c r="A1632" t="s">
        <v>14702</v>
      </c>
      <c r="B1632" t="s">
        <v>176</v>
      </c>
      <c r="C1632" t="s">
        <v>216</v>
      </c>
      <c r="D1632" t="s">
        <v>14703</v>
      </c>
      <c r="E1632" t="s">
        <v>14704</v>
      </c>
      <c r="F1632" t="s">
        <v>12236</v>
      </c>
      <c r="G1632">
        <v>9</v>
      </c>
      <c r="H1632" s="72" t="s">
        <v>14666</v>
      </c>
      <c r="I1632" s="72" t="s">
        <v>182</v>
      </c>
      <c r="J1632" s="72" t="s">
        <v>183</v>
      </c>
      <c r="K1632" s="72" t="s">
        <v>825</v>
      </c>
      <c r="L1632" s="72" t="s">
        <v>825</v>
      </c>
      <c r="M1632" s="72" t="s">
        <v>14696</v>
      </c>
      <c r="N1632" s="72"/>
      <c r="O1632" s="72"/>
      <c r="P1632" s="72" t="s">
        <v>14705</v>
      </c>
      <c r="Q1632" s="72" t="s">
        <v>14706</v>
      </c>
      <c r="R1632" s="72" t="s">
        <v>12713</v>
      </c>
      <c r="S1632" s="72" t="s">
        <v>14707</v>
      </c>
      <c r="T1632" s="72" t="s">
        <v>14700</v>
      </c>
      <c r="U1632" s="72" t="s">
        <v>176</v>
      </c>
      <c r="V1632" s="72"/>
      <c r="W1632">
        <v>130</v>
      </c>
      <c r="X1632">
        <v>70</v>
      </c>
      <c r="Y1632">
        <v>60</v>
      </c>
      <c r="Z1632">
        <v>400</v>
      </c>
      <c r="AA1632">
        <v>500</v>
      </c>
      <c r="AB1632">
        <v>400</v>
      </c>
      <c r="AC1632" s="72" t="s">
        <v>194</v>
      </c>
      <c r="AF1632" s="81" t="str">
        <f t="shared" si="100"/>
        <v/>
      </c>
      <c r="AJ1632" s="72" t="s">
        <v>424</v>
      </c>
      <c r="AK1632" s="72" t="s">
        <v>176</v>
      </c>
      <c r="AL1632" t="str">
        <f t="shared" si="101"/>
        <v>Unprotected Spring</v>
      </c>
      <c r="AQ1632" t="str">
        <f t="shared" si="102"/>
        <v xml:space="preserve"> </v>
      </c>
      <c r="BE1632"/>
      <c r="BI1632" s="81" t="str">
        <f t="shared" si="103"/>
        <v xml:space="preserve"> </v>
      </c>
      <c r="BX1632" t="s">
        <v>14708</v>
      </c>
    </row>
    <row r="1633" spans="1:76" x14ac:dyDescent="0.45">
      <c r="A1633" t="s">
        <v>14709</v>
      </c>
      <c r="B1633" t="s">
        <v>176</v>
      </c>
      <c r="C1633" t="s">
        <v>216</v>
      </c>
      <c r="D1633" t="s">
        <v>14710</v>
      </c>
      <c r="E1633" t="s">
        <v>14711</v>
      </c>
      <c r="F1633" t="s">
        <v>7720</v>
      </c>
      <c r="G1633">
        <v>9</v>
      </c>
      <c r="H1633" s="72" t="s">
        <v>14666</v>
      </c>
      <c r="I1633" s="72" t="s">
        <v>182</v>
      </c>
      <c r="J1633" s="72" t="s">
        <v>183</v>
      </c>
      <c r="K1633" s="72" t="s">
        <v>825</v>
      </c>
      <c r="L1633" s="72" t="s">
        <v>825</v>
      </c>
      <c r="M1633" s="72" t="s">
        <v>14712</v>
      </c>
      <c r="N1633" s="72"/>
      <c r="O1633" s="72"/>
      <c r="P1633" s="72" t="s">
        <v>14713</v>
      </c>
      <c r="Q1633" s="72" t="s">
        <v>14714</v>
      </c>
      <c r="R1633" s="72" t="s">
        <v>1287</v>
      </c>
      <c r="S1633" s="72" t="s">
        <v>14715</v>
      </c>
      <c r="T1633" s="72" t="s">
        <v>14716</v>
      </c>
      <c r="U1633" s="72" t="s">
        <v>251</v>
      </c>
      <c r="V1633" s="72" t="s">
        <v>176</v>
      </c>
      <c r="W1633">
        <v>50</v>
      </c>
      <c r="X1633">
        <v>0</v>
      </c>
      <c r="Y1633">
        <v>50</v>
      </c>
      <c r="Z1633">
        <v>300</v>
      </c>
      <c r="AA1633">
        <v>0</v>
      </c>
      <c r="AB1633">
        <v>300</v>
      </c>
      <c r="AC1633" s="72" t="s">
        <v>191</v>
      </c>
      <c r="AD1633" s="72" t="s">
        <v>192</v>
      </c>
      <c r="AE1633" s="72" t="s">
        <v>176</v>
      </c>
      <c r="AF1633" s="81" t="str">
        <f t="shared" si="100"/>
        <v>Afridev Handpump</v>
      </c>
      <c r="AG1633" s="72" t="s">
        <v>193</v>
      </c>
      <c r="AH1633" s="72" t="s">
        <v>191</v>
      </c>
      <c r="AI1633" s="72" t="s">
        <v>16432</v>
      </c>
      <c r="AL1633" t="str">
        <f t="shared" si="101"/>
        <v>Protected</v>
      </c>
      <c r="AM1633">
        <v>1997</v>
      </c>
      <c r="AN1633" s="72" t="s">
        <v>194</v>
      </c>
      <c r="AO1633" s="72" t="s">
        <v>549</v>
      </c>
      <c r="AP1633" s="72" t="s">
        <v>176</v>
      </c>
      <c r="AQ1633" t="str">
        <f t="shared" si="102"/>
        <v>Does not function Non functioning water point</v>
      </c>
      <c r="AR1633" s="72" t="s">
        <v>191</v>
      </c>
      <c r="AS1633">
        <v>1</v>
      </c>
      <c r="AT1633">
        <v>364</v>
      </c>
      <c r="AU1633" s="72" t="s">
        <v>194</v>
      </c>
      <c r="AV1633" s="72" t="s">
        <v>194</v>
      </c>
      <c r="AY1633" s="72" t="s">
        <v>194</v>
      </c>
      <c r="BB1633" s="72" t="s">
        <v>194</v>
      </c>
      <c r="BD1633" s="72" t="s">
        <v>194</v>
      </c>
      <c r="BE1633"/>
      <c r="BF1633" s="72" t="s">
        <v>194</v>
      </c>
      <c r="BG1633" s="80" t="s">
        <v>196</v>
      </c>
      <c r="BI1633" s="81" t="str">
        <f t="shared" si="103"/>
        <v xml:space="preserve">Turbidity </v>
      </c>
      <c r="BN1633">
        <v>0</v>
      </c>
      <c r="BO1633">
        <v>0</v>
      </c>
      <c r="BP1633" s="72" t="s">
        <v>194</v>
      </c>
      <c r="BR1633" s="72" t="s">
        <v>194</v>
      </c>
      <c r="BT1633">
        <v>0</v>
      </c>
      <c r="BU1633">
        <v>0</v>
      </c>
      <c r="BV1633" s="72" t="s">
        <v>194</v>
      </c>
      <c r="BW1633" s="72" t="s">
        <v>550</v>
      </c>
      <c r="BX1633" t="s">
        <v>14717</v>
      </c>
    </row>
    <row r="1634" spans="1:76" x14ac:dyDescent="0.45">
      <c r="A1634" t="s">
        <v>14718</v>
      </c>
      <c r="B1634" t="s">
        <v>176</v>
      </c>
      <c r="C1634" t="s">
        <v>230</v>
      </c>
      <c r="D1634" t="s">
        <v>14719</v>
      </c>
      <c r="E1634" t="s">
        <v>14720</v>
      </c>
      <c r="F1634" t="s">
        <v>419</v>
      </c>
      <c r="G1634">
        <v>9</v>
      </c>
      <c r="H1634" s="72" t="s">
        <v>14666</v>
      </c>
      <c r="I1634" s="72" t="s">
        <v>182</v>
      </c>
      <c r="J1634" s="72" t="s">
        <v>183</v>
      </c>
      <c r="K1634" s="72" t="s">
        <v>825</v>
      </c>
      <c r="L1634" s="72" t="s">
        <v>825</v>
      </c>
      <c r="M1634" s="72" t="s">
        <v>14721</v>
      </c>
      <c r="N1634" s="72"/>
      <c r="O1634" s="72"/>
      <c r="P1634" s="72" t="s">
        <v>14722</v>
      </c>
      <c r="Q1634" s="72" t="s">
        <v>14723</v>
      </c>
      <c r="R1634" s="72" t="s">
        <v>6190</v>
      </c>
      <c r="S1634" s="72" t="s">
        <v>14724</v>
      </c>
      <c r="T1634" s="72" t="s">
        <v>14725</v>
      </c>
      <c r="U1634" s="72" t="s">
        <v>176</v>
      </c>
      <c r="V1634" s="72"/>
      <c r="W1634">
        <v>241</v>
      </c>
      <c r="X1634">
        <v>205</v>
      </c>
      <c r="Y1634">
        <v>36</v>
      </c>
      <c r="Z1634">
        <v>200</v>
      </c>
      <c r="AA1634">
        <v>1025</v>
      </c>
      <c r="AB1634">
        <v>180</v>
      </c>
      <c r="AC1634" s="72" t="s">
        <v>194</v>
      </c>
      <c r="AF1634" s="81" t="str">
        <f t="shared" si="100"/>
        <v/>
      </c>
      <c r="AJ1634" s="72" t="s">
        <v>867</v>
      </c>
      <c r="AK1634" s="72" t="s">
        <v>176</v>
      </c>
      <c r="AL1634" t="str">
        <f t="shared" si="101"/>
        <v>Unprotected well</v>
      </c>
      <c r="AQ1634" t="str">
        <f t="shared" si="102"/>
        <v xml:space="preserve"> </v>
      </c>
      <c r="BE1634"/>
      <c r="BI1634" s="81" t="str">
        <f t="shared" si="103"/>
        <v xml:space="preserve"> </v>
      </c>
      <c r="BX1634" t="s">
        <v>14726</v>
      </c>
    </row>
    <row r="1635" spans="1:76" x14ac:dyDescent="0.45">
      <c r="A1635" t="s">
        <v>14727</v>
      </c>
      <c r="B1635" t="s">
        <v>176</v>
      </c>
      <c r="C1635" t="s">
        <v>230</v>
      </c>
      <c r="D1635" t="s">
        <v>14728</v>
      </c>
      <c r="E1635" t="s">
        <v>14729</v>
      </c>
      <c r="F1635" t="s">
        <v>14730</v>
      </c>
      <c r="G1635">
        <v>9</v>
      </c>
      <c r="H1635" s="72" t="s">
        <v>14666</v>
      </c>
      <c r="I1635" s="72" t="s">
        <v>182</v>
      </c>
      <c r="J1635" s="72" t="s">
        <v>183</v>
      </c>
      <c r="K1635" s="72" t="s">
        <v>825</v>
      </c>
      <c r="L1635" s="72" t="s">
        <v>825</v>
      </c>
      <c r="M1635" s="72" t="s">
        <v>14721</v>
      </c>
      <c r="N1635" s="72"/>
      <c r="O1635" s="72"/>
      <c r="P1635" s="72" t="s">
        <v>14731</v>
      </c>
      <c r="Q1635" s="72" t="s">
        <v>14732</v>
      </c>
      <c r="R1635" s="72" t="s">
        <v>1023</v>
      </c>
      <c r="S1635" s="72" t="s">
        <v>14733</v>
      </c>
      <c r="T1635" s="72" t="s">
        <v>14734</v>
      </c>
      <c r="U1635" s="72" t="s">
        <v>14735</v>
      </c>
      <c r="V1635" s="72" t="s">
        <v>176</v>
      </c>
      <c r="W1635">
        <v>241</v>
      </c>
      <c r="X1635">
        <v>205</v>
      </c>
      <c r="Y1635">
        <v>36</v>
      </c>
      <c r="Z1635">
        <v>600</v>
      </c>
      <c r="AA1635">
        <v>1025</v>
      </c>
      <c r="AB1635">
        <v>180</v>
      </c>
      <c r="AC1635" s="72" t="s">
        <v>191</v>
      </c>
      <c r="AD1635" s="72" t="s">
        <v>192</v>
      </c>
      <c r="AE1635" s="72" t="s">
        <v>176</v>
      </c>
      <c r="AF1635" s="81" t="str">
        <f t="shared" si="100"/>
        <v>Afridev Handpump</v>
      </c>
      <c r="AG1635" s="72" t="s">
        <v>193</v>
      </c>
      <c r="AH1635" s="72" t="s">
        <v>191</v>
      </c>
      <c r="AI1635" s="72" t="s">
        <v>16432</v>
      </c>
      <c r="AL1635" t="str">
        <f t="shared" si="101"/>
        <v>Protected</v>
      </c>
      <c r="AM1635">
        <v>2007</v>
      </c>
      <c r="AN1635" s="72" t="s">
        <v>191</v>
      </c>
      <c r="AQ1635" t="str">
        <f t="shared" si="102"/>
        <v xml:space="preserve">Poor </v>
      </c>
      <c r="AR1635" s="72" t="s">
        <v>191</v>
      </c>
      <c r="AS1635">
        <v>3</v>
      </c>
      <c r="AT1635">
        <v>1</v>
      </c>
      <c r="AU1635" s="72" t="s">
        <v>195</v>
      </c>
      <c r="AV1635" s="72" t="s">
        <v>194</v>
      </c>
      <c r="AY1635" s="72" t="s">
        <v>191</v>
      </c>
      <c r="AZ1635">
        <v>2202</v>
      </c>
      <c r="BA1635" s="72" t="s">
        <v>93</v>
      </c>
      <c r="BB1635" s="72" t="s">
        <v>194</v>
      </c>
      <c r="BD1635" s="72" t="s">
        <v>191</v>
      </c>
      <c r="BE1635" s="73">
        <v>0.21</v>
      </c>
      <c r="BF1635" s="72" t="s">
        <v>191</v>
      </c>
      <c r="BG1635" s="72" t="s">
        <v>196</v>
      </c>
      <c r="BH1635" s="72" t="s">
        <v>176</v>
      </c>
      <c r="BI1635" s="81" t="str">
        <f t="shared" si="103"/>
        <v xml:space="preserve">Turbidity </v>
      </c>
      <c r="BJ1635" s="72" t="s">
        <v>191</v>
      </c>
      <c r="BN1635">
        <v>120</v>
      </c>
      <c r="BO1635">
        <v>24</v>
      </c>
      <c r="BP1635" s="72" t="s">
        <v>194</v>
      </c>
      <c r="BR1635" s="72" t="s">
        <v>194</v>
      </c>
      <c r="BT1635">
        <v>40</v>
      </c>
      <c r="BU1635">
        <v>6</v>
      </c>
      <c r="BV1635" s="72" t="s">
        <v>191</v>
      </c>
      <c r="BW1635" s="72" t="s">
        <v>227</v>
      </c>
      <c r="BX1635" t="s">
        <v>14736</v>
      </c>
    </row>
    <row r="1636" spans="1:76" x14ac:dyDescent="0.45">
      <c r="A1636" t="s">
        <v>14737</v>
      </c>
      <c r="B1636" t="s">
        <v>176</v>
      </c>
      <c r="C1636" t="s">
        <v>230</v>
      </c>
      <c r="D1636" t="s">
        <v>14738</v>
      </c>
      <c r="E1636" t="s">
        <v>14739</v>
      </c>
      <c r="F1636" t="s">
        <v>3628</v>
      </c>
      <c r="G1636">
        <v>9</v>
      </c>
      <c r="H1636" s="72" t="s">
        <v>14666</v>
      </c>
      <c r="I1636" s="72" t="s">
        <v>182</v>
      </c>
      <c r="J1636" s="72" t="s">
        <v>183</v>
      </c>
      <c r="K1636" s="72" t="s">
        <v>825</v>
      </c>
      <c r="L1636" s="72" t="s">
        <v>825</v>
      </c>
      <c r="M1636" s="72" t="s">
        <v>14721</v>
      </c>
      <c r="N1636" s="72"/>
      <c r="O1636" s="72"/>
      <c r="P1636" s="72" t="s">
        <v>14740</v>
      </c>
      <c r="Q1636" s="72" t="s">
        <v>14741</v>
      </c>
      <c r="R1636" s="72" t="s">
        <v>11914</v>
      </c>
      <c r="S1636" s="72" t="s">
        <v>14742</v>
      </c>
      <c r="T1636" s="72" t="s">
        <v>12531</v>
      </c>
      <c r="U1636" s="72" t="s">
        <v>226</v>
      </c>
      <c r="V1636" s="72" t="s">
        <v>176</v>
      </c>
      <c r="W1636">
        <v>241</v>
      </c>
      <c r="X1636">
        <v>205</v>
      </c>
      <c r="Y1636">
        <v>36</v>
      </c>
      <c r="Z1636">
        <v>180</v>
      </c>
      <c r="AA1636">
        <v>1025</v>
      </c>
      <c r="AB1636">
        <v>180</v>
      </c>
      <c r="AC1636" s="72" t="s">
        <v>191</v>
      </c>
      <c r="AD1636" s="72" t="s">
        <v>192</v>
      </c>
      <c r="AE1636" s="72" t="s">
        <v>176</v>
      </c>
      <c r="AF1636" s="81" t="str">
        <f t="shared" si="100"/>
        <v>Afridev Handpump</v>
      </c>
      <c r="AG1636" s="72" t="s">
        <v>193</v>
      </c>
      <c r="AH1636" s="72" t="s">
        <v>191</v>
      </c>
      <c r="AI1636" s="72" t="s">
        <v>16432</v>
      </c>
      <c r="AL1636" t="str">
        <f t="shared" si="101"/>
        <v>Protected</v>
      </c>
      <c r="AM1636">
        <v>2000</v>
      </c>
      <c r="AN1636" s="72" t="s">
        <v>191</v>
      </c>
      <c r="AQ1636" t="str">
        <f t="shared" si="102"/>
        <v xml:space="preserve">Poor </v>
      </c>
      <c r="AR1636" s="72" t="s">
        <v>191</v>
      </c>
      <c r="AS1636">
        <v>2</v>
      </c>
      <c r="AT1636">
        <v>31</v>
      </c>
      <c r="AU1636" s="72" t="s">
        <v>195</v>
      </c>
      <c r="AV1636" s="72" t="s">
        <v>194</v>
      </c>
      <c r="AY1636" s="72" t="s">
        <v>191</v>
      </c>
      <c r="AZ1636">
        <v>2201</v>
      </c>
      <c r="BA1636" s="72" t="s">
        <v>93</v>
      </c>
      <c r="BB1636" s="72" t="s">
        <v>194</v>
      </c>
      <c r="BD1636" s="72" t="s">
        <v>191</v>
      </c>
      <c r="BE1636" s="73">
        <v>0.1</v>
      </c>
      <c r="BF1636" s="72" t="s">
        <v>191</v>
      </c>
      <c r="BG1636" s="72" t="s">
        <v>196</v>
      </c>
      <c r="BH1636" s="72" t="s">
        <v>176</v>
      </c>
      <c r="BI1636" s="81" t="str">
        <f t="shared" si="103"/>
        <v xml:space="preserve">Turbidity </v>
      </c>
      <c r="BJ1636" s="72" t="s">
        <v>191</v>
      </c>
      <c r="BN1636">
        <v>472</v>
      </c>
      <c r="BO1636">
        <v>24</v>
      </c>
      <c r="BP1636" s="72" t="s">
        <v>194</v>
      </c>
      <c r="BR1636" s="72" t="s">
        <v>194</v>
      </c>
      <c r="BT1636">
        <v>40</v>
      </c>
      <c r="BU1636">
        <v>5</v>
      </c>
      <c r="BV1636" s="72" t="s">
        <v>194</v>
      </c>
      <c r="BW1636" s="72" t="s">
        <v>227</v>
      </c>
      <c r="BX1636" t="s">
        <v>14743</v>
      </c>
    </row>
    <row r="1637" spans="1:76" x14ac:dyDescent="0.45">
      <c r="A1637" t="s">
        <v>14744</v>
      </c>
      <c r="B1637" t="s">
        <v>176</v>
      </c>
      <c r="C1637" t="s">
        <v>216</v>
      </c>
      <c r="D1637" t="s">
        <v>14745</v>
      </c>
      <c r="E1637" t="s">
        <v>14746</v>
      </c>
      <c r="F1637" t="s">
        <v>3193</v>
      </c>
      <c r="G1637">
        <v>9</v>
      </c>
      <c r="H1637" s="72" t="s">
        <v>14747</v>
      </c>
      <c r="I1637" s="72" t="s">
        <v>182</v>
      </c>
      <c r="J1637" s="72" t="s">
        <v>183</v>
      </c>
      <c r="K1637" s="72" t="s">
        <v>825</v>
      </c>
      <c r="L1637" s="72" t="s">
        <v>10190</v>
      </c>
      <c r="M1637" s="72" t="s">
        <v>14748</v>
      </c>
      <c r="N1637" s="72"/>
      <c r="O1637" s="72"/>
      <c r="P1637" s="72" t="s">
        <v>14749</v>
      </c>
      <c r="Q1637" s="72" t="s">
        <v>14750</v>
      </c>
      <c r="R1637" s="72" t="s">
        <v>236</v>
      </c>
      <c r="S1637" s="72" t="s">
        <v>14751</v>
      </c>
      <c r="T1637" s="72" t="s">
        <v>14748</v>
      </c>
      <c r="U1637" s="72" t="s">
        <v>251</v>
      </c>
      <c r="V1637" s="72" t="s">
        <v>176</v>
      </c>
      <c r="W1637">
        <v>160</v>
      </c>
      <c r="X1637">
        <v>160</v>
      </c>
      <c r="Y1637">
        <v>0</v>
      </c>
      <c r="Z1637">
        <v>1000</v>
      </c>
      <c r="AA1637">
        <v>1000</v>
      </c>
      <c r="AB1637">
        <v>0</v>
      </c>
      <c r="AC1637" s="72" t="s">
        <v>191</v>
      </c>
      <c r="AD1637" s="72" t="s">
        <v>192</v>
      </c>
      <c r="AE1637" s="72" t="s">
        <v>176</v>
      </c>
      <c r="AF1637" s="81" t="str">
        <f t="shared" si="100"/>
        <v>Afridev Handpump</v>
      </c>
      <c r="AG1637" s="72" t="s">
        <v>193</v>
      </c>
      <c r="AH1637" s="72" t="s">
        <v>191</v>
      </c>
      <c r="AI1637" s="72" t="s">
        <v>16432</v>
      </c>
      <c r="AL1637" t="str">
        <f t="shared" si="101"/>
        <v>Protected</v>
      </c>
      <c r="AM1637">
        <v>2001</v>
      </c>
      <c r="AN1637" s="72" t="s">
        <v>191</v>
      </c>
      <c r="AQ1637" t="str">
        <f t="shared" si="102"/>
        <v xml:space="preserve">Poor </v>
      </c>
      <c r="AR1637" s="72" t="s">
        <v>191</v>
      </c>
      <c r="AS1637">
        <v>1</v>
      </c>
      <c r="AT1637">
        <v>364</v>
      </c>
      <c r="AU1637" s="72" t="s">
        <v>195</v>
      </c>
      <c r="AV1637" s="72" t="s">
        <v>194</v>
      </c>
      <c r="AY1637" s="72" t="s">
        <v>191</v>
      </c>
      <c r="AZ1637">
        <v>2142</v>
      </c>
      <c r="BA1637" s="72" t="s">
        <v>93</v>
      </c>
      <c r="BB1637" s="72" t="s">
        <v>194</v>
      </c>
      <c r="BD1637" s="72" t="s">
        <v>191</v>
      </c>
      <c r="BE1637" s="73">
        <v>7.96</v>
      </c>
      <c r="BF1637" s="72" t="s">
        <v>191</v>
      </c>
      <c r="BG1637" s="72" t="s">
        <v>196</v>
      </c>
      <c r="BH1637" s="72" t="s">
        <v>176</v>
      </c>
      <c r="BI1637" s="81" t="str">
        <f t="shared" si="103"/>
        <v xml:space="preserve">Turbidity </v>
      </c>
      <c r="BJ1637" s="72" t="s">
        <v>191</v>
      </c>
      <c r="BN1637">
        <v>105</v>
      </c>
      <c r="BO1637">
        <v>24</v>
      </c>
      <c r="BP1637" s="72" t="s">
        <v>194</v>
      </c>
      <c r="BR1637" s="72" t="s">
        <v>194</v>
      </c>
      <c r="BT1637">
        <v>20</v>
      </c>
      <c r="BU1637">
        <v>7</v>
      </c>
      <c r="BV1637" s="72" t="s">
        <v>191</v>
      </c>
      <c r="BW1637" s="72" t="s">
        <v>227</v>
      </c>
      <c r="BX1637" t="s">
        <v>14752</v>
      </c>
    </row>
    <row r="1638" spans="1:76" x14ac:dyDescent="0.45">
      <c r="A1638" t="s">
        <v>14753</v>
      </c>
      <c r="B1638" t="s">
        <v>176</v>
      </c>
      <c r="C1638" t="s">
        <v>297</v>
      </c>
      <c r="D1638" t="s">
        <v>14754</v>
      </c>
      <c r="E1638" t="s">
        <v>14755</v>
      </c>
      <c r="F1638" t="s">
        <v>2424</v>
      </c>
      <c r="G1638">
        <v>9</v>
      </c>
      <c r="H1638" s="72" t="s">
        <v>14747</v>
      </c>
      <c r="I1638" s="72" t="s">
        <v>182</v>
      </c>
      <c r="J1638" s="72" t="s">
        <v>183</v>
      </c>
      <c r="K1638" s="72" t="s">
        <v>10598</v>
      </c>
      <c r="L1638" s="72" t="s">
        <v>12824</v>
      </c>
      <c r="M1638" s="72" t="s">
        <v>14291</v>
      </c>
      <c r="N1638" s="72"/>
      <c r="O1638" s="72"/>
      <c r="P1638" s="72" t="s">
        <v>14756</v>
      </c>
      <c r="Q1638" s="72" t="s">
        <v>14757</v>
      </c>
      <c r="R1638" s="72" t="s">
        <v>14294</v>
      </c>
      <c r="S1638" s="72" t="s">
        <v>14758</v>
      </c>
      <c r="T1638" s="72" t="s">
        <v>14291</v>
      </c>
      <c r="U1638" s="72" t="s">
        <v>176</v>
      </c>
      <c r="V1638" s="72" t="s">
        <v>14759</v>
      </c>
      <c r="W1638">
        <v>55</v>
      </c>
      <c r="X1638">
        <v>55</v>
      </c>
      <c r="Y1638">
        <v>0</v>
      </c>
      <c r="Z1638">
        <v>20</v>
      </c>
      <c r="AA1638">
        <v>55</v>
      </c>
      <c r="AB1638">
        <v>0</v>
      </c>
      <c r="AC1638" s="72" t="s">
        <v>191</v>
      </c>
      <c r="AD1638" s="72" t="s">
        <v>192</v>
      </c>
      <c r="AE1638" s="72" t="s">
        <v>176</v>
      </c>
      <c r="AF1638" s="81" t="str">
        <f t="shared" si="100"/>
        <v>Afridev Handpump</v>
      </c>
      <c r="AG1638" s="72" t="s">
        <v>193</v>
      </c>
      <c r="AH1638" s="72" t="s">
        <v>191</v>
      </c>
      <c r="AI1638" s="72" t="s">
        <v>16432</v>
      </c>
      <c r="AL1638" t="str">
        <f t="shared" si="101"/>
        <v>Protected</v>
      </c>
      <c r="AM1638">
        <v>2010</v>
      </c>
      <c r="AN1638" s="72" t="s">
        <v>191</v>
      </c>
      <c r="AQ1638" t="str">
        <f t="shared" si="102"/>
        <v xml:space="preserve">Normal </v>
      </c>
      <c r="AR1638" s="72" t="s">
        <v>194</v>
      </c>
      <c r="AU1638" s="72" t="s">
        <v>195</v>
      </c>
      <c r="AV1638" s="72" t="s">
        <v>194</v>
      </c>
      <c r="AY1638" s="72" t="s">
        <v>191</v>
      </c>
      <c r="AZ1638">
        <v>1071</v>
      </c>
      <c r="BA1638" s="72" t="s">
        <v>213</v>
      </c>
      <c r="BB1638" s="72" t="s">
        <v>194</v>
      </c>
      <c r="BD1638" s="72" t="s">
        <v>191</v>
      </c>
      <c r="BE1638" s="73">
        <v>0.21</v>
      </c>
      <c r="BF1638" s="72" t="s">
        <v>194</v>
      </c>
      <c r="BG1638" s="80" t="s">
        <v>196</v>
      </c>
      <c r="BI1638" s="81" t="str">
        <f t="shared" si="103"/>
        <v xml:space="preserve">Turbidity </v>
      </c>
      <c r="BN1638">
        <v>65</v>
      </c>
      <c r="BO1638">
        <v>24</v>
      </c>
      <c r="BP1638" s="72" t="s">
        <v>194</v>
      </c>
      <c r="BR1638" s="72" t="s">
        <v>194</v>
      </c>
      <c r="BT1638">
        <v>20</v>
      </c>
      <c r="BU1638">
        <v>5</v>
      </c>
      <c r="BV1638" s="72" t="s">
        <v>191</v>
      </c>
      <c r="BW1638" s="72" t="s">
        <v>197</v>
      </c>
      <c r="BX1638" t="s">
        <v>14760</v>
      </c>
    </row>
    <row r="1639" spans="1:76" x14ac:dyDescent="0.45">
      <c r="A1639" t="s">
        <v>14761</v>
      </c>
      <c r="B1639" t="s">
        <v>176</v>
      </c>
      <c r="C1639" t="s">
        <v>216</v>
      </c>
      <c r="D1639" t="s">
        <v>14762</v>
      </c>
      <c r="E1639" t="s">
        <v>14763</v>
      </c>
      <c r="F1639" t="s">
        <v>14764</v>
      </c>
      <c r="G1639">
        <v>9</v>
      </c>
      <c r="H1639" s="72" t="s">
        <v>14747</v>
      </c>
      <c r="I1639" s="72" t="s">
        <v>182</v>
      </c>
      <c r="J1639" s="72" t="s">
        <v>183</v>
      </c>
      <c r="K1639" s="72" t="s">
        <v>825</v>
      </c>
      <c r="L1639" s="72" t="s">
        <v>10190</v>
      </c>
      <c r="M1639" s="72" t="s">
        <v>14748</v>
      </c>
      <c r="N1639" s="72"/>
      <c r="O1639" s="72"/>
      <c r="P1639" s="72" t="s">
        <v>14765</v>
      </c>
      <c r="Q1639" s="72" t="s">
        <v>14766</v>
      </c>
      <c r="R1639" s="72" t="s">
        <v>422</v>
      </c>
      <c r="S1639" s="72" t="s">
        <v>14767</v>
      </c>
      <c r="T1639" s="72" t="s">
        <v>14748</v>
      </c>
      <c r="U1639" s="72" t="s">
        <v>176</v>
      </c>
      <c r="V1639" s="72"/>
      <c r="W1639">
        <v>160</v>
      </c>
      <c r="X1639">
        <v>140</v>
      </c>
      <c r="Y1639">
        <v>40</v>
      </c>
      <c r="Z1639">
        <v>300</v>
      </c>
      <c r="AA1639">
        <v>1000</v>
      </c>
      <c r="AB1639">
        <v>300</v>
      </c>
      <c r="AC1639" s="72" t="s">
        <v>194</v>
      </c>
      <c r="AF1639" s="81" t="str">
        <f t="shared" si="100"/>
        <v/>
      </c>
      <c r="AJ1639" s="72" t="s">
        <v>424</v>
      </c>
      <c r="AK1639" s="72" t="s">
        <v>176</v>
      </c>
      <c r="AL1639" t="str">
        <f t="shared" si="101"/>
        <v>Unprotected Spring</v>
      </c>
      <c r="AQ1639" t="str">
        <f t="shared" si="102"/>
        <v xml:space="preserve"> </v>
      </c>
      <c r="BE1639"/>
      <c r="BI1639" s="81" t="str">
        <f t="shared" si="103"/>
        <v xml:space="preserve"> </v>
      </c>
      <c r="BX1639" t="s">
        <v>14768</v>
      </c>
    </row>
    <row r="1640" spans="1:76" x14ac:dyDescent="0.45">
      <c r="A1640" t="s">
        <v>14769</v>
      </c>
      <c r="B1640" t="s">
        <v>176</v>
      </c>
      <c r="C1640" t="s">
        <v>297</v>
      </c>
      <c r="D1640" t="s">
        <v>14770</v>
      </c>
      <c r="E1640" t="s">
        <v>14771</v>
      </c>
      <c r="F1640" t="s">
        <v>5478</v>
      </c>
      <c r="G1640">
        <v>9</v>
      </c>
      <c r="H1640" s="72" t="s">
        <v>14273</v>
      </c>
      <c r="I1640" s="72" t="s">
        <v>182</v>
      </c>
      <c r="J1640" s="72" t="s">
        <v>183</v>
      </c>
      <c r="K1640" s="72" t="s">
        <v>10598</v>
      </c>
      <c r="L1640" s="72" t="s">
        <v>12824</v>
      </c>
      <c r="M1640" s="72" t="s">
        <v>12824</v>
      </c>
      <c r="N1640" s="72"/>
      <c r="O1640" s="72"/>
      <c r="P1640" s="72" t="s">
        <v>14772</v>
      </c>
      <c r="Q1640" s="72" t="s">
        <v>14773</v>
      </c>
      <c r="R1640" s="72" t="s">
        <v>11494</v>
      </c>
      <c r="S1640" s="72" t="s">
        <v>14774</v>
      </c>
      <c r="T1640" s="72" t="s">
        <v>14296</v>
      </c>
      <c r="U1640" s="72" t="s">
        <v>226</v>
      </c>
      <c r="V1640" s="72" t="s">
        <v>176</v>
      </c>
      <c r="W1640">
        <v>50</v>
      </c>
      <c r="X1640">
        <v>50</v>
      </c>
      <c r="Y1640">
        <v>0</v>
      </c>
      <c r="Z1640">
        <v>250</v>
      </c>
      <c r="AA1640">
        <v>250</v>
      </c>
      <c r="AB1640">
        <v>0</v>
      </c>
      <c r="AC1640" s="72" t="s">
        <v>191</v>
      </c>
      <c r="AD1640" s="72" t="s">
        <v>192</v>
      </c>
      <c r="AE1640" s="72" t="s">
        <v>176</v>
      </c>
      <c r="AF1640" s="81" t="str">
        <f t="shared" si="100"/>
        <v>Afridev Handpump</v>
      </c>
      <c r="AG1640" s="72" t="s">
        <v>193</v>
      </c>
      <c r="AH1640" s="72" t="s">
        <v>191</v>
      </c>
      <c r="AI1640" s="72" t="s">
        <v>16432</v>
      </c>
      <c r="AL1640" t="str">
        <f t="shared" si="101"/>
        <v>Protected</v>
      </c>
      <c r="AM1640">
        <v>2019</v>
      </c>
      <c r="AN1640" s="72" t="s">
        <v>191</v>
      </c>
      <c r="AQ1640" t="str">
        <f t="shared" si="102"/>
        <v xml:space="preserve">Normal </v>
      </c>
      <c r="AR1640" s="72" t="s">
        <v>194</v>
      </c>
      <c r="AU1640" s="72" t="s">
        <v>195</v>
      </c>
      <c r="AV1640" s="72" t="s">
        <v>194</v>
      </c>
      <c r="AY1640" s="72" t="s">
        <v>191</v>
      </c>
      <c r="AZ1640">
        <v>1068</v>
      </c>
      <c r="BA1640" s="72" t="s">
        <v>213</v>
      </c>
      <c r="BB1640" s="72" t="s">
        <v>194</v>
      </c>
      <c r="BD1640" s="72" t="s">
        <v>191</v>
      </c>
      <c r="BE1640" s="73">
        <v>153</v>
      </c>
      <c r="BF1640" s="72" t="s">
        <v>194</v>
      </c>
      <c r="BG1640" s="80" t="s">
        <v>196</v>
      </c>
      <c r="BI1640" s="81" t="str">
        <f t="shared" si="103"/>
        <v xml:space="preserve">Turbidity </v>
      </c>
      <c r="BN1640">
        <v>78</v>
      </c>
      <c r="BO1640">
        <v>20</v>
      </c>
      <c r="BP1640" s="72" t="s">
        <v>194</v>
      </c>
      <c r="BR1640" s="72" t="s">
        <v>194</v>
      </c>
      <c r="BT1640">
        <v>20</v>
      </c>
      <c r="BU1640">
        <v>10</v>
      </c>
      <c r="BV1640" s="72" t="s">
        <v>191</v>
      </c>
      <c r="BW1640" s="72" t="s">
        <v>197</v>
      </c>
      <c r="BX1640" t="s">
        <v>14775</v>
      </c>
    </row>
    <row r="1641" spans="1:76" x14ac:dyDescent="0.45">
      <c r="A1641" t="s">
        <v>14776</v>
      </c>
      <c r="B1641" t="s">
        <v>176</v>
      </c>
      <c r="C1641" t="s">
        <v>297</v>
      </c>
      <c r="D1641" t="s">
        <v>14777</v>
      </c>
      <c r="E1641" t="s">
        <v>14778</v>
      </c>
      <c r="F1641" t="s">
        <v>3212</v>
      </c>
      <c r="G1641">
        <v>9</v>
      </c>
      <c r="H1641" s="72" t="s">
        <v>14747</v>
      </c>
      <c r="I1641" s="72" t="s">
        <v>182</v>
      </c>
      <c r="J1641" s="72" t="s">
        <v>183</v>
      </c>
      <c r="K1641" s="72" t="s">
        <v>10598</v>
      </c>
      <c r="L1641" s="72" t="s">
        <v>12824</v>
      </c>
      <c r="M1641" s="72" t="s">
        <v>14779</v>
      </c>
      <c r="N1641" s="72"/>
      <c r="O1641" s="72"/>
      <c r="P1641" s="72" t="s">
        <v>14780</v>
      </c>
      <c r="Q1641" s="72" t="s">
        <v>14781</v>
      </c>
      <c r="R1641" s="72" t="s">
        <v>11523</v>
      </c>
      <c r="S1641" s="72" t="s">
        <v>14782</v>
      </c>
      <c r="T1641" s="72" t="s">
        <v>14779</v>
      </c>
      <c r="U1641" s="72" t="s">
        <v>251</v>
      </c>
      <c r="V1641" s="72" t="s">
        <v>176</v>
      </c>
      <c r="W1641">
        <v>170</v>
      </c>
      <c r="X1641">
        <v>143</v>
      </c>
      <c r="Y1641">
        <v>27</v>
      </c>
      <c r="Z1641">
        <v>715</v>
      </c>
      <c r="AA1641">
        <v>715</v>
      </c>
      <c r="AB1641">
        <v>135</v>
      </c>
      <c r="AC1641" s="72" t="s">
        <v>191</v>
      </c>
      <c r="AD1641" s="72" t="s">
        <v>192</v>
      </c>
      <c r="AE1641" s="72" t="s">
        <v>176</v>
      </c>
      <c r="AF1641" s="81" t="str">
        <f t="shared" si="100"/>
        <v>Afridev Handpump</v>
      </c>
      <c r="AG1641" s="72" t="s">
        <v>193</v>
      </c>
      <c r="AH1641" s="72" t="s">
        <v>191</v>
      </c>
      <c r="AI1641" s="72" t="s">
        <v>16432</v>
      </c>
      <c r="AL1641" t="str">
        <f t="shared" si="101"/>
        <v>Protected</v>
      </c>
      <c r="AM1641">
        <v>2005</v>
      </c>
      <c r="AN1641" s="72" t="s">
        <v>191</v>
      </c>
      <c r="AQ1641" t="str">
        <f t="shared" si="102"/>
        <v xml:space="preserve">Poor </v>
      </c>
      <c r="AR1641" s="72" t="s">
        <v>191</v>
      </c>
      <c r="AS1641">
        <v>3</v>
      </c>
      <c r="AT1641">
        <v>90</v>
      </c>
      <c r="AU1641" s="72" t="s">
        <v>195</v>
      </c>
      <c r="AV1641" s="72" t="s">
        <v>194</v>
      </c>
      <c r="AY1641" s="72" t="s">
        <v>191</v>
      </c>
      <c r="AZ1641">
        <v>1062</v>
      </c>
      <c r="BA1641" s="72" t="s">
        <v>93</v>
      </c>
      <c r="BB1641" s="72" t="s">
        <v>194</v>
      </c>
      <c r="BD1641" s="72" t="s">
        <v>191</v>
      </c>
      <c r="BE1641" s="73">
        <v>0.33</v>
      </c>
      <c r="BF1641" s="72" t="s">
        <v>194</v>
      </c>
      <c r="BG1641" s="80" t="s">
        <v>196</v>
      </c>
      <c r="BI1641" s="81" t="str">
        <f t="shared" si="103"/>
        <v xml:space="preserve">Turbidity </v>
      </c>
      <c r="BN1641">
        <v>96</v>
      </c>
      <c r="BO1641">
        <v>24</v>
      </c>
      <c r="BP1641" s="72" t="s">
        <v>194</v>
      </c>
      <c r="BR1641" s="72" t="s">
        <v>194</v>
      </c>
      <c r="BT1641">
        <v>20</v>
      </c>
      <c r="BU1641">
        <v>7</v>
      </c>
      <c r="BV1641" s="72" t="s">
        <v>191</v>
      </c>
      <c r="BW1641" s="72" t="s">
        <v>227</v>
      </c>
      <c r="BX1641" t="s">
        <v>14783</v>
      </c>
    </row>
    <row r="1642" spans="1:76" x14ac:dyDescent="0.45">
      <c r="A1642" t="s">
        <v>14784</v>
      </c>
      <c r="B1642" t="s">
        <v>176</v>
      </c>
      <c r="C1642" t="s">
        <v>216</v>
      </c>
      <c r="D1642" t="s">
        <v>14785</v>
      </c>
      <c r="E1642" t="s">
        <v>14786</v>
      </c>
      <c r="F1642" t="s">
        <v>14787</v>
      </c>
      <c r="G1642">
        <v>9</v>
      </c>
      <c r="H1642" s="72" t="s">
        <v>14747</v>
      </c>
      <c r="I1642" s="72" t="s">
        <v>182</v>
      </c>
      <c r="J1642" s="72" t="s">
        <v>183</v>
      </c>
      <c r="K1642" s="72" t="s">
        <v>825</v>
      </c>
      <c r="L1642" s="72" t="s">
        <v>10190</v>
      </c>
      <c r="M1642" s="72" t="s">
        <v>14748</v>
      </c>
      <c r="N1642" s="72"/>
      <c r="O1642" s="72"/>
      <c r="P1642" s="72" t="s">
        <v>14788</v>
      </c>
      <c r="Q1642" s="72" t="s">
        <v>14789</v>
      </c>
      <c r="R1642" s="72" t="s">
        <v>823</v>
      </c>
      <c r="S1642" s="72" t="s">
        <v>14790</v>
      </c>
      <c r="T1642" s="72" t="s">
        <v>14791</v>
      </c>
      <c r="U1642" s="72" t="s">
        <v>226</v>
      </c>
      <c r="V1642" s="72" t="s">
        <v>176</v>
      </c>
      <c r="W1642">
        <v>160</v>
      </c>
      <c r="X1642">
        <v>120</v>
      </c>
      <c r="Y1642">
        <v>40</v>
      </c>
      <c r="Z1642">
        <v>400</v>
      </c>
      <c r="AA1642">
        <v>1000</v>
      </c>
      <c r="AB1642">
        <v>400</v>
      </c>
      <c r="AC1642" s="72" t="s">
        <v>194</v>
      </c>
      <c r="AF1642" s="81" t="str">
        <f t="shared" si="100"/>
        <v/>
      </c>
      <c r="AJ1642" s="72" t="s">
        <v>867</v>
      </c>
      <c r="AK1642" s="72" t="s">
        <v>176</v>
      </c>
      <c r="AL1642" t="str">
        <f t="shared" si="101"/>
        <v>Unprotected well</v>
      </c>
      <c r="AQ1642" t="str">
        <f t="shared" si="102"/>
        <v xml:space="preserve"> </v>
      </c>
      <c r="BE1642"/>
      <c r="BI1642" s="81" t="str">
        <f t="shared" si="103"/>
        <v xml:space="preserve"> </v>
      </c>
      <c r="BX1642" t="s">
        <v>14792</v>
      </c>
    </row>
    <row r="1643" spans="1:76" x14ac:dyDescent="0.45">
      <c r="A1643" t="s">
        <v>14793</v>
      </c>
      <c r="B1643" t="s">
        <v>176</v>
      </c>
      <c r="C1643" t="s">
        <v>297</v>
      </c>
      <c r="D1643" t="s">
        <v>14794</v>
      </c>
      <c r="E1643" t="s">
        <v>14795</v>
      </c>
      <c r="F1643" t="s">
        <v>8573</v>
      </c>
      <c r="G1643">
        <v>9</v>
      </c>
      <c r="H1643" s="72" t="s">
        <v>14747</v>
      </c>
      <c r="I1643" s="72" t="s">
        <v>182</v>
      </c>
      <c r="J1643" s="72" t="s">
        <v>183</v>
      </c>
      <c r="K1643" s="72" t="s">
        <v>10598</v>
      </c>
      <c r="L1643" s="72" t="s">
        <v>12824</v>
      </c>
      <c r="M1643" s="72" t="s">
        <v>14779</v>
      </c>
      <c r="N1643" s="72"/>
      <c r="O1643" s="72"/>
      <c r="P1643" s="72" t="s">
        <v>14796</v>
      </c>
      <c r="Q1643" s="72" t="s">
        <v>14797</v>
      </c>
      <c r="R1643" s="72" t="s">
        <v>10546</v>
      </c>
      <c r="S1643" s="72" t="s">
        <v>14798</v>
      </c>
      <c r="T1643" s="72" t="s">
        <v>14779</v>
      </c>
      <c r="U1643" s="72" t="s">
        <v>226</v>
      </c>
      <c r="V1643" s="72" t="s">
        <v>176</v>
      </c>
      <c r="W1643">
        <v>170</v>
      </c>
      <c r="X1643">
        <v>143</v>
      </c>
      <c r="Y1643">
        <v>27</v>
      </c>
      <c r="Z1643">
        <v>135</v>
      </c>
      <c r="AA1643">
        <v>715</v>
      </c>
      <c r="AB1643">
        <v>135</v>
      </c>
      <c r="AC1643" s="72" t="s">
        <v>194</v>
      </c>
      <c r="AF1643" s="81" t="str">
        <f t="shared" si="100"/>
        <v/>
      </c>
      <c r="AJ1643" s="72" t="s">
        <v>424</v>
      </c>
      <c r="AK1643" s="72" t="s">
        <v>176</v>
      </c>
      <c r="AL1643" t="str">
        <f t="shared" si="101"/>
        <v>Unprotected Spring</v>
      </c>
      <c r="AQ1643" t="str">
        <f t="shared" si="102"/>
        <v xml:space="preserve"> </v>
      </c>
      <c r="BE1643"/>
      <c r="BI1643" s="81" t="str">
        <f t="shared" si="103"/>
        <v xml:space="preserve"> </v>
      </c>
      <c r="BX1643" t="s">
        <v>14799</v>
      </c>
    </row>
    <row r="1644" spans="1:76" x14ac:dyDescent="0.45">
      <c r="A1644" t="s">
        <v>14800</v>
      </c>
      <c r="B1644" t="s">
        <v>176</v>
      </c>
      <c r="C1644" t="s">
        <v>297</v>
      </c>
      <c r="D1644" t="s">
        <v>14801</v>
      </c>
      <c r="E1644" t="s">
        <v>14802</v>
      </c>
      <c r="F1644" t="s">
        <v>3345</v>
      </c>
      <c r="G1644">
        <v>9</v>
      </c>
      <c r="H1644" s="72" t="s">
        <v>14747</v>
      </c>
      <c r="I1644" s="72" t="s">
        <v>182</v>
      </c>
      <c r="J1644" s="72" t="s">
        <v>183</v>
      </c>
      <c r="K1644" s="72" t="s">
        <v>10598</v>
      </c>
      <c r="L1644" s="72" t="s">
        <v>12824</v>
      </c>
      <c r="M1644" s="72" t="s">
        <v>14779</v>
      </c>
      <c r="N1644" s="72"/>
      <c r="O1644" s="72"/>
      <c r="P1644" s="72" t="s">
        <v>14803</v>
      </c>
      <c r="Q1644" s="72" t="s">
        <v>14804</v>
      </c>
      <c r="R1644" s="72" t="s">
        <v>14294</v>
      </c>
      <c r="S1644" s="72" t="s">
        <v>14805</v>
      </c>
      <c r="T1644" s="72" t="s">
        <v>14806</v>
      </c>
      <c r="U1644" s="72" t="s">
        <v>226</v>
      </c>
      <c r="V1644" s="72" t="s">
        <v>176</v>
      </c>
      <c r="W1644">
        <v>118</v>
      </c>
      <c r="X1644">
        <v>118</v>
      </c>
      <c r="Y1644">
        <v>0</v>
      </c>
      <c r="Z1644">
        <v>350</v>
      </c>
      <c r="AA1644">
        <v>118</v>
      </c>
      <c r="AB1644">
        <v>0</v>
      </c>
      <c r="AC1644" s="72" t="s">
        <v>191</v>
      </c>
      <c r="AD1644" s="72" t="s">
        <v>192</v>
      </c>
      <c r="AE1644" s="72" t="s">
        <v>176</v>
      </c>
      <c r="AF1644" s="81" t="str">
        <f t="shared" si="100"/>
        <v>Afridev Handpump</v>
      </c>
      <c r="AG1644" s="72" t="s">
        <v>193</v>
      </c>
      <c r="AH1644" s="72" t="s">
        <v>191</v>
      </c>
      <c r="AI1644" s="72" t="s">
        <v>16432</v>
      </c>
      <c r="AL1644" t="str">
        <f t="shared" si="101"/>
        <v>Protected</v>
      </c>
      <c r="AM1644">
        <v>2019</v>
      </c>
      <c r="AN1644" s="72" t="s">
        <v>191</v>
      </c>
      <c r="AQ1644" t="str">
        <f t="shared" si="102"/>
        <v xml:space="preserve">Normal </v>
      </c>
      <c r="AR1644" s="72" t="s">
        <v>194</v>
      </c>
      <c r="AU1644" s="72" t="s">
        <v>195</v>
      </c>
      <c r="AV1644" s="72" t="s">
        <v>194</v>
      </c>
      <c r="AY1644" s="72" t="s">
        <v>191</v>
      </c>
      <c r="AZ1644">
        <v>1974</v>
      </c>
      <c r="BA1644" s="72" t="s">
        <v>93</v>
      </c>
      <c r="BB1644" s="72" t="s">
        <v>194</v>
      </c>
      <c r="BD1644" s="72" t="s">
        <v>191</v>
      </c>
      <c r="BE1644" s="73">
        <v>2.4300000000000002</v>
      </c>
      <c r="BF1644" s="72" t="s">
        <v>194</v>
      </c>
      <c r="BG1644" s="80" t="s">
        <v>196</v>
      </c>
      <c r="BI1644" s="81" t="str">
        <f t="shared" si="103"/>
        <v xml:space="preserve">Turbidity </v>
      </c>
      <c r="BN1644">
        <v>70</v>
      </c>
      <c r="BO1644">
        <v>24</v>
      </c>
      <c r="BP1644" s="72" t="s">
        <v>194</v>
      </c>
      <c r="BR1644" s="72" t="s">
        <v>194</v>
      </c>
      <c r="BT1644">
        <v>20</v>
      </c>
      <c r="BU1644">
        <v>10</v>
      </c>
      <c r="BV1644" s="72" t="s">
        <v>191</v>
      </c>
      <c r="BW1644" s="72" t="s">
        <v>197</v>
      </c>
      <c r="BX1644" t="s">
        <v>14807</v>
      </c>
    </row>
    <row r="1645" spans="1:76" x14ac:dyDescent="0.45">
      <c r="A1645" t="s">
        <v>14808</v>
      </c>
      <c r="B1645" t="s">
        <v>176</v>
      </c>
      <c r="C1645" t="s">
        <v>297</v>
      </c>
      <c r="D1645" t="s">
        <v>14809</v>
      </c>
      <c r="E1645" t="s">
        <v>14810</v>
      </c>
      <c r="F1645" t="s">
        <v>14811</v>
      </c>
      <c r="G1645">
        <v>9</v>
      </c>
      <c r="H1645" s="72" t="s">
        <v>14747</v>
      </c>
      <c r="I1645" s="72" t="s">
        <v>182</v>
      </c>
      <c r="J1645" s="72" t="s">
        <v>183</v>
      </c>
      <c r="K1645" s="72" t="s">
        <v>10598</v>
      </c>
      <c r="L1645" s="72" t="s">
        <v>12824</v>
      </c>
      <c r="M1645" s="72" t="s">
        <v>14806</v>
      </c>
      <c r="N1645" s="72"/>
      <c r="O1645" s="72"/>
      <c r="P1645" s="72" t="s">
        <v>14812</v>
      </c>
      <c r="Q1645" s="72" t="s">
        <v>14813</v>
      </c>
      <c r="R1645" s="72" t="s">
        <v>13155</v>
      </c>
      <c r="S1645" s="72" t="s">
        <v>14814</v>
      </c>
      <c r="T1645" s="72" t="s">
        <v>14806</v>
      </c>
      <c r="U1645" s="72" t="s">
        <v>226</v>
      </c>
      <c r="V1645" s="72" t="s">
        <v>176</v>
      </c>
      <c r="W1645">
        <v>118</v>
      </c>
      <c r="X1645">
        <v>118</v>
      </c>
      <c r="Y1645">
        <v>0</v>
      </c>
      <c r="Z1645">
        <v>300</v>
      </c>
      <c r="AA1645">
        <v>118</v>
      </c>
      <c r="AB1645">
        <v>0</v>
      </c>
      <c r="AC1645" s="72" t="s">
        <v>191</v>
      </c>
      <c r="AD1645" s="72" t="s">
        <v>192</v>
      </c>
      <c r="AE1645" s="72" t="s">
        <v>176</v>
      </c>
      <c r="AF1645" s="81" t="str">
        <f t="shared" si="100"/>
        <v>Afridev Handpump</v>
      </c>
      <c r="AG1645" s="72" t="s">
        <v>193</v>
      </c>
      <c r="AH1645" s="72" t="s">
        <v>191</v>
      </c>
      <c r="AI1645" s="72" t="s">
        <v>16432</v>
      </c>
      <c r="AL1645" t="str">
        <f t="shared" si="101"/>
        <v>Protected</v>
      </c>
      <c r="AM1645">
        <v>1998</v>
      </c>
      <c r="AN1645" s="72" t="s">
        <v>191</v>
      </c>
      <c r="AQ1645" t="str">
        <f t="shared" si="102"/>
        <v xml:space="preserve">Poor </v>
      </c>
      <c r="AR1645" s="72" t="s">
        <v>191</v>
      </c>
      <c r="AS1645">
        <v>2</v>
      </c>
      <c r="AT1645">
        <v>1</v>
      </c>
      <c r="AU1645" s="72" t="s">
        <v>195</v>
      </c>
      <c r="AV1645" s="72" t="s">
        <v>194</v>
      </c>
      <c r="AY1645" s="72" t="s">
        <v>191</v>
      </c>
      <c r="AZ1645">
        <v>1075</v>
      </c>
      <c r="BA1645" s="72" t="s">
        <v>93</v>
      </c>
      <c r="BB1645" s="72" t="s">
        <v>194</v>
      </c>
      <c r="BD1645" s="72" t="s">
        <v>191</v>
      </c>
      <c r="BE1645" s="73">
        <v>0.86</v>
      </c>
      <c r="BF1645" s="72" t="s">
        <v>194</v>
      </c>
      <c r="BG1645" s="80" t="s">
        <v>196</v>
      </c>
      <c r="BI1645" s="81" t="str">
        <f t="shared" si="103"/>
        <v xml:space="preserve">Turbidity </v>
      </c>
      <c r="BN1645">
        <v>93</v>
      </c>
      <c r="BO1645">
        <v>24</v>
      </c>
      <c r="BP1645" s="72" t="s">
        <v>194</v>
      </c>
      <c r="BR1645" s="72" t="s">
        <v>194</v>
      </c>
      <c r="BT1645">
        <v>20</v>
      </c>
      <c r="BU1645">
        <v>10</v>
      </c>
      <c r="BV1645" s="72" t="s">
        <v>191</v>
      </c>
      <c r="BW1645" s="72" t="s">
        <v>227</v>
      </c>
      <c r="BX1645" t="s">
        <v>14815</v>
      </c>
    </row>
    <row r="1646" spans="1:76" x14ac:dyDescent="0.45">
      <c r="A1646" t="s">
        <v>14816</v>
      </c>
      <c r="B1646" t="s">
        <v>176</v>
      </c>
      <c r="C1646" t="s">
        <v>297</v>
      </c>
      <c r="D1646" t="s">
        <v>14817</v>
      </c>
      <c r="E1646" t="s">
        <v>14818</v>
      </c>
      <c r="F1646" t="s">
        <v>2843</v>
      </c>
      <c r="G1646">
        <v>9</v>
      </c>
      <c r="H1646" s="72" t="s">
        <v>14747</v>
      </c>
      <c r="I1646" s="72" t="s">
        <v>182</v>
      </c>
      <c r="J1646" s="72" t="s">
        <v>183</v>
      </c>
      <c r="K1646" s="72" t="s">
        <v>10598</v>
      </c>
      <c r="L1646" s="72" t="s">
        <v>12824</v>
      </c>
      <c r="M1646" s="72" t="s">
        <v>14806</v>
      </c>
      <c r="N1646" s="72"/>
      <c r="O1646" s="72"/>
      <c r="P1646" s="72" t="s">
        <v>14819</v>
      </c>
      <c r="Q1646" s="72" t="s">
        <v>14820</v>
      </c>
      <c r="R1646" s="72" t="s">
        <v>14562</v>
      </c>
      <c r="S1646" s="72" t="s">
        <v>14821</v>
      </c>
      <c r="T1646" s="72" t="s">
        <v>14822</v>
      </c>
      <c r="U1646" s="72" t="s">
        <v>190</v>
      </c>
      <c r="V1646" s="72" t="s">
        <v>176</v>
      </c>
      <c r="W1646">
        <v>118</v>
      </c>
      <c r="X1646">
        <v>118</v>
      </c>
      <c r="Y1646">
        <v>0</v>
      </c>
      <c r="Z1646">
        <v>65</v>
      </c>
      <c r="AA1646">
        <v>118</v>
      </c>
      <c r="AB1646">
        <v>0</v>
      </c>
      <c r="AC1646" s="72" t="s">
        <v>191</v>
      </c>
      <c r="AD1646" s="72" t="s">
        <v>192</v>
      </c>
      <c r="AE1646" s="72" t="s">
        <v>176</v>
      </c>
      <c r="AF1646" s="81" t="str">
        <f t="shared" si="100"/>
        <v>Afridev Handpump</v>
      </c>
      <c r="AG1646" s="72" t="s">
        <v>193</v>
      </c>
      <c r="AH1646" s="72" t="s">
        <v>191</v>
      </c>
      <c r="AI1646" s="72" t="s">
        <v>16432</v>
      </c>
      <c r="AL1646" t="str">
        <f t="shared" si="101"/>
        <v>Protected</v>
      </c>
      <c r="AM1646">
        <v>2011</v>
      </c>
      <c r="AN1646" s="72" t="s">
        <v>194</v>
      </c>
      <c r="AO1646" s="72" t="s">
        <v>6724</v>
      </c>
      <c r="AP1646" s="72" t="s">
        <v>176</v>
      </c>
      <c r="AQ1646" t="str">
        <f t="shared" si="102"/>
        <v>Poor Seasonal Shortages</v>
      </c>
      <c r="AR1646" s="72" t="s">
        <v>191</v>
      </c>
      <c r="AS1646">
        <v>1</v>
      </c>
      <c r="AT1646">
        <v>14</v>
      </c>
      <c r="AU1646" s="72" t="s">
        <v>194</v>
      </c>
      <c r="AV1646" s="72" t="s">
        <v>194</v>
      </c>
      <c r="AY1646" s="72" t="s">
        <v>194</v>
      </c>
      <c r="BB1646" s="72" t="s">
        <v>194</v>
      </c>
      <c r="BD1646" s="72" t="s">
        <v>194</v>
      </c>
      <c r="BE1646"/>
      <c r="BF1646" s="72" t="s">
        <v>381</v>
      </c>
      <c r="BG1646" s="80" t="s">
        <v>196</v>
      </c>
      <c r="BI1646" s="81" t="str">
        <f t="shared" si="103"/>
        <v xml:space="preserve">Turbidity </v>
      </c>
      <c r="BN1646">
        <v>0</v>
      </c>
      <c r="BO1646">
        <v>8</v>
      </c>
      <c r="BP1646" s="72" t="s">
        <v>194</v>
      </c>
      <c r="BR1646" s="72" t="s">
        <v>194</v>
      </c>
      <c r="BT1646">
        <v>20</v>
      </c>
      <c r="BU1646">
        <v>4</v>
      </c>
      <c r="BV1646" s="72" t="s">
        <v>194</v>
      </c>
      <c r="BW1646" s="72" t="s">
        <v>227</v>
      </c>
      <c r="BX1646" t="s">
        <v>14823</v>
      </c>
    </row>
    <row r="1647" spans="1:76" x14ac:dyDescent="0.45">
      <c r="A1647" t="s">
        <v>14824</v>
      </c>
      <c r="B1647" t="s">
        <v>176</v>
      </c>
      <c r="C1647" t="s">
        <v>297</v>
      </c>
      <c r="D1647" t="s">
        <v>14825</v>
      </c>
      <c r="E1647" t="s">
        <v>14826</v>
      </c>
      <c r="F1647" t="s">
        <v>2173</v>
      </c>
      <c r="G1647">
        <v>9</v>
      </c>
      <c r="H1647" s="72" t="s">
        <v>14273</v>
      </c>
      <c r="I1647" s="72" t="s">
        <v>182</v>
      </c>
      <c r="J1647" s="72" t="s">
        <v>183</v>
      </c>
      <c r="K1647" s="72" t="s">
        <v>10598</v>
      </c>
      <c r="L1647" s="72" t="s">
        <v>12824</v>
      </c>
      <c r="M1647" s="72" t="s">
        <v>14827</v>
      </c>
      <c r="N1647" s="72"/>
      <c r="O1647" s="72"/>
      <c r="P1647" s="72" t="s">
        <v>14828</v>
      </c>
      <c r="Q1647" s="72" t="s">
        <v>14829</v>
      </c>
      <c r="R1647" s="72" t="s">
        <v>12713</v>
      </c>
      <c r="S1647" s="72" t="s">
        <v>14830</v>
      </c>
      <c r="T1647" s="72" t="s">
        <v>14831</v>
      </c>
      <c r="U1647" s="72" t="s">
        <v>176</v>
      </c>
      <c r="V1647" s="72" t="s">
        <v>805</v>
      </c>
      <c r="W1647">
        <v>102</v>
      </c>
      <c r="X1647">
        <v>102</v>
      </c>
      <c r="Y1647">
        <v>0</v>
      </c>
      <c r="Z1647">
        <v>510</v>
      </c>
      <c r="AA1647">
        <v>510</v>
      </c>
      <c r="AB1647">
        <v>0</v>
      </c>
      <c r="AC1647" s="72" t="s">
        <v>191</v>
      </c>
      <c r="AD1647" s="72" t="s">
        <v>192</v>
      </c>
      <c r="AE1647" s="72" t="s">
        <v>176</v>
      </c>
      <c r="AF1647" s="81" t="str">
        <f t="shared" si="100"/>
        <v>Afridev Handpump</v>
      </c>
      <c r="AG1647" s="72" t="s">
        <v>193</v>
      </c>
      <c r="AH1647" s="72" t="s">
        <v>191</v>
      </c>
      <c r="AI1647" s="72" t="s">
        <v>16432</v>
      </c>
      <c r="AL1647" t="str">
        <f t="shared" si="101"/>
        <v>Protected</v>
      </c>
      <c r="AM1647">
        <v>2006</v>
      </c>
      <c r="AN1647" s="72" t="s">
        <v>191</v>
      </c>
      <c r="AQ1647" t="str">
        <f t="shared" si="102"/>
        <v xml:space="preserve">Poor </v>
      </c>
      <c r="AR1647" s="72" t="s">
        <v>191</v>
      </c>
      <c r="AS1647">
        <v>5</v>
      </c>
      <c r="AT1647">
        <v>3</v>
      </c>
      <c r="AU1647" s="72" t="s">
        <v>195</v>
      </c>
      <c r="AV1647" s="72" t="s">
        <v>194</v>
      </c>
      <c r="AY1647" s="72" t="s">
        <v>191</v>
      </c>
      <c r="AZ1647">
        <v>1066</v>
      </c>
      <c r="BA1647" s="72" t="s">
        <v>93</v>
      </c>
      <c r="BB1647" s="72" t="s">
        <v>194</v>
      </c>
      <c r="BD1647" s="72" t="s">
        <v>191</v>
      </c>
      <c r="BE1647" s="73">
        <v>0.25</v>
      </c>
      <c r="BF1647" s="72" t="s">
        <v>194</v>
      </c>
      <c r="BG1647" s="80" t="s">
        <v>196</v>
      </c>
      <c r="BI1647" s="81" t="str">
        <f t="shared" si="103"/>
        <v xml:space="preserve">Turbidity </v>
      </c>
      <c r="BN1647">
        <v>82</v>
      </c>
      <c r="BO1647">
        <v>24</v>
      </c>
      <c r="BP1647" s="72" t="s">
        <v>194</v>
      </c>
      <c r="BR1647" s="72" t="s">
        <v>194</v>
      </c>
      <c r="BT1647">
        <v>20</v>
      </c>
      <c r="BU1647">
        <v>10</v>
      </c>
      <c r="BV1647" s="72" t="s">
        <v>191</v>
      </c>
      <c r="BW1647" s="72" t="s">
        <v>227</v>
      </c>
      <c r="BX1647" t="s">
        <v>14832</v>
      </c>
    </row>
    <row r="1648" spans="1:76" x14ac:dyDescent="0.45">
      <c r="A1648" t="s">
        <v>14833</v>
      </c>
      <c r="B1648" t="s">
        <v>176</v>
      </c>
      <c r="C1648" t="s">
        <v>216</v>
      </c>
      <c r="D1648" t="s">
        <v>14834</v>
      </c>
      <c r="E1648" t="s">
        <v>14835</v>
      </c>
      <c r="F1648" t="s">
        <v>10728</v>
      </c>
      <c r="G1648">
        <v>9</v>
      </c>
      <c r="H1648" s="72" t="s">
        <v>14836</v>
      </c>
      <c r="I1648" s="72" t="s">
        <v>182</v>
      </c>
      <c r="J1648" s="72" t="s">
        <v>183</v>
      </c>
      <c r="K1648" s="72" t="s">
        <v>825</v>
      </c>
      <c r="L1648" s="72" t="s">
        <v>10190</v>
      </c>
      <c r="M1648" s="72" t="s">
        <v>14748</v>
      </c>
      <c r="N1648" s="72"/>
      <c r="O1648" s="72"/>
      <c r="P1648" s="72" t="s">
        <v>14837</v>
      </c>
      <c r="Q1648" s="72" t="s">
        <v>14838</v>
      </c>
      <c r="R1648" s="72" t="s">
        <v>7017</v>
      </c>
      <c r="S1648" s="72" t="s">
        <v>14839</v>
      </c>
      <c r="T1648" s="72" t="s">
        <v>14840</v>
      </c>
      <c r="U1648" s="72" t="s">
        <v>190</v>
      </c>
      <c r="V1648" s="72" t="s">
        <v>176</v>
      </c>
      <c r="W1648">
        <v>500</v>
      </c>
      <c r="X1648">
        <v>500</v>
      </c>
      <c r="Y1648">
        <v>0</v>
      </c>
      <c r="Z1648">
        <v>0</v>
      </c>
      <c r="AA1648">
        <v>2500</v>
      </c>
      <c r="AB1648">
        <v>0</v>
      </c>
      <c r="AC1648" s="72" t="s">
        <v>191</v>
      </c>
      <c r="AD1648" s="72" t="s">
        <v>192</v>
      </c>
      <c r="AE1648" s="72" t="s">
        <v>176</v>
      </c>
      <c r="AF1648" s="81" t="str">
        <f t="shared" si="100"/>
        <v>Afridev Handpump</v>
      </c>
      <c r="AG1648" s="72" t="s">
        <v>193</v>
      </c>
      <c r="AH1648" s="72" t="s">
        <v>191</v>
      </c>
      <c r="AI1648" s="72" t="s">
        <v>16432</v>
      </c>
      <c r="AL1648" t="str">
        <f t="shared" si="101"/>
        <v>Protected</v>
      </c>
      <c r="AM1648">
        <v>2007</v>
      </c>
      <c r="AN1648" s="72" t="s">
        <v>194</v>
      </c>
      <c r="AO1648" s="72" t="s">
        <v>549</v>
      </c>
      <c r="AP1648" s="72" t="s">
        <v>176</v>
      </c>
      <c r="AQ1648" t="str">
        <f t="shared" si="102"/>
        <v>Does not function Non functioning water point</v>
      </c>
      <c r="AR1648" s="72" t="s">
        <v>191</v>
      </c>
      <c r="AS1648">
        <v>1</v>
      </c>
      <c r="AT1648">
        <v>364</v>
      </c>
      <c r="AU1648" s="72" t="s">
        <v>194</v>
      </c>
      <c r="AV1648" s="72" t="s">
        <v>194</v>
      </c>
      <c r="AY1648" s="72" t="s">
        <v>194</v>
      </c>
      <c r="BB1648" s="72" t="s">
        <v>194</v>
      </c>
      <c r="BD1648" s="72" t="s">
        <v>194</v>
      </c>
      <c r="BE1648"/>
      <c r="BF1648" s="72" t="s">
        <v>194</v>
      </c>
      <c r="BG1648" s="80" t="s">
        <v>196</v>
      </c>
      <c r="BI1648" s="81" t="str">
        <f t="shared" si="103"/>
        <v xml:space="preserve">Turbidity </v>
      </c>
      <c r="BN1648">
        <v>0</v>
      </c>
      <c r="BO1648">
        <v>0</v>
      </c>
      <c r="BP1648" s="72" t="s">
        <v>194</v>
      </c>
      <c r="BR1648" s="72" t="s">
        <v>194</v>
      </c>
      <c r="BT1648">
        <v>0</v>
      </c>
      <c r="BU1648">
        <v>0</v>
      </c>
      <c r="BV1648" s="72" t="s">
        <v>194</v>
      </c>
      <c r="BW1648" s="72" t="s">
        <v>550</v>
      </c>
      <c r="BX1648" t="s">
        <v>14841</v>
      </c>
    </row>
    <row r="1649" spans="1:76" x14ac:dyDescent="0.45">
      <c r="A1649" t="s">
        <v>14842</v>
      </c>
      <c r="B1649" t="s">
        <v>176</v>
      </c>
      <c r="C1649" t="s">
        <v>216</v>
      </c>
      <c r="D1649" t="s">
        <v>14843</v>
      </c>
      <c r="E1649" t="s">
        <v>14844</v>
      </c>
      <c r="F1649" t="s">
        <v>4377</v>
      </c>
      <c r="G1649">
        <v>9</v>
      </c>
      <c r="H1649" s="72" t="s">
        <v>14836</v>
      </c>
      <c r="I1649" s="72" t="s">
        <v>182</v>
      </c>
      <c r="J1649" s="72" t="s">
        <v>183</v>
      </c>
      <c r="K1649" s="72" t="s">
        <v>825</v>
      </c>
      <c r="L1649" s="72" t="s">
        <v>7730</v>
      </c>
      <c r="M1649" s="72" t="s">
        <v>8584</v>
      </c>
      <c r="N1649" s="72"/>
      <c r="O1649" s="72"/>
      <c r="P1649" s="72" t="s">
        <v>14845</v>
      </c>
      <c r="Q1649" s="72" t="s">
        <v>14846</v>
      </c>
      <c r="R1649" s="72" t="s">
        <v>6068</v>
      </c>
      <c r="S1649" s="72" t="s">
        <v>14847</v>
      </c>
      <c r="T1649" s="72" t="s">
        <v>14848</v>
      </c>
      <c r="U1649" s="72" t="s">
        <v>190</v>
      </c>
      <c r="V1649" s="72" t="s">
        <v>176</v>
      </c>
      <c r="W1649">
        <v>2002</v>
      </c>
      <c r="X1649">
        <v>500</v>
      </c>
      <c r="Y1649">
        <v>0</v>
      </c>
      <c r="Z1649">
        <v>0</v>
      </c>
      <c r="AA1649">
        <v>2500</v>
      </c>
      <c r="AB1649">
        <v>0</v>
      </c>
      <c r="AC1649" s="72" t="s">
        <v>191</v>
      </c>
      <c r="AD1649" s="72" t="s">
        <v>192</v>
      </c>
      <c r="AE1649" s="72" t="s">
        <v>176</v>
      </c>
      <c r="AF1649" s="81" t="str">
        <f t="shared" si="100"/>
        <v>Afridev Handpump</v>
      </c>
      <c r="AG1649" s="72" t="s">
        <v>193</v>
      </c>
      <c r="AH1649" s="72" t="s">
        <v>191</v>
      </c>
      <c r="AI1649" s="72" t="s">
        <v>16432</v>
      </c>
      <c r="AL1649" t="str">
        <f t="shared" si="101"/>
        <v>Protected</v>
      </c>
      <c r="AM1649">
        <v>2002</v>
      </c>
      <c r="AN1649" s="72" t="s">
        <v>194</v>
      </c>
      <c r="AO1649" s="72" t="s">
        <v>549</v>
      </c>
      <c r="AP1649" s="72" t="s">
        <v>176</v>
      </c>
      <c r="AQ1649" t="str">
        <f t="shared" si="102"/>
        <v>Does not function Non functioning water point</v>
      </c>
      <c r="AR1649" s="72" t="s">
        <v>191</v>
      </c>
      <c r="AS1649">
        <v>1</v>
      </c>
      <c r="AT1649">
        <v>364</v>
      </c>
      <c r="AU1649" s="72" t="s">
        <v>194</v>
      </c>
      <c r="AV1649" s="72" t="s">
        <v>194</v>
      </c>
      <c r="AY1649" s="72" t="s">
        <v>194</v>
      </c>
      <c r="BB1649" s="72" t="s">
        <v>194</v>
      </c>
      <c r="BD1649" s="72" t="s">
        <v>194</v>
      </c>
      <c r="BE1649"/>
      <c r="BF1649" s="72" t="s">
        <v>194</v>
      </c>
      <c r="BG1649" s="80" t="s">
        <v>196</v>
      </c>
      <c r="BI1649" s="81" t="str">
        <f t="shared" si="103"/>
        <v xml:space="preserve">Turbidity </v>
      </c>
      <c r="BN1649">
        <v>0</v>
      </c>
      <c r="BO1649">
        <v>0</v>
      </c>
      <c r="BP1649" s="72" t="s">
        <v>194</v>
      </c>
      <c r="BR1649" s="72" t="s">
        <v>194</v>
      </c>
      <c r="BT1649">
        <v>0</v>
      </c>
      <c r="BU1649">
        <v>0</v>
      </c>
      <c r="BV1649" s="72" t="s">
        <v>194</v>
      </c>
      <c r="BW1649" s="72" t="s">
        <v>550</v>
      </c>
      <c r="BX1649" t="s">
        <v>14849</v>
      </c>
    </row>
    <row r="1650" spans="1:76" x14ac:dyDescent="0.45">
      <c r="A1650" t="s">
        <v>14850</v>
      </c>
      <c r="B1650" t="s">
        <v>176</v>
      </c>
      <c r="C1650" t="s">
        <v>216</v>
      </c>
      <c r="D1650" t="s">
        <v>14851</v>
      </c>
      <c r="E1650" t="s">
        <v>14852</v>
      </c>
      <c r="F1650" t="s">
        <v>14853</v>
      </c>
      <c r="G1650">
        <v>9</v>
      </c>
      <c r="H1650" s="72" t="s">
        <v>14836</v>
      </c>
      <c r="I1650" s="72" t="s">
        <v>182</v>
      </c>
      <c r="J1650" s="72" t="s">
        <v>183</v>
      </c>
      <c r="K1650" s="72" t="s">
        <v>825</v>
      </c>
      <c r="L1650" s="72" t="s">
        <v>7730</v>
      </c>
      <c r="M1650" s="72" t="s">
        <v>8584</v>
      </c>
      <c r="N1650" s="72"/>
      <c r="O1650" s="72"/>
      <c r="P1650" s="72" t="s">
        <v>14854</v>
      </c>
      <c r="Q1650" s="72" t="s">
        <v>14855</v>
      </c>
      <c r="R1650" s="72" t="s">
        <v>2225</v>
      </c>
      <c r="S1650" s="72" t="s">
        <v>14856</v>
      </c>
      <c r="T1650" s="72" t="s">
        <v>14857</v>
      </c>
      <c r="U1650" s="72" t="s">
        <v>190</v>
      </c>
      <c r="V1650" s="72" t="s">
        <v>176</v>
      </c>
      <c r="W1650">
        <v>500</v>
      </c>
      <c r="X1650">
        <v>500</v>
      </c>
      <c r="Y1650">
        <v>0</v>
      </c>
      <c r="Z1650">
        <v>0</v>
      </c>
      <c r="AA1650">
        <v>2500</v>
      </c>
      <c r="AB1650">
        <v>0</v>
      </c>
      <c r="AC1650" s="72" t="s">
        <v>191</v>
      </c>
      <c r="AD1650" s="72" t="s">
        <v>192</v>
      </c>
      <c r="AE1650" s="72" t="s">
        <v>176</v>
      </c>
      <c r="AF1650" s="81" t="str">
        <f t="shared" si="100"/>
        <v>Afridev Handpump</v>
      </c>
      <c r="AG1650" s="72" t="s">
        <v>193</v>
      </c>
      <c r="AH1650" s="72" t="s">
        <v>191</v>
      </c>
      <c r="AI1650" s="72" t="s">
        <v>16432</v>
      </c>
      <c r="AL1650" t="str">
        <f t="shared" si="101"/>
        <v>Protected</v>
      </c>
      <c r="AM1650">
        <v>1998</v>
      </c>
      <c r="AN1650" s="72" t="s">
        <v>194</v>
      </c>
      <c r="AO1650" s="72" t="s">
        <v>549</v>
      </c>
      <c r="AP1650" s="72" t="s">
        <v>176</v>
      </c>
      <c r="AQ1650" t="str">
        <f t="shared" si="102"/>
        <v>Does not function Non functioning water point</v>
      </c>
      <c r="AR1650" s="72" t="s">
        <v>191</v>
      </c>
      <c r="AS1650">
        <v>1</v>
      </c>
      <c r="AT1650">
        <v>364</v>
      </c>
      <c r="AU1650" s="72" t="s">
        <v>194</v>
      </c>
      <c r="AV1650" s="72" t="s">
        <v>194</v>
      </c>
      <c r="AY1650" s="72" t="s">
        <v>194</v>
      </c>
      <c r="BB1650" s="72" t="s">
        <v>194</v>
      </c>
      <c r="BD1650" s="72" t="s">
        <v>194</v>
      </c>
      <c r="BE1650"/>
      <c r="BF1650" s="72" t="s">
        <v>194</v>
      </c>
      <c r="BG1650" s="80" t="s">
        <v>196</v>
      </c>
      <c r="BI1650" s="81" t="str">
        <f t="shared" si="103"/>
        <v xml:space="preserve">Turbidity </v>
      </c>
      <c r="BN1650">
        <v>0</v>
      </c>
      <c r="BO1650">
        <v>0</v>
      </c>
      <c r="BP1650" s="72" t="s">
        <v>194</v>
      </c>
      <c r="BR1650" s="72" t="s">
        <v>194</v>
      </c>
      <c r="BT1650">
        <v>0</v>
      </c>
      <c r="BU1650">
        <v>0</v>
      </c>
      <c r="BV1650" s="72" t="s">
        <v>194</v>
      </c>
      <c r="BW1650" s="72" t="s">
        <v>550</v>
      </c>
      <c r="BX1650" t="s">
        <v>14858</v>
      </c>
    </row>
    <row r="1651" spans="1:76" x14ac:dyDescent="0.45">
      <c r="A1651" t="s">
        <v>14859</v>
      </c>
      <c r="B1651" t="s">
        <v>176</v>
      </c>
      <c r="C1651" t="s">
        <v>297</v>
      </c>
      <c r="D1651" t="s">
        <v>14860</v>
      </c>
      <c r="E1651" t="s">
        <v>14861</v>
      </c>
      <c r="F1651" t="s">
        <v>14862</v>
      </c>
      <c r="G1651">
        <v>9</v>
      </c>
      <c r="H1651" s="72" t="s">
        <v>7151</v>
      </c>
      <c r="I1651" s="72" t="s">
        <v>182</v>
      </c>
      <c r="J1651" s="72" t="s">
        <v>183</v>
      </c>
      <c r="K1651" s="72" t="s">
        <v>4888</v>
      </c>
      <c r="L1651" s="72" t="s">
        <v>6781</v>
      </c>
      <c r="M1651" s="72" t="s">
        <v>7246</v>
      </c>
      <c r="N1651" s="72"/>
      <c r="O1651" s="72"/>
      <c r="P1651" s="72" t="s">
        <v>14863</v>
      </c>
      <c r="Q1651" s="72" t="s">
        <v>14864</v>
      </c>
      <c r="R1651" s="72" t="s">
        <v>2348</v>
      </c>
      <c r="S1651" s="72" t="s">
        <v>14865</v>
      </c>
      <c r="T1651" s="72"/>
      <c r="U1651" s="72" t="s">
        <v>745</v>
      </c>
      <c r="V1651" s="72" t="s">
        <v>176</v>
      </c>
      <c r="W1651">
        <v>88</v>
      </c>
      <c r="X1651">
        <v>88</v>
      </c>
      <c r="Y1651">
        <v>0</v>
      </c>
      <c r="Z1651">
        <v>0</v>
      </c>
      <c r="AA1651">
        <v>0</v>
      </c>
      <c r="AB1651">
        <v>0</v>
      </c>
      <c r="AC1651" s="72" t="s">
        <v>191</v>
      </c>
      <c r="AD1651" s="72" t="s">
        <v>192</v>
      </c>
      <c r="AE1651" s="72" t="s">
        <v>176</v>
      </c>
      <c r="AF1651" s="81" t="str">
        <f t="shared" si="100"/>
        <v>Afridev Handpump</v>
      </c>
      <c r="AG1651" s="72" t="s">
        <v>193</v>
      </c>
      <c r="AH1651" s="72" t="s">
        <v>194</v>
      </c>
      <c r="AI1651" s="72" t="s">
        <v>16433</v>
      </c>
      <c r="AL1651" t="str">
        <f t="shared" si="101"/>
        <v>Unprotected</v>
      </c>
      <c r="AM1651">
        <v>2004</v>
      </c>
      <c r="AN1651" s="72" t="s">
        <v>194</v>
      </c>
      <c r="AO1651" s="72" t="s">
        <v>549</v>
      </c>
      <c r="AP1651" s="72" t="s">
        <v>176</v>
      </c>
      <c r="AQ1651" t="str">
        <f t="shared" si="102"/>
        <v>Poor Non functioning water point</v>
      </c>
      <c r="AR1651" s="72" t="s">
        <v>191</v>
      </c>
      <c r="AS1651">
        <v>3</v>
      </c>
      <c r="AT1651">
        <v>365</v>
      </c>
      <c r="AU1651" s="72" t="s">
        <v>194</v>
      </c>
      <c r="AV1651" s="72" t="s">
        <v>194</v>
      </c>
      <c r="AY1651" s="72" t="s">
        <v>194</v>
      </c>
      <c r="BB1651" s="72" t="s">
        <v>194</v>
      </c>
      <c r="BD1651" s="72" t="s">
        <v>194</v>
      </c>
      <c r="BE1651"/>
      <c r="BF1651" s="72" t="s">
        <v>381</v>
      </c>
      <c r="BG1651" s="80" t="s">
        <v>196</v>
      </c>
      <c r="BI1651" s="81" t="str">
        <f t="shared" si="103"/>
        <v xml:space="preserve">Turbidity </v>
      </c>
      <c r="BN1651">
        <v>0</v>
      </c>
      <c r="BO1651">
        <v>0</v>
      </c>
      <c r="BP1651" s="72" t="s">
        <v>194</v>
      </c>
      <c r="BR1651" s="72" t="s">
        <v>194</v>
      </c>
      <c r="BT1651">
        <v>25</v>
      </c>
      <c r="BU1651">
        <v>0</v>
      </c>
      <c r="BV1651" s="72" t="s">
        <v>194</v>
      </c>
      <c r="BW1651" s="72" t="s">
        <v>227</v>
      </c>
      <c r="BX1651" t="s">
        <v>14866</v>
      </c>
    </row>
    <row r="1652" spans="1:76" x14ac:dyDescent="0.45">
      <c r="A1652" t="s">
        <v>14867</v>
      </c>
      <c r="B1652" t="s">
        <v>176</v>
      </c>
      <c r="C1652" t="s">
        <v>297</v>
      </c>
      <c r="D1652" t="s">
        <v>14868</v>
      </c>
      <c r="E1652" t="s">
        <v>14869</v>
      </c>
      <c r="F1652" t="s">
        <v>1414</v>
      </c>
      <c r="G1652">
        <v>9</v>
      </c>
      <c r="H1652" s="72" t="s">
        <v>5307</v>
      </c>
      <c r="I1652" s="72" t="s">
        <v>182</v>
      </c>
      <c r="J1652" s="72" t="s">
        <v>183</v>
      </c>
      <c r="K1652" s="72" t="s">
        <v>204</v>
      </c>
      <c r="L1652" s="72" t="s">
        <v>676</v>
      </c>
      <c r="M1652" s="72" t="s">
        <v>676</v>
      </c>
      <c r="N1652" s="72"/>
      <c r="O1652" s="72"/>
      <c r="P1652" s="72" t="s">
        <v>14870</v>
      </c>
      <c r="Q1652" s="72" t="s">
        <v>14871</v>
      </c>
      <c r="R1652" s="72" t="s">
        <v>1703</v>
      </c>
      <c r="S1652" s="72" t="s">
        <v>14872</v>
      </c>
      <c r="T1652" s="72" t="s">
        <v>14873</v>
      </c>
      <c r="U1652" s="72" t="s">
        <v>733</v>
      </c>
      <c r="V1652" s="72" t="s">
        <v>176</v>
      </c>
      <c r="W1652">
        <v>200</v>
      </c>
      <c r="X1652">
        <v>200</v>
      </c>
      <c r="Y1652">
        <v>0</v>
      </c>
      <c r="Z1652">
        <v>200</v>
      </c>
      <c r="AA1652">
        <v>200</v>
      </c>
      <c r="AB1652">
        <v>1000</v>
      </c>
      <c r="AC1652" s="72" t="s">
        <v>191</v>
      </c>
      <c r="AD1652" s="72" t="s">
        <v>192</v>
      </c>
      <c r="AE1652" s="72" t="s">
        <v>176</v>
      </c>
      <c r="AF1652" s="81" t="str">
        <f t="shared" si="100"/>
        <v>Afridev Handpump</v>
      </c>
      <c r="AG1652" s="72" t="s">
        <v>193</v>
      </c>
      <c r="AH1652" s="72" t="s">
        <v>191</v>
      </c>
      <c r="AI1652" s="72" t="s">
        <v>16432</v>
      </c>
      <c r="AL1652" t="str">
        <f t="shared" si="101"/>
        <v>Protected</v>
      </c>
      <c r="AM1652">
        <v>1999</v>
      </c>
      <c r="AN1652" s="72" t="s">
        <v>194</v>
      </c>
      <c r="AO1652" s="72" t="s">
        <v>549</v>
      </c>
      <c r="AP1652" s="72" t="s">
        <v>176</v>
      </c>
      <c r="AQ1652" t="str">
        <f t="shared" si="102"/>
        <v>Poor Non functioning water point</v>
      </c>
      <c r="AR1652" s="72" t="s">
        <v>194</v>
      </c>
      <c r="AU1652" s="72" t="s">
        <v>194</v>
      </c>
      <c r="AV1652" s="72" t="s">
        <v>194</v>
      </c>
      <c r="AY1652" s="72" t="s">
        <v>194</v>
      </c>
      <c r="BB1652" s="72" t="s">
        <v>194</v>
      </c>
      <c r="BD1652" s="72" t="s">
        <v>194</v>
      </c>
      <c r="BE1652"/>
      <c r="BF1652" s="72" t="s">
        <v>194</v>
      </c>
      <c r="BG1652" s="80" t="s">
        <v>196</v>
      </c>
      <c r="BI1652" s="81" t="str">
        <f t="shared" si="103"/>
        <v xml:space="preserve">Turbidity </v>
      </c>
      <c r="BN1652">
        <v>0</v>
      </c>
      <c r="BO1652">
        <v>0</v>
      </c>
      <c r="BP1652" s="72" t="s">
        <v>194</v>
      </c>
      <c r="BR1652" s="72" t="s">
        <v>194</v>
      </c>
      <c r="BT1652">
        <v>0</v>
      </c>
      <c r="BU1652">
        <v>0</v>
      </c>
      <c r="BV1652" s="72" t="s">
        <v>194</v>
      </c>
      <c r="BW1652" s="72" t="s">
        <v>227</v>
      </c>
      <c r="BX1652" t="s">
        <v>14874</v>
      </c>
    </row>
    <row r="1653" spans="1:76" x14ac:dyDescent="0.45">
      <c r="A1653" t="s">
        <v>14875</v>
      </c>
      <c r="B1653" t="s">
        <v>176</v>
      </c>
      <c r="C1653" t="s">
        <v>297</v>
      </c>
      <c r="D1653" t="s">
        <v>14876</v>
      </c>
      <c r="E1653" t="s">
        <v>14877</v>
      </c>
      <c r="F1653" t="s">
        <v>14878</v>
      </c>
      <c r="G1653">
        <v>9</v>
      </c>
      <c r="H1653" s="72" t="s">
        <v>14879</v>
      </c>
      <c r="I1653" s="72" t="s">
        <v>182</v>
      </c>
      <c r="J1653" s="72" t="s">
        <v>183</v>
      </c>
      <c r="K1653" s="72" t="s">
        <v>10598</v>
      </c>
      <c r="L1653" s="72" t="s">
        <v>12824</v>
      </c>
      <c r="M1653" s="72" t="s">
        <v>14880</v>
      </c>
      <c r="N1653" s="72"/>
      <c r="O1653" s="72"/>
      <c r="P1653" s="72" t="s">
        <v>14881</v>
      </c>
      <c r="Q1653" s="72" t="s">
        <v>14882</v>
      </c>
      <c r="R1653" s="72" t="s">
        <v>6569</v>
      </c>
      <c r="S1653" s="72" t="s">
        <v>14883</v>
      </c>
      <c r="T1653" s="72" t="s">
        <v>14884</v>
      </c>
      <c r="U1653" s="72" t="s">
        <v>226</v>
      </c>
      <c r="V1653" s="72" t="s">
        <v>176</v>
      </c>
      <c r="W1653">
        <v>65</v>
      </c>
      <c r="X1653">
        <v>65</v>
      </c>
      <c r="Y1653">
        <v>0</v>
      </c>
      <c r="Z1653">
        <v>325</v>
      </c>
      <c r="AA1653">
        <v>325</v>
      </c>
      <c r="AB1653">
        <v>0</v>
      </c>
      <c r="AC1653" s="72" t="s">
        <v>191</v>
      </c>
      <c r="AD1653" s="72" t="s">
        <v>192</v>
      </c>
      <c r="AE1653" s="72" t="s">
        <v>176</v>
      </c>
      <c r="AF1653" s="81" t="str">
        <f t="shared" si="100"/>
        <v>Afridev Handpump</v>
      </c>
      <c r="AG1653" s="72" t="s">
        <v>193</v>
      </c>
      <c r="AH1653" s="72" t="s">
        <v>191</v>
      </c>
      <c r="AI1653" s="72" t="s">
        <v>16432</v>
      </c>
      <c r="AL1653" t="str">
        <f t="shared" si="101"/>
        <v>Protected</v>
      </c>
      <c r="AM1653">
        <v>2014</v>
      </c>
      <c r="AN1653" s="72" t="s">
        <v>191</v>
      </c>
      <c r="AQ1653" t="str">
        <f t="shared" si="102"/>
        <v xml:space="preserve">Normal </v>
      </c>
      <c r="AR1653" s="72" t="s">
        <v>194</v>
      </c>
      <c r="AU1653" s="72" t="s">
        <v>195</v>
      </c>
      <c r="AV1653" s="72" t="s">
        <v>194</v>
      </c>
      <c r="AY1653" s="72" t="s">
        <v>191</v>
      </c>
      <c r="AZ1653">
        <v>1076</v>
      </c>
      <c r="BA1653" s="72" t="s">
        <v>213</v>
      </c>
      <c r="BB1653" s="72" t="s">
        <v>194</v>
      </c>
      <c r="BD1653" s="72" t="s">
        <v>191</v>
      </c>
      <c r="BE1653" s="73">
        <v>0.51</v>
      </c>
      <c r="BF1653" s="72" t="s">
        <v>194</v>
      </c>
      <c r="BG1653" s="80" t="s">
        <v>196</v>
      </c>
      <c r="BI1653" s="81" t="str">
        <f t="shared" si="103"/>
        <v xml:space="preserve">Turbidity </v>
      </c>
      <c r="BN1653">
        <v>60</v>
      </c>
      <c r="BO1653">
        <v>24</v>
      </c>
      <c r="BP1653" s="72" t="s">
        <v>194</v>
      </c>
      <c r="BR1653" s="72" t="s">
        <v>194</v>
      </c>
      <c r="BT1653">
        <v>20</v>
      </c>
      <c r="BU1653">
        <v>6</v>
      </c>
      <c r="BV1653" s="72" t="s">
        <v>191</v>
      </c>
      <c r="BW1653" s="72" t="s">
        <v>197</v>
      </c>
      <c r="BX1653" t="s">
        <v>14885</v>
      </c>
    </row>
    <row r="1654" spans="1:76" x14ac:dyDescent="0.45">
      <c r="A1654" t="s">
        <v>14886</v>
      </c>
      <c r="B1654" t="s">
        <v>176</v>
      </c>
      <c r="C1654" t="s">
        <v>297</v>
      </c>
      <c r="D1654" t="s">
        <v>14887</v>
      </c>
      <c r="E1654" t="s">
        <v>14888</v>
      </c>
      <c r="F1654" t="s">
        <v>14889</v>
      </c>
      <c r="G1654">
        <v>9</v>
      </c>
      <c r="H1654" s="72" t="s">
        <v>14879</v>
      </c>
      <c r="I1654" s="72" t="s">
        <v>182</v>
      </c>
      <c r="J1654" s="72" t="s">
        <v>183</v>
      </c>
      <c r="K1654" s="72" t="s">
        <v>10598</v>
      </c>
      <c r="L1654" s="72" t="s">
        <v>12824</v>
      </c>
      <c r="M1654" s="72" t="s">
        <v>14880</v>
      </c>
      <c r="N1654" s="72"/>
      <c r="O1654" s="72"/>
      <c r="P1654" s="72" t="s">
        <v>14890</v>
      </c>
      <c r="Q1654" s="72" t="s">
        <v>14891</v>
      </c>
      <c r="R1654" s="72" t="s">
        <v>4445</v>
      </c>
      <c r="S1654" s="72" t="s">
        <v>14892</v>
      </c>
      <c r="T1654" s="72" t="s">
        <v>14893</v>
      </c>
      <c r="U1654" s="72" t="s">
        <v>381</v>
      </c>
      <c r="V1654" s="72" t="s">
        <v>176</v>
      </c>
      <c r="W1654">
        <v>65</v>
      </c>
      <c r="X1654">
        <v>65</v>
      </c>
      <c r="Y1654">
        <v>0</v>
      </c>
      <c r="Z1654">
        <v>0</v>
      </c>
      <c r="AA1654">
        <v>3250</v>
      </c>
      <c r="AB1654">
        <v>0</v>
      </c>
      <c r="AC1654" s="72" t="s">
        <v>194</v>
      </c>
      <c r="AF1654" s="81" t="str">
        <f t="shared" si="100"/>
        <v/>
      </c>
      <c r="AJ1654" s="72" t="s">
        <v>867</v>
      </c>
      <c r="AK1654" s="72" t="s">
        <v>176</v>
      </c>
      <c r="AL1654" t="str">
        <f t="shared" si="101"/>
        <v>Unprotected well</v>
      </c>
      <c r="AQ1654" t="str">
        <f t="shared" si="102"/>
        <v xml:space="preserve"> </v>
      </c>
      <c r="BE1654"/>
      <c r="BI1654" s="81" t="str">
        <f t="shared" si="103"/>
        <v xml:space="preserve"> </v>
      </c>
      <c r="BX1654" t="s">
        <v>14894</v>
      </c>
    </row>
    <row r="1655" spans="1:76" x14ac:dyDescent="0.45">
      <c r="A1655" t="s">
        <v>14895</v>
      </c>
      <c r="B1655" t="s">
        <v>176</v>
      </c>
      <c r="C1655" t="s">
        <v>297</v>
      </c>
      <c r="D1655" t="s">
        <v>14896</v>
      </c>
      <c r="E1655" t="s">
        <v>14897</v>
      </c>
      <c r="F1655" t="s">
        <v>342</v>
      </c>
      <c r="G1655">
        <v>9</v>
      </c>
      <c r="H1655" s="72" t="s">
        <v>14879</v>
      </c>
      <c r="I1655" s="72" t="s">
        <v>182</v>
      </c>
      <c r="J1655" s="72" t="s">
        <v>183</v>
      </c>
      <c r="K1655" s="72" t="s">
        <v>10598</v>
      </c>
      <c r="L1655" s="72" t="s">
        <v>12824</v>
      </c>
      <c r="M1655" s="72" t="s">
        <v>14880</v>
      </c>
      <c r="N1655" s="72"/>
      <c r="O1655" s="72"/>
      <c r="P1655" s="72" t="s">
        <v>14898</v>
      </c>
      <c r="Q1655" s="72" t="s">
        <v>14899</v>
      </c>
      <c r="R1655" s="72" t="s">
        <v>4272</v>
      </c>
      <c r="S1655" s="72" t="s">
        <v>14900</v>
      </c>
      <c r="T1655" s="72" t="s">
        <v>14901</v>
      </c>
      <c r="U1655" s="72" t="s">
        <v>176</v>
      </c>
      <c r="V1655" s="72" t="s">
        <v>211</v>
      </c>
      <c r="W1655">
        <v>65</v>
      </c>
      <c r="X1655">
        <v>65</v>
      </c>
      <c r="Y1655">
        <v>0</v>
      </c>
      <c r="Z1655">
        <v>0</v>
      </c>
      <c r="AA1655">
        <v>325</v>
      </c>
      <c r="AB1655">
        <v>0</v>
      </c>
      <c r="AC1655" s="72" t="s">
        <v>191</v>
      </c>
      <c r="AD1655" s="72" t="s">
        <v>192</v>
      </c>
      <c r="AE1655" s="72" t="s">
        <v>176</v>
      </c>
      <c r="AF1655" s="81" t="str">
        <f t="shared" si="100"/>
        <v>Afridev Handpump</v>
      </c>
      <c r="AG1655" s="72" t="s">
        <v>193</v>
      </c>
      <c r="AH1655" s="72" t="s">
        <v>191</v>
      </c>
      <c r="AI1655" s="72" t="s">
        <v>16432</v>
      </c>
      <c r="AL1655" t="str">
        <f t="shared" si="101"/>
        <v>Protected</v>
      </c>
      <c r="AM1655">
        <v>1994</v>
      </c>
      <c r="AN1655" s="72" t="s">
        <v>194</v>
      </c>
      <c r="AO1655" s="72" t="s">
        <v>549</v>
      </c>
      <c r="AP1655" s="72" t="s">
        <v>176</v>
      </c>
      <c r="AQ1655" t="str">
        <f t="shared" si="102"/>
        <v>Poor Non functioning water point</v>
      </c>
      <c r="AR1655" s="72" t="s">
        <v>191</v>
      </c>
      <c r="AS1655">
        <v>2</v>
      </c>
      <c r="AT1655">
        <v>365</v>
      </c>
      <c r="AU1655" s="72" t="s">
        <v>194</v>
      </c>
      <c r="AV1655" s="72" t="s">
        <v>194</v>
      </c>
      <c r="AY1655" s="72" t="s">
        <v>194</v>
      </c>
      <c r="BB1655" s="72" t="s">
        <v>194</v>
      </c>
      <c r="BD1655" s="72" t="s">
        <v>194</v>
      </c>
      <c r="BE1655"/>
      <c r="BF1655" s="72" t="s">
        <v>194</v>
      </c>
      <c r="BG1655" s="80" t="s">
        <v>196</v>
      </c>
      <c r="BI1655" s="81" t="str">
        <f t="shared" si="103"/>
        <v xml:space="preserve">Turbidity </v>
      </c>
      <c r="BN1655">
        <v>0</v>
      </c>
      <c r="BO1655">
        <v>0</v>
      </c>
      <c r="BP1655" s="72" t="s">
        <v>194</v>
      </c>
      <c r="BR1655" s="72" t="s">
        <v>194</v>
      </c>
      <c r="BT1655">
        <v>0</v>
      </c>
      <c r="BU1655">
        <v>0</v>
      </c>
      <c r="BV1655" s="72" t="s">
        <v>194</v>
      </c>
      <c r="BW1655" s="72" t="s">
        <v>227</v>
      </c>
      <c r="BX1655" t="s">
        <v>14902</v>
      </c>
    </row>
    <row r="1656" spans="1:76" x14ac:dyDescent="0.45">
      <c r="A1656" t="s">
        <v>14903</v>
      </c>
      <c r="B1656" t="s">
        <v>176</v>
      </c>
      <c r="C1656" t="s">
        <v>297</v>
      </c>
      <c r="D1656" t="s">
        <v>14904</v>
      </c>
      <c r="E1656" t="s">
        <v>14905</v>
      </c>
      <c r="F1656" t="s">
        <v>12530</v>
      </c>
      <c r="G1656">
        <v>9</v>
      </c>
      <c r="H1656" s="72" t="s">
        <v>14879</v>
      </c>
      <c r="I1656" s="72" t="s">
        <v>182</v>
      </c>
      <c r="J1656" s="72" t="s">
        <v>183</v>
      </c>
      <c r="K1656" s="72" t="s">
        <v>10598</v>
      </c>
      <c r="L1656" s="72" t="s">
        <v>12824</v>
      </c>
      <c r="M1656" s="72" t="s">
        <v>14906</v>
      </c>
      <c r="N1656" s="72"/>
      <c r="O1656" s="72"/>
      <c r="P1656" s="72" t="s">
        <v>14907</v>
      </c>
      <c r="Q1656" s="72" t="s">
        <v>14908</v>
      </c>
      <c r="R1656" s="72" t="s">
        <v>4904</v>
      </c>
      <c r="S1656" s="72" t="s">
        <v>14909</v>
      </c>
      <c r="T1656" s="72" t="s">
        <v>14910</v>
      </c>
      <c r="U1656" s="72" t="s">
        <v>226</v>
      </c>
      <c r="V1656" s="72" t="s">
        <v>176</v>
      </c>
      <c r="W1656">
        <v>84</v>
      </c>
      <c r="X1656">
        <v>84</v>
      </c>
      <c r="Y1656">
        <v>0</v>
      </c>
      <c r="Z1656">
        <v>420</v>
      </c>
      <c r="AA1656">
        <v>420</v>
      </c>
      <c r="AB1656">
        <v>0</v>
      </c>
      <c r="AC1656" s="72" t="s">
        <v>191</v>
      </c>
      <c r="AD1656" s="72" t="s">
        <v>192</v>
      </c>
      <c r="AE1656" s="72" t="s">
        <v>176</v>
      </c>
      <c r="AF1656" s="81" t="str">
        <f t="shared" si="100"/>
        <v>Afridev Handpump</v>
      </c>
      <c r="AG1656" s="72" t="s">
        <v>193</v>
      </c>
      <c r="AH1656" s="72" t="s">
        <v>191</v>
      </c>
      <c r="AI1656" s="72" t="s">
        <v>16432</v>
      </c>
      <c r="AL1656" t="str">
        <f t="shared" si="101"/>
        <v>Protected</v>
      </c>
      <c r="AM1656">
        <v>2013</v>
      </c>
      <c r="AN1656" s="72" t="s">
        <v>191</v>
      </c>
      <c r="AQ1656" t="str">
        <f t="shared" si="102"/>
        <v xml:space="preserve">Poor </v>
      </c>
      <c r="AR1656" s="72" t="s">
        <v>191</v>
      </c>
      <c r="AS1656">
        <v>3</v>
      </c>
      <c r="AT1656">
        <v>21</v>
      </c>
      <c r="AU1656" s="72" t="s">
        <v>195</v>
      </c>
      <c r="AV1656" s="72" t="s">
        <v>194</v>
      </c>
      <c r="AY1656" s="72" t="s">
        <v>191</v>
      </c>
      <c r="AZ1656">
        <v>1077</v>
      </c>
      <c r="BA1656" s="72" t="s">
        <v>93</v>
      </c>
      <c r="BB1656" s="72" t="s">
        <v>194</v>
      </c>
      <c r="BD1656" s="72" t="s">
        <v>191</v>
      </c>
      <c r="BE1656" s="73">
        <v>0.34</v>
      </c>
      <c r="BF1656" s="72" t="s">
        <v>194</v>
      </c>
      <c r="BG1656" s="80" t="s">
        <v>196</v>
      </c>
      <c r="BI1656" s="81" t="str">
        <f t="shared" si="103"/>
        <v xml:space="preserve">Turbidity </v>
      </c>
      <c r="BN1656">
        <v>51</v>
      </c>
      <c r="BO1656">
        <v>24</v>
      </c>
      <c r="BP1656" s="72" t="s">
        <v>194</v>
      </c>
      <c r="BR1656" s="72" t="s">
        <v>194</v>
      </c>
      <c r="BT1656">
        <v>20</v>
      </c>
      <c r="BU1656">
        <v>8</v>
      </c>
      <c r="BV1656" s="72" t="s">
        <v>191</v>
      </c>
      <c r="BW1656" s="72" t="s">
        <v>227</v>
      </c>
      <c r="BX1656" t="s">
        <v>14911</v>
      </c>
    </row>
    <row r="1657" spans="1:76" x14ac:dyDescent="0.45">
      <c r="A1657" t="s">
        <v>14912</v>
      </c>
      <c r="B1657" t="s">
        <v>176</v>
      </c>
      <c r="C1657" t="s">
        <v>663</v>
      </c>
      <c r="D1657" t="s">
        <v>14913</v>
      </c>
      <c r="E1657" t="s">
        <v>14914</v>
      </c>
      <c r="F1657" t="s">
        <v>12772</v>
      </c>
      <c r="G1657">
        <v>9</v>
      </c>
      <c r="H1657" s="72" t="s">
        <v>14915</v>
      </c>
      <c r="I1657" s="72" t="s">
        <v>182</v>
      </c>
      <c r="J1657" s="72" t="s">
        <v>183</v>
      </c>
      <c r="K1657" s="72" t="s">
        <v>605</v>
      </c>
      <c r="L1657" s="72" t="s">
        <v>605</v>
      </c>
      <c r="M1657" s="72" t="s">
        <v>2355</v>
      </c>
      <c r="N1657" s="72"/>
      <c r="O1657" s="72"/>
      <c r="P1657" s="72" t="s">
        <v>14916</v>
      </c>
      <c r="Q1657" s="72" t="s">
        <v>14917</v>
      </c>
      <c r="R1657" s="72" t="s">
        <v>823</v>
      </c>
      <c r="S1657" s="72" t="s">
        <v>14918</v>
      </c>
      <c r="T1657" s="72" t="s">
        <v>14919</v>
      </c>
      <c r="U1657" s="72" t="s">
        <v>922</v>
      </c>
      <c r="V1657" s="72" t="s">
        <v>176</v>
      </c>
      <c r="W1657">
        <v>80</v>
      </c>
      <c r="X1657">
        <v>40</v>
      </c>
      <c r="Y1657">
        <v>40</v>
      </c>
      <c r="Z1657">
        <v>200</v>
      </c>
      <c r="AA1657">
        <v>0</v>
      </c>
      <c r="AB1657">
        <v>200</v>
      </c>
      <c r="AC1657" s="72" t="s">
        <v>194</v>
      </c>
      <c r="AF1657" s="81" t="str">
        <f t="shared" si="100"/>
        <v/>
      </c>
      <c r="AJ1657" s="72" t="s">
        <v>867</v>
      </c>
      <c r="AK1657" s="72" t="s">
        <v>176</v>
      </c>
      <c r="AL1657" t="str">
        <f t="shared" si="101"/>
        <v>Unprotected well</v>
      </c>
      <c r="AQ1657" t="str">
        <f t="shared" si="102"/>
        <v xml:space="preserve"> </v>
      </c>
      <c r="BE1657"/>
      <c r="BI1657" s="81" t="str">
        <f t="shared" si="103"/>
        <v xml:space="preserve"> </v>
      </c>
      <c r="BX1657" t="s">
        <v>14920</v>
      </c>
    </row>
    <row r="1658" spans="1:76" x14ac:dyDescent="0.45">
      <c r="A1658" t="s">
        <v>14921</v>
      </c>
      <c r="B1658" t="s">
        <v>176</v>
      </c>
      <c r="C1658" t="s">
        <v>943</v>
      </c>
      <c r="D1658" t="s">
        <v>14922</v>
      </c>
      <c r="E1658" t="s">
        <v>14923</v>
      </c>
      <c r="F1658" t="s">
        <v>14924</v>
      </c>
      <c r="G1658">
        <v>9</v>
      </c>
      <c r="H1658" s="72" t="s">
        <v>14925</v>
      </c>
      <c r="I1658" s="72" t="s">
        <v>182</v>
      </c>
      <c r="J1658" s="72" t="s">
        <v>183</v>
      </c>
      <c r="K1658" s="72" t="s">
        <v>10598</v>
      </c>
      <c r="L1658" s="72" t="s">
        <v>11846</v>
      </c>
      <c r="M1658" s="72" t="s">
        <v>11846</v>
      </c>
      <c r="N1658" s="72"/>
      <c r="O1658" s="72"/>
      <c r="P1658" s="72" t="s">
        <v>14926</v>
      </c>
      <c r="Q1658" s="72" t="s">
        <v>14927</v>
      </c>
      <c r="R1658" s="72" t="s">
        <v>248</v>
      </c>
      <c r="S1658" s="72" t="s">
        <v>14928</v>
      </c>
      <c r="T1658" s="72" t="s">
        <v>14929</v>
      </c>
      <c r="U1658" s="72" t="s">
        <v>226</v>
      </c>
      <c r="V1658" s="72" t="s">
        <v>176</v>
      </c>
      <c r="W1658">
        <v>60</v>
      </c>
      <c r="X1658">
        <v>60</v>
      </c>
      <c r="Y1658">
        <v>0</v>
      </c>
      <c r="Z1658">
        <v>100</v>
      </c>
      <c r="AA1658">
        <v>100</v>
      </c>
      <c r="AB1658">
        <v>0</v>
      </c>
      <c r="AC1658" s="72" t="s">
        <v>191</v>
      </c>
      <c r="AD1658" s="72" t="s">
        <v>212</v>
      </c>
      <c r="AE1658" s="72" t="s">
        <v>176</v>
      </c>
      <c r="AF1658" s="81" t="str">
        <f t="shared" si="100"/>
        <v>Public Tap</v>
      </c>
      <c r="AG1658" s="72" t="s">
        <v>877</v>
      </c>
      <c r="AH1658" s="72" t="s">
        <v>191</v>
      </c>
      <c r="AI1658" s="72" t="s">
        <v>16432</v>
      </c>
      <c r="AL1658" t="str">
        <f t="shared" si="101"/>
        <v>Protected</v>
      </c>
      <c r="AM1658">
        <v>2013</v>
      </c>
      <c r="AN1658" s="72" t="s">
        <v>191</v>
      </c>
      <c r="AQ1658" t="str">
        <f t="shared" si="102"/>
        <v xml:space="preserve">Poor </v>
      </c>
      <c r="AR1658" s="72" t="s">
        <v>194</v>
      </c>
      <c r="AU1658" s="72" t="s">
        <v>195</v>
      </c>
      <c r="AV1658" s="72" t="s">
        <v>194</v>
      </c>
      <c r="AY1658" s="72" t="s">
        <v>191</v>
      </c>
      <c r="AZ1658">
        <v>73</v>
      </c>
      <c r="BA1658" s="72" t="s">
        <v>93</v>
      </c>
      <c r="BB1658" s="72" t="s">
        <v>194</v>
      </c>
      <c r="BD1658" s="72" t="s">
        <v>191</v>
      </c>
      <c r="BE1658" s="73">
        <v>0.13</v>
      </c>
      <c r="BF1658" s="72" t="s">
        <v>191</v>
      </c>
      <c r="BG1658" s="72" t="s">
        <v>196</v>
      </c>
      <c r="BH1658" s="72" t="s">
        <v>176</v>
      </c>
      <c r="BI1658" s="81" t="str">
        <f t="shared" si="103"/>
        <v xml:space="preserve">Turbidity </v>
      </c>
      <c r="BJ1658" s="72" t="s">
        <v>191</v>
      </c>
      <c r="BN1658">
        <v>10</v>
      </c>
      <c r="BO1658">
        <v>6</v>
      </c>
      <c r="BP1658" s="72" t="s">
        <v>194</v>
      </c>
      <c r="BR1658" s="72" t="s">
        <v>194</v>
      </c>
      <c r="BT1658">
        <v>20</v>
      </c>
      <c r="BU1658">
        <v>6</v>
      </c>
      <c r="BV1658" s="72" t="s">
        <v>194</v>
      </c>
      <c r="BW1658" s="72" t="s">
        <v>227</v>
      </c>
      <c r="BX1658" t="s">
        <v>14930</v>
      </c>
    </row>
    <row r="1659" spans="1:76" x14ac:dyDescent="0.45">
      <c r="A1659" t="s">
        <v>14931</v>
      </c>
      <c r="B1659" t="s">
        <v>176</v>
      </c>
      <c r="C1659" t="s">
        <v>663</v>
      </c>
      <c r="D1659" t="s">
        <v>14932</v>
      </c>
      <c r="E1659" t="s">
        <v>14933</v>
      </c>
      <c r="F1659" t="s">
        <v>14934</v>
      </c>
      <c r="G1659">
        <v>9</v>
      </c>
      <c r="H1659" s="72" t="s">
        <v>14925</v>
      </c>
      <c r="I1659" s="72" t="s">
        <v>182</v>
      </c>
      <c r="J1659" s="72" t="s">
        <v>183</v>
      </c>
      <c r="K1659" s="72" t="s">
        <v>10598</v>
      </c>
      <c r="L1659" s="72" t="s">
        <v>11846</v>
      </c>
      <c r="M1659" s="72" t="s">
        <v>11846</v>
      </c>
      <c r="N1659" s="72"/>
      <c r="O1659" s="72"/>
      <c r="P1659" s="72" t="s">
        <v>14935</v>
      </c>
      <c r="Q1659" s="72" t="s">
        <v>14936</v>
      </c>
      <c r="R1659" s="72" t="s">
        <v>7936</v>
      </c>
      <c r="S1659" s="72" t="s">
        <v>14937</v>
      </c>
      <c r="T1659" s="72" t="s">
        <v>11847</v>
      </c>
      <c r="U1659" s="72" t="s">
        <v>226</v>
      </c>
      <c r="V1659" s="72" t="s">
        <v>176</v>
      </c>
      <c r="W1659">
        <v>60</v>
      </c>
      <c r="X1659">
        <v>60</v>
      </c>
      <c r="Y1659">
        <v>0</v>
      </c>
      <c r="Z1659">
        <v>100</v>
      </c>
      <c r="AA1659">
        <v>100</v>
      </c>
      <c r="AB1659">
        <v>0</v>
      </c>
      <c r="AC1659" s="72" t="s">
        <v>191</v>
      </c>
      <c r="AD1659" s="72" t="s">
        <v>212</v>
      </c>
      <c r="AE1659" s="72" t="s">
        <v>176</v>
      </c>
      <c r="AF1659" s="81" t="str">
        <f t="shared" si="100"/>
        <v>Public Tap</v>
      </c>
      <c r="AG1659" s="72" t="s">
        <v>877</v>
      </c>
      <c r="AH1659" s="72" t="s">
        <v>191</v>
      </c>
      <c r="AI1659" s="72" t="s">
        <v>16432</v>
      </c>
      <c r="AL1659" t="str">
        <f t="shared" si="101"/>
        <v>Protected</v>
      </c>
      <c r="AM1659">
        <v>2013</v>
      </c>
      <c r="AN1659" s="72" t="s">
        <v>191</v>
      </c>
      <c r="AQ1659" t="str">
        <f t="shared" si="102"/>
        <v xml:space="preserve">Poor </v>
      </c>
      <c r="AR1659" s="72" t="s">
        <v>194</v>
      </c>
      <c r="AU1659" s="72" t="s">
        <v>195</v>
      </c>
      <c r="AV1659" s="72" t="s">
        <v>194</v>
      </c>
      <c r="AY1659" s="72" t="s">
        <v>191</v>
      </c>
      <c r="AZ1659">
        <v>385</v>
      </c>
      <c r="BA1659" s="72" t="s">
        <v>93</v>
      </c>
      <c r="BB1659" s="72" t="s">
        <v>194</v>
      </c>
      <c r="BD1659" s="72" t="s">
        <v>191</v>
      </c>
      <c r="BE1659" s="73">
        <v>0.12</v>
      </c>
      <c r="BF1659" s="72" t="s">
        <v>191</v>
      </c>
      <c r="BG1659" s="72" t="s">
        <v>196</v>
      </c>
      <c r="BH1659" s="72" t="s">
        <v>176</v>
      </c>
      <c r="BI1659" s="81" t="str">
        <f t="shared" si="103"/>
        <v xml:space="preserve">Turbidity </v>
      </c>
      <c r="BJ1659" s="72" t="s">
        <v>191</v>
      </c>
      <c r="BN1659">
        <v>10</v>
      </c>
      <c r="BO1659">
        <v>6</v>
      </c>
      <c r="BP1659" s="72" t="s">
        <v>194</v>
      </c>
      <c r="BR1659" s="72" t="s">
        <v>194</v>
      </c>
      <c r="BT1659">
        <v>20</v>
      </c>
      <c r="BU1659">
        <v>7</v>
      </c>
      <c r="BV1659" s="72" t="s">
        <v>194</v>
      </c>
      <c r="BW1659" s="72" t="s">
        <v>227</v>
      </c>
      <c r="BX1659" t="s">
        <v>14938</v>
      </c>
    </row>
    <row r="1660" spans="1:76" x14ac:dyDescent="0.45">
      <c r="A1660" t="s">
        <v>14939</v>
      </c>
      <c r="B1660" t="s">
        <v>176</v>
      </c>
      <c r="C1660" t="s">
        <v>943</v>
      </c>
      <c r="D1660" t="s">
        <v>14940</v>
      </c>
      <c r="E1660" t="s">
        <v>14941</v>
      </c>
      <c r="F1660" t="s">
        <v>14942</v>
      </c>
      <c r="G1660">
        <v>9</v>
      </c>
      <c r="H1660" s="72" t="s">
        <v>14925</v>
      </c>
      <c r="I1660" s="72" t="s">
        <v>182</v>
      </c>
      <c r="J1660" s="72" t="s">
        <v>183</v>
      </c>
      <c r="K1660" s="72" t="s">
        <v>10598</v>
      </c>
      <c r="L1660" s="72" t="s">
        <v>11846</v>
      </c>
      <c r="M1660" s="72" t="s">
        <v>11855</v>
      </c>
      <c r="N1660" s="72"/>
      <c r="O1660" s="72"/>
      <c r="P1660" s="72" t="s">
        <v>14943</v>
      </c>
      <c r="Q1660" s="72" t="s">
        <v>14944</v>
      </c>
      <c r="R1660" s="72" t="s">
        <v>2866</v>
      </c>
      <c r="S1660" s="72" t="s">
        <v>14945</v>
      </c>
      <c r="T1660" s="72" t="s">
        <v>11875</v>
      </c>
      <c r="U1660" s="72" t="s">
        <v>226</v>
      </c>
      <c r="V1660" s="72" t="s">
        <v>176</v>
      </c>
      <c r="W1660">
        <v>120</v>
      </c>
      <c r="X1660">
        <v>120</v>
      </c>
      <c r="Y1660">
        <v>0</v>
      </c>
      <c r="Z1660">
        <v>200</v>
      </c>
      <c r="AA1660">
        <v>200</v>
      </c>
      <c r="AB1660">
        <v>0</v>
      </c>
      <c r="AC1660" s="72" t="s">
        <v>191</v>
      </c>
      <c r="AD1660" s="72" t="s">
        <v>212</v>
      </c>
      <c r="AE1660" s="72" t="s">
        <v>176</v>
      </c>
      <c r="AF1660" s="81" t="str">
        <f t="shared" si="100"/>
        <v>Public Tap</v>
      </c>
      <c r="AG1660" s="72" t="s">
        <v>877</v>
      </c>
      <c r="AH1660" s="72" t="s">
        <v>191</v>
      </c>
      <c r="AI1660" s="72" t="s">
        <v>16432</v>
      </c>
      <c r="AL1660" t="str">
        <f t="shared" si="101"/>
        <v>Protected</v>
      </c>
      <c r="AM1660">
        <v>2013</v>
      </c>
      <c r="AN1660" s="72" t="s">
        <v>191</v>
      </c>
      <c r="AQ1660" t="str">
        <f t="shared" si="102"/>
        <v xml:space="preserve">Poor </v>
      </c>
      <c r="AR1660" s="72" t="s">
        <v>194</v>
      </c>
      <c r="AU1660" s="72" t="s">
        <v>195</v>
      </c>
      <c r="AV1660" s="72" t="s">
        <v>194</v>
      </c>
      <c r="AY1660" s="72" t="s">
        <v>191</v>
      </c>
      <c r="AZ1660">
        <v>74</v>
      </c>
      <c r="BA1660" s="72" t="s">
        <v>93</v>
      </c>
      <c r="BB1660" s="72" t="s">
        <v>194</v>
      </c>
      <c r="BD1660" s="72" t="s">
        <v>191</v>
      </c>
      <c r="BE1660" s="73">
        <v>0.15</v>
      </c>
      <c r="BF1660" s="72" t="s">
        <v>191</v>
      </c>
      <c r="BG1660" s="72" t="s">
        <v>196</v>
      </c>
      <c r="BH1660" s="72" t="s">
        <v>176</v>
      </c>
      <c r="BI1660" s="81" t="str">
        <f t="shared" si="103"/>
        <v xml:space="preserve">Turbidity </v>
      </c>
      <c r="BJ1660" s="72" t="s">
        <v>191</v>
      </c>
      <c r="BN1660">
        <v>20</v>
      </c>
      <c r="BO1660">
        <v>6</v>
      </c>
      <c r="BP1660" s="72" t="s">
        <v>194</v>
      </c>
      <c r="BR1660" s="72" t="s">
        <v>194</v>
      </c>
      <c r="BT1660">
        <v>20</v>
      </c>
      <c r="BU1660">
        <v>4</v>
      </c>
      <c r="BV1660" s="72" t="s">
        <v>194</v>
      </c>
      <c r="BW1660" s="72" t="s">
        <v>227</v>
      </c>
      <c r="BX1660" t="s">
        <v>14946</v>
      </c>
    </row>
    <row r="1661" spans="1:76" x14ac:dyDescent="0.45">
      <c r="A1661" t="s">
        <v>14947</v>
      </c>
      <c r="B1661" t="s">
        <v>176</v>
      </c>
      <c r="C1661" t="s">
        <v>663</v>
      </c>
      <c r="D1661" t="s">
        <v>14948</v>
      </c>
      <c r="E1661" t="s">
        <v>14949</v>
      </c>
      <c r="F1661" t="s">
        <v>811</v>
      </c>
      <c r="G1661">
        <v>9</v>
      </c>
      <c r="H1661" s="72" t="s">
        <v>14925</v>
      </c>
      <c r="I1661" s="72" t="s">
        <v>182</v>
      </c>
      <c r="J1661" s="72" t="s">
        <v>183</v>
      </c>
      <c r="K1661" s="72" t="s">
        <v>10598</v>
      </c>
      <c r="L1661" s="72" t="s">
        <v>11846</v>
      </c>
      <c r="M1661" s="72" t="s">
        <v>11846</v>
      </c>
      <c r="N1661" s="72"/>
      <c r="O1661" s="72"/>
      <c r="P1661" s="72" t="s">
        <v>14950</v>
      </c>
      <c r="Q1661" s="72" t="s">
        <v>14951</v>
      </c>
      <c r="R1661" s="72" t="s">
        <v>4507</v>
      </c>
      <c r="S1661" s="72" t="s">
        <v>14952</v>
      </c>
      <c r="T1661" s="72" t="s">
        <v>14953</v>
      </c>
      <c r="U1661" s="72" t="s">
        <v>226</v>
      </c>
      <c r="V1661" s="72" t="s">
        <v>176</v>
      </c>
      <c r="W1661">
        <v>270</v>
      </c>
      <c r="X1661">
        <v>216</v>
      </c>
      <c r="Y1661">
        <v>54</v>
      </c>
      <c r="Z1661">
        <v>270</v>
      </c>
      <c r="AA1661">
        <v>270</v>
      </c>
      <c r="AB1661">
        <v>0</v>
      </c>
      <c r="AC1661" s="72" t="s">
        <v>191</v>
      </c>
      <c r="AD1661" s="72" t="s">
        <v>212</v>
      </c>
      <c r="AE1661" s="72" t="s">
        <v>176</v>
      </c>
      <c r="AF1661" s="81" t="str">
        <f t="shared" si="100"/>
        <v>Public Tap</v>
      </c>
      <c r="AG1661" s="72" t="s">
        <v>877</v>
      </c>
      <c r="AH1661" s="72" t="s">
        <v>191</v>
      </c>
      <c r="AI1661" s="72" t="s">
        <v>16432</v>
      </c>
      <c r="AL1661" t="str">
        <f t="shared" si="101"/>
        <v>Protected</v>
      </c>
      <c r="AM1661">
        <v>2013</v>
      </c>
      <c r="AN1661" s="72" t="s">
        <v>191</v>
      </c>
      <c r="AQ1661" t="str">
        <f t="shared" si="102"/>
        <v xml:space="preserve">Poor </v>
      </c>
      <c r="AR1661" s="72" t="s">
        <v>194</v>
      </c>
      <c r="AU1661" s="72" t="s">
        <v>195</v>
      </c>
      <c r="AV1661" s="72" t="s">
        <v>194</v>
      </c>
      <c r="AY1661" s="72" t="s">
        <v>191</v>
      </c>
      <c r="AZ1661">
        <v>386</v>
      </c>
      <c r="BA1661" s="72" t="s">
        <v>93</v>
      </c>
      <c r="BB1661" s="72" t="s">
        <v>194</v>
      </c>
      <c r="BD1661" s="72" t="s">
        <v>191</v>
      </c>
      <c r="BE1661" s="73">
        <v>0.15</v>
      </c>
      <c r="BF1661" s="72" t="s">
        <v>191</v>
      </c>
      <c r="BG1661" s="72" t="s">
        <v>196</v>
      </c>
      <c r="BH1661" s="72" t="s">
        <v>176</v>
      </c>
      <c r="BI1661" s="81" t="str">
        <f t="shared" si="103"/>
        <v xml:space="preserve">Turbidity </v>
      </c>
      <c r="BJ1661" s="72" t="s">
        <v>191</v>
      </c>
      <c r="BN1661">
        <v>21</v>
      </c>
      <c r="BO1661">
        <v>6</v>
      </c>
      <c r="BP1661" s="72" t="s">
        <v>194</v>
      </c>
      <c r="BR1661" s="72" t="s">
        <v>194</v>
      </c>
      <c r="BT1661">
        <v>20</v>
      </c>
      <c r="BU1661">
        <v>6</v>
      </c>
      <c r="BV1661" s="72" t="s">
        <v>194</v>
      </c>
      <c r="BW1661" s="72" t="s">
        <v>227</v>
      </c>
      <c r="BX1661" t="s">
        <v>14954</v>
      </c>
    </row>
    <row r="1662" spans="1:76" x14ac:dyDescent="0.45">
      <c r="A1662" t="s">
        <v>14955</v>
      </c>
      <c r="B1662" t="s">
        <v>176</v>
      </c>
      <c r="C1662" t="s">
        <v>943</v>
      </c>
      <c r="D1662" t="s">
        <v>14956</v>
      </c>
      <c r="E1662" t="s">
        <v>14957</v>
      </c>
      <c r="F1662" t="s">
        <v>2609</v>
      </c>
      <c r="G1662">
        <v>9</v>
      </c>
      <c r="H1662" s="72" t="s">
        <v>14925</v>
      </c>
      <c r="I1662" s="72" t="s">
        <v>182</v>
      </c>
      <c r="J1662" s="72" t="s">
        <v>183</v>
      </c>
      <c r="K1662" s="72" t="s">
        <v>4744</v>
      </c>
      <c r="L1662" s="72" t="s">
        <v>5691</v>
      </c>
      <c r="M1662" s="72" t="s">
        <v>5691</v>
      </c>
      <c r="N1662" s="72"/>
      <c r="O1662" s="72"/>
      <c r="P1662" s="72" t="s">
        <v>14958</v>
      </c>
      <c r="Q1662" s="72" t="s">
        <v>14959</v>
      </c>
      <c r="R1662" s="72" t="s">
        <v>7068</v>
      </c>
      <c r="S1662" s="72" t="s">
        <v>14960</v>
      </c>
      <c r="T1662" s="72" t="s">
        <v>14961</v>
      </c>
      <c r="U1662" s="72" t="s">
        <v>176</v>
      </c>
      <c r="V1662" s="72" t="s">
        <v>14759</v>
      </c>
      <c r="W1662">
        <v>260</v>
      </c>
      <c r="X1662">
        <v>260</v>
      </c>
      <c r="Y1662">
        <v>0</v>
      </c>
      <c r="Z1662">
        <v>100</v>
      </c>
      <c r="AA1662">
        <v>100</v>
      </c>
      <c r="AB1662">
        <v>0</v>
      </c>
      <c r="AC1662" s="72" t="s">
        <v>191</v>
      </c>
      <c r="AD1662" s="72" t="s">
        <v>212</v>
      </c>
      <c r="AE1662" s="72" t="s">
        <v>176</v>
      </c>
      <c r="AF1662" s="81" t="str">
        <f t="shared" si="100"/>
        <v>Public Tap</v>
      </c>
      <c r="AG1662" s="72" t="s">
        <v>877</v>
      </c>
      <c r="AH1662" s="72" t="s">
        <v>191</v>
      </c>
      <c r="AI1662" s="72" t="s">
        <v>16432</v>
      </c>
      <c r="AL1662" t="str">
        <f t="shared" si="101"/>
        <v>Protected</v>
      </c>
      <c r="AM1662">
        <v>1992</v>
      </c>
      <c r="AN1662" s="72" t="s">
        <v>191</v>
      </c>
      <c r="AQ1662" t="str">
        <f t="shared" si="102"/>
        <v xml:space="preserve">Normal </v>
      </c>
      <c r="AR1662" s="72" t="s">
        <v>191</v>
      </c>
      <c r="AS1662">
        <v>2</v>
      </c>
      <c r="AT1662">
        <v>3</v>
      </c>
      <c r="AU1662" s="72" t="s">
        <v>195</v>
      </c>
      <c r="AV1662" s="72" t="s">
        <v>194</v>
      </c>
      <c r="AY1662" s="72" t="s">
        <v>191</v>
      </c>
      <c r="AZ1662">
        <v>75</v>
      </c>
      <c r="BA1662" s="72" t="s">
        <v>93</v>
      </c>
      <c r="BB1662" s="72" t="s">
        <v>194</v>
      </c>
      <c r="BD1662" s="72" t="s">
        <v>191</v>
      </c>
      <c r="BE1662" s="73">
        <v>0.09</v>
      </c>
      <c r="BF1662" s="72" t="s">
        <v>191</v>
      </c>
      <c r="BG1662" s="72" t="s">
        <v>196</v>
      </c>
      <c r="BH1662" s="72" t="s">
        <v>176</v>
      </c>
      <c r="BI1662" s="81" t="str">
        <f t="shared" si="103"/>
        <v xml:space="preserve">Turbidity </v>
      </c>
      <c r="BJ1662" s="72" t="s">
        <v>191</v>
      </c>
      <c r="BN1662">
        <v>80</v>
      </c>
      <c r="BO1662">
        <v>8</v>
      </c>
      <c r="BP1662" s="72" t="s">
        <v>191</v>
      </c>
      <c r="BQ1662">
        <v>1500</v>
      </c>
      <c r="BR1662" s="72" t="s">
        <v>194</v>
      </c>
      <c r="BT1662">
        <v>20</v>
      </c>
      <c r="BU1662">
        <v>2</v>
      </c>
      <c r="BV1662" s="72" t="s">
        <v>191</v>
      </c>
      <c r="BW1662" s="72" t="s">
        <v>197</v>
      </c>
      <c r="BX1662" t="s">
        <v>14962</v>
      </c>
    </row>
    <row r="1663" spans="1:76" x14ac:dyDescent="0.45">
      <c r="A1663" t="s">
        <v>14963</v>
      </c>
      <c r="B1663" t="s">
        <v>176</v>
      </c>
      <c r="C1663" t="s">
        <v>663</v>
      </c>
      <c r="D1663" t="s">
        <v>14964</v>
      </c>
      <c r="E1663" t="s">
        <v>14965</v>
      </c>
      <c r="F1663" t="s">
        <v>14966</v>
      </c>
      <c r="G1663">
        <v>9</v>
      </c>
      <c r="H1663" s="72" t="s">
        <v>14925</v>
      </c>
      <c r="I1663" s="72" t="s">
        <v>182</v>
      </c>
      <c r="J1663" s="72" t="s">
        <v>183</v>
      </c>
      <c r="K1663" s="72" t="s">
        <v>4744</v>
      </c>
      <c r="L1663" s="72" t="s">
        <v>5691</v>
      </c>
      <c r="M1663" s="72" t="s">
        <v>5691</v>
      </c>
      <c r="N1663" s="72"/>
      <c r="O1663" s="72"/>
      <c r="P1663" s="72" t="s">
        <v>14967</v>
      </c>
      <c r="Q1663" s="72" t="s">
        <v>14968</v>
      </c>
      <c r="R1663" s="72" t="s">
        <v>248</v>
      </c>
      <c r="S1663" s="72" t="s">
        <v>14969</v>
      </c>
      <c r="T1663" s="72" t="s">
        <v>5691</v>
      </c>
      <c r="U1663" s="72" t="s">
        <v>176</v>
      </c>
      <c r="V1663" s="72" t="s">
        <v>14970</v>
      </c>
      <c r="W1663">
        <v>260</v>
      </c>
      <c r="X1663">
        <v>260</v>
      </c>
      <c r="Y1663">
        <v>0</v>
      </c>
      <c r="Z1663">
        <v>185</v>
      </c>
      <c r="AA1663">
        <v>185</v>
      </c>
      <c r="AB1663">
        <v>0</v>
      </c>
      <c r="AC1663" s="72" t="s">
        <v>191</v>
      </c>
      <c r="AD1663" s="72" t="s">
        <v>212</v>
      </c>
      <c r="AE1663" s="72" t="s">
        <v>176</v>
      </c>
      <c r="AF1663" s="81" t="str">
        <f t="shared" si="100"/>
        <v>Public Tap</v>
      </c>
      <c r="AG1663" s="72" t="s">
        <v>877</v>
      </c>
      <c r="AH1663" s="72" t="s">
        <v>191</v>
      </c>
      <c r="AI1663" s="72" t="s">
        <v>16432</v>
      </c>
      <c r="AL1663" t="str">
        <f t="shared" si="101"/>
        <v>Protected</v>
      </c>
      <c r="AM1663">
        <v>1992</v>
      </c>
      <c r="AN1663" s="72" t="s">
        <v>191</v>
      </c>
      <c r="AQ1663" t="str">
        <f t="shared" si="102"/>
        <v xml:space="preserve">Poor </v>
      </c>
      <c r="AR1663" s="72" t="s">
        <v>194</v>
      </c>
      <c r="AU1663" s="72" t="s">
        <v>195</v>
      </c>
      <c r="AV1663" s="72" t="s">
        <v>194</v>
      </c>
      <c r="AY1663" s="72" t="s">
        <v>191</v>
      </c>
      <c r="AZ1663">
        <v>387</v>
      </c>
      <c r="BA1663" s="72" t="s">
        <v>93</v>
      </c>
      <c r="BB1663" s="72" t="s">
        <v>194</v>
      </c>
      <c r="BD1663" s="72" t="s">
        <v>191</v>
      </c>
      <c r="BE1663" s="73">
        <v>0.09</v>
      </c>
      <c r="BF1663" s="72" t="s">
        <v>191</v>
      </c>
      <c r="BG1663" s="72" t="s">
        <v>196</v>
      </c>
      <c r="BH1663" s="72" t="s">
        <v>176</v>
      </c>
      <c r="BI1663" s="81" t="str">
        <f t="shared" si="103"/>
        <v xml:space="preserve">Turbidity </v>
      </c>
      <c r="BJ1663" s="72" t="s">
        <v>191</v>
      </c>
      <c r="BN1663">
        <v>115</v>
      </c>
      <c r="BO1663">
        <v>24</v>
      </c>
      <c r="BP1663" s="72" t="s">
        <v>191</v>
      </c>
      <c r="BQ1663">
        <v>3700</v>
      </c>
      <c r="BR1663" s="72" t="s">
        <v>194</v>
      </c>
      <c r="BT1663">
        <v>20</v>
      </c>
      <c r="BU1663">
        <v>9</v>
      </c>
      <c r="BV1663" s="72" t="s">
        <v>191</v>
      </c>
      <c r="BW1663" s="72" t="s">
        <v>227</v>
      </c>
      <c r="BX1663" t="s">
        <v>14971</v>
      </c>
    </row>
    <row r="1664" spans="1:76" x14ac:dyDescent="0.45">
      <c r="A1664" t="s">
        <v>14972</v>
      </c>
      <c r="B1664" t="s">
        <v>176</v>
      </c>
      <c r="C1664" t="s">
        <v>663</v>
      </c>
      <c r="D1664" t="s">
        <v>14973</v>
      </c>
      <c r="E1664" t="s">
        <v>14974</v>
      </c>
      <c r="F1664" t="s">
        <v>1322</v>
      </c>
      <c r="G1664">
        <v>9</v>
      </c>
      <c r="H1664" s="72" t="s">
        <v>14925</v>
      </c>
      <c r="I1664" s="72" t="s">
        <v>182</v>
      </c>
      <c r="J1664" s="72" t="s">
        <v>183</v>
      </c>
      <c r="K1664" s="72" t="s">
        <v>4744</v>
      </c>
      <c r="L1664" s="72" t="s">
        <v>5691</v>
      </c>
      <c r="M1664" s="72" t="s">
        <v>5691</v>
      </c>
      <c r="N1664" s="72"/>
      <c r="O1664" s="72"/>
      <c r="P1664" s="72" t="s">
        <v>14975</v>
      </c>
      <c r="Q1664" s="72" t="s">
        <v>14976</v>
      </c>
      <c r="R1664" s="72" t="s">
        <v>11783</v>
      </c>
      <c r="S1664" s="72" t="s">
        <v>14977</v>
      </c>
      <c r="T1664" s="72" t="s">
        <v>5691</v>
      </c>
      <c r="U1664" s="72" t="s">
        <v>176</v>
      </c>
      <c r="V1664" s="72" t="s">
        <v>14970</v>
      </c>
      <c r="W1664">
        <v>260</v>
      </c>
      <c r="X1664">
        <v>260</v>
      </c>
      <c r="Y1664">
        <v>0</v>
      </c>
      <c r="Z1664">
        <v>0</v>
      </c>
      <c r="AA1664">
        <v>0</v>
      </c>
      <c r="AB1664">
        <v>0</v>
      </c>
      <c r="AC1664" s="72" t="s">
        <v>191</v>
      </c>
      <c r="AD1664" s="72" t="s">
        <v>212</v>
      </c>
      <c r="AE1664" s="72" t="s">
        <v>176</v>
      </c>
      <c r="AF1664" s="81" t="str">
        <f t="shared" si="100"/>
        <v>Public Tap</v>
      </c>
      <c r="AG1664" s="72" t="s">
        <v>877</v>
      </c>
      <c r="AH1664" s="72" t="s">
        <v>191</v>
      </c>
      <c r="AI1664" s="72" t="s">
        <v>16432</v>
      </c>
      <c r="AL1664" t="str">
        <f t="shared" si="101"/>
        <v>Protected</v>
      </c>
      <c r="AM1664">
        <v>1992</v>
      </c>
      <c r="AN1664" s="72" t="s">
        <v>194</v>
      </c>
      <c r="AO1664" s="72" t="s">
        <v>549</v>
      </c>
      <c r="AP1664" s="72" t="s">
        <v>176</v>
      </c>
      <c r="AQ1664" t="str">
        <f t="shared" si="102"/>
        <v>Does not function Non functioning water point</v>
      </c>
      <c r="AR1664" s="72" t="s">
        <v>194</v>
      </c>
      <c r="AU1664" s="72" t="s">
        <v>194</v>
      </c>
      <c r="AV1664" s="72" t="s">
        <v>194</v>
      </c>
      <c r="AY1664" s="72" t="s">
        <v>194</v>
      </c>
      <c r="BB1664" s="72" t="s">
        <v>194</v>
      </c>
      <c r="BD1664" s="72" t="s">
        <v>194</v>
      </c>
      <c r="BE1664"/>
      <c r="BF1664" s="72" t="s">
        <v>194</v>
      </c>
      <c r="BG1664" s="80" t="s">
        <v>196</v>
      </c>
      <c r="BI1664" s="81" t="str">
        <f t="shared" si="103"/>
        <v xml:space="preserve">Turbidity </v>
      </c>
      <c r="BN1664">
        <v>0</v>
      </c>
      <c r="BO1664">
        <v>0</v>
      </c>
      <c r="BP1664" s="72" t="s">
        <v>194</v>
      </c>
      <c r="BR1664" s="72" t="s">
        <v>194</v>
      </c>
      <c r="BV1664" s="72" t="s">
        <v>194</v>
      </c>
      <c r="BW1664" s="72" t="s">
        <v>550</v>
      </c>
      <c r="BX1664" t="s">
        <v>14978</v>
      </c>
    </row>
    <row r="1665" spans="1:76" x14ac:dyDescent="0.45">
      <c r="A1665" t="s">
        <v>14979</v>
      </c>
      <c r="B1665" t="s">
        <v>176</v>
      </c>
      <c r="C1665" t="s">
        <v>943</v>
      </c>
      <c r="D1665" t="s">
        <v>14980</v>
      </c>
      <c r="E1665" t="s">
        <v>14981</v>
      </c>
      <c r="F1665" t="s">
        <v>14982</v>
      </c>
      <c r="G1665">
        <v>9</v>
      </c>
      <c r="H1665" s="72" t="s">
        <v>14925</v>
      </c>
      <c r="I1665" s="72" t="s">
        <v>182</v>
      </c>
      <c r="J1665" s="72" t="s">
        <v>183</v>
      </c>
      <c r="K1665" s="72" t="s">
        <v>4744</v>
      </c>
      <c r="L1665" s="72" t="s">
        <v>5691</v>
      </c>
      <c r="M1665" s="72" t="s">
        <v>5691</v>
      </c>
      <c r="N1665" s="72"/>
      <c r="O1665" s="72"/>
      <c r="P1665" s="72" t="s">
        <v>14983</v>
      </c>
      <c r="Q1665" s="72" t="s">
        <v>14984</v>
      </c>
      <c r="R1665" s="72" t="s">
        <v>4115</v>
      </c>
      <c r="S1665" s="72" t="s">
        <v>14985</v>
      </c>
      <c r="T1665" s="72" t="s">
        <v>14986</v>
      </c>
      <c r="U1665" s="72" t="s">
        <v>176</v>
      </c>
      <c r="V1665" s="72" t="s">
        <v>14970</v>
      </c>
      <c r="W1665">
        <v>260</v>
      </c>
      <c r="X1665">
        <v>260</v>
      </c>
      <c r="Y1665">
        <v>0</v>
      </c>
      <c r="Z1665">
        <v>185</v>
      </c>
      <c r="AA1665">
        <v>185</v>
      </c>
      <c r="AB1665">
        <v>0</v>
      </c>
      <c r="AC1665" s="72" t="s">
        <v>191</v>
      </c>
      <c r="AD1665" s="72" t="s">
        <v>212</v>
      </c>
      <c r="AE1665" s="72" t="s">
        <v>176</v>
      </c>
      <c r="AF1665" s="81" t="str">
        <f t="shared" si="100"/>
        <v>Public Tap</v>
      </c>
      <c r="AG1665" s="72" t="s">
        <v>877</v>
      </c>
      <c r="AH1665" s="72" t="s">
        <v>191</v>
      </c>
      <c r="AI1665" s="72" t="s">
        <v>16432</v>
      </c>
      <c r="AL1665" t="str">
        <f t="shared" si="101"/>
        <v>Protected</v>
      </c>
      <c r="AM1665">
        <v>1992</v>
      </c>
      <c r="AN1665" s="72" t="s">
        <v>191</v>
      </c>
      <c r="AQ1665" t="str">
        <f t="shared" si="102"/>
        <v xml:space="preserve">Poor </v>
      </c>
      <c r="AR1665" s="72" t="s">
        <v>194</v>
      </c>
      <c r="AU1665" s="72" t="s">
        <v>195</v>
      </c>
      <c r="AV1665" s="72" t="s">
        <v>194</v>
      </c>
      <c r="AY1665" s="72" t="s">
        <v>191</v>
      </c>
      <c r="AZ1665">
        <v>76</v>
      </c>
      <c r="BA1665" s="72" t="s">
        <v>93</v>
      </c>
      <c r="BB1665" s="72" t="s">
        <v>194</v>
      </c>
      <c r="BD1665" s="72" t="s">
        <v>191</v>
      </c>
      <c r="BE1665" s="73">
        <v>0.09</v>
      </c>
      <c r="BF1665" s="72" t="s">
        <v>191</v>
      </c>
      <c r="BG1665" s="72" t="s">
        <v>196</v>
      </c>
      <c r="BH1665" s="72" t="s">
        <v>176</v>
      </c>
      <c r="BI1665" s="81" t="str">
        <f t="shared" si="103"/>
        <v xml:space="preserve">Turbidity </v>
      </c>
      <c r="BJ1665" s="72" t="s">
        <v>191</v>
      </c>
      <c r="BN1665">
        <v>90</v>
      </c>
      <c r="BO1665">
        <v>7</v>
      </c>
      <c r="BP1665" s="72" t="s">
        <v>191</v>
      </c>
      <c r="BQ1665">
        <v>3500</v>
      </c>
      <c r="BR1665" s="72" t="s">
        <v>194</v>
      </c>
      <c r="BT1665">
        <v>20</v>
      </c>
      <c r="BU1665">
        <v>7</v>
      </c>
      <c r="BV1665" s="72" t="s">
        <v>191</v>
      </c>
      <c r="BW1665" s="72" t="s">
        <v>227</v>
      </c>
      <c r="BX1665" t="s">
        <v>14987</v>
      </c>
    </row>
    <row r="1666" spans="1:76" x14ac:dyDescent="0.45">
      <c r="A1666" t="s">
        <v>14988</v>
      </c>
      <c r="B1666" t="s">
        <v>176</v>
      </c>
      <c r="C1666" t="s">
        <v>736</v>
      </c>
      <c r="D1666" t="s">
        <v>14989</v>
      </c>
      <c r="E1666" t="s">
        <v>14990</v>
      </c>
      <c r="F1666" t="s">
        <v>14991</v>
      </c>
      <c r="G1666">
        <v>9</v>
      </c>
      <c r="H1666" s="72" t="s">
        <v>14992</v>
      </c>
      <c r="I1666" s="72" t="s">
        <v>182</v>
      </c>
      <c r="J1666" s="72" t="s">
        <v>183</v>
      </c>
      <c r="K1666" s="72" t="s">
        <v>10598</v>
      </c>
      <c r="L1666" s="72" t="s">
        <v>5784</v>
      </c>
      <c r="M1666" s="72" t="s">
        <v>13215</v>
      </c>
      <c r="N1666" s="72"/>
      <c r="O1666" s="72"/>
      <c r="P1666" s="72" t="s">
        <v>14993</v>
      </c>
      <c r="Q1666" s="72" t="s">
        <v>14994</v>
      </c>
      <c r="R1666" s="72" t="s">
        <v>14995</v>
      </c>
      <c r="S1666" s="72" t="s">
        <v>14996</v>
      </c>
      <c r="T1666" s="72" t="s">
        <v>14997</v>
      </c>
      <c r="U1666" s="72" t="s">
        <v>176</v>
      </c>
      <c r="V1666" s="72" t="s">
        <v>14998</v>
      </c>
      <c r="W1666">
        <v>120</v>
      </c>
      <c r="X1666">
        <v>120</v>
      </c>
      <c r="Y1666">
        <v>0</v>
      </c>
      <c r="Z1666">
        <v>20</v>
      </c>
      <c r="AA1666">
        <v>600</v>
      </c>
      <c r="AB1666">
        <v>0</v>
      </c>
      <c r="AC1666" s="72" t="s">
        <v>191</v>
      </c>
      <c r="AD1666" s="72" t="s">
        <v>192</v>
      </c>
      <c r="AE1666" s="72" t="s">
        <v>176</v>
      </c>
      <c r="AF1666" s="81" t="str">
        <f t="shared" si="100"/>
        <v>Afridev Handpump</v>
      </c>
      <c r="AG1666" s="72" t="s">
        <v>193</v>
      </c>
      <c r="AH1666" s="72" t="s">
        <v>191</v>
      </c>
      <c r="AI1666" s="72" t="s">
        <v>16432</v>
      </c>
      <c r="AL1666" t="str">
        <f t="shared" si="101"/>
        <v>Protected</v>
      </c>
      <c r="AM1666">
        <v>2012</v>
      </c>
      <c r="AN1666" s="72" t="s">
        <v>191</v>
      </c>
      <c r="AQ1666" t="str">
        <f t="shared" si="102"/>
        <v xml:space="preserve">Normal </v>
      </c>
      <c r="AR1666" s="72" t="s">
        <v>194</v>
      </c>
      <c r="AU1666" s="72" t="s">
        <v>195</v>
      </c>
      <c r="AV1666" s="72" t="s">
        <v>194</v>
      </c>
      <c r="AY1666" s="72" t="s">
        <v>191</v>
      </c>
      <c r="AZ1666">
        <v>569</v>
      </c>
      <c r="BA1666" s="72" t="s">
        <v>93</v>
      </c>
      <c r="BB1666" s="72" t="s">
        <v>194</v>
      </c>
      <c r="BD1666" s="72" t="s">
        <v>191</v>
      </c>
      <c r="BE1666" s="73">
        <v>0.56000000000000005</v>
      </c>
      <c r="BF1666" s="72" t="s">
        <v>191</v>
      </c>
      <c r="BG1666" s="72" t="s">
        <v>196</v>
      </c>
      <c r="BH1666" s="72" t="s">
        <v>176</v>
      </c>
      <c r="BI1666" s="81" t="str">
        <f t="shared" si="103"/>
        <v xml:space="preserve">Turbidity </v>
      </c>
      <c r="BJ1666" s="72" t="s">
        <v>191</v>
      </c>
      <c r="BN1666">
        <v>47</v>
      </c>
      <c r="BO1666">
        <v>24</v>
      </c>
      <c r="BP1666" s="72" t="s">
        <v>194</v>
      </c>
      <c r="BR1666" s="72" t="s">
        <v>194</v>
      </c>
      <c r="BT1666">
        <v>40</v>
      </c>
      <c r="BU1666">
        <v>60</v>
      </c>
      <c r="BV1666" s="72" t="s">
        <v>191</v>
      </c>
      <c r="BW1666" s="72" t="s">
        <v>197</v>
      </c>
      <c r="BX1666" t="s">
        <v>14999</v>
      </c>
    </row>
    <row r="1667" spans="1:76" x14ac:dyDescent="0.45">
      <c r="A1667" t="s">
        <v>15000</v>
      </c>
      <c r="B1667" t="s">
        <v>176</v>
      </c>
      <c r="C1667" t="s">
        <v>736</v>
      </c>
      <c r="D1667" t="s">
        <v>15001</v>
      </c>
      <c r="E1667" t="s">
        <v>15002</v>
      </c>
      <c r="F1667" t="s">
        <v>6868</v>
      </c>
      <c r="G1667">
        <v>9</v>
      </c>
      <c r="H1667" s="72" t="s">
        <v>14992</v>
      </c>
      <c r="I1667" s="72" t="s">
        <v>182</v>
      </c>
      <c r="J1667" s="72" t="s">
        <v>183</v>
      </c>
      <c r="K1667" s="72" t="s">
        <v>10598</v>
      </c>
      <c r="L1667" s="72" t="s">
        <v>5784</v>
      </c>
      <c r="M1667" s="72" t="s">
        <v>13215</v>
      </c>
      <c r="N1667" s="72"/>
      <c r="O1667" s="72"/>
      <c r="P1667" s="72" t="s">
        <v>15003</v>
      </c>
      <c r="Q1667" s="72" t="s">
        <v>15004</v>
      </c>
      <c r="R1667" s="72" t="s">
        <v>11505</v>
      </c>
      <c r="S1667" s="72" t="s">
        <v>15005</v>
      </c>
      <c r="T1667" s="72" t="s">
        <v>14997</v>
      </c>
      <c r="U1667" s="72" t="s">
        <v>176</v>
      </c>
      <c r="V1667" s="72" t="s">
        <v>15006</v>
      </c>
      <c r="W1667">
        <v>120</v>
      </c>
      <c r="X1667">
        <v>120</v>
      </c>
      <c r="Y1667">
        <v>0</v>
      </c>
      <c r="Z1667">
        <v>15</v>
      </c>
      <c r="AA1667">
        <v>600</v>
      </c>
      <c r="AB1667">
        <v>0</v>
      </c>
      <c r="AC1667" s="72" t="s">
        <v>191</v>
      </c>
      <c r="AD1667" s="72" t="s">
        <v>192</v>
      </c>
      <c r="AE1667" s="72" t="s">
        <v>176</v>
      </c>
      <c r="AF1667" s="81" t="str">
        <f t="shared" ref="AF1667:AF1730" si="104">CONCATENATE(AD1667,AE1667)</f>
        <v>Afridev Handpump</v>
      </c>
      <c r="AG1667" s="72" t="s">
        <v>193</v>
      </c>
      <c r="AH1667" s="72" t="s">
        <v>191</v>
      </c>
      <c r="AI1667" s="72" t="s">
        <v>16432</v>
      </c>
      <c r="AL1667" t="str">
        <f t="shared" ref="AL1667:AL1730" si="105">CONCATENATE(AI1667,AJ1667,AK1667)</f>
        <v>Protected</v>
      </c>
      <c r="AM1667">
        <v>2013</v>
      </c>
      <c r="AN1667" s="72" t="s">
        <v>191</v>
      </c>
      <c r="AQ1667" t="str">
        <f t="shared" ref="AQ1667:AQ1730" si="106">CONCATENATE(BW1667," ",AO1667,AP1667)</f>
        <v xml:space="preserve">Normal </v>
      </c>
      <c r="AR1667" s="72" t="s">
        <v>194</v>
      </c>
      <c r="AU1667" s="72" t="s">
        <v>195</v>
      </c>
      <c r="AV1667" s="72" t="s">
        <v>194</v>
      </c>
      <c r="AY1667" s="72" t="s">
        <v>191</v>
      </c>
      <c r="AZ1667">
        <v>570</v>
      </c>
      <c r="BA1667" s="72" t="s">
        <v>93</v>
      </c>
      <c r="BB1667" s="72" t="s">
        <v>194</v>
      </c>
      <c r="BD1667" s="72" t="s">
        <v>191</v>
      </c>
      <c r="BE1667" s="73">
        <v>0.66</v>
      </c>
      <c r="BF1667" s="72" t="s">
        <v>191</v>
      </c>
      <c r="BG1667" s="72" t="s">
        <v>196</v>
      </c>
      <c r="BH1667" s="72" t="s">
        <v>176</v>
      </c>
      <c r="BI1667" s="81" t="str">
        <f t="shared" ref="BI1667:BI1730" si="107">CONCATENATE(BG1667," ",BH1667)</f>
        <v xml:space="preserve">Turbidity </v>
      </c>
      <c r="BJ1667" s="72" t="s">
        <v>191</v>
      </c>
      <c r="BN1667">
        <v>51</v>
      </c>
      <c r="BO1667">
        <v>24</v>
      </c>
      <c r="BP1667" s="72" t="s">
        <v>194</v>
      </c>
      <c r="BR1667" s="72" t="s">
        <v>194</v>
      </c>
      <c r="BT1667">
        <v>20</v>
      </c>
      <c r="BU1667">
        <v>100</v>
      </c>
      <c r="BV1667" s="72" t="s">
        <v>191</v>
      </c>
      <c r="BW1667" s="72" t="s">
        <v>197</v>
      </c>
      <c r="BX1667" t="s">
        <v>15007</v>
      </c>
    </row>
    <row r="1668" spans="1:76" x14ac:dyDescent="0.45">
      <c r="A1668" t="s">
        <v>15008</v>
      </c>
      <c r="B1668" t="s">
        <v>176</v>
      </c>
      <c r="C1668" t="s">
        <v>663</v>
      </c>
      <c r="D1668" t="s">
        <v>15009</v>
      </c>
      <c r="E1668" t="s">
        <v>15010</v>
      </c>
      <c r="F1668" t="s">
        <v>7204</v>
      </c>
      <c r="G1668">
        <v>9</v>
      </c>
      <c r="H1668" s="72" t="s">
        <v>14992</v>
      </c>
      <c r="I1668" s="72" t="s">
        <v>182</v>
      </c>
      <c r="J1668" s="72" t="s">
        <v>183</v>
      </c>
      <c r="K1668" s="72" t="s">
        <v>4744</v>
      </c>
      <c r="L1668" s="72" t="s">
        <v>5380</v>
      </c>
      <c r="M1668" s="72" t="s">
        <v>5566</v>
      </c>
      <c r="N1668" s="72"/>
      <c r="O1668" s="72"/>
      <c r="P1668" s="72" t="s">
        <v>15011</v>
      </c>
      <c r="Q1668" s="72" t="s">
        <v>15012</v>
      </c>
      <c r="R1668" s="72" t="s">
        <v>6936</v>
      </c>
      <c r="S1668" s="72" t="s">
        <v>15013</v>
      </c>
      <c r="T1668" s="72" t="s">
        <v>5566</v>
      </c>
      <c r="U1668" s="72" t="s">
        <v>176</v>
      </c>
      <c r="V1668" s="72" t="s">
        <v>2726</v>
      </c>
      <c r="W1668">
        <v>270</v>
      </c>
      <c r="X1668">
        <v>180</v>
      </c>
      <c r="Y1668">
        <v>90</v>
      </c>
      <c r="Z1668">
        <v>450</v>
      </c>
      <c r="AA1668">
        <v>0</v>
      </c>
      <c r="AB1668">
        <v>450</v>
      </c>
      <c r="AC1668" s="72" t="s">
        <v>194</v>
      </c>
      <c r="AF1668" s="81" t="str">
        <f t="shared" si="104"/>
        <v/>
      </c>
      <c r="AJ1668" s="72" t="s">
        <v>1056</v>
      </c>
      <c r="AK1668" s="72" t="s">
        <v>176</v>
      </c>
      <c r="AL1668" t="str">
        <f t="shared" si="105"/>
        <v>Scoophole</v>
      </c>
      <c r="AQ1668" t="str">
        <f t="shared" si="106"/>
        <v xml:space="preserve"> </v>
      </c>
      <c r="BE1668"/>
      <c r="BI1668" s="81" t="str">
        <f t="shared" si="107"/>
        <v xml:space="preserve"> </v>
      </c>
      <c r="BX1668" t="s">
        <v>15014</v>
      </c>
    </row>
    <row r="1669" spans="1:76" x14ac:dyDescent="0.45">
      <c r="A1669" t="s">
        <v>15015</v>
      </c>
      <c r="B1669" t="s">
        <v>176</v>
      </c>
      <c r="C1669" t="s">
        <v>663</v>
      </c>
      <c r="D1669" t="s">
        <v>15016</v>
      </c>
      <c r="E1669" t="s">
        <v>15017</v>
      </c>
      <c r="F1669" t="s">
        <v>2900</v>
      </c>
      <c r="G1669">
        <v>9</v>
      </c>
      <c r="H1669" s="72" t="s">
        <v>14992</v>
      </c>
      <c r="I1669" s="72" t="s">
        <v>182</v>
      </c>
      <c r="J1669" s="72" t="s">
        <v>183</v>
      </c>
      <c r="K1669" s="72" t="s">
        <v>4744</v>
      </c>
      <c r="L1669" s="72" t="s">
        <v>5380</v>
      </c>
      <c r="M1669" s="72" t="s">
        <v>5566</v>
      </c>
      <c r="N1669" s="72"/>
      <c r="O1669" s="72"/>
      <c r="P1669" s="72" t="s">
        <v>15018</v>
      </c>
      <c r="Q1669" s="72" t="s">
        <v>15019</v>
      </c>
      <c r="R1669" s="72" t="s">
        <v>6095</v>
      </c>
      <c r="S1669" s="72" t="s">
        <v>15020</v>
      </c>
      <c r="T1669" s="72" t="s">
        <v>15021</v>
      </c>
      <c r="U1669" s="72" t="s">
        <v>176</v>
      </c>
      <c r="V1669" s="72" t="s">
        <v>14970</v>
      </c>
      <c r="W1669">
        <v>270</v>
      </c>
      <c r="X1669">
        <v>180</v>
      </c>
      <c r="Y1669">
        <v>90</v>
      </c>
      <c r="Z1669">
        <v>450</v>
      </c>
      <c r="AA1669">
        <v>450</v>
      </c>
      <c r="AB1669">
        <v>0</v>
      </c>
      <c r="AC1669" s="72" t="s">
        <v>191</v>
      </c>
      <c r="AD1669" s="72" t="s">
        <v>212</v>
      </c>
      <c r="AE1669" s="72" t="s">
        <v>176</v>
      </c>
      <c r="AF1669" s="81" t="str">
        <f t="shared" si="104"/>
        <v>Public Tap</v>
      </c>
      <c r="AG1669" s="72" t="s">
        <v>877</v>
      </c>
      <c r="AH1669" s="72" t="s">
        <v>191</v>
      </c>
      <c r="AI1669" s="72" t="s">
        <v>16432</v>
      </c>
      <c r="AL1669" t="str">
        <f t="shared" si="105"/>
        <v>Protected</v>
      </c>
      <c r="AM1669">
        <v>1992</v>
      </c>
      <c r="AN1669" s="72" t="s">
        <v>194</v>
      </c>
      <c r="AO1669" s="72" t="s">
        <v>549</v>
      </c>
      <c r="AP1669" s="72" t="s">
        <v>176</v>
      </c>
      <c r="AQ1669" t="str">
        <f t="shared" si="106"/>
        <v>Does not function Non functioning water point</v>
      </c>
      <c r="AR1669" s="72" t="s">
        <v>191</v>
      </c>
      <c r="AS1669">
        <v>2</v>
      </c>
      <c r="AT1669">
        <v>360</v>
      </c>
      <c r="AU1669" s="72" t="s">
        <v>194</v>
      </c>
      <c r="AV1669" s="72" t="s">
        <v>194</v>
      </c>
      <c r="AY1669" s="72" t="s">
        <v>194</v>
      </c>
      <c r="BB1669" s="72" t="s">
        <v>194</v>
      </c>
      <c r="BD1669" s="72" t="s">
        <v>194</v>
      </c>
      <c r="BE1669"/>
      <c r="BF1669" s="72" t="s">
        <v>194</v>
      </c>
      <c r="BG1669" s="80" t="s">
        <v>196</v>
      </c>
      <c r="BI1669" s="81" t="str">
        <f t="shared" si="107"/>
        <v xml:space="preserve">Turbidity </v>
      </c>
      <c r="BN1669">
        <v>0</v>
      </c>
      <c r="BO1669">
        <v>0</v>
      </c>
      <c r="BP1669" s="72" t="s">
        <v>194</v>
      </c>
      <c r="BR1669" s="72" t="s">
        <v>194</v>
      </c>
      <c r="BV1669" s="72" t="s">
        <v>194</v>
      </c>
      <c r="BW1669" s="72" t="s">
        <v>550</v>
      </c>
      <c r="BX1669" t="s">
        <v>15022</v>
      </c>
    </row>
    <row r="1670" spans="1:76" x14ac:dyDescent="0.45">
      <c r="A1670" t="s">
        <v>15023</v>
      </c>
      <c r="B1670" t="s">
        <v>176</v>
      </c>
      <c r="C1670" t="s">
        <v>736</v>
      </c>
      <c r="D1670" t="s">
        <v>15024</v>
      </c>
      <c r="E1670" t="s">
        <v>15025</v>
      </c>
      <c r="F1670" t="s">
        <v>15026</v>
      </c>
      <c r="G1670">
        <v>9</v>
      </c>
      <c r="H1670" s="72" t="s">
        <v>14992</v>
      </c>
      <c r="I1670" s="72" t="s">
        <v>182</v>
      </c>
      <c r="J1670" s="72" t="s">
        <v>183</v>
      </c>
      <c r="K1670" s="72" t="s">
        <v>10598</v>
      </c>
      <c r="L1670" s="72" t="s">
        <v>5784</v>
      </c>
      <c r="M1670" s="72" t="s">
        <v>13945</v>
      </c>
      <c r="N1670" s="72"/>
      <c r="O1670" s="72"/>
      <c r="P1670" s="72" t="s">
        <v>15027</v>
      </c>
      <c r="Q1670" s="72" t="s">
        <v>15028</v>
      </c>
      <c r="R1670" s="72" t="s">
        <v>14256</v>
      </c>
      <c r="S1670" s="72" t="s">
        <v>15029</v>
      </c>
      <c r="T1670" s="72" t="s">
        <v>14202</v>
      </c>
      <c r="U1670" s="72" t="s">
        <v>251</v>
      </c>
      <c r="V1670" s="72" t="s">
        <v>176</v>
      </c>
      <c r="W1670">
        <v>238</v>
      </c>
      <c r="X1670">
        <v>232</v>
      </c>
      <c r="Y1670">
        <v>6</v>
      </c>
      <c r="Z1670">
        <v>900</v>
      </c>
      <c r="AA1670">
        <v>1190</v>
      </c>
      <c r="AB1670">
        <v>30</v>
      </c>
      <c r="AC1670" s="72" t="s">
        <v>191</v>
      </c>
      <c r="AD1670" s="72" t="s">
        <v>192</v>
      </c>
      <c r="AE1670" s="72" t="s">
        <v>176</v>
      </c>
      <c r="AF1670" s="81" t="str">
        <f t="shared" si="104"/>
        <v>Afridev Handpump</v>
      </c>
      <c r="AG1670" s="72" t="s">
        <v>193</v>
      </c>
      <c r="AH1670" s="72" t="s">
        <v>191</v>
      </c>
      <c r="AI1670" s="72" t="s">
        <v>16432</v>
      </c>
      <c r="AL1670" t="str">
        <f t="shared" si="105"/>
        <v>Protected</v>
      </c>
      <c r="AM1670">
        <v>1992</v>
      </c>
      <c r="AN1670" s="72" t="s">
        <v>191</v>
      </c>
      <c r="AQ1670" t="str">
        <f t="shared" si="106"/>
        <v xml:space="preserve">Normal </v>
      </c>
      <c r="AR1670" s="72" t="s">
        <v>194</v>
      </c>
      <c r="AU1670" s="72" t="s">
        <v>195</v>
      </c>
      <c r="AV1670" s="72" t="s">
        <v>194</v>
      </c>
      <c r="AY1670" s="72" t="s">
        <v>191</v>
      </c>
      <c r="AZ1670">
        <v>571</v>
      </c>
      <c r="BA1670" s="72" t="s">
        <v>93</v>
      </c>
      <c r="BB1670" s="72" t="s">
        <v>194</v>
      </c>
      <c r="BD1670" s="72" t="s">
        <v>191</v>
      </c>
      <c r="BE1670" s="73">
        <v>0.03</v>
      </c>
      <c r="BF1670" s="72" t="s">
        <v>191</v>
      </c>
      <c r="BG1670" s="72" t="s">
        <v>196</v>
      </c>
      <c r="BH1670" s="72" t="s">
        <v>176</v>
      </c>
      <c r="BI1670" s="81" t="str">
        <f t="shared" si="107"/>
        <v xml:space="preserve">Turbidity </v>
      </c>
      <c r="BJ1670" s="72" t="s">
        <v>191</v>
      </c>
      <c r="BN1670">
        <v>44</v>
      </c>
      <c r="BO1670">
        <v>24</v>
      </c>
      <c r="BP1670" s="72" t="s">
        <v>194</v>
      </c>
      <c r="BR1670" s="72" t="s">
        <v>194</v>
      </c>
      <c r="BT1670">
        <v>40</v>
      </c>
      <c r="BU1670">
        <v>400</v>
      </c>
      <c r="BV1670" s="72" t="s">
        <v>191</v>
      </c>
      <c r="BW1670" s="72" t="s">
        <v>197</v>
      </c>
      <c r="BX1670" t="s">
        <v>15030</v>
      </c>
    </row>
    <row r="1671" spans="1:76" x14ac:dyDescent="0.45">
      <c r="A1671" t="s">
        <v>15031</v>
      </c>
      <c r="B1671" t="s">
        <v>176</v>
      </c>
      <c r="C1671" t="s">
        <v>736</v>
      </c>
      <c r="D1671" t="s">
        <v>15032</v>
      </c>
      <c r="E1671" t="s">
        <v>15033</v>
      </c>
      <c r="F1671" t="s">
        <v>2202</v>
      </c>
      <c r="G1671">
        <v>9</v>
      </c>
      <c r="H1671" s="72" t="s">
        <v>15034</v>
      </c>
      <c r="I1671" s="72" t="s">
        <v>182</v>
      </c>
      <c r="J1671" s="72" t="s">
        <v>183</v>
      </c>
      <c r="K1671" s="72" t="s">
        <v>10598</v>
      </c>
      <c r="L1671" s="72" t="s">
        <v>5566</v>
      </c>
      <c r="M1671" s="72" t="s">
        <v>11502</v>
      </c>
      <c r="N1671" s="72"/>
      <c r="O1671" s="72"/>
      <c r="P1671" s="72" t="s">
        <v>15035</v>
      </c>
      <c r="Q1671" s="72" t="s">
        <v>15036</v>
      </c>
      <c r="R1671" s="72" t="s">
        <v>6254</v>
      </c>
      <c r="S1671" s="72" t="s">
        <v>15037</v>
      </c>
      <c r="T1671" s="72" t="s">
        <v>15038</v>
      </c>
      <c r="U1671" s="72" t="s">
        <v>176</v>
      </c>
      <c r="V1671" s="72" t="s">
        <v>2726</v>
      </c>
      <c r="W1671">
        <v>250</v>
      </c>
      <c r="X1671">
        <v>225</v>
      </c>
      <c r="Y1671">
        <v>25</v>
      </c>
      <c r="Z1671">
        <v>125</v>
      </c>
      <c r="AA1671">
        <v>1125</v>
      </c>
      <c r="AB1671">
        <v>125</v>
      </c>
      <c r="AC1671" s="72" t="s">
        <v>194</v>
      </c>
      <c r="AF1671" s="81" t="str">
        <f t="shared" si="104"/>
        <v/>
      </c>
      <c r="AJ1671" s="72" t="s">
        <v>867</v>
      </c>
      <c r="AK1671" s="72" t="s">
        <v>176</v>
      </c>
      <c r="AL1671" t="str">
        <f t="shared" si="105"/>
        <v>Unprotected well</v>
      </c>
      <c r="AQ1671" t="str">
        <f t="shared" si="106"/>
        <v xml:space="preserve"> </v>
      </c>
      <c r="BE1671"/>
      <c r="BI1671" s="81" t="str">
        <f t="shared" si="107"/>
        <v xml:space="preserve"> </v>
      </c>
      <c r="BX1671" t="s">
        <v>15039</v>
      </c>
    </row>
    <row r="1672" spans="1:76" x14ac:dyDescent="0.45">
      <c r="A1672" t="s">
        <v>15040</v>
      </c>
      <c r="B1672" t="s">
        <v>176</v>
      </c>
      <c r="C1672" t="s">
        <v>230</v>
      </c>
      <c r="D1672" t="s">
        <v>15041</v>
      </c>
      <c r="E1672" t="s">
        <v>15042</v>
      </c>
      <c r="F1672" t="s">
        <v>6585</v>
      </c>
      <c r="G1672">
        <v>9</v>
      </c>
      <c r="H1672" s="72" t="s">
        <v>14992</v>
      </c>
      <c r="I1672" s="72" t="s">
        <v>182</v>
      </c>
      <c r="J1672" s="72" t="s">
        <v>183</v>
      </c>
      <c r="K1672" s="72" t="s">
        <v>825</v>
      </c>
      <c r="L1672" s="72" t="s">
        <v>9455</v>
      </c>
      <c r="M1672" s="72" t="s">
        <v>9541</v>
      </c>
      <c r="N1672" s="72"/>
      <c r="O1672" s="72"/>
      <c r="P1672" s="72" t="s">
        <v>15043</v>
      </c>
      <c r="Q1672" s="72" t="s">
        <v>15044</v>
      </c>
      <c r="R1672" s="72" t="s">
        <v>2555</v>
      </c>
      <c r="S1672" s="72" t="s">
        <v>15045</v>
      </c>
      <c r="T1672" s="72" t="s">
        <v>15046</v>
      </c>
      <c r="U1672" s="72" t="s">
        <v>190</v>
      </c>
      <c r="V1672" s="72" t="s">
        <v>176</v>
      </c>
      <c r="W1672">
        <v>172</v>
      </c>
      <c r="X1672">
        <v>172</v>
      </c>
      <c r="Y1672">
        <v>0</v>
      </c>
      <c r="Z1672">
        <v>172</v>
      </c>
      <c r="AA1672">
        <v>172</v>
      </c>
      <c r="AB1672">
        <v>0</v>
      </c>
      <c r="AC1672" s="72" t="s">
        <v>191</v>
      </c>
      <c r="AD1672" s="72" t="s">
        <v>192</v>
      </c>
      <c r="AE1672" s="72" t="s">
        <v>176</v>
      </c>
      <c r="AF1672" s="81" t="str">
        <f t="shared" si="104"/>
        <v>Afridev Handpump</v>
      </c>
      <c r="AG1672" s="72" t="s">
        <v>193</v>
      </c>
      <c r="AH1672" s="72" t="s">
        <v>191</v>
      </c>
      <c r="AI1672" s="72" t="s">
        <v>16432</v>
      </c>
      <c r="AL1672" t="str">
        <f t="shared" si="105"/>
        <v>Protected</v>
      </c>
      <c r="AM1672">
        <v>1969</v>
      </c>
      <c r="AN1672" s="72" t="s">
        <v>194</v>
      </c>
      <c r="AO1672" s="72" t="s">
        <v>549</v>
      </c>
      <c r="AP1672" s="72" t="s">
        <v>176</v>
      </c>
      <c r="AQ1672" t="str">
        <f t="shared" si="106"/>
        <v>Does not function Non functioning water point</v>
      </c>
      <c r="AR1672" s="72" t="s">
        <v>194</v>
      </c>
      <c r="AU1672" s="72" t="s">
        <v>194</v>
      </c>
      <c r="AV1672" s="72" t="s">
        <v>194</v>
      </c>
      <c r="AY1672" s="72" t="s">
        <v>194</v>
      </c>
      <c r="BB1672" s="72" t="s">
        <v>194</v>
      </c>
      <c r="BD1672" s="72" t="s">
        <v>194</v>
      </c>
      <c r="BE1672"/>
      <c r="BF1672" s="72" t="s">
        <v>194</v>
      </c>
      <c r="BG1672" s="80" t="s">
        <v>196</v>
      </c>
      <c r="BI1672" s="81" t="str">
        <f t="shared" si="107"/>
        <v xml:space="preserve">Turbidity </v>
      </c>
      <c r="BN1672">
        <v>0</v>
      </c>
      <c r="BO1672">
        <v>0</v>
      </c>
      <c r="BP1672" s="72" t="s">
        <v>194</v>
      </c>
      <c r="BR1672" s="72" t="s">
        <v>194</v>
      </c>
      <c r="BT1672">
        <v>0</v>
      </c>
      <c r="BU1672">
        <v>0</v>
      </c>
      <c r="BV1672" s="72" t="s">
        <v>194</v>
      </c>
      <c r="BW1672" s="72" t="s">
        <v>550</v>
      </c>
      <c r="BX1672" t="s">
        <v>15047</v>
      </c>
    </row>
    <row r="1673" spans="1:76" x14ac:dyDescent="0.45">
      <c r="A1673" t="s">
        <v>15048</v>
      </c>
      <c r="B1673" t="s">
        <v>176</v>
      </c>
      <c r="C1673" t="s">
        <v>230</v>
      </c>
      <c r="D1673" t="s">
        <v>15049</v>
      </c>
      <c r="E1673" t="s">
        <v>15050</v>
      </c>
      <c r="F1673" t="s">
        <v>7895</v>
      </c>
      <c r="G1673">
        <v>9</v>
      </c>
      <c r="H1673" s="72" t="s">
        <v>14992</v>
      </c>
      <c r="I1673" s="72" t="s">
        <v>182</v>
      </c>
      <c r="J1673" s="72" t="s">
        <v>183</v>
      </c>
      <c r="K1673" s="72" t="s">
        <v>825</v>
      </c>
      <c r="L1673" s="72" t="s">
        <v>9455</v>
      </c>
      <c r="M1673" s="72" t="s">
        <v>9541</v>
      </c>
      <c r="N1673" s="72"/>
      <c r="O1673" s="72"/>
      <c r="P1673" s="72" t="s">
        <v>15051</v>
      </c>
      <c r="Q1673" s="72" t="s">
        <v>15052</v>
      </c>
      <c r="R1673" s="72" t="s">
        <v>1694</v>
      </c>
      <c r="S1673" s="72" t="s">
        <v>15053</v>
      </c>
      <c r="T1673" s="72" t="s">
        <v>15054</v>
      </c>
      <c r="U1673" s="72" t="s">
        <v>190</v>
      </c>
      <c r="V1673" s="72" t="s">
        <v>176</v>
      </c>
      <c r="W1673">
        <v>172</v>
      </c>
      <c r="X1673">
        <v>172</v>
      </c>
      <c r="Y1673">
        <v>0</v>
      </c>
      <c r="Z1673">
        <v>172</v>
      </c>
      <c r="AA1673">
        <v>172</v>
      </c>
      <c r="AB1673">
        <v>0</v>
      </c>
      <c r="AC1673" s="72" t="s">
        <v>191</v>
      </c>
      <c r="AD1673" s="72" t="s">
        <v>192</v>
      </c>
      <c r="AE1673" s="72" t="s">
        <v>176</v>
      </c>
      <c r="AF1673" s="81" t="str">
        <f t="shared" si="104"/>
        <v>Afridev Handpump</v>
      </c>
      <c r="AG1673" s="72" t="s">
        <v>193</v>
      </c>
      <c r="AH1673" s="72" t="s">
        <v>191</v>
      </c>
      <c r="AI1673" s="72" t="s">
        <v>16432</v>
      </c>
      <c r="AL1673" t="str">
        <f t="shared" si="105"/>
        <v>Protected</v>
      </c>
      <c r="AM1673">
        <v>1969</v>
      </c>
      <c r="AN1673" s="72" t="s">
        <v>194</v>
      </c>
      <c r="AO1673" s="72" t="s">
        <v>549</v>
      </c>
      <c r="AP1673" s="72" t="s">
        <v>176</v>
      </c>
      <c r="AQ1673" t="str">
        <f t="shared" si="106"/>
        <v>Does not function Non functioning water point</v>
      </c>
      <c r="AR1673" s="72" t="s">
        <v>194</v>
      </c>
      <c r="AU1673" s="72" t="s">
        <v>194</v>
      </c>
      <c r="AV1673" s="72" t="s">
        <v>194</v>
      </c>
      <c r="AY1673" s="72" t="s">
        <v>194</v>
      </c>
      <c r="BB1673" s="72" t="s">
        <v>194</v>
      </c>
      <c r="BD1673" s="72" t="s">
        <v>194</v>
      </c>
      <c r="BE1673"/>
      <c r="BF1673" s="72" t="s">
        <v>194</v>
      </c>
      <c r="BG1673" s="80" t="s">
        <v>196</v>
      </c>
      <c r="BI1673" s="81" t="str">
        <f t="shared" si="107"/>
        <v xml:space="preserve">Turbidity </v>
      </c>
      <c r="BN1673">
        <v>0</v>
      </c>
      <c r="BO1673">
        <v>0</v>
      </c>
      <c r="BP1673" s="72" t="s">
        <v>194</v>
      </c>
      <c r="BR1673" s="72" t="s">
        <v>194</v>
      </c>
      <c r="BT1673">
        <v>0</v>
      </c>
      <c r="BU1673">
        <v>0</v>
      </c>
      <c r="BV1673" s="72" t="s">
        <v>194</v>
      </c>
      <c r="BW1673" s="72" t="s">
        <v>550</v>
      </c>
      <c r="BX1673" t="s">
        <v>15055</v>
      </c>
    </row>
    <row r="1674" spans="1:76" x14ac:dyDescent="0.45">
      <c r="A1674" t="s">
        <v>15056</v>
      </c>
      <c r="B1674" t="s">
        <v>176</v>
      </c>
      <c r="C1674" t="s">
        <v>265</v>
      </c>
      <c r="D1674" t="s">
        <v>15057</v>
      </c>
      <c r="E1674" t="s">
        <v>15058</v>
      </c>
      <c r="F1674" t="s">
        <v>1314</v>
      </c>
      <c r="G1674">
        <v>9</v>
      </c>
      <c r="H1674" s="72" t="s">
        <v>14915</v>
      </c>
      <c r="I1674" s="72" t="s">
        <v>182</v>
      </c>
      <c r="J1674" s="72" t="s">
        <v>183</v>
      </c>
      <c r="K1674" s="72" t="s">
        <v>8280</v>
      </c>
      <c r="L1674" s="72" t="s">
        <v>8716</v>
      </c>
      <c r="M1674" s="72" t="s">
        <v>8716</v>
      </c>
      <c r="N1674" s="72"/>
      <c r="O1674" s="72"/>
      <c r="P1674" s="72" t="s">
        <v>15059</v>
      </c>
      <c r="Q1674" s="72" t="s">
        <v>15060</v>
      </c>
      <c r="R1674" s="72" t="s">
        <v>401</v>
      </c>
      <c r="S1674" s="72" t="s">
        <v>15061</v>
      </c>
      <c r="T1674" s="72" t="s">
        <v>8716</v>
      </c>
      <c r="U1674" s="72" t="s">
        <v>922</v>
      </c>
      <c r="V1674" s="72" t="s">
        <v>176</v>
      </c>
      <c r="W1674">
        <v>433</v>
      </c>
      <c r="X1674">
        <v>392</v>
      </c>
      <c r="Y1674">
        <v>41</v>
      </c>
      <c r="Z1674">
        <v>30</v>
      </c>
      <c r="AA1674">
        <v>1960</v>
      </c>
      <c r="AB1674">
        <v>205</v>
      </c>
      <c r="AC1674" s="72" t="s">
        <v>194</v>
      </c>
      <c r="AF1674" s="81" t="str">
        <f t="shared" si="104"/>
        <v/>
      </c>
      <c r="AJ1674" s="72" t="s">
        <v>867</v>
      </c>
      <c r="AK1674" s="72" t="s">
        <v>176</v>
      </c>
      <c r="AL1674" t="str">
        <f t="shared" si="105"/>
        <v>Unprotected well</v>
      </c>
      <c r="AQ1674" t="str">
        <f t="shared" si="106"/>
        <v xml:space="preserve"> </v>
      </c>
      <c r="BE1674"/>
      <c r="BI1674" s="81" t="str">
        <f t="shared" si="107"/>
        <v xml:space="preserve"> </v>
      </c>
      <c r="BX1674" t="s">
        <v>15062</v>
      </c>
    </row>
    <row r="1675" spans="1:76" x14ac:dyDescent="0.45">
      <c r="A1675" t="s">
        <v>15063</v>
      </c>
      <c r="B1675" t="s">
        <v>176</v>
      </c>
      <c r="C1675" t="s">
        <v>265</v>
      </c>
      <c r="D1675" t="s">
        <v>15064</v>
      </c>
      <c r="E1675" t="s">
        <v>15065</v>
      </c>
      <c r="F1675" t="s">
        <v>5417</v>
      </c>
      <c r="G1675">
        <v>9</v>
      </c>
      <c r="H1675" s="72" t="s">
        <v>12310</v>
      </c>
      <c r="I1675" s="72" t="s">
        <v>182</v>
      </c>
      <c r="J1675" s="72" t="s">
        <v>183</v>
      </c>
      <c r="K1675" s="72" t="s">
        <v>10598</v>
      </c>
      <c r="L1675" s="72" t="s">
        <v>10598</v>
      </c>
      <c r="M1675" s="72" t="s">
        <v>15066</v>
      </c>
      <c r="N1675" s="72"/>
      <c r="O1675" s="72"/>
      <c r="P1675" s="72" t="s">
        <v>15067</v>
      </c>
      <c r="Q1675" s="72" t="s">
        <v>15068</v>
      </c>
      <c r="R1675" s="72" t="s">
        <v>422</v>
      </c>
      <c r="S1675" s="72" t="s">
        <v>15069</v>
      </c>
      <c r="T1675" s="72" t="s">
        <v>15070</v>
      </c>
      <c r="U1675" s="72" t="s">
        <v>251</v>
      </c>
      <c r="V1675" s="72" t="s">
        <v>176</v>
      </c>
      <c r="W1675">
        <v>55</v>
      </c>
      <c r="X1675">
        <v>55</v>
      </c>
      <c r="Y1675">
        <v>0</v>
      </c>
      <c r="Z1675">
        <v>350</v>
      </c>
      <c r="AA1675">
        <v>275</v>
      </c>
      <c r="AB1675">
        <v>0</v>
      </c>
      <c r="AC1675" s="72" t="s">
        <v>191</v>
      </c>
      <c r="AD1675" s="72" t="s">
        <v>192</v>
      </c>
      <c r="AE1675" s="72" t="s">
        <v>176</v>
      </c>
      <c r="AF1675" s="81" t="str">
        <f t="shared" si="104"/>
        <v>Afridev Handpump</v>
      </c>
      <c r="AG1675" s="72" t="s">
        <v>193</v>
      </c>
      <c r="AH1675" s="72" t="s">
        <v>191</v>
      </c>
      <c r="AI1675" s="72" t="s">
        <v>16432</v>
      </c>
      <c r="AL1675" t="str">
        <f t="shared" si="105"/>
        <v>Protected</v>
      </c>
      <c r="AM1675">
        <v>2014</v>
      </c>
      <c r="AN1675" s="72" t="s">
        <v>191</v>
      </c>
      <c r="AQ1675" t="str">
        <f t="shared" si="106"/>
        <v xml:space="preserve">Poor </v>
      </c>
      <c r="AR1675" s="72" t="s">
        <v>191</v>
      </c>
      <c r="AS1675">
        <v>1</v>
      </c>
      <c r="AT1675">
        <v>2</v>
      </c>
      <c r="AU1675" s="72" t="s">
        <v>195</v>
      </c>
      <c r="AV1675" s="72" t="s">
        <v>194</v>
      </c>
      <c r="AY1675" s="72" t="s">
        <v>191</v>
      </c>
      <c r="AZ1675">
        <v>675</v>
      </c>
      <c r="BA1675" s="72" t="s">
        <v>93</v>
      </c>
      <c r="BB1675" s="72" t="s">
        <v>194</v>
      </c>
      <c r="BD1675" s="72" t="s">
        <v>191</v>
      </c>
      <c r="BE1675" s="73">
        <v>0.28000000000000003</v>
      </c>
      <c r="BF1675" s="72" t="s">
        <v>191</v>
      </c>
      <c r="BG1675" s="72" t="s">
        <v>196</v>
      </c>
      <c r="BH1675" s="72" t="s">
        <v>176</v>
      </c>
      <c r="BI1675" s="81" t="str">
        <f t="shared" si="107"/>
        <v xml:space="preserve">Turbidity </v>
      </c>
      <c r="BJ1675" s="72" t="s">
        <v>191</v>
      </c>
      <c r="BN1675">
        <v>72</v>
      </c>
      <c r="BO1675">
        <v>24</v>
      </c>
      <c r="BP1675" s="72" t="s">
        <v>194</v>
      </c>
      <c r="BR1675" s="72" t="s">
        <v>194</v>
      </c>
      <c r="BT1675">
        <v>20</v>
      </c>
      <c r="BU1675">
        <v>2</v>
      </c>
      <c r="BV1675" s="72" t="s">
        <v>191</v>
      </c>
      <c r="BW1675" s="72" t="s">
        <v>227</v>
      </c>
      <c r="BX1675" t="s">
        <v>15071</v>
      </c>
    </row>
    <row r="1676" spans="1:76" x14ac:dyDescent="0.45">
      <c r="A1676" t="s">
        <v>15072</v>
      </c>
      <c r="B1676" t="s">
        <v>176</v>
      </c>
      <c r="C1676" t="s">
        <v>265</v>
      </c>
      <c r="D1676" t="s">
        <v>15073</v>
      </c>
      <c r="E1676" t="s">
        <v>15074</v>
      </c>
      <c r="F1676" t="s">
        <v>4253</v>
      </c>
      <c r="G1676">
        <v>9</v>
      </c>
      <c r="H1676" s="72" t="s">
        <v>12136</v>
      </c>
      <c r="I1676" s="72" t="s">
        <v>182</v>
      </c>
      <c r="J1676" s="72" t="s">
        <v>183</v>
      </c>
      <c r="K1676" s="72" t="s">
        <v>10598</v>
      </c>
      <c r="L1676" s="72" t="s">
        <v>10598</v>
      </c>
      <c r="M1676" s="72" t="s">
        <v>15075</v>
      </c>
      <c r="N1676" s="72"/>
      <c r="O1676" s="72"/>
      <c r="P1676" s="72" t="s">
        <v>15076</v>
      </c>
      <c r="Q1676" s="72" t="s">
        <v>15077</v>
      </c>
      <c r="R1676" s="72" t="s">
        <v>4462</v>
      </c>
      <c r="S1676" s="72" t="s">
        <v>15078</v>
      </c>
      <c r="T1676" s="72" t="s">
        <v>15075</v>
      </c>
      <c r="U1676" s="72" t="s">
        <v>226</v>
      </c>
      <c r="V1676" s="72" t="s">
        <v>176</v>
      </c>
      <c r="W1676">
        <v>110</v>
      </c>
      <c r="X1676">
        <v>100</v>
      </c>
      <c r="Y1676">
        <v>10</v>
      </c>
      <c r="Z1676">
        <v>150</v>
      </c>
      <c r="AA1676">
        <v>500</v>
      </c>
      <c r="AB1676">
        <v>50</v>
      </c>
      <c r="AC1676" s="72" t="s">
        <v>191</v>
      </c>
      <c r="AD1676" s="72" t="s">
        <v>192</v>
      </c>
      <c r="AE1676" s="72" t="s">
        <v>176</v>
      </c>
      <c r="AF1676" s="81" t="str">
        <f t="shared" si="104"/>
        <v>Afridev Handpump</v>
      </c>
      <c r="AG1676" s="72" t="s">
        <v>193</v>
      </c>
      <c r="AH1676" s="72" t="s">
        <v>191</v>
      </c>
      <c r="AI1676" s="72" t="s">
        <v>16432</v>
      </c>
      <c r="AL1676" t="str">
        <f t="shared" si="105"/>
        <v>Protected</v>
      </c>
      <c r="AM1676">
        <v>2015</v>
      </c>
      <c r="AN1676" s="72" t="s">
        <v>191</v>
      </c>
      <c r="AQ1676" t="str">
        <f t="shared" si="106"/>
        <v xml:space="preserve">Normal </v>
      </c>
      <c r="AR1676" s="72" t="s">
        <v>194</v>
      </c>
      <c r="AU1676" s="72" t="s">
        <v>195</v>
      </c>
      <c r="AV1676" s="72" t="s">
        <v>194</v>
      </c>
      <c r="AY1676" s="72" t="s">
        <v>191</v>
      </c>
      <c r="AZ1676">
        <v>676</v>
      </c>
      <c r="BA1676" s="72" t="s">
        <v>93</v>
      </c>
      <c r="BB1676" s="72" t="s">
        <v>194</v>
      </c>
      <c r="BD1676" s="72" t="s">
        <v>191</v>
      </c>
      <c r="BE1676" s="73">
        <v>0.19</v>
      </c>
      <c r="BF1676" s="72" t="s">
        <v>191</v>
      </c>
      <c r="BG1676" s="72" t="s">
        <v>196</v>
      </c>
      <c r="BH1676" s="72" t="s">
        <v>176</v>
      </c>
      <c r="BI1676" s="81" t="str">
        <f t="shared" si="107"/>
        <v xml:space="preserve">Turbidity </v>
      </c>
      <c r="BJ1676" s="72" t="s">
        <v>191</v>
      </c>
      <c r="BN1676">
        <v>66</v>
      </c>
      <c r="BO1676">
        <v>24</v>
      </c>
      <c r="BP1676" s="72" t="s">
        <v>194</v>
      </c>
      <c r="BR1676" s="72" t="s">
        <v>194</v>
      </c>
      <c r="BT1676">
        <v>20</v>
      </c>
      <c r="BU1676">
        <v>2</v>
      </c>
      <c r="BV1676" s="72" t="s">
        <v>191</v>
      </c>
      <c r="BW1676" s="72" t="s">
        <v>197</v>
      </c>
      <c r="BX1676" t="s">
        <v>15079</v>
      </c>
    </row>
    <row r="1677" spans="1:76" x14ac:dyDescent="0.45">
      <c r="A1677" t="s">
        <v>15080</v>
      </c>
      <c r="B1677" t="s">
        <v>176</v>
      </c>
      <c r="C1677" t="s">
        <v>265</v>
      </c>
      <c r="D1677" t="s">
        <v>15081</v>
      </c>
      <c r="E1677" t="s">
        <v>15082</v>
      </c>
      <c r="F1677" t="s">
        <v>15083</v>
      </c>
      <c r="G1677">
        <v>9</v>
      </c>
      <c r="H1677" s="72" t="s">
        <v>13609</v>
      </c>
      <c r="I1677" s="72" t="s">
        <v>182</v>
      </c>
      <c r="J1677" s="72" t="s">
        <v>183</v>
      </c>
      <c r="K1677" s="72" t="s">
        <v>8280</v>
      </c>
      <c r="L1677" s="72" t="s">
        <v>8716</v>
      </c>
      <c r="M1677" s="72" t="s">
        <v>8716</v>
      </c>
      <c r="N1677" s="72"/>
      <c r="O1677" s="72"/>
      <c r="P1677" s="72" t="s">
        <v>15084</v>
      </c>
      <c r="Q1677" s="72" t="s">
        <v>15085</v>
      </c>
      <c r="R1677" s="72" t="s">
        <v>475</v>
      </c>
      <c r="S1677" s="72" t="s">
        <v>15086</v>
      </c>
      <c r="T1677" s="72" t="s">
        <v>8716</v>
      </c>
      <c r="U1677" s="72" t="s">
        <v>251</v>
      </c>
      <c r="V1677" s="72" t="s">
        <v>176</v>
      </c>
      <c r="W1677">
        <v>2006</v>
      </c>
      <c r="X1677">
        <v>433</v>
      </c>
      <c r="Y1677">
        <v>41</v>
      </c>
      <c r="Z1677">
        <v>640</v>
      </c>
      <c r="AA1677">
        <v>1960</v>
      </c>
      <c r="AB1677">
        <v>205</v>
      </c>
      <c r="AC1677" s="72" t="s">
        <v>191</v>
      </c>
      <c r="AD1677" s="72" t="s">
        <v>192</v>
      </c>
      <c r="AE1677" s="72" t="s">
        <v>176</v>
      </c>
      <c r="AF1677" s="81" t="str">
        <f t="shared" si="104"/>
        <v>Afridev Handpump</v>
      </c>
      <c r="AG1677" s="72" t="s">
        <v>193</v>
      </c>
      <c r="AH1677" s="72" t="s">
        <v>191</v>
      </c>
      <c r="AI1677" s="72" t="s">
        <v>16432</v>
      </c>
      <c r="AL1677" t="str">
        <f t="shared" si="105"/>
        <v>Protected</v>
      </c>
      <c r="AM1677">
        <v>2006</v>
      </c>
      <c r="AN1677" s="72" t="s">
        <v>191</v>
      </c>
      <c r="AQ1677" t="str">
        <f t="shared" si="106"/>
        <v xml:space="preserve">Poor </v>
      </c>
      <c r="AR1677" s="72" t="s">
        <v>191</v>
      </c>
      <c r="AS1677">
        <v>2</v>
      </c>
      <c r="AT1677">
        <v>10</v>
      </c>
      <c r="AU1677" s="72" t="s">
        <v>195</v>
      </c>
      <c r="AV1677" s="72" t="s">
        <v>194</v>
      </c>
      <c r="AY1677" s="72" t="s">
        <v>191</v>
      </c>
      <c r="AZ1677">
        <v>6</v>
      </c>
      <c r="BA1677" s="72" t="s">
        <v>93</v>
      </c>
      <c r="BB1677" s="72" t="s">
        <v>194</v>
      </c>
      <c r="BD1677" s="72" t="s">
        <v>191</v>
      </c>
      <c r="BE1677" s="73">
        <v>0.31</v>
      </c>
      <c r="BF1677" s="72" t="s">
        <v>191</v>
      </c>
      <c r="BG1677" s="72" t="s">
        <v>196</v>
      </c>
      <c r="BH1677" s="72" t="s">
        <v>176</v>
      </c>
      <c r="BI1677" s="81" t="str">
        <f t="shared" si="107"/>
        <v xml:space="preserve">Turbidity </v>
      </c>
      <c r="BJ1677" s="72" t="s">
        <v>191</v>
      </c>
      <c r="BN1677">
        <v>150</v>
      </c>
      <c r="BO1677">
        <v>24</v>
      </c>
      <c r="BP1677" s="72" t="s">
        <v>194</v>
      </c>
      <c r="BR1677" s="72" t="s">
        <v>194</v>
      </c>
      <c r="BT1677">
        <v>20</v>
      </c>
      <c r="BU1677">
        <v>2</v>
      </c>
      <c r="BV1677" s="72" t="s">
        <v>194</v>
      </c>
      <c r="BW1677" s="72" t="s">
        <v>227</v>
      </c>
      <c r="BX1677" t="s">
        <v>15087</v>
      </c>
    </row>
    <row r="1678" spans="1:76" x14ac:dyDescent="0.45">
      <c r="A1678" t="s">
        <v>15088</v>
      </c>
      <c r="B1678" t="s">
        <v>176</v>
      </c>
      <c r="C1678" t="s">
        <v>265</v>
      </c>
      <c r="D1678" t="s">
        <v>15089</v>
      </c>
      <c r="E1678" t="s">
        <v>15090</v>
      </c>
      <c r="F1678" t="s">
        <v>2408</v>
      </c>
      <c r="G1678">
        <v>9</v>
      </c>
      <c r="H1678" s="72" t="s">
        <v>12136</v>
      </c>
      <c r="I1678" s="72" t="s">
        <v>182</v>
      </c>
      <c r="J1678" s="72" t="s">
        <v>183</v>
      </c>
      <c r="K1678" s="72" t="s">
        <v>10598</v>
      </c>
      <c r="L1678" s="72" t="s">
        <v>10598</v>
      </c>
      <c r="M1678" s="72" t="s">
        <v>4734</v>
      </c>
      <c r="N1678" s="72"/>
      <c r="O1678" s="72"/>
      <c r="P1678" s="72" t="s">
        <v>15091</v>
      </c>
      <c r="Q1678" s="72" t="s">
        <v>15092</v>
      </c>
      <c r="R1678" s="72" t="s">
        <v>13137</v>
      </c>
      <c r="S1678" s="72" t="s">
        <v>15093</v>
      </c>
      <c r="T1678" s="72" t="s">
        <v>15094</v>
      </c>
      <c r="U1678" s="72" t="s">
        <v>226</v>
      </c>
      <c r="V1678" s="72" t="s">
        <v>176</v>
      </c>
      <c r="W1678">
        <v>60</v>
      </c>
      <c r="X1678">
        <v>60</v>
      </c>
      <c r="Y1678">
        <v>0</v>
      </c>
      <c r="Z1678">
        <v>750</v>
      </c>
      <c r="AA1678">
        <v>300</v>
      </c>
      <c r="AB1678">
        <v>0</v>
      </c>
      <c r="AC1678" s="72" t="s">
        <v>191</v>
      </c>
      <c r="AD1678" s="72" t="s">
        <v>192</v>
      </c>
      <c r="AE1678" s="72" t="s">
        <v>176</v>
      </c>
      <c r="AF1678" s="81" t="str">
        <f t="shared" si="104"/>
        <v>Afridev Handpump</v>
      </c>
      <c r="AG1678" s="72" t="s">
        <v>193</v>
      </c>
      <c r="AH1678" s="72" t="s">
        <v>191</v>
      </c>
      <c r="AI1678" s="72" t="s">
        <v>16432</v>
      </c>
      <c r="AL1678" t="str">
        <f t="shared" si="105"/>
        <v>Protected</v>
      </c>
      <c r="AM1678">
        <v>2017</v>
      </c>
      <c r="AN1678" s="72" t="s">
        <v>191</v>
      </c>
      <c r="AQ1678" t="str">
        <f t="shared" si="106"/>
        <v xml:space="preserve">Normal </v>
      </c>
      <c r="AR1678" s="72" t="s">
        <v>194</v>
      </c>
      <c r="AU1678" s="72" t="s">
        <v>195</v>
      </c>
      <c r="AV1678" s="72" t="s">
        <v>194</v>
      </c>
      <c r="AY1678" s="72" t="s">
        <v>191</v>
      </c>
      <c r="AZ1678">
        <v>663</v>
      </c>
      <c r="BA1678" s="72" t="s">
        <v>93</v>
      </c>
      <c r="BB1678" s="72" t="s">
        <v>194</v>
      </c>
      <c r="BD1678" s="72" t="s">
        <v>191</v>
      </c>
      <c r="BE1678" s="73">
        <v>0.2</v>
      </c>
      <c r="BF1678" s="72" t="s">
        <v>191</v>
      </c>
      <c r="BG1678" s="72" t="s">
        <v>196</v>
      </c>
      <c r="BH1678" s="72" t="s">
        <v>176</v>
      </c>
      <c r="BI1678" s="81" t="str">
        <f t="shared" si="107"/>
        <v xml:space="preserve">Turbidity </v>
      </c>
      <c r="BJ1678" s="72" t="s">
        <v>191</v>
      </c>
      <c r="BN1678">
        <v>68</v>
      </c>
      <c r="BO1678">
        <v>24</v>
      </c>
      <c r="BP1678" s="72" t="s">
        <v>194</v>
      </c>
      <c r="BR1678" s="72" t="s">
        <v>194</v>
      </c>
      <c r="BT1678">
        <v>20</v>
      </c>
      <c r="BU1678">
        <v>2</v>
      </c>
      <c r="BV1678" s="72" t="s">
        <v>191</v>
      </c>
      <c r="BW1678" s="72" t="s">
        <v>197</v>
      </c>
      <c r="BX1678" t="s">
        <v>15095</v>
      </c>
    </row>
    <row r="1679" spans="1:76" x14ac:dyDescent="0.45">
      <c r="A1679" t="s">
        <v>15096</v>
      </c>
      <c r="B1679" t="s">
        <v>176</v>
      </c>
      <c r="C1679" t="s">
        <v>265</v>
      </c>
      <c r="D1679" t="s">
        <v>15097</v>
      </c>
      <c r="E1679" t="s">
        <v>15098</v>
      </c>
      <c r="F1679" t="s">
        <v>15099</v>
      </c>
      <c r="G1679">
        <v>9</v>
      </c>
      <c r="H1679" s="72" t="s">
        <v>10833</v>
      </c>
      <c r="I1679" s="72" t="s">
        <v>182</v>
      </c>
      <c r="J1679" s="72" t="s">
        <v>183</v>
      </c>
      <c r="K1679" s="72" t="s">
        <v>8280</v>
      </c>
      <c r="L1679" s="72" t="s">
        <v>8292</v>
      </c>
      <c r="M1679" s="72" t="s">
        <v>8109</v>
      </c>
      <c r="N1679" s="72"/>
      <c r="O1679" s="72"/>
      <c r="P1679" s="72" t="s">
        <v>15100</v>
      </c>
      <c r="Q1679" s="72" t="s">
        <v>15101</v>
      </c>
      <c r="R1679" s="72" t="s">
        <v>1777</v>
      </c>
      <c r="S1679" s="72" t="s">
        <v>15102</v>
      </c>
      <c r="T1679" s="72" t="s">
        <v>15103</v>
      </c>
      <c r="U1679" s="72" t="s">
        <v>251</v>
      </c>
      <c r="V1679" s="72" t="s">
        <v>176</v>
      </c>
      <c r="W1679">
        <v>152</v>
      </c>
      <c r="X1679">
        <v>152</v>
      </c>
      <c r="Y1679">
        <v>0</v>
      </c>
      <c r="Z1679">
        <v>275</v>
      </c>
      <c r="AA1679">
        <v>760</v>
      </c>
      <c r="AB1679">
        <v>0</v>
      </c>
      <c r="AC1679" s="72" t="s">
        <v>191</v>
      </c>
      <c r="AD1679" s="72" t="s">
        <v>192</v>
      </c>
      <c r="AE1679" s="72" t="s">
        <v>176</v>
      </c>
      <c r="AF1679" s="81" t="str">
        <f t="shared" si="104"/>
        <v>Afridev Handpump</v>
      </c>
      <c r="AG1679" s="72" t="s">
        <v>193</v>
      </c>
      <c r="AH1679" s="72" t="s">
        <v>191</v>
      </c>
      <c r="AI1679" s="72" t="s">
        <v>16432</v>
      </c>
      <c r="AL1679" t="str">
        <f t="shared" si="105"/>
        <v>Protected</v>
      </c>
      <c r="AM1679">
        <v>2000</v>
      </c>
      <c r="AN1679" s="72" t="s">
        <v>191</v>
      </c>
      <c r="AQ1679" t="str">
        <f t="shared" si="106"/>
        <v xml:space="preserve">Poor </v>
      </c>
      <c r="AR1679" s="72" t="s">
        <v>191</v>
      </c>
      <c r="AS1679">
        <v>1</v>
      </c>
      <c r="AT1679">
        <v>150</v>
      </c>
      <c r="AU1679" s="72" t="s">
        <v>195</v>
      </c>
      <c r="AV1679" s="72" t="s">
        <v>194</v>
      </c>
      <c r="AY1679" s="72" t="s">
        <v>191</v>
      </c>
      <c r="AZ1679">
        <v>664</v>
      </c>
      <c r="BA1679" s="72" t="s">
        <v>93</v>
      </c>
      <c r="BB1679" s="72" t="s">
        <v>194</v>
      </c>
      <c r="BD1679" s="72" t="s">
        <v>191</v>
      </c>
      <c r="BE1679" s="73">
        <v>0.38</v>
      </c>
      <c r="BF1679" s="72" t="s">
        <v>191</v>
      </c>
      <c r="BG1679" s="72" t="s">
        <v>196</v>
      </c>
      <c r="BH1679" s="72" t="s">
        <v>176</v>
      </c>
      <c r="BI1679" s="81" t="str">
        <f t="shared" si="107"/>
        <v xml:space="preserve">Turbidity </v>
      </c>
      <c r="BJ1679" s="72" t="s">
        <v>191</v>
      </c>
      <c r="BN1679">
        <v>63</v>
      </c>
      <c r="BO1679">
        <v>24</v>
      </c>
      <c r="BP1679" s="72" t="s">
        <v>194</v>
      </c>
      <c r="BR1679" s="72" t="s">
        <v>194</v>
      </c>
      <c r="BT1679">
        <v>20</v>
      </c>
      <c r="BU1679">
        <v>2</v>
      </c>
      <c r="BV1679" s="72" t="s">
        <v>191</v>
      </c>
      <c r="BW1679" s="72" t="s">
        <v>227</v>
      </c>
      <c r="BX1679" t="s">
        <v>15104</v>
      </c>
    </row>
    <row r="1680" spans="1:76" x14ac:dyDescent="0.45">
      <c r="A1680" t="s">
        <v>15105</v>
      </c>
      <c r="B1680" t="s">
        <v>176</v>
      </c>
      <c r="C1680" t="s">
        <v>265</v>
      </c>
      <c r="D1680" t="s">
        <v>15106</v>
      </c>
      <c r="E1680" t="s">
        <v>15107</v>
      </c>
      <c r="F1680" t="s">
        <v>5900</v>
      </c>
      <c r="G1680">
        <v>9</v>
      </c>
      <c r="H1680" s="72" t="s">
        <v>12310</v>
      </c>
      <c r="I1680" s="72" t="s">
        <v>182</v>
      </c>
      <c r="J1680" s="72" t="s">
        <v>183</v>
      </c>
      <c r="K1680" s="72" t="s">
        <v>10598</v>
      </c>
      <c r="L1680" s="72" t="s">
        <v>10598</v>
      </c>
      <c r="M1680" s="72" t="s">
        <v>12773</v>
      </c>
      <c r="N1680" s="72"/>
      <c r="O1680" s="72"/>
      <c r="P1680" s="72" t="s">
        <v>15108</v>
      </c>
      <c r="Q1680" s="72" t="s">
        <v>15109</v>
      </c>
      <c r="R1680" s="72" t="s">
        <v>3909</v>
      </c>
      <c r="S1680" s="72" t="s">
        <v>15110</v>
      </c>
      <c r="T1680" s="72" t="s">
        <v>15111</v>
      </c>
      <c r="U1680" s="72" t="s">
        <v>226</v>
      </c>
      <c r="V1680" s="72" t="s">
        <v>176</v>
      </c>
      <c r="W1680">
        <v>33</v>
      </c>
      <c r="X1680">
        <v>31</v>
      </c>
      <c r="Y1680">
        <v>2</v>
      </c>
      <c r="Z1680">
        <v>215</v>
      </c>
      <c r="AA1680">
        <v>155</v>
      </c>
      <c r="AB1680">
        <v>10</v>
      </c>
      <c r="AC1680" s="72" t="s">
        <v>191</v>
      </c>
      <c r="AD1680" s="72" t="s">
        <v>192</v>
      </c>
      <c r="AE1680" s="72" t="s">
        <v>176</v>
      </c>
      <c r="AF1680" s="81" t="str">
        <f t="shared" si="104"/>
        <v>Afridev Handpump</v>
      </c>
      <c r="AG1680" s="72" t="s">
        <v>193</v>
      </c>
      <c r="AH1680" s="72" t="s">
        <v>191</v>
      </c>
      <c r="AI1680" s="72" t="s">
        <v>16432</v>
      </c>
      <c r="AL1680" t="str">
        <f t="shared" si="105"/>
        <v>Protected</v>
      </c>
      <c r="AM1680">
        <v>2017</v>
      </c>
      <c r="AN1680" s="72" t="s">
        <v>191</v>
      </c>
      <c r="AQ1680" t="str">
        <f t="shared" si="106"/>
        <v xml:space="preserve">Normal </v>
      </c>
      <c r="AR1680" s="72" t="s">
        <v>194</v>
      </c>
      <c r="AU1680" s="72" t="s">
        <v>195</v>
      </c>
      <c r="AV1680" s="72" t="s">
        <v>194</v>
      </c>
      <c r="AY1680" s="72" t="s">
        <v>191</v>
      </c>
      <c r="AZ1680">
        <v>665</v>
      </c>
      <c r="BA1680" s="72" t="s">
        <v>93</v>
      </c>
      <c r="BB1680" s="72" t="s">
        <v>194</v>
      </c>
      <c r="BD1680" s="72" t="s">
        <v>191</v>
      </c>
      <c r="BE1680" s="73">
        <v>0.54</v>
      </c>
      <c r="BF1680" s="72" t="s">
        <v>191</v>
      </c>
      <c r="BG1680" s="72" t="s">
        <v>196</v>
      </c>
      <c r="BH1680" s="72" t="s">
        <v>176</v>
      </c>
      <c r="BI1680" s="81" t="str">
        <f t="shared" si="107"/>
        <v xml:space="preserve">Turbidity </v>
      </c>
      <c r="BJ1680" s="72" t="s">
        <v>191</v>
      </c>
      <c r="BN1680">
        <v>69</v>
      </c>
      <c r="BO1680">
        <v>24</v>
      </c>
      <c r="BP1680" s="72" t="s">
        <v>194</v>
      </c>
      <c r="BR1680" s="72" t="s">
        <v>194</v>
      </c>
      <c r="BT1680">
        <v>20</v>
      </c>
      <c r="BU1680">
        <v>2</v>
      </c>
      <c r="BV1680" s="72" t="s">
        <v>191</v>
      </c>
      <c r="BW1680" s="72" t="s">
        <v>197</v>
      </c>
      <c r="BX1680" t="s">
        <v>15112</v>
      </c>
    </row>
    <row r="1681" spans="1:76" x14ac:dyDescent="0.45">
      <c r="A1681" t="s">
        <v>15113</v>
      </c>
      <c r="B1681" t="s">
        <v>176</v>
      </c>
      <c r="C1681" t="s">
        <v>265</v>
      </c>
      <c r="D1681" t="s">
        <v>15114</v>
      </c>
      <c r="E1681" t="s">
        <v>15115</v>
      </c>
      <c r="F1681" t="s">
        <v>1478</v>
      </c>
      <c r="G1681">
        <v>9</v>
      </c>
      <c r="H1681" s="72" t="s">
        <v>10833</v>
      </c>
      <c r="I1681" s="72" t="s">
        <v>182</v>
      </c>
      <c r="J1681" s="72" t="s">
        <v>183</v>
      </c>
      <c r="K1681" s="72" t="s">
        <v>8280</v>
      </c>
      <c r="L1681" s="72" t="s">
        <v>8292</v>
      </c>
      <c r="M1681" s="72" t="s">
        <v>8109</v>
      </c>
      <c r="N1681" s="72"/>
      <c r="O1681" s="72"/>
      <c r="P1681" s="72" t="s">
        <v>15116</v>
      </c>
      <c r="Q1681" s="72" t="s">
        <v>15117</v>
      </c>
      <c r="R1681" s="72" t="s">
        <v>4207</v>
      </c>
      <c r="S1681" s="72" t="s">
        <v>15118</v>
      </c>
      <c r="T1681" s="72" t="s">
        <v>15119</v>
      </c>
      <c r="U1681" s="72" t="s">
        <v>251</v>
      </c>
      <c r="V1681" s="72" t="s">
        <v>176</v>
      </c>
      <c r="W1681">
        <v>152</v>
      </c>
      <c r="X1681">
        <v>152</v>
      </c>
      <c r="Y1681">
        <v>0</v>
      </c>
      <c r="Z1681">
        <v>170</v>
      </c>
      <c r="AA1681">
        <v>750</v>
      </c>
      <c r="AB1681">
        <v>0</v>
      </c>
      <c r="AC1681" s="72" t="s">
        <v>191</v>
      </c>
      <c r="AD1681" s="72" t="s">
        <v>192</v>
      </c>
      <c r="AE1681" s="72" t="s">
        <v>176</v>
      </c>
      <c r="AF1681" s="81" t="str">
        <f t="shared" si="104"/>
        <v>Afridev Handpump</v>
      </c>
      <c r="AG1681" s="72" t="s">
        <v>193</v>
      </c>
      <c r="AH1681" s="72" t="s">
        <v>191</v>
      </c>
      <c r="AI1681" s="72" t="s">
        <v>16432</v>
      </c>
      <c r="AL1681" t="str">
        <f t="shared" si="105"/>
        <v>Protected</v>
      </c>
      <c r="AM1681">
        <v>2010</v>
      </c>
      <c r="AN1681" s="72" t="s">
        <v>191</v>
      </c>
      <c r="AQ1681" t="str">
        <f t="shared" si="106"/>
        <v xml:space="preserve">Normal </v>
      </c>
      <c r="AR1681" s="72" t="s">
        <v>191</v>
      </c>
      <c r="AS1681">
        <v>1</v>
      </c>
      <c r="AT1681">
        <v>60</v>
      </c>
      <c r="AU1681" s="72" t="s">
        <v>195</v>
      </c>
      <c r="AV1681" s="72" t="s">
        <v>194</v>
      </c>
      <c r="AY1681" s="72" t="s">
        <v>191</v>
      </c>
      <c r="AZ1681">
        <v>666</v>
      </c>
      <c r="BA1681" s="72" t="s">
        <v>93</v>
      </c>
      <c r="BB1681" s="72" t="s">
        <v>194</v>
      </c>
      <c r="BD1681" s="72" t="s">
        <v>191</v>
      </c>
      <c r="BE1681" s="73">
        <v>0.34</v>
      </c>
      <c r="BF1681" s="72" t="s">
        <v>191</v>
      </c>
      <c r="BG1681" s="72" t="s">
        <v>196</v>
      </c>
      <c r="BH1681" s="72" t="s">
        <v>176</v>
      </c>
      <c r="BI1681" s="81" t="str">
        <f t="shared" si="107"/>
        <v xml:space="preserve">Turbidity </v>
      </c>
      <c r="BJ1681" s="72" t="s">
        <v>191</v>
      </c>
      <c r="BN1681">
        <v>82</v>
      </c>
      <c r="BO1681">
        <v>24</v>
      </c>
      <c r="BP1681" s="72" t="s">
        <v>194</v>
      </c>
      <c r="BR1681" s="72" t="s">
        <v>194</v>
      </c>
      <c r="BT1681">
        <v>20</v>
      </c>
      <c r="BU1681">
        <v>2</v>
      </c>
      <c r="BV1681" s="72" t="s">
        <v>191</v>
      </c>
      <c r="BW1681" s="72" t="s">
        <v>197</v>
      </c>
      <c r="BX1681" t="s">
        <v>15120</v>
      </c>
    </row>
    <row r="1682" spans="1:76" x14ac:dyDescent="0.45">
      <c r="A1682" t="s">
        <v>15121</v>
      </c>
      <c r="B1682" t="s">
        <v>176</v>
      </c>
      <c r="C1682" t="s">
        <v>265</v>
      </c>
      <c r="D1682" t="s">
        <v>15122</v>
      </c>
      <c r="E1682" t="s">
        <v>15123</v>
      </c>
      <c r="F1682" t="s">
        <v>3157</v>
      </c>
      <c r="G1682">
        <v>9</v>
      </c>
      <c r="H1682" s="72" t="s">
        <v>13609</v>
      </c>
      <c r="I1682" s="72" t="s">
        <v>182</v>
      </c>
      <c r="J1682" s="72" t="s">
        <v>183</v>
      </c>
      <c r="K1682" s="72" t="s">
        <v>8280</v>
      </c>
      <c r="L1682" s="72" t="s">
        <v>8716</v>
      </c>
      <c r="M1682" s="72" t="s">
        <v>8716</v>
      </c>
      <c r="N1682" s="72"/>
      <c r="O1682" s="72"/>
      <c r="P1682" s="72" t="s">
        <v>15124</v>
      </c>
      <c r="Q1682" s="72" t="s">
        <v>15125</v>
      </c>
      <c r="R1682" s="72" t="s">
        <v>358</v>
      </c>
      <c r="S1682" s="72" t="s">
        <v>15126</v>
      </c>
      <c r="T1682" s="72" t="s">
        <v>8716</v>
      </c>
      <c r="U1682" s="72" t="s">
        <v>226</v>
      </c>
      <c r="V1682" s="72" t="s">
        <v>176</v>
      </c>
      <c r="W1682">
        <v>433</v>
      </c>
      <c r="X1682">
        <v>392</v>
      </c>
      <c r="Y1682">
        <v>41</v>
      </c>
      <c r="Z1682">
        <v>0</v>
      </c>
      <c r="AA1682">
        <v>1960</v>
      </c>
      <c r="AB1682">
        <v>205</v>
      </c>
      <c r="AC1682" s="72" t="s">
        <v>191</v>
      </c>
      <c r="AD1682" s="72" t="s">
        <v>192</v>
      </c>
      <c r="AE1682" s="72" t="s">
        <v>176</v>
      </c>
      <c r="AF1682" s="81" t="str">
        <f t="shared" si="104"/>
        <v>Afridev Handpump</v>
      </c>
      <c r="AG1682" s="72" t="s">
        <v>193</v>
      </c>
      <c r="AH1682" s="72" t="s">
        <v>191</v>
      </c>
      <c r="AI1682" s="72" t="s">
        <v>16432</v>
      </c>
      <c r="AL1682" t="str">
        <f t="shared" si="105"/>
        <v>Protected</v>
      </c>
      <c r="AM1682">
        <v>2000</v>
      </c>
      <c r="AN1682" s="72" t="s">
        <v>194</v>
      </c>
      <c r="AO1682" s="72" t="s">
        <v>549</v>
      </c>
      <c r="AP1682" s="72" t="s">
        <v>176</v>
      </c>
      <c r="AQ1682" t="str">
        <f t="shared" si="106"/>
        <v>Does not function Non functioning water point</v>
      </c>
      <c r="AR1682" s="72" t="s">
        <v>191</v>
      </c>
      <c r="AS1682">
        <v>1</v>
      </c>
      <c r="AT1682">
        <v>365</v>
      </c>
      <c r="AU1682" s="72" t="s">
        <v>194</v>
      </c>
      <c r="AV1682" s="72" t="s">
        <v>194</v>
      </c>
      <c r="AY1682" s="72" t="s">
        <v>194</v>
      </c>
      <c r="BB1682" s="72" t="s">
        <v>194</v>
      </c>
      <c r="BD1682" s="72" t="s">
        <v>194</v>
      </c>
      <c r="BE1682"/>
      <c r="BF1682" s="72" t="s">
        <v>194</v>
      </c>
      <c r="BG1682" s="80" t="s">
        <v>196</v>
      </c>
      <c r="BI1682" s="81" t="str">
        <f t="shared" si="107"/>
        <v xml:space="preserve">Turbidity </v>
      </c>
      <c r="BN1682">
        <v>0</v>
      </c>
      <c r="BO1682">
        <v>0</v>
      </c>
      <c r="BP1682" s="72" t="s">
        <v>194</v>
      </c>
      <c r="BR1682" s="72" t="s">
        <v>194</v>
      </c>
      <c r="BT1682">
        <v>0</v>
      </c>
      <c r="BU1682">
        <v>0</v>
      </c>
      <c r="BV1682" s="72" t="s">
        <v>194</v>
      </c>
      <c r="BW1682" s="72" t="s">
        <v>550</v>
      </c>
      <c r="BX1682" t="s">
        <v>15127</v>
      </c>
    </row>
    <row r="1683" spans="1:76" x14ac:dyDescent="0.45">
      <c r="A1683" t="s">
        <v>15128</v>
      </c>
      <c r="B1683" t="s">
        <v>176</v>
      </c>
      <c r="C1683" t="s">
        <v>265</v>
      </c>
      <c r="D1683" t="s">
        <v>15129</v>
      </c>
      <c r="E1683" t="s">
        <v>15130</v>
      </c>
      <c r="F1683" t="s">
        <v>2925</v>
      </c>
      <c r="G1683">
        <v>9</v>
      </c>
      <c r="H1683" s="72" t="s">
        <v>12136</v>
      </c>
      <c r="I1683" s="72" t="s">
        <v>182</v>
      </c>
      <c r="J1683" s="72" t="s">
        <v>183</v>
      </c>
      <c r="K1683" s="72" t="s">
        <v>10598</v>
      </c>
      <c r="L1683" s="72" t="s">
        <v>10598</v>
      </c>
      <c r="M1683" s="72" t="s">
        <v>5842</v>
      </c>
      <c r="N1683" s="72"/>
      <c r="O1683" s="72"/>
      <c r="P1683" s="72" t="s">
        <v>15131</v>
      </c>
      <c r="Q1683" s="72" t="s">
        <v>15132</v>
      </c>
      <c r="R1683" s="72" t="s">
        <v>6483</v>
      </c>
      <c r="S1683" s="72" t="s">
        <v>15133</v>
      </c>
      <c r="T1683" s="72" t="s">
        <v>15134</v>
      </c>
      <c r="U1683" s="72" t="s">
        <v>226</v>
      </c>
      <c r="V1683" s="72" t="s">
        <v>176</v>
      </c>
      <c r="W1683">
        <v>75</v>
      </c>
      <c r="X1683">
        <v>75</v>
      </c>
      <c r="Y1683">
        <v>0</v>
      </c>
      <c r="Z1683">
        <v>375</v>
      </c>
      <c r="AA1683">
        <v>375</v>
      </c>
      <c r="AB1683">
        <v>0</v>
      </c>
      <c r="AC1683" s="72" t="s">
        <v>191</v>
      </c>
      <c r="AD1683" s="72" t="s">
        <v>192</v>
      </c>
      <c r="AE1683" s="72" t="s">
        <v>176</v>
      </c>
      <c r="AF1683" s="81" t="str">
        <f t="shared" si="104"/>
        <v>Afridev Handpump</v>
      </c>
      <c r="AG1683" s="72" t="s">
        <v>193</v>
      </c>
      <c r="AH1683" s="72" t="s">
        <v>191</v>
      </c>
      <c r="AI1683" s="72" t="s">
        <v>16432</v>
      </c>
      <c r="AL1683" t="str">
        <f t="shared" si="105"/>
        <v>Protected</v>
      </c>
      <c r="AM1683">
        <v>2017</v>
      </c>
      <c r="AN1683" s="72" t="s">
        <v>191</v>
      </c>
      <c r="AQ1683" t="str">
        <f t="shared" si="106"/>
        <v xml:space="preserve">Normal </v>
      </c>
      <c r="AR1683" s="72" t="s">
        <v>194</v>
      </c>
      <c r="AU1683" s="72" t="s">
        <v>195</v>
      </c>
      <c r="AV1683" s="72" t="s">
        <v>194</v>
      </c>
      <c r="AY1683" s="72" t="s">
        <v>191</v>
      </c>
      <c r="AZ1683">
        <v>667</v>
      </c>
      <c r="BA1683" s="72" t="s">
        <v>93</v>
      </c>
      <c r="BB1683" s="72" t="s">
        <v>194</v>
      </c>
      <c r="BD1683" s="72" t="s">
        <v>191</v>
      </c>
      <c r="BE1683" s="73">
        <v>0.22</v>
      </c>
      <c r="BF1683" s="72" t="s">
        <v>191</v>
      </c>
      <c r="BG1683" s="72" t="s">
        <v>196</v>
      </c>
      <c r="BH1683" s="72" t="s">
        <v>176</v>
      </c>
      <c r="BI1683" s="81" t="str">
        <f t="shared" si="107"/>
        <v xml:space="preserve">Turbidity </v>
      </c>
      <c r="BJ1683" s="72" t="s">
        <v>191</v>
      </c>
      <c r="BN1683">
        <v>53</v>
      </c>
      <c r="BO1683">
        <v>24</v>
      </c>
      <c r="BP1683" s="72" t="s">
        <v>194</v>
      </c>
      <c r="BR1683" s="72" t="s">
        <v>194</v>
      </c>
      <c r="BT1683">
        <v>20</v>
      </c>
      <c r="BU1683">
        <v>2</v>
      </c>
      <c r="BV1683" s="72" t="s">
        <v>191</v>
      </c>
      <c r="BW1683" s="72" t="s">
        <v>197</v>
      </c>
      <c r="BX1683" t="s">
        <v>15135</v>
      </c>
    </row>
    <row r="1684" spans="1:76" x14ac:dyDescent="0.45">
      <c r="A1684" t="s">
        <v>15136</v>
      </c>
      <c r="B1684" t="s">
        <v>176</v>
      </c>
      <c r="C1684" t="s">
        <v>265</v>
      </c>
      <c r="D1684" t="s">
        <v>15137</v>
      </c>
      <c r="E1684" t="s">
        <v>15138</v>
      </c>
      <c r="F1684" t="s">
        <v>15139</v>
      </c>
      <c r="G1684">
        <v>9</v>
      </c>
      <c r="H1684" s="72" t="s">
        <v>12136</v>
      </c>
      <c r="I1684" s="72" t="s">
        <v>182</v>
      </c>
      <c r="J1684" s="72" t="s">
        <v>183</v>
      </c>
      <c r="K1684" s="72" t="s">
        <v>10598</v>
      </c>
      <c r="L1684" s="72" t="s">
        <v>10598</v>
      </c>
      <c r="M1684" s="72" t="s">
        <v>15140</v>
      </c>
      <c r="N1684" s="72"/>
      <c r="O1684" s="72"/>
      <c r="P1684" s="72" t="s">
        <v>15141</v>
      </c>
      <c r="Q1684" s="72" t="s">
        <v>15142</v>
      </c>
      <c r="R1684" s="72" t="s">
        <v>14552</v>
      </c>
      <c r="S1684" s="72" t="s">
        <v>15143</v>
      </c>
      <c r="T1684" s="72" t="s">
        <v>15144</v>
      </c>
      <c r="U1684" s="72" t="s">
        <v>226</v>
      </c>
      <c r="V1684" s="72" t="s">
        <v>176</v>
      </c>
      <c r="W1684">
        <v>80</v>
      </c>
      <c r="X1684">
        <v>80</v>
      </c>
      <c r="Y1684">
        <v>0</v>
      </c>
      <c r="Z1684">
        <v>750</v>
      </c>
      <c r="AA1684">
        <v>400</v>
      </c>
      <c r="AB1684">
        <v>0</v>
      </c>
      <c r="AC1684" s="72" t="s">
        <v>191</v>
      </c>
      <c r="AD1684" s="72" t="s">
        <v>192</v>
      </c>
      <c r="AE1684" s="72" t="s">
        <v>176</v>
      </c>
      <c r="AF1684" s="81" t="str">
        <f t="shared" si="104"/>
        <v>Afridev Handpump</v>
      </c>
      <c r="AG1684" s="72" t="s">
        <v>193</v>
      </c>
      <c r="AH1684" s="72" t="s">
        <v>191</v>
      </c>
      <c r="AI1684" s="72" t="s">
        <v>16432</v>
      </c>
      <c r="AL1684" t="str">
        <f t="shared" si="105"/>
        <v>Protected</v>
      </c>
      <c r="AM1684">
        <v>2017</v>
      </c>
      <c r="AN1684" s="72" t="s">
        <v>191</v>
      </c>
      <c r="AQ1684" t="str">
        <f t="shared" si="106"/>
        <v xml:space="preserve">Normal </v>
      </c>
      <c r="AR1684" s="72" t="s">
        <v>194</v>
      </c>
      <c r="AU1684" s="72" t="s">
        <v>195</v>
      </c>
      <c r="AV1684" s="72" t="s">
        <v>194</v>
      </c>
      <c r="AY1684" s="72" t="s">
        <v>191</v>
      </c>
      <c r="AZ1684">
        <v>660</v>
      </c>
      <c r="BA1684" s="72" t="s">
        <v>93</v>
      </c>
      <c r="BB1684" s="72" t="s">
        <v>194</v>
      </c>
      <c r="BD1684" s="72" t="s">
        <v>191</v>
      </c>
      <c r="BE1684" s="73">
        <v>0.35</v>
      </c>
      <c r="BF1684" s="72" t="s">
        <v>191</v>
      </c>
      <c r="BG1684" s="72" t="s">
        <v>196</v>
      </c>
      <c r="BH1684" s="72" t="s">
        <v>176</v>
      </c>
      <c r="BI1684" s="81" t="str">
        <f t="shared" si="107"/>
        <v xml:space="preserve">Turbidity </v>
      </c>
      <c r="BJ1684" s="72" t="s">
        <v>191</v>
      </c>
      <c r="BN1684">
        <v>61</v>
      </c>
      <c r="BO1684">
        <v>24</v>
      </c>
      <c r="BP1684" s="72" t="s">
        <v>194</v>
      </c>
      <c r="BR1684" s="72" t="s">
        <v>194</v>
      </c>
      <c r="BT1684">
        <v>20</v>
      </c>
      <c r="BU1684">
        <v>2</v>
      </c>
      <c r="BV1684" s="72" t="s">
        <v>191</v>
      </c>
      <c r="BW1684" s="72" t="s">
        <v>197</v>
      </c>
      <c r="BX1684" t="s">
        <v>15145</v>
      </c>
    </row>
    <row r="1685" spans="1:76" x14ac:dyDescent="0.45">
      <c r="A1685" t="s">
        <v>15146</v>
      </c>
      <c r="B1685" t="s">
        <v>176</v>
      </c>
      <c r="C1685" t="s">
        <v>216</v>
      </c>
      <c r="D1685" t="s">
        <v>15147</v>
      </c>
      <c r="E1685" t="s">
        <v>15148</v>
      </c>
      <c r="F1685" t="s">
        <v>7350</v>
      </c>
      <c r="G1685">
        <v>9</v>
      </c>
      <c r="H1685" s="72" t="s">
        <v>15149</v>
      </c>
      <c r="I1685" s="72" t="s">
        <v>182</v>
      </c>
      <c r="J1685" s="72" t="s">
        <v>183</v>
      </c>
      <c r="K1685" s="72" t="s">
        <v>4888</v>
      </c>
      <c r="L1685" s="72" t="s">
        <v>6123</v>
      </c>
      <c r="M1685" s="72" t="s">
        <v>6586</v>
      </c>
      <c r="N1685" s="72"/>
      <c r="O1685" s="72"/>
      <c r="P1685" s="72" t="s">
        <v>15150</v>
      </c>
      <c r="Q1685" s="72" t="s">
        <v>15151</v>
      </c>
      <c r="R1685" s="72" t="s">
        <v>10485</v>
      </c>
      <c r="S1685" s="72" t="s">
        <v>15152</v>
      </c>
      <c r="T1685" s="72" t="s">
        <v>6586</v>
      </c>
      <c r="U1685" s="72" t="s">
        <v>251</v>
      </c>
      <c r="V1685" s="72" t="s">
        <v>176</v>
      </c>
      <c r="W1685">
        <v>218</v>
      </c>
      <c r="X1685">
        <v>218</v>
      </c>
      <c r="Y1685">
        <v>0</v>
      </c>
      <c r="Z1685">
        <v>0</v>
      </c>
      <c r="AA1685">
        <v>1100</v>
      </c>
      <c r="AB1685">
        <v>0</v>
      </c>
      <c r="AC1685" s="72" t="s">
        <v>191</v>
      </c>
      <c r="AD1685" s="72" t="s">
        <v>212</v>
      </c>
      <c r="AE1685" s="72" t="s">
        <v>176</v>
      </c>
      <c r="AF1685" s="81" t="str">
        <f t="shared" si="104"/>
        <v>Public Tap</v>
      </c>
      <c r="AG1685" s="72" t="s">
        <v>877</v>
      </c>
      <c r="AH1685" s="72" t="s">
        <v>191</v>
      </c>
      <c r="AI1685" s="72" t="s">
        <v>16432</v>
      </c>
      <c r="AL1685" t="str">
        <f t="shared" si="105"/>
        <v>Protected</v>
      </c>
      <c r="AM1685">
        <v>2013</v>
      </c>
      <c r="AN1685" s="72" t="s">
        <v>194</v>
      </c>
      <c r="AO1685" s="72" t="s">
        <v>549</v>
      </c>
      <c r="AP1685" s="72" t="s">
        <v>176</v>
      </c>
      <c r="AQ1685" t="str">
        <f t="shared" si="106"/>
        <v>Does not function Non functioning water point</v>
      </c>
      <c r="AR1685" s="72" t="s">
        <v>191</v>
      </c>
      <c r="AS1685">
        <v>1</v>
      </c>
      <c r="AT1685">
        <v>364</v>
      </c>
      <c r="AU1685" s="72" t="s">
        <v>194</v>
      </c>
      <c r="AV1685" s="72" t="s">
        <v>194</v>
      </c>
      <c r="AY1685" s="72" t="s">
        <v>194</v>
      </c>
      <c r="BB1685" s="72" t="s">
        <v>194</v>
      </c>
      <c r="BD1685" s="72" t="s">
        <v>194</v>
      </c>
      <c r="BE1685"/>
      <c r="BF1685" s="72" t="s">
        <v>194</v>
      </c>
      <c r="BG1685" s="80" t="s">
        <v>196</v>
      </c>
      <c r="BI1685" s="81" t="str">
        <f t="shared" si="107"/>
        <v xml:space="preserve">Turbidity </v>
      </c>
      <c r="BN1685">
        <v>0</v>
      </c>
      <c r="BO1685">
        <v>0</v>
      </c>
      <c r="BP1685" s="72" t="s">
        <v>194</v>
      </c>
      <c r="BR1685" s="72" t="s">
        <v>194</v>
      </c>
      <c r="BV1685" s="72" t="s">
        <v>194</v>
      </c>
      <c r="BW1685" s="72" t="s">
        <v>550</v>
      </c>
      <c r="BX1685" t="s">
        <v>15153</v>
      </c>
    </row>
    <row r="1686" spans="1:76" x14ac:dyDescent="0.45">
      <c r="A1686" t="s">
        <v>15154</v>
      </c>
      <c r="B1686" t="s">
        <v>176</v>
      </c>
      <c r="C1686" t="s">
        <v>216</v>
      </c>
      <c r="D1686" t="s">
        <v>15155</v>
      </c>
      <c r="E1686" t="s">
        <v>15156</v>
      </c>
      <c r="F1686" t="s">
        <v>5565</v>
      </c>
      <c r="G1686">
        <v>9</v>
      </c>
      <c r="H1686" s="72" t="s">
        <v>15149</v>
      </c>
      <c r="I1686" s="72" t="s">
        <v>182</v>
      </c>
      <c r="J1686" s="72" t="s">
        <v>183</v>
      </c>
      <c r="K1686" s="72" t="s">
        <v>4888</v>
      </c>
      <c r="L1686" s="72" t="s">
        <v>6123</v>
      </c>
      <c r="M1686" s="72" t="s">
        <v>6586</v>
      </c>
      <c r="N1686" s="72"/>
      <c r="O1686" s="72"/>
      <c r="P1686" s="72" t="s">
        <v>15157</v>
      </c>
      <c r="Q1686" s="72" t="s">
        <v>15158</v>
      </c>
      <c r="R1686" s="72" t="s">
        <v>853</v>
      </c>
      <c r="S1686" s="72" t="s">
        <v>15159</v>
      </c>
      <c r="T1686" s="72" t="s">
        <v>15160</v>
      </c>
      <c r="U1686" s="72" t="s">
        <v>251</v>
      </c>
      <c r="V1686" s="72" t="s">
        <v>176</v>
      </c>
      <c r="W1686">
        <v>218</v>
      </c>
      <c r="X1686">
        <v>218</v>
      </c>
      <c r="Y1686">
        <v>0</v>
      </c>
      <c r="Z1686">
        <v>0</v>
      </c>
      <c r="AA1686">
        <v>1100</v>
      </c>
      <c r="AB1686">
        <v>0</v>
      </c>
      <c r="AC1686" s="72" t="s">
        <v>191</v>
      </c>
      <c r="AD1686" s="72" t="s">
        <v>212</v>
      </c>
      <c r="AE1686" s="72" t="s">
        <v>176</v>
      </c>
      <c r="AF1686" s="81" t="str">
        <f t="shared" si="104"/>
        <v>Public Tap</v>
      </c>
      <c r="AG1686" s="72" t="s">
        <v>877</v>
      </c>
      <c r="AH1686" s="72" t="s">
        <v>191</v>
      </c>
      <c r="AI1686" s="72" t="s">
        <v>16432</v>
      </c>
      <c r="AL1686" t="str">
        <f t="shared" si="105"/>
        <v>Protected</v>
      </c>
      <c r="AM1686">
        <v>2014</v>
      </c>
      <c r="AN1686" s="72" t="s">
        <v>194</v>
      </c>
      <c r="AO1686" s="72" t="s">
        <v>549</v>
      </c>
      <c r="AP1686" s="72" t="s">
        <v>176</v>
      </c>
      <c r="AQ1686" t="str">
        <f t="shared" si="106"/>
        <v>Does not function Non functioning water point</v>
      </c>
      <c r="AR1686" s="72" t="s">
        <v>191</v>
      </c>
      <c r="AS1686">
        <v>1</v>
      </c>
      <c r="AT1686">
        <v>364</v>
      </c>
      <c r="AU1686" s="72" t="s">
        <v>194</v>
      </c>
      <c r="AV1686" s="72" t="s">
        <v>194</v>
      </c>
      <c r="AY1686" s="72" t="s">
        <v>194</v>
      </c>
      <c r="BB1686" s="72" t="s">
        <v>194</v>
      </c>
      <c r="BD1686" s="72" t="s">
        <v>194</v>
      </c>
      <c r="BE1686"/>
      <c r="BF1686" s="72" t="s">
        <v>194</v>
      </c>
      <c r="BG1686" s="80" t="s">
        <v>196</v>
      </c>
      <c r="BI1686" s="81" t="str">
        <f t="shared" si="107"/>
        <v xml:space="preserve">Turbidity </v>
      </c>
      <c r="BN1686">
        <v>0</v>
      </c>
      <c r="BO1686">
        <v>0</v>
      </c>
      <c r="BP1686" s="72" t="s">
        <v>194</v>
      </c>
      <c r="BR1686" s="72" t="s">
        <v>194</v>
      </c>
      <c r="BV1686" s="72" t="s">
        <v>194</v>
      </c>
      <c r="BW1686" s="72" t="s">
        <v>550</v>
      </c>
      <c r="BX1686" t="s">
        <v>15161</v>
      </c>
    </row>
    <row r="1687" spans="1:76" x14ac:dyDescent="0.45">
      <c r="A1687" t="s">
        <v>15162</v>
      </c>
      <c r="B1687" t="s">
        <v>176</v>
      </c>
      <c r="C1687" t="s">
        <v>12181</v>
      </c>
      <c r="D1687" t="s">
        <v>15163</v>
      </c>
      <c r="E1687" t="s">
        <v>15164</v>
      </c>
      <c r="F1687" t="s">
        <v>9983</v>
      </c>
      <c r="G1687">
        <v>9</v>
      </c>
      <c r="H1687" s="72" t="s">
        <v>15149</v>
      </c>
      <c r="I1687" s="72" t="s">
        <v>182</v>
      </c>
      <c r="J1687" s="72" t="s">
        <v>183</v>
      </c>
      <c r="K1687" s="72" t="s">
        <v>4888</v>
      </c>
      <c r="L1687" s="72" t="s">
        <v>6346</v>
      </c>
      <c r="M1687" s="72" t="s">
        <v>7169</v>
      </c>
      <c r="N1687" s="72"/>
      <c r="O1687" s="72"/>
      <c r="P1687" s="72" t="s">
        <v>15165</v>
      </c>
      <c r="Q1687" s="72" t="s">
        <v>15166</v>
      </c>
      <c r="R1687" s="72" t="s">
        <v>8307</v>
      </c>
      <c r="S1687" s="72" t="s">
        <v>15167</v>
      </c>
      <c r="T1687" s="72" t="s">
        <v>15168</v>
      </c>
      <c r="U1687" s="72" t="s">
        <v>251</v>
      </c>
      <c r="V1687" s="72" t="s">
        <v>176</v>
      </c>
      <c r="W1687">
        <v>849</v>
      </c>
      <c r="X1687">
        <v>849</v>
      </c>
      <c r="Y1687">
        <v>0</v>
      </c>
      <c r="Z1687">
        <v>0</v>
      </c>
      <c r="AA1687">
        <v>4000</v>
      </c>
      <c r="AB1687">
        <v>0</v>
      </c>
      <c r="AC1687" s="72" t="s">
        <v>191</v>
      </c>
      <c r="AD1687" s="72" t="s">
        <v>212</v>
      </c>
      <c r="AE1687" s="72" t="s">
        <v>176</v>
      </c>
      <c r="AF1687" s="81" t="str">
        <f t="shared" si="104"/>
        <v>Public Tap</v>
      </c>
      <c r="AG1687" s="72" t="s">
        <v>877</v>
      </c>
      <c r="AH1687" s="72" t="s">
        <v>191</v>
      </c>
      <c r="AI1687" s="72" t="s">
        <v>16432</v>
      </c>
      <c r="AL1687" t="str">
        <f t="shared" si="105"/>
        <v>Protected</v>
      </c>
      <c r="AM1687">
        <v>1995</v>
      </c>
      <c r="AN1687" s="72" t="s">
        <v>194</v>
      </c>
      <c r="AO1687" s="72" t="s">
        <v>549</v>
      </c>
      <c r="AP1687" s="72" t="s">
        <v>176</v>
      </c>
      <c r="AQ1687" t="str">
        <f t="shared" si="106"/>
        <v>Does not function Non functioning water point</v>
      </c>
      <c r="AR1687" s="72" t="s">
        <v>194</v>
      </c>
      <c r="AU1687" s="72" t="s">
        <v>194</v>
      </c>
      <c r="AV1687" s="72" t="s">
        <v>194</v>
      </c>
      <c r="AY1687" s="72" t="s">
        <v>194</v>
      </c>
      <c r="BB1687" s="72" t="s">
        <v>194</v>
      </c>
      <c r="BD1687" s="72" t="s">
        <v>194</v>
      </c>
      <c r="BE1687"/>
      <c r="BF1687" s="72" t="s">
        <v>194</v>
      </c>
      <c r="BG1687" s="80" t="s">
        <v>196</v>
      </c>
      <c r="BI1687" s="81" t="str">
        <f t="shared" si="107"/>
        <v xml:space="preserve">Turbidity </v>
      </c>
      <c r="BN1687">
        <v>0</v>
      </c>
      <c r="BO1687">
        <v>0</v>
      </c>
      <c r="BP1687" s="72" t="s">
        <v>194</v>
      </c>
      <c r="BR1687" s="72" t="s">
        <v>194</v>
      </c>
      <c r="BV1687" s="72" t="s">
        <v>194</v>
      </c>
      <c r="BW1687" s="72" t="s">
        <v>550</v>
      </c>
      <c r="BX1687" t="s">
        <v>15169</v>
      </c>
    </row>
    <row r="1688" spans="1:76" x14ac:dyDescent="0.45">
      <c r="A1688" t="s">
        <v>15170</v>
      </c>
      <c r="B1688" t="s">
        <v>176</v>
      </c>
      <c r="C1688" t="s">
        <v>216</v>
      </c>
      <c r="D1688" t="s">
        <v>15171</v>
      </c>
      <c r="E1688" t="s">
        <v>15172</v>
      </c>
      <c r="F1688" t="s">
        <v>15173</v>
      </c>
      <c r="G1688">
        <v>9</v>
      </c>
      <c r="H1688" s="72" t="s">
        <v>15149</v>
      </c>
      <c r="I1688" s="72" t="s">
        <v>182</v>
      </c>
      <c r="J1688" s="72" t="s">
        <v>183</v>
      </c>
      <c r="K1688" s="72" t="s">
        <v>4888</v>
      </c>
      <c r="L1688" s="72" t="s">
        <v>6123</v>
      </c>
      <c r="M1688" s="72" t="s">
        <v>6662</v>
      </c>
      <c r="N1688" s="72"/>
      <c r="O1688" s="72"/>
      <c r="P1688" s="72" t="s">
        <v>15174</v>
      </c>
      <c r="Q1688" s="72" t="s">
        <v>15175</v>
      </c>
      <c r="R1688" s="72" t="s">
        <v>5099</v>
      </c>
      <c r="S1688" s="72" t="s">
        <v>15176</v>
      </c>
      <c r="T1688" s="72" t="s">
        <v>6662</v>
      </c>
      <c r="U1688" s="72" t="s">
        <v>251</v>
      </c>
      <c r="V1688" s="72" t="s">
        <v>176</v>
      </c>
      <c r="W1688">
        <v>124</v>
      </c>
      <c r="X1688">
        <v>124</v>
      </c>
      <c r="Y1688">
        <v>0</v>
      </c>
      <c r="Z1688">
        <v>0</v>
      </c>
      <c r="AA1688">
        <v>700</v>
      </c>
      <c r="AB1688">
        <v>0</v>
      </c>
      <c r="AC1688" s="72" t="s">
        <v>191</v>
      </c>
      <c r="AD1688" s="72" t="s">
        <v>212</v>
      </c>
      <c r="AE1688" s="72" t="s">
        <v>176</v>
      </c>
      <c r="AF1688" s="81" t="str">
        <f t="shared" si="104"/>
        <v>Public Tap</v>
      </c>
      <c r="AG1688" s="72" t="s">
        <v>877</v>
      </c>
      <c r="AH1688" s="72" t="s">
        <v>191</v>
      </c>
      <c r="AI1688" s="72" t="s">
        <v>16432</v>
      </c>
      <c r="AL1688" t="str">
        <f t="shared" si="105"/>
        <v>Protected</v>
      </c>
      <c r="AM1688">
        <v>2014</v>
      </c>
      <c r="AN1688" s="72" t="s">
        <v>194</v>
      </c>
      <c r="AO1688" s="72" t="s">
        <v>549</v>
      </c>
      <c r="AP1688" s="72" t="s">
        <v>176</v>
      </c>
      <c r="AQ1688" t="str">
        <f t="shared" si="106"/>
        <v>Does not function Non functioning water point</v>
      </c>
      <c r="AR1688" s="72" t="s">
        <v>191</v>
      </c>
      <c r="AS1688">
        <v>1</v>
      </c>
      <c r="AT1688">
        <v>364</v>
      </c>
      <c r="AU1688" s="72" t="s">
        <v>194</v>
      </c>
      <c r="AV1688" s="72" t="s">
        <v>194</v>
      </c>
      <c r="AY1688" s="72" t="s">
        <v>194</v>
      </c>
      <c r="BB1688" s="72" t="s">
        <v>194</v>
      </c>
      <c r="BD1688" s="72" t="s">
        <v>194</v>
      </c>
      <c r="BE1688"/>
      <c r="BF1688" s="72" t="s">
        <v>194</v>
      </c>
      <c r="BG1688" s="80" t="s">
        <v>196</v>
      </c>
      <c r="BI1688" s="81" t="str">
        <f t="shared" si="107"/>
        <v xml:space="preserve">Turbidity </v>
      </c>
      <c r="BN1688">
        <v>0</v>
      </c>
      <c r="BO1688">
        <v>0</v>
      </c>
      <c r="BP1688" s="72" t="s">
        <v>194</v>
      </c>
      <c r="BR1688" s="72" t="s">
        <v>194</v>
      </c>
      <c r="BV1688" s="72" t="s">
        <v>194</v>
      </c>
      <c r="BW1688" s="72" t="s">
        <v>550</v>
      </c>
      <c r="BX1688" t="s">
        <v>15177</v>
      </c>
    </row>
    <row r="1689" spans="1:76" x14ac:dyDescent="0.45">
      <c r="A1689" t="s">
        <v>15178</v>
      </c>
      <c r="B1689" t="s">
        <v>176</v>
      </c>
      <c r="C1689" t="s">
        <v>216</v>
      </c>
      <c r="D1689" t="s">
        <v>15179</v>
      </c>
      <c r="E1689" t="s">
        <v>15180</v>
      </c>
      <c r="F1689" t="s">
        <v>12341</v>
      </c>
      <c r="G1689">
        <v>9</v>
      </c>
      <c r="H1689" s="72" t="s">
        <v>15149</v>
      </c>
      <c r="I1689" s="72" t="s">
        <v>182</v>
      </c>
      <c r="J1689" s="72" t="s">
        <v>183</v>
      </c>
      <c r="K1689" s="72" t="s">
        <v>4888</v>
      </c>
      <c r="L1689" s="72" t="s">
        <v>6123</v>
      </c>
      <c r="M1689" s="72" t="s">
        <v>6662</v>
      </c>
      <c r="N1689" s="72"/>
      <c r="O1689" s="72"/>
      <c r="P1689" s="72" t="s">
        <v>15181</v>
      </c>
      <c r="Q1689" s="72" t="s">
        <v>15182</v>
      </c>
      <c r="R1689" s="72" t="s">
        <v>2793</v>
      </c>
      <c r="S1689" s="72" t="s">
        <v>15183</v>
      </c>
      <c r="T1689" s="72" t="s">
        <v>6662</v>
      </c>
      <c r="U1689" s="72" t="s">
        <v>251</v>
      </c>
      <c r="V1689" s="72" t="s">
        <v>176</v>
      </c>
      <c r="W1689">
        <v>124</v>
      </c>
      <c r="X1689">
        <v>124</v>
      </c>
      <c r="Y1689">
        <v>0</v>
      </c>
      <c r="Z1689">
        <v>0</v>
      </c>
      <c r="AA1689">
        <v>700</v>
      </c>
      <c r="AB1689">
        <v>0</v>
      </c>
      <c r="AC1689" s="72" t="s">
        <v>191</v>
      </c>
      <c r="AD1689" s="72" t="s">
        <v>212</v>
      </c>
      <c r="AE1689" s="72" t="s">
        <v>176</v>
      </c>
      <c r="AF1689" s="81" t="str">
        <f t="shared" si="104"/>
        <v>Public Tap</v>
      </c>
      <c r="AG1689" s="72" t="s">
        <v>877</v>
      </c>
      <c r="AH1689" s="72" t="s">
        <v>191</v>
      </c>
      <c r="AI1689" s="72" t="s">
        <v>16432</v>
      </c>
      <c r="AL1689" t="str">
        <f t="shared" si="105"/>
        <v>Protected</v>
      </c>
      <c r="AM1689">
        <v>2014</v>
      </c>
      <c r="AN1689" s="72" t="s">
        <v>194</v>
      </c>
      <c r="AO1689" s="72" t="s">
        <v>549</v>
      </c>
      <c r="AP1689" s="72" t="s">
        <v>176</v>
      </c>
      <c r="AQ1689" t="str">
        <f t="shared" si="106"/>
        <v>Does not function Non functioning water point</v>
      </c>
      <c r="AR1689" s="72" t="s">
        <v>191</v>
      </c>
      <c r="AS1689">
        <v>1</v>
      </c>
      <c r="AT1689">
        <v>364</v>
      </c>
      <c r="AU1689" s="72" t="s">
        <v>194</v>
      </c>
      <c r="AV1689" s="72" t="s">
        <v>194</v>
      </c>
      <c r="AY1689" s="72" t="s">
        <v>194</v>
      </c>
      <c r="BB1689" s="72" t="s">
        <v>194</v>
      </c>
      <c r="BD1689" s="72" t="s">
        <v>194</v>
      </c>
      <c r="BE1689"/>
      <c r="BF1689" s="72" t="s">
        <v>194</v>
      </c>
      <c r="BG1689" s="80" t="s">
        <v>196</v>
      </c>
      <c r="BI1689" s="81" t="str">
        <f t="shared" si="107"/>
        <v xml:space="preserve">Turbidity </v>
      </c>
      <c r="BN1689">
        <v>0</v>
      </c>
      <c r="BO1689">
        <v>0</v>
      </c>
      <c r="BP1689" s="72" t="s">
        <v>194</v>
      </c>
      <c r="BR1689" s="72" t="s">
        <v>194</v>
      </c>
      <c r="BV1689" s="72" t="s">
        <v>194</v>
      </c>
      <c r="BW1689" s="72" t="s">
        <v>550</v>
      </c>
      <c r="BX1689" t="s">
        <v>15184</v>
      </c>
    </row>
    <row r="1690" spans="1:76" x14ac:dyDescent="0.45">
      <c r="A1690" t="s">
        <v>15185</v>
      </c>
      <c r="B1690" t="s">
        <v>176</v>
      </c>
      <c r="C1690" t="s">
        <v>12181</v>
      </c>
      <c r="D1690" t="s">
        <v>15186</v>
      </c>
      <c r="E1690" t="s">
        <v>15187</v>
      </c>
      <c r="F1690" t="s">
        <v>2900</v>
      </c>
      <c r="G1690">
        <v>9</v>
      </c>
      <c r="H1690" s="72" t="s">
        <v>15149</v>
      </c>
      <c r="I1690" s="72" t="s">
        <v>182</v>
      </c>
      <c r="J1690" s="72" t="s">
        <v>183</v>
      </c>
      <c r="K1690" s="72" t="s">
        <v>4888</v>
      </c>
      <c r="L1690" s="72" t="s">
        <v>6346</v>
      </c>
      <c r="M1690" s="72" t="s">
        <v>7169</v>
      </c>
      <c r="N1690" s="72"/>
      <c r="O1690" s="72"/>
      <c r="P1690" s="72" t="s">
        <v>15188</v>
      </c>
      <c r="Q1690" s="72" t="s">
        <v>15189</v>
      </c>
      <c r="R1690" s="72" t="s">
        <v>3050</v>
      </c>
      <c r="S1690" s="72" t="s">
        <v>15190</v>
      </c>
      <c r="T1690" s="72" t="s">
        <v>15191</v>
      </c>
      <c r="U1690" s="72" t="s">
        <v>251</v>
      </c>
      <c r="V1690" s="72" t="s">
        <v>176</v>
      </c>
      <c r="W1690">
        <v>849</v>
      </c>
      <c r="X1690">
        <v>849</v>
      </c>
      <c r="Y1690">
        <v>0</v>
      </c>
      <c r="Z1690">
        <v>50</v>
      </c>
      <c r="AA1690">
        <v>849</v>
      </c>
      <c r="AB1690">
        <v>0</v>
      </c>
      <c r="AC1690" s="72" t="s">
        <v>191</v>
      </c>
      <c r="AD1690" s="72" t="s">
        <v>212</v>
      </c>
      <c r="AE1690" s="72" t="s">
        <v>176</v>
      </c>
      <c r="AF1690" s="81" t="str">
        <f t="shared" si="104"/>
        <v>Public Tap</v>
      </c>
      <c r="AG1690" s="72" t="s">
        <v>877</v>
      </c>
      <c r="AH1690" s="72" t="s">
        <v>191</v>
      </c>
      <c r="AI1690" s="72" t="s">
        <v>16432</v>
      </c>
      <c r="AL1690" t="str">
        <f t="shared" si="105"/>
        <v>Protected</v>
      </c>
      <c r="AM1690">
        <v>2017</v>
      </c>
      <c r="AN1690" s="72" t="s">
        <v>194</v>
      </c>
      <c r="AO1690" s="72" t="s">
        <v>549</v>
      </c>
      <c r="AP1690" s="72" t="s">
        <v>176</v>
      </c>
      <c r="AQ1690" t="str">
        <f t="shared" si="106"/>
        <v>Does not function Non functioning water point</v>
      </c>
      <c r="AR1690" s="72" t="s">
        <v>194</v>
      </c>
      <c r="AU1690" s="72" t="s">
        <v>194</v>
      </c>
      <c r="AV1690" s="72" t="s">
        <v>194</v>
      </c>
      <c r="AY1690" s="72" t="s">
        <v>194</v>
      </c>
      <c r="BB1690" s="72" t="s">
        <v>194</v>
      </c>
      <c r="BD1690" s="72" t="s">
        <v>194</v>
      </c>
      <c r="BE1690"/>
      <c r="BF1690" s="72" t="s">
        <v>194</v>
      </c>
      <c r="BG1690" s="80" t="s">
        <v>196</v>
      </c>
      <c r="BI1690" s="81" t="str">
        <f t="shared" si="107"/>
        <v xml:space="preserve">Turbidity </v>
      </c>
      <c r="BN1690">
        <v>0</v>
      </c>
      <c r="BO1690">
        <v>0</v>
      </c>
      <c r="BP1690" s="72" t="s">
        <v>194</v>
      </c>
      <c r="BR1690" s="72" t="s">
        <v>194</v>
      </c>
      <c r="BV1690" s="72" t="s">
        <v>194</v>
      </c>
      <c r="BW1690" s="72" t="s">
        <v>550</v>
      </c>
      <c r="BX1690" t="s">
        <v>15192</v>
      </c>
    </row>
    <row r="1691" spans="1:76" x14ac:dyDescent="0.45">
      <c r="A1691" t="s">
        <v>15193</v>
      </c>
      <c r="B1691" t="s">
        <v>176</v>
      </c>
      <c r="C1691" t="s">
        <v>12181</v>
      </c>
      <c r="D1691" t="s">
        <v>15194</v>
      </c>
      <c r="E1691" t="s">
        <v>15195</v>
      </c>
      <c r="F1691" t="s">
        <v>12614</v>
      </c>
      <c r="G1691">
        <v>9</v>
      </c>
      <c r="H1691" s="72" t="s">
        <v>15149</v>
      </c>
      <c r="I1691" s="72" t="s">
        <v>182</v>
      </c>
      <c r="J1691" s="72" t="s">
        <v>183</v>
      </c>
      <c r="K1691" s="72" t="s">
        <v>4888</v>
      </c>
      <c r="L1691" s="72" t="s">
        <v>6346</v>
      </c>
      <c r="M1691" s="72" t="s">
        <v>7169</v>
      </c>
      <c r="N1691" s="72"/>
      <c r="O1691" s="72"/>
      <c r="P1691" s="72" t="s">
        <v>15196</v>
      </c>
      <c r="Q1691" s="72" t="s">
        <v>15197</v>
      </c>
      <c r="R1691" s="72" t="s">
        <v>1325</v>
      </c>
      <c r="S1691" s="72" t="s">
        <v>15198</v>
      </c>
      <c r="T1691" s="72" t="s">
        <v>15199</v>
      </c>
      <c r="U1691" s="72" t="s">
        <v>251</v>
      </c>
      <c r="V1691" s="72" t="s">
        <v>176</v>
      </c>
      <c r="W1691">
        <v>120</v>
      </c>
      <c r="X1691">
        <v>120</v>
      </c>
      <c r="Y1691">
        <v>0</v>
      </c>
      <c r="Z1691">
        <v>0</v>
      </c>
      <c r="AA1691">
        <v>200</v>
      </c>
      <c r="AB1691">
        <v>0</v>
      </c>
      <c r="AC1691" s="72" t="s">
        <v>191</v>
      </c>
      <c r="AD1691" s="72" t="s">
        <v>212</v>
      </c>
      <c r="AE1691" s="72" t="s">
        <v>176</v>
      </c>
      <c r="AF1691" s="81" t="str">
        <f t="shared" si="104"/>
        <v>Public Tap</v>
      </c>
      <c r="AG1691" s="72" t="s">
        <v>877</v>
      </c>
      <c r="AH1691" s="72" t="s">
        <v>191</v>
      </c>
      <c r="AI1691" s="72" t="s">
        <v>16432</v>
      </c>
      <c r="AL1691" t="str">
        <f t="shared" si="105"/>
        <v>Protected</v>
      </c>
      <c r="AM1691">
        <v>2016</v>
      </c>
      <c r="AN1691" s="72" t="s">
        <v>194</v>
      </c>
      <c r="AO1691" s="72" t="s">
        <v>549</v>
      </c>
      <c r="AP1691" s="72" t="s">
        <v>176</v>
      </c>
      <c r="AQ1691" t="str">
        <f t="shared" si="106"/>
        <v>Does not function Non functioning water point</v>
      </c>
      <c r="AR1691" s="72" t="s">
        <v>194</v>
      </c>
      <c r="AU1691" s="72" t="s">
        <v>194</v>
      </c>
      <c r="AV1691" s="72" t="s">
        <v>194</v>
      </c>
      <c r="AY1691" s="72" t="s">
        <v>194</v>
      </c>
      <c r="BB1691" s="72" t="s">
        <v>194</v>
      </c>
      <c r="BD1691" s="72" t="s">
        <v>194</v>
      </c>
      <c r="BE1691"/>
      <c r="BF1691" s="72" t="s">
        <v>194</v>
      </c>
      <c r="BG1691" s="80" t="s">
        <v>196</v>
      </c>
      <c r="BI1691" s="81" t="str">
        <f t="shared" si="107"/>
        <v xml:space="preserve">Turbidity </v>
      </c>
      <c r="BN1691">
        <v>0</v>
      </c>
      <c r="BO1691">
        <v>0</v>
      </c>
      <c r="BP1691" s="72" t="s">
        <v>194</v>
      </c>
      <c r="BR1691" s="72" t="s">
        <v>194</v>
      </c>
      <c r="BV1691" s="72" t="s">
        <v>194</v>
      </c>
      <c r="BW1691" s="72" t="s">
        <v>550</v>
      </c>
      <c r="BX1691" t="s">
        <v>15200</v>
      </c>
    </row>
    <row r="1692" spans="1:76" x14ac:dyDescent="0.45">
      <c r="A1692" t="s">
        <v>15201</v>
      </c>
      <c r="B1692" t="s">
        <v>176</v>
      </c>
      <c r="C1692" t="s">
        <v>216</v>
      </c>
      <c r="D1692" t="s">
        <v>15202</v>
      </c>
      <c r="E1692" t="s">
        <v>15203</v>
      </c>
      <c r="F1692" t="s">
        <v>4938</v>
      </c>
      <c r="G1692">
        <v>9</v>
      </c>
      <c r="H1692" s="72" t="s">
        <v>15149</v>
      </c>
      <c r="I1692" s="72" t="s">
        <v>182</v>
      </c>
      <c r="J1692" s="72" t="s">
        <v>183</v>
      </c>
      <c r="K1692" s="72" t="s">
        <v>4888</v>
      </c>
      <c r="L1692" s="72" t="s">
        <v>6123</v>
      </c>
      <c r="M1692" s="72" t="s">
        <v>6620</v>
      </c>
      <c r="N1692" s="72"/>
      <c r="O1692" s="72"/>
      <c r="P1692" s="72" t="s">
        <v>15204</v>
      </c>
      <c r="Q1692" s="72" t="s">
        <v>15205</v>
      </c>
      <c r="R1692" s="72" t="s">
        <v>2028</v>
      </c>
      <c r="S1692" s="72" t="s">
        <v>15206</v>
      </c>
      <c r="T1692" s="72" t="s">
        <v>6620</v>
      </c>
      <c r="U1692" s="72" t="s">
        <v>251</v>
      </c>
      <c r="V1692" s="72" t="s">
        <v>176</v>
      </c>
      <c r="W1692">
        <v>160</v>
      </c>
      <c r="X1692">
        <v>160</v>
      </c>
      <c r="Y1692">
        <v>0</v>
      </c>
      <c r="Z1692">
        <v>0</v>
      </c>
      <c r="AA1692">
        <v>1000</v>
      </c>
      <c r="AB1692">
        <v>0</v>
      </c>
      <c r="AC1692" s="72" t="s">
        <v>191</v>
      </c>
      <c r="AD1692" s="72" t="s">
        <v>212</v>
      </c>
      <c r="AE1692" s="72" t="s">
        <v>176</v>
      </c>
      <c r="AF1692" s="81" t="str">
        <f t="shared" si="104"/>
        <v>Public Tap</v>
      </c>
      <c r="AG1692" s="72" t="s">
        <v>877</v>
      </c>
      <c r="AH1692" s="72" t="s">
        <v>191</v>
      </c>
      <c r="AI1692" s="72" t="s">
        <v>16432</v>
      </c>
      <c r="AL1692" t="str">
        <f t="shared" si="105"/>
        <v>Protected</v>
      </c>
      <c r="AM1692">
        <v>2014</v>
      </c>
      <c r="AN1692" s="72" t="s">
        <v>194</v>
      </c>
      <c r="AO1692" s="72" t="s">
        <v>549</v>
      </c>
      <c r="AP1692" s="72" t="s">
        <v>176</v>
      </c>
      <c r="AQ1692" t="str">
        <f t="shared" si="106"/>
        <v>Does not function Non functioning water point</v>
      </c>
      <c r="AR1692" s="72" t="s">
        <v>194</v>
      </c>
      <c r="AU1692" s="72" t="s">
        <v>194</v>
      </c>
      <c r="AV1692" s="72" t="s">
        <v>194</v>
      </c>
      <c r="AY1692" s="72" t="s">
        <v>194</v>
      </c>
      <c r="BB1692" s="72" t="s">
        <v>194</v>
      </c>
      <c r="BD1692" s="72" t="s">
        <v>194</v>
      </c>
      <c r="BE1692"/>
      <c r="BF1692" s="72" t="s">
        <v>194</v>
      </c>
      <c r="BG1692" s="80" t="s">
        <v>196</v>
      </c>
      <c r="BI1692" s="81" t="str">
        <f t="shared" si="107"/>
        <v xml:space="preserve">Turbidity </v>
      </c>
      <c r="BN1692">
        <v>0</v>
      </c>
      <c r="BO1692">
        <v>0</v>
      </c>
      <c r="BP1692" s="72" t="s">
        <v>194</v>
      </c>
      <c r="BR1692" s="72" t="s">
        <v>194</v>
      </c>
      <c r="BV1692" s="72" t="s">
        <v>194</v>
      </c>
      <c r="BW1692" s="72" t="s">
        <v>550</v>
      </c>
      <c r="BX1692" t="s">
        <v>15207</v>
      </c>
    </row>
    <row r="1693" spans="1:76" x14ac:dyDescent="0.45">
      <c r="A1693" t="s">
        <v>15208</v>
      </c>
      <c r="B1693" t="s">
        <v>176</v>
      </c>
      <c r="C1693" t="s">
        <v>12181</v>
      </c>
      <c r="D1693" t="s">
        <v>15209</v>
      </c>
      <c r="E1693" t="s">
        <v>15210</v>
      </c>
      <c r="F1693" t="s">
        <v>12449</v>
      </c>
      <c r="G1693">
        <v>9</v>
      </c>
      <c r="H1693" s="72" t="s">
        <v>15149</v>
      </c>
      <c r="I1693" s="72" t="s">
        <v>182</v>
      </c>
      <c r="J1693" s="72" t="s">
        <v>183</v>
      </c>
      <c r="K1693" s="72" t="s">
        <v>4888</v>
      </c>
      <c r="L1693" s="72" t="s">
        <v>6346</v>
      </c>
      <c r="M1693" s="72" t="s">
        <v>7169</v>
      </c>
      <c r="N1693" s="72"/>
      <c r="O1693" s="72"/>
      <c r="P1693" s="72" t="s">
        <v>15211</v>
      </c>
      <c r="Q1693" s="72" t="s">
        <v>15212</v>
      </c>
      <c r="R1693" s="72" t="s">
        <v>1636</v>
      </c>
      <c r="S1693" s="72" t="s">
        <v>15213</v>
      </c>
      <c r="T1693" s="72" t="s">
        <v>15214</v>
      </c>
      <c r="U1693" s="72" t="s">
        <v>251</v>
      </c>
      <c r="V1693" s="72" t="s">
        <v>176</v>
      </c>
      <c r="W1693">
        <v>130</v>
      </c>
      <c r="X1693">
        <v>130</v>
      </c>
      <c r="Y1693">
        <v>0</v>
      </c>
      <c r="Z1693">
        <v>232</v>
      </c>
      <c r="AA1693">
        <v>232</v>
      </c>
      <c r="AB1693">
        <v>0</v>
      </c>
      <c r="AC1693" s="72" t="s">
        <v>191</v>
      </c>
      <c r="AD1693" s="72" t="s">
        <v>212</v>
      </c>
      <c r="AE1693" s="72" t="s">
        <v>176</v>
      </c>
      <c r="AF1693" s="81" t="str">
        <f t="shared" si="104"/>
        <v>Public Tap</v>
      </c>
      <c r="AG1693" s="72" t="s">
        <v>877</v>
      </c>
      <c r="AH1693" s="72" t="s">
        <v>191</v>
      </c>
      <c r="AI1693" s="72" t="s">
        <v>16432</v>
      </c>
      <c r="AL1693" t="str">
        <f t="shared" si="105"/>
        <v>Protected</v>
      </c>
      <c r="AM1693">
        <v>2014</v>
      </c>
      <c r="AN1693" s="72" t="s">
        <v>194</v>
      </c>
      <c r="AO1693" s="72" t="s">
        <v>549</v>
      </c>
      <c r="AP1693" s="72" t="s">
        <v>176</v>
      </c>
      <c r="AQ1693" t="str">
        <f t="shared" si="106"/>
        <v>Does not function Non functioning water point</v>
      </c>
      <c r="AR1693" s="72" t="s">
        <v>194</v>
      </c>
      <c r="AU1693" s="72" t="s">
        <v>194</v>
      </c>
      <c r="AV1693" s="72" t="s">
        <v>194</v>
      </c>
      <c r="AY1693" s="72" t="s">
        <v>194</v>
      </c>
      <c r="BB1693" s="72" t="s">
        <v>194</v>
      </c>
      <c r="BD1693" s="72" t="s">
        <v>194</v>
      </c>
      <c r="BE1693"/>
      <c r="BF1693" s="72" t="s">
        <v>381</v>
      </c>
      <c r="BG1693" s="80" t="s">
        <v>196</v>
      </c>
      <c r="BI1693" s="81" t="str">
        <f t="shared" si="107"/>
        <v xml:space="preserve">Turbidity </v>
      </c>
      <c r="BN1693">
        <v>0</v>
      </c>
      <c r="BO1693">
        <v>0</v>
      </c>
      <c r="BP1693" s="72" t="s">
        <v>194</v>
      </c>
      <c r="BR1693" s="72" t="s">
        <v>194</v>
      </c>
      <c r="BV1693" s="72" t="s">
        <v>194</v>
      </c>
      <c r="BW1693" s="72" t="s">
        <v>550</v>
      </c>
      <c r="BX1693" t="s">
        <v>15215</v>
      </c>
    </row>
    <row r="1694" spans="1:76" x14ac:dyDescent="0.45">
      <c r="A1694" t="s">
        <v>15216</v>
      </c>
      <c r="B1694" t="s">
        <v>176</v>
      </c>
      <c r="C1694" t="s">
        <v>216</v>
      </c>
      <c r="D1694" t="s">
        <v>15217</v>
      </c>
      <c r="E1694" t="s">
        <v>15218</v>
      </c>
      <c r="F1694" t="s">
        <v>13480</v>
      </c>
      <c r="G1694">
        <v>9</v>
      </c>
      <c r="H1694" s="72" t="s">
        <v>15149</v>
      </c>
      <c r="I1694" s="72" t="s">
        <v>182</v>
      </c>
      <c r="J1694" s="72" t="s">
        <v>183</v>
      </c>
      <c r="K1694" s="72" t="s">
        <v>4888</v>
      </c>
      <c r="L1694" s="72" t="s">
        <v>6123</v>
      </c>
      <c r="M1694" s="72" t="s">
        <v>6620</v>
      </c>
      <c r="N1694" s="72"/>
      <c r="O1694" s="72"/>
      <c r="P1694" s="72" t="s">
        <v>15219</v>
      </c>
      <c r="Q1694" s="72" t="s">
        <v>15220</v>
      </c>
      <c r="R1694" s="72" t="s">
        <v>4748</v>
      </c>
      <c r="S1694" s="72" t="s">
        <v>15221</v>
      </c>
      <c r="T1694" s="72" t="s">
        <v>6620</v>
      </c>
      <c r="U1694" s="72" t="s">
        <v>251</v>
      </c>
      <c r="V1694" s="72" t="s">
        <v>176</v>
      </c>
      <c r="W1694">
        <v>160</v>
      </c>
      <c r="X1694">
        <v>160</v>
      </c>
      <c r="Y1694">
        <v>0</v>
      </c>
      <c r="Z1694">
        <v>0</v>
      </c>
      <c r="AA1694">
        <v>1000</v>
      </c>
      <c r="AB1694">
        <v>0</v>
      </c>
      <c r="AC1694" s="72" t="s">
        <v>191</v>
      </c>
      <c r="AD1694" s="72" t="s">
        <v>212</v>
      </c>
      <c r="AE1694" s="72" t="s">
        <v>176</v>
      </c>
      <c r="AF1694" s="81" t="str">
        <f t="shared" si="104"/>
        <v>Public Tap</v>
      </c>
      <c r="AG1694" s="72" t="s">
        <v>877</v>
      </c>
      <c r="AH1694" s="72" t="s">
        <v>191</v>
      </c>
      <c r="AI1694" s="72" t="s">
        <v>16432</v>
      </c>
      <c r="AL1694" t="str">
        <f t="shared" si="105"/>
        <v>Protected</v>
      </c>
      <c r="AM1694">
        <v>2014</v>
      </c>
      <c r="AN1694" s="72" t="s">
        <v>194</v>
      </c>
      <c r="AO1694" s="72" t="s">
        <v>549</v>
      </c>
      <c r="AP1694" s="72" t="s">
        <v>176</v>
      </c>
      <c r="AQ1694" t="str">
        <f t="shared" si="106"/>
        <v>Does not function Non functioning water point</v>
      </c>
      <c r="AR1694" s="72" t="s">
        <v>191</v>
      </c>
      <c r="AS1694">
        <v>1</v>
      </c>
      <c r="AT1694">
        <v>364</v>
      </c>
      <c r="AU1694" s="72" t="s">
        <v>194</v>
      </c>
      <c r="AV1694" s="72" t="s">
        <v>194</v>
      </c>
      <c r="AY1694" s="72" t="s">
        <v>194</v>
      </c>
      <c r="BB1694" s="72" t="s">
        <v>194</v>
      </c>
      <c r="BD1694" s="72" t="s">
        <v>194</v>
      </c>
      <c r="BE1694"/>
      <c r="BF1694" s="72" t="s">
        <v>194</v>
      </c>
      <c r="BG1694" s="80" t="s">
        <v>196</v>
      </c>
      <c r="BI1694" s="81" t="str">
        <f t="shared" si="107"/>
        <v xml:space="preserve">Turbidity </v>
      </c>
      <c r="BN1694">
        <v>0</v>
      </c>
      <c r="BO1694">
        <v>0</v>
      </c>
      <c r="BP1694" s="72" t="s">
        <v>194</v>
      </c>
      <c r="BR1694" s="72" t="s">
        <v>194</v>
      </c>
      <c r="BV1694" s="72" t="s">
        <v>194</v>
      </c>
      <c r="BW1694" s="72" t="s">
        <v>550</v>
      </c>
      <c r="BX1694" t="s">
        <v>15222</v>
      </c>
    </row>
    <row r="1695" spans="1:76" x14ac:dyDescent="0.45">
      <c r="A1695" t="s">
        <v>15223</v>
      </c>
      <c r="B1695" t="s">
        <v>176</v>
      </c>
      <c r="C1695" t="s">
        <v>12181</v>
      </c>
      <c r="D1695" t="s">
        <v>15224</v>
      </c>
      <c r="E1695" t="s">
        <v>15225</v>
      </c>
      <c r="F1695" t="s">
        <v>5602</v>
      </c>
      <c r="G1695">
        <v>9</v>
      </c>
      <c r="H1695" s="72" t="s">
        <v>15149</v>
      </c>
      <c r="I1695" s="72" t="s">
        <v>182</v>
      </c>
      <c r="J1695" s="72" t="s">
        <v>183</v>
      </c>
      <c r="K1695" s="72" t="s">
        <v>4888</v>
      </c>
      <c r="L1695" s="72" t="s">
        <v>6346</v>
      </c>
      <c r="M1695" s="72" t="s">
        <v>7074</v>
      </c>
      <c r="N1695" s="72"/>
      <c r="O1695" s="72"/>
      <c r="P1695" s="72" t="s">
        <v>15226</v>
      </c>
      <c r="Q1695" s="72" t="s">
        <v>15227</v>
      </c>
      <c r="R1695" s="72" t="s">
        <v>4600</v>
      </c>
      <c r="S1695" s="72" t="s">
        <v>15228</v>
      </c>
      <c r="T1695" s="72" t="s">
        <v>15229</v>
      </c>
      <c r="U1695" s="72" t="s">
        <v>251</v>
      </c>
      <c r="V1695" s="72" t="s">
        <v>176</v>
      </c>
      <c r="W1695">
        <v>128</v>
      </c>
      <c r="X1695">
        <v>128</v>
      </c>
      <c r="Y1695">
        <v>0</v>
      </c>
      <c r="Z1695">
        <v>418</v>
      </c>
      <c r="AA1695">
        <v>418</v>
      </c>
      <c r="AB1695">
        <v>0</v>
      </c>
      <c r="AC1695" s="72" t="s">
        <v>191</v>
      </c>
      <c r="AD1695" s="72" t="s">
        <v>212</v>
      </c>
      <c r="AE1695" s="72" t="s">
        <v>176</v>
      </c>
      <c r="AF1695" s="81" t="str">
        <f t="shared" si="104"/>
        <v>Public Tap</v>
      </c>
      <c r="AG1695" s="72" t="s">
        <v>877</v>
      </c>
      <c r="AH1695" s="72" t="s">
        <v>191</v>
      </c>
      <c r="AI1695" s="72" t="s">
        <v>16432</v>
      </c>
      <c r="AL1695" t="str">
        <f t="shared" si="105"/>
        <v>Protected</v>
      </c>
      <c r="AM1695">
        <v>1995</v>
      </c>
      <c r="AN1695" s="72" t="s">
        <v>194</v>
      </c>
      <c r="AO1695" s="72" t="s">
        <v>549</v>
      </c>
      <c r="AP1695" s="72" t="s">
        <v>176</v>
      </c>
      <c r="AQ1695" t="str">
        <f t="shared" si="106"/>
        <v>Does not function Non functioning water point</v>
      </c>
      <c r="AR1695" s="72" t="s">
        <v>194</v>
      </c>
      <c r="AU1695" s="72" t="s">
        <v>194</v>
      </c>
      <c r="AV1695" s="72" t="s">
        <v>194</v>
      </c>
      <c r="AY1695" s="72" t="s">
        <v>194</v>
      </c>
      <c r="BB1695" s="72" t="s">
        <v>194</v>
      </c>
      <c r="BD1695" s="72" t="s">
        <v>194</v>
      </c>
      <c r="BE1695"/>
      <c r="BF1695" s="72" t="s">
        <v>381</v>
      </c>
      <c r="BG1695" s="80" t="s">
        <v>196</v>
      </c>
      <c r="BI1695" s="81" t="str">
        <f t="shared" si="107"/>
        <v xml:space="preserve">Turbidity </v>
      </c>
      <c r="BN1695">
        <v>0</v>
      </c>
      <c r="BO1695">
        <v>0</v>
      </c>
      <c r="BP1695" s="72" t="s">
        <v>194</v>
      </c>
      <c r="BR1695" s="72" t="s">
        <v>194</v>
      </c>
      <c r="BV1695" s="72" t="s">
        <v>194</v>
      </c>
      <c r="BW1695" s="72" t="s">
        <v>550</v>
      </c>
      <c r="BX1695" t="s">
        <v>15230</v>
      </c>
    </row>
    <row r="1696" spans="1:76" x14ac:dyDescent="0.45">
      <c r="A1696" t="s">
        <v>15231</v>
      </c>
      <c r="B1696" t="s">
        <v>176</v>
      </c>
      <c r="C1696" t="s">
        <v>12181</v>
      </c>
      <c r="D1696" t="s">
        <v>15232</v>
      </c>
      <c r="E1696" t="s">
        <v>15233</v>
      </c>
      <c r="F1696" t="s">
        <v>9757</v>
      </c>
      <c r="G1696">
        <v>9</v>
      </c>
      <c r="H1696" s="72" t="s">
        <v>15149</v>
      </c>
      <c r="I1696" s="72" t="s">
        <v>182</v>
      </c>
      <c r="J1696" s="72" t="s">
        <v>183</v>
      </c>
      <c r="K1696" s="72" t="s">
        <v>4888</v>
      </c>
      <c r="L1696" s="72" t="s">
        <v>6346</v>
      </c>
      <c r="M1696" s="72" t="s">
        <v>7074</v>
      </c>
      <c r="N1696" s="72"/>
      <c r="O1696" s="72"/>
      <c r="P1696" s="72" t="s">
        <v>15234</v>
      </c>
      <c r="Q1696" s="72" t="s">
        <v>15235</v>
      </c>
      <c r="R1696" s="72" t="s">
        <v>6003</v>
      </c>
      <c r="S1696" s="72" t="s">
        <v>15236</v>
      </c>
      <c r="T1696" s="72" t="s">
        <v>15237</v>
      </c>
      <c r="U1696" s="72" t="s">
        <v>251</v>
      </c>
      <c r="V1696" s="72" t="s">
        <v>176</v>
      </c>
      <c r="W1696">
        <v>128</v>
      </c>
      <c r="X1696">
        <v>128</v>
      </c>
      <c r="Y1696">
        <v>0</v>
      </c>
      <c r="Z1696">
        <v>0</v>
      </c>
      <c r="AA1696">
        <v>128</v>
      </c>
      <c r="AB1696">
        <v>0</v>
      </c>
      <c r="AC1696" s="72" t="s">
        <v>191</v>
      </c>
      <c r="AD1696" s="72" t="s">
        <v>212</v>
      </c>
      <c r="AE1696" s="72" t="s">
        <v>176</v>
      </c>
      <c r="AF1696" s="81" t="str">
        <f t="shared" si="104"/>
        <v>Public Tap</v>
      </c>
      <c r="AG1696" s="72" t="s">
        <v>877</v>
      </c>
      <c r="AH1696" s="72" t="s">
        <v>191</v>
      </c>
      <c r="AI1696" s="72" t="s">
        <v>16432</v>
      </c>
      <c r="AL1696" t="str">
        <f t="shared" si="105"/>
        <v>Protected</v>
      </c>
      <c r="AM1696">
        <v>1995</v>
      </c>
      <c r="AN1696" s="72" t="s">
        <v>194</v>
      </c>
      <c r="AO1696" s="72" t="s">
        <v>549</v>
      </c>
      <c r="AP1696" s="72" t="s">
        <v>176</v>
      </c>
      <c r="AQ1696" t="str">
        <f t="shared" si="106"/>
        <v>Does not function Non functioning water point</v>
      </c>
      <c r="AR1696" s="72" t="s">
        <v>194</v>
      </c>
      <c r="AU1696" s="72" t="s">
        <v>194</v>
      </c>
      <c r="AV1696" s="72" t="s">
        <v>194</v>
      </c>
      <c r="AY1696" s="72" t="s">
        <v>194</v>
      </c>
      <c r="BB1696" s="72" t="s">
        <v>194</v>
      </c>
      <c r="BD1696" s="72" t="s">
        <v>194</v>
      </c>
      <c r="BE1696"/>
      <c r="BF1696" s="72" t="s">
        <v>381</v>
      </c>
      <c r="BG1696" s="80" t="s">
        <v>196</v>
      </c>
      <c r="BI1696" s="81" t="str">
        <f t="shared" si="107"/>
        <v xml:space="preserve">Turbidity </v>
      </c>
      <c r="BN1696">
        <v>0</v>
      </c>
      <c r="BO1696">
        <v>0</v>
      </c>
      <c r="BP1696" s="72" t="s">
        <v>194</v>
      </c>
      <c r="BR1696" s="72" t="s">
        <v>194</v>
      </c>
      <c r="BV1696" s="72" t="s">
        <v>194</v>
      </c>
      <c r="BW1696" s="72" t="s">
        <v>550</v>
      </c>
      <c r="BX1696" t="s">
        <v>15238</v>
      </c>
    </row>
    <row r="1697" spans="1:76" x14ac:dyDescent="0.45">
      <c r="A1697" t="s">
        <v>15239</v>
      </c>
      <c r="B1697" t="s">
        <v>176</v>
      </c>
      <c r="C1697" t="s">
        <v>216</v>
      </c>
      <c r="D1697" t="s">
        <v>15240</v>
      </c>
      <c r="E1697" t="s">
        <v>15241</v>
      </c>
      <c r="F1697" t="s">
        <v>15242</v>
      </c>
      <c r="G1697">
        <v>9</v>
      </c>
      <c r="H1697" s="72" t="s">
        <v>15149</v>
      </c>
      <c r="I1697" s="72" t="s">
        <v>182</v>
      </c>
      <c r="J1697" s="72" t="s">
        <v>183</v>
      </c>
      <c r="K1697" s="72" t="s">
        <v>4888</v>
      </c>
      <c r="L1697" s="72" t="s">
        <v>6123</v>
      </c>
      <c r="M1697" s="72" t="s">
        <v>6719</v>
      </c>
      <c r="N1697" s="72"/>
      <c r="O1697" s="72"/>
      <c r="P1697" s="72" t="s">
        <v>15243</v>
      </c>
      <c r="Q1697" s="72" t="s">
        <v>15244</v>
      </c>
      <c r="R1697" s="72" t="s">
        <v>9143</v>
      </c>
      <c r="S1697" s="72" t="s">
        <v>15245</v>
      </c>
      <c r="T1697" s="72" t="s">
        <v>6719</v>
      </c>
      <c r="U1697" s="72" t="s">
        <v>251</v>
      </c>
      <c r="V1697" s="72" t="s">
        <v>176</v>
      </c>
      <c r="W1697">
        <v>60</v>
      </c>
      <c r="X1697">
        <v>60</v>
      </c>
      <c r="Y1697">
        <v>0</v>
      </c>
      <c r="Z1697">
        <v>0</v>
      </c>
      <c r="AA1697">
        <v>400</v>
      </c>
      <c r="AB1697">
        <v>0</v>
      </c>
      <c r="AC1697" s="72" t="s">
        <v>191</v>
      </c>
      <c r="AD1697" s="72" t="s">
        <v>212</v>
      </c>
      <c r="AE1697" s="72" t="s">
        <v>176</v>
      </c>
      <c r="AF1697" s="81" t="str">
        <f t="shared" si="104"/>
        <v>Public Tap</v>
      </c>
      <c r="AG1697" s="72" t="s">
        <v>877</v>
      </c>
      <c r="AH1697" s="72" t="s">
        <v>191</v>
      </c>
      <c r="AI1697" s="72" t="s">
        <v>16432</v>
      </c>
      <c r="AL1697" t="str">
        <f t="shared" si="105"/>
        <v>Protected</v>
      </c>
      <c r="AM1697">
        <v>2014</v>
      </c>
      <c r="AN1697" s="72" t="s">
        <v>194</v>
      </c>
      <c r="AO1697" s="72" t="s">
        <v>549</v>
      </c>
      <c r="AP1697" s="72" t="s">
        <v>176</v>
      </c>
      <c r="AQ1697" t="str">
        <f t="shared" si="106"/>
        <v>Does not function Non functioning water point</v>
      </c>
      <c r="AR1697" s="72" t="s">
        <v>191</v>
      </c>
      <c r="AS1697">
        <v>1</v>
      </c>
      <c r="AT1697">
        <v>364</v>
      </c>
      <c r="AU1697" s="72" t="s">
        <v>194</v>
      </c>
      <c r="AV1697" s="72" t="s">
        <v>194</v>
      </c>
      <c r="AY1697" s="72" t="s">
        <v>194</v>
      </c>
      <c r="BB1697" s="72" t="s">
        <v>194</v>
      </c>
      <c r="BD1697" s="72" t="s">
        <v>194</v>
      </c>
      <c r="BE1697"/>
      <c r="BF1697" s="72" t="s">
        <v>194</v>
      </c>
      <c r="BG1697" s="80" t="s">
        <v>196</v>
      </c>
      <c r="BI1697" s="81" t="str">
        <f t="shared" si="107"/>
        <v xml:space="preserve">Turbidity </v>
      </c>
      <c r="BN1697">
        <v>0</v>
      </c>
      <c r="BO1697">
        <v>0</v>
      </c>
      <c r="BP1697" s="72" t="s">
        <v>194</v>
      </c>
      <c r="BR1697" s="72" t="s">
        <v>194</v>
      </c>
      <c r="BV1697" s="72" t="s">
        <v>194</v>
      </c>
      <c r="BW1697" s="72" t="s">
        <v>550</v>
      </c>
      <c r="BX1697" t="s">
        <v>15246</v>
      </c>
    </row>
    <row r="1698" spans="1:76" x14ac:dyDescent="0.45">
      <c r="A1698" t="s">
        <v>15247</v>
      </c>
      <c r="B1698" t="s">
        <v>176</v>
      </c>
      <c r="C1698" t="s">
        <v>216</v>
      </c>
      <c r="D1698" t="s">
        <v>15248</v>
      </c>
      <c r="E1698" t="s">
        <v>15249</v>
      </c>
      <c r="F1698" t="s">
        <v>15250</v>
      </c>
      <c r="G1698">
        <v>9</v>
      </c>
      <c r="H1698" s="72" t="s">
        <v>15149</v>
      </c>
      <c r="I1698" s="72" t="s">
        <v>182</v>
      </c>
      <c r="J1698" s="72" t="s">
        <v>183</v>
      </c>
      <c r="K1698" s="72" t="s">
        <v>4888</v>
      </c>
      <c r="L1698" s="72" t="s">
        <v>6123</v>
      </c>
      <c r="M1698" s="72" t="s">
        <v>6719</v>
      </c>
      <c r="N1698" s="72"/>
      <c r="O1698" s="72"/>
      <c r="P1698" s="72" t="s">
        <v>15251</v>
      </c>
      <c r="Q1698" s="72" t="s">
        <v>15252</v>
      </c>
      <c r="R1698" s="72" t="s">
        <v>1626</v>
      </c>
      <c r="S1698" s="72" t="s">
        <v>15253</v>
      </c>
      <c r="T1698" s="72" t="s">
        <v>6719</v>
      </c>
      <c r="U1698" s="72" t="s">
        <v>251</v>
      </c>
      <c r="V1698" s="72" t="s">
        <v>176</v>
      </c>
      <c r="W1698">
        <v>60</v>
      </c>
      <c r="X1698">
        <v>60</v>
      </c>
      <c r="Y1698">
        <v>0</v>
      </c>
      <c r="Z1698">
        <v>0</v>
      </c>
      <c r="AA1698">
        <v>400</v>
      </c>
      <c r="AB1698">
        <v>0</v>
      </c>
      <c r="AC1698" s="72" t="s">
        <v>191</v>
      </c>
      <c r="AD1698" s="72" t="s">
        <v>212</v>
      </c>
      <c r="AE1698" s="72" t="s">
        <v>176</v>
      </c>
      <c r="AF1698" s="81" t="str">
        <f t="shared" si="104"/>
        <v>Public Tap</v>
      </c>
      <c r="AG1698" s="72" t="s">
        <v>877</v>
      </c>
      <c r="AH1698" s="72" t="s">
        <v>191</v>
      </c>
      <c r="AI1698" s="72" t="s">
        <v>16432</v>
      </c>
      <c r="AL1698" t="str">
        <f t="shared" si="105"/>
        <v>Protected</v>
      </c>
      <c r="AM1698">
        <v>2014</v>
      </c>
      <c r="AN1698" s="72" t="s">
        <v>194</v>
      </c>
      <c r="AO1698" s="72" t="s">
        <v>549</v>
      </c>
      <c r="AP1698" s="72" t="s">
        <v>176</v>
      </c>
      <c r="AQ1698" t="str">
        <f t="shared" si="106"/>
        <v>Does not function Non functioning water point</v>
      </c>
      <c r="AR1698" s="72" t="s">
        <v>191</v>
      </c>
      <c r="AS1698">
        <v>1</v>
      </c>
      <c r="AT1698">
        <v>364</v>
      </c>
      <c r="AU1698" s="72" t="s">
        <v>194</v>
      </c>
      <c r="AV1698" s="72" t="s">
        <v>194</v>
      </c>
      <c r="AY1698" s="72" t="s">
        <v>194</v>
      </c>
      <c r="BB1698" s="72" t="s">
        <v>194</v>
      </c>
      <c r="BD1698" s="72" t="s">
        <v>194</v>
      </c>
      <c r="BE1698"/>
      <c r="BF1698" s="72" t="s">
        <v>194</v>
      </c>
      <c r="BG1698" s="80" t="s">
        <v>196</v>
      </c>
      <c r="BI1698" s="81" t="str">
        <f t="shared" si="107"/>
        <v xml:space="preserve">Turbidity </v>
      </c>
      <c r="BN1698">
        <v>0</v>
      </c>
      <c r="BO1698">
        <v>0</v>
      </c>
      <c r="BP1698" s="72" t="s">
        <v>194</v>
      </c>
      <c r="BR1698" s="72" t="s">
        <v>194</v>
      </c>
      <c r="BV1698" s="72" t="s">
        <v>194</v>
      </c>
      <c r="BW1698" s="72" t="s">
        <v>550</v>
      </c>
      <c r="BX1698" t="s">
        <v>15254</v>
      </c>
    </row>
    <row r="1699" spans="1:76" x14ac:dyDescent="0.45">
      <c r="A1699" t="s">
        <v>15255</v>
      </c>
      <c r="B1699" t="s">
        <v>176</v>
      </c>
      <c r="C1699" t="s">
        <v>12181</v>
      </c>
      <c r="D1699" t="s">
        <v>15256</v>
      </c>
      <c r="E1699" t="s">
        <v>15257</v>
      </c>
      <c r="F1699" t="s">
        <v>354</v>
      </c>
      <c r="G1699">
        <v>9</v>
      </c>
      <c r="H1699" s="72" t="s">
        <v>15149</v>
      </c>
      <c r="I1699" s="72" t="s">
        <v>182</v>
      </c>
      <c r="J1699" s="72" t="s">
        <v>183</v>
      </c>
      <c r="K1699" s="72" t="s">
        <v>4888</v>
      </c>
      <c r="L1699" s="72" t="s">
        <v>6346</v>
      </c>
      <c r="M1699" s="72" t="s">
        <v>7169</v>
      </c>
      <c r="N1699" s="72"/>
      <c r="O1699" s="72"/>
      <c r="P1699" s="72" t="s">
        <v>15258</v>
      </c>
      <c r="Q1699" s="72" t="s">
        <v>15259</v>
      </c>
      <c r="R1699" s="72" t="s">
        <v>3061</v>
      </c>
      <c r="S1699" s="72" t="s">
        <v>15260</v>
      </c>
      <c r="T1699" s="72" t="s">
        <v>15261</v>
      </c>
      <c r="U1699" s="72" t="s">
        <v>251</v>
      </c>
      <c r="V1699" s="72" t="s">
        <v>176</v>
      </c>
      <c r="W1699">
        <v>315</v>
      </c>
      <c r="X1699">
        <v>315</v>
      </c>
      <c r="Y1699">
        <v>0</v>
      </c>
      <c r="Z1699">
        <v>0</v>
      </c>
      <c r="AA1699">
        <v>590</v>
      </c>
      <c r="AB1699">
        <v>0</v>
      </c>
      <c r="AC1699" s="72" t="s">
        <v>191</v>
      </c>
      <c r="AD1699" s="72" t="s">
        <v>212</v>
      </c>
      <c r="AE1699" s="72" t="s">
        <v>176</v>
      </c>
      <c r="AF1699" s="81" t="str">
        <f t="shared" si="104"/>
        <v>Public Tap</v>
      </c>
      <c r="AG1699" s="72" t="s">
        <v>877</v>
      </c>
      <c r="AH1699" s="72" t="s">
        <v>191</v>
      </c>
      <c r="AI1699" s="72" t="s">
        <v>16432</v>
      </c>
      <c r="AL1699" t="str">
        <f t="shared" si="105"/>
        <v>Protected</v>
      </c>
      <c r="AM1699">
        <v>1995</v>
      </c>
      <c r="AN1699" s="72" t="s">
        <v>194</v>
      </c>
      <c r="AO1699" s="72" t="s">
        <v>549</v>
      </c>
      <c r="AP1699" s="72" t="s">
        <v>176</v>
      </c>
      <c r="AQ1699" t="str">
        <f t="shared" si="106"/>
        <v>Does not function Non functioning water point</v>
      </c>
      <c r="AR1699" s="72" t="s">
        <v>194</v>
      </c>
      <c r="AU1699" s="72" t="s">
        <v>194</v>
      </c>
      <c r="AV1699" s="72" t="s">
        <v>194</v>
      </c>
      <c r="AY1699" s="72" t="s">
        <v>194</v>
      </c>
      <c r="BB1699" s="72" t="s">
        <v>194</v>
      </c>
      <c r="BD1699" s="72" t="s">
        <v>194</v>
      </c>
      <c r="BE1699"/>
      <c r="BF1699" s="72" t="s">
        <v>381</v>
      </c>
      <c r="BG1699" s="80" t="s">
        <v>196</v>
      </c>
      <c r="BI1699" s="81" t="str">
        <f t="shared" si="107"/>
        <v xml:space="preserve">Turbidity </v>
      </c>
      <c r="BN1699">
        <v>0</v>
      </c>
      <c r="BO1699">
        <v>0</v>
      </c>
      <c r="BP1699" s="72" t="s">
        <v>194</v>
      </c>
      <c r="BR1699" s="72" t="s">
        <v>194</v>
      </c>
      <c r="BV1699" s="72" t="s">
        <v>194</v>
      </c>
      <c r="BW1699" s="72" t="s">
        <v>550</v>
      </c>
      <c r="BX1699" t="s">
        <v>15262</v>
      </c>
    </row>
    <row r="1700" spans="1:76" x14ac:dyDescent="0.45">
      <c r="A1700" t="s">
        <v>15263</v>
      </c>
      <c r="B1700" t="s">
        <v>176</v>
      </c>
      <c r="C1700" t="s">
        <v>12181</v>
      </c>
      <c r="D1700" t="s">
        <v>15264</v>
      </c>
      <c r="E1700" t="s">
        <v>15265</v>
      </c>
      <c r="F1700" t="s">
        <v>7951</v>
      </c>
      <c r="G1700">
        <v>9</v>
      </c>
      <c r="H1700" s="72" t="s">
        <v>15149</v>
      </c>
      <c r="I1700" s="72" t="s">
        <v>182</v>
      </c>
      <c r="J1700" s="72" t="s">
        <v>183</v>
      </c>
      <c r="K1700" s="72" t="s">
        <v>4888</v>
      </c>
      <c r="L1700" s="72" t="s">
        <v>6346</v>
      </c>
      <c r="M1700" s="72" t="s">
        <v>7169</v>
      </c>
      <c r="N1700" s="72"/>
      <c r="O1700" s="72"/>
      <c r="P1700" s="72" t="s">
        <v>15266</v>
      </c>
      <c r="Q1700" s="72" t="s">
        <v>15267</v>
      </c>
      <c r="R1700" s="72" t="s">
        <v>2247</v>
      </c>
      <c r="S1700" s="72" t="s">
        <v>15268</v>
      </c>
      <c r="T1700" s="72" t="s">
        <v>15261</v>
      </c>
      <c r="U1700" s="72" t="s">
        <v>251</v>
      </c>
      <c r="V1700" s="72" t="s">
        <v>176</v>
      </c>
      <c r="W1700">
        <v>315</v>
      </c>
      <c r="X1700">
        <v>315</v>
      </c>
      <c r="Y1700">
        <v>0</v>
      </c>
      <c r="Z1700">
        <v>0</v>
      </c>
      <c r="AA1700">
        <v>590</v>
      </c>
      <c r="AB1700">
        <v>0</v>
      </c>
      <c r="AC1700" s="72" t="s">
        <v>191</v>
      </c>
      <c r="AD1700" s="72" t="s">
        <v>212</v>
      </c>
      <c r="AE1700" s="72" t="s">
        <v>176</v>
      </c>
      <c r="AF1700" s="81" t="str">
        <f t="shared" si="104"/>
        <v>Public Tap</v>
      </c>
      <c r="AG1700" s="72" t="s">
        <v>877</v>
      </c>
      <c r="AH1700" s="72" t="s">
        <v>191</v>
      </c>
      <c r="AI1700" s="72" t="s">
        <v>16432</v>
      </c>
      <c r="AL1700" t="str">
        <f t="shared" si="105"/>
        <v>Protected</v>
      </c>
      <c r="AM1700">
        <v>1995</v>
      </c>
      <c r="AN1700" s="72" t="s">
        <v>194</v>
      </c>
      <c r="AO1700" s="72" t="s">
        <v>549</v>
      </c>
      <c r="AP1700" s="72" t="s">
        <v>176</v>
      </c>
      <c r="AQ1700" t="str">
        <f t="shared" si="106"/>
        <v>Does not function Non functioning water point</v>
      </c>
      <c r="AR1700" s="72" t="s">
        <v>194</v>
      </c>
      <c r="AU1700" s="72" t="s">
        <v>194</v>
      </c>
      <c r="AV1700" s="72" t="s">
        <v>194</v>
      </c>
      <c r="AY1700" s="72" t="s">
        <v>194</v>
      </c>
      <c r="BB1700" s="72" t="s">
        <v>194</v>
      </c>
      <c r="BD1700" s="72" t="s">
        <v>194</v>
      </c>
      <c r="BE1700"/>
      <c r="BF1700" s="72" t="s">
        <v>381</v>
      </c>
      <c r="BG1700" s="80" t="s">
        <v>196</v>
      </c>
      <c r="BI1700" s="81" t="str">
        <f t="shared" si="107"/>
        <v xml:space="preserve">Turbidity </v>
      </c>
      <c r="BN1700">
        <v>0</v>
      </c>
      <c r="BO1700">
        <v>0</v>
      </c>
      <c r="BP1700" s="72" t="s">
        <v>194</v>
      </c>
      <c r="BR1700" s="72" t="s">
        <v>194</v>
      </c>
      <c r="BV1700" s="72" t="s">
        <v>194</v>
      </c>
      <c r="BW1700" s="72" t="s">
        <v>550</v>
      </c>
      <c r="BX1700" t="s">
        <v>15269</v>
      </c>
    </row>
    <row r="1701" spans="1:76" x14ac:dyDescent="0.45">
      <c r="A1701" t="s">
        <v>15270</v>
      </c>
      <c r="B1701" t="s">
        <v>176</v>
      </c>
      <c r="C1701" t="s">
        <v>216</v>
      </c>
      <c r="D1701" t="s">
        <v>15271</v>
      </c>
      <c r="E1701" t="s">
        <v>15272</v>
      </c>
      <c r="F1701" t="s">
        <v>12902</v>
      </c>
      <c r="G1701">
        <v>9</v>
      </c>
      <c r="H1701" s="72" t="s">
        <v>15149</v>
      </c>
      <c r="I1701" s="72" t="s">
        <v>182</v>
      </c>
      <c r="J1701" s="72" t="s">
        <v>183</v>
      </c>
      <c r="K1701" s="72" t="s">
        <v>4888</v>
      </c>
      <c r="L1701" s="72" t="s">
        <v>6123</v>
      </c>
      <c r="M1701" s="72" t="s">
        <v>7455</v>
      </c>
      <c r="N1701" s="72"/>
      <c r="O1701" s="72"/>
      <c r="P1701" s="72" t="s">
        <v>15273</v>
      </c>
      <c r="Q1701" s="72" t="s">
        <v>15274</v>
      </c>
      <c r="R1701" s="72" t="s">
        <v>6210</v>
      </c>
      <c r="S1701" s="72" t="s">
        <v>15275</v>
      </c>
      <c r="T1701" s="72" t="s">
        <v>7455</v>
      </c>
      <c r="U1701" s="72" t="s">
        <v>251</v>
      </c>
      <c r="V1701" s="72" t="s">
        <v>176</v>
      </c>
      <c r="W1701">
        <v>75</v>
      </c>
      <c r="X1701">
        <v>75</v>
      </c>
      <c r="Y1701">
        <v>0</v>
      </c>
      <c r="Z1701">
        <v>0</v>
      </c>
      <c r="AA1701">
        <v>400</v>
      </c>
      <c r="AB1701">
        <v>0</v>
      </c>
      <c r="AC1701" s="72" t="s">
        <v>191</v>
      </c>
      <c r="AD1701" s="72" t="s">
        <v>212</v>
      </c>
      <c r="AE1701" s="72" t="s">
        <v>176</v>
      </c>
      <c r="AF1701" s="81" t="str">
        <f t="shared" si="104"/>
        <v>Public Tap</v>
      </c>
      <c r="AG1701" s="72" t="s">
        <v>877</v>
      </c>
      <c r="AH1701" s="72" t="s">
        <v>191</v>
      </c>
      <c r="AI1701" s="72" t="s">
        <v>16432</v>
      </c>
      <c r="AL1701" t="str">
        <f t="shared" si="105"/>
        <v>Protected</v>
      </c>
      <c r="AM1701">
        <v>2013</v>
      </c>
      <c r="AN1701" s="72" t="s">
        <v>194</v>
      </c>
      <c r="AO1701" s="72" t="s">
        <v>549</v>
      </c>
      <c r="AP1701" s="72" t="s">
        <v>176</v>
      </c>
      <c r="AQ1701" t="str">
        <f t="shared" si="106"/>
        <v>Does not function Non functioning water point</v>
      </c>
      <c r="AR1701" s="72" t="s">
        <v>191</v>
      </c>
      <c r="AS1701">
        <v>1</v>
      </c>
      <c r="AT1701">
        <v>364</v>
      </c>
      <c r="AU1701" s="72" t="s">
        <v>194</v>
      </c>
      <c r="AV1701" s="72" t="s">
        <v>194</v>
      </c>
      <c r="AY1701" s="72" t="s">
        <v>194</v>
      </c>
      <c r="BB1701" s="72" t="s">
        <v>194</v>
      </c>
      <c r="BD1701" s="72" t="s">
        <v>194</v>
      </c>
      <c r="BE1701"/>
      <c r="BF1701" s="72" t="s">
        <v>194</v>
      </c>
      <c r="BG1701" s="80" t="s">
        <v>196</v>
      </c>
      <c r="BI1701" s="81" t="str">
        <f t="shared" si="107"/>
        <v xml:space="preserve">Turbidity </v>
      </c>
      <c r="BN1701">
        <v>0</v>
      </c>
      <c r="BO1701">
        <v>0</v>
      </c>
      <c r="BP1701" s="72" t="s">
        <v>194</v>
      </c>
      <c r="BR1701" s="72" t="s">
        <v>194</v>
      </c>
      <c r="BV1701" s="72" t="s">
        <v>194</v>
      </c>
      <c r="BW1701" s="72" t="s">
        <v>550</v>
      </c>
      <c r="BX1701" t="s">
        <v>15276</v>
      </c>
    </row>
    <row r="1702" spans="1:76" x14ac:dyDescent="0.45">
      <c r="A1702" t="s">
        <v>15277</v>
      </c>
      <c r="B1702" t="s">
        <v>176</v>
      </c>
      <c r="C1702" t="s">
        <v>12181</v>
      </c>
      <c r="D1702" t="s">
        <v>15278</v>
      </c>
      <c r="E1702" t="s">
        <v>15279</v>
      </c>
      <c r="F1702" t="s">
        <v>15280</v>
      </c>
      <c r="G1702">
        <v>9</v>
      </c>
      <c r="H1702" s="72" t="s">
        <v>15149</v>
      </c>
      <c r="I1702" s="72" t="s">
        <v>182</v>
      </c>
      <c r="J1702" s="72" t="s">
        <v>183</v>
      </c>
      <c r="K1702" s="72" t="s">
        <v>4888</v>
      </c>
      <c r="L1702" s="72" t="s">
        <v>6346</v>
      </c>
      <c r="M1702" s="72" t="s">
        <v>7169</v>
      </c>
      <c r="N1702" s="72"/>
      <c r="O1702" s="72"/>
      <c r="P1702" s="72" t="s">
        <v>15281</v>
      </c>
      <c r="Q1702" s="72" t="s">
        <v>15282</v>
      </c>
      <c r="R1702" s="72" t="s">
        <v>15283</v>
      </c>
      <c r="S1702" s="72" t="s">
        <v>15284</v>
      </c>
      <c r="T1702" s="72" t="s">
        <v>15285</v>
      </c>
      <c r="U1702" s="72" t="s">
        <v>251</v>
      </c>
      <c r="V1702" s="72" t="s">
        <v>176</v>
      </c>
      <c r="W1702">
        <v>250</v>
      </c>
      <c r="X1702">
        <v>250</v>
      </c>
      <c r="Y1702">
        <v>0</v>
      </c>
      <c r="Z1702">
        <v>1150</v>
      </c>
      <c r="AA1702">
        <v>1150</v>
      </c>
      <c r="AB1702">
        <v>0</v>
      </c>
      <c r="AC1702" s="72" t="s">
        <v>191</v>
      </c>
      <c r="AD1702" s="72" t="s">
        <v>212</v>
      </c>
      <c r="AE1702" s="72" t="s">
        <v>176</v>
      </c>
      <c r="AF1702" s="81" t="str">
        <f t="shared" si="104"/>
        <v>Public Tap</v>
      </c>
      <c r="AG1702" s="72" t="s">
        <v>877</v>
      </c>
      <c r="AH1702" s="72" t="s">
        <v>194</v>
      </c>
      <c r="AI1702" s="72" t="s">
        <v>16433</v>
      </c>
      <c r="AL1702" t="str">
        <f t="shared" si="105"/>
        <v>Unprotected</v>
      </c>
      <c r="AM1702">
        <v>1995</v>
      </c>
      <c r="AN1702" s="72" t="s">
        <v>194</v>
      </c>
      <c r="AO1702" s="72" t="s">
        <v>549</v>
      </c>
      <c r="AP1702" s="72" t="s">
        <v>176</v>
      </c>
      <c r="AQ1702" t="str">
        <f t="shared" si="106"/>
        <v>Does not function Non functioning water point</v>
      </c>
      <c r="AR1702" s="72" t="s">
        <v>194</v>
      </c>
      <c r="AU1702" s="72" t="s">
        <v>194</v>
      </c>
      <c r="AV1702" s="72" t="s">
        <v>194</v>
      </c>
      <c r="AY1702" s="72" t="s">
        <v>194</v>
      </c>
      <c r="BB1702" s="72" t="s">
        <v>194</v>
      </c>
      <c r="BD1702" s="72" t="s">
        <v>194</v>
      </c>
      <c r="BE1702"/>
      <c r="BF1702" s="72" t="s">
        <v>381</v>
      </c>
      <c r="BG1702" s="80" t="s">
        <v>196</v>
      </c>
      <c r="BI1702" s="81" t="str">
        <f t="shared" si="107"/>
        <v xml:space="preserve">Turbidity </v>
      </c>
      <c r="BN1702">
        <v>0</v>
      </c>
      <c r="BO1702">
        <v>0</v>
      </c>
      <c r="BP1702" s="72" t="s">
        <v>194</v>
      </c>
      <c r="BR1702" s="72" t="s">
        <v>194</v>
      </c>
      <c r="BV1702" s="72" t="s">
        <v>194</v>
      </c>
      <c r="BW1702" s="72" t="s">
        <v>550</v>
      </c>
      <c r="BX1702" t="s">
        <v>15286</v>
      </c>
    </row>
    <row r="1703" spans="1:76" x14ac:dyDescent="0.45">
      <c r="A1703" t="s">
        <v>15287</v>
      </c>
      <c r="B1703" t="s">
        <v>176</v>
      </c>
      <c r="C1703" t="s">
        <v>12181</v>
      </c>
      <c r="D1703" t="s">
        <v>15288</v>
      </c>
      <c r="E1703" t="s">
        <v>15289</v>
      </c>
      <c r="F1703" t="s">
        <v>14764</v>
      </c>
      <c r="G1703">
        <v>9</v>
      </c>
      <c r="H1703" s="72" t="s">
        <v>15149</v>
      </c>
      <c r="I1703" s="72" t="s">
        <v>182</v>
      </c>
      <c r="J1703" s="72" t="s">
        <v>183</v>
      </c>
      <c r="K1703" s="72" t="s">
        <v>4888</v>
      </c>
      <c r="L1703" s="72" t="s">
        <v>6346</v>
      </c>
      <c r="M1703" s="72" t="s">
        <v>7169</v>
      </c>
      <c r="N1703" s="72"/>
      <c r="O1703" s="72"/>
      <c r="P1703" s="72" t="s">
        <v>15290</v>
      </c>
      <c r="Q1703" s="72" t="s">
        <v>15291</v>
      </c>
      <c r="R1703" s="72" t="s">
        <v>5273</v>
      </c>
      <c r="S1703" s="72" t="s">
        <v>15292</v>
      </c>
      <c r="T1703" s="72" t="s">
        <v>15293</v>
      </c>
      <c r="U1703" s="72" t="s">
        <v>251</v>
      </c>
      <c r="V1703" s="72" t="s">
        <v>176</v>
      </c>
      <c r="W1703">
        <v>48</v>
      </c>
      <c r="X1703">
        <v>48</v>
      </c>
      <c r="Y1703">
        <v>0</v>
      </c>
      <c r="Z1703">
        <v>0</v>
      </c>
      <c r="AA1703">
        <v>48</v>
      </c>
      <c r="AB1703">
        <v>0</v>
      </c>
      <c r="AC1703" s="72" t="s">
        <v>191</v>
      </c>
      <c r="AD1703" s="72" t="s">
        <v>212</v>
      </c>
      <c r="AE1703" s="72" t="s">
        <v>176</v>
      </c>
      <c r="AF1703" s="81" t="str">
        <f t="shared" si="104"/>
        <v>Public Tap</v>
      </c>
      <c r="AG1703" s="72" t="s">
        <v>877</v>
      </c>
      <c r="AH1703" s="72" t="s">
        <v>191</v>
      </c>
      <c r="AI1703" s="72" t="s">
        <v>16432</v>
      </c>
      <c r="AL1703" t="str">
        <f t="shared" si="105"/>
        <v>Protected</v>
      </c>
      <c r="AM1703">
        <v>2014</v>
      </c>
      <c r="AN1703" s="72" t="s">
        <v>194</v>
      </c>
      <c r="AO1703" s="72" t="s">
        <v>549</v>
      </c>
      <c r="AP1703" s="72" t="s">
        <v>176</v>
      </c>
      <c r="AQ1703" t="str">
        <f t="shared" si="106"/>
        <v>Does not function Non functioning water point</v>
      </c>
      <c r="AR1703" s="72" t="s">
        <v>194</v>
      </c>
      <c r="AU1703" s="72" t="s">
        <v>194</v>
      </c>
      <c r="AV1703" s="72" t="s">
        <v>194</v>
      </c>
      <c r="AY1703" s="72" t="s">
        <v>194</v>
      </c>
      <c r="BB1703" s="72" t="s">
        <v>194</v>
      </c>
      <c r="BD1703" s="72" t="s">
        <v>194</v>
      </c>
      <c r="BE1703"/>
      <c r="BF1703" s="72" t="s">
        <v>194</v>
      </c>
      <c r="BG1703" s="80" t="s">
        <v>196</v>
      </c>
      <c r="BI1703" s="81" t="str">
        <f t="shared" si="107"/>
        <v xml:space="preserve">Turbidity </v>
      </c>
      <c r="BN1703">
        <v>0</v>
      </c>
      <c r="BO1703">
        <v>0</v>
      </c>
      <c r="BP1703" s="72" t="s">
        <v>194</v>
      </c>
      <c r="BR1703" s="72" t="s">
        <v>194</v>
      </c>
      <c r="BV1703" s="72" t="s">
        <v>194</v>
      </c>
      <c r="BW1703" s="72" t="s">
        <v>550</v>
      </c>
      <c r="BX1703" t="s">
        <v>15294</v>
      </c>
    </row>
    <row r="1704" spans="1:76" x14ac:dyDescent="0.45">
      <c r="A1704" t="s">
        <v>15295</v>
      </c>
      <c r="B1704" t="s">
        <v>176</v>
      </c>
      <c r="C1704" t="s">
        <v>216</v>
      </c>
      <c r="D1704" t="s">
        <v>15296</v>
      </c>
      <c r="E1704" t="s">
        <v>15297</v>
      </c>
      <c r="F1704" t="s">
        <v>13480</v>
      </c>
      <c r="G1704">
        <v>9</v>
      </c>
      <c r="H1704" s="72" t="s">
        <v>15149</v>
      </c>
      <c r="I1704" s="72" t="s">
        <v>182</v>
      </c>
      <c r="J1704" s="72" t="s">
        <v>183</v>
      </c>
      <c r="K1704" s="72" t="s">
        <v>4888</v>
      </c>
      <c r="L1704" s="72" t="s">
        <v>7710</v>
      </c>
      <c r="M1704" s="72" t="s">
        <v>9407</v>
      </c>
      <c r="N1704" s="72"/>
      <c r="O1704" s="72"/>
      <c r="P1704" s="72" t="s">
        <v>15298</v>
      </c>
      <c r="Q1704" s="72" t="s">
        <v>15299</v>
      </c>
      <c r="R1704" s="72" t="s">
        <v>3061</v>
      </c>
      <c r="S1704" s="72" t="s">
        <v>15300</v>
      </c>
      <c r="T1704" s="72" t="s">
        <v>9407</v>
      </c>
      <c r="U1704" s="72" t="s">
        <v>251</v>
      </c>
      <c r="V1704" s="72" t="s">
        <v>176</v>
      </c>
      <c r="W1704">
        <v>85</v>
      </c>
      <c r="X1704">
        <v>85</v>
      </c>
      <c r="Y1704">
        <v>0</v>
      </c>
      <c r="Z1704">
        <v>0</v>
      </c>
      <c r="AA1704">
        <v>500</v>
      </c>
      <c r="AB1704">
        <v>0</v>
      </c>
      <c r="AC1704" s="72" t="s">
        <v>191</v>
      </c>
      <c r="AD1704" s="72" t="s">
        <v>212</v>
      </c>
      <c r="AE1704" s="72" t="s">
        <v>176</v>
      </c>
      <c r="AF1704" s="81" t="str">
        <f t="shared" si="104"/>
        <v>Public Tap</v>
      </c>
      <c r="AG1704" s="72" t="s">
        <v>877</v>
      </c>
      <c r="AH1704" s="72" t="s">
        <v>191</v>
      </c>
      <c r="AI1704" s="72" t="s">
        <v>16432</v>
      </c>
      <c r="AL1704" t="str">
        <f t="shared" si="105"/>
        <v>Protected</v>
      </c>
      <c r="AM1704">
        <v>2014</v>
      </c>
      <c r="AN1704" s="72" t="s">
        <v>194</v>
      </c>
      <c r="AO1704" s="72" t="s">
        <v>549</v>
      </c>
      <c r="AP1704" s="72" t="s">
        <v>176</v>
      </c>
      <c r="AQ1704" t="str">
        <f t="shared" si="106"/>
        <v>Does not function Non functioning water point</v>
      </c>
      <c r="AR1704" s="72" t="s">
        <v>191</v>
      </c>
      <c r="AS1704">
        <v>1</v>
      </c>
      <c r="AT1704">
        <v>364</v>
      </c>
      <c r="AU1704" s="72" t="s">
        <v>194</v>
      </c>
      <c r="AV1704" s="72" t="s">
        <v>194</v>
      </c>
      <c r="AY1704" s="72" t="s">
        <v>194</v>
      </c>
      <c r="BB1704" s="72" t="s">
        <v>194</v>
      </c>
      <c r="BD1704" s="72" t="s">
        <v>194</v>
      </c>
      <c r="BE1704"/>
      <c r="BF1704" s="72" t="s">
        <v>194</v>
      </c>
      <c r="BG1704" s="80" t="s">
        <v>196</v>
      </c>
      <c r="BI1704" s="81" t="str">
        <f t="shared" si="107"/>
        <v xml:space="preserve">Turbidity </v>
      </c>
      <c r="BN1704">
        <v>0</v>
      </c>
      <c r="BO1704">
        <v>0</v>
      </c>
      <c r="BP1704" s="72" t="s">
        <v>194</v>
      </c>
      <c r="BR1704" s="72" t="s">
        <v>194</v>
      </c>
      <c r="BV1704" s="72" t="s">
        <v>194</v>
      </c>
      <c r="BW1704" s="72" t="s">
        <v>550</v>
      </c>
      <c r="BX1704" t="s">
        <v>15301</v>
      </c>
    </row>
    <row r="1705" spans="1:76" x14ac:dyDescent="0.45">
      <c r="A1705" t="s">
        <v>15302</v>
      </c>
      <c r="B1705" t="s">
        <v>176</v>
      </c>
      <c r="C1705" t="s">
        <v>216</v>
      </c>
      <c r="D1705" t="s">
        <v>15303</v>
      </c>
      <c r="E1705" t="s">
        <v>15304</v>
      </c>
      <c r="F1705" t="s">
        <v>4938</v>
      </c>
      <c r="G1705">
        <v>9</v>
      </c>
      <c r="H1705" s="72" t="s">
        <v>15149</v>
      </c>
      <c r="I1705" s="72" t="s">
        <v>182</v>
      </c>
      <c r="J1705" s="72" t="s">
        <v>183</v>
      </c>
      <c r="K1705" s="72" t="s">
        <v>4888</v>
      </c>
      <c r="L1705" s="72" t="s">
        <v>7710</v>
      </c>
      <c r="M1705" s="72" t="s">
        <v>9407</v>
      </c>
      <c r="N1705" s="72"/>
      <c r="O1705" s="72"/>
      <c r="P1705" s="72" t="s">
        <v>15305</v>
      </c>
      <c r="Q1705" s="72" t="s">
        <v>15306</v>
      </c>
      <c r="R1705" s="72" t="s">
        <v>5683</v>
      </c>
      <c r="S1705" s="74" t="s">
        <v>15307</v>
      </c>
      <c r="T1705" s="72" t="s">
        <v>15308</v>
      </c>
      <c r="U1705" s="72" t="s">
        <v>251</v>
      </c>
      <c r="V1705" s="72" t="s">
        <v>176</v>
      </c>
      <c r="W1705">
        <v>85</v>
      </c>
      <c r="X1705">
        <v>85</v>
      </c>
      <c r="Y1705">
        <v>0</v>
      </c>
      <c r="Z1705">
        <v>0</v>
      </c>
      <c r="AA1705">
        <v>500</v>
      </c>
      <c r="AB1705">
        <v>0</v>
      </c>
      <c r="AC1705" s="72" t="s">
        <v>191</v>
      </c>
      <c r="AD1705" s="72" t="s">
        <v>212</v>
      </c>
      <c r="AE1705" s="72" t="s">
        <v>176</v>
      </c>
      <c r="AF1705" s="81" t="str">
        <f t="shared" si="104"/>
        <v>Public Tap</v>
      </c>
      <c r="AG1705" s="72" t="s">
        <v>877</v>
      </c>
      <c r="AH1705" s="72" t="s">
        <v>191</v>
      </c>
      <c r="AI1705" s="72" t="s">
        <v>16432</v>
      </c>
      <c r="AL1705" t="str">
        <f t="shared" si="105"/>
        <v>Protected</v>
      </c>
      <c r="AM1705">
        <v>2014</v>
      </c>
      <c r="AN1705" s="72" t="s">
        <v>194</v>
      </c>
      <c r="AO1705" s="72" t="s">
        <v>549</v>
      </c>
      <c r="AP1705" s="72" t="s">
        <v>176</v>
      </c>
      <c r="AQ1705" t="str">
        <f t="shared" si="106"/>
        <v>Does not function Non functioning water point</v>
      </c>
      <c r="AR1705" s="72" t="s">
        <v>191</v>
      </c>
      <c r="AS1705">
        <v>1</v>
      </c>
      <c r="AT1705">
        <v>364</v>
      </c>
      <c r="AU1705" s="72" t="s">
        <v>194</v>
      </c>
      <c r="AV1705" s="72" t="s">
        <v>194</v>
      </c>
      <c r="AY1705" s="72" t="s">
        <v>194</v>
      </c>
      <c r="BB1705" s="72" t="s">
        <v>194</v>
      </c>
      <c r="BD1705" s="72" t="s">
        <v>194</v>
      </c>
      <c r="BE1705"/>
      <c r="BF1705" s="72" t="s">
        <v>194</v>
      </c>
      <c r="BG1705" s="80" t="s">
        <v>196</v>
      </c>
      <c r="BI1705" s="81" t="str">
        <f t="shared" si="107"/>
        <v xml:space="preserve">Turbidity </v>
      </c>
      <c r="BN1705">
        <v>0</v>
      </c>
      <c r="BO1705">
        <v>0</v>
      </c>
      <c r="BP1705" s="72" t="s">
        <v>194</v>
      </c>
      <c r="BR1705" s="72" t="s">
        <v>194</v>
      </c>
      <c r="BV1705" s="72" t="s">
        <v>194</v>
      </c>
      <c r="BW1705" s="72" t="s">
        <v>550</v>
      </c>
      <c r="BX1705" t="s">
        <v>15309</v>
      </c>
    </row>
    <row r="1706" spans="1:76" x14ac:dyDescent="0.45">
      <c r="A1706" t="s">
        <v>15310</v>
      </c>
      <c r="B1706" t="s">
        <v>176</v>
      </c>
      <c r="C1706" t="s">
        <v>12181</v>
      </c>
      <c r="D1706" t="s">
        <v>15311</v>
      </c>
      <c r="E1706" t="s">
        <v>15312</v>
      </c>
      <c r="F1706" t="s">
        <v>13455</v>
      </c>
      <c r="G1706">
        <v>9</v>
      </c>
      <c r="H1706" s="72" t="s">
        <v>15149</v>
      </c>
      <c r="I1706" s="72" t="s">
        <v>182</v>
      </c>
      <c r="J1706" s="72" t="s">
        <v>183</v>
      </c>
      <c r="K1706" s="72" t="s">
        <v>4888</v>
      </c>
      <c r="L1706" s="72" t="s">
        <v>3511</v>
      </c>
      <c r="M1706" s="72" t="s">
        <v>7093</v>
      </c>
      <c r="N1706" s="72"/>
      <c r="O1706" s="72"/>
      <c r="P1706" s="72" t="s">
        <v>15313</v>
      </c>
      <c r="Q1706" s="72" t="s">
        <v>15314</v>
      </c>
      <c r="R1706" s="72" t="s">
        <v>15283</v>
      </c>
      <c r="S1706" s="72" t="s">
        <v>15315</v>
      </c>
      <c r="T1706" s="72" t="s">
        <v>3511</v>
      </c>
      <c r="U1706" s="72" t="s">
        <v>251</v>
      </c>
      <c r="V1706" s="72" t="s">
        <v>176</v>
      </c>
      <c r="W1706">
        <v>312</v>
      </c>
      <c r="X1706">
        <v>312</v>
      </c>
      <c r="Y1706">
        <v>0</v>
      </c>
      <c r="Z1706">
        <v>0</v>
      </c>
      <c r="AA1706">
        <v>1002</v>
      </c>
      <c r="AB1706">
        <v>0</v>
      </c>
      <c r="AC1706" s="72" t="s">
        <v>191</v>
      </c>
      <c r="AD1706" s="72" t="s">
        <v>212</v>
      </c>
      <c r="AE1706" s="72" t="s">
        <v>176</v>
      </c>
      <c r="AF1706" s="81" t="str">
        <f t="shared" si="104"/>
        <v>Public Tap</v>
      </c>
      <c r="AG1706" s="72" t="s">
        <v>877</v>
      </c>
      <c r="AH1706" s="72" t="s">
        <v>191</v>
      </c>
      <c r="AI1706" s="72" t="s">
        <v>16432</v>
      </c>
      <c r="AL1706" t="str">
        <f t="shared" si="105"/>
        <v>Protected</v>
      </c>
      <c r="AM1706">
        <v>2014</v>
      </c>
      <c r="AN1706" s="72" t="s">
        <v>194</v>
      </c>
      <c r="AO1706" s="72" t="s">
        <v>549</v>
      </c>
      <c r="AP1706" s="72" t="s">
        <v>176</v>
      </c>
      <c r="AQ1706" t="str">
        <f t="shared" si="106"/>
        <v>Does not function Non functioning water point</v>
      </c>
      <c r="AR1706" s="72" t="s">
        <v>194</v>
      </c>
      <c r="AU1706" s="72" t="s">
        <v>194</v>
      </c>
      <c r="AV1706" s="72" t="s">
        <v>194</v>
      </c>
      <c r="AY1706" s="72" t="s">
        <v>194</v>
      </c>
      <c r="BB1706" s="72" t="s">
        <v>194</v>
      </c>
      <c r="BD1706" s="72" t="s">
        <v>194</v>
      </c>
      <c r="BE1706"/>
      <c r="BF1706" s="72" t="s">
        <v>381</v>
      </c>
      <c r="BG1706" s="80" t="s">
        <v>196</v>
      </c>
      <c r="BI1706" s="81" t="str">
        <f t="shared" si="107"/>
        <v xml:space="preserve">Turbidity </v>
      </c>
      <c r="BN1706">
        <v>0</v>
      </c>
      <c r="BO1706">
        <v>0</v>
      </c>
      <c r="BP1706" s="72" t="s">
        <v>194</v>
      </c>
      <c r="BR1706" s="72" t="s">
        <v>194</v>
      </c>
      <c r="BV1706" s="72" t="s">
        <v>194</v>
      </c>
      <c r="BW1706" s="72" t="s">
        <v>550</v>
      </c>
      <c r="BX1706" t="s">
        <v>15316</v>
      </c>
    </row>
    <row r="1707" spans="1:76" x14ac:dyDescent="0.45">
      <c r="A1707" t="s">
        <v>15317</v>
      </c>
      <c r="B1707" t="s">
        <v>176</v>
      </c>
      <c r="C1707" t="s">
        <v>12181</v>
      </c>
      <c r="D1707" t="s">
        <v>15318</v>
      </c>
      <c r="E1707" t="s">
        <v>15319</v>
      </c>
      <c r="F1707" t="s">
        <v>12694</v>
      </c>
      <c r="G1707">
        <v>9</v>
      </c>
      <c r="H1707" s="72" t="s">
        <v>15149</v>
      </c>
      <c r="I1707" s="72" t="s">
        <v>182</v>
      </c>
      <c r="J1707" s="72" t="s">
        <v>183</v>
      </c>
      <c r="K1707" s="72" t="s">
        <v>4888</v>
      </c>
      <c r="L1707" s="72" t="s">
        <v>3511</v>
      </c>
      <c r="M1707" s="72" t="s">
        <v>7093</v>
      </c>
      <c r="N1707" s="72"/>
      <c r="O1707" s="72"/>
      <c r="P1707" s="72" t="s">
        <v>15320</v>
      </c>
      <c r="Q1707" s="72" t="s">
        <v>15321</v>
      </c>
      <c r="R1707" s="72" t="s">
        <v>9657</v>
      </c>
      <c r="S1707" s="74" t="s">
        <v>15322</v>
      </c>
      <c r="T1707" s="72" t="s">
        <v>3511</v>
      </c>
      <c r="U1707" s="72" t="s">
        <v>251</v>
      </c>
      <c r="V1707" s="72" t="s">
        <v>176</v>
      </c>
      <c r="W1707">
        <v>312</v>
      </c>
      <c r="X1707">
        <v>312</v>
      </c>
      <c r="Y1707">
        <v>0</v>
      </c>
      <c r="Z1707">
        <v>0</v>
      </c>
      <c r="AA1707">
        <v>1002</v>
      </c>
      <c r="AB1707">
        <v>0</v>
      </c>
      <c r="AC1707" s="72" t="s">
        <v>191</v>
      </c>
      <c r="AD1707" s="72" t="s">
        <v>212</v>
      </c>
      <c r="AE1707" s="72" t="s">
        <v>176</v>
      </c>
      <c r="AF1707" s="81" t="str">
        <f t="shared" si="104"/>
        <v>Public Tap</v>
      </c>
      <c r="AG1707" s="72" t="s">
        <v>877</v>
      </c>
      <c r="AH1707" s="72" t="s">
        <v>191</v>
      </c>
      <c r="AI1707" s="72" t="s">
        <v>16432</v>
      </c>
      <c r="AL1707" t="str">
        <f t="shared" si="105"/>
        <v>Protected</v>
      </c>
      <c r="AM1707">
        <v>2014</v>
      </c>
      <c r="AN1707" s="72" t="s">
        <v>191</v>
      </c>
      <c r="AQ1707" t="str">
        <f t="shared" si="106"/>
        <v xml:space="preserve">Does not function </v>
      </c>
      <c r="AR1707" s="72" t="s">
        <v>191</v>
      </c>
      <c r="AS1707">
        <v>1</v>
      </c>
      <c r="AT1707">
        <v>15</v>
      </c>
      <c r="AU1707" s="72" t="s">
        <v>194</v>
      </c>
      <c r="AV1707" s="72" t="s">
        <v>194</v>
      </c>
      <c r="AY1707" s="72" t="s">
        <v>194</v>
      </c>
      <c r="BB1707" s="72" t="s">
        <v>194</v>
      </c>
      <c r="BD1707" s="72" t="s">
        <v>194</v>
      </c>
      <c r="BE1707"/>
      <c r="BF1707" s="72" t="s">
        <v>194</v>
      </c>
      <c r="BG1707" s="80" t="s">
        <v>196</v>
      </c>
      <c r="BI1707" s="81" t="str">
        <f t="shared" si="107"/>
        <v xml:space="preserve">Turbidity </v>
      </c>
      <c r="BN1707">
        <v>0</v>
      </c>
      <c r="BO1707">
        <v>0</v>
      </c>
      <c r="BP1707" s="72" t="s">
        <v>194</v>
      </c>
      <c r="BR1707" s="72" t="s">
        <v>194</v>
      </c>
      <c r="BT1707">
        <v>20</v>
      </c>
      <c r="BU1707">
        <v>5</v>
      </c>
      <c r="BV1707" s="72" t="s">
        <v>194</v>
      </c>
      <c r="BW1707" s="72" t="s">
        <v>550</v>
      </c>
      <c r="BX1707" t="s">
        <v>15323</v>
      </c>
    </row>
    <row r="1708" spans="1:76" x14ac:dyDescent="0.45">
      <c r="A1708" t="s">
        <v>15324</v>
      </c>
      <c r="B1708" t="s">
        <v>176</v>
      </c>
      <c r="C1708" t="s">
        <v>216</v>
      </c>
      <c r="D1708" t="s">
        <v>15325</v>
      </c>
      <c r="E1708" t="s">
        <v>15326</v>
      </c>
      <c r="F1708" t="s">
        <v>13567</v>
      </c>
      <c r="G1708">
        <v>9</v>
      </c>
      <c r="H1708" s="72" t="s">
        <v>15149</v>
      </c>
      <c r="I1708" s="72" t="s">
        <v>182</v>
      </c>
      <c r="J1708" s="72" t="s">
        <v>183</v>
      </c>
      <c r="K1708" s="72" t="s">
        <v>4888</v>
      </c>
      <c r="L1708" s="72" t="s">
        <v>7710</v>
      </c>
      <c r="M1708" s="72" t="s">
        <v>9673</v>
      </c>
      <c r="N1708" s="72"/>
      <c r="O1708" s="72"/>
      <c r="P1708" s="72" t="s">
        <v>15327</v>
      </c>
      <c r="Q1708" s="72" t="s">
        <v>15328</v>
      </c>
      <c r="R1708" s="72" t="s">
        <v>2081</v>
      </c>
      <c r="S1708" s="72" t="s">
        <v>15329</v>
      </c>
      <c r="T1708" s="72" t="s">
        <v>9673</v>
      </c>
      <c r="U1708" s="72" t="s">
        <v>251</v>
      </c>
      <c r="V1708" s="72" t="s">
        <v>176</v>
      </c>
      <c r="W1708">
        <v>90</v>
      </c>
      <c r="X1708">
        <v>90</v>
      </c>
      <c r="Y1708">
        <v>0</v>
      </c>
      <c r="Z1708">
        <v>0</v>
      </c>
      <c r="AA1708">
        <v>500</v>
      </c>
      <c r="AB1708">
        <v>0</v>
      </c>
      <c r="AC1708" s="72" t="s">
        <v>191</v>
      </c>
      <c r="AD1708" s="72" t="s">
        <v>212</v>
      </c>
      <c r="AE1708" s="72" t="s">
        <v>176</v>
      </c>
      <c r="AF1708" s="81" t="str">
        <f t="shared" si="104"/>
        <v>Public Tap</v>
      </c>
      <c r="AG1708" s="72" t="s">
        <v>877</v>
      </c>
      <c r="AH1708" s="72" t="s">
        <v>191</v>
      </c>
      <c r="AI1708" s="72" t="s">
        <v>16432</v>
      </c>
      <c r="AL1708" t="str">
        <f t="shared" si="105"/>
        <v>Protected</v>
      </c>
      <c r="AM1708">
        <v>2013</v>
      </c>
      <c r="AN1708" s="72" t="s">
        <v>194</v>
      </c>
      <c r="AO1708" s="72" t="s">
        <v>549</v>
      </c>
      <c r="AP1708" s="72" t="s">
        <v>176</v>
      </c>
      <c r="AQ1708" t="str">
        <f t="shared" si="106"/>
        <v>Does not function Non functioning water point</v>
      </c>
      <c r="AR1708" s="72" t="s">
        <v>191</v>
      </c>
      <c r="AS1708">
        <v>1</v>
      </c>
      <c r="AT1708">
        <v>364</v>
      </c>
      <c r="AU1708" s="72" t="s">
        <v>194</v>
      </c>
      <c r="AV1708" s="72" t="s">
        <v>194</v>
      </c>
      <c r="AY1708" s="72" t="s">
        <v>194</v>
      </c>
      <c r="BB1708" s="72" t="s">
        <v>194</v>
      </c>
      <c r="BD1708" s="72" t="s">
        <v>194</v>
      </c>
      <c r="BE1708"/>
      <c r="BF1708" s="72" t="s">
        <v>194</v>
      </c>
      <c r="BG1708" s="80" t="s">
        <v>196</v>
      </c>
      <c r="BI1708" s="81" t="str">
        <f t="shared" si="107"/>
        <v xml:space="preserve">Turbidity </v>
      </c>
      <c r="BN1708">
        <v>0</v>
      </c>
      <c r="BO1708">
        <v>0</v>
      </c>
      <c r="BP1708" s="72" t="s">
        <v>194</v>
      </c>
      <c r="BR1708" s="72" t="s">
        <v>194</v>
      </c>
      <c r="BV1708" s="72" t="s">
        <v>194</v>
      </c>
      <c r="BW1708" s="72" t="s">
        <v>550</v>
      </c>
      <c r="BX1708" t="s">
        <v>15330</v>
      </c>
    </row>
    <row r="1709" spans="1:76" x14ac:dyDescent="0.45">
      <c r="A1709" t="s">
        <v>15331</v>
      </c>
      <c r="B1709" t="s">
        <v>176</v>
      </c>
      <c r="C1709" t="s">
        <v>12181</v>
      </c>
      <c r="D1709" t="s">
        <v>15332</v>
      </c>
      <c r="E1709" t="s">
        <v>15333</v>
      </c>
      <c r="F1709" t="s">
        <v>15250</v>
      </c>
      <c r="G1709">
        <v>9</v>
      </c>
      <c r="H1709" s="72" t="s">
        <v>15149</v>
      </c>
      <c r="I1709" s="72" t="s">
        <v>182</v>
      </c>
      <c r="J1709" s="72" t="s">
        <v>183</v>
      </c>
      <c r="K1709" s="72" t="s">
        <v>4888</v>
      </c>
      <c r="L1709" s="72" t="s">
        <v>3511</v>
      </c>
      <c r="M1709" s="72" t="s">
        <v>7093</v>
      </c>
      <c r="N1709" s="72"/>
      <c r="O1709" s="72"/>
      <c r="P1709" s="72" t="s">
        <v>15334</v>
      </c>
      <c r="Q1709" s="72" t="s">
        <v>15335</v>
      </c>
      <c r="R1709" s="72" t="s">
        <v>15336</v>
      </c>
      <c r="S1709" s="72" t="s">
        <v>15337</v>
      </c>
      <c r="T1709" s="72" t="s">
        <v>3511</v>
      </c>
      <c r="U1709" s="72" t="s">
        <v>251</v>
      </c>
      <c r="V1709" s="72" t="s">
        <v>176</v>
      </c>
      <c r="W1709">
        <v>312</v>
      </c>
      <c r="X1709">
        <v>312</v>
      </c>
      <c r="Y1709">
        <v>0</v>
      </c>
      <c r="Z1709">
        <v>0</v>
      </c>
      <c r="AA1709">
        <v>1002</v>
      </c>
      <c r="AB1709">
        <v>0</v>
      </c>
      <c r="AC1709" s="72" t="s">
        <v>191</v>
      </c>
      <c r="AD1709" s="72" t="s">
        <v>212</v>
      </c>
      <c r="AE1709" s="72" t="s">
        <v>176</v>
      </c>
      <c r="AF1709" s="81" t="str">
        <f t="shared" si="104"/>
        <v>Public Tap</v>
      </c>
      <c r="AG1709" s="72" t="s">
        <v>877</v>
      </c>
      <c r="AH1709" s="72" t="s">
        <v>191</v>
      </c>
      <c r="AI1709" s="72" t="s">
        <v>16432</v>
      </c>
      <c r="AL1709" t="str">
        <f t="shared" si="105"/>
        <v>Protected</v>
      </c>
      <c r="AM1709">
        <v>2014</v>
      </c>
      <c r="AN1709" s="72" t="s">
        <v>194</v>
      </c>
      <c r="AO1709" s="72" t="s">
        <v>549</v>
      </c>
      <c r="AP1709" s="72" t="s">
        <v>176</v>
      </c>
      <c r="AQ1709" t="str">
        <f t="shared" si="106"/>
        <v>Does not function Non functioning water point</v>
      </c>
      <c r="AR1709" s="72" t="s">
        <v>194</v>
      </c>
      <c r="AU1709" s="72" t="s">
        <v>194</v>
      </c>
      <c r="AV1709" s="72" t="s">
        <v>194</v>
      </c>
      <c r="AY1709" s="72" t="s">
        <v>194</v>
      </c>
      <c r="BB1709" s="72" t="s">
        <v>194</v>
      </c>
      <c r="BD1709" s="72" t="s">
        <v>194</v>
      </c>
      <c r="BE1709"/>
      <c r="BF1709" s="72" t="s">
        <v>381</v>
      </c>
      <c r="BG1709" s="80" t="s">
        <v>196</v>
      </c>
      <c r="BI1709" s="81" t="str">
        <f t="shared" si="107"/>
        <v xml:space="preserve">Turbidity </v>
      </c>
      <c r="BN1709">
        <v>0</v>
      </c>
      <c r="BO1709">
        <v>0</v>
      </c>
      <c r="BP1709" s="72" t="s">
        <v>194</v>
      </c>
      <c r="BR1709" s="72" t="s">
        <v>194</v>
      </c>
      <c r="BV1709" s="72" t="s">
        <v>194</v>
      </c>
      <c r="BW1709" s="72" t="s">
        <v>550</v>
      </c>
      <c r="BX1709" t="s">
        <v>15338</v>
      </c>
    </row>
    <row r="1710" spans="1:76" x14ac:dyDescent="0.45">
      <c r="A1710" t="s">
        <v>15339</v>
      </c>
      <c r="B1710" t="s">
        <v>176</v>
      </c>
      <c r="C1710" t="s">
        <v>216</v>
      </c>
      <c r="D1710" t="s">
        <v>15340</v>
      </c>
      <c r="E1710" t="s">
        <v>15341</v>
      </c>
      <c r="F1710" t="s">
        <v>15250</v>
      </c>
      <c r="G1710">
        <v>9</v>
      </c>
      <c r="H1710" s="72" t="s">
        <v>15149</v>
      </c>
      <c r="I1710" s="72" t="s">
        <v>182</v>
      </c>
      <c r="J1710" s="72" t="s">
        <v>183</v>
      </c>
      <c r="K1710" s="72" t="s">
        <v>4888</v>
      </c>
      <c r="L1710" s="72" t="s">
        <v>7710</v>
      </c>
      <c r="M1710" s="72" t="s">
        <v>9673</v>
      </c>
      <c r="N1710" s="72"/>
      <c r="O1710" s="72"/>
      <c r="P1710" s="72" t="s">
        <v>15342</v>
      </c>
      <c r="Q1710" s="72" t="s">
        <v>15343</v>
      </c>
      <c r="R1710" s="72" t="s">
        <v>8265</v>
      </c>
      <c r="S1710" s="72" t="s">
        <v>15344</v>
      </c>
      <c r="T1710" s="72" t="s">
        <v>9673</v>
      </c>
      <c r="U1710" s="72" t="s">
        <v>251</v>
      </c>
      <c r="V1710" s="72" t="s">
        <v>176</v>
      </c>
      <c r="W1710">
        <v>90</v>
      </c>
      <c r="X1710">
        <v>90</v>
      </c>
      <c r="Y1710">
        <v>0</v>
      </c>
      <c r="Z1710">
        <v>0</v>
      </c>
      <c r="AA1710">
        <v>500</v>
      </c>
      <c r="AB1710">
        <v>0</v>
      </c>
      <c r="AC1710" s="72" t="s">
        <v>191</v>
      </c>
      <c r="AD1710" s="72" t="s">
        <v>212</v>
      </c>
      <c r="AE1710" s="72" t="s">
        <v>176</v>
      </c>
      <c r="AF1710" s="81" t="str">
        <f t="shared" si="104"/>
        <v>Public Tap</v>
      </c>
      <c r="AG1710" s="72" t="s">
        <v>877</v>
      </c>
      <c r="AH1710" s="72" t="s">
        <v>191</v>
      </c>
      <c r="AI1710" s="72" t="s">
        <v>16432</v>
      </c>
      <c r="AL1710" t="str">
        <f t="shared" si="105"/>
        <v>Protected</v>
      </c>
      <c r="AM1710">
        <v>2013</v>
      </c>
      <c r="AN1710" s="72" t="s">
        <v>194</v>
      </c>
      <c r="AO1710" s="72" t="s">
        <v>549</v>
      </c>
      <c r="AP1710" s="72" t="s">
        <v>176</v>
      </c>
      <c r="AQ1710" t="str">
        <f t="shared" si="106"/>
        <v>Does not function Non functioning water point</v>
      </c>
      <c r="AR1710" s="72" t="s">
        <v>191</v>
      </c>
      <c r="AS1710">
        <v>1</v>
      </c>
      <c r="AT1710">
        <v>364</v>
      </c>
      <c r="AU1710" s="72" t="s">
        <v>194</v>
      </c>
      <c r="AV1710" s="72" t="s">
        <v>194</v>
      </c>
      <c r="AY1710" s="72" t="s">
        <v>194</v>
      </c>
      <c r="BB1710" s="72" t="s">
        <v>194</v>
      </c>
      <c r="BD1710" s="72" t="s">
        <v>194</v>
      </c>
      <c r="BE1710"/>
      <c r="BF1710" s="72" t="s">
        <v>194</v>
      </c>
      <c r="BG1710" s="80" t="s">
        <v>196</v>
      </c>
      <c r="BI1710" s="81" t="str">
        <f t="shared" si="107"/>
        <v xml:space="preserve">Turbidity </v>
      </c>
      <c r="BN1710">
        <v>0</v>
      </c>
      <c r="BO1710">
        <v>0</v>
      </c>
      <c r="BP1710" s="72" t="s">
        <v>194</v>
      </c>
      <c r="BR1710" s="72" t="s">
        <v>194</v>
      </c>
      <c r="BV1710" s="72" t="s">
        <v>194</v>
      </c>
      <c r="BW1710" s="72" t="s">
        <v>550</v>
      </c>
      <c r="BX1710" t="s">
        <v>15345</v>
      </c>
    </row>
    <row r="1711" spans="1:76" x14ac:dyDescent="0.45">
      <c r="A1711" t="s">
        <v>15346</v>
      </c>
      <c r="B1711" t="s">
        <v>176</v>
      </c>
      <c r="C1711" t="s">
        <v>12181</v>
      </c>
      <c r="D1711" t="s">
        <v>15347</v>
      </c>
      <c r="E1711" t="s">
        <v>15348</v>
      </c>
      <c r="F1711" t="s">
        <v>15349</v>
      </c>
      <c r="G1711">
        <v>9</v>
      </c>
      <c r="H1711" s="72" t="s">
        <v>15149</v>
      </c>
      <c r="I1711" s="72" t="s">
        <v>182</v>
      </c>
      <c r="J1711" s="72" t="s">
        <v>183</v>
      </c>
      <c r="K1711" s="72" t="s">
        <v>4888</v>
      </c>
      <c r="L1711" s="72" t="s">
        <v>3511</v>
      </c>
      <c r="M1711" s="72" t="s">
        <v>7093</v>
      </c>
      <c r="N1711" s="72"/>
      <c r="O1711" s="72"/>
      <c r="P1711" s="72" t="s">
        <v>15350</v>
      </c>
      <c r="Q1711" s="72" t="s">
        <v>15351</v>
      </c>
      <c r="R1711" s="72" t="s">
        <v>5481</v>
      </c>
      <c r="S1711" s="74" t="s">
        <v>15352</v>
      </c>
      <c r="T1711" s="72" t="s">
        <v>3511</v>
      </c>
      <c r="U1711" s="72" t="s">
        <v>251</v>
      </c>
      <c r="V1711" s="72" t="s">
        <v>176</v>
      </c>
      <c r="W1711">
        <v>312</v>
      </c>
      <c r="X1711">
        <v>312</v>
      </c>
      <c r="Y1711">
        <v>0</v>
      </c>
      <c r="Z1711">
        <v>0</v>
      </c>
      <c r="AA1711">
        <v>1002</v>
      </c>
      <c r="AB1711">
        <v>0</v>
      </c>
      <c r="AC1711" s="72" t="s">
        <v>191</v>
      </c>
      <c r="AD1711" s="72" t="s">
        <v>212</v>
      </c>
      <c r="AE1711" s="72" t="s">
        <v>176</v>
      </c>
      <c r="AF1711" s="81" t="str">
        <f t="shared" si="104"/>
        <v>Public Tap</v>
      </c>
      <c r="AG1711" s="72" t="s">
        <v>877</v>
      </c>
      <c r="AH1711" s="72" t="s">
        <v>191</v>
      </c>
      <c r="AI1711" s="72" t="s">
        <v>16432</v>
      </c>
      <c r="AL1711" t="str">
        <f t="shared" si="105"/>
        <v>Protected</v>
      </c>
      <c r="AM1711">
        <v>2014</v>
      </c>
      <c r="AN1711" s="72" t="s">
        <v>194</v>
      </c>
      <c r="AO1711" s="72" t="s">
        <v>549</v>
      </c>
      <c r="AP1711" s="72" t="s">
        <v>176</v>
      </c>
      <c r="AQ1711" t="str">
        <f t="shared" si="106"/>
        <v>Does not function Non functioning water point</v>
      </c>
      <c r="AR1711" s="72" t="s">
        <v>194</v>
      </c>
      <c r="AU1711" s="72" t="s">
        <v>194</v>
      </c>
      <c r="AV1711" s="72" t="s">
        <v>194</v>
      </c>
      <c r="AY1711" s="72" t="s">
        <v>194</v>
      </c>
      <c r="BB1711" s="72" t="s">
        <v>194</v>
      </c>
      <c r="BD1711" s="72" t="s">
        <v>194</v>
      </c>
      <c r="BE1711"/>
      <c r="BF1711" s="72" t="s">
        <v>381</v>
      </c>
      <c r="BG1711" s="80" t="s">
        <v>196</v>
      </c>
      <c r="BI1711" s="81" t="str">
        <f t="shared" si="107"/>
        <v xml:space="preserve">Turbidity </v>
      </c>
      <c r="BN1711">
        <v>0</v>
      </c>
      <c r="BO1711">
        <v>0</v>
      </c>
      <c r="BP1711" s="72" t="s">
        <v>194</v>
      </c>
      <c r="BR1711" s="72" t="s">
        <v>194</v>
      </c>
      <c r="BV1711" s="72" t="s">
        <v>194</v>
      </c>
      <c r="BW1711" s="72" t="s">
        <v>550</v>
      </c>
      <c r="BX1711" t="s">
        <v>15353</v>
      </c>
    </row>
    <row r="1712" spans="1:76" x14ac:dyDescent="0.45">
      <c r="A1712" t="s">
        <v>15354</v>
      </c>
      <c r="B1712" t="s">
        <v>176</v>
      </c>
      <c r="C1712" t="s">
        <v>12181</v>
      </c>
      <c r="D1712" t="s">
        <v>15355</v>
      </c>
      <c r="E1712" t="s">
        <v>15356</v>
      </c>
      <c r="F1712" t="s">
        <v>15357</v>
      </c>
      <c r="G1712">
        <v>9</v>
      </c>
      <c r="H1712" s="72" t="s">
        <v>15149</v>
      </c>
      <c r="I1712" s="72" t="s">
        <v>182</v>
      </c>
      <c r="J1712" s="72" t="s">
        <v>183</v>
      </c>
      <c r="K1712" s="72" t="s">
        <v>4888</v>
      </c>
      <c r="L1712" s="72" t="s">
        <v>3511</v>
      </c>
      <c r="M1712" s="72" t="s">
        <v>7093</v>
      </c>
      <c r="N1712" s="72"/>
      <c r="O1712" s="72"/>
      <c r="P1712" s="72" t="s">
        <v>15358</v>
      </c>
      <c r="Q1712" s="72" t="s">
        <v>15359</v>
      </c>
      <c r="R1712" s="72" t="s">
        <v>9728</v>
      </c>
      <c r="S1712" s="72" t="s">
        <v>15360</v>
      </c>
      <c r="T1712" s="72" t="s">
        <v>3511</v>
      </c>
      <c r="U1712" s="72" t="s">
        <v>251</v>
      </c>
      <c r="V1712" s="72" t="s">
        <v>176</v>
      </c>
      <c r="W1712">
        <v>312</v>
      </c>
      <c r="X1712">
        <v>312</v>
      </c>
      <c r="Y1712">
        <v>0</v>
      </c>
      <c r="Z1712">
        <v>0</v>
      </c>
      <c r="AA1712">
        <v>1002</v>
      </c>
      <c r="AB1712">
        <v>0</v>
      </c>
      <c r="AC1712" s="72" t="s">
        <v>191</v>
      </c>
      <c r="AD1712" s="72" t="s">
        <v>212</v>
      </c>
      <c r="AE1712" s="72" t="s">
        <v>176</v>
      </c>
      <c r="AF1712" s="81" t="str">
        <f t="shared" si="104"/>
        <v>Public Tap</v>
      </c>
      <c r="AG1712" s="72" t="s">
        <v>877</v>
      </c>
      <c r="AH1712" s="72" t="s">
        <v>191</v>
      </c>
      <c r="AI1712" s="72" t="s">
        <v>16432</v>
      </c>
      <c r="AL1712" t="str">
        <f t="shared" si="105"/>
        <v>Protected</v>
      </c>
      <c r="AM1712">
        <v>1995</v>
      </c>
      <c r="AN1712" s="72" t="s">
        <v>194</v>
      </c>
      <c r="AO1712" s="72" t="s">
        <v>549</v>
      </c>
      <c r="AP1712" s="72" t="s">
        <v>176</v>
      </c>
      <c r="AQ1712" t="str">
        <f t="shared" si="106"/>
        <v>Does not function Non functioning water point</v>
      </c>
      <c r="AR1712" s="72" t="s">
        <v>194</v>
      </c>
      <c r="AU1712" s="72" t="s">
        <v>194</v>
      </c>
      <c r="AV1712" s="72" t="s">
        <v>194</v>
      </c>
      <c r="AY1712" s="72" t="s">
        <v>194</v>
      </c>
      <c r="BB1712" s="72" t="s">
        <v>194</v>
      </c>
      <c r="BD1712" s="72" t="s">
        <v>194</v>
      </c>
      <c r="BE1712"/>
      <c r="BF1712" s="72" t="s">
        <v>381</v>
      </c>
      <c r="BG1712" s="80" t="s">
        <v>196</v>
      </c>
      <c r="BI1712" s="81" t="str">
        <f t="shared" si="107"/>
        <v xml:space="preserve">Turbidity </v>
      </c>
      <c r="BN1712">
        <v>0</v>
      </c>
      <c r="BO1712">
        <v>0</v>
      </c>
      <c r="BP1712" s="72" t="s">
        <v>194</v>
      </c>
      <c r="BR1712" s="72" t="s">
        <v>194</v>
      </c>
      <c r="BV1712" s="72" t="s">
        <v>194</v>
      </c>
      <c r="BW1712" s="72" t="s">
        <v>550</v>
      </c>
      <c r="BX1712" t="s">
        <v>15361</v>
      </c>
    </row>
    <row r="1713" spans="1:76" x14ac:dyDescent="0.45">
      <c r="A1713" t="s">
        <v>15362</v>
      </c>
      <c r="B1713" t="s">
        <v>176</v>
      </c>
      <c r="C1713" t="s">
        <v>216</v>
      </c>
      <c r="D1713" t="s">
        <v>15363</v>
      </c>
      <c r="E1713" t="s">
        <v>15364</v>
      </c>
      <c r="F1713" t="s">
        <v>11863</v>
      </c>
      <c r="G1713">
        <v>9</v>
      </c>
      <c r="H1713" s="72" t="s">
        <v>15149</v>
      </c>
      <c r="I1713" s="72" t="s">
        <v>182</v>
      </c>
      <c r="J1713" s="72" t="s">
        <v>183</v>
      </c>
      <c r="K1713" s="72" t="s">
        <v>4888</v>
      </c>
      <c r="L1713" s="72" t="s">
        <v>7710</v>
      </c>
      <c r="M1713" s="72" t="s">
        <v>7823</v>
      </c>
      <c r="N1713" s="72"/>
      <c r="O1713" s="72"/>
      <c r="P1713" s="72" t="s">
        <v>15365</v>
      </c>
      <c r="Q1713" s="72" t="s">
        <v>15366</v>
      </c>
      <c r="R1713" s="72" t="s">
        <v>4984</v>
      </c>
      <c r="S1713" s="72" t="s">
        <v>15367</v>
      </c>
      <c r="T1713" s="72" t="s">
        <v>7823</v>
      </c>
      <c r="U1713" s="72" t="s">
        <v>251</v>
      </c>
      <c r="V1713" s="72" t="s">
        <v>176</v>
      </c>
      <c r="W1713">
        <v>260</v>
      </c>
      <c r="X1713">
        <v>260</v>
      </c>
      <c r="Y1713">
        <v>0</v>
      </c>
      <c r="Z1713">
        <v>0</v>
      </c>
      <c r="AA1713">
        <v>1500</v>
      </c>
      <c r="AB1713">
        <v>0</v>
      </c>
      <c r="AC1713" s="72" t="s">
        <v>191</v>
      </c>
      <c r="AD1713" s="72" t="s">
        <v>212</v>
      </c>
      <c r="AE1713" s="72" t="s">
        <v>176</v>
      </c>
      <c r="AF1713" s="81" t="str">
        <f t="shared" si="104"/>
        <v>Public Tap</v>
      </c>
      <c r="AG1713" s="72" t="s">
        <v>877</v>
      </c>
      <c r="AH1713" s="72" t="s">
        <v>191</v>
      </c>
      <c r="AI1713" s="72" t="s">
        <v>16432</v>
      </c>
      <c r="AL1713" t="str">
        <f t="shared" si="105"/>
        <v>Protected</v>
      </c>
      <c r="AM1713">
        <v>2014</v>
      </c>
      <c r="AN1713" s="72" t="s">
        <v>194</v>
      </c>
      <c r="AO1713" s="72" t="s">
        <v>549</v>
      </c>
      <c r="AP1713" s="72" t="s">
        <v>176</v>
      </c>
      <c r="AQ1713" t="str">
        <f t="shared" si="106"/>
        <v>Does not function Non functioning water point</v>
      </c>
      <c r="AR1713" s="72" t="s">
        <v>191</v>
      </c>
      <c r="AS1713">
        <v>1</v>
      </c>
      <c r="AT1713">
        <v>364</v>
      </c>
      <c r="AU1713" s="72" t="s">
        <v>194</v>
      </c>
      <c r="AV1713" s="72" t="s">
        <v>194</v>
      </c>
      <c r="AY1713" s="72" t="s">
        <v>194</v>
      </c>
      <c r="BB1713" s="72" t="s">
        <v>194</v>
      </c>
      <c r="BD1713" s="72" t="s">
        <v>194</v>
      </c>
      <c r="BE1713"/>
      <c r="BF1713" s="72" t="s">
        <v>194</v>
      </c>
      <c r="BG1713" s="80" t="s">
        <v>196</v>
      </c>
      <c r="BI1713" s="81" t="str">
        <f t="shared" si="107"/>
        <v xml:space="preserve">Turbidity </v>
      </c>
      <c r="BN1713">
        <v>0</v>
      </c>
      <c r="BO1713">
        <v>0</v>
      </c>
      <c r="BP1713" s="72" t="s">
        <v>194</v>
      </c>
      <c r="BR1713" s="72" t="s">
        <v>194</v>
      </c>
      <c r="BV1713" s="72" t="s">
        <v>194</v>
      </c>
      <c r="BW1713" s="72" t="s">
        <v>550</v>
      </c>
      <c r="BX1713" t="s">
        <v>15368</v>
      </c>
    </row>
    <row r="1714" spans="1:76" x14ac:dyDescent="0.45">
      <c r="A1714" t="s">
        <v>15369</v>
      </c>
      <c r="B1714" t="s">
        <v>176</v>
      </c>
      <c r="C1714" t="s">
        <v>216</v>
      </c>
      <c r="D1714" t="s">
        <v>15370</v>
      </c>
      <c r="E1714" t="s">
        <v>15371</v>
      </c>
      <c r="F1714" t="s">
        <v>13126</v>
      </c>
      <c r="G1714">
        <v>9</v>
      </c>
      <c r="H1714" s="72" t="s">
        <v>15149</v>
      </c>
      <c r="I1714" s="72" t="s">
        <v>182</v>
      </c>
      <c r="J1714" s="72" t="s">
        <v>183</v>
      </c>
      <c r="K1714" s="72" t="s">
        <v>4888</v>
      </c>
      <c r="L1714" s="72" t="s">
        <v>7710</v>
      </c>
      <c r="M1714" s="72" t="s">
        <v>7823</v>
      </c>
      <c r="N1714" s="72"/>
      <c r="O1714" s="72"/>
      <c r="P1714" s="72" t="s">
        <v>15372</v>
      </c>
      <c r="Q1714" s="72" t="s">
        <v>15373</v>
      </c>
      <c r="R1714" s="72" t="s">
        <v>4932</v>
      </c>
      <c r="S1714" s="72" t="s">
        <v>15374</v>
      </c>
      <c r="T1714" s="72" t="s">
        <v>7823</v>
      </c>
      <c r="U1714" s="72" t="s">
        <v>251</v>
      </c>
      <c r="V1714" s="72" t="s">
        <v>176</v>
      </c>
      <c r="W1714">
        <v>260</v>
      </c>
      <c r="X1714">
        <v>260</v>
      </c>
      <c r="Y1714">
        <v>0</v>
      </c>
      <c r="Z1714">
        <v>0</v>
      </c>
      <c r="AA1714">
        <v>1500</v>
      </c>
      <c r="AB1714">
        <v>0</v>
      </c>
      <c r="AC1714" s="72" t="s">
        <v>191</v>
      </c>
      <c r="AD1714" s="72" t="s">
        <v>212</v>
      </c>
      <c r="AE1714" s="72" t="s">
        <v>176</v>
      </c>
      <c r="AF1714" s="81" t="str">
        <f t="shared" si="104"/>
        <v>Public Tap</v>
      </c>
      <c r="AG1714" s="72" t="s">
        <v>877</v>
      </c>
      <c r="AH1714" s="72" t="s">
        <v>191</v>
      </c>
      <c r="AI1714" s="72" t="s">
        <v>16432</v>
      </c>
      <c r="AL1714" t="str">
        <f t="shared" si="105"/>
        <v>Protected</v>
      </c>
      <c r="AM1714">
        <v>2014</v>
      </c>
      <c r="AN1714" s="72" t="s">
        <v>194</v>
      </c>
      <c r="AO1714" s="72" t="s">
        <v>549</v>
      </c>
      <c r="AP1714" s="72" t="s">
        <v>176</v>
      </c>
      <c r="AQ1714" t="str">
        <f t="shared" si="106"/>
        <v>Does not function Non functioning water point</v>
      </c>
      <c r="AR1714" s="72" t="s">
        <v>191</v>
      </c>
      <c r="AS1714">
        <v>1</v>
      </c>
      <c r="AT1714">
        <v>364</v>
      </c>
      <c r="AU1714" s="72" t="s">
        <v>194</v>
      </c>
      <c r="AV1714" s="72" t="s">
        <v>194</v>
      </c>
      <c r="AY1714" s="72" t="s">
        <v>194</v>
      </c>
      <c r="BB1714" s="72" t="s">
        <v>194</v>
      </c>
      <c r="BD1714" s="72" t="s">
        <v>194</v>
      </c>
      <c r="BE1714"/>
      <c r="BF1714" s="72" t="s">
        <v>194</v>
      </c>
      <c r="BG1714" s="80" t="s">
        <v>196</v>
      </c>
      <c r="BI1714" s="81" t="str">
        <f t="shared" si="107"/>
        <v xml:space="preserve">Turbidity </v>
      </c>
      <c r="BN1714">
        <v>0</v>
      </c>
      <c r="BO1714">
        <v>0</v>
      </c>
      <c r="BP1714" s="72" t="s">
        <v>194</v>
      </c>
      <c r="BR1714" s="72" t="s">
        <v>194</v>
      </c>
      <c r="BV1714" s="72" t="s">
        <v>194</v>
      </c>
      <c r="BW1714" s="72" t="s">
        <v>550</v>
      </c>
      <c r="BX1714" t="s">
        <v>15375</v>
      </c>
    </row>
    <row r="1715" spans="1:76" x14ac:dyDescent="0.45">
      <c r="A1715" t="s">
        <v>15376</v>
      </c>
      <c r="B1715" t="s">
        <v>176</v>
      </c>
      <c r="C1715" t="s">
        <v>216</v>
      </c>
      <c r="D1715" t="s">
        <v>15377</v>
      </c>
      <c r="E1715" t="s">
        <v>15378</v>
      </c>
      <c r="F1715" t="s">
        <v>13081</v>
      </c>
      <c r="G1715">
        <v>9</v>
      </c>
      <c r="H1715" s="72" t="s">
        <v>15149</v>
      </c>
      <c r="I1715" s="72" t="s">
        <v>182</v>
      </c>
      <c r="J1715" s="72" t="s">
        <v>183</v>
      </c>
      <c r="K1715" s="72" t="s">
        <v>4888</v>
      </c>
      <c r="L1715" s="72" t="s">
        <v>7710</v>
      </c>
      <c r="M1715" s="72" t="s">
        <v>7823</v>
      </c>
      <c r="N1715" s="72"/>
      <c r="O1715" s="72"/>
      <c r="P1715" s="72" t="s">
        <v>15379</v>
      </c>
      <c r="Q1715" s="72" t="s">
        <v>15380</v>
      </c>
      <c r="R1715" s="72" t="s">
        <v>2428</v>
      </c>
      <c r="S1715" s="72" t="s">
        <v>15381</v>
      </c>
      <c r="T1715" s="72" t="s">
        <v>7823</v>
      </c>
      <c r="U1715" s="72" t="s">
        <v>251</v>
      </c>
      <c r="V1715" s="72" t="s">
        <v>176</v>
      </c>
      <c r="W1715">
        <v>260</v>
      </c>
      <c r="X1715">
        <v>260</v>
      </c>
      <c r="Y1715">
        <v>0</v>
      </c>
      <c r="Z1715">
        <v>0</v>
      </c>
      <c r="AA1715">
        <v>1500</v>
      </c>
      <c r="AB1715">
        <v>0</v>
      </c>
      <c r="AC1715" s="72" t="s">
        <v>191</v>
      </c>
      <c r="AD1715" s="72" t="s">
        <v>212</v>
      </c>
      <c r="AE1715" s="72" t="s">
        <v>176</v>
      </c>
      <c r="AF1715" s="81" t="str">
        <f t="shared" si="104"/>
        <v>Public Tap</v>
      </c>
      <c r="AG1715" s="72" t="s">
        <v>877</v>
      </c>
      <c r="AH1715" s="72" t="s">
        <v>191</v>
      </c>
      <c r="AI1715" s="72" t="s">
        <v>16432</v>
      </c>
      <c r="AL1715" t="str">
        <f t="shared" si="105"/>
        <v>Protected</v>
      </c>
      <c r="AM1715">
        <v>2014</v>
      </c>
      <c r="AN1715" s="72" t="s">
        <v>194</v>
      </c>
      <c r="AO1715" s="72" t="s">
        <v>549</v>
      </c>
      <c r="AP1715" s="72" t="s">
        <v>176</v>
      </c>
      <c r="AQ1715" t="str">
        <f t="shared" si="106"/>
        <v>Does not function Non functioning water point</v>
      </c>
      <c r="AR1715" s="72" t="s">
        <v>191</v>
      </c>
      <c r="AS1715">
        <v>1</v>
      </c>
      <c r="AT1715">
        <v>364</v>
      </c>
      <c r="AU1715" s="72" t="s">
        <v>194</v>
      </c>
      <c r="AV1715" s="72" t="s">
        <v>194</v>
      </c>
      <c r="AY1715" s="72" t="s">
        <v>194</v>
      </c>
      <c r="BB1715" s="72" t="s">
        <v>194</v>
      </c>
      <c r="BD1715" s="72" t="s">
        <v>194</v>
      </c>
      <c r="BE1715"/>
      <c r="BF1715" s="72" t="s">
        <v>194</v>
      </c>
      <c r="BG1715" s="80" t="s">
        <v>196</v>
      </c>
      <c r="BI1715" s="81" t="str">
        <f t="shared" si="107"/>
        <v xml:space="preserve">Turbidity </v>
      </c>
      <c r="BN1715">
        <v>0</v>
      </c>
      <c r="BO1715">
        <v>0</v>
      </c>
      <c r="BP1715" s="72" t="s">
        <v>194</v>
      </c>
      <c r="BR1715" s="72" t="s">
        <v>194</v>
      </c>
      <c r="BV1715" s="72" t="s">
        <v>194</v>
      </c>
      <c r="BW1715" s="72" t="s">
        <v>550</v>
      </c>
      <c r="BX1715" t="s">
        <v>15382</v>
      </c>
    </row>
    <row r="1716" spans="1:76" x14ac:dyDescent="0.45">
      <c r="A1716" t="s">
        <v>15383</v>
      </c>
      <c r="B1716" t="s">
        <v>176</v>
      </c>
      <c r="C1716" t="s">
        <v>216</v>
      </c>
      <c r="D1716" t="s">
        <v>15384</v>
      </c>
      <c r="E1716" t="s">
        <v>15385</v>
      </c>
      <c r="F1716" t="s">
        <v>7933</v>
      </c>
      <c r="G1716">
        <v>9</v>
      </c>
      <c r="H1716" s="72" t="s">
        <v>15149</v>
      </c>
      <c r="I1716" s="72" t="s">
        <v>182</v>
      </c>
      <c r="J1716" s="72" t="s">
        <v>183</v>
      </c>
      <c r="K1716" s="72" t="s">
        <v>4888</v>
      </c>
      <c r="L1716" s="72" t="s">
        <v>7710</v>
      </c>
      <c r="M1716" s="72" t="s">
        <v>7823</v>
      </c>
      <c r="N1716" s="72"/>
      <c r="O1716" s="72"/>
      <c r="P1716" s="72" t="s">
        <v>15386</v>
      </c>
      <c r="Q1716" s="72" t="s">
        <v>15387</v>
      </c>
      <c r="R1716" s="72" t="s">
        <v>15388</v>
      </c>
      <c r="S1716" s="72" t="s">
        <v>15389</v>
      </c>
      <c r="T1716" s="72" t="s">
        <v>7823</v>
      </c>
      <c r="U1716" s="72" t="s">
        <v>251</v>
      </c>
      <c r="V1716" s="72" t="s">
        <v>176</v>
      </c>
      <c r="W1716">
        <v>260</v>
      </c>
      <c r="X1716">
        <v>260</v>
      </c>
      <c r="Y1716">
        <v>0</v>
      </c>
      <c r="Z1716">
        <v>0</v>
      </c>
      <c r="AA1716">
        <v>1500</v>
      </c>
      <c r="AB1716">
        <v>0</v>
      </c>
      <c r="AC1716" s="72" t="s">
        <v>191</v>
      </c>
      <c r="AD1716" s="72" t="s">
        <v>212</v>
      </c>
      <c r="AE1716" s="72" t="s">
        <v>176</v>
      </c>
      <c r="AF1716" s="81" t="str">
        <f t="shared" si="104"/>
        <v>Public Tap</v>
      </c>
      <c r="AG1716" s="72" t="s">
        <v>877</v>
      </c>
      <c r="AH1716" s="72" t="s">
        <v>191</v>
      </c>
      <c r="AI1716" s="72" t="s">
        <v>16432</v>
      </c>
      <c r="AL1716" t="str">
        <f t="shared" si="105"/>
        <v>Protected</v>
      </c>
      <c r="AM1716">
        <v>2013</v>
      </c>
      <c r="AN1716" s="72" t="s">
        <v>194</v>
      </c>
      <c r="AO1716" s="72" t="s">
        <v>549</v>
      </c>
      <c r="AP1716" s="72" t="s">
        <v>176</v>
      </c>
      <c r="AQ1716" t="str">
        <f t="shared" si="106"/>
        <v>Does not function Non functioning water point</v>
      </c>
      <c r="AR1716" s="72" t="s">
        <v>191</v>
      </c>
      <c r="AS1716">
        <v>1</v>
      </c>
      <c r="AT1716">
        <v>364</v>
      </c>
      <c r="AU1716" s="72" t="s">
        <v>194</v>
      </c>
      <c r="AV1716" s="72" t="s">
        <v>194</v>
      </c>
      <c r="AY1716" s="72" t="s">
        <v>194</v>
      </c>
      <c r="BB1716" s="72" t="s">
        <v>194</v>
      </c>
      <c r="BD1716" s="72" t="s">
        <v>194</v>
      </c>
      <c r="BE1716"/>
      <c r="BF1716" s="72" t="s">
        <v>194</v>
      </c>
      <c r="BG1716" s="80" t="s">
        <v>196</v>
      </c>
      <c r="BI1716" s="81" t="str">
        <f t="shared" si="107"/>
        <v xml:space="preserve">Turbidity </v>
      </c>
      <c r="BN1716">
        <v>0</v>
      </c>
      <c r="BO1716">
        <v>0</v>
      </c>
      <c r="BP1716" s="72" t="s">
        <v>194</v>
      </c>
      <c r="BR1716" s="72" t="s">
        <v>194</v>
      </c>
      <c r="BV1716" s="72" t="s">
        <v>194</v>
      </c>
      <c r="BW1716" s="72" t="s">
        <v>550</v>
      </c>
      <c r="BX1716" t="s">
        <v>15390</v>
      </c>
    </row>
    <row r="1717" spans="1:76" x14ac:dyDescent="0.45">
      <c r="A1717" t="s">
        <v>15391</v>
      </c>
      <c r="B1717" t="s">
        <v>176</v>
      </c>
      <c r="C1717" t="s">
        <v>200</v>
      </c>
      <c r="D1717" t="s">
        <v>15392</v>
      </c>
      <c r="E1717" t="s">
        <v>15393</v>
      </c>
      <c r="F1717" t="s">
        <v>3905</v>
      </c>
      <c r="G1717">
        <v>9</v>
      </c>
      <c r="H1717" s="72" t="s">
        <v>15149</v>
      </c>
      <c r="I1717" s="72" t="s">
        <v>182</v>
      </c>
      <c r="J1717" s="72" t="s">
        <v>183</v>
      </c>
      <c r="K1717" s="72" t="s">
        <v>4888</v>
      </c>
      <c r="L1717" s="72" t="s">
        <v>5591</v>
      </c>
      <c r="M1717" s="72" t="s">
        <v>5592</v>
      </c>
      <c r="N1717" s="72"/>
      <c r="O1717" s="72"/>
      <c r="P1717" s="72" t="s">
        <v>15394</v>
      </c>
      <c r="Q1717" s="72" t="s">
        <v>15395</v>
      </c>
      <c r="R1717" s="72" t="s">
        <v>1606</v>
      </c>
      <c r="S1717" s="72" t="s">
        <v>15396</v>
      </c>
      <c r="T1717" s="72" t="s">
        <v>5596</v>
      </c>
      <c r="U1717" s="72" t="s">
        <v>176</v>
      </c>
      <c r="V1717" s="72" t="s">
        <v>2726</v>
      </c>
      <c r="W1717">
        <v>178</v>
      </c>
      <c r="X1717">
        <v>150</v>
      </c>
      <c r="Y1717">
        <v>28</v>
      </c>
      <c r="Z1717">
        <v>105</v>
      </c>
      <c r="AA1717">
        <v>850</v>
      </c>
      <c r="AB1717">
        <v>105</v>
      </c>
      <c r="AC1717" s="72" t="s">
        <v>194</v>
      </c>
      <c r="AF1717" s="81" t="str">
        <f t="shared" si="104"/>
        <v/>
      </c>
      <c r="AJ1717" s="72" t="s">
        <v>1056</v>
      </c>
      <c r="AK1717" s="72" t="s">
        <v>176</v>
      </c>
      <c r="AL1717" t="str">
        <f t="shared" si="105"/>
        <v>Scoophole</v>
      </c>
      <c r="AQ1717" t="str">
        <f t="shared" si="106"/>
        <v xml:space="preserve"> </v>
      </c>
      <c r="BE1717"/>
      <c r="BI1717" s="81" t="str">
        <f t="shared" si="107"/>
        <v xml:space="preserve"> </v>
      </c>
      <c r="BX1717" t="s">
        <v>15397</v>
      </c>
    </row>
    <row r="1718" spans="1:76" x14ac:dyDescent="0.45">
      <c r="A1718" t="s">
        <v>15398</v>
      </c>
      <c r="B1718" t="s">
        <v>176</v>
      </c>
      <c r="C1718" t="s">
        <v>200</v>
      </c>
      <c r="D1718" t="s">
        <v>15399</v>
      </c>
      <c r="E1718" t="s">
        <v>15400</v>
      </c>
      <c r="F1718" t="s">
        <v>7771</v>
      </c>
      <c r="G1718">
        <v>9</v>
      </c>
      <c r="H1718" s="72" t="s">
        <v>15149</v>
      </c>
      <c r="I1718" s="72" t="s">
        <v>182</v>
      </c>
      <c r="J1718" s="72" t="s">
        <v>183</v>
      </c>
      <c r="K1718" s="72" t="s">
        <v>4888</v>
      </c>
      <c r="L1718" s="72" t="s">
        <v>5591</v>
      </c>
      <c r="M1718" s="72" t="s">
        <v>5592</v>
      </c>
      <c r="N1718" s="72"/>
      <c r="O1718" s="72"/>
      <c r="P1718" s="72" t="s">
        <v>15401</v>
      </c>
      <c r="Q1718" s="72" t="s">
        <v>15402</v>
      </c>
      <c r="R1718" s="72" t="s">
        <v>909</v>
      </c>
      <c r="S1718" s="72" t="s">
        <v>15403</v>
      </c>
      <c r="T1718" s="72" t="s">
        <v>15404</v>
      </c>
      <c r="U1718" s="72" t="s">
        <v>251</v>
      </c>
      <c r="V1718" s="72" t="s">
        <v>176</v>
      </c>
      <c r="W1718">
        <v>178</v>
      </c>
      <c r="X1718">
        <v>178</v>
      </c>
      <c r="Y1718">
        <v>0</v>
      </c>
      <c r="Z1718">
        <v>320</v>
      </c>
      <c r="AA1718">
        <v>200</v>
      </c>
      <c r="AB1718">
        <v>150</v>
      </c>
      <c r="AC1718" s="72" t="s">
        <v>191</v>
      </c>
      <c r="AD1718" s="72" t="s">
        <v>212</v>
      </c>
      <c r="AE1718" s="72" t="s">
        <v>176</v>
      </c>
      <c r="AF1718" s="81" t="str">
        <f t="shared" si="104"/>
        <v>Public Tap</v>
      </c>
      <c r="AG1718" s="72" t="s">
        <v>877</v>
      </c>
      <c r="AH1718" s="72" t="s">
        <v>191</v>
      </c>
      <c r="AI1718" s="72" t="s">
        <v>16432</v>
      </c>
      <c r="AL1718" t="str">
        <f t="shared" si="105"/>
        <v>Protected</v>
      </c>
      <c r="AM1718">
        <v>2013</v>
      </c>
      <c r="AN1718" s="72" t="s">
        <v>194</v>
      </c>
      <c r="AO1718" s="72" t="s">
        <v>4986</v>
      </c>
      <c r="AP1718" s="72" t="s">
        <v>176</v>
      </c>
      <c r="AQ1718" t="str">
        <f t="shared" si="106"/>
        <v>Poor Low water flow</v>
      </c>
      <c r="AR1718" s="72" t="s">
        <v>194</v>
      </c>
      <c r="AU1718" s="72" t="s">
        <v>194</v>
      </c>
      <c r="AV1718" s="72" t="s">
        <v>194</v>
      </c>
      <c r="AY1718" s="72" t="s">
        <v>194</v>
      </c>
      <c r="BB1718" s="72" t="s">
        <v>194</v>
      </c>
      <c r="BD1718" s="72" t="s">
        <v>194</v>
      </c>
      <c r="BE1718"/>
      <c r="BF1718" s="72" t="s">
        <v>381</v>
      </c>
      <c r="BG1718" s="80" t="s">
        <v>196</v>
      </c>
      <c r="BI1718" s="81" t="str">
        <f t="shared" si="107"/>
        <v xml:space="preserve">Turbidity </v>
      </c>
      <c r="BN1718">
        <v>0</v>
      </c>
      <c r="BO1718">
        <v>6</v>
      </c>
      <c r="BP1718" s="72" t="s">
        <v>194</v>
      </c>
      <c r="BR1718" s="72" t="s">
        <v>194</v>
      </c>
      <c r="BV1718" s="72" t="s">
        <v>194</v>
      </c>
      <c r="BW1718" s="72" t="s">
        <v>227</v>
      </c>
      <c r="BX1718" t="s">
        <v>15405</v>
      </c>
    </row>
    <row r="1719" spans="1:76" x14ac:dyDescent="0.45">
      <c r="A1719" t="s">
        <v>15406</v>
      </c>
      <c r="B1719" t="s">
        <v>176</v>
      </c>
      <c r="C1719" t="s">
        <v>200</v>
      </c>
      <c r="D1719" t="s">
        <v>15407</v>
      </c>
      <c r="E1719" t="s">
        <v>15408</v>
      </c>
      <c r="F1719" t="s">
        <v>6907</v>
      </c>
      <c r="G1719">
        <v>9</v>
      </c>
      <c r="H1719" s="72" t="s">
        <v>15149</v>
      </c>
      <c r="I1719" s="72" t="s">
        <v>182</v>
      </c>
      <c r="J1719" s="72" t="s">
        <v>183</v>
      </c>
      <c r="K1719" s="72" t="s">
        <v>4888</v>
      </c>
      <c r="L1719" s="72" t="s">
        <v>5591</v>
      </c>
      <c r="M1719" s="72" t="s">
        <v>5592</v>
      </c>
      <c r="N1719" s="72"/>
      <c r="O1719" s="72"/>
      <c r="P1719" s="72" t="s">
        <v>15409</v>
      </c>
      <c r="Q1719" s="72" t="s">
        <v>15410</v>
      </c>
      <c r="R1719" s="72" t="s">
        <v>3050</v>
      </c>
      <c r="S1719" s="72" t="s">
        <v>15411</v>
      </c>
      <c r="T1719" s="72" t="s">
        <v>15404</v>
      </c>
      <c r="U1719" s="72" t="s">
        <v>251</v>
      </c>
      <c r="V1719" s="72" t="s">
        <v>176</v>
      </c>
      <c r="W1719">
        <v>178</v>
      </c>
      <c r="X1719">
        <v>178</v>
      </c>
      <c r="Y1719">
        <v>0</v>
      </c>
      <c r="Z1719">
        <v>150</v>
      </c>
      <c r="AA1719">
        <v>150</v>
      </c>
      <c r="AB1719">
        <v>0</v>
      </c>
      <c r="AC1719" s="72" t="s">
        <v>191</v>
      </c>
      <c r="AD1719" s="72" t="s">
        <v>212</v>
      </c>
      <c r="AE1719" s="72" t="s">
        <v>176</v>
      </c>
      <c r="AF1719" s="81" t="str">
        <f t="shared" si="104"/>
        <v>Public Tap</v>
      </c>
      <c r="AG1719" s="72" t="s">
        <v>877</v>
      </c>
      <c r="AH1719" s="72" t="s">
        <v>191</v>
      </c>
      <c r="AI1719" s="72" t="s">
        <v>16432</v>
      </c>
      <c r="AL1719" t="str">
        <f t="shared" si="105"/>
        <v>Protected</v>
      </c>
      <c r="AM1719">
        <v>2013</v>
      </c>
      <c r="AN1719" s="72" t="s">
        <v>194</v>
      </c>
      <c r="AO1719" s="72" t="s">
        <v>4986</v>
      </c>
      <c r="AP1719" s="72" t="s">
        <v>176</v>
      </c>
      <c r="AQ1719" t="str">
        <f t="shared" si="106"/>
        <v>Normal Low water flow</v>
      </c>
      <c r="AR1719" s="72" t="s">
        <v>194</v>
      </c>
      <c r="AU1719" s="72" t="s">
        <v>194</v>
      </c>
      <c r="AV1719" s="72" t="s">
        <v>194</v>
      </c>
      <c r="AY1719" s="72" t="s">
        <v>194</v>
      </c>
      <c r="BB1719" s="72" t="s">
        <v>194</v>
      </c>
      <c r="BD1719" s="72" t="s">
        <v>194</v>
      </c>
      <c r="BE1719"/>
      <c r="BF1719" s="72" t="s">
        <v>381</v>
      </c>
      <c r="BG1719" s="80" t="s">
        <v>196</v>
      </c>
      <c r="BI1719" s="81" t="str">
        <f t="shared" si="107"/>
        <v xml:space="preserve">Turbidity </v>
      </c>
      <c r="BN1719">
        <v>3</v>
      </c>
      <c r="BO1719">
        <v>8</v>
      </c>
      <c r="BP1719" s="72" t="s">
        <v>194</v>
      </c>
      <c r="BR1719" s="72" t="s">
        <v>194</v>
      </c>
      <c r="BV1719" s="72" t="s">
        <v>194</v>
      </c>
      <c r="BW1719" s="72" t="s">
        <v>197</v>
      </c>
      <c r="BX1719" t="s">
        <v>15412</v>
      </c>
    </row>
    <row r="1720" spans="1:76" x14ac:dyDescent="0.45">
      <c r="A1720" t="s">
        <v>15413</v>
      </c>
      <c r="B1720" t="s">
        <v>176</v>
      </c>
      <c r="C1720" t="s">
        <v>200</v>
      </c>
      <c r="D1720" t="s">
        <v>15414</v>
      </c>
      <c r="E1720" t="s">
        <v>15415</v>
      </c>
      <c r="F1720" t="s">
        <v>2016</v>
      </c>
      <c r="G1720">
        <v>9</v>
      </c>
      <c r="H1720" s="72" t="s">
        <v>15149</v>
      </c>
      <c r="I1720" s="72" t="s">
        <v>182</v>
      </c>
      <c r="J1720" s="72" t="s">
        <v>183</v>
      </c>
      <c r="K1720" s="72" t="s">
        <v>4888</v>
      </c>
      <c r="L1720" s="72" t="s">
        <v>5591</v>
      </c>
      <c r="M1720" s="72" t="s">
        <v>5592</v>
      </c>
      <c r="N1720" s="72"/>
      <c r="O1720" s="72"/>
      <c r="P1720" s="72" t="s">
        <v>15416</v>
      </c>
      <c r="Q1720" s="72" t="s">
        <v>15417</v>
      </c>
      <c r="R1720" s="72" t="s">
        <v>909</v>
      </c>
      <c r="S1720" s="72" t="s">
        <v>15418</v>
      </c>
      <c r="T1720" s="72" t="s">
        <v>15404</v>
      </c>
      <c r="U1720" s="72" t="s">
        <v>251</v>
      </c>
      <c r="V1720" s="72" t="s">
        <v>176</v>
      </c>
      <c r="W1720">
        <v>180</v>
      </c>
      <c r="X1720">
        <v>180</v>
      </c>
      <c r="Y1720">
        <v>0</v>
      </c>
      <c r="Z1720">
        <v>90</v>
      </c>
      <c r="AA1720">
        <v>90</v>
      </c>
      <c r="AB1720">
        <v>0</v>
      </c>
      <c r="AC1720" s="72" t="s">
        <v>191</v>
      </c>
      <c r="AD1720" s="72" t="s">
        <v>212</v>
      </c>
      <c r="AE1720" s="72" t="s">
        <v>176</v>
      </c>
      <c r="AF1720" s="81" t="str">
        <f t="shared" si="104"/>
        <v>Public Tap</v>
      </c>
      <c r="AG1720" s="72" t="s">
        <v>877</v>
      </c>
      <c r="AH1720" s="72" t="s">
        <v>191</v>
      </c>
      <c r="AI1720" s="72" t="s">
        <v>16432</v>
      </c>
      <c r="AL1720" t="str">
        <f t="shared" si="105"/>
        <v>Protected</v>
      </c>
      <c r="AM1720">
        <v>2013</v>
      </c>
      <c r="AN1720" s="72" t="s">
        <v>194</v>
      </c>
      <c r="AO1720" s="72" t="s">
        <v>176</v>
      </c>
      <c r="AP1720" s="72" t="s">
        <v>15419</v>
      </c>
      <c r="AQ1720" t="str">
        <f t="shared" si="106"/>
        <v>Normal broken pipe in the system</v>
      </c>
      <c r="AR1720" s="72" t="s">
        <v>194</v>
      </c>
      <c r="AU1720" s="72" t="s">
        <v>194</v>
      </c>
      <c r="AV1720" s="72" t="s">
        <v>194</v>
      </c>
      <c r="AY1720" s="72" t="s">
        <v>194</v>
      </c>
      <c r="BB1720" s="72" t="s">
        <v>194</v>
      </c>
      <c r="BD1720" s="72" t="s">
        <v>194</v>
      </c>
      <c r="BE1720"/>
      <c r="BF1720" s="72" t="s">
        <v>194</v>
      </c>
      <c r="BG1720" s="80" t="s">
        <v>196</v>
      </c>
      <c r="BI1720" s="81" t="str">
        <f t="shared" si="107"/>
        <v xml:space="preserve">Turbidity </v>
      </c>
      <c r="BN1720">
        <v>3</v>
      </c>
      <c r="BO1720">
        <v>12</v>
      </c>
      <c r="BP1720" s="72" t="s">
        <v>194</v>
      </c>
      <c r="BR1720" s="72" t="s">
        <v>194</v>
      </c>
      <c r="BV1720" s="72" t="s">
        <v>194</v>
      </c>
      <c r="BW1720" s="72" t="s">
        <v>197</v>
      </c>
      <c r="BX1720" t="s">
        <v>15420</v>
      </c>
    </row>
    <row r="1721" spans="1:76" x14ac:dyDescent="0.45">
      <c r="A1721" t="s">
        <v>15421</v>
      </c>
      <c r="B1721" t="s">
        <v>176</v>
      </c>
      <c r="C1721" t="s">
        <v>200</v>
      </c>
      <c r="D1721" t="s">
        <v>15422</v>
      </c>
      <c r="E1721" t="s">
        <v>15423</v>
      </c>
      <c r="F1721" t="s">
        <v>9881</v>
      </c>
      <c r="G1721">
        <v>9</v>
      </c>
      <c r="H1721" s="72" t="s">
        <v>15149</v>
      </c>
      <c r="I1721" s="72" t="s">
        <v>182</v>
      </c>
      <c r="J1721" s="72" t="s">
        <v>183</v>
      </c>
      <c r="K1721" s="72" t="s">
        <v>4888</v>
      </c>
      <c r="L1721" s="72" t="s">
        <v>5591</v>
      </c>
      <c r="M1721" s="72" t="s">
        <v>5592</v>
      </c>
      <c r="N1721" s="72"/>
      <c r="O1721" s="72"/>
      <c r="P1721" s="72" t="s">
        <v>15424</v>
      </c>
      <c r="Q1721" s="72" t="s">
        <v>15425</v>
      </c>
      <c r="R1721" s="72" t="s">
        <v>1616</v>
      </c>
      <c r="S1721" s="72" t="s">
        <v>15426</v>
      </c>
      <c r="T1721" s="72" t="s">
        <v>5596</v>
      </c>
      <c r="U1721" s="72" t="s">
        <v>251</v>
      </c>
      <c r="V1721" s="72" t="s">
        <v>176</v>
      </c>
      <c r="W1721">
        <v>178</v>
      </c>
      <c r="X1721">
        <v>178</v>
      </c>
      <c r="Y1721">
        <v>0</v>
      </c>
      <c r="Z1721">
        <v>180</v>
      </c>
      <c r="AA1721">
        <v>180</v>
      </c>
      <c r="AB1721">
        <v>0</v>
      </c>
      <c r="AC1721" s="72" t="s">
        <v>191</v>
      </c>
      <c r="AD1721" s="72" t="s">
        <v>212</v>
      </c>
      <c r="AE1721" s="72" t="s">
        <v>176</v>
      </c>
      <c r="AF1721" s="81" t="str">
        <f t="shared" si="104"/>
        <v>Public Tap</v>
      </c>
      <c r="AG1721" s="72" t="s">
        <v>877</v>
      </c>
      <c r="AH1721" s="72" t="s">
        <v>191</v>
      </c>
      <c r="AI1721" s="72" t="s">
        <v>16432</v>
      </c>
      <c r="AL1721" t="str">
        <f t="shared" si="105"/>
        <v>Protected</v>
      </c>
      <c r="AM1721">
        <v>2013</v>
      </c>
      <c r="AN1721" s="72" t="s">
        <v>194</v>
      </c>
      <c r="AO1721" s="72" t="s">
        <v>549</v>
      </c>
      <c r="AP1721" s="72" t="s">
        <v>176</v>
      </c>
      <c r="AQ1721" t="str">
        <f t="shared" si="106"/>
        <v>Poor Non functioning water point</v>
      </c>
      <c r="AR1721" s="72" t="s">
        <v>194</v>
      </c>
      <c r="AU1721" s="72" t="s">
        <v>194</v>
      </c>
      <c r="AV1721" s="72" t="s">
        <v>194</v>
      </c>
      <c r="AY1721" s="72" t="s">
        <v>194</v>
      </c>
      <c r="BB1721" s="72" t="s">
        <v>194</v>
      </c>
      <c r="BD1721" s="72" t="s">
        <v>194</v>
      </c>
      <c r="BE1721"/>
      <c r="BF1721" s="72" t="s">
        <v>381</v>
      </c>
      <c r="BG1721" s="80" t="s">
        <v>196</v>
      </c>
      <c r="BI1721" s="81" t="str">
        <f t="shared" si="107"/>
        <v xml:space="preserve">Turbidity </v>
      </c>
      <c r="BN1721">
        <v>0</v>
      </c>
      <c r="BO1721">
        <v>12</v>
      </c>
      <c r="BP1721" s="72" t="s">
        <v>194</v>
      </c>
      <c r="BR1721" s="72" t="s">
        <v>194</v>
      </c>
      <c r="BV1721" s="72" t="s">
        <v>194</v>
      </c>
      <c r="BW1721" s="72" t="s">
        <v>227</v>
      </c>
      <c r="BX1721" t="s">
        <v>15427</v>
      </c>
    </row>
    <row r="1722" spans="1:76" x14ac:dyDescent="0.45">
      <c r="A1722" t="s">
        <v>15428</v>
      </c>
      <c r="B1722" t="s">
        <v>176</v>
      </c>
      <c r="C1722" t="s">
        <v>200</v>
      </c>
      <c r="D1722" t="s">
        <v>15429</v>
      </c>
      <c r="E1722" t="s">
        <v>15430</v>
      </c>
      <c r="F1722" t="s">
        <v>15431</v>
      </c>
      <c r="G1722">
        <v>9</v>
      </c>
      <c r="H1722" s="72" t="s">
        <v>15149</v>
      </c>
      <c r="I1722" s="72" t="s">
        <v>182</v>
      </c>
      <c r="J1722" s="72" t="s">
        <v>183</v>
      </c>
      <c r="K1722" s="72" t="s">
        <v>4888</v>
      </c>
      <c r="L1722" s="72" t="s">
        <v>5591</v>
      </c>
      <c r="M1722" s="72" t="s">
        <v>5592</v>
      </c>
      <c r="N1722" s="72"/>
      <c r="O1722" s="72"/>
      <c r="P1722" s="72" t="s">
        <v>15432</v>
      </c>
      <c r="Q1722" s="72" t="s">
        <v>15433</v>
      </c>
      <c r="R1722" s="72" t="s">
        <v>3587</v>
      </c>
      <c r="S1722" s="72" t="s">
        <v>15434</v>
      </c>
      <c r="T1722" s="72" t="s">
        <v>5596</v>
      </c>
      <c r="U1722" s="72" t="s">
        <v>251</v>
      </c>
      <c r="V1722" s="72" t="s">
        <v>176</v>
      </c>
      <c r="W1722">
        <v>178</v>
      </c>
      <c r="X1722">
        <v>178</v>
      </c>
      <c r="Y1722">
        <v>0</v>
      </c>
      <c r="Z1722">
        <v>300</v>
      </c>
      <c r="AA1722">
        <v>300</v>
      </c>
      <c r="AB1722">
        <v>0</v>
      </c>
      <c r="AC1722" s="72" t="s">
        <v>191</v>
      </c>
      <c r="AD1722" s="72" t="s">
        <v>212</v>
      </c>
      <c r="AE1722" s="72" t="s">
        <v>176</v>
      </c>
      <c r="AF1722" s="81" t="str">
        <f t="shared" si="104"/>
        <v>Public Tap</v>
      </c>
      <c r="AG1722" s="72" t="s">
        <v>877</v>
      </c>
      <c r="AH1722" s="72" t="s">
        <v>191</v>
      </c>
      <c r="AI1722" s="72" t="s">
        <v>16432</v>
      </c>
      <c r="AL1722" t="str">
        <f t="shared" si="105"/>
        <v>Protected</v>
      </c>
      <c r="AM1722">
        <v>2013</v>
      </c>
      <c r="AN1722" s="72" t="s">
        <v>194</v>
      </c>
      <c r="AO1722" s="72" t="s">
        <v>549</v>
      </c>
      <c r="AP1722" s="72" t="s">
        <v>176</v>
      </c>
      <c r="AQ1722" t="str">
        <f t="shared" si="106"/>
        <v>Normal Non functioning water point</v>
      </c>
      <c r="AR1722" s="72" t="s">
        <v>194</v>
      </c>
      <c r="AU1722" s="72" t="s">
        <v>194</v>
      </c>
      <c r="AV1722" s="72" t="s">
        <v>194</v>
      </c>
      <c r="AY1722" s="72" t="s">
        <v>194</v>
      </c>
      <c r="BB1722" s="72" t="s">
        <v>194</v>
      </c>
      <c r="BD1722" s="72" t="s">
        <v>194</v>
      </c>
      <c r="BE1722"/>
      <c r="BF1722" s="72" t="s">
        <v>194</v>
      </c>
      <c r="BG1722" s="80" t="s">
        <v>196</v>
      </c>
      <c r="BI1722" s="81" t="str">
        <f t="shared" si="107"/>
        <v xml:space="preserve">Turbidity </v>
      </c>
      <c r="BN1722">
        <v>0</v>
      </c>
      <c r="BO1722">
        <v>6</v>
      </c>
      <c r="BP1722" s="72" t="s">
        <v>194</v>
      </c>
      <c r="BR1722" s="72" t="s">
        <v>194</v>
      </c>
      <c r="BV1722" s="72" t="s">
        <v>194</v>
      </c>
      <c r="BW1722" s="72" t="s">
        <v>197</v>
      </c>
      <c r="BX1722" t="s">
        <v>15435</v>
      </c>
    </row>
    <row r="1723" spans="1:76" x14ac:dyDescent="0.45">
      <c r="A1723" t="s">
        <v>15436</v>
      </c>
      <c r="B1723" t="s">
        <v>176</v>
      </c>
      <c r="C1723" t="s">
        <v>200</v>
      </c>
      <c r="D1723" t="s">
        <v>15437</v>
      </c>
      <c r="E1723" t="s">
        <v>15438</v>
      </c>
      <c r="F1723" t="s">
        <v>6417</v>
      </c>
      <c r="G1723">
        <v>9</v>
      </c>
      <c r="H1723" s="72" t="s">
        <v>15149</v>
      </c>
      <c r="I1723" s="72" t="s">
        <v>182</v>
      </c>
      <c r="J1723" s="72" t="s">
        <v>183</v>
      </c>
      <c r="K1723" s="72" t="s">
        <v>4888</v>
      </c>
      <c r="L1723" s="72" t="s">
        <v>5591</v>
      </c>
      <c r="M1723" s="72" t="s">
        <v>5592</v>
      </c>
      <c r="N1723" s="72"/>
      <c r="O1723" s="72"/>
      <c r="P1723" s="72" t="s">
        <v>15439</v>
      </c>
      <c r="Q1723" s="72" t="s">
        <v>15440</v>
      </c>
      <c r="R1723" s="72" t="s">
        <v>3050</v>
      </c>
      <c r="S1723" s="72" t="s">
        <v>15441</v>
      </c>
      <c r="T1723" s="72" t="s">
        <v>15442</v>
      </c>
      <c r="U1723" s="72" t="s">
        <v>176</v>
      </c>
      <c r="V1723" s="72" t="s">
        <v>1512</v>
      </c>
      <c r="W1723">
        <v>178</v>
      </c>
      <c r="X1723">
        <v>178</v>
      </c>
      <c r="Y1723">
        <v>0</v>
      </c>
      <c r="Z1723">
        <v>29</v>
      </c>
      <c r="AA1723">
        <v>29</v>
      </c>
      <c r="AB1723">
        <v>0</v>
      </c>
      <c r="AC1723" s="72" t="s">
        <v>191</v>
      </c>
      <c r="AD1723" s="72" t="s">
        <v>15443</v>
      </c>
      <c r="AE1723" s="72" t="s">
        <v>176</v>
      </c>
      <c r="AF1723" s="81" t="str">
        <f t="shared" si="104"/>
        <v>Private Tap on a piped system</v>
      </c>
      <c r="AG1723" s="72" t="s">
        <v>877</v>
      </c>
      <c r="AH1723" s="72" t="s">
        <v>191</v>
      </c>
      <c r="AI1723" s="72" t="s">
        <v>16432</v>
      </c>
      <c r="AL1723" t="str">
        <f t="shared" si="105"/>
        <v>Protected</v>
      </c>
      <c r="AM1723">
        <v>2013</v>
      </c>
      <c r="AN1723" s="72" t="s">
        <v>194</v>
      </c>
      <c r="AO1723" s="72" t="s">
        <v>176</v>
      </c>
      <c r="AP1723" s="72" t="s">
        <v>15444</v>
      </c>
      <c r="AQ1723" t="str">
        <f t="shared" si="106"/>
        <v>Poor no reason at all</v>
      </c>
      <c r="AR1723" s="72" t="s">
        <v>194</v>
      </c>
      <c r="AU1723" s="72" t="s">
        <v>194</v>
      </c>
      <c r="AV1723" s="72" t="s">
        <v>194</v>
      </c>
      <c r="AY1723" s="72" t="s">
        <v>194</v>
      </c>
      <c r="BB1723" s="72" t="s">
        <v>194</v>
      </c>
      <c r="BD1723" s="72" t="s">
        <v>194</v>
      </c>
      <c r="BE1723"/>
      <c r="BF1723" s="72" t="s">
        <v>381</v>
      </c>
      <c r="BG1723" s="80" t="s">
        <v>196</v>
      </c>
      <c r="BI1723" s="81" t="str">
        <f t="shared" si="107"/>
        <v xml:space="preserve">Turbidity </v>
      </c>
      <c r="BN1723">
        <v>0</v>
      </c>
      <c r="BO1723">
        <v>0</v>
      </c>
      <c r="BP1723" s="72" t="s">
        <v>194</v>
      </c>
      <c r="BR1723" s="72" t="s">
        <v>194</v>
      </c>
      <c r="BV1723" s="72" t="s">
        <v>194</v>
      </c>
      <c r="BW1723" s="72" t="s">
        <v>227</v>
      </c>
      <c r="BX1723" t="s">
        <v>15445</v>
      </c>
    </row>
    <row r="1724" spans="1:76" x14ac:dyDescent="0.45">
      <c r="A1724" t="s">
        <v>15446</v>
      </c>
      <c r="B1724" t="s">
        <v>176</v>
      </c>
      <c r="C1724" t="s">
        <v>200</v>
      </c>
      <c r="D1724" t="s">
        <v>15447</v>
      </c>
      <c r="E1724" t="s">
        <v>15448</v>
      </c>
      <c r="F1724" t="s">
        <v>7168</v>
      </c>
      <c r="G1724">
        <v>9</v>
      </c>
      <c r="H1724" s="72" t="s">
        <v>15149</v>
      </c>
      <c r="I1724" s="72" t="s">
        <v>182</v>
      </c>
      <c r="J1724" s="72" t="s">
        <v>183</v>
      </c>
      <c r="K1724" s="72" t="s">
        <v>4888</v>
      </c>
      <c r="L1724" s="72" t="s">
        <v>5591</v>
      </c>
      <c r="M1724" s="72" t="s">
        <v>5591</v>
      </c>
      <c r="N1724" s="72"/>
      <c r="O1724" s="72"/>
      <c r="P1724" s="72" t="s">
        <v>15449</v>
      </c>
      <c r="Q1724" s="72" t="s">
        <v>15450</v>
      </c>
      <c r="R1724" s="72" t="s">
        <v>1606</v>
      </c>
      <c r="S1724" s="72" t="s">
        <v>15451</v>
      </c>
      <c r="T1724" s="72" t="s">
        <v>15452</v>
      </c>
      <c r="U1724" s="72" t="s">
        <v>176</v>
      </c>
      <c r="V1724" s="72" t="s">
        <v>15453</v>
      </c>
      <c r="W1724">
        <v>220</v>
      </c>
      <c r="X1724">
        <v>220</v>
      </c>
      <c r="Y1724">
        <v>0</v>
      </c>
      <c r="Z1724">
        <v>15</v>
      </c>
      <c r="AA1724">
        <v>15</v>
      </c>
      <c r="AB1724">
        <v>0</v>
      </c>
      <c r="AC1724" s="72" t="s">
        <v>191</v>
      </c>
      <c r="AD1724" s="72" t="s">
        <v>15443</v>
      </c>
      <c r="AE1724" s="72" t="s">
        <v>176</v>
      </c>
      <c r="AF1724" s="81" t="str">
        <f t="shared" si="104"/>
        <v>Private Tap on a piped system</v>
      </c>
      <c r="AG1724" s="72" t="s">
        <v>877</v>
      </c>
      <c r="AH1724" s="72" t="s">
        <v>191</v>
      </c>
      <c r="AI1724" s="72" t="s">
        <v>16432</v>
      </c>
      <c r="AL1724" t="str">
        <f t="shared" si="105"/>
        <v>Protected</v>
      </c>
      <c r="AM1724">
        <v>2019</v>
      </c>
      <c r="AN1724" s="72" t="s">
        <v>191</v>
      </c>
      <c r="AQ1724" t="str">
        <f t="shared" si="106"/>
        <v xml:space="preserve">Normal </v>
      </c>
      <c r="AR1724" s="72" t="s">
        <v>194</v>
      </c>
      <c r="AU1724" s="72" t="s">
        <v>195</v>
      </c>
      <c r="AV1724" s="72" t="s">
        <v>194</v>
      </c>
      <c r="AY1724" s="72" t="s">
        <v>191</v>
      </c>
      <c r="AZ1724">
        <v>294</v>
      </c>
      <c r="BA1724" s="72" t="s">
        <v>93</v>
      </c>
      <c r="BB1724" s="72" t="s">
        <v>194</v>
      </c>
      <c r="BD1724" s="72" t="s">
        <v>194</v>
      </c>
      <c r="BF1724" s="72" t="s">
        <v>194</v>
      </c>
      <c r="BG1724" s="80" t="s">
        <v>196</v>
      </c>
      <c r="BI1724" s="81" t="str">
        <f t="shared" si="107"/>
        <v xml:space="preserve">Turbidity </v>
      </c>
      <c r="BN1724">
        <v>3</v>
      </c>
      <c r="BO1724">
        <v>12</v>
      </c>
      <c r="BP1724" s="72" t="s">
        <v>194</v>
      </c>
      <c r="BR1724" s="72" t="s">
        <v>191</v>
      </c>
      <c r="BS1724">
        <v>30</v>
      </c>
      <c r="BT1724">
        <v>20</v>
      </c>
      <c r="BU1724">
        <v>5</v>
      </c>
      <c r="BV1724" s="72" t="s">
        <v>194</v>
      </c>
      <c r="BW1724" s="72" t="s">
        <v>197</v>
      </c>
      <c r="BX1724" t="s">
        <v>15454</v>
      </c>
    </row>
    <row r="1725" spans="1:76" x14ac:dyDescent="0.45">
      <c r="A1725" t="s">
        <v>15455</v>
      </c>
      <c r="B1725" t="s">
        <v>176</v>
      </c>
      <c r="C1725" t="s">
        <v>736</v>
      </c>
      <c r="D1725" t="s">
        <v>15456</v>
      </c>
      <c r="E1725" t="s">
        <v>15457</v>
      </c>
      <c r="F1725" t="s">
        <v>4886</v>
      </c>
      <c r="G1725">
        <v>9</v>
      </c>
      <c r="H1725" s="72" t="s">
        <v>15458</v>
      </c>
      <c r="I1725" s="72" t="s">
        <v>182</v>
      </c>
      <c r="J1725" s="72" t="s">
        <v>183</v>
      </c>
      <c r="K1725" s="72" t="s">
        <v>10598</v>
      </c>
      <c r="L1725" s="72" t="s">
        <v>5566</v>
      </c>
      <c r="M1725" s="72" t="s">
        <v>11343</v>
      </c>
      <c r="N1725" s="72"/>
      <c r="O1725" s="72"/>
      <c r="P1725" s="72" t="s">
        <v>15459</v>
      </c>
      <c r="Q1725" s="72" t="s">
        <v>15460</v>
      </c>
      <c r="R1725" s="72" t="s">
        <v>11605</v>
      </c>
      <c r="S1725" s="72" t="s">
        <v>15461</v>
      </c>
      <c r="T1725" s="72" t="s">
        <v>11347</v>
      </c>
      <c r="U1725" s="72" t="s">
        <v>226</v>
      </c>
      <c r="V1725" s="72" t="s">
        <v>176</v>
      </c>
      <c r="W1725">
        <v>80</v>
      </c>
      <c r="X1725">
        <v>80</v>
      </c>
      <c r="Y1725">
        <v>0</v>
      </c>
      <c r="Z1725">
        <v>125</v>
      </c>
      <c r="AA1725">
        <v>400</v>
      </c>
      <c r="AB1725">
        <v>0</v>
      </c>
      <c r="AC1725" s="72" t="s">
        <v>191</v>
      </c>
      <c r="AD1725" s="72" t="s">
        <v>192</v>
      </c>
      <c r="AE1725" s="72" t="s">
        <v>176</v>
      </c>
      <c r="AF1725" s="81" t="str">
        <f t="shared" si="104"/>
        <v>Afridev Handpump</v>
      </c>
      <c r="AG1725" s="72" t="s">
        <v>193</v>
      </c>
      <c r="AH1725" s="72" t="s">
        <v>191</v>
      </c>
      <c r="AI1725" s="72" t="s">
        <v>16432</v>
      </c>
      <c r="AL1725" t="str">
        <f t="shared" si="105"/>
        <v>Protected</v>
      </c>
      <c r="AM1725">
        <v>2014</v>
      </c>
      <c r="AN1725" s="72" t="s">
        <v>191</v>
      </c>
      <c r="AQ1725" t="str">
        <f t="shared" si="106"/>
        <v xml:space="preserve">Normal </v>
      </c>
      <c r="AR1725" s="72" t="s">
        <v>191</v>
      </c>
      <c r="AS1725">
        <v>1</v>
      </c>
      <c r="AT1725">
        <v>90</v>
      </c>
      <c r="AU1725" s="72" t="s">
        <v>195</v>
      </c>
      <c r="AV1725" s="72" t="s">
        <v>194</v>
      </c>
      <c r="AY1725" s="72" t="s">
        <v>191</v>
      </c>
      <c r="AZ1725">
        <v>575</v>
      </c>
      <c r="BA1725" s="72" t="s">
        <v>93</v>
      </c>
      <c r="BB1725" s="72" t="s">
        <v>194</v>
      </c>
      <c r="BD1725" s="72" t="s">
        <v>191</v>
      </c>
      <c r="BE1725" s="73">
        <v>0.28999999999999998</v>
      </c>
      <c r="BF1725" s="72" t="s">
        <v>191</v>
      </c>
      <c r="BG1725" s="72" t="s">
        <v>196</v>
      </c>
      <c r="BH1725" s="72" t="s">
        <v>176</v>
      </c>
      <c r="BI1725" s="81" t="str">
        <f t="shared" si="107"/>
        <v xml:space="preserve">Turbidity </v>
      </c>
      <c r="BJ1725" s="72" t="s">
        <v>191</v>
      </c>
      <c r="BN1725">
        <v>48</v>
      </c>
      <c r="BO1725">
        <v>24</v>
      </c>
      <c r="BP1725" s="72" t="s">
        <v>194</v>
      </c>
      <c r="BR1725" s="72" t="s">
        <v>194</v>
      </c>
      <c r="BT1725">
        <v>40</v>
      </c>
      <c r="BU1725">
        <v>120</v>
      </c>
      <c r="BV1725" s="72" t="s">
        <v>194</v>
      </c>
      <c r="BW1725" s="72" t="s">
        <v>197</v>
      </c>
      <c r="BX1725" t="s">
        <v>15462</v>
      </c>
    </row>
    <row r="1726" spans="1:76" x14ac:dyDescent="0.45">
      <c r="A1726" t="s">
        <v>15463</v>
      </c>
      <c r="B1726" t="s">
        <v>176</v>
      </c>
      <c r="C1726" t="s">
        <v>736</v>
      </c>
      <c r="D1726" t="s">
        <v>15464</v>
      </c>
      <c r="E1726" t="s">
        <v>15465</v>
      </c>
      <c r="F1726" t="s">
        <v>15466</v>
      </c>
      <c r="G1726">
        <v>9</v>
      </c>
      <c r="H1726" s="72" t="s">
        <v>15458</v>
      </c>
      <c r="I1726" s="72" t="s">
        <v>182</v>
      </c>
      <c r="J1726" s="72" t="s">
        <v>183</v>
      </c>
      <c r="K1726" s="72" t="s">
        <v>10598</v>
      </c>
      <c r="L1726" s="72" t="s">
        <v>11594</v>
      </c>
      <c r="M1726" s="72" t="s">
        <v>15467</v>
      </c>
      <c r="N1726" s="72"/>
      <c r="O1726" s="72"/>
      <c r="P1726" s="72" t="s">
        <v>15468</v>
      </c>
      <c r="Q1726" s="72" t="s">
        <v>15469</v>
      </c>
      <c r="R1726" s="72" t="s">
        <v>15470</v>
      </c>
      <c r="S1726" s="72" t="s">
        <v>15471</v>
      </c>
      <c r="T1726" s="72" t="s">
        <v>15472</v>
      </c>
      <c r="U1726" s="72" t="s">
        <v>226</v>
      </c>
      <c r="V1726" s="72" t="s">
        <v>15473</v>
      </c>
      <c r="W1726">
        <v>49</v>
      </c>
      <c r="X1726">
        <v>25</v>
      </c>
      <c r="Y1726">
        <v>24</v>
      </c>
      <c r="Z1726">
        <v>150</v>
      </c>
      <c r="AA1726">
        <v>125</v>
      </c>
      <c r="AB1726">
        <v>120</v>
      </c>
      <c r="AC1726" s="72" t="s">
        <v>191</v>
      </c>
      <c r="AD1726" s="72" t="s">
        <v>192</v>
      </c>
      <c r="AE1726" s="72" t="s">
        <v>176</v>
      </c>
      <c r="AF1726" s="81" t="str">
        <f t="shared" si="104"/>
        <v>Afridev Handpump</v>
      </c>
      <c r="AG1726" s="72" t="s">
        <v>193</v>
      </c>
      <c r="AH1726" s="72" t="s">
        <v>191</v>
      </c>
      <c r="AI1726" s="72" t="s">
        <v>16432</v>
      </c>
      <c r="AL1726" t="str">
        <f t="shared" si="105"/>
        <v>Protected</v>
      </c>
      <c r="AM1726">
        <v>2019</v>
      </c>
      <c r="AN1726" s="72" t="s">
        <v>191</v>
      </c>
      <c r="AQ1726" t="str">
        <f t="shared" si="106"/>
        <v xml:space="preserve">Normal </v>
      </c>
      <c r="AR1726" s="72" t="s">
        <v>194</v>
      </c>
      <c r="AU1726" s="72" t="s">
        <v>195</v>
      </c>
      <c r="AV1726" s="72" t="s">
        <v>194</v>
      </c>
      <c r="AY1726" s="72" t="s">
        <v>191</v>
      </c>
      <c r="AZ1726">
        <v>574</v>
      </c>
      <c r="BA1726" s="72" t="s">
        <v>93</v>
      </c>
      <c r="BB1726" s="72" t="s">
        <v>194</v>
      </c>
      <c r="BD1726" s="72" t="s">
        <v>191</v>
      </c>
      <c r="BE1726" s="73">
        <v>2.1800000000000002</v>
      </c>
      <c r="BF1726" s="72" t="s">
        <v>191</v>
      </c>
      <c r="BG1726" s="72" t="s">
        <v>196</v>
      </c>
      <c r="BH1726" s="72" t="s">
        <v>176</v>
      </c>
      <c r="BI1726" s="81" t="str">
        <f t="shared" si="107"/>
        <v xml:space="preserve">Turbidity </v>
      </c>
      <c r="BJ1726" s="72" t="s">
        <v>191</v>
      </c>
      <c r="BN1726">
        <v>46</v>
      </c>
      <c r="BO1726">
        <v>24</v>
      </c>
      <c r="BP1726" s="72" t="s">
        <v>194</v>
      </c>
      <c r="BR1726" s="72" t="s">
        <v>194</v>
      </c>
      <c r="BT1726">
        <v>40</v>
      </c>
      <c r="BU1726">
        <v>80</v>
      </c>
      <c r="BV1726" s="72" t="s">
        <v>191</v>
      </c>
      <c r="BW1726" s="72" t="s">
        <v>197</v>
      </c>
      <c r="BX1726" t="s">
        <v>15474</v>
      </c>
    </row>
    <row r="1727" spans="1:76" x14ac:dyDescent="0.45">
      <c r="A1727" t="s">
        <v>15475</v>
      </c>
      <c r="B1727" t="s">
        <v>176</v>
      </c>
      <c r="C1727" t="s">
        <v>216</v>
      </c>
      <c r="D1727" t="s">
        <v>15476</v>
      </c>
      <c r="E1727" t="s">
        <v>15477</v>
      </c>
      <c r="F1727" t="s">
        <v>12318</v>
      </c>
      <c r="G1727">
        <v>9</v>
      </c>
      <c r="H1727" s="72" t="s">
        <v>15478</v>
      </c>
      <c r="I1727" s="72" t="s">
        <v>182</v>
      </c>
      <c r="J1727" s="72" t="s">
        <v>183</v>
      </c>
      <c r="K1727" s="72" t="s">
        <v>4888</v>
      </c>
      <c r="L1727" s="72" t="s">
        <v>7710</v>
      </c>
      <c r="M1727" s="72" t="s">
        <v>7710</v>
      </c>
      <c r="N1727" s="72"/>
      <c r="O1727" s="72"/>
      <c r="P1727" s="72" t="s">
        <v>15479</v>
      </c>
      <c r="Q1727" s="72" t="s">
        <v>15480</v>
      </c>
      <c r="R1727" s="72" t="s">
        <v>7096</v>
      </c>
      <c r="S1727" s="72" t="s">
        <v>15481</v>
      </c>
      <c r="T1727" s="72" t="s">
        <v>7710</v>
      </c>
      <c r="U1727" s="72" t="s">
        <v>251</v>
      </c>
      <c r="V1727" s="72" t="s">
        <v>176</v>
      </c>
      <c r="W1727">
        <v>375</v>
      </c>
      <c r="X1727">
        <v>375</v>
      </c>
      <c r="Y1727">
        <v>0</v>
      </c>
      <c r="Z1727">
        <v>0</v>
      </c>
      <c r="AA1727">
        <v>2000</v>
      </c>
      <c r="AB1727">
        <v>0</v>
      </c>
      <c r="AC1727" s="72" t="s">
        <v>191</v>
      </c>
      <c r="AD1727" s="72" t="s">
        <v>212</v>
      </c>
      <c r="AE1727" s="72" t="s">
        <v>176</v>
      </c>
      <c r="AF1727" s="81" t="str">
        <f t="shared" si="104"/>
        <v>Public Tap</v>
      </c>
      <c r="AG1727" s="72" t="s">
        <v>877</v>
      </c>
      <c r="AH1727" s="72" t="s">
        <v>191</v>
      </c>
      <c r="AI1727" s="72" t="s">
        <v>16432</v>
      </c>
      <c r="AL1727" t="str">
        <f t="shared" si="105"/>
        <v>Protected</v>
      </c>
      <c r="AM1727">
        <v>2014</v>
      </c>
      <c r="AN1727" s="72" t="s">
        <v>194</v>
      </c>
      <c r="AO1727" s="72" t="s">
        <v>549</v>
      </c>
      <c r="AP1727" s="72" t="s">
        <v>176</v>
      </c>
      <c r="AQ1727" t="str">
        <f t="shared" si="106"/>
        <v>Does not function Non functioning water point</v>
      </c>
      <c r="AR1727" s="72" t="s">
        <v>191</v>
      </c>
      <c r="AS1727">
        <v>1</v>
      </c>
      <c r="AT1727">
        <v>364</v>
      </c>
      <c r="AU1727" s="72" t="s">
        <v>194</v>
      </c>
      <c r="AV1727" s="72" t="s">
        <v>194</v>
      </c>
      <c r="AY1727" s="72" t="s">
        <v>194</v>
      </c>
      <c r="BB1727" s="72" t="s">
        <v>194</v>
      </c>
      <c r="BD1727" s="72" t="s">
        <v>194</v>
      </c>
      <c r="BE1727"/>
      <c r="BF1727" s="72" t="s">
        <v>194</v>
      </c>
      <c r="BG1727" s="80" t="s">
        <v>196</v>
      </c>
      <c r="BI1727" s="81" t="str">
        <f t="shared" si="107"/>
        <v xml:space="preserve">Turbidity </v>
      </c>
      <c r="BN1727">
        <v>0</v>
      </c>
      <c r="BO1727">
        <v>0</v>
      </c>
      <c r="BP1727" s="72" t="s">
        <v>194</v>
      </c>
      <c r="BR1727" s="72" t="s">
        <v>194</v>
      </c>
      <c r="BV1727" s="72" t="s">
        <v>194</v>
      </c>
      <c r="BW1727" s="72" t="s">
        <v>550</v>
      </c>
      <c r="BX1727" t="s">
        <v>15482</v>
      </c>
    </row>
    <row r="1728" spans="1:76" x14ac:dyDescent="0.45">
      <c r="A1728" t="s">
        <v>15483</v>
      </c>
      <c r="B1728" t="s">
        <v>176</v>
      </c>
      <c r="C1728" t="s">
        <v>216</v>
      </c>
      <c r="D1728" t="s">
        <v>15484</v>
      </c>
      <c r="E1728" t="s">
        <v>15485</v>
      </c>
      <c r="F1728" t="s">
        <v>15486</v>
      </c>
      <c r="G1728">
        <v>9</v>
      </c>
      <c r="H1728" s="72" t="s">
        <v>15478</v>
      </c>
      <c r="I1728" s="72" t="s">
        <v>182</v>
      </c>
      <c r="J1728" s="72" t="s">
        <v>183</v>
      </c>
      <c r="K1728" s="72" t="s">
        <v>4888</v>
      </c>
      <c r="L1728" s="72" t="s">
        <v>7710</v>
      </c>
      <c r="M1728" s="72" t="s">
        <v>7710</v>
      </c>
      <c r="N1728" s="72"/>
      <c r="O1728" s="72"/>
      <c r="P1728" s="72" t="s">
        <v>15487</v>
      </c>
      <c r="Q1728" s="72" t="s">
        <v>15488</v>
      </c>
      <c r="R1728" s="72" t="s">
        <v>4932</v>
      </c>
      <c r="S1728" s="72" t="s">
        <v>15489</v>
      </c>
      <c r="T1728" s="72" t="s">
        <v>7710</v>
      </c>
      <c r="U1728" s="72" t="s">
        <v>251</v>
      </c>
      <c r="V1728" s="72" t="s">
        <v>176</v>
      </c>
      <c r="W1728">
        <v>375</v>
      </c>
      <c r="X1728">
        <v>375</v>
      </c>
      <c r="Y1728">
        <v>0</v>
      </c>
      <c r="Z1728">
        <v>0</v>
      </c>
      <c r="AA1728">
        <v>2000</v>
      </c>
      <c r="AB1728">
        <v>0</v>
      </c>
      <c r="AC1728" s="72" t="s">
        <v>191</v>
      </c>
      <c r="AD1728" s="72" t="s">
        <v>212</v>
      </c>
      <c r="AE1728" s="72" t="s">
        <v>176</v>
      </c>
      <c r="AF1728" s="81" t="str">
        <f t="shared" si="104"/>
        <v>Public Tap</v>
      </c>
      <c r="AG1728" s="72" t="s">
        <v>877</v>
      </c>
      <c r="AH1728" s="72" t="s">
        <v>191</v>
      </c>
      <c r="AI1728" s="72" t="s">
        <v>16432</v>
      </c>
      <c r="AL1728" t="str">
        <f t="shared" si="105"/>
        <v>Protected</v>
      </c>
      <c r="AM1728">
        <v>2014</v>
      </c>
      <c r="AN1728" s="72" t="s">
        <v>194</v>
      </c>
      <c r="AO1728" s="72" t="s">
        <v>549</v>
      </c>
      <c r="AP1728" s="72" t="s">
        <v>176</v>
      </c>
      <c r="AQ1728" t="str">
        <f t="shared" si="106"/>
        <v>Does not function Non functioning water point</v>
      </c>
      <c r="AR1728" s="72" t="s">
        <v>191</v>
      </c>
      <c r="AS1728">
        <v>1</v>
      </c>
      <c r="AT1728">
        <v>364</v>
      </c>
      <c r="AU1728" s="72" t="s">
        <v>194</v>
      </c>
      <c r="AV1728" s="72" t="s">
        <v>194</v>
      </c>
      <c r="AY1728" s="72" t="s">
        <v>194</v>
      </c>
      <c r="BB1728" s="72" t="s">
        <v>194</v>
      </c>
      <c r="BD1728" s="72" t="s">
        <v>194</v>
      </c>
      <c r="BE1728"/>
      <c r="BF1728" s="72" t="s">
        <v>194</v>
      </c>
      <c r="BG1728" s="80" t="s">
        <v>196</v>
      </c>
      <c r="BI1728" s="81" t="str">
        <f t="shared" si="107"/>
        <v xml:space="preserve">Turbidity </v>
      </c>
      <c r="BN1728">
        <v>0</v>
      </c>
      <c r="BO1728">
        <v>0</v>
      </c>
      <c r="BP1728" s="72" t="s">
        <v>194</v>
      </c>
      <c r="BR1728" s="72" t="s">
        <v>194</v>
      </c>
      <c r="BV1728" s="72" t="s">
        <v>194</v>
      </c>
      <c r="BW1728" s="72" t="s">
        <v>550</v>
      </c>
      <c r="BX1728" t="s">
        <v>15490</v>
      </c>
    </row>
    <row r="1729" spans="1:76" x14ac:dyDescent="0.45">
      <c r="A1729" t="s">
        <v>15491</v>
      </c>
      <c r="B1729" t="s">
        <v>176</v>
      </c>
      <c r="C1729" t="s">
        <v>177</v>
      </c>
      <c r="D1729" t="s">
        <v>15492</v>
      </c>
      <c r="E1729" t="s">
        <v>15493</v>
      </c>
      <c r="F1729" t="s">
        <v>2114</v>
      </c>
      <c r="G1729">
        <v>9</v>
      </c>
      <c r="H1729" s="72" t="s">
        <v>15478</v>
      </c>
      <c r="I1729" s="72" t="s">
        <v>182</v>
      </c>
      <c r="J1729" s="72" t="s">
        <v>183</v>
      </c>
      <c r="K1729" s="72" t="s">
        <v>4732</v>
      </c>
      <c r="L1729" s="72" t="s">
        <v>5288</v>
      </c>
      <c r="M1729" s="72" t="s">
        <v>5427</v>
      </c>
      <c r="N1729" s="72"/>
      <c r="O1729" s="72"/>
      <c r="P1729" s="72" t="s">
        <v>15494</v>
      </c>
      <c r="Q1729" s="72" t="s">
        <v>15495</v>
      </c>
      <c r="R1729" s="72" t="s">
        <v>15496</v>
      </c>
      <c r="S1729" s="72" t="s">
        <v>15497</v>
      </c>
      <c r="T1729" s="72" t="s">
        <v>15498</v>
      </c>
      <c r="U1729" s="72" t="s">
        <v>251</v>
      </c>
      <c r="V1729" s="72" t="s">
        <v>176</v>
      </c>
      <c r="W1729">
        <v>222</v>
      </c>
      <c r="X1729">
        <v>222</v>
      </c>
      <c r="Y1729">
        <v>0</v>
      </c>
      <c r="Z1729">
        <v>110</v>
      </c>
      <c r="AA1729">
        <v>550</v>
      </c>
      <c r="AB1729">
        <v>0</v>
      </c>
      <c r="AC1729" s="72" t="s">
        <v>191</v>
      </c>
      <c r="AD1729" s="72" t="s">
        <v>212</v>
      </c>
      <c r="AE1729" s="72" t="s">
        <v>176</v>
      </c>
      <c r="AF1729" s="81" t="str">
        <f t="shared" si="104"/>
        <v>Public Tap</v>
      </c>
      <c r="AG1729" s="72" t="s">
        <v>877</v>
      </c>
      <c r="AH1729" s="72" t="s">
        <v>191</v>
      </c>
      <c r="AI1729" s="72" t="s">
        <v>16432</v>
      </c>
      <c r="AL1729" t="str">
        <f t="shared" si="105"/>
        <v>Protected</v>
      </c>
      <c r="AM1729">
        <v>2015</v>
      </c>
      <c r="AN1729" s="72" t="s">
        <v>194</v>
      </c>
      <c r="AO1729" s="72" t="s">
        <v>6724</v>
      </c>
      <c r="AP1729" s="72" t="s">
        <v>176</v>
      </c>
      <c r="AQ1729" t="str">
        <f t="shared" si="106"/>
        <v>Poor Seasonal Shortages</v>
      </c>
      <c r="AR1729" s="72" t="s">
        <v>191</v>
      </c>
      <c r="AS1729">
        <v>2</v>
      </c>
      <c r="AT1729">
        <v>60</v>
      </c>
      <c r="AU1729" s="72" t="s">
        <v>194</v>
      </c>
      <c r="AV1729" s="72" t="s">
        <v>194</v>
      </c>
      <c r="AY1729" s="72" t="s">
        <v>194</v>
      </c>
      <c r="BB1729" s="72" t="s">
        <v>194</v>
      </c>
      <c r="BD1729" s="72" t="s">
        <v>194</v>
      </c>
      <c r="BE1729"/>
      <c r="BF1729" s="72" t="s">
        <v>194</v>
      </c>
      <c r="BG1729" s="80" t="s">
        <v>196</v>
      </c>
      <c r="BI1729" s="81" t="str">
        <f t="shared" si="107"/>
        <v xml:space="preserve">Turbidity </v>
      </c>
      <c r="BN1729">
        <v>0</v>
      </c>
      <c r="BO1729">
        <v>6</v>
      </c>
      <c r="BP1729" s="72" t="s">
        <v>194</v>
      </c>
      <c r="BR1729" s="72" t="s">
        <v>194</v>
      </c>
      <c r="BV1729" s="72" t="s">
        <v>194</v>
      </c>
      <c r="BW1729" s="72" t="s">
        <v>227</v>
      </c>
      <c r="BX1729" t="s">
        <v>15499</v>
      </c>
    </row>
    <row r="1730" spans="1:76" x14ac:dyDescent="0.45">
      <c r="A1730" t="s">
        <v>15500</v>
      </c>
      <c r="B1730" t="s">
        <v>176</v>
      </c>
      <c r="C1730" t="s">
        <v>177</v>
      </c>
      <c r="D1730" t="s">
        <v>15501</v>
      </c>
      <c r="E1730" t="s">
        <v>15502</v>
      </c>
      <c r="F1730" t="s">
        <v>6150</v>
      </c>
      <c r="G1730">
        <v>9</v>
      </c>
      <c r="H1730" s="72" t="s">
        <v>15478</v>
      </c>
      <c r="I1730" s="72" t="s">
        <v>182</v>
      </c>
      <c r="J1730" s="72" t="s">
        <v>183</v>
      </c>
      <c r="K1730" s="72" t="s">
        <v>4732</v>
      </c>
      <c r="L1730" s="72" t="s">
        <v>5288</v>
      </c>
      <c r="M1730" s="72" t="s">
        <v>5427</v>
      </c>
      <c r="N1730" s="72"/>
      <c r="O1730" s="72"/>
      <c r="P1730" s="72" t="s">
        <v>15503</v>
      </c>
      <c r="Q1730" s="72" t="s">
        <v>15504</v>
      </c>
      <c r="R1730" s="72" t="s">
        <v>15496</v>
      </c>
      <c r="S1730" s="74" t="s">
        <v>15505</v>
      </c>
      <c r="T1730" s="72" t="s">
        <v>15506</v>
      </c>
      <c r="U1730" s="72" t="s">
        <v>251</v>
      </c>
      <c r="V1730" s="72" t="s">
        <v>176</v>
      </c>
      <c r="W1730">
        <v>222</v>
      </c>
      <c r="X1730">
        <v>222</v>
      </c>
      <c r="Y1730">
        <v>0</v>
      </c>
      <c r="Z1730">
        <v>500</v>
      </c>
      <c r="AA1730">
        <v>500</v>
      </c>
      <c r="AB1730">
        <v>0</v>
      </c>
      <c r="AC1730" s="72" t="s">
        <v>191</v>
      </c>
      <c r="AD1730" s="72" t="s">
        <v>212</v>
      </c>
      <c r="AE1730" s="72" t="s">
        <v>176</v>
      </c>
      <c r="AF1730" s="81" t="str">
        <f t="shared" si="104"/>
        <v>Public Tap</v>
      </c>
      <c r="AG1730" s="72" t="s">
        <v>877</v>
      </c>
      <c r="AH1730" s="72" t="s">
        <v>191</v>
      </c>
      <c r="AI1730" s="72" t="s">
        <v>16432</v>
      </c>
      <c r="AL1730" t="str">
        <f t="shared" si="105"/>
        <v>Protected</v>
      </c>
      <c r="AM1730">
        <v>2015</v>
      </c>
      <c r="AN1730" s="72" t="s">
        <v>194</v>
      </c>
      <c r="AO1730" s="72" t="s">
        <v>6724</v>
      </c>
      <c r="AP1730" s="72" t="s">
        <v>176</v>
      </c>
      <c r="AQ1730" t="str">
        <f t="shared" si="106"/>
        <v>Does not function Seasonal Shortages</v>
      </c>
      <c r="AR1730" s="72" t="s">
        <v>191</v>
      </c>
      <c r="AS1730">
        <v>1</v>
      </c>
      <c r="AT1730">
        <v>30</v>
      </c>
      <c r="AU1730" s="72" t="s">
        <v>194</v>
      </c>
      <c r="AV1730" s="72" t="s">
        <v>194</v>
      </c>
      <c r="AY1730" s="72" t="s">
        <v>194</v>
      </c>
      <c r="BB1730" s="72" t="s">
        <v>194</v>
      </c>
      <c r="BD1730" s="72" t="s">
        <v>194</v>
      </c>
      <c r="BE1730"/>
      <c r="BF1730" s="72" t="s">
        <v>194</v>
      </c>
      <c r="BG1730" s="80" t="s">
        <v>196</v>
      </c>
      <c r="BI1730" s="81" t="str">
        <f t="shared" si="107"/>
        <v xml:space="preserve">Turbidity </v>
      </c>
      <c r="BN1730">
        <v>0</v>
      </c>
      <c r="BO1730">
        <v>0</v>
      </c>
      <c r="BP1730" s="72" t="s">
        <v>194</v>
      </c>
      <c r="BR1730" s="72" t="s">
        <v>194</v>
      </c>
      <c r="BV1730" s="72" t="s">
        <v>194</v>
      </c>
      <c r="BW1730" s="72" t="s">
        <v>550</v>
      </c>
      <c r="BX1730" t="s">
        <v>15507</v>
      </c>
    </row>
    <row r="1731" spans="1:76" x14ac:dyDescent="0.45">
      <c r="A1731" t="s">
        <v>15508</v>
      </c>
      <c r="B1731" t="s">
        <v>176</v>
      </c>
      <c r="C1731" t="s">
        <v>177</v>
      </c>
      <c r="D1731" t="s">
        <v>15509</v>
      </c>
      <c r="E1731" t="s">
        <v>15510</v>
      </c>
      <c r="F1731" t="s">
        <v>2854</v>
      </c>
      <c r="G1731">
        <v>9</v>
      </c>
      <c r="H1731" s="72" t="s">
        <v>15478</v>
      </c>
      <c r="I1731" s="72" t="s">
        <v>182</v>
      </c>
      <c r="J1731" s="72" t="s">
        <v>183</v>
      </c>
      <c r="K1731" s="72" t="s">
        <v>4732</v>
      </c>
      <c r="L1731" s="72" t="s">
        <v>5288</v>
      </c>
      <c r="M1731" s="72" t="s">
        <v>10310</v>
      </c>
      <c r="N1731" s="72"/>
      <c r="O1731" s="72"/>
      <c r="P1731" s="72" t="s">
        <v>15511</v>
      </c>
      <c r="Q1731" s="72" t="s">
        <v>15512</v>
      </c>
      <c r="R1731" s="72" t="s">
        <v>5002</v>
      </c>
      <c r="S1731" s="72" t="s">
        <v>15513</v>
      </c>
      <c r="T1731" s="72" t="s">
        <v>15498</v>
      </c>
      <c r="U1731" s="72" t="s">
        <v>251</v>
      </c>
      <c r="V1731" s="72" t="s">
        <v>176</v>
      </c>
      <c r="W1731">
        <v>320</v>
      </c>
      <c r="X1731">
        <v>320</v>
      </c>
      <c r="Y1731">
        <v>0</v>
      </c>
      <c r="Z1731">
        <v>400</v>
      </c>
      <c r="AA1731">
        <v>400</v>
      </c>
      <c r="AB1731">
        <v>0</v>
      </c>
      <c r="AC1731" s="72" t="s">
        <v>191</v>
      </c>
      <c r="AD1731" s="72" t="s">
        <v>212</v>
      </c>
      <c r="AE1731" s="72" t="s">
        <v>176</v>
      </c>
      <c r="AF1731" s="81" t="str">
        <f t="shared" ref="AF1731:AF1794" si="108">CONCATENATE(AD1731,AE1731)</f>
        <v>Public Tap</v>
      </c>
      <c r="AG1731" s="72" t="s">
        <v>877</v>
      </c>
      <c r="AH1731" s="72" t="s">
        <v>191</v>
      </c>
      <c r="AI1731" s="72" t="s">
        <v>16432</v>
      </c>
      <c r="AL1731" t="str">
        <f t="shared" ref="AL1731:AL1794" si="109">CONCATENATE(AI1731,AJ1731,AK1731)</f>
        <v>Protected</v>
      </c>
      <c r="AM1731">
        <v>2015</v>
      </c>
      <c r="AN1731" s="72" t="s">
        <v>194</v>
      </c>
      <c r="AO1731" s="72" t="s">
        <v>549</v>
      </c>
      <c r="AP1731" s="72" t="s">
        <v>176</v>
      </c>
      <c r="AQ1731" t="str">
        <f t="shared" ref="AQ1731:AQ1794" si="110">CONCATENATE(BW1731," ",AO1731,AP1731)</f>
        <v>Does not function Non functioning water point</v>
      </c>
      <c r="AR1731" s="72" t="s">
        <v>191</v>
      </c>
      <c r="AS1731">
        <v>1</v>
      </c>
      <c r="AT1731">
        <v>60</v>
      </c>
      <c r="AU1731" s="72" t="s">
        <v>194</v>
      </c>
      <c r="AV1731" s="72" t="s">
        <v>194</v>
      </c>
      <c r="AY1731" s="72" t="s">
        <v>194</v>
      </c>
      <c r="BB1731" s="72" t="s">
        <v>194</v>
      </c>
      <c r="BD1731" s="72" t="s">
        <v>194</v>
      </c>
      <c r="BE1731"/>
      <c r="BF1731" s="72" t="s">
        <v>194</v>
      </c>
      <c r="BG1731" s="80" t="s">
        <v>196</v>
      </c>
      <c r="BI1731" s="81" t="str">
        <f t="shared" ref="BI1731:BI1794" si="111">CONCATENATE(BG1731," ",BH1731)</f>
        <v xml:space="preserve">Turbidity </v>
      </c>
      <c r="BN1731">
        <v>0</v>
      </c>
      <c r="BO1731">
        <v>0</v>
      </c>
      <c r="BP1731" s="72" t="s">
        <v>194</v>
      </c>
      <c r="BR1731" s="72" t="s">
        <v>194</v>
      </c>
      <c r="BV1731" s="72" t="s">
        <v>194</v>
      </c>
      <c r="BW1731" s="72" t="s">
        <v>550</v>
      </c>
      <c r="BX1731" t="s">
        <v>15514</v>
      </c>
    </row>
    <row r="1732" spans="1:76" x14ac:dyDescent="0.45">
      <c r="A1732" t="s">
        <v>15515</v>
      </c>
      <c r="B1732" t="s">
        <v>176</v>
      </c>
      <c r="C1732" t="s">
        <v>177</v>
      </c>
      <c r="D1732" t="s">
        <v>15516</v>
      </c>
      <c r="E1732" t="s">
        <v>15517</v>
      </c>
      <c r="F1732" t="s">
        <v>6169</v>
      </c>
      <c r="G1732">
        <v>9</v>
      </c>
      <c r="H1732" s="72" t="s">
        <v>15478</v>
      </c>
      <c r="I1732" s="72" t="s">
        <v>182</v>
      </c>
      <c r="J1732" s="72" t="s">
        <v>183</v>
      </c>
      <c r="K1732" s="72" t="s">
        <v>4732</v>
      </c>
      <c r="L1732" s="72" t="s">
        <v>5288</v>
      </c>
      <c r="M1732" s="72" t="s">
        <v>10507</v>
      </c>
      <c r="N1732" s="72"/>
      <c r="O1732" s="72"/>
      <c r="P1732" s="72" t="s">
        <v>15518</v>
      </c>
      <c r="Q1732" s="72" t="s">
        <v>15519</v>
      </c>
      <c r="R1732" s="72" t="s">
        <v>8307</v>
      </c>
      <c r="S1732" s="72" t="s">
        <v>15520</v>
      </c>
      <c r="T1732" s="72" t="s">
        <v>15521</v>
      </c>
      <c r="U1732" s="72" t="s">
        <v>251</v>
      </c>
      <c r="V1732" s="72" t="s">
        <v>176</v>
      </c>
      <c r="W1732">
        <v>120</v>
      </c>
      <c r="X1732">
        <v>120</v>
      </c>
      <c r="Y1732">
        <v>0</v>
      </c>
      <c r="Z1732">
        <v>600</v>
      </c>
      <c r="AA1732">
        <v>600</v>
      </c>
      <c r="AB1732">
        <v>0</v>
      </c>
      <c r="AC1732" s="72" t="s">
        <v>191</v>
      </c>
      <c r="AD1732" s="72" t="s">
        <v>212</v>
      </c>
      <c r="AE1732" s="72" t="s">
        <v>176</v>
      </c>
      <c r="AF1732" s="81" t="str">
        <f t="shared" si="108"/>
        <v>Public Tap</v>
      </c>
      <c r="AG1732" s="72" t="s">
        <v>877</v>
      </c>
      <c r="AH1732" s="72" t="s">
        <v>191</v>
      </c>
      <c r="AI1732" s="72" t="s">
        <v>16432</v>
      </c>
      <c r="AL1732" t="str">
        <f t="shared" si="109"/>
        <v>Protected</v>
      </c>
      <c r="AM1732">
        <v>2009</v>
      </c>
      <c r="AN1732" s="72" t="s">
        <v>194</v>
      </c>
      <c r="AO1732" s="72" t="s">
        <v>549</v>
      </c>
      <c r="AP1732" s="72" t="s">
        <v>176</v>
      </c>
      <c r="AQ1732" t="str">
        <f t="shared" si="110"/>
        <v>Does not function Non functioning water point</v>
      </c>
      <c r="AR1732" s="72" t="s">
        <v>191</v>
      </c>
      <c r="AS1732">
        <v>1</v>
      </c>
      <c r="AT1732">
        <v>38</v>
      </c>
      <c r="AU1732" s="72" t="s">
        <v>194</v>
      </c>
      <c r="AV1732" s="72" t="s">
        <v>194</v>
      </c>
      <c r="AY1732" s="72" t="s">
        <v>194</v>
      </c>
      <c r="BB1732" s="72" t="s">
        <v>194</v>
      </c>
      <c r="BD1732" s="72" t="s">
        <v>194</v>
      </c>
      <c r="BE1732"/>
      <c r="BF1732" s="72" t="s">
        <v>194</v>
      </c>
      <c r="BG1732" s="80" t="s">
        <v>196</v>
      </c>
      <c r="BI1732" s="81" t="str">
        <f t="shared" si="111"/>
        <v xml:space="preserve">Turbidity </v>
      </c>
      <c r="BN1732">
        <v>0</v>
      </c>
      <c r="BO1732">
        <v>0</v>
      </c>
      <c r="BP1732" s="72" t="s">
        <v>194</v>
      </c>
      <c r="BR1732" s="72" t="s">
        <v>194</v>
      </c>
      <c r="BV1732" s="72" t="s">
        <v>194</v>
      </c>
      <c r="BW1732" s="72" t="s">
        <v>550</v>
      </c>
      <c r="BX1732" t="s">
        <v>15522</v>
      </c>
    </row>
    <row r="1733" spans="1:76" x14ac:dyDescent="0.45">
      <c r="A1733" t="s">
        <v>15523</v>
      </c>
      <c r="B1733" t="s">
        <v>176</v>
      </c>
      <c r="C1733" t="s">
        <v>216</v>
      </c>
      <c r="D1733" t="s">
        <v>15524</v>
      </c>
      <c r="E1733" t="s">
        <v>15525</v>
      </c>
      <c r="F1733" t="s">
        <v>15526</v>
      </c>
      <c r="G1733">
        <v>9</v>
      </c>
      <c r="H1733" s="72" t="s">
        <v>15478</v>
      </c>
      <c r="I1733" s="72" t="s">
        <v>182</v>
      </c>
      <c r="J1733" s="72" t="s">
        <v>183</v>
      </c>
      <c r="K1733" s="72" t="s">
        <v>4888</v>
      </c>
      <c r="L1733" s="72" t="s">
        <v>7710</v>
      </c>
      <c r="M1733" s="72" t="s">
        <v>8109</v>
      </c>
      <c r="N1733" s="72"/>
      <c r="O1733" s="72"/>
      <c r="P1733" s="72" t="s">
        <v>15527</v>
      </c>
      <c r="Q1733" s="72" t="s">
        <v>15528</v>
      </c>
      <c r="R1733" s="72" t="s">
        <v>4600</v>
      </c>
      <c r="S1733" s="72" t="s">
        <v>15529</v>
      </c>
      <c r="T1733" s="72" t="s">
        <v>8109</v>
      </c>
      <c r="U1733" s="72" t="s">
        <v>251</v>
      </c>
      <c r="V1733" s="72" t="s">
        <v>176</v>
      </c>
      <c r="W1733">
        <v>85</v>
      </c>
      <c r="X1733">
        <v>85</v>
      </c>
      <c r="Y1733">
        <v>0</v>
      </c>
      <c r="Z1733">
        <v>0</v>
      </c>
      <c r="AA1733">
        <v>500</v>
      </c>
      <c r="AB1733">
        <v>0</v>
      </c>
      <c r="AC1733" s="72" t="s">
        <v>191</v>
      </c>
      <c r="AD1733" s="72" t="s">
        <v>212</v>
      </c>
      <c r="AE1733" s="72" t="s">
        <v>176</v>
      </c>
      <c r="AF1733" s="81" t="str">
        <f t="shared" si="108"/>
        <v>Public Tap</v>
      </c>
      <c r="AG1733" s="72" t="s">
        <v>877</v>
      </c>
      <c r="AH1733" s="72" t="s">
        <v>191</v>
      </c>
      <c r="AI1733" s="72" t="s">
        <v>16432</v>
      </c>
      <c r="AL1733" t="str">
        <f t="shared" si="109"/>
        <v>Protected</v>
      </c>
      <c r="AM1733">
        <v>2014</v>
      </c>
      <c r="AN1733" s="72" t="s">
        <v>194</v>
      </c>
      <c r="AO1733" s="72" t="s">
        <v>549</v>
      </c>
      <c r="AP1733" s="72" t="s">
        <v>176</v>
      </c>
      <c r="AQ1733" t="str">
        <f t="shared" si="110"/>
        <v>Does not function Non functioning water point</v>
      </c>
      <c r="AR1733" s="72" t="s">
        <v>191</v>
      </c>
      <c r="AS1733">
        <v>1</v>
      </c>
      <c r="AT1733">
        <v>364</v>
      </c>
      <c r="AU1733" s="72" t="s">
        <v>194</v>
      </c>
      <c r="AV1733" s="72" t="s">
        <v>194</v>
      </c>
      <c r="AY1733" s="72" t="s">
        <v>194</v>
      </c>
      <c r="BB1733" s="72" t="s">
        <v>194</v>
      </c>
      <c r="BD1733" s="72" t="s">
        <v>194</v>
      </c>
      <c r="BE1733"/>
      <c r="BF1733" s="72" t="s">
        <v>194</v>
      </c>
      <c r="BG1733" s="80" t="s">
        <v>196</v>
      </c>
      <c r="BI1733" s="81" t="str">
        <f t="shared" si="111"/>
        <v xml:space="preserve">Turbidity </v>
      </c>
      <c r="BN1733">
        <v>0</v>
      </c>
      <c r="BO1733">
        <v>0</v>
      </c>
      <c r="BP1733" s="72" t="s">
        <v>194</v>
      </c>
      <c r="BR1733" s="72" t="s">
        <v>194</v>
      </c>
      <c r="BV1733" s="72" t="s">
        <v>194</v>
      </c>
      <c r="BW1733" s="72" t="s">
        <v>550</v>
      </c>
      <c r="BX1733" t="s">
        <v>15530</v>
      </c>
    </row>
    <row r="1734" spans="1:76" x14ac:dyDescent="0.45">
      <c r="A1734" t="s">
        <v>15531</v>
      </c>
      <c r="B1734" t="s">
        <v>176</v>
      </c>
      <c r="C1734" t="s">
        <v>177</v>
      </c>
      <c r="D1734" t="s">
        <v>15532</v>
      </c>
      <c r="E1734" t="s">
        <v>15533</v>
      </c>
      <c r="F1734" t="s">
        <v>14102</v>
      </c>
      <c r="G1734">
        <v>9</v>
      </c>
      <c r="H1734" s="72" t="s">
        <v>15478</v>
      </c>
      <c r="I1734" s="72" t="s">
        <v>182</v>
      </c>
      <c r="J1734" s="72" t="s">
        <v>183</v>
      </c>
      <c r="K1734" s="72" t="s">
        <v>4732</v>
      </c>
      <c r="L1734" s="72" t="s">
        <v>5288</v>
      </c>
      <c r="M1734" s="72" t="s">
        <v>15534</v>
      </c>
      <c r="N1734" s="72"/>
      <c r="O1734" s="72"/>
      <c r="P1734" s="72" t="s">
        <v>15535</v>
      </c>
      <c r="Q1734" s="72" t="s">
        <v>15536</v>
      </c>
      <c r="R1734" s="72" t="s">
        <v>1787</v>
      </c>
      <c r="S1734" s="72" t="s">
        <v>15537</v>
      </c>
      <c r="T1734" s="72" t="s">
        <v>15538</v>
      </c>
      <c r="U1734" s="72" t="s">
        <v>251</v>
      </c>
      <c r="V1734" s="72" t="s">
        <v>176</v>
      </c>
      <c r="W1734">
        <v>165</v>
      </c>
      <c r="X1734">
        <v>165</v>
      </c>
      <c r="Y1734">
        <v>0</v>
      </c>
      <c r="Z1734">
        <v>500</v>
      </c>
      <c r="AA1734">
        <v>500</v>
      </c>
      <c r="AB1734">
        <v>0</v>
      </c>
      <c r="AC1734" s="72" t="s">
        <v>191</v>
      </c>
      <c r="AD1734" s="72" t="s">
        <v>212</v>
      </c>
      <c r="AE1734" s="72" t="s">
        <v>176</v>
      </c>
      <c r="AF1734" s="81" t="str">
        <f t="shared" si="108"/>
        <v>Public Tap</v>
      </c>
      <c r="AG1734" s="72" t="s">
        <v>877</v>
      </c>
      <c r="AH1734" s="72" t="s">
        <v>191</v>
      </c>
      <c r="AI1734" s="72" t="s">
        <v>16432</v>
      </c>
      <c r="AL1734" t="str">
        <f t="shared" si="109"/>
        <v>Protected</v>
      </c>
      <c r="AM1734">
        <v>2014</v>
      </c>
      <c r="AN1734" s="72" t="s">
        <v>194</v>
      </c>
      <c r="AO1734" s="72" t="s">
        <v>549</v>
      </c>
      <c r="AP1734" s="72" t="s">
        <v>176</v>
      </c>
      <c r="AQ1734" t="str">
        <f t="shared" si="110"/>
        <v>Does not function Non functioning water point</v>
      </c>
      <c r="AR1734" s="72" t="s">
        <v>191</v>
      </c>
      <c r="AS1734">
        <v>2</v>
      </c>
      <c r="AT1734">
        <v>150</v>
      </c>
      <c r="AU1734" s="72" t="s">
        <v>194</v>
      </c>
      <c r="AV1734" s="72" t="s">
        <v>194</v>
      </c>
      <c r="AY1734" s="72" t="s">
        <v>194</v>
      </c>
      <c r="BB1734" s="72" t="s">
        <v>194</v>
      </c>
      <c r="BD1734" s="72" t="s">
        <v>194</v>
      </c>
      <c r="BE1734"/>
      <c r="BF1734" s="72" t="s">
        <v>194</v>
      </c>
      <c r="BG1734" s="80" t="s">
        <v>196</v>
      </c>
      <c r="BI1734" s="81" t="str">
        <f t="shared" si="111"/>
        <v xml:space="preserve">Turbidity </v>
      </c>
      <c r="BN1734">
        <v>0</v>
      </c>
      <c r="BO1734">
        <v>0</v>
      </c>
      <c r="BP1734" s="72" t="s">
        <v>194</v>
      </c>
      <c r="BR1734" s="72" t="s">
        <v>194</v>
      </c>
      <c r="BV1734" s="72" t="s">
        <v>194</v>
      </c>
      <c r="BW1734" s="72" t="s">
        <v>550</v>
      </c>
      <c r="BX1734" t="s">
        <v>15539</v>
      </c>
    </row>
    <row r="1735" spans="1:76" x14ac:dyDescent="0.45">
      <c r="A1735" t="s">
        <v>15540</v>
      </c>
      <c r="B1735" t="s">
        <v>176</v>
      </c>
      <c r="C1735" t="s">
        <v>177</v>
      </c>
      <c r="D1735" t="s">
        <v>15541</v>
      </c>
      <c r="E1735" t="s">
        <v>15542</v>
      </c>
      <c r="F1735" t="s">
        <v>15543</v>
      </c>
      <c r="G1735">
        <v>9</v>
      </c>
      <c r="H1735" s="72" t="s">
        <v>15478</v>
      </c>
      <c r="I1735" s="72" t="s">
        <v>182</v>
      </c>
      <c r="J1735" s="72" t="s">
        <v>183</v>
      </c>
      <c r="K1735" s="72" t="s">
        <v>4732</v>
      </c>
      <c r="L1735" s="72" t="s">
        <v>5288</v>
      </c>
      <c r="M1735" s="72" t="s">
        <v>10507</v>
      </c>
      <c r="N1735" s="72"/>
      <c r="O1735" s="72"/>
      <c r="P1735" s="72" t="s">
        <v>15544</v>
      </c>
      <c r="Q1735" s="72" t="s">
        <v>15545</v>
      </c>
      <c r="R1735" s="72" t="s">
        <v>1904</v>
      </c>
      <c r="S1735" s="72" t="s">
        <v>15546</v>
      </c>
      <c r="T1735" s="72" t="s">
        <v>15547</v>
      </c>
      <c r="U1735" s="72" t="s">
        <v>251</v>
      </c>
      <c r="V1735" s="72" t="s">
        <v>176</v>
      </c>
      <c r="W1735">
        <v>110</v>
      </c>
      <c r="X1735">
        <v>110</v>
      </c>
      <c r="Y1735">
        <v>0</v>
      </c>
      <c r="Z1735">
        <v>250</v>
      </c>
      <c r="AA1735">
        <v>250</v>
      </c>
      <c r="AB1735">
        <v>0</v>
      </c>
      <c r="AC1735" s="72" t="s">
        <v>191</v>
      </c>
      <c r="AD1735" s="72" t="s">
        <v>212</v>
      </c>
      <c r="AE1735" s="72" t="s">
        <v>176</v>
      </c>
      <c r="AF1735" s="81" t="str">
        <f t="shared" si="108"/>
        <v>Public Tap</v>
      </c>
      <c r="AG1735" s="72" t="s">
        <v>877</v>
      </c>
      <c r="AH1735" s="72" t="s">
        <v>191</v>
      </c>
      <c r="AI1735" s="72" t="s">
        <v>16432</v>
      </c>
      <c r="AL1735" t="str">
        <f t="shared" si="109"/>
        <v>Protected</v>
      </c>
      <c r="AM1735">
        <v>1994</v>
      </c>
      <c r="AN1735" s="72" t="s">
        <v>194</v>
      </c>
      <c r="AO1735" s="72" t="s">
        <v>549</v>
      </c>
      <c r="AP1735" s="72" t="s">
        <v>176</v>
      </c>
      <c r="AQ1735" t="str">
        <f t="shared" si="110"/>
        <v>Poor Non functioning water point</v>
      </c>
      <c r="AR1735" s="72" t="s">
        <v>194</v>
      </c>
      <c r="AU1735" s="72" t="s">
        <v>194</v>
      </c>
      <c r="AV1735" s="72" t="s">
        <v>194</v>
      </c>
      <c r="AY1735" s="72" t="s">
        <v>194</v>
      </c>
      <c r="BB1735" s="72" t="s">
        <v>194</v>
      </c>
      <c r="BD1735" s="72" t="s">
        <v>194</v>
      </c>
      <c r="BE1735"/>
      <c r="BF1735" s="72" t="s">
        <v>194</v>
      </c>
      <c r="BG1735" s="80" t="s">
        <v>196</v>
      </c>
      <c r="BI1735" s="81" t="str">
        <f t="shared" si="111"/>
        <v xml:space="preserve">Turbidity </v>
      </c>
      <c r="BN1735">
        <v>0</v>
      </c>
      <c r="BO1735">
        <v>0</v>
      </c>
      <c r="BP1735" s="72" t="s">
        <v>194</v>
      </c>
      <c r="BR1735" s="72" t="s">
        <v>194</v>
      </c>
      <c r="BV1735" s="72" t="s">
        <v>194</v>
      </c>
      <c r="BW1735" s="72" t="s">
        <v>227</v>
      </c>
      <c r="BX1735" t="s">
        <v>15548</v>
      </c>
    </row>
    <row r="1736" spans="1:76" x14ac:dyDescent="0.45">
      <c r="A1736" t="s">
        <v>15549</v>
      </c>
      <c r="B1736" t="s">
        <v>176</v>
      </c>
      <c r="C1736" t="s">
        <v>216</v>
      </c>
      <c r="D1736" t="s">
        <v>15550</v>
      </c>
      <c r="E1736" t="s">
        <v>15551</v>
      </c>
      <c r="F1736" t="s">
        <v>750</v>
      </c>
      <c r="G1736">
        <v>9</v>
      </c>
      <c r="H1736" s="72" t="s">
        <v>15478</v>
      </c>
      <c r="I1736" s="72" t="s">
        <v>182</v>
      </c>
      <c r="J1736" s="72" t="s">
        <v>183</v>
      </c>
      <c r="K1736" s="72" t="s">
        <v>4888</v>
      </c>
      <c r="L1736" s="72" t="s">
        <v>7710</v>
      </c>
      <c r="M1736" s="72" t="s">
        <v>7711</v>
      </c>
      <c r="N1736" s="72"/>
      <c r="O1736" s="72"/>
      <c r="P1736" s="72" t="s">
        <v>15552</v>
      </c>
      <c r="Q1736" s="72" t="s">
        <v>15553</v>
      </c>
      <c r="R1736" s="72" t="s">
        <v>9133</v>
      </c>
      <c r="S1736" s="72" t="s">
        <v>15554</v>
      </c>
      <c r="T1736" s="72" t="s">
        <v>7711</v>
      </c>
      <c r="U1736" s="72" t="s">
        <v>251</v>
      </c>
      <c r="V1736" s="72" t="s">
        <v>176</v>
      </c>
      <c r="W1736">
        <v>75</v>
      </c>
      <c r="X1736">
        <v>75</v>
      </c>
      <c r="Y1736">
        <v>0</v>
      </c>
      <c r="Z1736">
        <v>0</v>
      </c>
      <c r="AA1736">
        <v>500</v>
      </c>
      <c r="AB1736">
        <v>0</v>
      </c>
      <c r="AC1736" s="72" t="s">
        <v>191</v>
      </c>
      <c r="AD1736" s="72" t="s">
        <v>212</v>
      </c>
      <c r="AE1736" s="72" t="s">
        <v>176</v>
      </c>
      <c r="AF1736" s="81" t="str">
        <f t="shared" si="108"/>
        <v>Public Tap</v>
      </c>
      <c r="AG1736" s="72" t="s">
        <v>877</v>
      </c>
      <c r="AH1736" s="72" t="s">
        <v>191</v>
      </c>
      <c r="AI1736" s="72" t="s">
        <v>16432</v>
      </c>
      <c r="AL1736" t="str">
        <f t="shared" si="109"/>
        <v>Protected</v>
      </c>
      <c r="AM1736">
        <v>1976</v>
      </c>
      <c r="AN1736" s="72" t="s">
        <v>194</v>
      </c>
      <c r="AO1736" s="72" t="s">
        <v>549</v>
      </c>
      <c r="AP1736" s="72" t="s">
        <v>176</v>
      </c>
      <c r="AQ1736" t="str">
        <f t="shared" si="110"/>
        <v>Does not function Non functioning water point</v>
      </c>
      <c r="AR1736" s="72" t="s">
        <v>191</v>
      </c>
      <c r="AS1736">
        <v>1</v>
      </c>
      <c r="AT1736">
        <v>364</v>
      </c>
      <c r="AU1736" s="72" t="s">
        <v>194</v>
      </c>
      <c r="AV1736" s="72" t="s">
        <v>194</v>
      </c>
      <c r="AY1736" s="72" t="s">
        <v>194</v>
      </c>
      <c r="BB1736" s="72" t="s">
        <v>194</v>
      </c>
      <c r="BD1736" s="72" t="s">
        <v>194</v>
      </c>
      <c r="BE1736"/>
      <c r="BF1736" s="72" t="s">
        <v>194</v>
      </c>
      <c r="BG1736" s="80" t="s">
        <v>196</v>
      </c>
      <c r="BI1736" s="81" t="str">
        <f t="shared" si="111"/>
        <v xml:space="preserve">Turbidity </v>
      </c>
      <c r="BN1736">
        <v>0</v>
      </c>
      <c r="BO1736">
        <v>0</v>
      </c>
      <c r="BP1736" s="72" t="s">
        <v>194</v>
      </c>
      <c r="BR1736" s="72" t="s">
        <v>194</v>
      </c>
      <c r="BV1736" s="72" t="s">
        <v>194</v>
      </c>
      <c r="BW1736" s="72" t="s">
        <v>550</v>
      </c>
      <c r="BX1736" t="s">
        <v>15555</v>
      </c>
    </row>
    <row r="1737" spans="1:76" x14ac:dyDescent="0.45">
      <c r="A1737" t="s">
        <v>15556</v>
      </c>
      <c r="B1737" t="s">
        <v>176</v>
      </c>
      <c r="C1737" t="s">
        <v>663</v>
      </c>
      <c r="D1737" t="s">
        <v>15557</v>
      </c>
      <c r="E1737" t="s">
        <v>15558</v>
      </c>
      <c r="F1737" t="s">
        <v>10430</v>
      </c>
      <c r="G1737">
        <v>9</v>
      </c>
      <c r="H1737" s="72" t="s">
        <v>15478</v>
      </c>
      <c r="I1737" s="72" t="s">
        <v>182</v>
      </c>
      <c r="J1737" s="72" t="s">
        <v>183</v>
      </c>
      <c r="K1737" s="72" t="s">
        <v>605</v>
      </c>
      <c r="L1737" s="72" t="s">
        <v>3194</v>
      </c>
      <c r="M1737" s="72" t="s">
        <v>3726</v>
      </c>
      <c r="N1737" s="72"/>
      <c r="O1737" s="72"/>
      <c r="P1737" s="72" t="s">
        <v>15559</v>
      </c>
      <c r="Q1737" s="72" t="s">
        <v>15560</v>
      </c>
      <c r="R1737" s="72" t="s">
        <v>7017</v>
      </c>
      <c r="S1737" s="72" t="s">
        <v>15561</v>
      </c>
      <c r="T1737" s="72" t="s">
        <v>15562</v>
      </c>
      <c r="U1737" s="72" t="s">
        <v>176</v>
      </c>
      <c r="V1737" s="72" t="s">
        <v>14970</v>
      </c>
      <c r="W1737">
        <v>270</v>
      </c>
      <c r="X1737">
        <v>216</v>
      </c>
      <c r="Y1737">
        <v>54</v>
      </c>
      <c r="Z1737">
        <v>270</v>
      </c>
      <c r="AA1737">
        <v>270</v>
      </c>
      <c r="AB1737">
        <v>0</v>
      </c>
      <c r="AC1737" s="72" t="s">
        <v>191</v>
      </c>
      <c r="AD1737" s="72" t="s">
        <v>212</v>
      </c>
      <c r="AE1737" s="72" t="s">
        <v>176</v>
      </c>
      <c r="AF1737" s="81" t="str">
        <f t="shared" si="108"/>
        <v>Public Tap</v>
      </c>
      <c r="AG1737" s="72" t="s">
        <v>877</v>
      </c>
      <c r="AH1737" s="72" t="s">
        <v>191</v>
      </c>
      <c r="AI1737" s="72" t="s">
        <v>16432</v>
      </c>
      <c r="AL1737" t="str">
        <f t="shared" si="109"/>
        <v>Protected</v>
      </c>
      <c r="AM1737">
        <v>1992</v>
      </c>
      <c r="AN1737" s="72" t="s">
        <v>191</v>
      </c>
      <c r="AQ1737" t="str">
        <f t="shared" si="110"/>
        <v xml:space="preserve">Normal </v>
      </c>
      <c r="AR1737" s="72" t="s">
        <v>194</v>
      </c>
      <c r="AU1737" s="72" t="s">
        <v>195</v>
      </c>
      <c r="AV1737" s="72" t="s">
        <v>194</v>
      </c>
      <c r="AY1737" s="72" t="s">
        <v>191</v>
      </c>
      <c r="AZ1737">
        <v>391</v>
      </c>
      <c r="BA1737" s="72" t="s">
        <v>93</v>
      </c>
      <c r="BB1737" s="72" t="s">
        <v>194</v>
      </c>
      <c r="BD1737" s="72" t="s">
        <v>191</v>
      </c>
      <c r="BE1737" s="73">
        <v>0.03</v>
      </c>
      <c r="BF1737" s="72" t="s">
        <v>191</v>
      </c>
      <c r="BG1737" s="72" t="s">
        <v>196</v>
      </c>
      <c r="BH1737" s="72" t="s">
        <v>176</v>
      </c>
      <c r="BI1737" s="81" t="str">
        <f t="shared" si="111"/>
        <v xml:space="preserve">Turbidity </v>
      </c>
      <c r="BJ1737" s="72" t="s">
        <v>191</v>
      </c>
      <c r="BN1737">
        <v>10</v>
      </c>
      <c r="BO1737">
        <v>24</v>
      </c>
      <c r="BP1737" s="72" t="s">
        <v>191</v>
      </c>
      <c r="BQ1737">
        <v>1000</v>
      </c>
      <c r="BR1737" s="72" t="s">
        <v>194</v>
      </c>
      <c r="BT1737">
        <v>20</v>
      </c>
      <c r="BU1737">
        <v>9</v>
      </c>
      <c r="BV1737" s="72" t="s">
        <v>191</v>
      </c>
      <c r="BW1737" s="72" t="s">
        <v>197</v>
      </c>
      <c r="BX1737" t="s">
        <v>15563</v>
      </c>
    </row>
    <row r="1738" spans="1:76" x14ac:dyDescent="0.45">
      <c r="A1738" t="s">
        <v>15564</v>
      </c>
      <c r="B1738" t="s">
        <v>176</v>
      </c>
      <c r="C1738" t="s">
        <v>457</v>
      </c>
      <c r="D1738" t="s">
        <v>15565</v>
      </c>
      <c r="E1738" t="s">
        <v>15566</v>
      </c>
      <c r="F1738" t="s">
        <v>2750</v>
      </c>
      <c r="G1738">
        <v>9</v>
      </c>
      <c r="H1738" s="72" t="s">
        <v>15478</v>
      </c>
      <c r="I1738" s="72" t="s">
        <v>182</v>
      </c>
      <c r="J1738" s="72" t="s">
        <v>183</v>
      </c>
      <c r="K1738" s="72" t="s">
        <v>4732</v>
      </c>
      <c r="L1738" s="72" t="s">
        <v>4947</v>
      </c>
      <c r="M1738" s="72" t="s">
        <v>2588</v>
      </c>
      <c r="N1738" s="72"/>
      <c r="O1738" s="72"/>
      <c r="P1738" s="72" t="s">
        <v>15567</v>
      </c>
      <c r="Q1738" s="72" t="s">
        <v>15568</v>
      </c>
      <c r="R1738" s="72" t="s">
        <v>5776</v>
      </c>
      <c r="S1738" s="72" t="s">
        <v>15569</v>
      </c>
      <c r="T1738" s="72" t="s">
        <v>15570</v>
      </c>
      <c r="U1738" s="72" t="s">
        <v>251</v>
      </c>
      <c r="V1738" s="72" t="s">
        <v>176</v>
      </c>
      <c r="W1738">
        <v>95</v>
      </c>
      <c r="X1738">
        <v>95</v>
      </c>
      <c r="Y1738">
        <v>0</v>
      </c>
      <c r="Z1738">
        <v>475</v>
      </c>
      <c r="AA1738">
        <v>475</v>
      </c>
      <c r="AB1738">
        <v>0</v>
      </c>
      <c r="AC1738" s="72" t="s">
        <v>191</v>
      </c>
      <c r="AD1738" s="72" t="s">
        <v>212</v>
      </c>
      <c r="AE1738" s="72" t="s">
        <v>176</v>
      </c>
      <c r="AF1738" s="81" t="str">
        <f t="shared" si="108"/>
        <v>Public Tap</v>
      </c>
      <c r="AG1738" s="72" t="s">
        <v>877</v>
      </c>
      <c r="AH1738" s="72" t="s">
        <v>191</v>
      </c>
      <c r="AI1738" s="72" t="s">
        <v>16432</v>
      </c>
      <c r="AL1738" t="str">
        <f t="shared" si="109"/>
        <v>Protected</v>
      </c>
      <c r="AM1738">
        <v>1984</v>
      </c>
      <c r="AN1738" s="72" t="s">
        <v>194</v>
      </c>
      <c r="AO1738" s="72" t="s">
        <v>4986</v>
      </c>
      <c r="AP1738" s="72" t="s">
        <v>176</v>
      </c>
      <c r="AQ1738" t="str">
        <f t="shared" si="110"/>
        <v>Does not function Low water flow</v>
      </c>
      <c r="AR1738" s="72" t="s">
        <v>194</v>
      </c>
      <c r="AU1738" s="72" t="s">
        <v>194</v>
      </c>
      <c r="AV1738" s="72" t="s">
        <v>194</v>
      </c>
      <c r="AY1738" s="72" t="s">
        <v>194</v>
      </c>
      <c r="BB1738" s="72" t="s">
        <v>194</v>
      </c>
      <c r="BD1738" s="72" t="s">
        <v>194</v>
      </c>
      <c r="BE1738"/>
      <c r="BF1738" s="72" t="s">
        <v>194</v>
      </c>
      <c r="BG1738" s="80" t="s">
        <v>196</v>
      </c>
      <c r="BI1738" s="81" t="str">
        <f t="shared" si="111"/>
        <v xml:space="preserve">Turbidity </v>
      </c>
      <c r="BN1738">
        <v>0</v>
      </c>
      <c r="BO1738">
        <v>0</v>
      </c>
      <c r="BP1738" s="72" t="s">
        <v>194</v>
      </c>
      <c r="BR1738" s="72" t="s">
        <v>194</v>
      </c>
      <c r="BV1738" s="72" t="s">
        <v>194</v>
      </c>
      <c r="BW1738" s="72" t="s">
        <v>550</v>
      </c>
      <c r="BX1738" t="s">
        <v>15571</v>
      </c>
    </row>
    <row r="1739" spans="1:76" x14ac:dyDescent="0.45">
      <c r="A1739" t="s">
        <v>15572</v>
      </c>
      <c r="B1739" t="s">
        <v>176</v>
      </c>
      <c r="C1739" t="s">
        <v>457</v>
      </c>
      <c r="D1739" t="s">
        <v>15573</v>
      </c>
      <c r="E1739" t="s">
        <v>15574</v>
      </c>
      <c r="F1739" t="s">
        <v>1633</v>
      </c>
      <c r="G1739">
        <v>9</v>
      </c>
      <c r="H1739" s="72" t="s">
        <v>15478</v>
      </c>
      <c r="I1739" s="72" t="s">
        <v>182</v>
      </c>
      <c r="J1739" s="72" t="s">
        <v>183</v>
      </c>
      <c r="K1739" s="72" t="s">
        <v>4732</v>
      </c>
      <c r="L1739" s="72" t="s">
        <v>4947</v>
      </c>
      <c r="M1739" s="72" t="s">
        <v>4864</v>
      </c>
      <c r="N1739" s="72"/>
      <c r="O1739" s="72"/>
      <c r="P1739" s="72" t="s">
        <v>15575</v>
      </c>
      <c r="Q1739" s="72" t="s">
        <v>15576</v>
      </c>
      <c r="R1739" s="72" t="s">
        <v>1249</v>
      </c>
      <c r="S1739" s="72" t="s">
        <v>15577</v>
      </c>
      <c r="T1739" s="72" t="s">
        <v>15578</v>
      </c>
      <c r="U1739" s="72" t="s">
        <v>251</v>
      </c>
      <c r="V1739" s="72" t="s">
        <v>176</v>
      </c>
      <c r="W1739">
        <v>181</v>
      </c>
      <c r="X1739">
        <v>181</v>
      </c>
      <c r="Y1739">
        <v>0</v>
      </c>
      <c r="Z1739">
        <v>250</v>
      </c>
      <c r="AA1739">
        <v>250</v>
      </c>
      <c r="AB1739">
        <v>0</v>
      </c>
      <c r="AC1739" s="72" t="s">
        <v>191</v>
      </c>
      <c r="AD1739" s="72" t="s">
        <v>212</v>
      </c>
      <c r="AE1739" s="72" t="s">
        <v>176</v>
      </c>
      <c r="AF1739" s="81" t="str">
        <f t="shared" si="108"/>
        <v>Public Tap</v>
      </c>
      <c r="AG1739" s="72" t="s">
        <v>877</v>
      </c>
      <c r="AH1739" s="72" t="s">
        <v>191</v>
      </c>
      <c r="AI1739" s="72" t="s">
        <v>16432</v>
      </c>
      <c r="AL1739" t="str">
        <f t="shared" si="109"/>
        <v>Protected</v>
      </c>
      <c r="AM1739">
        <v>1984</v>
      </c>
      <c r="AN1739" s="72" t="s">
        <v>194</v>
      </c>
      <c r="AO1739" s="72" t="s">
        <v>4986</v>
      </c>
      <c r="AP1739" s="72" t="s">
        <v>176</v>
      </c>
      <c r="AQ1739" t="str">
        <f t="shared" si="110"/>
        <v>Does not function Low water flow</v>
      </c>
      <c r="AR1739" s="72" t="s">
        <v>194</v>
      </c>
      <c r="AU1739" s="72" t="s">
        <v>194</v>
      </c>
      <c r="AV1739" s="72" t="s">
        <v>194</v>
      </c>
      <c r="AY1739" s="72" t="s">
        <v>194</v>
      </c>
      <c r="BB1739" s="72" t="s">
        <v>194</v>
      </c>
      <c r="BD1739" s="72" t="s">
        <v>194</v>
      </c>
      <c r="BE1739"/>
      <c r="BF1739" s="72" t="s">
        <v>194</v>
      </c>
      <c r="BG1739" s="80" t="s">
        <v>196</v>
      </c>
      <c r="BI1739" s="81" t="str">
        <f t="shared" si="111"/>
        <v xml:space="preserve">Turbidity </v>
      </c>
      <c r="BN1739">
        <v>0</v>
      </c>
      <c r="BO1739">
        <v>0</v>
      </c>
      <c r="BP1739" s="72" t="s">
        <v>194</v>
      </c>
      <c r="BR1739" s="72" t="s">
        <v>194</v>
      </c>
      <c r="BV1739" s="72" t="s">
        <v>194</v>
      </c>
      <c r="BW1739" s="72" t="s">
        <v>550</v>
      </c>
      <c r="BX1739" t="s">
        <v>15579</v>
      </c>
    </row>
    <row r="1740" spans="1:76" x14ac:dyDescent="0.45">
      <c r="A1740" t="s">
        <v>15580</v>
      </c>
      <c r="B1740" t="s">
        <v>176</v>
      </c>
      <c r="C1740" t="s">
        <v>457</v>
      </c>
      <c r="D1740" t="s">
        <v>15581</v>
      </c>
      <c r="E1740" t="s">
        <v>15582</v>
      </c>
      <c r="F1740" t="s">
        <v>5148</v>
      </c>
      <c r="G1740">
        <v>9</v>
      </c>
      <c r="H1740" s="72" t="s">
        <v>15478</v>
      </c>
      <c r="I1740" s="72" t="s">
        <v>182</v>
      </c>
      <c r="J1740" s="72" t="s">
        <v>183</v>
      </c>
      <c r="K1740" s="72" t="s">
        <v>4732</v>
      </c>
      <c r="L1740" s="72" t="s">
        <v>4947</v>
      </c>
      <c r="M1740" s="72" t="s">
        <v>2588</v>
      </c>
      <c r="N1740" s="72"/>
      <c r="O1740" s="72"/>
      <c r="P1740" s="72" t="s">
        <v>15583</v>
      </c>
      <c r="Q1740" s="72" t="s">
        <v>15584</v>
      </c>
      <c r="R1740" s="72" t="s">
        <v>15496</v>
      </c>
      <c r="S1740" s="72" t="s">
        <v>15585</v>
      </c>
      <c r="T1740" s="72" t="s">
        <v>15586</v>
      </c>
      <c r="U1740" s="72" t="s">
        <v>251</v>
      </c>
      <c r="V1740" s="72" t="s">
        <v>176</v>
      </c>
      <c r="W1740">
        <v>95</v>
      </c>
      <c r="X1740">
        <v>95</v>
      </c>
      <c r="Y1740">
        <v>0</v>
      </c>
      <c r="Z1740">
        <v>475</v>
      </c>
      <c r="AA1740">
        <v>475</v>
      </c>
      <c r="AB1740">
        <v>0</v>
      </c>
      <c r="AC1740" s="72" t="s">
        <v>191</v>
      </c>
      <c r="AD1740" s="72" t="s">
        <v>212</v>
      </c>
      <c r="AE1740" s="72" t="s">
        <v>176</v>
      </c>
      <c r="AF1740" s="81" t="str">
        <f t="shared" si="108"/>
        <v>Public Tap</v>
      </c>
      <c r="AG1740" s="72" t="s">
        <v>877</v>
      </c>
      <c r="AH1740" s="72" t="s">
        <v>191</v>
      </c>
      <c r="AI1740" s="72" t="s">
        <v>16432</v>
      </c>
      <c r="AL1740" t="str">
        <f t="shared" si="109"/>
        <v>Protected</v>
      </c>
      <c r="AM1740">
        <v>1984</v>
      </c>
      <c r="AN1740" s="72" t="s">
        <v>194</v>
      </c>
      <c r="AO1740" s="72" t="s">
        <v>4986</v>
      </c>
      <c r="AP1740" s="72" t="s">
        <v>176</v>
      </c>
      <c r="AQ1740" t="str">
        <f t="shared" si="110"/>
        <v>Does not function Low water flow</v>
      </c>
      <c r="AR1740" s="72" t="s">
        <v>194</v>
      </c>
      <c r="AU1740" s="72" t="s">
        <v>194</v>
      </c>
      <c r="AV1740" s="72" t="s">
        <v>194</v>
      </c>
      <c r="AY1740" s="72" t="s">
        <v>194</v>
      </c>
      <c r="BB1740" s="72" t="s">
        <v>194</v>
      </c>
      <c r="BD1740" s="72" t="s">
        <v>194</v>
      </c>
      <c r="BE1740"/>
      <c r="BF1740" s="72" t="s">
        <v>194</v>
      </c>
      <c r="BG1740" s="80" t="s">
        <v>196</v>
      </c>
      <c r="BI1740" s="81" t="str">
        <f t="shared" si="111"/>
        <v xml:space="preserve">Turbidity </v>
      </c>
      <c r="BN1740">
        <v>0</v>
      </c>
      <c r="BO1740">
        <v>0</v>
      </c>
      <c r="BP1740" s="72" t="s">
        <v>194</v>
      </c>
      <c r="BR1740" s="72" t="s">
        <v>194</v>
      </c>
      <c r="BV1740" s="72" t="s">
        <v>194</v>
      </c>
      <c r="BW1740" s="72" t="s">
        <v>550</v>
      </c>
      <c r="BX1740" t="s">
        <v>15587</v>
      </c>
    </row>
    <row r="1741" spans="1:76" x14ac:dyDescent="0.45">
      <c r="A1741" t="s">
        <v>15588</v>
      </c>
      <c r="B1741" t="s">
        <v>176</v>
      </c>
      <c r="C1741" t="s">
        <v>457</v>
      </c>
      <c r="D1741" t="s">
        <v>15589</v>
      </c>
      <c r="E1741" t="s">
        <v>15590</v>
      </c>
      <c r="F1741" t="s">
        <v>10802</v>
      </c>
      <c r="G1741">
        <v>9</v>
      </c>
      <c r="H1741" s="72" t="s">
        <v>15478</v>
      </c>
      <c r="I1741" s="72" t="s">
        <v>182</v>
      </c>
      <c r="J1741" s="72" t="s">
        <v>183</v>
      </c>
      <c r="K1741" s="72" t="s">
        <v>4732</v>
      </c>
      <c r="L1741" s="72" t="s">
        <v>4947</v>
      </c>
      <c r="M1741" s="72" t="s">
        <v>4947</v>
      </c>
      <c r="N1741" s="72"/>
      <c r="O1741" s="72"/>
      <c r="P1741" s="72" t="s">
        <v>15591</v>
      </c>
      <c r="Q1741" s="72" t="s">
        <v>15592</v>
      </c>
      <c r="R1741" s="72" t="s">
        <v>2509</v>
      </c>
      <c r="S1741" s="72" t="s">
        <v>15593</v>
      </c>
      <c r="T1741" s="72" t="s">
        <v>15594</v>
      </c>
      <c r="U1741" s="72" t="s">
        <v>251</v>
      </c>
      <c r="V1741" s="72" t="s">
        <v>176</v>
      </c>
      <c r="W1741">
        <v>740</v>
      </c>
      <c r="X1741">
        <v>740</v>
      </c>
      <c r="Y1741">
        <v>0</v>
      </c>
      <c r="Z1741">
        <v>200</v>
      </c>
      <c r="AA1741">
        <v>200</v>
      </c>
      <c r="AB1741">
        <v>0</v>
      </c>
      <c r="AC1741" s="72" t="s">
        <v>191</v>
      </c>
      <c r="AD1741" s="72" t="s">
        <v>212</v>
      </c>
      <c r="AE1741" s="72" t="s">
        <v>176</v>
      </c>
      <c r="AF1741" s="81" t="str">
        <f t="shared" si="108"/>
        <v>Public Tap</v>
      </c>
      <c r="AG1741" s="72" t="s">
        <v>877</v>
      </c>
      <c r="AH1741" s="72" t="s">
        <v>191</v>
      </c>
      <c r="AI1741" s="72" t="s">
        <v>16432</v>
      </c>
      <c r="AL1741" t="str">
        <f t="shared" si="109"/>
        <v>Protected</v>
      </c>
      <c r="AM1741">
        <v>1984</v>
      </c>
      <c r="AN1741" s="72" t="s">
        <v>194</v>
      </c>
      <c r="AO1741" s="72" t="s">
        <v>4986</v>
      </c>
      <c r="AP1741" s="72" t="s">
        <v>176</v>
      </c>
      <c r="AQ1741" t="str">
        <f t="shared" si="110"/>
        <v>Does not function Low water flow</v>
      </c>
      <c r="AR1741" s="72" t="s">
        <v>194</v>
      </c>
      <c r="AU1741" s="72" t="s">
        <v>194</v>
      </c>
      <c r="AV1741" s="72" t="s">
        <v>194</v>
      </c>
      <c r="AY1741" s="72" t="s">
        <v>194</v>
      </c>
      <c r="BB1741" s="72" t="s">
        <v>194</v>
      </c>
      <c r="BD1741" s="72" t="s">
        <v>194</v>
      </c>
      <c r="BE1741"/>
      <c r="BF1741" s="72" t="s">
        <v>194</v>
      </c>
      <c r="BG1741" s="80" t="s">
        <v>196</v>
      </c>
      <c r="BI1741" s="81" t="str">
        <f t="shared" si="111"/>
        <v xml:space="preserve">Turbidity </v>
      </c>
      <c r="BN1741">
        <v>0</v>
      </c>
      <c r="BO1741">
        <v>0</v>
      </c>
      <c r="BP1741" s="72" t="s">
        <v>194</v>
      </c>
      <c r="BR1741" s="72" t="s">
        <v>194</v>
      </c>
      <c r="BV1741" s="72" t="s">
        <v>194</v>
      </c>
      <c r="BW1741" s="72" t="s">
        <v>550</v>
      </c>
      <c r="BX1741" t="s">
        <v>15595</v>
      </c>
    </row>
    <row r="1742" spans="1:76" x14ac:dyDescent="0.45">
      <c r="A1742" t="s">
        <v>15596</v>
      </c>
      <c r="B1742" t="s">
        <v>176</v>
      </c>
      <c r="C1742" t="s">
        <v>457</v>
      </c>
      <c r="D1742" t="s">
        <v>15597</v>
      </c>
      <c r="E1742" t="s">
        <v>15598</v>
      </c>
      <c r="F1742" t="s">
        <v>386</v>
      </c>
      <c r="G1742">
        <v>9</v>
      </c>
      <c r="H1742" s="72" t="s">
        <v>15478</v>
      </c>
      <c r="I1742" s="72" t="s">
        <v>182</v>
      </c>
      <c r="J1742" s="72" t="s">
        <v>183</v>
      </c>
      <c r="K1742" s="72" t="s">
        <v>4732</v>
      </c>
      <c r="L1742" s="72" t="s">
        <v>4947</v>
      </c>
      <c r="M1742" s="72" t="s">
        <v>4947</v>
      </c>
      <c r="N1742" s="72"/>
      <c r="O1742" s="72"/>
      <c r="P1742" s="72" t="s">
        <v>15599</v>
      </c>
      <c r="Q1742" s="72" t="s">
        <v>15600</v>
      </c>
      <c r="R1742" s="72" t="s">
        <v>10397</v>
      </c>
      <c r="S1742" s="72" t="s">
        <v>15601</v>
      </c>
      <c r="T1742" s="72" t="s">
        <v>15602</v>
      </c>
      <c r="U1742" s="72" t="s">
        <v>251</v>
      </c>
      <c r="V1742" s="72" t="s">
        <v>176</v>
      </c>
      <c r="W1742">
        <v>740</v>
      </c>
      <c r="X1742">
        <v>740</v>
      </c>
      <c r="Y1742">
        <v>0</v>
      </c>
      <c r="Z1742">
        <v>300</v>
      </c>
      <c r="AA1742">
        <v>300</v>
      </c>
      <c r="AB1742">
        <v>0</v>
      </c>
      <c r="AC1742" s="72" t="s">
        <v>191</v>
      </c>
      <c r="AD1742" s="72" t="s">
        <v>212</v>
      </c>
      <c r="AE1742" s="72" t="s">
        <v>176</v>
      </c>
      <c r="AF1742" s="81" t="str">
        <f t="shared" si="108"/>
        <v>Public Tap</v>
      </c>
      <c r="AG1742" s="72" t="s">
        <v>877</v>
      </c>
      <c r="AH1742" s="72" t="s">
        <v>191</v>
      </c>
      <c r="AI1742" s="72" t="s">
        <v>16432</v>
      </c>
      <c r="AL1742" t="str">
        <f t="shared" si="109"/>
        <v>Protected</v>
      </c>
      <c r="AM1742">
        <v>1984</v>
      </c>
      <c r="AN1742" s="72" t="s">
        <v>194</v>
      </c>
      <c r="AO1742" s="72" t="s">
        <v>4986</v>
      </c>
      <c r="AP1742" s="72" t="s">
        <v>176</v>
      </c>
      <c r="AQ1742" t="str">
        <f t="shared" si="110"/>
        <v>Does not function Low water flow</v>
      </c>
      <c r="AR1742" s="72" t="s">
        <v>194</v>
      </c>
      <c r="AU1742" s="72" t="s">
        <v>194</v>
      </c>
      <c r="AV1742" s="72" t="s">
        <v>194</v>
      </c>
      <c r="AY1742" s="72" t="s">
        <v>194</v>
      </c>
      <c r="BB1742" s="72" t="s">
        <v>194</v>
      </c>
      <c r="BD1742" s="72" t="s">
        <v>194</v>
      </c>
      <c r="BE1742"/>
      <c r="BF1742" s="72" t="s">
        <v>194</v>
      </c>
      <c r="BG1742" s="80" t="s">
        <v>196</v>
      </c>
      <c r="BI1742" s="81" t="str">
        <f t="shared" si="111"/>
        <v xml:space="preserve">Turbidity </v>
      </c>
      <c r="BN1742">
        <v>0</v>
      </c>
      <c r="BO1742">
        <v>0</v>
      </c>
      <c r="BP1742" s="72" t="s">
        <v>194</v>
      </c>
      <c r="BR1742" s="72" t="s">
        <v>194</v>
      </c>
      <c r="BV1742" s="72" t="s">
        <v>194</v>
      </c>
      <c r="BW1742" s="72" t="s">
        <v>550</v>
      </c>
      <c r="BX1742" t="s">
        <v>15603</v>
      </c>
    </row>
    <row r="1743" spans="1:76" x14ac:dyDescent="0.45">
      <c r="A1743" t="s">
        <v>15604</v>
      </c>
      <c r="B1743" t="s">
        <v>176</v>
      </c>
      <c r="C1743" t="s">
        <v>457</v>
      </c>
      <c r="D1743" t="s">
        <v>15605</v>
      </c>
      <c r="E1743" t="s">
        <v>15606</v>
      </c>
      <c r="F1743" t="s">
        <v>7332</v>
      </c>
      <c r="G1743">
        <v>9</v>
      </c>
      <c r="H1743" s="72" t="s">
        <v>15478</v>
      </c>
      <c r="I1743" s="72" t="s">
        <v>182</v>
      </c>
      <c r="J1743" s="72" t="s">
        <v>183</v>
      </c>
      <c r="K1743" s="72" t="s">
        <v>4732</v>
      </c>
      <c r="L1743" s="72" t="s">
        <v>4947</v>
      </c>
      <c r="M1743" s="72" t="s">
        <v>4947</v>
      </c>
      <c r="N1743" s="72"/>
      <c r="O1743" s="72"/>
      <c r="P1743" s="72" t="s">
        <v>15607</v>
      </c>
      <c r="Q1743" s="72" t="s">
        <v>15608</v>
      </c>
      <c r="R1743" s="72" t="s">
        <v>5929</v>
      </c>
      <c r="S1743" s="72" t="s">
        <v>15609</v>
      </c>
      <c r="T1743" s="72" t="s">
        <v>15610</v>
      </c>
      <c r="U1743" s="72" t="s">
        <v>251</v>
      </c>
      <c r="V1743" s="72" t="s">
        <v>176</v>
      </c>
      <c r="W1743">
        <v>740</v>
      </c>
      <c r="X1743">
        <v>740</v>
      </c>
      <c r="Y1743">
        <v>0</v>
      </c>
      <c r="Z1743">
        <v>240</v>
      </c>
      <c r="AA1743">
        <v>240</v>
      </c>
      <c r="AB1743">
        <v>0</v>
      </c>
      <c r="AC1743" s="72" t="s">
        <v>191</v>
      </c>
      <c r="AD1743" s="72" t="s">
        <v>212</v>
      </c>
      <c r="AE1743" s="72" t="s">
        <v>176</v>
      </c>
      <c r="AF1743" s="81" t="str">
        <f t="shared" si="108"/>
        <v>Public Tap</v>
      </c>
      <c r="AG1743" s="72" t="s">
        <v>877</v>
      </c>
      <c r="AH1743" s="72" t="s">
        <v>191</v>
      </c>
      <c r="AI1743" s="72" t="s">
        <v>16432</v>
      </c>
      <c r="AL1743" t="str">
        <f t="shared" si="109"/>
        <v>Protected</v>
      </c>
      <c r="AM1743">
        <v>1984</v>
      </c>
      <c r="AN1743" s="72" t="s">
        <v>194</v>
      </c>
      <c r="AO1743" s="72" t="s">
        <v>4986</v>
      </c>
      <c r="AP1743" s="72" t="s">
        <v>176</v>
      </c>
      <c r="AQ1743" t="str">
        <f t="shared" si="110"/>
        <v>Does not function Low water flow</v>
      </c>
      <c r="AR1743" s="72" t="s">
        <v>194</v>
      </c>
      <c r="AU1743" s="72" t="s">
        <v>194</v>
      </c>
      <c r="AV1743" s="72" t="s">
        <v>194</v>
      </c>
      <c r="AY1743" s="72" t="s">
        <v>194</v>
      </c>
      <c r="BB1743" s="72" t="s">
        <v>194</v>
      </c>
      <c r="BD1743" s="72" t="s">
        <v>194</v>
      </c>
      <c r="BE1743"/>
      <c r="BF1743" s="72" t="s">
        <v>194</v>
      </c>
      <c r="BG1743" s="80" t="s">
        <v>196</v>
      </c>
      <c r="BI1743" s="81" t="str">
        <f t="shared" si="111"/>
        <v xml:space="preserve">Turbidity </v>
      </c>
      <c r="BN1743">
        <v>0</v>
      </c>
      <c r="BO1743">
        <v>0</v>
      </c>
      <c r="BP1743" s="72" t="s">
        <v>194</v>
      </c>
      <c r="BR1743" s="72" t="s">
        <v>194</v>
      </c>
      <c r="BV1743" s="72" t="s">
        <v>194</v>
      </c>
      <c r="BW1743" s="72" t="s">
        <v>550</v>
      </c>
      <c r="BX1743" t="s">
        <v>15611</v>
      </c>
    </row>
    <row r="1744" spans="1:76" x14ac:dyDescent="0.45">
      <c r="A1744" t="s">
        <v>15612</v>
      </c>
      <c r="B1744" t="s">
        <v>176</v>
      </c>
      <c r="C1744" t="s">
        <v>200</v>
      </c>
      <c r="D1744" t="s">
        <v>15613</v>
      </c>
      <c r="E1744" t="s">
        <v>15614</v>
      </c>
      <c r="F1744" t="s">
        <v>354</v>
      </c>
      <c r="G1744">
        <v>9</v>
      </c>
      <c r="H1744" s="72" t="s">
        <v>15149</v>
      </c>
      <c r="I1744" s="72" t="s">
        <v>182</v>
      </c>
      <c r="J1744" s="72" t="s">
        <v>183</v>
      </c>
      <c r="K1744" s="72" t="s">
        <v>4888</v>
      </c>
      <c r="L1744" s="72" t="s">
        <v>5591</v>
      </c>
      <c r="M1744" s="72" t="s">
        <v>5591</v>
      </c>
      <c r="N1744" s="72"/>
      <c r="O1744" s="72"/>
      <c r="P1744" s="72" t="s">
        <v>15615</v>
      </c>
      <c r="Q1744" s="72" t="s">
        <v>15616</v>
      </c>
      <c r="R1744" s="72" t="s">
        <v>3050</v>
      </c>
      <c r="S1744" s="72" t="s">
        <v>15617</v>
      </c>
      <c r="T1744" s="72" t="s">
        <v>15618</v>
      </c>
      <c r="U1744" s="72" t="s">
        <v>251</v>
      </c>
      <c r="V1744" s="72" t="s">
        <v>176</v>
      </c>
      <c r="W1744">
        <v>220</v>
      </c>
      <c r="X1744">
        <v>220</v>
      </c>
      <c r="Y1744">
        <v>0</v>
      </c>
      <c r="Z1744">
        <v>700</v>
      </c>
      <c r="AA1744">
        <v>700</v>
      </c>
      <c r="AB1744">
        <v>0</v>
      </c>
      <c r="AC1744" s="72" t="s">
        <v>191</v>
      </c>
      <c r="AD1744" s="72" t="s">
        <v>212</v>
      </c>
      <c r="AE1744" s="72" t="s">
        <v>176</v>
      </c>
      <c r="AF1744" s="81" t="str">
        <f t="shared" si="108"/>
        <v>Public Tap</v>
      </c>
      <c r="AG1744" s="72" t="s">
        <v>877</v>
      </c>
      <c r="AH1744" s="72" t="s">
        <v>191</v>
      </c>
      <c r="AI1744" s="72" t="s">
        <v>16432</v>
      </c>
      <c r="AL1744" t="str">
        <f t="shared" si="109"/>
        <v>Protected</v>
      </c>
      <c r="AM1744">
        <v>2007</v>
      </c>
      <c r="AN1744" s="72" t="s">
        <v>194</v>
      </c>
      <c r="AO1744" s="72" t="s">
        <v>4986</v>
      </c>
      <c r="AP1744" s="72" t="s">
        <v>176</v>
      </c>
      <c r="AQ1744" t="str">
        <f t="shared" si="110"/>
        <v>Poor Low water flow</v>
      </c>
      <c r="AR1744" s="72" t="s">
        <v>194</v>
      </c>
      <c r="AU1744" s="72" t="s">
        <v>194</v>
      </c>
      <c r="AV1744" s="72" t="s">
        <v>194</v>
      </c>
      <c r="AY1744" s="72" t="s">
        <v>194</v>
      </c>
      <c r="BB1744" s="72" t="s">
        <v>194</v>
      </c>
      <c r="BD1744" s="72" t="s">
        <v>194</v>
      </c>
      <c r="BE1744"/>
      <c r="BF1744" s="72" t="s">
        <v>194</v>
      </c>
      <c r="BG1744" s="80" t="s">
        <v>196</v>
      </c>
      <c r="BI1744" s="81" t="str">
        <f t="shared" si="111"/>
        <v xml:space="preserve">Turbidity </v>
      </c>
      <c r="BN1744">
        <v>3</v>
      </c>
      <c r="BO1744">
        <v>12</v>
      </c>
      <c r="BP1744" s="72" t="s">
        <v>194</v>
      </c>
      <c r="BR1744" s="72" t="s">
        <v>194</v>
      </c>
      <c r="BV1744" s="72" t="s">
        <v>194</v>
      </c>
      <c r="BW1744" s="72" t="s">
        <v>227</v>
      </c>
      <c r="BX1744" t="s">
        <v>15619</v>
      </c>
    </row>
    <row r="1745" spans="1:76" x14ac:dyDescent="0.45">
      <c r="A1745" t="s">
        <v>15620</v>
      </c>
      <c r="B1745" t="s">
        <v>176</v>
      </c>
      <c r="C1745" t="s">
        <v>200</v>
      </c>
      <c r="D1745" t="s">
        <v>15621</v>
      </c>
      <c r="E1745" t="s">
        <v>15622</v>
      </c>
      <c r="F1745" t="s">
        <v>5398</v>
      </c>
      <c r="G1745">
        <v>9</v>
      </c>
      <c r="H1745" s="72" t="s">
        <v>15149</v>
      </c>
      <c r="I1745" s="72" t="s">
        <v>182</v>
      </c>
      <c r="J1745" s="72" t="s">
        <v>183</v>
      </c>
      <c r="K1745" s="72" t="s">
        <v>4888</v>
      </c>
      <c r="L1745" s="72" t="s">
        <v>5591</v>
      </c>
      <c r="M1745" s="72" t="s">
        <v>6028</v>
      </c>
      <c r="N1745" s="72"/>
      <c r="O1745" s="72"/>
      <c r="P1745" s="72" t="s">
        <v>15623</v>
      </c>
      <c r="Q1745" s="72" t="s">
        <v>15624</v>
      </c>
      <c r="R1745" s="72" t="s">
        <v>3954</v>
      </c>
      <c r="S1745" s="72" t="s">
        <v>15625</v>
      </c>
      <c r="T1745" s="72" t="s">
        <v>15626</v>
      </c>
      <c r="U1745" s="72" t="s">
        <v>251</v>
      </c>
      <c r="V1745" s="72" t="s">
        <v>176</v>
      </c>
      <c r="W1745">
        <v>43</v>
      </c>
      <c r="X1745">
        <v>43</v>
      </c>
      <c r="Y1745">
        <v>0</v>
      </c>
      <c r="Z1745">
        <v>280</v>
      </c>
      <c r="AA1745">
        <v>280</v>
      </c>
      <c r="AB1745">
        <v>0</v>
      </c>
      <c r="AC1745" s="72" t="s">
        <v>191</v>
      </c>
      <c r="AD1745" s="72" t="s">
        <v>212</v>
      </c>
      <c r="AE1745" s="72" t="s">
        <v>176</v>
      </c>
      <c r="AF1745" s="81" t="str">
        <f t="shared" si="108"/>
        <v>Public Tap</v>
      </c>
      <c r="AG1745" s="72" t="s">
        <v>877</v>
      </c>
      <c r="AH1745" s="72" t="s">
        <v>191</v>
      </c>
      <c r="AI1745" s="72" t="s">
        <v>16432</v>
      </c>
      <c r="AL1745" t="str">
        <f t="shared" si="109"/>
        <v>Protected</v>
      </c>
      <c r="AM1745">
        <v>2007</v>
      </c>
      <c r="AN1745" s="72" t="s">
        <v>194</v>
      </c>
      <c r="AO1745" s="72" t="s">
        <v>549</v>
      </c>
      <c r="AP1745" s="72" t="s">
        <v>176</v>
      </c>
      <c r="AQ1745" t="str">
        <f t="shared" si="110"/>
        <v>Does not function Non functioning water point</v>
      </c>
      <c r="AR1745" s="72" t="s">
        <v>194</v>
      </c>
      <c r="AU1745" s="72" t="s">
        <v>194</v>
      </c>
      <c r="AV1745" s="72" t="s">
        <v>194</v>
      </c>
      <c r="AY1745" s="72" t="s">
        <v>194</v>
      </c>
      <c r="BB1745" s="72" t="s">
        <v>194</v>
      </c>
      <c r="BD1745" s="72" t="s">
        <v>194</v>
      </c>
      <c r="BE1745"/>
      <c r="BF1745" s="72" t="s">
        <v>381</v>
      </c>
      <c r="BG1745" s="80" t="s">
        <v>196</v>
      </c>
      <c r="BI1745" s="81" t="str">
        <f t="shared" si="111"/>
        <v xml:space="preserve">Turbidity </v>
      </c>
      <c r="BN1745">
        <v>0</v>
      </c>
      <c r="BO1745">
        <v>0</v>
      </c>
      <c r="BP1745" s="72" t="s">
        <v>194</v>
      </c>
      <c r="BR1745" s="72" t="s">
        <v>194</v>
      </c>
      <c r="BV1745" s="72" t="s">
        <v>194</v>
      </c>
      <c r="BW1745" s="72" t="s">
        <v>550</v>
      </c>
      <c r="BX1745" t="s">
        <v>15627</v>
      </c>
    </row>
    <row r="1746" spans="1:76" x14ac:dyDescent="0.45">
      <c r="A1746" t="s">
        <v>15628</v>
      </c>
      <c r="B1746" t="s">
        <v>176</v>
      </c>
      <c r="C1746" t="s">
        <v>200</v>
      </c>
      <c r="D1746" t="s">
        <v>15629</v>
      </c>
      <c r="E1746" t="s">
        <v>15630</v>
      </c>
      <c r="F1746" t="s">
        <v>9772</v>
      </c>
      <c r="G1746">
        <v>9</v>
      </c>
      <c r="H1746" s="72" t="s">
        <v>15149</v>
      </c>
      <c r="I1746" s="72" t="s">
        <v>182</v>
      </c>
      <c r="J1746" s="72" t="s">
        <v>183</v>
      </c>
      <c r="K1746" s="72" t="s">
        <v>4888</v>
      </c>
      <c r="L1746" s="72" t="s">
        <v>5591</v>
      </c>
      <c r="M1746" s="72" t="s">
        <v>5591</v>
      </c>
      <c r="N1746" s="72"/>
      <c r="O1746" s="72"/>
      <c r="P1746" s="72" t="s">
        <v>15631</v>
      </c>
      <c r="Q1746" s="72" t="s">
        <v>15632</v>
      </c>
      <c r="R1746" s="72" t="s">
        <v>1549</v>
      </c>
      <c r="S1746" s="72" t="s">
        <v>15633</v>
      </c>
      <c r="T1746" s="72" t="s">
        <v>15618</v>
      </c>
      <c r="U1746" s="72" t="s">
        <v>251</v>
      </c>
      <c r="V1746" s="72" t="s">
        <v>176</v>
      </c>
      <c r="W1746">
        <v>220</v>
      </c>
      <c r="X1746">
        <v>220</v>
      </c>
      <c r="Y1746">
        <v>0</v>
      </c>
      <c r="Z1746">
        <v>400</v>
      </c>
      <c r="AA1746">
        <v>400</v>
      </c>
      <c r="AB1746">
        <v>0</v>
      </c>
      <c r="AC1746" s="72" t="s">
        <v>191</v>
      </c>
      <c r="AD1746" s="72" t="s">
        <v>212</v>
      </c>
      <c r="AE1746" s="72" t="s">
        <v>176</v>
      </c>
      <c r="AF1746" s="81" t="str">
        <f t="shared" si="108"/>
        <v>Public Tap</v>
      </c>
      <c r="AG1746" s="72" t="s">
        <v>877</v>
      </c>
      <c r="AH1746" s="72" t="s">
        <v>191</v>
      </c>
      <c r="AI1746" s="72" t="s">
        <v>16432</v>
      </c>
      <c r="AL1746" t="str">
        <f t="shared" si="109"/>
        <v>Protected</v>
      </c>
      <c r="AM1746">
        <v>2007</v>
      </c>
      <c r="AN1746" s="72" t="s">
        <v>194</v>
      </c>
      <c r="AO1746" s="72" t="s">
        <v>549</v>
      </c>
      <c r="AP1746" s="72" t="s">
        <v>176</v>
      </c>
      <c r="AQ1746" t="str">
        <f t="shared" si="110"/>
        <v>Does not function Non functioning water point</v>
      </c>
      <c r="AR1746" s="72" t="s">
        <v>194</v>
      </c>
      <c r="AU1746" s="72" t="s">
        <v>194</v>
      </c>
      <c r="AV1746" s="72" t="s">
        <v>194</v>
      </c>
      <c r="AY1746" s="72" t="s">
        <v>194</v>
      </c>
      <c r="BB1746" s="72" t="s">
        <v>194</v>
      </c>
      <c r="BD1746" s="72" t="s">
        <v>194</v>
      </c>
      <c r="BE1746"/>
      <c r="BF1746" s="72" t="s">
        <v>194</v>
      </c>
      <c r="BG1746" s="80" t="s">
        <v>196</v>
      </c>
      <c r="BI1746" s="81" t="str">
        <f t="shared" si="111"/>
        <v xml:space="preserve">Turbidity </v>
      </c>
      <c r="BN1746">
        <v>0</v>
      </c>
      <c r="BO1746">
        <v>0</v>
      </c>
      <c r="BP1746" s="72" t="s">
        <v>194</v>
      </c>
      <c r="BR1746" s="72" t="s">
        <v>194</v>
      </c>
      <c r="BV1746" s="72" t="s">
        <v>194</v>
      </c>
      <c r="BW1746" s="72" t="s">
        <v>550</v>
      </c>
      <c r="BX1746" t="s">
        <v>15634</v>
      </c>
    </row>
    <row r="1747" spans="1:76" x14ac:dyDescent="0.45">
      <c r="A1747" t="s">
        <v>15635</v>
      </c>
      <c r="B1747" t="s">
        <v>176</v>
      </c>
      <c r="C1747" t="s">
        <v>200</v>
      </c>
      <c r="D1747" t="s">
        <v>15636</v>
      </c>
      <c r="E1747" t="s">
        <v>15637</v>
      </c>
      <c r="F1747" t="s">
        <v>1613</v>
      </c>
      <c r="G1747">
        <v>9</v>
      </c>
      <c r="H1747" s="72" t="s">
        <v>15149</v>
      </c>
      <c r="I1747" s="72" t="s">
        <v>182</v>
      </c>
      <c r="J1747" s="72" t="s">
        <v>183</v>
      </c>
      <c r="K1747" s="72" t="s">
        <v>4888</v>
      </c>
      <c r="L1747" s="72" t="s">
        <v>5591</v>
      </c>
      <c r="M1747" s="72" t="s">
        <v>5591</v>
      </c>
      <c r="N1747" s="72"/>
      <c r="O1747" s="72"/>
      <c r="P1747" s="72" t="s">
        <v>15638</v>
      </c>
      <c r="Q1747" s="72" t="s">
        <v>15639</v>
      </c>
      <c r="R1747" s="72" t="s">
        <v>1636</v>
      </c>
      <c r="S1747" s="72" t="s">
        <v>15640</v>
      </c>
      <c r="T1747" s="72" t="s">
        <v>15641</v>
      </c>
      <c r="U1747" s="72" t="s">
        <v>251</v>
      </c>
      <c r="V1747" s="72" t="s">
        <v>176</v>
      </c>
      <c r="W1747">
        <v>220</v>
      </c>
      <c r="X1747">
        <v>220</v>
      </c>
      <c r="Y1747">
        <v>0</v>
      </c>
      <c r="Z1747">
        <v>300</v>
      </c>
      <c r="AA1747">
        <v>300</v>
      </c>
      <c r="AB1747">
        <v>0</v>
      </c>
      <c r="AC1747" s="72" t="s">
        <v>191</v>
      </c>
      <c r="AD1747" s="72" t="s">
        <v>212</v>
      </c>
      <c r="AE1747" s="72" t="s">
        <v>176</v>
      </c>
      <c r="AF1747" s="81" t="str">
        <f t="shared" si="108"/>
        <v>Public Tap</v>
      </c>
      <c r="AG1747" s="72" t="s">
        <v>877</v>
      </c>
      <c r="AH1747" s="72" t="s">
        <v>191</v>
      </c>
      <c r="AI1747" s="72" t="s">
        <v>16432</v>
      </c>
      <c r="AL1747" t="str">
        <f t="shared" si="109"/>
        <v>Protected</v>
      </c>
      <c r="AM1747">
        <v>2007</v>
      </c>
      <c r="AN1747" s="72" t="s">
        <v>191</v>
      </c>
      <c r="AQ1747" t="str">
        <f t="shared" si="110"/>
        <v xml:space="preserve">Normal </v>
      </c>
      <c r="AR1747" s="72" t="s">
        <v>194</v>
      </c>
      <c r="AU1747" s="72" t="s">
        <v>195</v>
      </c>
      <c r="AV1747" s="72" t="s">
        <v>194</v>
      </c>
      <c r="AY1747" s="72" t="s">
        <v>191</v>
      </c>
      <c r="AZ1747">
        <v>293</v>
      </c>
      <c r="BA1747" s="72" t="s">
        <v>93</v>
      </c>
      <c r="BB1747" s="72" t="s">
        <v>194</v>
      </c>
      <c r="BD1747" s="72" t="s">
        <v>194</v>
      </c>
      <c r="BF1747" s="72" t="s">
        <v>194</v>
      </c>
      <c r="BG1747" s="80" t="s">
        <v>196</v>
      </c>
      <c r="BI1747" s="81" t="str">
        <f t="shared" si="111"/>
        <v xml:space="preserve">Turbidity </v>
      </c>
      <c r="BN1747">
        <v>3</v>
      </c>
      <c r="BO1747">
        <v>24</v>
      </c>
      <c r="BP1747" s="72" t="s">
        <v>194</v>
      </c>
      <c r="BR1747" s="72" t="s">
        <v>194</v>
      </c>
      <c r="BT1747">
        <v>20</v>
      </c>
      <c r="BU1747">
        <v>5</v>
      </c>
      <c r="BV1747" s="72" t="s">
        <v>191</v>
      </c>
      <c r="BW1747" s="72" t="s">
        <v>197</v>
      </c>
      <c r="BX1747" t="s">
        <v>15642</v>
      </c>
    </row>
    <row r="1748" spans="1:76" x14ac:dyDescent="0.45">
      <c r="A1748" t="s">
        <v>15643</v>
      </c>
      <c r="B1748" t="s">
        <v>176</v>
      </c>
      <c r="C1748" t="s">
        <v>200</v>
      </c>
      <c r="D1748" t="s">
        <v>15644</v>
      </c>
      <c r="E1748" t="s">
        <v>15645</v>
      </c>
      <c r="F1748" t="s">
        <v>6979</v>
      </c>
      <c r="G1748">
        <v>9</v>
      </c>
      <c r="H1748" s="72" t="s">
        <v>15149</v>
      </c>
      <c r="I1748" s="72" t="s">
        <v>182</v>
      </c>
      <c r="J1748" s="72" t="s">
        <v>183</v>
      </c>
      <c r="K1748" s="72" t="s">
        <v>4888</v>
      </c>
      <c r="L1748" s="72" t="s">
        <v>5591</v>
      </c>
      <c r="M1748" s="72" t="s">
        <v>5591</v>
      </c>
      <c r="N1748" s="72"/>
      <c r="O1748" s="72"/>
      <c r="P1748" s="72" t="s">
        <v>15646</v>
      </c>
      <c r="Q1748" s="72" t="s">
        <v>15647</v>
      </c>
      <c r="R1748" s="72" t="s">
        <v>6020</v>
      </c>
      <c r="S1748" s="72" t="s">
        <v>15648</v>
      </c>
      <c r="T1748" s="72" t="s">
        <v>15649</v>
      </c>
      <c r="U1748" s="72" t="s">
        <v>251</v>
      </c>
      <c r="V1748" s="72" t="s">
        <v>176</v>
      </c>
      <c r="W1748">
        <v>220</v>
      </c>
      <c r="X1748">
        <v>220</v>
      </c>
      <c r="Y1748">
        <v>0</v>
      </c>
      <c r="Z1748">
        <v>150</v>
      </c>
      <c r="AA1748">
        <v>150</v>
      </c>
      <c r="AB1748">
        <v>0</v>
      </c>
      <c r="AC1748" s="72" t="s">
        <v>191</v>
      </c>
      <c r="AD1748" s="72" t="s">
        <v>212</v>
      </c>
      <c r="AE1748" s="72" t="s">
        <v>176</v>
      </c>
      <c r="AF1748" s="81" t="str">
        <f t="shared" si="108"/>
        <v>Public Tap</v>
      </c>
      <c r="AG1748" s="72" t="s">
        <v>877</v>
      </c>
      <c r="AH1748" s="72" t="s">
        <v>191</v>
      </c>
      <c r="AI1748" s="72" t="s">
        <v>16432</v>
      </c>
      <c r="AL1748" t="str">
        <f t="shared" si="109"/>
        <v>Protected</v>
      </c>
      <c r="AM1748">
        <v>2007</v>
      </c>
      <c r="AN1748" s="72" t="s">
        <v>194</v>
      </c>
      <c r="AO1748" s="72" t="s">
        <v>4986</v>
      </c>
      <c r="AP1748" s="72" t="s">
        <v>176</v>
      </c>
      <c r="AQ1748" t="str">
        <f t="shared" si="110"/>
        <v>Does not function Low water flow</v>
      </c>
      <c r="AR1748" s="72" t="s">
        <v>191</v>
      </c>
      <c r="AS1748">
        <v>2</v>
      </c>
      <c r="AT1748">
        <v>160</v>
      </c>
      <c r="AU1748" s="72" t="s">
        <v>194</v>
      </c>
      <c r="AV1748" s="72" t="s">
        <v>194</v>
      </c>
      <c r="AY1748" s="72" t="s">
        <v>194</v>
      </c>
      <c r="BB1748" s="72" t="s">
        <v>194</v>
      </c>
      <c r="BD1748" s="72" t="s">
        <v>194</v>
      </c>
      <c r="BE1748"/>
      <c r="BF1748" s="72" t="s">
        <v>194</v>
      </c>
      <c r="BG1748" s="80" t="s">
        <v>196</v>
      </c>
      <c r="BI1748" s="81" t="str">
        <f t="shared" si="111"/>
        <v xml:space="preserve">Turbidity </v>
      </c>
      <c r="BN1748">
        <v>0</v>
      </c>
      <c r="BO1748">
        <v>0</v>
      </c>
      <c r="BP1748" s="72" t="s">
        <v>194</v>
      </c>
      <c r="BR1748" s="72" t="s">
        <v>194</v>
      </c>
      <c r="BV1748" s="72" t="s">
        <v>194</v>
      </c>
      <c r="BW1748" s="72" t="s">
        <v>550</v>
      </c>
      <c r="BX1748" t="s">
        <v>15650</v>
      </c>
    </row>
    <row r="1749" spans="1:76" x14ac:dyDescent="0.45">
      <c r="A1749" t="s">
        <v>15651</v>
      </c>
      <c r="B1749" t="s">
        <v>176</v>
      </c>
      <c r="C1749" t="s">
        <v>200</v>
      </c>
      <c r="D1749" t="s">
        <v>15652</v>
      </c>
      <c r="E1749" t="s">
        <v>15653</v>
      </c>
      <c r="F1749" t="s">
        <v>5087</v>
      </c>
      <c r="G1749">
        <v>9</v>
      </c>
      <c r="H1749" s="72" t="s">
        <v>15149</v>
      </c>
      <c r="I1749" s="72" t="s">
        <v>182</v>
      </c>
      <c r="J1749" s="72" t="s">
        <v>183</v>
      </c>
      <c r="K1749" s="72" t="s">
        <v>4888</v>
      </c>
      <c r="L1749" s="72" t="s">
        <v>5591</v>
      </c>
      <c r="M1749" s="72" t="s">
        <v>5591</v>
      </c>
      <c r="N1749" s="72"/>
      <c r="O1749" s="72"/>
      <c r="P1749" s="72" t="s">
        <v>15654</v>
      </c>
      <c r="Q1749" s="72" t="s">
        <v>15655</v>
      </c>
      <c r="R1749" s="72" t="s">
        <v>10406</v>
      </c>
      <c r="S1749" s="72" t="s">
        <v>15656</v>
      </c>
      <c r="T1749" s="72" t="s">
        <v>15657</v>
      </c>
      <c r="U1749" s="72" t="s">
        <v>478</v>
      </c>
      <c r="V1749" s="72" t="s">
        <v>176</v>
      </c>
      <c r="W1749">
        <v>220</v>
      </c>
      <c r="X1749">
        <v>220</v>
      </c>
      <c r="Y1749">
        <v>0</v>
      </c>
      <c r="Z1749">
        <v>300</v>
      </c>
      <c r="AA1749">
        <v>300</v>
      </c>
      <c r="AB1749">
        <v>0</v>
      </c>
      <c r="AC1749" s="72" t="s">
        <v>191</v>
      </c>
      <c r="AD1749" s="72" t="s">
        <v>3081</v>
      </c>
      <c r="AE1749" s="72" t="s">
        <v>176</v>
      </c>
      <c r="AF1749" s="81" t="str">
        <f t="shared" si="108"/>
        <v>Malda Handpump</v>
      </c>
      <c r="AG1749" s="72" t="s">
        <v>193</v>
      </c>
      <c r="AH1749" s="72" t="s">
        <v>191</v>
      </c>
      <c r="AI1749" s="72" t="s">
        <v>16432</v>
      </c>
      <c r="AL1749" t="str">
        <f t="shared" si="109"/>
        <v>Protected</v>
      </c>
      <c r="AM1749">
        <v>2009</v>
      </c>
      <c r="AN1749" s="72" t="s">
        <v>191</v>
      </c>
      <c r="AQ1749" t="str">
        <f t="shared" si="110"/>
        <v xml:space="preserve">Poor </v>
      </c>
      <c r="AR1749" s="72" t="s">
        <v>194</v>
      </c>
      <c r="AU1749" s="72" t="s">
        <v>195</v>
      </c>
      <c r="AV1749" s="72" t="s">
        <v>194</v>
      </c>
      <c r="AY1749" s="72" t="s">
        <v>191</v>
      </c>
      <c r="AZ1749">
        <v>295</v>
      </c>
      <c r="BA1749" s="72" t="s">
        <v>93</v>
      </c>
      <c r="BB1749" s="72" t="s">
        <v>194</v>
      </c>
      <c r="BD1749" s="72" t="s">
        <v>191</v>
      </c>
      <c r="BE1749" s="73">
        <v>1.6</v>
      </c>
      <c r="BF1749" s="72" t="s">
        <v>194</v>
      </c>
      <c r="BG1749" s="80" t="s">
        <v>196</v>
      </c>
      <c r="BI1749" s="81" t="str">
        <f t="shared" si="111"/>
        <v xml:space="preserve">Turbidity </v>
      </c>
      <c r="BN1749">
        <v>59</v>
      </c>
      <c r="BO1749">
        <v>24</v>
      </c>
      <c r="BP1749" s="72" t="s">
        <v>194</v>
      </c>
      <c r="BR1749" s="72" t="s">
        <v>194</v>
      </c>
      <c r="BT1749">
        <v>40</v>
      </c>
      <c r="BU1749">
        <v>4</v>
      </c>
      <c r="BV1749" s="72" t="s">
        <v>191</v>
      </c>
      <c r="BW1749" s="72" t="s">
        <v>227</v>
      </c>
      <c r="BX1749" t="s">
        <v>15658</v>
      </c>
    </row>
    <row r="1750" spans="1:76" x14ac:dyDescent="0.45">
      <c r="A1750" t="s">
        <v>15659</v>
      </c>
      <c r="B1750" t="s">
        <v>176</v>
      </c>
      <c r="C1750" t="s">
        <v>200</v>
      </c>
      <c r="D1750" t="s">
        <v>15660</v>
      </c>
      <c r="E1750" t="s">
        <v>15661</v>
      </c>
      <c r="F1750" t="s">
        <v>331</v>
      </c>
      <c r="G1750">
        <v>9</v>
      </c>
      <c r="H1750" s="72" t="s">
        <v>15149</v>
      </c>
      <c r="I1750" s="72" t="s">
        <v>182</v>
      </c>
      <c r="J1750" s="72" t="s">
        <v>183</v>
      </c>
      <c r="K1750" s="72" t="s">
        <v>4888</v>
      </c>
      <c r="L1750" s="72" t="s">
        <v>5591</v>
      </c>
      <c r="M1750" s="72" t="s">
        <v>5591</v>
      </c>
      <c r="N1750" s="72"/>
      <c r="O1750" s="72"/>
      <c r="P1750" s="72" t="s">
        <v>15662</v>
      </c>
      <c r="Q1750" s="72" t="s">
        <v>15663</v>
      </c>
      <c r="R1750" s="72" t="s">
        <v>6210</v>
      </c>
      <c r="S1750" s="72" t="s">
        <v>15664</v>
      </c>
      <c r="T1750" s="72" t="s">
        <v>15665</v>
      </c>
      <c r="U1750" s="72" t="s">
        <v>176</v>
      </c>
      <c r="V1750" s="72" t="s">
        <v>1512</v>
      </c>
      <c r="W1750">
        <v>220</v>
      </c>
      <c r="X1750">
        <v>220</v>
      </c>
      <c r="Y1750">
        <v>0</v>
      </c>
      <c r="Z1750">
        <v>50</v>
      </c>
      <c r="AA1750">
        <v>50</v>
      </c>
      <c r="AB1750">
        <v>0</v>
      </c>
      <c r="AC1750" s="72" t="s">
        <v>191</v>
      </c>
      <c r="AD1750" s="72" t="s">
        <v>15443</v>
      </c>
      <c r="AE1750" s="72" t="s">
        <v>176</v>
      </c>
      <c r="AF1750" s="81" t="str">
        <f t="shared" si="108"/>
        <v>Private Tap on a piped system</v>
      </c>
      <c r="AG1750" s="72" t="s">
        <v>877</v>
      </c>
      <c r="AH1750" s="72" t="s">
        <v>191</v>
      </c>
      <c r="AI1750" s="72" t="s">
        <v>16432</v>
      </c>
      <c r="AL1750" t="str">
        <f t="shared" si="109"/>
        <v>Protected</v>
      </c>
      <c r="AM1750">
        <v>2012</v>
      </c>
      <c r="AN1750" s="72" t="s">
        <v>191</v>
      </c>
      <c r="AQ1750" t="str">
        <f t="shared" si="110"/>
        <v xml:space="preserve">Normal </v>
      </c>
      <c r="AR1750" s="72" t="s">
        <v>194</v>
      </c>
      <c r="AU1750" s="72" t="s">
        <v>194</v>
      </c>
      <c r="AV1750" s="72" t="s">
        <v>194</v>
      </c>
      <c r="AY1750" s="72" t="s">
        <v>194</v>
      </c>
      <c r="BB1750" s="72" t="s">
        <v>194</v>
      </c>
      <c r="BD1750" s="72" t="s">
        <v>194</v>
      </c>
      <c r="BE1750"/>
      <c r="BF1750" s="72" t="s">
        <v>194</v>
      </c>
      <c r="BG1750" s="80" t="s">
        <v>196</v>
      </c>
      <c r="BI1750" s="81" t="str">
        <f t="shared" si="111"/>
        <v xml:space="preserve">Turbidity </v>
      </c>
      <c r="BN1750">
        <v>3</v>
      </c>
      <c r="BO1750">
        <v>12</v>
      </c>
      <c r="BP1750" s="72" t="s">
        <v>194</v>
      </c>
      <c r="BR1750" s="72" t="s">
        <v>194</v>
      </c>
      <c r="BT1750">
        <v>20</v>
      </c>
      <c r="BU1750">
        <v>4</v>
      </c>
      <c r="BV1750" s="72" t="s">
        <v>194</v>
      </c>
      <c r="BW1750" s="72" t="s">
        <v>197</v>
      </c>
      <c r="BX1750" t="s">
        <v>15666</v>
      </c>
    </row>
    <row r="1751" spans="1:76" x14ac:dyDescent="0.45">
      <c r="A1751" t="s">
        <v>15667</v>
      </c>
      <c r="B1751" t="s">
        <v>176</v>
      </c>
      <c r="C1751" t="s">
        <v>200</v>
      </c>
      <c r="D1751" t="s">
        <v>15668</v>
      </c>
      <c r="E1751" t="s">
        <v>15669</v>
      </c>
      <c r="F1751" t="s">
        <v>15670</v>
      </c>
      <c r="G1751">
        <v>9</v>
      </c>
      <c r="H1751" s="72" t="s">
        <v>15149</v>
      </c>
      <c r="I1751" s="72" t="s">
        <v>182</v>
      </c>
      <c r="J1751" s="72" t="s">
        <v>183</v>
      </c>
      <c r="K1751" s="72" t="s">
        <v>4888</v>
      </c>
      <c r="L1751" s="72" t="s">
        <v>5591</v>
      </c>
      <c r="M1751" s="72" t="s">
        <v>5591</v>
      </c>
      <c r="N1751" s="72"/>
      <c r="O1751" s="72"/>
      <c r="P1751" s="72" t="s">
        <v>15671</v>
      </c>
      <c r="Q1751" s="72" t="s">
        <v>15672</v>
      </c>
      <c r="R1751" s="72" t="s">
        <v>4768</v>
      </c>
      <c r="S1751" s="72" t="s">
        <v>15673</v>
      </c>
      <c r="T1751" s="72" t="s">
        <v>15674</v>
      </c>
      <c r="U1751" s="72" t="s">
        <v>176</v>
      </c>
      <c r="V1751" s="72" t="s">
        <v>15675</v>
      </c>
      <c r="W1751">
        <v>220</v>
      </c>
      <c r="X1751">
        <v>220</v>
      </c>
      <c r="Y1751">
        <v>0</v>
      </c>
      <c r="Z1751">
        <v>40</v>
      </c>
      <c r="AA1751">
        <v>40</v>
      </c>
      <c r="AB1751">
        <v>0</v>
      </c>
      <c r="AC1751" s="72" t="s">
        <v>191</v>
      </c>
      <c r="AD1751" s="72" t="s">
        <v>15443</v>
      </c>
      <c r="AE1751" s="72" t="s">
        <v>176</v>
      </c>
      <c r="AF1751" s="81" t="str">
        <f t="shared" si="108"/>
        <v>Private Tap on a piped system</v>
      </c>
      <c r="AG1751" s="72" t="s">
        <v>877</v>
      </c>
      <c r="AH1751" s="72" t="s">
        <v>191</v>
      </c>
      <c r="AI1751" s="72" t="s">
        <v>16432</v>
      </c>
      <c r="AL1751" t="str">
        <f t="shared" si="109"/>
        <v>Protected</v>
      </c>
      <c r="AM1751">
        <v>2013</v>
      </c>
      <c r="AN1751" s="72" t="s">
        <v>194</v>
      </c>
      <c r="AO1751" s="72" t="s">
        <v>381</v>
      </c>
      <c r="AP1751" s="72" t="s">
        <v>176</v>
      </c>
      <c r="AQ1751" t="str">
        <f t="shared" si="110"/>
        <v>Normal Don't Know</v>
      </c>
      <c r="AR1751" s="72" t="s">
        <v>191</v>
      </c>
      <c r="AS1751">
        <v>0</v>
      </c>
      <c r="AT1751">
        <v>60</v>
      </c>
      <c r="AU1751" s="72" t="s">
        <v>194</v>
      </c>
      <c r="AV1751" s="72" t="s">
        <v>194</v>
      </c>
      <c r="AY1751" s="72" t="s">
        <v>194</v>
      </c>
      <c r="BB1751" s="72" t="s">
        <v>194</v>
      </c>
      <c r="BD1751" s="72" t="s">
        <v>194</v>
      </c>
      <c r="BE1751"/>
      <c r="BF1751" s="72" t="s">
        <v>194</v>
      </c>
      <c r="BG1751" s="80" t="s">
        <v>196</v>
      </c>
      <c r="BI1751" s="81" t="str">
        <f t="shared" si="111"/>
        <v xml:space="preserve">Turbidity </v>
      </c>
      <c r="BN1751">
        <v>0</v>
      </c>
      <c r="BO1751">
        <v>12</v>
      </c>
      <c r="BP1751" s="72" t="s">
        <v>194</v>
      </c>
      <c r="BR1751" s="72" t="s">
        <v>194</v>
      </c>
      <c r="BV1751" s="72" t="s">
        <v>194</v>
      </c>
      <c r="BW1751" s="72" t="s">
        <v>197</v>
      </c>
      <c r="BX1751" t="s">
        <v>15676</v>
      </c>
    </row>
    <row r="1752" spans="1:76" x14ac:dyDescent="0.45">
      <c r="A1752" t="s">
        <v>15677</v>
      </c>
      <c r="B1752" t="s">
        <v>176</v>
      </c>
      <c r="C1752" t="s">
        <v>200</v>
      </c>
      <c r="D1752" t="s">
        <v>15678</v>
      </c>
      <c r="E1752" t="s">
        <v>15679</v>
      </c>
      <c r="F1752" t="s">
        <v>15680</v>
      </c>
      <c r="G1752">
        <v>9</v>
      </c>
      <c r="H1752" s="72" t="s">
        <v>15149</v>
      </c>
      <c r="I1752" s="72" t="s">
        <v>182</v>
      </c>
      <c r="J1752" s="72" t="s">
        <v>183</v>
      </c>
      <c r="K1752" s="72" t="s">
        <v>4888</v>
      </c>
      <c r="L1752" s="72" t="s">
        <v>5591</v>
      </c>
      <c r="M1752" s="72" t="s">
        <v>5974</v>
      </c>
      <c r="N1752" s="72"/>
      <c r="O1752" s="72"/>
      <c r="P1752" s="72" t="s">
        <v>15681</v>
      </c>
      <c r="Q1752" s="72" t="s">
        <v>15682</v>
      </c>
      <c r="R1752" s="72" t="s">
        <v>5776</v>
      </c>
      <c r="S1752" s="72" t="s">
        <v>15683</v>
      </c>
      <c r="T1752" s="72" t="s">
        <v>15684</v>
      </c>
      <c r="U1752" s="72" t="s">
        <v>176</v>
      </c>
      <c r="V1752" s="72" t="s">
        <v>1512</v>
      </c>
      <c r="W1752">
        <v>114</v>
      </c>
      <c r="X1752">
        <v>114</v>
      </c>
      <c r="Y1752">
        <v>0</v>
      </c>
      <c r="Z1752">
        <v>48</v>
      </c>
      <c r="AA1752">
        <v>48</v>
      </c>
      <c r="AB1752">
        <v>0</v>
      </c>
      <c r="AC1752" s="72" t="s">
        <v>191</v>
      </c>
      <c r="AD1752" s="72" t="s">
        <v>15443</v>
      </c>
      <c r="AE1752" s="72" t="s">
        <v>176</v>
      </c>
      <c r="AF1752" s="81" t="str">
        <f t="shared" si="108"/>
        <v>Private Tap on a piped system</v>
      </c>
      <c r="AG1752" s="72" t="s">
        <v>877</v>
      </c>
      <c r="AH1752" s="72" t="s">
        <v>191</v>
      </c>
      <c r="AI1752" s="72" t="s">
        <v>16432</v>
      </c>
      <c r="AL1752" t="str">
        <f t="shared" si="109"/>
        <v>Protected</v>
      </c>
      <c r="AM1752">
        <v>2014</v>
      </c>
      <c r="AN1752" s="72" t="s">
        <v>194</v>
      </c>
      <c r="AO1752" s="72" t="s">
        <v>176</v>
      </c>
      <c r="AP1752" s="72" t="s">
        <v>15685</v>
      </c>
      <c r="AQ1752" t="str">
        <f t="shared" si="110"/>
        <v>Normal on and Off</v>
      </c>
      <c r="AR1752" s="72" t="s">
        <v>194</v>
      </c>
      <c r="AU1752" s="72" t="s">
        <v>194</v>
      </c>
      <c r="AV1752" s="72" t="s">
        <v>194</v>
      </c>
      <c r="AY1752" s="72" t="s">
        <v>194</v>
      </c>
      <c r="BB1752" s="72" t="s">
        <v>194</v>
      </c>
      <c r="BD1752" s="72" t="s">
        <v>194</v>
      </c>
      <c r="BE1752"/>
      <c r="BF1752" s="72" t="s">
        <v>381</v>
      </c>
      <c r="BG1752" s="80" t="s">
        <v>196</v>
      </c>
      <c r="BI1752" s="81" t="str">
        <f t="shared" si="111"/>
        <v xml:space="preserve">Turbidity </v>
      </c>
      <c r="BN1752">
        <v>3</v>
      </c>
      <c r="BO1752">
        <v>2</v>
      </c>
      <c r="BP1752" s="72" t="s">
        <v>194</v>
      </c>
      <c r="BR1752" s="72" t="s">
        <v>194</v>
      </c>
      <c r="BV1752" s="72" t="s">
        <v>194</v>
      </c>
      <c r="BW1752" s="72" t="s">
        <v>197</v>
      </c>
      <c r="BX1752" t="s">
        <v>15686</v>
      </c>
    </row>
    <row r="1753" spans="1:76" x14ac:dyDescent="0.45">
      <c r="A1753" t="s">
        <v>15687</v>
      </c>
      <c r="B1753" t="s">
        <v>176</v>
      </c>
      <c r="C1753" t="s">
        <v>200</v>
      </c>
      <c r="D1753" t="s">
        <v>15688</v>
      </c>
      <c r="E1753" t="s">
        <v>15689</v>
      </c>
      <c r="F1753" t="s">
        <v>4784</v>
      </c>
      <c r="G1753">
        <v>9</v>
      </c>
      <c r="H1753" s="72" t="s">
        <v>15149</v>
      </c>
      <c r="I1753" s="72" t="s">
        <v>182</v>
      </c>
      <c r="J1753" s="72" t="s">
        <v>183</v>
      </c>
      <c r="K1753" s="72" t="s">
        <v>4888</v>
      </c>
      <c r="L1753" s="72" t="s">
        <v>5591</v>
      </c>
      <c r="M1753" s="72" t="s">
        <v>5974</v>
      </c>
      <c r="N1753" s="72"/>
      <c r="O1753" s="72"/>
      <c r="P1753" s="72" t="s">
        <v>15690</v>
      </c>
      <c r="Q1753" s="72" t="s">
        <v>15691</v>
      </c>
      <c r="R1753" s="72" t="s">
        <v>15496</v>
      </c>
      <c r="S1753" s="72" t="s">
        <v>15692</v>
      </c>
      <c r="T1753" s="72" t="s">
        <v>15693</v>
      </c>
      <c r="U1753" s="72" t="s">
        <v>251</v>
      </c>
      <c r="V1753" s="72" t="s">
        <v>176</v>
      </c>
      <c r="W1753">
        <v>114</v>
      </c>
      <c r="X1753">
        <v>114</v>
      </c>
      <c r="Y1753">
        <v>0</v>
      </c>
      <c r="Z1753">
        <v>600</v>
      </c>
      <c r="AA1753">
        <v>600</v>
      </c>
      <c r="AB1753">
        <v>0</v>
      </c>
      <c r="AC1753" s="72" t="s">
        <v>191</v>
      </c>
      <c r="AD1753" s="72" t="s">
        <v>212</v>
      </c>
      <c r="AE1753" s="72" t="s">
        <v>176</v>
      </c>
      <c r="AF1753" s="81" t="str">
        <f t="shared" si="108"/>
        <v>Public Tap</v>
      </c>
      <c r="AG1753" s="72" t="s">
        <v>877</v>
      </c>
      <c r="AH1753" s="72" t="s">
        <v>191</v>
      </c>
      <c r="AI1753" s="72" t="s">
        <v>16432</v>
      </c>
      <c r="AL1753" t="str">
        <f t="shared" si="109"/>
        <v>Protected</v>
      </c>
      <c r="AM1753">
        <v>2013</v>
      </c>
      <c r="AN1753" s="72" t="s">
        <v>194</v>
      </c>
      <c r="AO1753" s="72" t="s">
        <v>4986</v>
      </c>
      <c r="AP1753" s="72" t="s">
        <v>176</v>
      </c>
      <c r="AQ1753" t="str">
        <f t="shared" si="110"/>
        <v>Normal Low water flow</v>
      </c>
      <c r="AR1753" s="72" t="s">
        <v>194</v>
      </c>
      <c r="AU1753" s="72" t="s">
        <v>194</v>
      </c>
      <c r="AV1753" s="72" t="s">
        <v>194</v>
      </c>
      <c r="AY1753" s="72" t="s">
        <v>194</v>
      </c>
      <c r="BB1753" s="72" t="s">
        <v>194</v>
      </c>
      <c r="BD1753" s="72" t="s">
        <v>194</v>
      </c>
      <c r="BE1753"/>
      <c r="BF1753" s="72" t="s">
        <v>381</v>
      </c>
      <c r="BG1753" s="80" t="s">
        <v>196</v>
      </c>
      <c r="BI1753" s="81" t="str">
        <f t="shared" si="111"/>
        <v xml:space="preserve">Turbidity </v>
      </c>
      <c r="BN1753">
        <v>0</v>
      </c>
      <c r="BO1753">
        <v>2</v>
      </c>
      <c r="BP1753" s="72" t="s">
        <v>194</v>
      </c>
      <c r="BR1753" s="72" t="s">
        <v>194</v>
      </c>
      <c r="BV1753" s="72" t="s">
        <v>194</v>
      </c>
      <c r="BW1753" s="72" t="s">
        <v>197</v>
      </c>
      <c r="BX1753" t="s">
        <v>15694</v>
      </c>
    </row>
    <row r="1754" spans="1:76" x14ac:dyDescent="0.45">
      <c r="A1754" t="s">
        <v>15695</v>
      </c>
      <c r="B1754" t="s">
        <v>176</v>
      </c>
      <c r="C1754" t="s">
        <v>200</v>
      </c>
      <c r="D1754" t="s">
        <v>15696</v>
      </c>
      <c r="E1754" t="s">
        <v>15697</v>
      </c>
      <c r="F1754" t="s">
        <v>5825</v>
      </c>
      <c r="G1754">
        <v>9</v>
      </c>
      <c r="H1754" s="72" t="s">
        <v>15149</v>
      </c>
      <c r="I1754" s="72" t="s">
        <v>182</v>
      </c>
      <c r="J1754" s="72" t="s">
        <v>183</v>
      </c>
      <c r="K1754" s="72" t="s">
        <v>4888</v>
      </c>
      <c r="L1754" s="72" t="s">
        <v>5591</v>
      </c>
      <c r="M1754" s="72" t="s">
        <v>5974</v>
      </c>
      <c r="N1754" s="72"/>
      <c r="O1754" s="72"/>
      <c r="P1754" s="72" t="s">
        <v>15698</v>
      </c>
      <c r="Q1754" s="72" t="s">
        <v>15699</v>
      </c>
      <c r="R1754" s="72" t="s">
        <v>2028</v>
      </c>
      <c r="S1754" s="72" t="s">
        <v>15700</v>
      </c>
      <c r="T1754" s="72" t="s">
        <v>15701</v>
      </c>
      <c r="U1754" s="72" t="s">
        <v>176</v>
      </c>
      <c r="V1754" s="72" t="s">
        <v>15453</v>
      </c>
      <c r="W1754">
        <v>114</v>
      </c>
      <c r="X1754">
        <v>114</v>
      </c>
      <c r="Y1754">
        <v>0</v>
      </c>
      <c r="Z1754">
        <v>60</v>
      </c>
      <c r="AA1754">
        <v>60</v>
      </c>
      <c r="AB1754">
        <v>0</v>
      </c>
      <c r="AC1754" s="72" t="s">
        <v>191</v>
      </c>
      <c r="AD1754" s="72" t="s">
        <v>15443</v>
      </c>
      <c r="AE1754" s="72" t="s">
        <v>176</v>
      </c>
      <c r="AF1754" s="81" t="str">
        <f t="shared" si="108"/>
        <v>Private Tap on a piped system</v>
      </c>
      <c r="AG1754" s="72" t="s">
        <v>877</v>
      </c>
      <c r="AH1754" s="72" t="s">
        <v>191</v>
      </c>
      <c r="AI1754" s="72" t="s">
        <v>16432</v>
      </c>
      <c r="AL1754" t="str">
        <f t="shared" si="109"/>
        <v>Protected</v>
      </c>
      <c r="AM1754">
        <v>2013</v>
      </c>
      <c r="AN1754" s="72" t="s">
        <v>194</v>
      </c>
      <c r="AO1754" s="72" t="s">
        <v>4986</v>
      </c>
      <c r="AP1754" s="72" t="s">
        <v>176</v>
      </c>
      <c r="AQ1754" t="str">
        <f t="shared" si="110"/>
        <v>Normal Low water flow</v>
      </c>
      <c r="AR1754" s="72" t="s">
        <v>194</v>
      </c>
      <c r="AU1754" s="72" t="s">
        <v>194</v>
      </c>
      <c r="AV1754" s="72" t="s">
        <v>194</v>
      </c>
      <c r="AY1754" s="72" t="s">
        <v>194</v>
      </c>
      <c r="BB1754" s="72" t="s">
        <v>194</v>
      </c>
      <c r="BD1754" s="72" t="s">
        <v>194</v>
      </c>
      <c r="BE1754"/>
      <c r="BF1754" s="72" t="s">
        <v>381</v>
      </c>
      <c r="BG1754" s="80" t="s">
        <v>196</v>
      </c>
      <c r="BI1754" s="81" t="str">
        <f t="shared" si="111"/>
        <v xml:space="preserve">Turbidity </v>
      </c>
      <c r="BN1754">
        <v>0</v>
      </c>
      <c r="BO1754">
        <v>2</v>
      </c>
      <c r="BP1754" s="72" t="s">
        <v>194</v>
      </c>
      <c r="BR1754" s="72" t="s">
        <v>194</v>
      </c>
      <c r="BV1754" s="72" t="s">
        <v>194</v>
      </c>
      <c r="BW1754" s="72" t="s">
        <v>197</v>
      </c>
      <c r="BX1754" t="s">
        <v>15702</v>
      </c>
    </row>
    <row r="1755" spans="1:76" x14ac:dyDescent="0.45">
      <c r="A1755" t="s">
        <v>15703</v>
      </c>
      <c r="B1755" t="s">
        <v>176</v>
      </c>
      <c r="C1755" t="s">
        <v>200</v>
      </c>
      <c r="D1755" t="s">
        <v>15704</v>
      </c>
      <c r="E1755" t="s">
        <v>15705</v>
      </c>
      <c r="F1755" t="s">
        <v>6408</v>
      </c>
      <c r="G1755">
        <v>9</v>
      </c>
      <c r="H1755" s="72" t="s">
        <v>15149</v>
      </c>
      <c r="I1755" s="72" t="s">
        <v>182</v>
      </c>
      <c r="J1755" s="72" t="s">
        <v>183</v>
      </c>
      <c r="K1755" s="72" t="s">
        <v>4888</v>
      </c>
      <c r="L1755" s="72" t="s">
        <v>5591</v>
      </c>
      <c r="M1755" s="72" t="s">
        <v>5974</v>
      </c>
      <c r="N1755" s="72"/>
      <c r="O1755" s="72"/>
      <c r="P1755" s="72" t="s">
        <v>15706</v>
      </c>
      <c r="Q1755" s="72" t="s">
        <v>15707</v>
      </c>
      <c r="R1755" s="72" t="s">
        <v>2783</v>
      </c>
      <c r="S1755" s="72" t="s">
        <v>15708</v>
      </c>
      <c r="T1755" s="72" t="s">
        <v>15709</v>
      </c>
      <c r="U1755" s="72" t="s">
        <v>251</v>
      </c>
      <c r="V1755" s="72" t="s">
        <v>176</v>
      </c>
      <c r="W1755">
        <v>114</v>
      </c>
      <c r="X1755">
        <v>114</v>
      </c>
      <c r="Y1755">
        <v>0</v>
      </c>
      <c r="Z1755">
        <v>380</v>
      </c>
      <c r="AA1755">
        <v>380</v>
      </c>
      <c r="AB1755">
        <v>0</v>
      </c>
      <c r="AC1755" s="72" t="s">
        <v>191</v>
      </c>
      <c r="AD1755" s="72" t="s">
        <v>212</v>
      </c>
      <c r="AE1755" s="72" t="s">
        <v>176</v>
      </c>
      <c r="AF1755" s="81" t="str">
        <f t="shared" si="108"/>
        <v>Public Tap</v>
      </c>
      <c r="AG1755" s="72" t="s">
        <v>877</v>
      </c>
      <c r="AH1755" s="72" t="s">
        <v>191</v>
      </c>
      <c r="AI1755" s="72" t="s">
        <v>16432</v>
      </c>
      <c r="AL1755" t="str">
        <f t="shared" si="109"/>
        <v>Protected</v>
      </c>
      <c r="AM1755">
        <v>2013</v>
      </c>
      <c r="AN1755" s="72" t="s">
        <v>194</v>
      </c>
      <c r="AO1755" s="72" t="s">
        <v>4986</v>
      </c>
      <c r="AP1755" s="72" t="s">
        <v>176</v>
      </c>
      <c r="AQ1755" t="str">
        <f t="shared" si="110"/>
        <v>Normal Low water flow</v>
      </c>
      <c r="AR1755" s="72" t="s">
        <v>194</v>
      </c>
      <c r="AU1755" s="72" t="s">
        <v>194</v>
      </c>
      <c r="AV1755" s="72" t="s">
        <v>194</v>
      </c>
      <c r="AY1755" s="72" t="s">
        <v>194</v>
      </c>
      <c r="BB1755" s="72" t="s">
        <v>194</v>
      </c>
      <c r="BD1755" s="72" t="s">
        <v>194</v>
      </c>
      <c r="BE1755"/>
      <c r="BF1755" s="72" t="s">
        <v>381</v>
      </c>
      <c r="BG1755" s="80" t="s">
        <v>196</v>
      </c>
      <c r="BI1755" s="81" t="str">
        <f t="shared" si="111"/>
        <v xml:space="preserve">Turbidity </v>
      </c>
      <c r="BN1755">
        <v>3</v>
      </c>
      <c r="BO1755">
        <v>2</v>
      </c>
      <c r="BP1755" s="72" t="s">
        <v>194</v>
      </c>
      <c r="BR1755" s="72" t="s">
        <v>194</v>
      </c>
      <c r="BV1755" s="72" t="s">
        <v>194</v>
      </c>
      <c r="BW1755" s="72" t="s">
        <v>197</v>
      </c>
      <c r="BX1755" t="s">
        <v>15710</v>
      </c>
    </row>
    <row r="1756" spans="1:76" x14ac:dyDescent="0.45">
      <c r="A1756" t="s">
        <v>15711</v>
      </c>
      <c r="B1756" t="s">
        <v>176</v>
      </c>
      <c r="C1756" t="s">
        <v>200</v>
      </c>
      <c r="D1756" t="s">
        <v>15712</v>
      </c>
      <c r="E1756" t="s">
        <v>15713</v>
      </c>
      <c r="F1756" t="s">
        <v>4538</v>
      </c>
      <c r="G1756">
        <v>9</v>
      </c>
      <c r="H1756" s="72" t="s">
        <v>15149</v>
      </c>
      <c r="I1756" s="72" t="s">
        <v>182</v>
      </c>
      <c r="J1756" s="72" t="s">
        <v>183</v>
      </c>
      <c r="K1756" s="72" t="s">
        <v>4888</v>
      </c>
      <c r="L1756" s="72" t="s">
        <v>5591</v>
      </c>
      <c r="M1756" s="72" t="s">
        <v>5974</v>
      </c>
      <c r="N1756" s="72"/>
      <c r="O1756" s="72"/>
      <c r="P1756" s="72" t="s">
        <v>15714</v>
      </c>
      <c r="Q1756" s="72" t="s">
        <v>15715</v>
      </c>
      <c r="R1756" s="72" t="s">
        <v>1636</v>
      </c>
      <c r="S1756" s="72" t="s">
        <v>15716</v>
      </c>
      <c r="T1756" s="72" t="s">
        <v>15674</v>
      </c>
      <c r="U1756" s="72" t="s">
        <v>176</v>
      </c>
      <c r="V1756" s="72" t="s">
        <v>1512</v>
      </c>
      <c r="W1756">
        <v>114</v>
      </c>
      <c r="X1756">
        <v>114</v>
      </c>
      <c r="Y1756">
        <v>0</v>
      </c>
      <c r="Z1756">
        <v>15</v>
      </c>
      <c r="AA1756">
        <v>15</v>
      </c>
      <c r="AB1756">
        <v>0</v>
      </c>
      <c r="AC1756" s="72" t="s">
        <v>191</v>
      </c>
      <c r="AD1756" s="72" t="s">
        <v>15443</v>
      </c>
      <c r="AE1756" s="72" t="s">
        <v>176</v>
      </c>
      <c r="AF1756" s="81" t="str">
        <f t="shared" si="108"/>
        <v>Private Tap on a piped system</v>
      </c>
      <c r="AG1756" s="72" t="s">
        <v>877</v>
      </c>
      <c r="AH1756" s="72" t="s">
        <v>191</v>
      </c>
      <c r="AI1756" s="72" t="s">
        <v>16432</v>
      </c>
      <c r="AL1756" t="str">
        <f t="shared" si="109"/>
        <v>Protected</v>
      </c>
      <c r="AM1756">
        <v>2013</v>
      </c>
      <c r="AN1756" s="72" t="s">
        <v>194</v>
      </c>
      <c r="AO1756" s="72" t="s">
        <v>4986</v>
      </c>
      <c r="AP1756" s="72" t="s">
        <v>176</v>
      </c>
      <c r="AQ1756" t="str">
        <f t="shared" si="110"/>
        <v>Normal Low water flow</v>
      </c>
      <c r="AR1756" s="72" t="s">
        <v>194</v>
      </c>
      <c r="AU1756" s="72" t="s">
        <v>194</v>
      </c>
      <c r="AV1756" s="72" t="s">
        <v>194</v>
      </c>
      <c r="AY1756" s="72" t="s">
        <v>194</v>
      </c>
      <c r="BB1756" s="72" t="s">
        <v>194</v>
      </c>
      <c r="BD1756" s="72" t="s">
        <v>194</v>
      </c>
      <c r="BE1756"/>
      <c r="BF1756" s="72" t="s">
        <v>381</v>
      </c>
      <c r="BG1756" s="80" t="s">
        <v>196</v>
      </c>
      <c r="BI1756" s="81" t="str">
        <f t="shared" si="111"/>
        <v xml:space="preserve">Turbidity </v>
      </c>
      <c r="BN1756">
        <v>0</v>
      </c>
      <c r="BO1756">
        <v>2</v>
      </c>
      <c r="BP1756" s="72" t="s">
        <v>194</v>
      </c>
      <c r="BR1756" s="72" t="s">
        <v>194</v>
      </c>
      <c r="BV1756" s="72" t="s">
        <v>194</v>
      </c>
      <c r="BW1756" s="72" t="s">
        <v>197</v>
      </c>
      <c r="BX1756" t="s">
        <v>15717</v>
      </c>
    </row>
    <row r="1757" spans="1:76" x14ac:dyDescent="0.45">
      <c r="A1757" t="s">
        <v>15718</v>
      </c>
      <c r="B1757" t="s">
        <v>176</v>
      </c>
      <c r="C1757" t="s">
        <v>200</v>
      </c>
      <c r="D1757" t="s">
        <v>15719</v>
      </c>
      <c r="E1757" t="s">
        <v>15720</v>
      </c>
      <c r="F1757" t="s">
        <v>7822</v>
      </c>
      <c r="G1757">
        <v>9</v>
      </c>
      <c r="H1757" s="72" t="s">
        <v>15721</v>
      </c>
      <c r="I1757" s="72" t="s">
        <v>182</v>
      </c>
      <c r="J1757" s="72" t="s">
        <v>183</v>
      </c>
      <c r="K1757" s="72" t="s">
        <v>204</v>
      </c>
      <c r="L1757" s="72" t="s">
        <v>2779</v>
      </c>
      <c r="M1757" s="72" t="s">
        <v>2780</v>
      </c>
      <c r="N1757" s="72"/>
      <c r="O1757" s="72"/>
      <c r="P1757" s="72" t="s">
        <v>15722</v>
      </c>
      <c r="Q1757" s="72" t="s">
        <v>15723</v>
      </c>
      <c r="R1757" s="72" t="s">
        <v>3071</v>
      </c>
      <c r="S1757" s="72" t="s">
        <v>15724</v>
      </c>
      <c r="T1757" s="72" t="s">
        <v>15725</v>
      </c>
      <c r="U1757" s="72" t="s">
        <v>251</v>
      </c>
      <c r="V1757" s="72" t="s">
        <v>176</v>
      </c>
      <c r="W1757">
        <v>120</v>
      </c>
      <c r="X1757">
        <v>120</v>
      </c>
      <c r="Y1757">
        <v>0</v>
      </c>
      <c r="Z1757">
        <v>700</v>
      </c>
      <c r="AA1757">
        <v>700</v>
      </c>
      <c r="AB1757">
        <v>0</v>
      </c>
      <c r="AC1757" s="72" t="s">
        <v>191</v>
      </c>
      <c r="AD1757" s="72" t="s">
        <v>212</v>
      </c>
      <c r="AE1757" s="72" t="s">
        <v>176</v>
      </c>
      <c r="AF1757" s="81" t="str">
        <f t="shared" si="108"/>
        <v>Public Tap</v>
      </c>
      <c r="AG1757" s="72" t="s">
        <v>877</v>
      </c>
      <c r="AH1757" s="72" t="s">
        <v>191</v>
      </c>
      <c r="AI1757" s="72" t="s">
        <v>16432</v>
      </c>
      <c r="AL1757" t="str">
        <f t="shared" si="109"/>
        <v>Protected</v>
      </c>
      <c r="AM1757">
        <v>2002</v>
      </c>
      <c r="AN1757" s="72" t="s">
        <v>194</v>
      </c>
      <c r="AO1757" s="72" t="s">
        <v>549</v>
      </c>
      <c r="AP1757" s="72" t="s">
        <v>176</v>
      </c>
      <c r="AQ1757" t="str">
        <f t="shared" si="110"/>
        <v>Does not function Non functioning water point</v>
      </c>
      <c r="AR1757" s="72" t="s">
        <v>194</v>
      </c>
      <c r="AU1757" s="72" t="s">
        <v>194</v>
      </c>
      <c r="AV1757" s="72" t="s">
        <v>194</v>
      </c>
      <c r="AY1757" s="72" t="s">
        <v>194</v>
      </c>
      <c r="BB1757" s="72" t="s">
        <v>194</v>
      </c>
      <c r="BD1757" s="72" t="s">
        <v>194</v>
      </c>
      <c r="BE1757"/>
      <c r="BF1757" s="72" t="s">
        <v>194</v>
      </c>
      <c r="BG1757" s="80" t="s">
        <v>196</v>
      </c>
      <c r="BI1757" s="81" t="str">
        <f t="shared" si="111"/>
        <v xml:space="preserve">Turbidity </v>
      </c>
      <c r="BN1757">
        <v>0</v>
      </c>
      <c r="BO1757">
        <v>0</v>
      </c>
      <c r="BP1757" s="72" t="s">
        <v>194</v>
      </c>
      <c r="BR1757" s="72" t="s">
        <v>194</v>
      </c>
      <c r="BV1757" s="72" t="s">
        <v>194</v>
      </c>
      <c r="BW1757" s="72" t="s">
        <v>550</v>
      </c>
      <c r="BX1757" t="s">
        <v>15726</v>
      </c>
    </row>
    <row r="1758" spans="1:76" x14ac:dyDescent="0.45">
      <c r="A1758" t="s">
        <v>15727</v>
      </c>
      <c r="B1758" t="s">
        <v>176</v>
      </c>
      <c r="C1758" t="s">
        <v>457</v>
      </c>
      <c r="D1758" t="s">
        <v>15728</v>
      </c>
      <c r="E1758" t="s">
        <v>15729</v>
      </c>
      <c r="F1758" t="s">
        <v>7350</v>
      </c>
      <c r="G1758">
        <v>9</v>
      </c>
      <c r="H1758" s="72" t="s">
        <v>15478</v>
      </c>
      <c r="I1758" s="72" t="s">
        <v>182</v>
      </c>
      <c r="J1758" s="72" t="s">
        <v>183</v>
      </c>
      <c r="K1758" s="72" t="s">
        <v>4732</v>
      </c>
      <c r="L1758" s="72" t="s">
        <v>5288</v>
      </c>
      <c r="M1758" s="72" t="s">
        <v>10310</v>
      </c>
      <c r="N1758" s="72"/>
      <c r="O1758" s="72"/>
      <c r="P1758" s="72" t="s">
        <v>15730</v>
      </c>
      <c r="Q1758" s="72" t="s">
        <v>15731</v>
      </c>
      <c r="R1758" s="72" t="s">
        <v>401</v>
      </c>
      <c r="S1758" s="72" t="s">
        <v>15732</v>
      </c>
      <c r="T1758" s="72" t="s">
        <v>10314</v>
      </c>
      <c r="U1758" s="72" t="s">
        <v>251</v>
      </c>
      <c r="V1758" s="72" t="s">
        <v>176</v>
      </c>
      <c r="W1758">
        <v>162</v>
      </c>
      <c r="X1758">
        <v>162</v>
      </c>
      <c r="Y1758">
        <v>0</v>
      </c>
      <c r="Z1758">
        <v>105</v>
      </c>
      <c r="AA1758">
        <v>105</v>
      </c>
      <c r="AB1758">
        <v>0</v>
      </c>
      <c r="AC1758" s="72" t="s">
        <v>191</v>
      </c>
      <c r="AD1758" s="72" t="s">
        <v>212</v>
      </c>
      <c r="AE1758" s="72" t="s">
        <v>176</v>
      </c>
      <c r="AF1758" s="81" t="str">
        <f t="shared" si="108"/>
        <v>Public Tap</v>
      </c>
      <c r="AG1758" s="72" t="s">
        <v>877</v>
      </c>
      <c r="AH1758" s="72" t="s">
        <v>191</v>
      </c>
      <c r="AI1758" s="72" t="s">
        <v>16432</v>
      </c>
      <c r="AL1758" t="str">
        <f t="shared" si="109"/>
        <v>Protected</v>
      </c>
      <c r="AM1758">
        <v>1984</v>
      </c>
      <c r="AN1758" s="72" t="s">
        <v>194</v>
      </c>
      <c r="AO1758" s="72" t="s">
        <v>4986</v>
      </c>
      <c r="AP1758" s="72" t="s">
        <v>176</v>
      </c>
      <c r="AQ1758" t="str">
        <f t="shared" si="110"/>
        <v>Does not function Low water flow</v>
      </c>
      <c r="AR1758" s="72" t="s">
        <v>194</v>
      </c>
      <c r="AU1758" s="72" t="s">
        <v>194</v>
      </c>
      <c r="AV1758" s="72" t="s">
        <v>194</v>
      </c>
      <c r="AY1758" s="72" t="s">
        <v>194</v>
      </c>
      <c r="BB1758" s="72" t="s">
        <v>194</v>
      </c>
      <c r="BD1758" s="72" t="s">
        <v>194</v>
      </c>
      <c r="BE1758"/>
      <c r="BF1758" s="72" t="s">
        <v>194</v>
      </c>
      <c r="BG1758" s="80" t="s">
        <v>196</v>
      </c>
      <c r="BI1758" s="81" t="str">
        <f t="shared" si="111"/>
        <v xml:space="preserve">Turbidity </v>
      </c>
      <c r="BN1758">
        <v>0</v>
      </c>
      <c r="BO1758">
        <v>0</v>
      </c>
      <c r="BP1758" s="72" t="s">
        <v>194</v>
      </c>
      <c r="BR1758" s="72" t="s">
        <v>194</v>
      </c>
      <c r="BV1758" s="72" t="s">
        <v>194</v>
      </c>
      <c r="BW1758" s="72" t="s">
        <v>550</v>
      </c>
      <c r="BX1758" t="s">
        <v>15733</v>
      </c>
    </row>
    <row r="1759" spans="1:76" x14ac:dyDescent="0.45">
      <c r="A1759" t="s">
        <v>15734</v>
      </c>
      <c r="B1759" t="s">
        <v>176</v>
      </c>
      <c r="C1759" t="s">
        <v>457</v>
      </c>
      <c r="D1759" t="s">
        <v>15735</v>
      </c>
      <c r="E1759" t="s">
        <v>15736</v>
      </c>
      <c r="F1759" t="s">
        <v>3836</v>
      </c>
      <c r="G1759">
        <v>9</v>
      </c>
      <c r="H1759" s="72" t="s">
        <v>15478</v>
      </c>
      <c r="I1759" s="72" t="s">
        <v>182</v>
      </c>
      <c r="J1759" s="72" t="s">
        <v>183</v>
      </c>
      <c r="K1759" s="72" t="s">
        <v>4732</v>
      </c>
      <c r="L1759" s="72" t="s">
        <v>5288</v>
      </c>
      <c r="M1759" s="72" t="s">
        <v>10394</v>
      </c>
      <c r="N1759" s="72"/>
      <c r="O1759" s="72"/>
      <c r="P1759" s="72" t="s">
        <v>15737</v>
      </c>
      <c r="Q1759" s="72" t="s">
        <v>15738</v>
      </c>
      <c r="R1759" s="72" t="s">
        <v>1626</v>
      </c>
      <c r="S1759" s="72" t="s">
        <v>15739</v>
      </c>
      <c r="T1759" s="72" t="s">
        <v>15740</v>
      </c>
      <c r="U1759" s="72" t="s">
        <v>251</v>
      </c>
      <c r="V1759" s="72" t="s">
        <v>176</v>
      </c>
      <c r="W1759">
        <v>70</v>
      </c>
      <c r="X1759">
        <v>70</v>
      </c>
      <c r="Y1759">
        <v>0</v>
      </c>
      <c r="Z1759">
        <v>150</v>
      </c>
      <c r="AA1759">
        <v>150</v>
      </c>
      <c r="AB1759">
        <v>0</v>
      </c>
      <c r="AC1759" s="72" t="s">
        <v>191</v>
      </c>
      <c r="AD1759" s="72" t="s">
        <v>212</v>
      </c>
      <c r="AE1759" s="72" t="s">
        <v>176</v>
      </c>
      <c r="AF1759" s="81" t="str">
        <f t="shared" si="108"/>
        <v>Public Tap</v>
      </c>
      <c r="AG1759" s="72" t="s">
        <v>877</v>
      </c>
      <c r="AH1759" s="72" t="s">
        <v>191</v>
      </c>
      <c r="AI1759" s="72" t="s">
        <v>16432</v>
      </c>
      <c r="AL1759" t="str">
        <f t="shared" si="109"/>
        <v>Protected</v>
      </c>
      <c r="AM1759">
        <v>1984</v>
      </c>
      <c r="AN1759" s="72" t="s">
        <v>191</v>
      </c>
      <c r="AQ1759" t="str">
        <f t="shared" si="110"/>
        <v xml:space="preserve">Poor </v>
      </c>
      <c r="AR1759" s="72" t="s">
        <v>194</v>
      </c>
      <c r="AU1759" s="72" t="s">
        <v>194</v>
      </c>
      <c r="AV1759" s="72" t="s">
        <v>194</v>
      </c>
      <c r="AY1759" s="72" t="s">
        <v>194</v>
      </c>
      <c r="BB1759" s="72" t="s">
        <v>194</v>
      </c>
      <c r="BD1759" s="72" t="s">
        <v>194</v>
      </c>
      <c r="BE1759"/>
      <c r="BF1759" s="72" t="s">
        <v>194</v>
      </c>
      <c r="BG1759" s="80" t="s">
        <v>196</v>
      </c>
      <c r="BI1759" s="81" t="str">
        <f t="shared" si="111"/>
        <v xml:space="preserve">Turbidity </v>
      </c>
      <c r="BN1759">
        <v>0</v>
      </c>
      <c r="BO1759">
        <v>10</v>
      </c>
      <c r="BP1759" s="72" t="s">
        <v>194</v>
      </c>
      <c r="BR1759" s="72" t="s">
        <v>194</v>
      </c>
      <c r="BT1759">
        <v>20</v>
      </c>
      <c r="BU1759">
        <v>7</v>
      </c>
      <c r="BV1759" s="72" t="s">
        <v>194</v>
      </c>
      <c r="BW1759" s="72" t="s">
        <v>227</v>
      </c>
      <c r="BX1759" t="s">
        <v>15741</v>
      </c>
    </row>
    <row r="1760" spans="1:76" x14ac:dyDescent="0.45">
      <c r="A1760" t="s">
        <v>15742</v>
      </c>
      <c r="B1760" t="s">
        <v>176</v>
      </c>
      <c r="C1760" t="s">
        <v>457</v>
      </c>
      <c r="D1760" t="s">
        <v>15743</v>
      </c>
      <c r="E1760" t="s">
        <v>15744</v>
      </c>
      <c r="F1760" t="s">
        <v>1960</v>
      </c>
      <c r="G1760">
        <v>9</v>
      </c>
      <c r="H1760" s="72" t="s">
        <v>15478</v>
      </c>
      <c r="I1760" s="72" t="s">
        <v>182</v>
      </c>
      <c r="J1760" s="72" t="s">
        <v>183</v>
      </c>
      <c r="K1760" s="72" t="s">
        <v>4732</v>
      </c>
      <c r="L1760" s="72" t="s">
        <v>5288</v>
      </c>
      <c r="M1760" s="72" t="s">
        <v>10310</v>
      </c>
      <c r="N1760" s="72"/>
      <c r="O1760" s="72"/>
      <c r="P1760" s="72" t="s">
        <v>15745</v>
      </c>
      <c r="Q1760" s="72" t="s">
        <v>15746</v>
      </c>
      <c r="R1760" s="72" t="s">
        <v>3954</v>
      </c>
      <c r="S1760" s="72" t="s">
        <v>15747</v>
      </c>
      <c r="T1760" s="72" t="s">
        <v>15748</v>
      </c>
      <c r="U1760" s="72" t="s">
        <v>251</v>
      </c>
      <c r="V1760" s="72" t="s">
        <v>176</v>
      </c>
      <c r="W1760">
        <v>162</v>
      </c>
      <c r="X1760">
        <v>162</v>
      </c>
      <c r="Y1760">
        <v>0</v>
      </c>
      <c r="Z1760">
        <v>200</v>
      </c>
      <c r="AA1760">
        <v>200</v>
      </c>
      <c r="AB1760">
        <v>0</v>
      </c>
      <c r="AC1760" s="72" t="s">
        <v>191</v>
      </c>
      <c r="AD1760" s="72" t="s">
        <v>212</v>
      </c>
      <c r="AE1760" s="72" t="s">
        <v>176</v>
      </c>
      <c r="AF1760" s="81" t="str">
        <f t="shared" si="108"/>
        <v>Public Tap</v>
      </c>
      <c r="AG1760" s="72" t="s">
        <v>877</v>
      </c>
      <c r="AH1760" s="72" t="s">
        <v>191</v>
      </c>
      <c r="AI1760" s="72" t="s">
        <v>16432</v>
      </c>
      <c r="AL1760" t="str">
        <f t="shared" si="109"/>
        <v>Protected</v>
      </c>
      <c r="AM1760">
        <v>1984</v>
      </c>
      <c r="AN1760" s="72" t="s">
        <v>194</v>
      </c>
      <c r="AO1760" s="72" t="s">
        <v>4986</v>
      </c>
      <c r="AP1760" s="72" t="s">
        <v>176</v>
      </c>
      <c r="AQ1760" t="str">
        <f t="shared" si="110"/>
        <v>Poor Low water flow</v>
      </c>
      <c r="AR1760" s="72" t="s">
        <v>194</v>
      </c>
      <c r="AU1760" s="72" t="s">
        <v>194</v>
      </c>
      <c r="AV1760" s="72" t="s">
        <v>194</v>
      </c>
      <c r="AY1760" s="72" t="s">
        <v>194</v>
      </c>
      <c r="BB1760" s="72" t="s">
        <v>194</v>
      </c>
      <c r="BD1760" s="72" t="s">
        <v>194</v>
      </c>
      <c r="BE1760"/>
      <c r="BF1760" s="72" t="s">
        <v>194</v>
      </c>
      <c r="BG1760" s="80" t="s">
        <v>196</v>
      </c>
      <c r="BI1760" s="81" t="str">
        <f t="shared" si="111"/>
        <v xml:space="preserve">Turbidity </v>
      </c>
      <c r="BN1760">
        <v>0</v>
      </c>
      <c r="BO1760">
        <v>10</v>
      </c>
      <c r="BP1760" s="72" t="s">
        <v>194</v>
      </c>
      <c r="BR1760" s="72" t="s">
        <v>194</v>
      </c>
      <c r="BV1760" s="72" t="s">
        <v>194</v>
      </c>
      <c r="BW1760" s="72" t="s">
        <v>227</v>
      </c>
      <c r="BX1760" t="s">
        <v>15749</v>
      </c>
    </row>
    <row r="1761" spans="1:76" x14ac:dyDescent="0.45">
      <c r="A1761" t="s">
        <v>15750</v>
      </c>
      <c r="B1761" t="s">
        <v>176</v>
      </c>
      <c r="C1761" t="s">
        <v>457</v>
      </c>
      <c r="D1761" t="s">
        <v>15751</v>
      </c>
      <c r="E1761" t="s">
        <v>15752</v>
      </c>
      <c r="F1761" t="s">
        <v>1929</v>
      </c>
      <c r="G1761">
        <v>9</v>
      </c>
      <c r="H1761" s="72" t="s">
        <v>15478</v>
      </c>
      <c r="I1761" s="72" t="s">
        <v>182</v>
      </c>
      <c r="J1761" s="72" t="s">
        <v>183</v>
      </c>
      <c r="K1761" s="72" t="s">
        <v>4732</v>
      </c>
      <c r="L1761" s="72" t="s">
        <v>5288</v>
      </c>
      <c r="M1761" s="72" t="s">
        <v>10385</v>
      </c>
      <c r="N1761" s="72"/>
      <c r="O1761" s="72"/>
      <c r="P1761" s="72" t="s">
        <v>15753</v>
      </c>
      <c r="Q1761" s="72" t="s">
        <v>15754</v>
      </c>
      <c r="R1761" s="72" t="s">
        <v>1993</v>
      </c>
      <c r="S1761" s="72" t="s">
        <v>15755</v>
      </c>
      <c r="T1761" s="72" t="s">
        <v>15756</v>
      </c>
      <c r="U1761" s="72" t="s">
        <v>251</v>
      </c>
      <c r="V1761" s="72" t="s">
        <v>176</v>
      </c>
      <c r="W1761">
        <v>120</v>
      </c>
      <c r="X1761">
        <v>120</v>
      </c>
      <c r="Y1761">
        <v>0</v>
      </c>
      <c r="Z1761">
        <v>250</v>
      </c>
      <c r="AA1761">
        <v>250</v>
      </c>
      <c r="AB1761">
        <v>0</v>
      </c>
      <c r="AC1761" s="72" t="s">
        <v>191</v>
      </c>
      <c r="AD1761" s="72" t="s">
        <v>212</v>
      </c>
      <c r="AE1761" s="72" t="s">
        <v>176</v>
      </c>
      <c r="AF1761" s="81" t="str">
        <f t="shared" si="108"/>
        <v>Public Tap</v>
      </c>
      <c r="AG1761" s="72" t="s">
        <v>877</v>
      </c>
      <c r="AH1761" s="72" t="s">
        <v>191</v>
      </c>
      <c r="AI1761" s="72" t="s">
        <v>16432</v>
      </c>
      <c r="AL1761" t="str">
        <f t="shared" si="109"/>
        <v>Protected</v>
      </c>
      <c r="AM1761">
        <v>1984</v>
      </c>
      <c r="AN1761" s="72" t="s">
        <v>194</v>
      </c>
      <c r="AO1761" s="72" t="s">
        <v>176</v>
      </c>
      <c r="AP1761" s="72" t="s">
        <v>176</v>
      </c>
      <c r="AQ1761" t="str">
        <f t="shared" si="110"/>
        <v xml:space="preserve">Poor </v>
      </c>
      <c r="AR1761" s="72" t="s">
        <v>194</v>
      </c>
      <c r="AU1761" s="72" t="s">
        <v>194</v>
      </c>
      <c r="AV1761" s="72" t="s">
        <v>194</v>
      </c>
      <c r="AY1761" s="72" t="s">
        <v>194</v>
      </c>
      <c r="BB1761" s="72" t="s">
        <v>194</v>
      </c>
      <c r="BD1761" s="72" t="s">
        <v>194</v>
      </c>
      <c r="BE1761"/>
      <c r="BF1761" s="72" t="s">
        <v>194</v>
      </c>
      <c r="BG1761" s="80" t="s">
        <v>196</v>
      </c>
      <c r="BI1761" s="81" t="str">
        <f t="shared" si="111"/>
        <v xml:space="preserve">Turbidity </v>
      </c>
      <c r="BN1761">
        <v>0</v>
      </c>
      <c r="BO1761">
        <v>0</v>
      </c>
      <c r="BP1761" s="72" t="s">
        <v>194</v>
      </c>
      <c r="BR1761" s="72" t="s">
        <v>194</v>
      </c>
      <c r="BV1761" s="72" t="s">
        <v>194</v>
      </c>
      <c r="BW1761" s="72" t="s">
        <v>227</v>
      </c>
      <c r="BX1761" t="s">
        <v>15757</v>
      </c>
    </row>
    <row r="1762" spans="1:76" x14ac:dyDescent="0.45">
      <c r="A1762" t="s">
        <v>15758</v>
      </c>
      <c r="B1762" t="s">
        <v>176</v>
      </c>
      <c r="C1762" t="s">
        <v>457</v>
      </c>
      <c r="D1762" t="s">
        <v>15759</v>
      </c>
      <c r="E1762" t="s">
        <v>15760</v>
      </c>
      <c r="F1762" t="s">
        <v>4342</v>
      </c>
      <c r="G1762">
        <v>9</v>
      </c>
      <c r="H1762" s="72" t="s">
        <v>15478</v>
      </c>
      <c r="I1762" s="72" t="s">
        <v>182</v>
      </c>
      <c r="J1762" s="72" t="s">
        <v>183</v>
      </c>
      <c r="K1762" s="72" t="s">
        <v>4732</v>
      </c>
      <c r="L1762" s="72" t="s">
        <v>5288</v>
      </c>
      <c r="M1762" s="72" t="s">
        <v>10310</v>
      </c>
      <c r="N1762" s="72"/>
      <c r="O1762" s="72"/>
      <c r="P1762" s="72" t="s">
        <v>15761</v>
      </c>
      <c r="Q1762" s="72" t="s">
        <v>15762</v>
      </c>
      <c r="R1762" s="72" t="s">
        <v>6210</v>
      </c>
      <c r="S1762" s="72" t="s">
        <v>15763</v>
      </c>
      <c r="T1762" s="72" t="s">
        <v>15764</v>
      </c>
      <c r="U1762" s="72" t="s">
        <v>251</v>
      </c>
      <c r="V1762" s="72" t="s">
        <v>176</v>
      </c>
      <c r="W1762">
        <v>162</v>
      </c>
      <c r="X1762">
        <v>162</v>
      </c>
      <c r="Y1762">
        <v>0</v>
      </c>
      <c r="Z1762">
        <v>0</v>
      </c>
      <c r="AA1762">
        <v>162</v>
      </c>
      <c r="AB1762">
        <v>0</v>
      </c>
      <c r="AC1762" s="72" t="s">
        <v>191</v>
      </c>
      <c r="AD1762" s="72" t="s">
        <v>212</v>
      </c>
      <c r="AE1762" s="72" t="s">
        <v>176</v>
      </c>
      <c r="AF1762" s="81" t="str">
        <f t="shared" si="108"/>
        <v>Public Tap</v>
      </c>
      <c r="AG1762" s="72" t="s">
        <v>877</v>
      </c>
      <c r="AH1762" s="72" t="s">
        <v>191</v>
      </c>
      <c r="AI1762" s="72" t="s">
        <v>16432</v>
      </c>
      <c r="AL1762" t="str">
        <f t="shared" si="109"/>
        <v>Protected</v>
      </c>
      <c r="AM1762">
        <v>1984</v>
      </c>
      <c r="AN1762" s="72" t="s">
        <v>194</v>
      </c>
      <c r="AO1762" s="72" t="s">
        <v>4986</v>
      </c>
      <c r="AP1762" s="72" t="s">
        <v>176</v>
      </c>
      <c r="AQ1762" t="str">
        <f t="shared" si="110"/>
        <v>Does not function Low water flow</v>
      </c>
      <c r="AR1762" s="72" t="s">
        <v>194</v>
      </c>
      <c r="AU1762" s="72" t="s">
        <v>194</v>
      </c>
      <c r="AV1762" s="72" t="s">
        <v>194</v>
      </c>
      <c r="AY1762" s="72" t="s">
        <v>194</v>
      </c>
      <c r="BB1762" s="72" t="s">
        <v>194</v>
      </c>
      <c r="BD1762" s="72" t="s">
        <v>194</v>
      </c>
      <c r="BE1762"/>
      <c r="BF1762" s="72" t="s">
        <v>194</v>
      </c>
      <c r="BG1762" s="80" t="s">
        <v>196</v>
      </c>
      <c r="BI1762" s="81" t="str">
        <f t="shared" si="111"/>
        <v xml:space="preserve">Turbidity </v>
      </c>
      <c r="BN1762">
        <v>0</v>
      </c>
      <c r="BO1762">
        <v>0</v>
      </c>
      <c r="BP1762" s="72" t="s">
        <v>194</v>
      </c>
      <c r="BR1762" s="72" t="s">
        <v>194</v>
      </c>
      <c r="BV1762" s="72" t="s">
        <v>194</v>
      </c>
      <c r="BW1762" s="72" t="s">
        <v>550</v>
      </c>
      <c r="BX1762" t="s">
        <v>15765</v>
      </c>
    </row>
    <row r="1763" spans="1:76" x14ac:dyDescent="0.45">
      <c r="A1763" t="s">
        <v>15766</v>
      </c>
      <c r="B1763" t="s">
        <v>176</v>
      </c>
      <c r="C1763" t="s">
        <v>200</v>
      </c>
      <c r="D1763" t="s">
        <v>15767</v>
      </c>
      <c r="E1763" t="s">
        <v>15768</v>
      </c>
      <c r="F1763" t="s">
        <v>13081</v>
      </c>
      <c r="G1763">
        <v>9</v>
      </c>
      <c r="H1763" s="72" t="s">
        <v>15721</v>
      </c>
      <c r="I1763" s="72" t="s">
        <v>182</v>
      </c>
      <c r="J1763" s="72" t="s">
        <v>183</v>
      </c>
      <c r="K1763" s="72" t="s">
        <v>204</v>
      </c>
      <c r="L1763" s="72" t="s">
        <v>2779</v>
      </c>
      <c r="M1763" s="72" t="s">
        <v>2844</v>
      </c>
      <c r="N1763" s="72"/>
      <c r="O1763" s="72"/>
      <c r="P1763" s="72" t="s">
        <v>15769</v>
      </c>
      <c r="Q1763" s="72" t="s">
        <v>15770</v>
      </c>
      <c r="R1763" s="72" t="s">
        <v>2911</v>
      </c>
      <c r="S1763" s="72" t="s">
        <v>15771</v>
      </c>
      <c r="T1763" s="72" t="s">
        <v>15772</v>
      </c>
      <c r="U1763" s="72" t="s">
        <v>251</v>
      </c>
      <c r="V1763" s="72" t="s">
        <v>176</v>
      </c>
      <c r="W1763">
        <v>93</v>
      </c>
      <c r="X1763">
        <v>93</v>
      </c>
      <c r="Y1763">
        <v>0</v>
      </c>
      <c r="Z1763">
        <v>280</v>
      </c>
      <c r="AA1763">
        <v>280</v>
      </c>
      <c r="AB1763">
        <v>0</v>
      </c>
      <c r="AC1763" s="72" t="s">
        <v>191</v>
      </c>
      <c r="AD1763" s="72" t="s">
        <v>212</v>
      </c>
      <c r="AE1763" s="72" t="s">
        <v>176</v>
      </c>
      <c r="AF1763" s="81" t="str">
        <f t="shared" si="108"/>
        <v>Public Tap</v>
      </c>
      <c r="AG1763" s="72" t="s">
        <v>877</v>
      </c>
      <c r="AH1763" s="72" t="s">
        <v>191</v>
      </c>
      <c r="AI1763" s="72" t="s">
        <v>16432</v>
      </c>
      <c r="AL1763" t="str">
        <f t="shared" si="109"/>
        <v>Protected</v>
      </c>
      <c r="AM1763">
        <v>2014</v>
      </c>
      <c r="AN1763" s="72" t="s">
        <v>194</v>
      </c>
      <c r="AO1763" s="72" t="s">
        <v>549</v>
      </c>
      <c r="AP1763" s="72" t="s">
        <v>176</v>
      </c>
      <c r="AQ1763" t="str">
        <f t="shared" si="110"/>
        <v>Does not function Non functioning water point</v>
      </c>
      <c r="AR1763" s="72" t="s">
        <v>194</v>
      </c>
      <c r="AU1763" s="72" t="s">
        <v>194</v>
      </c>
      <c r="AV1763" s="72" t="s">
        <v>194</v>
      </c>
      <c r="AY1763" s="72" t="s">
        <v>194</v>
      </c>
      <c r="BB1763" s="72" t="s">
        <v>194</v>
      </c>
      <c r="BD1763" s="72" t="s">
        <v>194</v>
      </c>
      <c r="BE1763"/>
      <c r="BF1763" s="72" t="s">
        <v>194</v>
      </c>
      <c r="BG1763" s="80" t="s">
        <v>196</v>
      </c>
      <c r="BI1763" s="81" t="str">
        <f t="shared" si="111"/>
        <v xml:space="preserve">Turbidity </v>
      </c>
      <c r="BN1763">
        <v>0</v>
      </c>
      <c r="BO1763">
        <v>0</v>
      </c>
      <c r="BP1763" s="72" t="s">
        <v>194</v>
      </c>
      <c r="BR1763" s="72" t="s">
        <v>194</v>
      </c>
      <c r="BV1763" s="72" t="s">
        <v>194</v>
      </c>
      <c r="BW1763" s="72" t="s">
        <v>550</v>
      </c>
      <c r="BX1763" t="s">
        <v>15773</v>
      </c>
    </row>
    <row r="1764" spans="1:76" x14ac:dyDescent="0.45">
      <c r="A1764" t="s">
        <v>15774</v>
      </c>
      <c r="B1764" t="s">
        <v>176</v>
      </c>
      <c r="C1764" t="s">
        <v>457</v>
      </c>
      <c r="D1764" t="s">
        <v>15775</v>
      </c>
      <c r="E1764" t="s">
        <v>15776</v>
      </c>
      <c r="F1764" t="s">
        <v>5825</v>
      </c>
      <c r="G1764">
        <v>9</v>
      </c>
      <c r="H1764" s="72" t="s">
        <v>15478</v>
      </c>
      <c r="I1764" s="72" t="s">
        <v>182</v>
      </c>
      <c r="J1764" s="72" t="s">
        <v>183</v>
      </c>
      <c r="K1764" s="72" t="s">
        <v>4732</v>
      </c>
      <c r="L1764" s="72" t="s">
        <v>5288</v>
      </c>
      <c r="M1764" s="72" t="s">
        <v>10385</v>
      </c>
      <c r="N1764" s="72"/>
      <c r="O1764" s="72"/>
      <c r="P1764" s="72" t="s">
        <v>15777</v>
      </c>
      <c r="Q1764" s="72" t="s">
        <v>15778</v>
      </c>
      <c r="R1764" s="72" t="s">
        <v>2509</v>
      </c>
      <c r="S1764" s="72" t="s">
        <v>15779</v>
      </c>
      <c r="T1764" s="72" t="s">
        <v>15780</v>
      </c>
      <c r="U1764" s="72" t="s">
        <v>251</v>
      </c>
      <c r="V1764" s="72" t="s">
        <v>176</v>
      </c>
      <c r="W1764">
        <v>120</v>
      </c>
      <c r="X1764">
        <v>120</v>
      </c>
      <c r="Y1764">
        <v>0</v>
      </c>
      <c r="Z1764">
        <v>320</v>
      </c>
      <c r="AA1764">
        <v>320</v>
      </c>
      <c r="AB1764">
        <v>0</v>
      </c>
      <c r="AC1764" s="72" t="s">
        <v>191</v>
      </c>
      <c r="AD1764" s="72" t="s">
        <v>212</v>
      </c>
      <c r="AE1764" s="72" t="s">
        <v>176</v>
      </c>
      <c r="AF1764" s="81" t="str">
        <f t="shared" si="108"/>
        <v>Public Tap</v>
      </c>
      <c r="AG1764" s="72" t="s">
        <v>877</v>
      </c>
      <c r="AH1764" s="72" t="s">
        <v>191</v>
      </c>
      <c r="AI1764" s="72" t="s">
        <v>16432</v>
      </c>
      <c r="AL1764" t="str">
        <f t="shared" si="109"/>
        <v>Protected</v>
      </c>
      <c r="AM1764">
        <v>1984</v>
      </c>
      <c r="AN1764" s="72" t="s">
        <v>194</v>
      </c>
      <c r="AO1764" s="72" t="s">
        <v>549</v>
      </c>
      <c r="AP1764" s="72" t="s">
        <v>176</v>
      </c>
      <c r="AQ1764" t="str">
        <f t="shared" si="110"/>
        <v>Does not function Non functioning water point</v>
      </c>
      <c r="AR1764" s="72" t="s">
        <v>194</v>
      </c>
      <c r="AU1764" s="72" t="s">
        <v>194</v>
      </c>
      <c r="AV1764" s="72" t="s">
        <v>194</v>
      </c>
      <c r="AY1764" s="72" t="s">
        <v>194</v>
      </c>
      <c r="BB1764" s="72" t="s">
        <v>194</v>
      </c>
      <c r="BD1764" s="72" t="s">
        <v>194</v>
      </c>
      <c r="BE1764"/>
      <c r="BF1764" s="72" t="s">
        <v>194</v>
      </c>
      <c r="BG1764" s="80" t="s">
        <v>196</v>
      </c>
      <c r="BI1764" s="81" t="str">
        <f t="shared" si="111"/>
        <v xml:space="preserve">Turbidity </v>
      </c>
      <c r="BN1764">
        <v>0</v>
      </c>
      <c r="BO1764">
        <v>0</v>
      </c>
      <c r="BP1764" s="72" t="s">
        <v>194</v>
      </c>
      <c r="BR1764" s="72" t="s">
        <v>194</v>
      </c>
      <c r="BV1764" s="72" t="s">
        <v>194</v>
      </c>
      <c r="BW1764" s="72" t="s">
        <v>550</v>
      </c>
      <c r="BX1764" t="s">
        <v>15781</v>
      </c>
    </row>
    <row r="1765" spans="1:76" x14ac:dyDescent="0.45">
      <c r="A1765" t="s">
        <v>15782</v>
      </c>
      <c r="B1765" t="s">
        <v>176</v>
      </c>
      <c r="C1765" t="s">
        <v>457</v>
      </c>
      <c r="D1765" t="s">
        <v>15783</v>
      </c>
      <c r="E1765" t="s">
        <v>15784</v>
      </c>
      <c r="F1765" t="s">
        <v>5680</v>
      </c>
      <c r="G1765">
        <v>9</v>
      </c>
      <c r="H1765" s="72" t="s">
        <v>15478</v>
      </c>
      <c r="I1765" s="72" t="s">
        <v>182</v>
      </c>
      <c r="J1765" s="72" t="s">
        <v>183</v>
      </c>
      <c r="K1765" s="72" t="s">
        <v>4732</v>
      </c>
      <c r="L1765" s="72" t="s">
        <v>5288</v>
      </c>
      <c r="M1765" s="72" t="s">
        <v>10385</v>
      </c>
      <c r="N1765" s="72"/>
      <c r="O1765" s="72"/>
      <c r="P1765" s="72" t="s">
        <v>15785</v>
      </c>
      <c r="Q1765" s="72" t="s">
        <v>15786</v>
      </c>
      <c r="R1765" s="72" t="s">
        <v>5133</v>
      </c>
      <c r="S1765" s="72" t="s">
        <v>15787</v>
      </c>
      <c r="T1765" s="72" t="s">
        <v>15788</v>
      </c>
      <c r="U1765" s="72" t="s">
        <v>251</v>
      </c>
      <c r="V1765" s="72" t="s">
        <v>176</v>
      </c>
      <c r="W1765">
        <v>120</v>
      </c>
      <c r="X1765">
        <v>120</v>
      </c>
      <c r="Y1765">
        <v>0</v>
      </c>
      <c r="Z1765">
        <v>70</v>
      </c>
      <c r="AA1765">
        <v>70</v>
      </c>
      <c r="AB1765">
        <v>0</v>
      </c>
      <c r="AC1765" s="72" t="s">
        <v>191</v>
      </c>
      <c r="AD1765" s="72" t="s">
        <v>212</v>
      </c>
      <c r="AE1765" s="72" t="s">
        <v>176</v>
      </c>
      <c r="AF1765" s="81" t="str">
        <f t="shared" si="108"/>
        <v>Public Tap</v>
      </c>
      <c r="AG1765" s="72" t="s">
        <v>877</v>
      </c>
      <c r="AH1765" s="72" t="s">
        <v>191</v>
      </c>
      <c r="AI1765" s="72" t="s">
        <v>16432</v>
      </c>
      <c r="AL1765" t="str">
        <f t="shared" si="109"/>
        <v>Protected</v>
      </c>
      <c r="AM1765">
        <v>1984</v>
      </c>
      <c r="AN1765" s="72" t="s">
        <v>194</v>
      </c>
      <c r="AO1765" s="72" t="s">
        <v>4986</v>
      </c>
      <c r="AP1765" s="72" t="s">
        <v>176</v>
      </c>
      <c r="AQ1765" t="str">
        <f t="shared" si="110"/>
        <v>Does not function Low water flow</v>
      </c>
      <c r="AR1765" s="72" t="s">
        <v>194</v>
      </c>
      <c r="AU1765" s="72" t="s">
        <v>194</v>
      </c>
      <c r="AV1765" s="72" t="s">
        <v>194</v>
      </c>
      <c r="AY1765" s="72" t="s">
        <v>194</v>
      </c>
      <c r="BB1765" s="72" t="s">
        <v>194</v>
      </c>
      <c r="BD1765" s="72" t="s">
        <v>194</v>
      </c>
      <c r="BE1765"/>
      <c r="BF1765" s="72" t="s">
        <v>194</v>
      </c>
      <c r="BG1765" s="80" t="s">
        <v>196</v>
      </c>
      <c r="BI1765" s="81" t="str">
        <f t="shared" si="111"/>
        <v xml:space="preserve">Turbidity </v>
      </c>
      <c r="BN1765">
        <v>0</v>
      </c>
      <c r="BO1765">
        <v>0</v>
      </c>
      <c r="BP1765" s="72" t="s">
        <v>194</v>
      </c>
      <c r="BR1765" s="72" t="s">
        <v>194</v>
      </c>
      <c r="BV1765" s="72" t="s">
        <v>194</v>
      </c>
      <c r="BW1765" s="72" t="s">
        <v>550</v>
      </c>
      <c r="BX1765" t="s">
        <v>15789</v>
      </c>
    </row>
    <row r="1766" spans="1:76" x14ac:dyDescent="0.45">
      <c r="A1766" t="s">
        <v>15790</v>
      </c>
      <c r="B1766" t="s">
        <v>176</v>
      </c>
      <c r="C1766" t="s">
        <v>200</v>
      </c>
      <c r="D1766" t="s">
        <v>15791</v>
      </c>
      <c r="E1766" t="s">
        <v>15792</v>
      </c>
      <c r="F1766" t="s">
        <v>4938</v>
      </c>
      <c r="G1766">
        <v>9</v>
      </c>
      <c r="H1766" s="72" t="s">
        <v>15721</v>
      </c>
      <c r="I1766" s="72" t="s">
        <v>182</v>
      </c>
      <c r="J1766" s="72" t="s">
        <v>183</v>
      </c>
      <c r="K1766" s="72" t="s">
        <v>204</v>
      </c>
      <c r="L1766" s="72" t="s">
        <v>2779</v>
      </c>
      <c r="M1766" s="72" t="s">
        <v>2844</v>
      </c>
      <c r="N1766" s="72"/>
      <c r="O1766" s="72"/>
      <c r="P1766" s="72" t="s">
        <v>15793</v>
      </c>
      <c r="Q1766" s="72" t="s">
        <v>15794</v>
      </c>
      <c r="R1766" s="72" t="s">
        <v>6350</v>
      </c>
      <c r="S1766" s="72" t="s">
        <v>15795</v>
      </c>
      <c r="T1766" s="72" t="s">
        <v>15796</v>
      </c>
      <c r="U1766" s="72" t="s">
        <v>251</v>
      </c>
      <c r="V1766" s="72" t="s">
        <v>176</v>
      </c>
      <c r="W1766">
        <v>93</v>
      </c>
      <c r="X1766">
        <v>93</v>
      </c>
      <c r="Y1766">
        <v>0</v>
      </c>
      <c r="Z1766">
        <v>450</v>
      </c>
      <c r="AA1766">
        <v>450</v>
      </c>
      <c r="AB1766">
        <v>0</v>
      </c>
      <c r="AC1766" s="72" t="s">
        <v>191</v>
      </c>
      <c r="AD1766" s="72" t="s">
        <v>212</v>
      </c>
      <c r="AE1766" s="72" t="s">
        <v>176</v>
      </c>
      <c r="AF1766" s="81" t="str">
        <f t="shared" si="108"/>
        <v>Public Tap</v>
      </c>
      <c r="AG1766" s="72" t="s">
        <v>877</v>
      </c>
      <c r="AH1766" s="72" t="s">
        <v>191</v>
      </c>
      <c r="AI1766" s="72" t="s">
        <v>16432</v>
      </c>
      <c r="AL1766" t="str">
        <f t="shared" si="109"/>
        <v>Protected</v>
      </c>
      <c r="AM1766">
        <v>2014</v>
      </c>
      <c r="AN1766" s="72" t="s">
        <v>194</v>
      </c>
      <c r="AO1766" s="72" t="s">
        <v>549</v>
      </c>
      <c r="AP1766" s="72" t="s">
        <v>176</v>
      </c>
      <c r="AQ1766" t="str">
        <f t="shared" si="110"/>
        <v>Does not function Non functioning water point</v>
      </c>
      <c r="AR1766" s="72" t="s">
        <v>194</v>
      </c>
      <c r="AU1766" s="72" t="s">
        <v>194</v>
      </c>
      <c r="AV1766" s="72" t="s">
        <v>194</v>
      </c>
      <c r="AY1766" s="72" t="s">
        <v>194</v>
      </c>
      <c r="BB1766" s="72" t="s">
        <v>194</v>
      </c>
      <c r="BD1766" s="72" t="s">
        <v>194</v>
      </c>
      <c r="BE1766"/>
      <c r="BF1766" s="72" t="s">
        <v>194</v>
      </c>
      <c r="BG1766" s="80" t="s">
        <v>196</v>
      </c>
      <c r="BI1766" s="81" t="str">
        <f t="shared" si="111"/>
        <v xml:space="preserve">Turbidity </v>
      </c>
      <c r="BN1766">
        <v>0</v>
      </c>
      <c r="BO1766">
        <v>0</v>
      </c>
      <c r="BP1766" s="72" t="s">
        <v>194</v>
      </c>
      <c r="BR1766" s="72" t="s">
        <v>194</v>
      </c>
      <c r="BV1766" s="72" t="s">
        <v>194</v>
      </c>
      <c r="BW1766" s="72" t="s">
        <v>550</v>
      </c>
      <c r="BX1766" t="s">
        <v>15797</v>
      </c>
    </row>
    <row r="1767" spans="1:76" x14ac:dyDescent="0.45">
      <c r="A1767" t="s">
        <v>15798</v>
      </c>
      <c r="B1767" t="s">
        <v>176</v>
      </c>
      <c r="C1767" t="s">
        <v>880</v>
      </c>
      <c r="D1767" t="s">
        <v>15799</v>
      </c>
      <c r="E1767" t="s">
        <v>15800</v>
      </c>
      <c r="F1767" t="s">
        <v>5148</v>
      </c>
      <c r="G1767">
        <v>9</v>
      </c>
      <c r="H1767" s="72" t="s">
        <v>15034</v>
      </c>
      <c r="I1767" s="72" t="s">
        <v>182</v>
      </c>
      <c r="J1767" s="72" t="s">
        <v>183</v>
      </c>
      <c r="K1767" s="72" t="s">
        <v>204</v>
      </c>
      <c r="L1767" s="72" t="s">
        <v>2024</v>
      </c>
      <c r="M1767" s="72" t="s">
        <v>5833</v>
      </c>
      <c r="N1767" s="72"/>
      <c r="O1767" s="72"/>
      <c r="P1767" s="72" t="s">
        <v>15801</v>
      </c>
      <c r="Q1767" s="72" t="s">
        <v>15802</v>
      </c>
      <c r="R1767" s="72" t="s">
        <v>2348</v>
      </c>
      <c r="S1767" s="72" t="s">
        <v>15803</v>
      </c>
      <c r="T1767" s="72" t="s">
        <v>15804</v>
      </c>
      <c r="U1767" s="72" t="s">
        <v>176</v>
      </c>
      <c r="V1767" s="72" t="s">
        <v>15805</v>
      </c>
      <c r="W1767">
        <v>142</v>
      </c>
      <c r="X1767">
        <v>82</v>
      </c>
      <c r="Y1767">
        <v>60</v>
      </c>
      <c r="Z1767">
        <v>300</v>
      </c>
      <c r="AA1767">
        <v>410</v>
      </c>
      <c r="AB1767">
        <v>300</v>
      </c>
      <c r="AC1767" s="72" t="s">
        <v>194</v>
      </c>
      <c r="AF1767" s="81" t="str">
        <f t="shared" si="108"/>
        <v/>
      </c>
      <c r="AJ1767" s="72" t="s">
        <v>867</v>
      </c>
      <c r="AK1767" s="72" t="s">
        <v>176</v>
      </c>
      <c r="AL1767" t="str">
        <f t="shared" si="109"/>
        <v>Unprotected well</v>
      </c>
      <c r="AQ1767" t="str">
        <f t="shared" si="110"/>
        <v xml:space="preserve"> </v>
      </c>
      <c r="BE1767"/>
      <c r="BI1767" s="81" t="str">
        <f t="shared" si="111"/>
        <v xml:space="preserve"> </v>
      </c>
      <c r="BX1767" t="s">
        <v>15806</v>
      </c>
    </row>
    <row r="1768" spans="1:76" x14ac:dyDescent="0.45">
      <c r="A1768" t="s">
        <v>15807</v>
      </c>
      <c r="B1768" t="s">
        <v>176</v>
      </c>
      <c r="C1768" t="s">
        <v>880</v>
      </c>
      <c r="D1768" t="s">
        <v>15808</v>
      </c>
      <c r="E1768" t="s">
        <v>15809</v>
      </c>
      <c r="F1768" t="s">
        <v>1784</v>
      </c>
      <c r="G1768">
        <v>9</v>
      </c>
      <c r="H1768" s="72" t="s">
        <v>15034</v>
      </c>
      <c r="I1768" s="72" t="s">
        <v>182</v>
      </c>
      <c r="J1768" s="72" t="s">
        <v>183</v>
      </c>
      <c r="K1768" s="72" t="s">
        <v>204</v>
      </c>
      <c r="L1768" s="72" t="s">
        <v>2024</v>
      </c>
      <c r="M1768" s="72" t="s">
        <v>5833</v>
      </c>
      <c r="N1768" s="72"/>
      <c r="O1768" s="72"/>
      <c r="P1768" s="72" t="s">
        <v>15810</v>
      </c>
      <c r="Q1768" s="72" t="s">
        <v>15811</v>
      </c>
      <c r="R1768" s="72" t="s">
        <v>3369</v>
      </c>
      <c r="S1768" s="72" t="s">
        <v>15812</v>
      </c>
      <c r="T1768" s="72" t="s">
        <v>15813</v>
      </c>
      <c r="U1768" s="72" t="s">
        <v>176</v>
      </c>
      <c r="V1768" s="72" t="s">
        <v>12289</v>
      </c>
      <c r="W1768">
        <v>142</v>
      </c>
      <c r="X1768">
        <v>82</v>
      </c>
      <c r="Y1768">
        <v>60</v>
      </c>
      <c r="Z1768">
        <v>300</v>
      </c>
      <c r="AA1768">
        <v>410</v>
      </c>
      <c r="AB1768">
        <v>300</v>
      </c>
      <c r="AC1768" s="72" t="s">
        <v>194</v>
      </c>
      <c r="AF1768" s="81" t="str">
        <f t="shared" si="108"/>
        <v/>
      </c>
      <c r="AJ1768" s="72" t="s">
        <v>867</v>
      </c>
      <c r="AK1768" s="72" t="s">
        <v>176</v>
      </c>
      <c r="AL1768" t="str">
        <f t="shared" si="109"/>
        <v>Unprotected well</v>
      </c>
      <c r="AQ1768" t="str">
        <f t="shared" si="110"/>
        <v xml:space="preserve"> </v>
      </c>
      <c r="BE1768"/>
      <c r="BI1768" s="81" t="str">
        <f t="shared" si="111"/>
        <v xml:space="preserve"> </v>
      </c>
      <c r="BX1768" t="s">
        <v>15814</v>
      </c>
    </row>
    <row r="1769" spans="1:76" x14ac:dyDescent="0.45">
      <c r="A1769" t="s">
        <v>15815</v>
      </c>
      <c r="B1769" t="s">
        <v>176</v>
      </c>
      <c r="C1769" t="s">
        <v>200</v>
      </c>
      <c r="D1769" t="s">
        <v>15816</v>
      </c>
      <c r="E1769" t="s">
        <v>15817</v>
      </c>
      <c r="F1769" t="s">
        <v>12902</v>
      </c>
      <c r="G1769">
        <v>9</v>
      </c>
      <c r="H1769" s="72" t="s">
        <v>15721</v>
      </c>
      <c r="I1769" s="72" t="s">
        <v>182</v>
      </c>
      <c r="J1769" s="72" t="s">
        <v>183</v>
      </c>
      <c r="K1769" s="72" t="s">
        <v>204</v>
      </c>
      <c r="L1769" s="72" t="s">
        <v>2243</v>
      </c>
      <c r="M1769" s="72" t="s">
        <v>3346</v>
      </c>
      <c r="N1769" s="72"/>
      <c r="O1769" s="72"/>
      <c r="P1769" s="72" t="s">
        <v>15818</v>
      </c>
      <c r="Q1769" s="72" t="s">
        <v>15819</v>
      </c>
      <c r="R1769" s="72" t="s">
        <v>3369</v>
      </c>
      <c r="S1769" s="72" t="s">
        <v>15820</v>
      </c>
      <c r="T1769" s="72" t="s">
        <v>15821</v>
      </c>
      <c r="U1769" s="72" t="s">
        <v>251</v>
      </c>
      <c r="V1769" s="72" t="s">
        <v>176</v>
      </c>
      <c r="W1769">
        <v>320</v>
      </c>
      <c r="X1769">
        <v>320</v>
      </c>
      <c r="Y1769">
        <v>0</v>
      </c>
      <c r="Z1769">
        <v>360</v>
      </c>
      <c r="AA1769">
        <v>360</v>
      </c>
      <c r="AB1769">
        <v>0</v>
      </c>
      <c r="AC1769" s="72" t="s">
        <v>191</v>
      </c>
      <c r="AD1769" s="72" t="s">
        <v>212</v>
      </c>
      <c r="AE1769" s="72" t="s">
        <v>176</v>
      </c>
      <c r="AF1769" s="81" t="str">
        <f t="shared" si="108"/>
        <v>Public Tap</v>
      </c>
      <c r="AG1769" s="72" t="s">
        <v>877</v>
      </c>
      <c r="AH1769" s="72" t="s">
        <v>191</v>
      </c>
      <c r="AI1769" s="72" t="s">
        <v>16432</v>
      </c>
      <c r="AL1769" t="str">
        <f t="shared" si="109"/>
        <v>Protected</v>
      </c>
      <c r="AM1769">
        <v>2013</v>
      </c>
      <c r="AN1769" s="72" t="s">
        <v>194</v>
      </c>
      <c r="AO1769" s="72" t="s">
        <v>549</v>
      </c>
      <c r="AP1769" s="72" t="s">
        <v>176</v>
      </c>
      <c r="AQ1769" t="str">
        <f t="shared" si="110"/>
        <v>Does not function Non functioning water point</v>
      </c>
      <c r="AR1769" s="72" t="s">
        <v>194</v>
      </c>
      <c r="AU1769" s="72" t="s">
        <v>194</v>
      </c>
      <c r="AV1769" s="72" t="s">
        <v>194</v>
      </c>
      <c r="AY1769" s="72" t="s">
        <v>194</v>
      </c>
      <c r="BB1769" s="72" t="s">
        <v>194</v>
      </c>
      <c r="BD1769" s="72" t="s">
        <v>194</v>
      </c>
      <c r="BE1769"/>
      <c r="BF1769" s="72" t="s">
        <v>194</v>
      </c>
      <c r="BG1769" s="80" t="s">
        <v>196</v>
      </c>
      <c r="BI1769" s="81" t="str">
        <f t="shared" si="111"/>
        <v xml:space="preserve">Turbidity </v>
      </c>
      <c r="BN1769">
        <v>0</v>
      </c>
      <c r="BO1769">
        <v>0</v>
      </c>
      <c r="BP1769" s="72" t="s">
        <v>194</v>
      </c>
      <c r="BR1769" s="72" t="s">
        <v>194</v>
      </c>
      <c r="BV1769" s="72" t="s">
        <v>194</v>
      </c>
      <c r="BW1769" s="72" t="s">
        <v>550</v>
      </c>
      <c r="BX1769" t="s">
        <v>15822</v>
      </c>
    </row>
    <row r="1770" spans="1:76" x14ac:dyDescent="0.45">
      <c r="A1770" t="s">
        <v>15823</v>
      </c>
      <c r="B1770" t="s">
        <v>176</v>
      </c>
      <c r="C1770" t="s">
        <v>297</v>
      </c>
      <c r="D1770" t="s">
        <v>15824</v>
      </c>
      <c r="E1770" t="s">
        <v>15825</v>
      </c>
      <c r="F1770" t="s">
        <v>15826</v>
      </c>
      <c r="G1770">
        <v>9</v>
      </c>
      <c r="H1770" s="72" t="s">
        <v>1654</v>
      </c>
      <c r="I1770" s="72" t="s">
        <v>182</v>
      </c>
      <c r="J1770" s="72" t="s">
        <v>183</v>
      </c>
      <c r="K1770" s="72" t="s">
        <v>204</v>
      </c>
      <c r="L1770" s="72" t="s">
        <v>676</v>
      </c>
      <c r="M1770" s="72" t="s">
        <v>676</v>
      </c>
      <c r="N1770" s="72"/>
      <c r="O1770" s="72"/>
      <c r="P1770" s="72" t="s">
        <v>15827</v>
      </c>
      <c r="Q1770" s="72" t="s">
        <v>15828</v>
      </c>
      <c r="R1770" s="72" t="s">
        <v>5002</v>
      </c>
      <c r="S1770" s="72" t="s">
        <v>15829</v>
      </c>
      <c r="T1770" s="72" t="s">
        <v>1580</v>
      </c>
      <c r="U1770" s="72" t="s">
        <v>745</v>
      </c>
      <c r="V1770" s="72" t="s">
        <v>176</v>
      </c>
      <c r="W1770">
        <v>65</v>
      </c>
      <c r="X1770">
        <v>65</v>
      </c>
      <c r="Y1770">
        <v>0</v>
      </c>
      <c r="Z1770">
        <v>325</v>
      </c>
      <c r="AA1770">
        <v>325</v>
      </c>
      <c r="AB1770">
        <v>0</v>
      </c>
      <c r="AC1770" s="72" t="s">
        <v>191</v>
      </c>
      <c r="AD1770" s="72" t="s">
        <v>192</v>
      </c>
      <c r="AE1770" s="72" t="s">
        <v>176</v>
      </c>
      <c r="AF1770" s="81" t="str">
        <f t="shared" si="108"/>
        <v>Afridev Handpump</v>
      </c>
      <c r="AG1770" s="72" t="s">
        <v>193</v>
      </c>
      <c r="AH1770" s="72" t="s">
        <v>191</v>
      </c>
      <c r="AI1770" s="72" t="s">
        <v>16432</v>
      </c>
      <c r="AL1770" t="str">
        <f t="shared" si="109"/>
        <v>Protected</v>
      </c>
      <c r="AM1770">
        <v>1999</v>
      </c>
      <c r="AN1770" s="72" t="s">
        <v>191</v>
      </c>
      <c r="AQ1770" t="str">
        <f t="shared" si="110"/>
        <v xml:space="preserve">Poor </v>
      </c>
      <c r="AR1770" s="72" t="s">
        <v>191</v>
      </c>
      <c r="AS1770">
        <v>3</v>
      </c>
      <c r="AT1770">
        <v>5</v>
      </c>
      <c r="AU1770" s="72" t="s">
        <v>195</v>
      </c>
      <c r="AV1770" s="72" t="s">
        <v>194</v>
      </c>
      <c r="AY1770" s="72" t="s">
        <v>191</v>
      </c>
      <c r="AZ1770">
        <v>1131</v>
      </c>
      <c r="BA1770" s="72" t="s">
        <v>93</v>
      </c>
      <c r="BB1770" s="72" t="s">
        <v>194</v>
      </c>
      <c r="BD1770" s="72" t="s">
        <v>191</v>
      </c>
      <c r="BE1770" s="73">
        <v>0.23</v>
      </c>
      <c r="BF1770" s="72" t="s">
        <v>194</v>
      </c>
      <c r="BG1770" s="80" t="s">
        <v>196</v>
      </c>
      <c r="BI1770" s="81" t="str">
        <f t="shared" si="111"/>
        <v xml:space="preserve">Turbidity </v>
      </c>
      <c r="BN1770">
        <v>50</v>
      </c>
      <c r="BO1770">
        <v>24</v>
      </c>
      <c r="BP1770" s="72" t="s">
        <v>194</v>
      </c>
      <c r="BR1770" s="72" t="s">
        <v>194</v>
      </c>
      <c r="BT1770">
        <v>25</v>
      </c>
      <c r="BU1770">
        <v>5</v>
      </c>
      <c r="BV1770" s="72" t="s">
        <v>191</v>
      </c>
      <c r="BW1770" s="72" t="s">
        <v>227</v>
      </c>
      <c r="BX1770" t="s">
        <v>15830</v>
      </c>
    </row>
    <row r="1771" spans="1:76" x14ac:dyDescent="0.45">
      <c r="A1771" t="s">
        <v>15831</v>
      </c>
      <c r="B1771" t="s">
        <v>176</v>
      </c>
      <c r="C1771" t="s">
        <v>297</v>
      </c>
      <c r="D1771" t="s">
        <v>15832</v>
      </c>
      <c r="E1771" t="s">
        <v>15833</v>
      </c>
      <c r="F1771" t="s">
        <v>1812</v>
      </c>
      <c r="G1771">
        <v>9</v>
      </c>
      <c r="H1771" s="72" t="s">
        <v>1654</v>
      </c>
      <c r="I1771" s="72" t="s">
        <v>182</v>
      </c>
      <c r="J1771" s="72" t="s">
        <v>183</v>
      </c>
      <c r="K1771" s="72" t="s">
        <v>204</v>
      </c>
      <c r="L1771" s="72" t="s">
        <v>676</v>
      </c>
      <c r="M1771" s="72" t="s">
        <v>676</v>
      </c>
      <c r="N1771" s="72"/>
      <c r="O1771" s="72"/>
      <c r="P1771" s="72" t="s">
        <v>15834</v>
      </c>
      <c r="Q1771" s="72" t="s">
        <v>15835</v>
      </c>
      <c r="R1771" s="72" t="s">
        <v>10485</v>
      </c>
      <c r="S1771" s="72" t="s">
        <v>15836</v>
      </c>
      <c r="T1771" s="72" t="s">
        <v>1580</v>
      </c>
      <c r="U1771" s="72" t="s">
        <v>745</v>
      </c>
      <c r="V1771" s="72" t="s">
        <v>176</v>
      </c>
      <c r="W1771">
        <v>45</v>
      </c>
      <c r="X1771">
        <v>45</v>
      </c>
      <c r="Y1771">
        <v>0</v>
      </c>
      <c r="Z1771">
        <v>225</v>
      </c>
      <c r="AA1771">
        <v>225</v>
      </c>
      <c r="AB1771">
        <v>0</v>
      </c>
      <c r="AC1771" s="72" t="s">
        <v>191</v>
      </c>
      <c r="AD1771" s="72" t="s">
        <v>192</v>
      </c>
      <c r="AE1771" s="72" t="s">
        <v>176</v>
      </c>
      <c r="AF1771" s="81" t="str">
        <f t="shared" si="108"/>
        <v>Afridev Handpump</v>
      </c>
      <c r="AG1771" s="72" t="s">
        <v>193</v>
      </c>
      <c r="AH1771" s="72" t="s">
        <v>191</v>
      </c>
      <c r="AI1771" s="72" t="s">
        <v>16432</v>
      </c>
      <c r="AL1771" t="str">
        <f t="shared" si="109"/>
        <v>Protected</v>
      </c>
      <c r="AM1771">
        <v>2005</v>
      </c>
      <c r="AN1771" s="72" t="s">
        <v>191</v>
      </c>
      <c r="AQ1771" t="str">
        <f t="shared" si="110"/>
        <v xml:space="preserve">Normal </v>
      </c>
      <c r="AR1771" s="72" t="s">
        <v>191</v>
      </c>
      <c r="AS1771">
        <v>2</v>
      </c>
      <c r="AT1771">
        <v>10</v>
      </c>
      <c r="AU1771" s="72" t="s">
        <v>195</v>
      </c>
      <c r="AV1771" s="72" t="s">
        <v>194</v>
      </c>
      <c r="AY1771" s="72" t="s">
        <v>191</v>
      </c>
      <c r="AZ1771">
        <v>1108</v>
      </c>
      <c r="BA1771" s="72" t="s">
        <v>93</v>
      </c>
      <c r="BB1771" s="72" t="s">
        <v>194</v>
      </c>
      <c r="BD1771" s="72" t="s">
        <v>191</v>
      </c>
      <c r="BE1771" s="73">
        <v>0.18</v>
      </c>
      <c r="BF1771" s="72" t="s">
        <v>194</v>
      </c>
      <c r="BG1771" s="80" t="s">
        <v>196</v>
      </c>
      <c r="BI1771" s="81" t="str">
        <f t="shared" si="111"/>
        <v xml:space="preserve">Turbidity </v>
      </c>
      <c r="BN1771">
        <v>60</v>
      </c>
      <c r="BO1771">
        <v>24</v>
      </c>
      <c r="BP1771" s="72" t="s">
        <v>194</v>
      </c>
      <c r="BR1771" s="72" t="s">
        <v>194</v>
      </c>
      <c r="BT1771">
        <v>20</v>
      </c>
      <c r="BU1771">
        <v>4</v>
      </c>
      <c r="BV1771" s="72" t="s">
        <v>191</v>
      </c>
      <c r="BW1771" s="72" t="s">
        <v>197</v>
      </c>
      <c r="BX1771" t="s">
        <v>15837</v>
      </c>
    </row>
    <row r="1772" spans="1:76" x14ac:dyDescent="0.45">
      <c r="A1772" t="s">
        <v>15838</v>
      </c>
      <c r="B1772" t="s">
        <v>176</v>
      </c>
      <c r="C1772" t="s">
        <v>297</v>
      </c>
      <c r="D1772" t="s">
        <v>15839</v>
      </c>
      <c r="E1772" t="s">
        <v>15840</v>
      </c>
      <c r="F1772" t="s">
        <v>15841</v>
      </c>
      <c r="G1772">
        <v>9</v>
      </c>
      <c r="H1772" s="72" t="s">
        <v>4887</v>
      </c>
      <c r="I1772" s="72" t="s">
        <v>182</v>
      </c>
      <c r="J1772" s="72" t="s">
        <v>183</v>
      </c>
      <c r="K1772" s="72" t="s">
        <v>4888</v>
      </c>
      <c r="L1772" s="72" t="s">
        <v>4889</v>
      </c>
      <c r="M1772" s="72" t="s">
        <v>5191</v>
      </c>
      <c r="N1772" s="72"/>
      <c r="O1772" s="72"/>
      <c r="P1772" s="72" t="s">
        <v>15842</v>
      </c>
      <c r="Q1772" s="72" t="s">
        <v>15843</v>
      </c>
      <c r="R1772" s="72" t="s">
        <v>6003</v>
      </c>
      <c r="S1772" s="72" t="s">
        <v>15844</v>
      </c>
      <c r="T1772" s="72" t="s">
        <v>15845</v>
      </c>
      <c r="U1772" s="72" t="s">
        <v>745</v>
      </c>
      <c r="V1772" s="72" t="s">
        <v>176</v>
      </c>
      <c r="W1772">
        <v>175</v>
      </c>
      <c r="X1772">
        <v>175</v>
      </c>
      <c r="Y1772">
        <v>0</v>
      </c>
      <c r="Z1772">
        <v>755</v>
      </c>
      <c r="AA1772">
        <v>280</v>
      </c>
      <c r="AB1772">
        <v>0</v>
      </c>
      <c r="AC1772" s="72" t="s">
        <v>191</v>
      </c>
      <c r="AD1772" s="72" t="s">
        <v>192</v>
      </c>
      <c r="AE1772" s="72" t="s">
        <v>176</v>
      </c>
      <c r="AF1772" s="81" t="str">
        <f t="shared" si="108"/>
        <v>Afridev Handpump</v>
      </c>
      <c r="AG1772" s="72" t="s">
        <v>193</v>
      </c>
      <c r="AH1772" s="72" t="s">
        <v>191</v>
      </c>
      <c r="AI1772" s="72" t="s">
        <v>16432</v>
      </c>
      <c r="AL1772" t="str">
        <f t="shared" si="109"/>
        <v>Protected</v>
      </c>
      <c r="AM1772">
        <v>2009</v>
      </c>
      <c r="AN1772" s="72" t="s">
        <v>191</v>
      </c>
      <c r="AQ1772" t="str">
        <f t="shared" si="110"/>
        <v xml:space="preserve">Normal </v>
      </c>
      <c r="AR1772" s="72" t="s">
        <v>191</v>
      </c>
      <c r="AS1772">
        <v>3</v>
      </c>
      <c r="AT1772">
        <v>5</v>
      </c>
      <c r="AU1772" s="72" t="s">
        <v>195</v>
      </c>
      <c r="AV1772" s="72" t="s">
        <v>194</v>
      </c>
      <c r="AY1772" s="72" t="s">
        <v>191</v>
      </c>
      <c r="AZ1772">
        <v>1123</v>
      </c>
      <c r="BA1772" s="72" t="s">
        <v>93</v>
      </c>
      <c r="BB1772" s="72" t="s">
        <v>194</v>
      </c>
      <c r="BD1772" s="72" t="s">
        <v>191</v>
      </c>
      <c r="BE1772" s="73">
        <v>0.28000000000000003</v>
      </c>
      <c r="BF1772" s="72" t="s">
        <v>194</v>
      </c>
      <c r="BG1772" s="80" t="s">
        <v>196</v>
      </c>
      <c r="BI1772" s="81" t="str">
        <f t="shared" si="111"/>
        <v xml:space="preserve">Turbidity </v>
      </c>
      <c r="BN1772">
        <v>55</v>
      </c>
      <c r="BO1772">
        <v>24</v>
      </c>
      <c r="BP1772" s="72" t="s">
        <v>194</v>
      </c>
      <c r="BR1772" s="72" t="s">
        <v>194</v>
      </c>
      <c r="BT1772">
        <v>40</v>
      </c>
      <c r="BU1772">
        <v>4</v>
      </c>
      <c r="BV1772" s="72" t="s">
        <v>191</v>
      </c>
      <c r="BW1772" s="72" t="s">
        <v>197</v>
      </c>
      <c r="BX1772" t="s">
        <v>15846</v>
      </c>
    </row>
    <row r="1773" spans="1:76" x14ac:dyDescent="0.45">
      <c r="A1773" t="s">
        <v>15847</v>
      </c>
      <c r="B1773" t="s">
        <v>176</v>
      </c>
      <c r="C1773" t="s">
        <v>297</v>
      </c>
      <c r="D1773" t="s">
        <v>15848</v>
      </c>
      <c r="E1773" t="s">
        <v>15849</v>
      </c>
      <c r="F1773" t="s">
        <v>15850</v>
      </c>
      <c r="G1773">
        <v>9</v>
      </c>
      <c r="H1773" s="72" t="s">
        <v>1654</v>
      </c>
      <c r="I1773" s="72" t="s">
        <v>182</v>
      </c>
      <c r="J1773" s="72" t="s">
        <v>183</v>
      </c>
      <c r="K1773" s="72" t="s">
        <v>204</v>
      </c>
      <c r="L1773" s="72" t="s">
        <v>676</v>
      </c>
      <c r="M1773" s="72" t="s">
        <v>1333</v>
      </c>
      <c r="N1773" s="72"/>
      <c r="O1773" s="72"/>
      <c r="P1773" s="72" t="s">
        <v>15851</v>
      </c>
      <c r="Q1773" s="72" t="s">
        <v>15852</v>
      </c>
      <c r="R1773" s="72" t="s">
        <v>853</v>
      </c>
      <c r="S1773" s="72" t="s">
        <v>15853</v>
      </c>
      <c r="T1773" s="72" t="s">
        <v>15854</v>
      </c>
      <c r="U1773" s="72" t="s">
        <v>745</v>
      </c>
      <c r="V1773" s="72" t="s">
        <v>176</v>
      </c>
      <c r="W1773">
        <v>85</v>
      </c>
      <c r="X1773">
        <v>85</v>
      </c>
      <c r="Y1773">
        <v>85</v>
      </c>
      <c r="Z1773">
        <v>425</v>
      </c>
      <c r="AA1773">
        <v>425</v>
      </c>
      <c r="AB1773">
        <v>0</v>
      </c>
      <c r="AC1773" s="72" t="s">
        <v>191</v>
      </c>
      <c r="AD1773" s="72" t="s">
        <v>192</v>
      </c>
      <c r="AE1773" s="72" t="s">
        <v>176</v>
      </c>
      <c r="AF1773" s="81" t="str">
        <f t="shared" si="108"/>
        <v>Afridev Handpump</v>
      </c>
      <c r="AG1773" s="72" t="s">
        <v>193</v>
      </c>
      <c r="AH1773" s="72" t="s">
        <v>191</v>
      </c>
      <c r="AI1773" s="72" t="s">
        <v>16432</v>
      </c>
      <c r="AL1773" t="str">
        <f t="shared" si="109"/>
        <v>Protected</v>
      </c>
      <c r="AM1773">
        <v>2001</v>
      </c>
      <c r="AN1773" s="72" t="s">
        <v>194</v>
      </c>
      <c r="AO1773" s="72" t="s">
        <v>549</v>
      </c>
      <c r="AP1773" s="72" t="s">
        <v>176</v>
      </c>
      <c r="AQ1773" t="str">
        <f t="shared" si="110"/>
        <v>Poor Non functioning water point</v>
      </c>
      <c r="AR1773" s="72" t="s">
        <v>191</v>
      </c>
      <c r="AS1773">
        <v>1</v>
      </c>
      <c r="AT1773">
        <v>30</v>
      </c>
      <c r="AU1773" s="72" t="s">
        <v>194</v>
      </c>
      <c r="AV1773" s="72" t="s">
        <v>194</v>
      </c>
      <c r="AY1773" s="72" t="s">
        <v>194</v>
      </c>
      <c r="BB1773" s="72" t="s">
        <v>194</v>
      </c>
      <c r="BD1773" s="72" t="s">
        <v>194</v>
      </c>
      <c r="BE1773"/>
      <c r="BF1773" s="72" t="s">
        <v>194</v>
      </c>
      <c r="BG1773" s="80" t="s">
        <v>196</v>
      </c>
      <c r="BI1773" s="81" t="str">
        <f t="shared" si="111"/>
        <v xml:space="preserve">Turbidity </v>
      </c>
      <c r="BN1773">
        <v>25</v>
      </c>
      <c r="BO1773">
        <v>24</v>
      </c>
      <c r="BP1773" s="72" t="s">
        <v>194</v>
      </c>
      <c r="BR1773" s="72" t="s">
        <v>194</v>
      </c>
      <c r="BT1773">
        <v>25</v>
      </c>
      <c r="BU1773">
        <v>7</v>
      </c>
      <c r="BV1773" s="72" t="s">
        <v>191</v>
      </c>
      <c r="BW1773" s="72" t="s">
        <v>227</v>
      </c>
      <c r="BX1773" t="s">
        <v>15855</v>
      </c>
    </row>
    <row r="1774" spans="1:76" x14ac:dyDescent="0.45">
      <c r="A1774" t="s">
        <v>15856</v>
      </c>
      <c r="B1774" t="s">
        <v>176</v>
      </c>
      <c r="C1774" t="s">
        <v>457</v>
      </c>
      <c r="D1774" t="s">
        <v>15857</v>
      </c>
      <c r="E1774" t="s">
        <v>15858</v>
      </c>
      <c r="F1774" t="s">
        <v>7923</v>
      </c>
      <c r="G1774">
        <v>9</v>
      </c>
      <c r="H1774" s="72" t="s">
        <v>15478</v>
      </c>
      <c r="I1774" s="72" t="s">
        <v>182</v>
      </c>
      <c r="J1774" s="72" t="s">
        <v>183</v>
      </c>
      <c r="K1774" s="72" t="s">
        <v>4732</v>
      </c>
      <c r="L1774" s="72" t="s">
        <v>5288</v>
      </c>
      <c r="M1774" s="72" t="s">
        <v>10385</v>
      </c>
      <c r="N1774" s="72"/>
      <c r="O1774" s="72"/>
      <c r="P1774" s="72" t="s">
        <v>15859</v>
      </c>
      <c r="Q1774" s="72" t="s">
        <v>15860</v>
      </c>
      <c r="R1774" s="72" t="s">
        <v>4748</v>
      </c>
      <c r="S1774" s="72" t="s">
        <v>15861</v>
      </c>
      <c r="T1774" s="72" t="s">
        <v>15862</v>
      </c>
      <c r="U1774" s="72" t="s">
        <v>251</v>
      </c>
      <c r="V1774" s="72" t="s">
        <v>176</v>
      </c>
      <c r="W1774">
        <v>120</v>
      </c>
      <c r="X1774">
        <v>120</v>
      </c>
      <c r="Y1774">
        <v>0</v>
      </c>
      <c r="Z1774">
        <v>75</v>
      </c>
      <c r="AA1774">
        <v>75</v>
      </c>
      <c r="AB1774">
        <v>0</v>
      </c>
      <c r="AC1774" s="72" t="s">
        <v>191</v>
      </c>
      <c r="AD1774" s="72" t="s">
        <v>212</v>
      </c>
      <c r="AE1774" s="72" t="s">
        <v>176</v>
      </c>
      <c r="AF1774" s="81" t="str">
        <f t="shared" si="108"/>
        <v>Public Tap</v>
      </c>
      <c r="AG1774" s="72" t="s">
        <v>877</v>
      </c>
      <c r="AH1774" s="72" t="s">
        <v>191</v>
      </c>
      <c r="AI1774" s="72" t="s">
        <v>16432</v>
      </c>
      <c r="AL1774" t="str">
        <f t="shared" si="109"/>
        <v>Protected</v>
      </c>
      <c r="AM1774">
        <v>1984</v>
      </c>
      <c r="AN1774" s="72" t="s">
        <v>191</v>
      </c>
      <c r="AQ1774" t="str">
        <f t="shared" si="110"/>
        <v xml:space="preserve">Poor </v>
      </c>
      <c r="AR1774" s="72" t="s">
        <v>194</v>
      </c>
      <c r="AU1774" s="72" t="s">
        <v>195</v>
      </c>
      <c r="AV1774" s="72" t="s">
        <v>194</v>
      </c>
      <c r="AY1774" s="72" t="s">
        <v>191</v>
      </c>
      <c r="AZ1774">
        <v>1658</v>
      </c>
      <c r="BA1774" s="72" t="s">
        <v>213</v>
      </c>
      <c r="BB1774" s="72" t="s">
        <v>194</v>
      </c>
      <c r="BD1774" s="72" t="s">
        <v>191</v>
      </c>
      <c r="BE1774" s="73">
        <v>0.47</v>
      </c>
      <c r="BF1774" s="72" t="s">
        <v>191</v>
      </c>
      <c r="BG1774" s="72" t="s">
        <v>196</v>
      </c>
      <c r="BH1774" s="72" t="s">
        <v>176</v>
      </c>
      <c r="BI1774" s="81" t="str">
        <f t="shared" si="111"/>
        <v xml:space="preserve">Turbidity </v>
      </c>
      <c r="BJ1774" s="72" t="s">
        <v>191</v>
      </c>
      <c r="BN1774">
        <v>77</v>
      </c>
      <c r="BO1774">
        <v>24</v>
      </c>
      <c r="BP1774" s="72" t="s">
        <v>194</v>
      </c>
      <c r="BR1774" s="72" t="s">
        <v>194</v>
      </c>
      <c r="BT1774">
        <v>20</v>
      </c>
      <c r="BU1774">
        <v>6</v>
      </c>
      <c r="BV1774" s="72" t="s">
        <v>191</v>
      </c>
      <c r="BW1774" s="72" t="s">
        <v>227</v>
      </c>
      <c r="BX1774" t="s">
        <v>15863</v>
      </c>
    </row>
    <row r="1775" spans="1:76" x14ac:dyDescent="0.45">
      <c r="A1775" t="s">
        <v>15864</v>
      </c>
      <c r="B1775" t="s">
        <v>176</v>
      </c>
      <c r="C1775" t="s">
        <v>457</v>
      </c>
      <c r="D1775" t="s">
        <v>15865</v>
      </c>
      <c r="E1775" t="s">
        <v>15866</v>
      </c>
      <c r="F1775" t="s">
        <v>10006</v>
      </c>
      <c r="G1775">
        <v>9</v>
      </c>
      <c r="H1775" s="72" t="s">
        <v>15478</v>
      </c>
      <c r="I1775" s="72" t="s">
        <v>182</v>
      </c>
      <c r="J1775" s="72" t="s">
        <v>183</v>
      </c>
      <c r="K1775" s="72" t="s">
        <v>4732</v>
      </c>
      <c r="L1775" s="72" t="s">
        <v>5288</v>
      </c>
      <c r="M1775" s="72" t="s">
        <v>6770</v>
      </c>
      <c r="N1775" s="72"/>
      <c r="O1775" s="72"/>
      <c r="P1775" s="72" t="s">
        <v>15867</v>
      </c>
      <c r="Q1775" s="72" t="s">
        <v>15868</v>
      </c>
      <c r="R1775" s="72" t="s">
        <v>5133</v>
      </c>
      <c r="S1775" s="72" t="s">
        <v>15869</v>
      </c>
      <c r="T1775" s="72" t="s">
        <v>15870</v>
      </c>
      <c r="U1775" s="72" t="s">
        <v>251</v>
      </c>
      <c r="V1775" s="72" t="s">
        <v>176</v>
      </c>
      <c r="W1775">
        <v>80</v>
      </c>
      <c r="X1775">
        <v>80</v>
      </c>
      <c r="Y1775">
        <v>0</v>
      </c>
      <c r="Z1775">
        <v>250</v>
      </c>
      <c r="AA1775">
        <v>250</v>
      </c>
      <c r="AB1775">
        <v>0</v>
      </c>
      <c r="AC1775" s="72" t="s">
        <v>191</v>
      </c>
      <c r="AD1775" s="72" t="s">
        <v>212</v>
      </c>
      <c r="AE1775" s="72" t="s">
        <v>176</v>
      </c>
      <c r="AF1775" s="81" t="str">
        <f t="shared" si="108"/>
        <v>Public Tap</v>
      </c>
      <c r="AG1775" s="72" t="s">
        <v>877</v>
      </c>
      <c r="AH1775" s="72" t="s">
        <v>191</v>
      </c>
      <c r="AI1775" s="72" t="s">
        <v>16432</v>
      </c>
      <c r="AL1775" t="str">
        <f t="shared" si="109"/>
        <v>Protected</v>
      </c>
      <c r="AM1775">
        <v>1984</v>
      </c>
      <c r="AN1775" s="72" t="s">
        <v>194</v>
      </c>
      <c r="AO1775" s="72" t="s">
        <v>4986</v>
      </c>
      <c r="AP1775" s="72" t="s">
        <v>176</v>
      </c>
      <c r="AQ1775" t="str">
        <f t="shared" si="110"/>
        <v>Does not function Low water flow</v>
      </c>
      <c r="AR1775" s="72" t="s">
        <v>194</v>
      </c>
      <c r="AU1775" s="72" t="s">
        <v>194</v>
      </c>
      <c r="AV1775" s="72" t="s">
        <v>194</v>
      </c>
      <c r="AY1775" s="72" t="s">
        <v>194</v>
      </c>
      <c r="BB1775" s="72" t="s">
        <v>194</v>
      </c>
      <c r="BD1775" s="72" t="s">
        <v>194</v>
      </c>
      <c r="BE1775"/>
      <c r="BF1775" s="72" t="s">
        <v>194</v>
      </c>
      <c r="BG1775" s="80" t="s">
        <v>196</v>
      </c>
      <c r="BI1775" s="81" t="str">
        <f t="shared" si="111"/>
        <v xml:space="preserve">Turbidity </v>
      </c>
      <c r="BN1775">
        <v>0</v>
      </c>
      <c r="BO1775">
        <v>0</v>
      </c>
      <c r="BP1775" s="72" t="s">
        <v>194</v>
      </c>
      <c r="BR1775" s="72" t="s">
        <v>194</v>
      </c>
      <c r="BV1775" s="72" t="s">
        <v>194</v>
      </c>
      <c r="BW1775" s="72" t="s">
        <v>550</v>
      </c>
      <c r="BX1775" t="s">
        <v>15871</v>
      </c>
    </row>
    <row r="1776" spans="1:76" x14ac:dyDescent="0.45">
      <c r="A1776" t="s">
        <v>15872</v>
      </c>
      <c r="B1776" t="s">
        <v>176</v>
      </c>
      <c r="C1776" t="s">
        <v>457</v>
      </c>
      <c r="D1776" t="s">
        <v>15873</v>
      </c>
      <c r="E1776" t="s">
        <v>15874</v>
      </c>
      <c r="F1776" t="s">
        <v>15875</v>
      </c>
      <c r="G1776">
        <v>9</v>
      </c>
      <c r="H1776" s="72" t="s">
        <v>15478</v>
      </c>
      <c r="I1776" s="72" t="s">
        <v>182</v>
      </c>
      <c r="J1776" s="72" t="s">
        <v>183</v>
      </c>
      <c r="K1776" s="72" t="s">
        <v>4732</v>
      </c>
      <c r="L1776" s="72" t="s">
        <v>5288</v>
      </c>
      <c r="M1776" s="72" t="s">
        <v>15876</v>
      </c>
      <c r="N1776" s="72"/>
      <c r="O1776" s="72"/>
      <c r="P1776" s="72" t="s">
        <v>15877</v>
      </c>
      <c r="Q1776" s="72" t="s">
        <v>15878</v>
      </c>
      <c r="R1776" s="72" t="s">
        <v>4768</v>
      </c>
      <c r="S1776" s="72" t="s">
        <v>15879</v>
      </c>
      <c r="T1776" s="72" t="s">
        <v>15880</v>
      </c>
      <c r="U1776" s="72" t="s">
        <v>251</v>
      </c>
      <c r="V1776" s="72" t="s">
        <v>176</v>
      </c>
      <c r="W1776">
        <v>84</v>
      </c>
      <c r="X1776">
        <v>84</v>
      </c>
      <c r="Y1776">
        <v>0</v>
      </c>
      <c r="Z1776">
        <v>300</v>
      </c>
      <c r="AA1776">
        <v>300</v>
      </c>
      <c r="AB1776">
        <v>0</v>
      </c>
      <c r="AC1776" s="72" t="s">
        <v>191</v>
      </c>
      <c r="AD1776" s="72" t="s">
        <v>212</v>
      </c>
      <c r="AE1776" s="72" t="s">
        <v>176</v>
      </c>
      <c r="AF1776" s="81" t="str">
        <f t="shared" si="108"/>
        <v>Public Tap</v>
      </c>
      <c r="AG1776" s="72" t="s">
        <v>877</v>
      </c>
      <c r="AH1776" s="72" t="s">
        <v>191</v>
      </c>
      <c r="AI1776" s="72" t="s">
        <v>16432</v>
      </c>
      <c r="AL1776" t="str">
        <f t="shared" si="109"/>
        <v>Protected</v>
      </c>
      <c r="AM1776">
        <v>1984</v>
      </c>
      <c r="AN1776" s="72" t="s">
        <v>194</v>
      </c>
      <c r="AO1776" s="72" t="s">
        <v>4986</v>
      </c>
      <c r="AP1776" s="72" t="s">
        <v>176</v>
      </c>
      <c r="AQ1776" t="str">
        <f t="shared" si="110"/>
        <v>Poor Low water flow</v>
      </c>
      <c r="AR1776" s="72" t="s">
        <v>194</v>
      </c>
      <c r="AU1776" s="72" t="s">
        <v>194</v>
      </c>
      <c r="AV1776" s="72" t="s">
        <v>194</v>
      </c>
      <c r="AY1776" s="72" t="s">
        <v>194</v>
      </c>
      <c r="BB1776" s="72" t="s">
        <v>194</v>
      </c>
      <c r="BD1776" s="72" t="s">
        <v>194</v>
      </c>
      <c r="BE1776"/>
      <c r="BF1776" s="72" t="s">
        <v>194</v>
      </c>
      <c r="BG1776" s="80" t="s">
        <v>196</v>
      </c>
      <c r="BI1776" s="81" t="str">
        <f t="shared" si="111"/>
        <v xml:space="preserve">Turbidity </v>
      </c>
      <c r="BN1776">
        <v>0</v>
      </c>
      <c r="BO1776">
        <v>10</v>
      </c>
      <c r="BP1776" s="72" t="s">
        <v>194</v>
      </c>
      <c r="BR1776" s="72" t="s">
        <v>194</v>
      </c>
      <c r="BV1776" s="72" t="s">
        <v>194</v>
      </c>
      <c r="BW1776" s="72" t="s">
        <v>227</v>
      </c>
      <c r="BX1776" t="s">
        <v>15881</v>
      </c>
    </row>
    <row r="1777" spans="1:76" x14ac:dyDescent="0.45">
      <c r="A1777" t="s">
        <v>15882</v>
      </c>
      <c r="B1777" t="s">
        <v>176</v>
      </c>
      <c r="C1777" t="s">
        <v>457</v>
      </c>
      <c r="D1777" t="s">
        <v>15883</v>
      </c>
      <c r="E1777" t="s">
        <v>15884</v>
      </c>
      <c r="F1777" t="s">
        <v>1812</v>
      </c>
      <c r="G1777">
        <v>9</v>
      </c>
      <c r="H1777" s="72" t="s">
        <v>15478</v>
      </c>
      <c r="I1777" s="72" t="s">
        <v>182</v>
      </c>
      <c r="J1777" s="72" t="s">
        <v>183</v>
      </c>
      <c r="K1777" s="72" t="s">
        <v>4732</v>
      </c>
      <c r="L1777" s="72" t="s">
        <v>5288</v>
      </c>
      <c r="M1777" s="72" t="s">
        <v>10466</v>
      </c>
      <c r="N1777" s="72"/>
      <c r="O1777" s="72"/>
      <c r="P1777" s="72" t="s">
        <v>15885</v>
      </c>
      <c r="Q1777" s="72" t="s">
        <v>15886</v>
      </c>
      <c r="R1777" s="72" t="s">
        <v>680</v>
      </c>
      <c r="S1777" s="72" t="s">
        <v>15887</v>
      </c>
      <c r="T1777" s="72" t="s">
        <v>15888</v>
      </c>
      <c r="U1777" s="72" t="s">
        <v>251</v>
      </c>
      <c r="V1777" s="72" t="s">
        <v>176</v>
      </c>
      <c r="W1777">
        <v>48</v>
      </c>
      <c r="X1777">
        <v>48</v>
      </c>
      <c r="Y1777">
        <v>0</v>
      </c>
      <c r="Z1777">
        <v>240</v>
      </c>
      <c r="AA1777">
        <v>240</v>
      </c>
      <c r="AB1777">
        <v>0</v>
      </c>
      <c r="AC1777" s="72" t="s">
        <v>191</v>
      </c>
      <c r="AD1777" s="72" t="s">
        <v>212</v>
      </c>
      <c r="AE1777" s="72" t="s">
        <v>176</v>
      </c>
      <c r="AF1777" s="81" t="str">
        <f t="shared" si="108"/>
        <v>Public Tap</v>
      </c>
      <c r="AG1777" s="72" t="s">
        <v>877</v>
      </c>
      <c r="AH1777" s="72" t="s">
        <v>191</v>
      </c>
      <c r="AI1777" s="72" t="s">
        <v>16432</v>
      </c>
      <c r="AL1777" t="str">
        <f t="shared" si="109"/>
        <v>Protected</v>
      </c>
      <c r="AM1777">
        <v>1984</v>
      </c>
      <c r="AN1777" s="72" t="s">
        <v>191</v>
      </c>
      <c r="AQ1777" t="str">
        <f t="shared" si="110"/>
        <v xml:space="preserve">Poor </v>
      </c>
      <c r="AR1777" s="72" t="s">
        <v>194</v>
      </c>
      <c r="AU1777" s="72" t="s">
        <v>195</v>
      </c>
      <c r="AV1777" s="72" t="s">
        <v>194</v>
      </c>
      <c r="AY1777" s="72" t="s">
        <v>191</v>
      </c>
      <c r="AZ1777">
        <v>1659</v>
      </c>
      <c r="BA1777" s="72" t="s">
        <v>213</v>
      </c>
      <c r="BB1777" s="72" t="s">
        <v>194</v>
      </c>
      <c r="BD1777" s="72" t="s">
        <v>191</v>
      </c>
      <c r="BE1777" s="73">
        <v>0.48</v>
      </c>
      <c r="BF1777" s="72" t="s">
        <v>191</v>
      </c>
      <c r="BG1777" s="72" t="s">
        <v>196</v>
      </c>
      <c r="BH1777" s="72" t="s">
        <v>176</v>
      </c>
      <c r="BI1777" s="81" t="str">
        <f t="shared" si="111"/>
        <v xml:space="preserve">Turbidity </v>
      </c>
      <c r="BJ1777" s="72" t="s">
        <v>191</v>
      </c>
      <c r="BN1777">
        <v>120</v>
      </c>
      <c r="BO1777">
        <v>24</v>
      </c>
      <c r="BP1777" s="72" t="s">
        <v>194</v>
      </c>
      <c r="BR1777" s="72" t="s">
        <v>194</v>
      </c>
      <c r="BT1777">
        <v>20</v>
      </c>
      <c r="BU1777">
        <v>8</v>
      </c>
      <c r="BV1777" s="72" t="s">
        <v>194</v>
      </c>
      <c r="BW1777" s="72" t="s">
        <v>227</v>
      </c>
      <c r="BX1777" t="s">
        <v>15889</v>
      </c>
    </row>
    <row r="1778" spans="1:76" x14ac:dyDescent="0.45">
      <c r="A1778" t="s">
        <v>15890</v>
      </c>
      <c r="B1778" t="s">
        <v>176</v>
      </c>
      <c r="C1778" t="s">
        <v>457</v>
      </c>
      <c r="D1778" t="s">
        <v>15891</v>
      </c>
      <c r="E1778" t="s">
        <v>15892</v>
      </c>
      <c r="F1778" t="s">
        <v>1745</v>
      </c>
      <c r="G1778">
        <v>9</v>
      </c>
      <c r="H1778" s="72" t="s">
        <v>15478</v>
      </c>
      <c r="I1778" s="72" t="s">
        <v>182</v>
      </c>
      <c r="J1778" s="72" t="s">
        <v>183</v>
      </c>
      <c r="K1778" s="72" t="s">
        <v>4732</v>
      </c>
      <c r="L1778" s="72" t="s">
        <v>5288</v>
      </c>
      <c r="M1778" s="72" t="s">
        <v>5289</v>
      </c>
      <c r="N1778" s="72"/>
      <c r="O1778" s="72"/>
      <c r="P1778" s="72" t="s">
        <v>15893</v>
      </c>
      <c r="Q1778" s="72" t="s">
        <v>15894</v>
      </c>
      <c r="R1778" s="72" t="s">
        <v>1278</v>
      </c>
      <c r="S1778" s="72" t="s">
        <v>15895</v>
      </c>
      <c r="T1778" s="72" t="s">
        <v>15896</v>
      </c>
      <c r="U1778" s="72" t="s">
        <v>251</v>
      </c>
      <c r="V1778" s="72" t="s">
        <v>176</v>
      </c>
      <c r="W1778">
        <v>178</v>
      </c>
      <c r="X1778">
        <v>178</v>
      </c>
      <c r="Y1778">
        <v>0</v>
      </c>
      <c r="Z1778">
        <v>380</v>
      </c>
      <c r="AA1778">
        <v>380</v>
      </c>
      <c r="AB1778">
        <v>0</v>
      </c>
      <c r="AC1778" s="72" t="s">
        <v>191</v>
      </c>
      <c r="AD1778" s="72" t="s">
        <v>212</v>
      </c>
      <c r="AE1778" s="72" t="s">
        <v>176</v>
      </c>
      <c r="AF1778" s="81" t="str">
        <f t="shared" si="108"/>
        <v>Public Tap</v>
      </c>
      <c r="AG1778" s="72" t="s">
        <v>877</v>
      </c>
      <c r="AH1778" s="72" t="s">
        <v>191</v>
      </c>
      <c r="AI1778" s="72" t="s">
        <v>16432</v>
      </c>
      <c r="AL1778" t="str">
        <f t="shared" si="109"/>
        <v>Protected</v>
      </c>
      <c r="AM1778">
        <v>1984</v>
      </c>
      <c r="AN1778" s="72" t="s">
        <v>191</v>
      </c>
      <c r="AQ1778" t="str">
        <f t="shared" si="110"/>
        <v xml:space="preserve">Poor </v>
      </c>
      <c r="AR1778" s="72" t="s">
        <v>194</v>
      </c>
      <c r="AU1778" s="72" t="s">
        <v>195</v>
      </c>
      <c r="AV1778" s="72" t="s">
        <v>194</v>
      </c>
      <c r="AY1778" s="72" t="s">
        <v>191</v>
      </c>
      <c r="AZ1778">
        <v>1660</v>
      </c>
      <c r="BA1778" s="72" t="s">
        <v>213</v>
      </c>
      <c r="BB1778" s="72" t="s">
        <v>194</v>
      </c>
      <c r="BD1778" s="72" t="s">
        <v>191</v>
      </c>
      <c r="BE1778" s="73">
        <v>0.37</v>
      </c>
      <c r="BF1778" s="72" t="s">
        <v>191</v>
      </c>
      <c r="BG1778" s="72" t="s">
        <v>196</v>
      </c>
      <c r="BH1778" s="72" t="s">
        <v>176</v>
      </c>
      <c r="BI1778" s="81" t="str">
        <f t="shared" si="111"/>
        <v xml:space="preserve">Turbidity </v>
      </c>
      <c r="BJ1778" s="72" t="s">
        <v>191</v>
      </c>
      <c r="BN1778">
        <v>40</v>
      </c>
      <c r="BO1778">
        <v>12</v>
      </c>
      <c r="BP1778" s="72" t="s">
        <v>194</v>
      </c>
      <c r="BR1778" s="72" t="s">
        <v>194</v>
      </c>
      <c r="BT1778">
        <v>20</v>
      </c>
      <c r="BU1778">
        <v>7</v>
      </c>
      <c r="BV1778" s="72" t="s">
        <v>194</v>
      </c>
      <c r="BW1778" s="72" t="s">
        <v>227</v>
      </c>
      <c r="BX1778" t="s">
        <v>15897</v>
      </c>
    </row>
    <row r="1779" spans="1:76" x14ac:dyDescent="0.45">
      <c r="A1779" t="s">
        <v>15898</v>
      </c>
      <c r="B1779" t="s">
        <v>176</v>
      </c>
      <c r="C1779" t="s">
        <v>200</v>
      </c>
      <c r="D1779" t="s">
        <v>15899</v>
      </c>
      <c r="E1779" t="s">
        <v>15900</v>
      </c>
      <c r="F1779" t="s">
        <v>3326</v>
      </c>
      <c r="G1779">
        <v>9</v>
      </c>
      <c r="H1779" s="72" t="s">
        <v>15721</v>
      </c>
      <c r="I1779" s="72" t="s">
        <v>182</v>
      </c>
      <c r="J1779" s="72" t="s">
        <v>183</v>
      </c>
      <c r="K1779" s="72" t="s">
        <v>204</v>
      </c>
      <c r="L1779" s="72" t="s">
        <v>2779</v>
      </c>
      <c r="M1779" s="72" t="s">
        <v>2779</v>
      </c>
      <c r="N1779" s="72"/>
      <c r="O1779" s="72"/>
      <c r="P1779" s="72" t="s">
        <v>15901</v>
      </c>
      <c r="Q1779" s="72" t="s">
        <v>15902</v>
      </c>
      <c r="R1779" s="72" t="s">
        <v>3071</v>
      </c>
      <c r="S1779" s="72" t="s">
        <v>15903</v>
      </c>
      <c r="T1779" s="72" t="s">
        <v>15904</v>
      </c>
      <c r="U1779" s="72" t="s">
        <v>251</v>
      </c>
      <c r="V1779" s="72" t="s">
        <v>176</v>
      </c>
      <c r="W1779">
        <v>120</v>
      </c>
      <c r="X1779">
        <v>120</v>
      </c>
      <c r="Y1779">
        <v>0</v>
      </c>
      <c r="Z1779">
        <v>800</v>
      </c>
      <c r="AA1779">
        <v>800</v>
      </c>
      <c r="AB1779">
        <v>0</v>
      </c>
      <c r="AC1779" s="72" t="s">
        <v>191</v>
      </c>
      <c r="AD1779" s="72" t="s">
        <v>212</v>
      </c>
      <c r="AE1779" s="72" t="s">
        <v>176</v>
      </c>
      <c r="AF1779" s="81" t="str">
        <f t="shared" si="108"/>
        <v>Public Tap</v>
      </c>
      <c r="AG1779" s="72" t="s">
        <v>877</v>
      </c>
      <c r="AH1779" s="72" t="s">
        <v>191</v>
      </c>
      <c r="AI1779" s="72" t="s">
        <v>16432</v>
      </c>
      <c r="AL1779" t="str">
        <f t="shared" si="109"/>
        <v>Protected</v>
      </c>
      <c r="AM1779">
        <v>2014</v>
      </c>
      <c r="AN1779" s="72" t="s">
        <v>194</v>
      </c>
      <c r="AO1779" s="72" t="s">
        <v>549</v>
      </c>
      <c r="AP1779" s="72" t="s">
        <v>176</v>
      </c>
      <c r="AQ1779" t="str">
        <f t="shared" si="110"/>
        <v>Does not function Non functioning water point</v>
      </c>
      <c r="AR1779" s="72" t="s">
        <v>194</v>
      </c>
      <c r="AU1779" s="72" t="s">
        <v>194</v>
      </c>
      <c r="AV1779" s="72" t="s">
        <v>194</v>
      </c>
      <c r="AY1779" s="72" t="s">
        <v>194</v>
      </c>
      <c r="BB1779" s="72" t="s">
        <v>194</v>
      </c>
      <c r="BD1779" s="72" t="s">
        <v>194</v>
      </c>
      <c r="BE1779"/>
      <c r="BF1779" s="72" t="s">
        <v>194</v>
      </c>
      <c r="BG1779" s="80" t="s">
        <v>196</v>
      </c>
      <c r="BI1779" s="81" t="str">
        <f t="shared" si="111"/>
        <v xml:space="preserve">Turbidity </v>
      </c>
      <c r="BN1779">
        <v>0</v>
      </c>
      <c r="BO1779">
        <v>0</v>
      </c>
      <c r="BP1779" s="72" t="s">
        <v>194</v>
      </c>
      <c r="BR1779" s="72" t="s">
        <v>194</v>
      </c>
      <c r="BV1779" s="72" t="s">
        <v>194</v>
      </c>
      <c r="BW1779" s="72" t="s">
        <v>550</v>
      </c>
      <c r="BX1779" t="s">
        <v>15905</v>
      </c>
    </row>
    <row r="1780" spans="1:76" x14ac:dyDescent="0.45">
      <c r="A1780" t="s">
        <v>15906</v>
      </c>
      <c r="B1780" t="s">
        <v>176</v>
      </c>
      <c r="C1780" t="s">
        <v>200</v>
      </c>
      <c r="D1780" t="s">
        <v>15907</v>
      </c>
      <c r="E1780" t="s">
        <v>15908</v>
      </c>
      <c r="F1780" t="s">
        <v>6753</v>
      </c>
      <c r="G1780">
        <v>9</v>
      </c>
      <c r="H1780" s="72" t="s">
        <v>15721</v>
      </c>
      <c r="I1780" s="72" t="s">
        <v>182</v>
      </c>
      <c r="J1780" s="72" t="s">
        <v>183</v>
      </c>
      <c r="K1780" s="72" t="s">
        <v>204</v>
      </c>
      <c r="L1780" s="72" t="s">
        <v>2243</v>
      </c>
      <c r="M1780" s="72" t="s">
        <v>3346</v>
      </c>
      <c r="N1780" s="72"/>
      <c r="O1780" s="72"/>
      <c r="P1780" s="72" t="s">
        <v>15909</v>
      </c>
      <c r="Q1780" s="72" t="s">
        <v>15910</v>
      </c>
      <c r="R1780" s="72" t="s">
        <v>3349</v>
      </c>
      <c r="S1780" s="72" t="s">
        <v>15911</v>
      </c>
      <c r="T1780" s="72" t="s">
        <v>15912</v>
      </c>
      <c r="U1780" s="72" t="s">
        <v>251</v>
      </c>
      <c r="V1780" s="72" t="s">
        <v>176</v>
      </c>
      <c r="W1780">
        <v>320</v>
      </c>
      <c r="X1780">
        <v>320</v>
      </c>
      <c r="Y1780">
        <v>0</v>
      </c>
      <c r="Z1780">
        <v>450</v>
      </c>
      <c r="AA1780">
        <v>450</v>
      </c>
      <c r="AB1780">
        <v>0</v>
      </c>
      <c r="AC1780" s="72" t="s">
        <v>191</v>
      </c>
      <c r="AD1780" s="72" t="s">
        <v>212</v>
      </c>
      <c r="AE1780" s="72" t="s">
        <v>176</v>
      </c>
      <c r="AF1780" s="81" t="str">
        <f t="shared" si="108"/>
        <v>Public Tap</v>
      </c>
      <c r="AG1780" s="72" t="s">
        <v>877</v>
      </c>
      <c r="AH1780" s="72" t="s">
        <v>194</v>
      </c>
      <c r="AI1780" s="72" t="s">
        <v>16433</v>
      </c>
      <c r="AL1780" t="str">
        <f t="shared" si="109"/>
        <v>Unprotected</v>
      </c>
      <c r="AM1780">
        <v>2013</v>
      </c>
      <c r="AN1780" s="72" t="s">
        <v>194</v>
      </c>
      <c r="AO1780" s="72" t="s">
        <v>176</v>
      </c>
      <c r="AP1780" s="72" t="s">
        <v>15913</v>
      </c>
      <c r="AQ1780" t="str">
        <f t="shared" si="110"/>
        <v>Does not function pipe not yet connected</v>
      </c>
      <c r="AR1780" s="72" t="s">
        <v>194</v>
      </c>
      <c r="AU1780" s="72" t="s">
        <v>194</v>
      </c>
      <c r="AV1780" s="72" t="s">
        <v>194</v>
      </c>
      <c r="AY1780" s="72" t="s">
        <v>194</v>
      </c>
      <c r="BB1780" s="72" t="s">
        <v>194</v>
      </c>
      <c r="BD1780" s="72" t="s">
        <v>194</v>
      </c>
      <c r="BE1780"/>
      <c r="BF1780" s="72" t="s">
        <v>194</v>
      </c>
      <c r="BG1780" s="80" t="s">
        <v>196</v>
      </c>
      <c r="BI1780" s="81" t="str">
        <f t="shared" si="111"/>
        <v xml:space="preserve">Turbidity </v>
      </c>
      <c r="BN1780">
        <v>0</v>
      </c>
      <c r="BO1780">
        <v>0</v>
      </c>
      <c r="BP1780" s="72" t="s">
        <v>194</v>
      </c>
      <c r="BR1780" s="72" t="s">
        <v>194</v>
      </c>
      <c r="BV1780" s="72" t="s">
        <v>194</v>
      </c>
      <c r="BW1780" s="72" t="s">
        <v>550</v>
      </c>
      <c r="BX1780" t="s">
        <v>15914</v>
      </c>
    </row>
    <row r="1781" spans="1:76" x14ac:dyDescent="0.45">
      <c r="A1781" t="s">
        <v>15915</v>
      </c>
      <c r="B1781" t="s">
        <v>176</v>
      </c>
      <c r="C1781" t="s">
        <v>200</v>
      </c>
      <c r="D1781" t="s">
        <v>15916</v>
      </c>
      <c r="E1781" t="s">
        <v>15917</v>
      </c>
      <c r="F1781" t="s">
        <v>3905</v>
      </c>
      <c r="G1781">
        <v>9</v>
      </c>
      <c r="H1781" s="72" t="s">
        <v>15721</v>
      </c>
      <c r="I1781" s="72" t="s">
        <v>182</v>
      </c>
      <c r="J1781" s="72" t="s">
        <v>183</v>
      </c>
      <c r="K1781" s="72" t="s">
        <v>204</v>
      </c>
      <c r="L1781" s="72" t="s">
        <v>2024</v>
      </c>
      <c r="M1781" s="72" t="s">
        <v>2154</v>
      </c>
      <c r="N1781" s="72"/>
      <c r="O1781" s="72"/>
      <c r="P1781" s="72" t="s">
        <v>15918</v>
      </c>
      <c r="Q1781" s="72" t="s">
        <v>15919</v>
      </c>
      <c r="R1781" s="72" t="s">
        <v>5133</v>
      </c>
      <c r="S1781" s="72" t="s">
        <v>15920</v>
      </c>
      <c r="T1781" s="72" t="s">
        <v>15921</v>
      </c>
      <c r="U1781" s="72" t="s">
        <v>251</v>
      </c>
      <c r="V1781" s="72" t="s">
        <v>176</v>
      </c>
      <c r="W1781">
        <v>164</v>
      </c>
      <c r="X1781">
        <v>164</v>
      </c>
      <c r="Y1781">
        <v>0</v>
      </c>
      <c r="Z1781">
        <v>200</v>
      </c>
      <c r="AA1781">
        <v>200</v>
      </c>
      <c r="AB1781">
        <v>0</v>
      </c>
      <c r="AC1781" s="72" t="s">
        <v>191</v>
      </c>
      <c r="AD1781" s="72" t="s">
        <v>212</v>
      </c>
      <c r="AE1781" s="72" t="s">
        <v>176</v>
      </c>
      <c r="AF1781" s="81" t="str">
        <f t="shared" si="108"/>
        <v>Public Tap</v>
      </c>
      <c r="AG1781" s="72" t="s">
        <v>877</v>
      </c>
      <c r="AH1781" s="72" t="s">
        <v>191</v>
      </c>
      <c r="AI1781" s="72" t="s">
        <v>16432</v>
      </c>
      <c r="AL1781" t="str">
        <f t="shared" si="109"/>
        <v>Protected</v>
      </c>
      <c r="AM1781">
        <v>2013</v>
      </c>
      <c r="AN1781" s="72" t="s">
        <v>194</v>
      </c>
      <c r="AO1781" s="72" t="s">
        <v>549</v>
      </c>
      <c r="AP1781" s="72" t="s">
        <v>176</v>
      </c>
      <c r="AQ1781" t="str">
        <f t="shared" si="110"/>
        <v>Does not function Non functioning water point</v>
      </c>
      <c r="AR1781" s="72" t="s">
        <v>194</v>
      </c>
      <c r="AU1781" s="72" t="s">
        <v>194</v>
      </c>
      <c r="AV1781" s="72" t="s">
        <v>194</v>
      </c>
      <c r="AY1781" s="72" t="s">
        <v>194</v>
      </c>
      <c r="BB1781" s="72" t="s">
        <v>194</v>
      </c>
      <c r="BD1781" s="72" t="s">
        <v>194</v>
      </c>
      <c r="BE1781"/>
      <c r="BF1781" s="72" t="s">
        <v>194</v>
      </c>
      <c r="BG1781" s="80" t="s">
        <v>196</v>
      </c>
      <c r="BI1781" s="81" t="str">
        <f t="shared" si="111"/>
        <v xml:space="preserve">Turbidity </v>
      </c>
      <c r="BN1781">
        <v>0</v>
      </c>
      <c r="BO1781">
        <v>0</v>
      </c>
      <c r="BP1781" s="72" t="s">
        <v>194</v>
      </c>
      <c r="BR1781" s="72" t="s">
        <v>194</v>
      </c>
      <c r="BV1781" s="72" t="s">
        <v>194</v>
      </c>
      <c r="BW1781" s="72" t="s">
        <v>550</v>
      </c>
      <c r="BX1781" t="s">
        <v>15922</v>
      </c>
    </row>
    <row r="1782" spans="1:76" x14ac:dyDescent="0.45">
      <c r="A1782" t="s">
        <v>15923</v>
      </c>
      <c r="B1782" t="s">
        <v>176</v>
      </c>
      <c r="C1782" t="s">
        <v>200</v>
      </c>
      <c r="D1782" t="s">
        <v>15924</v>
      </c>
      <c r="E1782" t="s">
        <v>15925</v>
      </c>
      <c r="F1782" t="s">
        <v>15926</v>
      </c>
      <c r="G1782">
        <v>9</v>
      </c>
      <c r="H1782" s="72" t="s">
        <v>15721</v>
      </c>
      <c r="I1782" s="72" t="s">
        <v>182</v>
      </c>
      <c r="J1782" s="72" t="s">
        <v>183</v>
      </c>
      <c r="K1782" s="72" t="s">
        <v>204</v>
      </c>
      <c r="L1782" s="72" t="s">
        <v>2024</v>
      </c>
      <c r="M1782" s="72" t="s">
        <v>2490</v>
      </c>
      <c r="N1782" s="72"/>
      <c r="O1782" s="72"/>
      <c r="P1782" s="72" t="s">
        <v>15927</v>
      </c>
      <c r="Q1782" s="72" t="s">
        <v>15928</v>
      </c>
      <c r="R1782" s="72" t="s">
        <v>3061</v>
      </c>
      <c r="S1782" s="72" t="s">
        <v>15929</v>
      </c>
      <c r="T1782" s="72" t="s">
        <v>15930</v>
      </c>
      <c r="U1782" s="72" t="s">
        <v>251</v>
      </c>
      <c r="V1782" s="72" t="s">
        <v>176</v>
      </c>
      <c r="W1782">
        <v>164</v>
      </c>
      <c r="X1782">
        <v>164</v>
      </c>
      <c r="Y1782">
        <v>0</v>
      </c>
      <c r="Z1782">
        <v>380</v>
      </c>
      <c r="AA1782">
        <v>380</v>
      </c>
      <c r="AB1782">
        <v>0</v>
      </c>
      <c r="AC1782" s="72" t="s">
        <v>191</v>
      </c>
      <c r="AD1782" s="72" t="s">
        <v>212</v>
      </c>
      <c r="AE1782" s="72" t="s">
        <v>176</v>
      </c>
      <c r="AF1782" s="81" t="str">
        <f t="shared" si="108"/>
        <v>Public Tap</v>
      </c>
      <c r="AG1782" s="72" t="s">
        <v>877</v>
      </c>
      <c r="AH1782" s="72" t="s">
        <v>191</v>
      </c>
      <c r="AI1782" s="72" t="s">
        <v>16432</v>
      </c>
      <c r="AL1782" t="str">
        <f t="shared" si="109"/>
        <v>Protected</v>
      </c>
      <c r="AM1782">
        <v>2014</v>
      </c>
      <c r="AN1782" s="72" t="s">
        <v>194</v>
      </c>
      <c r="AO1782" s="72" t="s">
        <v>549</v>
      </c>
      <c r="AP1782" s="72" t="s">
        <v>176</v>
      </c>
      <c r="AQ1782" t="str">
        <f t="shared" si="110"/>
        <v>Does not function Non functioning water point</v>
      </c>
      <c r="AR1782" s="72" t="s">
        <v>194</v>
      </c>
      <c r="AU1782" s="72" t="s">
        <v>194</v>
      </c>
      <c r="AV1782" s="72" t="s">
        <v>194</v>
      </c>
      <c r="AY1782" s="72" t="s">
        <v>194</v>
      </c>
      <c r="BB1782" s="72" t="s">
        <v>194</v>
      </c>
      <c r="BD1782" s="72" t="s">
        <v>194</v>
      </c>
      <c r="BE1782"/>
      <c r="BF1782" s="72" t="s">
        <v>194</v>
      </c>
      <c r="BG1782" s="80" t="s">
        <v>196</v>
      </c>
      <c r="BI1782" s="81" t="str">
        <f t="shared" si="111"/>
        <v xml:space="preserve">Turbidity </v>
      </c>
      <c r="BN1782">
        <v>0</v>
      </c>
      <c r="BO1782">
        <v>0</v>
      </c>
      <c r="BP1782" s="72" t="s">
        <v>194</v>
      </c>
      <c r="BR1782" s="72" t="s">
        <v>194</v>
      </c>
      <c r="BV1782" s="72" t="s">
        <v>194</v>
      </c>
      <c r="BW1782" s="72" t="s">
        <v>550</v>
      </c>
      <c r="BX1782" t="s">
        <v>15931</v>
      </c>
    </row>
    <row r="1783" spans="1:76" x14ac:dyDescent="0.45">
      <c r="A1783" t="s">
        <v>15932</v>
      </c>
      <c r="B1783" t="s">
        <v>176</v>
      </c>
      <c r="C1783" t="s">
        <v>200</v>
      </c>
      <c r="D1783" t="s">
        <v>15933</v>
      </c>
      <c r="E1783" t="s">
        <v>15934</v>
      </c>
      <c r="F1783" t="s">
        <v>15935</v>
      </c>
      <c r="G1783">
        <v>9</v>
      </c>
      <c r="H1783" s="72" t="s">
        <v>15721</v>
      </c>
      <c r="I1783" s="72" t="s">
        <v>182</v>
      </c>
      <c r="J1783" s="72" t="s">
        <v>183</v>
      </c>
      <c r="K1783" s="72" t="s">
        <v>204</v>
      </c>
      <c r="L1783" s="72" t="s">
        <v>2243</v>
      </c>
      <c r="M1783" s="72" t="s">
        <v>2244</v>
      </c>
      <c r="N1783" s="72"/>
      <c r="O1783" s="72"/>
      <c r="P1783" s="72" t="s">
        <v>15936</v>
      </c>
      <c r="Q1783" s="72" t="s">
        <v>15937</v>
      </c>
      <c r="R1783" s="72" t="s">
        <v>4984</v>
      </c>
      <c r="S1783" s="72" t="s">
        <v>15938</v>
      </c>
      <c r="T1783" s="72" t="s">
        <v>15939</v>
      </c>
      <c r="U1783" s="72" t="s">
        <v>176</v>
      </c>
      <c r="V1783" s="72" t="s">
        <v>2726</v>
      </c>
      <c r="W1783">
        <v>120</v>
      </c>
      <c r="X1783">
        <v>115</v>
      </c>
      <c r="Y1783">
        <v>5</v>
      </c>
      <c r="Z1783">
        <v>30</v>
      </c>
      <c r="AA1783">
        <v>250</v>
      </c>
      <c r="AB1783">
        <v>30</v>
      </c>
      <c r="AC1783" s="72" t="s">
        <v>194</v>
      </c>
      <c r="AF1783" s="81" t="str">
        <f t="shared" si="108"/>
        <v/>
      </c>
      <c r="AJ1783" s="72" t="s">
        <v>867</v>
      </c>
      <c r="AK1783" s="72" t="s">
        <v>176</v>
      </c>
      <c r="AL1783" t="str">
        <f t="shared" si="109"/>
        <v>Unprotected well</v>
      </c>
      <c r="AQ1783" t="str">
        <f t="shared" si="110"/>
        <v xml:space="preserve"> </v>
      </c>
      <c r="BE1783"/>
      <c r="BI1783" s="81" t="str">
        <f t="shared" si="111"/>
        <v xml:space="preserve"> </v>
      </c>
      <c r="BX1783" t="s">
        <v>15940</v>
      </c>
    </row>
    <row r="1784" spans="1:76" x14ac:dyDescent="0.45">
      <c r="A1784" t="s">
        <v>15941</v>
      </c>
      <c r="B1784" t="s">
        <v>176</v>
      </c>
      <c r="C1784" t="s">
        <v>200</v>
      </c>
      <c r="D1784" t="s">
        <v>15942</v>
      </c>
      <c r="E1784" t="s">
        <v>15943</v>
      </c>
      <c r="F1784" t="s">
        <v>11454</v>
      </c>
      <c r="G1784">
        <v>9</v>
      </c>
      <c r="H1784" s="72" t="s">
        <v>15721</v>
      </c>
      <c r="I1784" s="72" t="s">
        <v>182</v>
      </c>
      <c r="J1784" s="72" t="s">
        <v>183</v>
      </c>
      <c r="K1784" s="72" t="s">
        <v>204</v>
      </c>
      <c r="L1784" s="72" t="s">
        <v>205</v>
      </c>
      <c r="M1784" s="72" t="s">
        <v>3415</v>
      </c>
      <c r="N1784" s="72"/>
      <c r="O1784" s="72"/>
      <c r="P1784" s="72" t="s">
        <v>15944</v>
      </c>
      <c r="Q1784" s="72" t="s">
        <v>15945</v>
      </c>
      <c r="R1784" s="72" t="s">
        <v>5048</v>
      </c>
      <c r="S1784" s="72" t="s">
        <v>15946</v>
      </c>
      <c r="T1784" s="72" t="s">
        <v>15947</v>
      </c>
      <c r="U1784" s="72" t="s">
        <v>251</v>
      </c>
      <c r="V1784" s="72" t="s">
        <v>176</v>
      </c>
      <c r="W1784">
        <v>102</v>
      </c>
      <c r="X1784">
        <v>102</v>
      </c>
      <c r="Y1784">
        <v>0</v>
      </c>
      <c r="Z1784">
        <v>300</v>
      </c>
      <c r="AA1784">
        <v>300</v>
      </c>
      <c r="AB1784">
        <v>0</v>
      </c>
      <c r="AC1784" s="72" t="s">
        <v>191</v>
      </c>
      <c r="AD1784" s="72" t="s">
        <v>212</v>
      </c>
      <c r="AE1784" s="72" t="s">
        <v>176</v>
      </c>
      <c r="AF1784" s="81" t="str">
        <f t="shared" si="108"/>
        <v>Public Tap</v>
      </c>
      <c r="AG1784" s="72" t="s">
        <v>877</v>
      </c>
      <c r="AH1784" s="72" t="s">
        <v>191</v>
      </c>
      <c r="AI1784" s="72" t="s">
        <v>16432</v>
      </c>
      <c r="AL1784" t="str">
        <f t="shared" si="109"/>
        <v>Protected</v>
      </c>
      <c r="AM1784">
        <v>2013</v>
      </c>
      <c r="AN1784" s="72" t="s">
        <v>194</v>
      </c>
      <c r="AO1784" s="72" t="s">
        <v>549</v>
      </c>
      <c r="AP1784" s="72" t="s">
        <v>176</v>
      </c>
      <c r="AQ1784" t="str">
        <f t="shared" si="110"/>
        <v>Does not function Non functioning water point</v>
      </c>
      <c r="AR1784" s="72" t="s">
        <v>194</v>
      </c>
      <c r="AU1784" s="72" t="s">
        <v>194</v>
      </c>
      <c r="AV1784" s="72" t="s">
        <v>194</v>
      </c>
      <c r="AY1784" s="72" t="s">
        <v>194</v>
      </c>
      <c r="BB1784" s="72" t="s">
        <v>194</v>
      </c>
      <c r="BD1784" s="72" t="s">
        <v>194</v>
      </c>
      <c r="BE1784"/>
      <c r="BF1784" s="72" t="s">
        <v>194</v>
      </c>
      <c r="BG1784" s="80" t="s">
        <v>196</v>
      </c>
      <c r="BI1784" s="81" t="str">
        <f t="shared" si="111"/>
        <v xml:space="preserve">Turbidity </v>
      </c>
      <c r="BN1784">
        <v>0</v>
      </c>
      <c r="BO1784">
        <v>0</v>
      </c>
      <c r="BP1784" s="72" t="s">
        <v>194</v>
      </c>
      <c r="BR1784" s="72" t="s">
        <v>194</v>
      </c>
      <c r="BV1784" s="72" t="s">
        <v>194</v>
      </c>
      <c r="BW1784" s="72" t="s">
        <v>550</v>
      </c>
      <c r="BX1784" t="s">
        <v>15948</v>
      </c>
    </row>
    <row r="1785" spans="1:76" x14ac:dyDescent="0.45">
      <c r="A1785" t="s">
        <v>15949</v>
      </c>
      <c r="B1785" t="s">
        <v>176</v>
      </c>
      <c r="C1785" t="s">
        <v>200</v>
      </c>
      <c r="D1785" t="s">
        <v>15950</v>
      </c>
      <c r="E1785" t="s">
        <v>15951</v>
      </c>
      <c r="F1785" t="s">
        <v>15952</v>
      </c>
      <c r="G1785">
        <v>9</v>
      </c>
      <c r="H1785" s="72" t="s">
        <v>15721</v>
      </c>
      <c r="I1785" s="72" t="s">
        <v>182</v>
      </c>
      <c r="J1785" s="72" t="s">
        <v>183</v>
      </c>
      <c r="K1785" s="72" t="s">
        <v>204</v>
      </c>
      <c r="L1785" s="72" t="s">
        <v>205</v>
      </c>
      <c r="M1785" s="72" t="s">
        <v>3415</v>
      </c>
      <c r="N1785" s="72"/>
      <c r="O1785" s="72"/>
      <c r="P1785" s="72" t="s">
        <v>15953</v>
      </c>
      <c r="Q1785" s="72" t="s">
        <v>15954</v>
      </c>
      <c r="R1785" s="72" t="s">
        <v>5133</v>
      </c>
      <c r="S1785" s="72" t="s">
        <v>15955</v>
      </c>
      <c r="T1785" s="72" t="s">
        <v>15947</v>
      </c>
      <c r="U1785" s="72" t="s">
        <v>251</v>
      </c>
      <c r="V1785" s="72" t="s">
        <v>176</v>
      </c>
      <c r="W1785">
        <v>102</v>
      </c>
      <c r="X1785">
        <v>102</v>
      </c>
      <c r="Y1785">
        <v>0</v>
      </c>
      <c r="Z1785">
        <v>100</v>
      </c>
      <c r="AA1785">
        <v>100</v>
      </c>
      <c r="AB1785">
        <v>0</v>
      </c>
      <c r="AC1785" s="72" t="s">
        <v>191</v>
      </c>
      <c r="AD1785" s="72" t="s">
        <v>212</v>
      </c>
      <c r="AE1785" s="72" t="s">
        <v>176</v>
      </c>
      <c r="AF1785" s="81" t="str">
        <f t="shared" si="108"/>
        <v>Public Tap</v>
      </c>
      <c r="AG1785" s="72" t="s">
        <v>877</v>
      </c>
      <c r="AH1785" s="72" t="s">
        <v>191</v>
      </c>
      <c r="AI1785" s="72" t="s">
        <v>16432</v>
      </c>
      <c r="AL1785" t="str">
        <f t="shared" si="109"/>
        <v>Protected</v>
      </c>
      <c r="AM1785">
        <v>2013</v>
      </c>
      <c r="AN1785" s="72" t="s">
        <v>194</v>
      </c>
      <c r="AO1785" s="72" t="s">
        <v>549</v>
      </c>
      <c r="AP1785" s="72" t="s">
        <v>176</v>
      </c>
      <c r="AQ1785" t="str">
        <f t="shared" si="110"/>
        <v>Does not function Non functioning water point</v>
      </c>
      <c r="AR1785" s="72" t="s">
        <v>194</v>
      </c>
      <c r="AU1785" s="72" t="s">
        <v>194</v>
      </c>
      <c r="AV1785" s="72" t="s">
        <v>194</v>
      </c>
      <c r="AY1785" s="72" t="s">
        <v>194</v>
      </c>
      <c r="BB1785" s="72" t="s">
        <v>194</v>
      </c>
      <c r="BD1785" s="72" t="s">
        <v>194</v>
      </c>
      <c r="BE1785"/>
      <c r="BF1785" s="72" t="s">
        <v>194</v>
      </c>
      <c r="BG1785" s="80" t="s">
        <v>196</v>
      </c>
      <c r="BI1785" s="81" t="str">
        <f t="shared" si="111"/>
        <v xml:space="preserve">Turbidity </v>
      </c>
      <c r="BN1785">
        <v>0</v>
      </c>
      <c r="BO1785">
        <v>0</v>
      </c>
      <c r="BP1785" s="72" t="s">
        <v>194</v>
      </c>
      <c r="BR1785" s="72" t="s">
        <v>194</v>
      </c>
      <c r="BV1785" s="72" t="s">
        <v>194</v>
      </c>
      <c r="BW1785" s="72" t="s">
        <v>550</v>
      </c>
      <c r="BX1785" t="s">
        <v>15956</v>
      </c>
    </row>
    <row r="1786" spans="1:76" x14ac:dyDescent="0.45">
      <c r="A1786" t="s">
        <v>15957</v>
      </c>
      <c r="B1786" t="s">
        <v>176</v>
      </c>
      <c r="C1786" t="s">
        <v>200</v>
      </c>
      <c r="D1786" t="s">
        <v>15958</v>
      </c>
      <c r="E1786" t="s">
        <v>15959</v>
      </c>
      <c r="F1786" t="s">
        <v>4279</v>
      </c>
      <c r="G1786">
        <v>9</v>
      </c>
      <c r="H1786" s="72" t="s">
        <v>15721</v>
      </c>
      <c r="I1786" s="72" t="s">
        <v>182</v>
      </c>
      <c r="J1786" s="72" t="s">
        <v>183</v>
      </c>
      <c r="K1786" s="72" t="s">
        <v>204</v>
      </c>
      <c r="L1786" s="72" t="s">
        <v>2024</v>
      </c>
      <c r="M1786" s="72" t="s">
        <v>5833</v>
      </c>
      <c r="N1786" s="72"/>
      <c r="O1786" s="72"/>
      <c r="P1786" s="72" t="s">
        <v>15960</v>
      </c>
      <c r="Q1786" s="72" t="s">
        <v>15961</v>
      </c>
      <c r="R1786" s="72" t="s">
        <v>3387</v>
      </c>
      <c r="S1786" s="72" t="s">
        <v>15962</v>
      </c>
      <c r="T1786" s="72" t="s">
        <v>15963</v>
      </c>
      <c r="U1786" s="72" t="s">
        <v>251</v>
      </c>
      <c r="V1786" s="72" t="s">
        <v>176</v>
      </c>
      <c r="W1786">
        <v>173</v>
      </c>
      <c r="X1786">
        <v>173</v>
      </c>
      <c r="Y1786">
        <v>0</v>
      </c>
      <c r="Z1786">
        <v>560</v>
      </c>
      <c r="AA1786">
        <v>560</v>
      </c>
      <c r="AB1786">
        <v>0</v>
      </c>
      <c r="AC1786" s="72" t="s">
        <v>191</v>
      </c>
      <c r="AD1786" s="72" t="s">
        <v>212</v>
      </c>
      <c r="AE1786" s="72" t="s">
        <v>176</v>
      </c>
      <c r="AF1786" s="81" t="str">
        <f t="shared" si="108"/>
        <v>Public Tap</v>
      </c>
      <c r="AG1786" s="72" t="s">
        <v>877</v>
      </c>
      <c r="AH1786" s="72" t="s">
        <v>191</v>
      </c>
      <c r="AI1786" s="72" t="s">
        <v>16432</v>
      </c>
      <c r="AL1786" t="str">
        <f t="shared" si="109"/>
        <v>Protected</v>
      </c>
      <c r="AM1786">
        <v>2014</v>
      </c>
      <c r="AN1786" s="72" t="s">
        <v>194</v>
      </c>
      <c r="AO1786" s="72" t="s">
        <v>549</v>
      </c>
      <c r="AP1786" s="72" t="s">
        <v>176</v>
      </c>
      <c r="AQ1786" t="str">
        <f t="shared" si="110"/>
        <v>Does not function Non functioning water point</v>
      </c>
      <c r="AR1786" s="72" t="s">
        <v>194</v>
      </c>
      <c r="AU1786" s="72" t="s">
        <v>194</v>
      </c>
      <c r="AV1786" s="72" t="s">
        <v>194</v>
      </c>
      <c r="AY1786" s="72" t="s">
        <v>194</v>
      </c>
      <c r="BB1786" s="72" t="s">
        <v>194</v>
      </c>
      <c r="BD1786" s="72" t="s">
        <v>194</v>
      </c>
      <c r="BE1786"/>
      <c r="BF1786" s="72" t="s">
        <v>194</v>
      </c>
      <c r="BG1786" s="80" t="s">
        <v>196</v>
      </c>
      <c r="BI1786" s="81" t="str">
        <f t="shared" si="111"/>
        <v xml:space="preserve">Turbidity </v>
      </c>
      <c r="BN1786">
        <v>0</v>
      </c>
      <c r="BO1786">
        <v>0</v>
      </c>
      <c r="BP1786" s="72" t="s">
        <v>194</v>
      </c>
      <c r="BR1786" s="72" t="s">
        <v>194</v>
      </c>
      <c r="BV1786" s="72" t="s">
        <v>194</v>
      </c>
      <c r="BW1786" s="72" t="s">
        <v>550</v>
      </c>
      <c r="BX1786" t="s">
        <v>15964</v>
      </c>
    </row>
    <row r="1787" spans="1:76" x14ac:dyDescent="0.45">
      <c r="A1787" t="s">
        <v>15965</v>
      </c>
      <c r="B1787" t="s">
        <v>176</v>
      </c>
      <c r="C1787" t="s">
        <v>200</v>
      </c>
      <c r="D1787" t="s">
        <v>15966</v>
      </c>
      <c r="E1787" t="s">
        <v>15967</v>
      </c>
      <c r="F1787" t="s">
        <v>10728</v>
      </c>
      <c r="G1787">
        <v>9</v>
      </c>
      <c r="H1787" s="72" t="s">
        <v>15721</v>
      </c>
      <c r="I1787" s="72" t="s">
        <v>182</v>
      </c>
      <c r="J1787" s="72" t="s">
        <v>183</v>
      </c>
      <c r="K1787" s="72" t="s">
        <v>204</v>
      </c>
      <c r="L1787" s="72" t="s">
        <v>2024</v>
      </c>
      <c r="M1787" s="72" t="s">
        <v>2025</v>
      </c>
      <c r="N1787" s="72"/>
      <c r="O1787" s="72"/>
      <c r="P1787" s="72" t="s">
        <v>15968</v>
      </c>
      <c r="Q1787" s="72" t="s">
        <v>15969</v>
      </c>
      <c r="R1787" s="72" t="s">
        <v>3071</v>
      </c>
      <c r="S1787" s="72" t="s">
        <v>15970</v>
      </c>
      <c r="T1787" s="72" t="s">
        <v>2025</v>
      </c>
      <c r="U1787" s="72" t="s">
        <v>176</v>
      </c>
      <c r="V1787" s="72" t="s">
        <v>2726</v>
      </c>
      <c r="W1787">
        <v>68</v>
      </c>
      <c r="X1787">
        <v>68</v>
      </c>
      <c r="Y1787">
        <v>0</v>
      </c>
      <c r="Z1787">
        <v>35</v>
      </c>
      <c r="AA1787">
        <v>300</v>
      </c>
      <c r="AB1787">
        <v>35</v>
      </c>
      <c r="AC1787" s="72" t="s">
        <v>194</v>
      </c>
      <c r="AF1787" s="81" t="str">
        <f t="shared" si="108"/>
        <v/>
      </c>
      <c r="AJ1787" s="72" t="s">
        <v>176</v>
      </c>
      <c r="AK1787" s="72" t="s">
        <v>15971</v>
      </c>
      <c r="AL1787" t="str">
        <f t="shared" si="109"/>
        <v>shallow well</v>
      </c>
      <c r="AQ1787" t="str">
        <f t="shared" si="110"/>
        <v xml:space="preserve"> </v>
      </c>
      <c r="BE1787"/>
      <c r="BI1787" s="81" t="str">
        <f t="shared" si="111"/>
        <v xml:space="preserve"> </v>
      </c>
      <c r="BX1787" t="s">
        <v>15972</v>
      </c>
    </row>
    <row r="1788" spans="1:76" x14ac:dyDescent="0.45">
      <c r="A1788" t="s">
        <v>15973</v>
      </c>
      <c r="B1788" t="s">
        <v>176</v>
      </c>
      <c r="C1788" t="s">
        <v>200</v>
      </c>
      <c r="D1788" t="s">
        <v>15974</v>
      </c>
      <c r="E1788" t="s">
        <v>15975</v>
      </c>
      <c r="F1788" t="s">
        <v>7083</v>
      </c>
      <c r="G1788">
        <v>9</v>
      </c>
      <c r="H1788" s="72" t="s">
        <v>15721</v>
      </c>
      <c r="I1788" s="72" t="s">
        <v>182</v>
      </c>
      <c r="J1788" s="72" t="s">
        <v>183</v>
      </c>
      <c r="K1788" s="72" t="s">
        <v>204</v>
      </c>
      <c r="L1788" s="72" t="s">
        <v>2024</v>
      </c>
      <c r="M1788" s="72" t="s">
        <v>2025</v>
      </c>
      <c r="N1788" s="72"/>
      <c r="O1788" s="72"/>
      <c r="P1788" s="72" t="s">
        <v>15976</v>
      </c>
      <c r="Q1788" s="72" t="s">
        <v>15977</v>
      </c>
      <c r="R1788" s="72" t="s">
        <v>2847</v>
      </c>
      <c r="S1788" s="72" t="s">
        <v>15978</v>
      </c>
      <c r="T1788" s="72" t="s">
        <v>15979</v>
      </c>
      <c r="U1788" s="72" t="s">
        <v>733</v>
      </c>
      <c r="V1788" s="72" t="s">
        <v>176</v>
      </c>
      <c r="W1788">
        <v>67</v>
      </c>
      <c r="X1788">
        <v>62</v>
      </c>
      <c r="Y1788">
        <v>5</v>
      </c>
      <c r="Z1788">
        <v>24</v>
      </c>
      <c r="AA1788">
        <v>230</v>
      </c>
      <c r="AB1788">
        <v>24</v>
      </c>
      <c r="AC1788" s="72" t="s">
        <v>191</v>
      </c>
      <c r="AD1788" s="72" t="s">
        <v>1984</v>
      </c>
      <c r="AE1788" s="72" t="s">
        <v>176</v>
      </c>
      <c r="AF1788" s="81" t="str">
        <f t="shared" si="108"/>
        <v>Protected Shallow Well</v>
      </c>
      <c r="AG1788" s="72" t="s">
        <v>193</v>
      </c>
      <c r="AH1788" s="72" t="s">
        <v>194</v>
      </c>
      <c r="AI1788" s="72" t="s">
        <v>16433</v>
      </c>
      <c r="AL1788" t="str">
        <f t="shared" si="109"/>
        <v>Unprotected</v>
      </c>
      <c r="AM1788">
        <v>1995</v>
      </c>
      <c r="AN1788" s="72" t="s">
        <v>191</v>
      </c>
      <c r="AQ1788" t="str">
        <f t="shared" si="110"/>
        <v xml:space="preserve">Poor </v>
      </c>
      <c r="AR1788" s="72" t="s">
        <v>194</v>
      </c>
      <c r="AU1788" s="72" t="s">
        <v>194</v>
      </c>
      <c r="AV1788" s="72" t="s">
        <v>194</v>
      </c>
      <c r="AY1788" s="72" t="s">
        <v>194</v>
      </c>
      <c r="BB1788" s="72" t="s">
        <v>194</v>
      </c>
      <c r="BD1788" s="72" t="s">
        <v>194</v>
      </c>
      <c r="BE1788"/>
      <c r="BF1788" s="72" t="s">
        <v>194</v>
      </c>
      <c r="BG1788" s="80" t="s">
        <v>196</v>
      </c>
      <c r="BI1788" s="81" t="str">
        <f t="shared" si="111"/>
        <v xml:space="preserve">Turbidity </v>
      </c>
      <c r="BN1788">
        <v>5</v>
      </c>
      <c r="BO1788">
        <v>24</v>
      </c>
      <c r="BP1788" s="72" t="s">
        <v>194</v>
      </c>
      <c r="BR1788" s="72" t="s">
        <v>194</v>
      </c>
      <c r="BT1788">
        <v>20</v>
      </c>
      <c r="BU1788">
        <v>2</v>
      </c>
      <c r="BV1788" s="72" t="s">
        <v>191</v>
      </c>
      <c r="BW1788" s="72" t="s">
        <v>227</v>
      </c>
      <c r="BX1788" t="s">
        <v>15980</v>
      </c>
    </row>
    <row r="1789" spans="1:76" x14ac:dyDescent="0.45">
      <c r="A1789" t="s">
        <v>15981</v>
      </c>
      <c r="B1789" t="s">
        <v>176</v>
      </c>
      <c r="C1789" t="s">
        <v>200</v>
      </c>
      <c r="D1789" t="s">
        <v>15982</v>
      </c>
      <c r="E1789" t="s">
        <v>15983</v>
      </c>
      <c r="F1789" t="s">
        <v>3112</v>
      </c>
      <c r="G1789">
        <v>9</v>
      </c>
      <c r="H1789" s="72" t="s">
        <v>15721</v>
      </c>
      <c r="I1789" s="72" t="s">
        <v>182</v>
      </c>
      <c r="J1789" s="72" t="s">
        <v>183</v>
      </c>
      <c r="K1789" s="72" t="s">
        <v>204</v>
      </c>
      <c r="L1789" s="72" t="s">
        <v>2243</v>
      </c>
      <c r="M1789" s="72" t="s">
        <v>3346</v>
      </c>
      <c r="N1789" s="72"/>
      <c r="O1789" s="72"/>
      <c r="P1789" s="72" t="s">
        <v>15984</v>
      </c>
      <c r="Q1789" s="72" t="s">
        <v>15985</v>
      </c>
      <c r="R1789" s="72" t="s">
        <v>3407</v>
      </c>
      <c r="S1789" s="72" t="s">
        <v>15986</v>
      </c>
      <c r="T1789" s="72" t="s">
        <v>15912</v>
      </c>
      <c r="U1789" s="72" t="s">
        <v>251</v>
      </c>
      <c r="V1789" s="72" t="s">
        <v>176</v>
      </c>
      <c r="W1789">
        <v>320</v>
      </c>
      <c r="X1789">
        <v>320</v>
      </c>
      <c r="Y1789">
        <v>0</v>
      </c>
      <c r="Z1789">
        <v>210</v>
      </c>
      <c r="AA1789">
        <v>210</v>
      </c>
      <c r="AB1789">
        <v>0</v>
      </c>
      <c r="AC1789" s="72" t="s">
        <v>191</v>
      </c>
      <c r="AD1789" s="72" t="s">
        <v>212</v>
      </c>
      <c r="AE1789" s="72" t="s">
        <v>176</v>
      </c>
      <c r="AF1789" s="81" t="str">
        <f t="shared" si="108"/>
        <v>Public Tap</v>
      </c>
      <c r="AG1789" s="72" t="s">
        <v>877</v>
      </c>
      <c r="AH1789" s="72" t="s">
        <v>191</v>
      </c>
      <c r="AI1789" s="72" t="s">
        <v>16432</v>
      </c>
      <c r="AL1789" t="str">
        <f t="shared" si="109"/>
        <v>Protected</v>
      </c>
      <c r="AM1789">
        <v>2013</v>
      </c>
      <c r="AN1789" s="72" t="s">
        <v>194</v>
      </c>
      <c r="AO1789" s="72" t="s">
        <v>176</v>
      </c>
      <c r="AP1789" s="72" t="s">
        <v>15913</v>
      </c>
      <c r="AQ1789" t="str">
        <f t="shared" si="110"/>
        <v>Does not function pipe not yet connected</v>
      </c>
      <c r="AR1789" s="72" t="s">
        <v>194</v>
      </c>
      <c r="AU1789" s="72" t="s">
        <v>194</v>
      </c>
      <c r="AV1789" s="72" t="s">
        <v>194</v>
      </c>
      <c r="AY1789" s="72" t="s">
        <v>194</v>
      </c>
      <c r="BB1789" s="72" t="s">
        <v>194</v>
      </c>
      <c r="BD1789" s="72" t="s">
        <v>194</v>
      </c>
      <c r="BE1789"/>
      <c r="BF1789" s="72" t="s">
        <v>194</v>
      </c>
      <c r="BG1789" s="80" t="s">
        <v>196</v>
      </c>
      <c r="BI1789" s="81" t="str">
        <f t="shared" si="111"/>
        <v xml:space="preserve">Turbidity </v>
      </c>
      <c r="BN1789">
        <v>0</v>
      </c>
      <c r="BO1789">
        <v>0</v>
      </c>
      <c r="BP1789" s="72" t="s">
        <v>194</v>
      </c>
      <c r="BR1789" s="72" t="s">
        <v>194</v>
      </c>
      <c r="BV1789" s="72" t="s">
        <v>194</v>
      </c>
      <c r="BW1789" s="72" t="s">
        <v>550</v>
      </c>
      <c r="BX1789" t="s">
        <v>15987</v>
      </c>
    </row>
    <row r="1790" spans="1:76" x14ac:dyDescent="0.45">
      <c r="A1790" t="s">
        <v>15988</v>
      </c>
      <c r="B1790" t="s">
        <v>176</v>
      </c>
      <c r="C1790" t="s">
        <v>200</v>
      </c>
      <c r="D1790" t="s">
        <v>15989</v>
      </c>
      <c r="E1790" t="s">
        <v>15990</v>
      </c>
      <c r="F1790" t="s">
        <v>14362</v>
      </c>
      <c r="G1790">
        <v>9</v>
      </c>
      <c r="H1790" s="72" t="s">
        <v>15721</v>
      </c>
      <c r="I1790" s="72" t="s">
        <v>182</v>
      </c>
      <c r="J1790" s="72" t="s">
        <v>183</v>
      </c>
      <c r="K1790" s="72" t="s">
        <v>204</v>
      </c>
      <c r="L1790" s="72" t="s">
        <v>2024</v>
      </c>
      <c r="M1790" s="72" t="s">
        <v>2154</v>
      </c>
      <c r="N1790" s="72"/>
      <c r="O1790" s="72"/>
      <c r="P1790" s="72" t="s">
        <v>15991</v>
      </c>
      <c r="Q1790" s="72" t="s">
        <v>15992</v>
      </c>
      <c r="R1790" s="72" t="s">
        <v>3369</v>
      </c>
      <c r="S1790" s="72" t="s">
        <v>15993</v>
      </c>
      <c r="T1790" s="72" t="s">
        <v>15994</v>
      </c>
      <c r="U1790" s="72" t="s">
        <v>251</v>
      </c>
      <c r="V1790" s="72" t="s">
        <v>176</v>
      </c>
      <c r="W1790">
        <v>164</v>
      </c>
      <c r="X1790">
        <v>164</v>
      </c>
      <c r="Y1790">
        <v>0</v>
      </c>
      <c r="Z1790">
        <v>200</v>
      </c>
      <c r="AA1790">
        <v>200</v>
      </c>
      <c r="AB1790">
        <v>0</v>
      </c>
      <c r="AC1790" s="72" t="s">
        <v>191</v>
      </c>
      <c r="AD1790" s="72" t="s">
        <v>212</v>
      </c>
      <c r="AE1790" s="72" t="s">
        <v>176</v>
      </c>
      <c r="AF1790" s="81" t="str">
        <f t="shared" si="108"/>
        <v>Public Tap</v>
      </c>
      <c r="AG1790" s="72" t="s">
        <v>877</v>
      </c>
      <c r="AH1790" s="72" t="s">
        <v>191</v>
      </c>
      <c r="AI1790" s="72" t="s">
        <v>16432</v>
      </c>
      <c r="AL1790" t="str">
        <f t="shared" si="109"/>
        <v>Protected</v>
      </c>
      <c r="AM1790">
        <v>1970</v>
      </c>
      <c r="AN1790" s="72" t="s">
        <v>194</v>
      </c>
      <c r="AO1790" s="72" t="s">
        <v>549</v>
      </c>
      <c r="AP1790" s="72" t="s">
        <v>176</v>
      </c>
      <c r="AQ1790" t="str">
        <f t="shared" si="110"/>
        <v>Does not function Non functioning water point</v>
      </c>
      <c r="AR1790" s="72" t="s">
        <v>194</v>
      </c>
      <c r="AU1790" s="72" t="s">
        <v>194</v>
      </c>
      <c r="AV1790" s="72" t="s">
        <v>194</v>
      </c>
      <c r="AY1790" s="72" t="s">
        <v>194</v>
      </c>
      <c r="BB1790" s="72" t="s">
        <v>194</v>
      </c>
      <c r="BD1790" s="72" t="s">
        <v>194</v>
      </c>
      <c r="BE1790"/>
      <c r="BF1790" s="72" t="s">
        <v>194</v>
      </c>
      <c r="BG1790" s="80" t="s">
        <v>196</v>
      </c>
      <c r="BI1790" s="81" t="str">
        <f t="shared" si="111"/>
        <v xml:space="preserve">Turbidity </v>
      </c>
      <c r="BN1790">
        <v>0</v>
      </c>
      <c r="BO1790">
        <v>0</v>
      </c>
      <c r="BP1790" s="72" t="s">
        <v>194</v>
      </c>
      <c r="BR1790" s="72" t="s">
        <v>194</v>
      </c>
      <c r="BV1790" s="72" t="s">
        <v>194</v>
      </c>
      <c r="BW1790" s="72" t="s">
        <v>550</v>
      </c>
      <c r="BX1790" t="s">
        <v>15995</v>
      </c>
    </row>
    <row r="1791" spans="1:76" x14ac:dyDescent="0.45">
      <c r="A1791" t="s">
        <v>15996</v>
      </c>
      <c r="B1791" t="s">
        <v>176</v>
      </c>
      <c r="C1791" t="s">
        <v>200</v>
      </c>
      <c r="D1791" t="s">
        <v>15997</v>
      </c>
      <c r="E1791" t="s">
        <v>15998</v>
      </c>
      <c r="F1791" t="s">
        <v>4981</v>
      </c>
      <c r="G1791">
        <v>9</v>
      </c>
      <c r="H1791" s="72" t="s">
        <v>15721</v>
      </c>
      <c r="I1791" s="72" t="s">
        <v>182</v>
      </c>
      <c r="J1791" s="72" t="s">
        <v>183</v>
      </c>
      <c r="K1791" s="72" t="s">
        <v>204</v>
      </c>
      <c r="L1791" s="72" t="s">
        <v>2024</v>
      </c>
      <c r="M1791" s="72" t="s">
        <v>2154</v>
      </c>
      <c r="N1791" s="72"/>
      <c r="O1791" s="72"/>
      <c r="P1791" s="72" t="s">
        <v>15999</v>
      </c>
      <c r="Q1791" s="72" t="s">
        <v>16000</v>
      </c>
      <c r="R1791" s="72" t="s">
        <v>2081</v>
      </c>
      <c r="S1791" s="72" t="s">
        <v>16001</v>
      </c>
      <c r="T1791" s="72" t="s">
        <v>2154</v>
      </c>
      <c r="U1791" s="72" t="s">
        <v>251</v>
      </c>
      <c r="V1791" s="72" t="s">
        <v>176</v>
      </c>
      <c r="W1791">
        <v>164</v>
      </c>
      <c r="X1791">
        <v>164</v>
      </c>
      <c r="Y1791">
        <v>0</v>
      </c>
      <c r="Z1791">
        <v>360</v>
      </c>
      <c r="AA1791">
        <v>360</v>
      </c>
      <c r="AB1791">
        <v>0</v>
      </c>
      <c r="AC1791" s="72" t="s">
        <v>191</v>
      </c>
      <c r="AD1791" s="72" t="s">
        <v>212</v>
      </c>
      <c r="AE1791" s="72" t="s">
        <v>176</v>
      </c>
      <c r="AF1791" s="81" t="str">
        <f t="shared" si="108"/>
        <v>Public Tap</v>
      </c>
      <c r="AG1791" s="72" t="s">
        <v>877</v>
      </c>
      <c r="AH1791" s="72" t="s">
        <v>191</v>
      </c>
      <c r="AI1791" s="72" t="s">
        <v>16432</v>
      </c>
      <c r="AL1791" t="str">
        <f t="shared" si="109"/>
        <v>Protected</v>
      </c>
      <c r="AM1791">
        <v>2012</v>
      </c>
      <c r="AN1791" s="72" t="s">
        <v>194</v>
      </c>
      <c r="AO1791" s="72" t="s">
        <v>549</v>
      </c>
      <c r="AP1791" s="72" t="s">
        <v>176</v>
      </c>
      <c r="AQ1791" t="str">
        <f t="shared" si="110"/>
        <v>Does not function Non functioning water point</v>
      </c>
      <c r="AR1791" s="72" t="s">
        <v>194</v>
      </c>
      <c r="AU1791" s="72" t="s">
        <v>194</v>
      </c>
      <c r="AV1791" s="72" t="s">
        <v>194</v>
      </c>
      <c r="AY1791" s="72" t="s">
        <v>194</v>
      </c>
      <c r="BB1791" s="72" t="s">
        <v>194</v>
      </c>
      <c r="BD1791" s="72" t="s">
        <v>194</v>
      </c>
      <c r="BE1791"/>
      <c r="BF1791" s="72" t="s">
        <v>194</v>
      </c>
      <c r="BG1791" s="80" t="s">
        <v>196</v>
      </c>
      <c r="BI1791" s="81" t="str">
        <f t="shared" si="111"/>
        <v xml:space="preserve">Turbidity </v>
      </c>
      <c r="BN1791">
        <v>0</v>
      </c>
      <c r="BO1791">
        <v>0</v>
      </c>
      <c r="BP1791" s="72" t="s">
        <v>194</v>
      </c>
      <c r="BR1791" s="72" t="s">
        <v>194</v>
      </c>
      <c r="BV1791" s="72" t="s">
        <v>194</v>
      </c>
      <c r="BW1791" s="72" t="s">
        <v>550</v>
      </c>
      <c r="BX1791" t="s">
        <v>16002</v>
      </c>
    </row>
    <row r="1792" spans="1:76" x14ac:dyDescent="0.45">
      <c r="A1792" t="s">
        <v>16003</v>
      </c>
      <c r="B1792" t="s">
        <v>176</v>
      </c>
      <c r="C1792" t="s">
        <v>200</v>
      </c>
      <c r="D1792" t="s">
        <v>16004</v>
      </c>
      <c r="E1792" t="s">
        <v>16005</v>
      </c>
      <c r="F1792" t="s">
        <v>7515</v>
      </c>
      <c r="G1792">
        <v>9</v>
      </c>
      <c r="H1792" s="72" t="s">
        <v>15721</v>
      </c>
      <c r="I1792" s="72" t="s">
        <v>182</v>
      </c>
      <c r="J1792" s="72" t="s">
        <v>183</v>
      </c>
      <c r="K1792" s="72" t="s">
        <v>204</v>
      </c>
      <c r="L1792" s="72" t="s">
        <v>2243</v>
      </c>
      <c r="M1792" s="72" t="s">
        <v>2244</v>
      </c>
      <c r="N1792" s="72"/>
      <c r="O1792" s="72"/>
      <c r="P1792" s="72" t="s">
        <v>16006</v>
      </c>
      <c r="Q1792" s="72" t="s">
        <v>16007</v>
      </c>
      <c r="R1792" s="72" t="s">
        <v>7826</v>
      </c>
      <c r="S1792" s="72" t="s">
        <v>16008</v>
      </c>
      <c r="T1792" s="72" t="s">
        <v>16009</v>
      </c>
      <c r="U1792" s="72" t="s">
        <v>251</v>
      </c>
      <c r="V1792" s="72" t="s">
        <v>176</v>
      </c>
      <c r="W1792">
        <v>120</v>
      </c>
      <c r="X1792">
        <v>120</v>
      </c>
      <c r="Y1792">
        <v>0</v>
      </c>
      <c r="Z1792">
        <v>400</v>
      </c>
      <c r="AA1792">
        <v>400</v>
      </c>
      <c r="AB1792">
        <v>0</v>
      </c>
      <c r="AC1792" s="72" t="s">
        <v>191</v>
      </c>
      <c r="AD1792" s="72" t="s">
        <v>212</v>
      </c>
      <c r="AE1792" s="72" t="s">
        <v>176</v>
      </c>
      <c r="AF1792" s="81" t="str">
        <f t="shared" si="108"/>
        <v>Public Tap</v>
      </c>
      <c r="AG1792" s="72" t="s">
        <v>877</v>
      </c>
      <c r="AH1792" s="72" t="s">
        <v>191</v>
      </c>
      <c r="AI1792" s="72" t="s">
        <v>16432</v>
      </c>
      <c r="AL1792" t="str">
        <f t="shared" si="109"/>
        <v>Protected</v>
      </c>
      <c r="AM1792">
        <v>2013</v>
      </c>
      <c r="AN1792" s="72" t="s">
        <v>194</v>
      </c>
      <c r="AO1792" s="72" t="s">
        <v>549</v>
      </c>
      <c r="AP1792" s="72" t="s">
        <v>176</v>
      </c>
      <c r="AQ1792" t="str">
        <f t="shared" si="110"/>
        <v>Does not function Non functioning water point</v>
      </c>
      <c r="AR1792" s="72" t="s">
        <v>194</v>
      </c>
      <c r="AU1792" s="72" t="s">
        <v>194</v>
      </c>
      <c r="AV1792" s="72" t="s">
        <v>194</v>
      </c>
      <c r="AY1792" s="72" t="s">
        <v>194</v>
      </c>
      <c r="BB1792" s="72" t="s">
        <v>194</v>
      </c>
      <c r="BD1792" s="72" t="s">
        <v>194</v>
      </c>
      <c r="BE1792"/>
      <c r="BF1792" s="72" t="s">
        <v>194</v>
      </c>
      <c r="BG1792" s="80" t="s">
        <v>196</v>
      </c>
      <c r="BI1792" s="81" t="str">
        <f t="shared" si="111"/>
        <v xml:space="preserve">Turbidity </v>
      </c>
      <c r="BN1792">
        <v>0</v>
      </c>
      <c r="BO1792">
        <v>0</v>
      </c>
      <c r="BP1792" s="72" t="s">
        <v>194</v>
      </c>
      <c r="BR1792" s="72" t="s">
        <v>194</v>
      </c>
      <c r="BV1792" s="72" t="s">
        <v>194</v>
      </c>
      <c r="BW1792" s="72" t="s">
        <v>550</v>
      </c>
      <c r="BX1792" t="s">
        <v>16010</v>
      </c>
    </row>
    <row r="1793" spans="1:76" x14ac:dyDescent="0.45">
      <c r="A1793" t="s">
        <v>16011</v>
      </c>
      <c r="B1793" t="s">
        <v>176</v>
      </c>
      <c r="C1793" t="s">
        <v>200</v>
      </c>
      <c r="D1793" t="s">
        <v>16012</v>
      </c>
      <c r="E1793" t="s">
        <v>16013</v>
      </c>
      <c r="F1793" t="s">
        <v>8573</v>
      </c>
      <c r="G1793">
        <v>9</v>
      </c>
      <c r="H1793" s="72" t="s">
        <v>15721</v>
      </c>
      <c r="I1793" s="72" t="s">
        <v>182</v>
      </c>
      <c r="J1793" s="72" t="s">
        <v>183</v>
      </c>
      <c r="K1793" s="72" t="s">
        <v>204</v>
      </c>
      <c r="L1793" s="72" t="s">
        <v>2779</v>
      </c>
      <c r="M1793" s="72" t="s">
        <v>3038</v>
      </c>
      <c r="N1793" s="72"/>
      <c r="O1793" s="72"/>
      <c r="P1793" s="72" t="s">
        <v>16014</v>
      </c>
      <c r="Q1793" s="72" t="s">
        <v>16015</v>
      </c>
      <c r="R1793" s="72" t="s">
        <v>3071</v>
      </c>
      <c r="S1793" s="72" t="s">
        <v>16016</v>
      </c>
      <c r="T1793" s="72" t="s">
        <v>16017</v>
      </c>
      <c r="U1793" s="72" t="s">
        <v>251</v>
      </c>
      <c r="V1793" s="72" t="s">
        <v>176</v>
      </c>
      <c r="W1793">
        <v>180</v>
      </c>
      <c r="X1793">
        <v>180</v>
      </c>
      <c r="Y1793">
        <v>0</v>
      </c>
      <c r="Z1793">
        <v>460</v>
      </c>
      <c r="AA1793">
        <v>460</v>
      </c>
      <c r="AB1793">
        <v>0</v>
      </c>
      <c r="AC1793" s="72" t="s">
        <v>191</v>
      </c>
      <c r="AD1793" s="72" t="s">
        <v>212</v>
      </c>
      <c r="AE1793" s="72" t="s">
        <v>176</v>
      </c>
      <c r="AF1793" s="81" t="str">
        <f t="shared" si="108"/>
        <v>Public Tap</v>
      </c>
      <c r="AG1793" s="72" t="s">
        <v>877</v>
      </c>
      <c r="AH1793" s="72" t="s">
        <v>191</v>
      </c>
      <c r="AI1793" s="72" t="s">
        <v>16432</v>
      </c>
      <c r="AL1793" t="str">
        <f t="shared" si="109"/>
        <v>Protected</v>
      </c>
      <c r="AM1793">
        <v>1980</v>
      </c>
      <c r="AN1793" s="72" t="s">
        <v>194</v>
      </c>
      <c r="AO1793" s="72" t="s">
        <v>549</v>
      </c>
      <c r="AP1793" s="72" t="s">
        <v>176</v>
      </c>
      <c r="AQ1793" t="str">
        <f t="shared" si="110"/>
        <v>Does not function Non functioning water point</v>
      </c>
      <c r="AR1793" s="72" t="s">
        <v>194</v>
      </c>
      <c r="AU1793" s="72" t="s">
        <v>194</v>
      </c>
      <c r="AV1793" s="72" t="s">
        <v>194</v>
      </c>
      <c r="AY1793" s="72" t="s">
        <v>194</v>
      </c>
      <c r="BB1793" s="72" t="s">
        <v>194</v>
      </c>
      <c r="BD1793" s="72" t="s">
        <v>194</v>
      </c>
      <c r="BE1793"/>
      <c r="BF1793" s="72" t="s">
        <v>194</v>
      </c>
      <c r="BG1793" s="80" t="s">
        <v>196</v>
      </c>
      <c r="BI1793" s="81" t="str">
        <f t="shared" si="111"/>
        <v xml:space="preserve">Turbidity </v>
      </c>
      <c r="BN1793">
        <v>0</v>
      </c>
      <c r="BO1793">
        <v>0</v>
      </c>
      <c r="BP1793" s="72" t="s">
        <v>194</v>
      </c>
      <c r="BR1793" s="72" t="s">
        <v>194</v>
      </c>
      <c r="BV1793" s="72" t="s">
        <v>194</v>
      </c>
      <c r="BW1793" s="72" t="s">
        <v>550</v>
      </c>
      <c r="BX1793" t="s">
        <v>16018</v>
      </c>
    </row>
    <row r="1794" spans="1:76" x14ac:dyDescent="0.45">
      <c r="A1794" t="s">
        <v>16019</v>
      </c>
      <c r="B1794" t="s">
        <v>176</v>
      </c>
      <c r="C1794" t="s">
        <v>200</v>
      </c>
      <c r="D1794" t="s">
        <v>16020</v>
      </c>
      <c r="E1794" t="s">
        <v>16021</v>
      </c>
      <c r="F1794" t="s">
        <v>13775</v>
      </c>
      <c r="G1794">
        <v>9</v>
      </c>
      <c r="H1794" s="72" t="s">
        <v>16022</v>
      </c>
      <c r="I1794" s="72" t="s">
        <v>182</v>
      </c>
      <c r="J1794" s="72" t="s">
        <v>183</v>
      </c>
      <c r="K1794" s="72" t="s">
        <v>204</v>
      </c>
      <c r="L1794" s="72" t="s">
        <v>1545</v>
      </c>
      <c r="M1794" s="72" t="s">
        <v>1545</v>
      </c>
      <c r="N1794" s="72"/>
      <c r="O1794" s="72"/>
      <c r="P1794" s="72" t="s">
        <v>16023</v>
      </c>
      <c r="Q1794" s="72" t="s">
        <v>16024</v>
      </c>
      <c r="R1794" s="72" t="s">
        <v>7172</v>
      </c>
      <c r="S1794" s="72" t="s">
        <v>16025</v>
      </c>
      <c r="T1794" s="72" t="s">
        <v>16026</v>
      </c>
      <c r="U1794" s="72" t="s">
        <v>251</v>
      </c>
      <c r="V1794" s="72" t="s">
        <v>176</v>
      </c>
      <c r="W1794">
        <v>361</v>
      </c>
      <c r="X1794">
        <v>361</v>
      </c>
      <c r="Y1794">
        <v>0</v>
      </c>
      <c r="Z1794">
        <v>320</v>
      </c>
      <c r="AA1794">
        <v>320</v>
      </c>
      <c r="AB1794">
        <v>0</v>
      </c>
      <c r="AC1794" s="72" t="s">
        <v>191</v>
      </c>
      <c r="AD1794" s="72" t="s">
        <v>212</v>
      </c>
      <c r="AE1794" s="72" t="s">
        <v>176</v>
      </c>
      <c r="AF1794" s="81" t="str">
        <f t="shared" si="108"/>
        <v>Public Tap</v>
      </c>
      <c r="AG1794" s="72" t="s">
        <v>877</v>
      </c>
      <c r="AH1794" s="72" t="s">
        <v>191</v>
      </c>
      <c r="AI1794" s="72" t="s">
        <v>16432</v>
      </c>
      <c r="AL1794" t="str">
        <f t="shared" si="109"/>
        <v>Protected</v>
      </c>
      <c r="AM1794">
        <v>2013</v>
      </c>
      <c r="AN1794" s="72" t="s">
        <v>194</v>
      </c>
      <c r="AO1794" s="72" t="s">
        <v>176</v>
      </c>
      <c r="AP1794" s="72" t="s">
        <v>15913</v>
      </c>
      <c r="AQ1794" t="str">
        <f t="shared" si="110"/>
        <v>Does not function pipe not yet connected</v>
      </c>
      <c r="AR1794" s="72" t="s">
        <v>194</v>
      </c>
      <c r="AU1794" s="72" t="s">
        <v>194</v>
      </c>
      <c r="AV1794" s="72" t="s">
        <v>194</v>
      </c>
      <c r="AY1794" s="72" t="s">
        <v>194</v>
      </c>
      <c r="BB1794" s="72" t="s">
        <v>194</v>
      </c>
      <c r="BD1794" s="72" t="s">
        <v>194</v>
      </c>
      <c r="BE1794"/>
      <c r="BF1794" s="72" t="s">
        <v>194</v>
      </c>
      <c r="BG1794" s="80" t="s">
        <v>196</v>
      </c>
      <c r="BI1794" s="81" t="str">
        <f t="shared" si="111"/>
        <v xml:space="preserve">Turbidity </v>
      </c>
      <c r="BN1794">
        <v>0</v>
      </c>
      <c r="BO1794">
        <v>0</v>
      </c>
      <c r="BP1794" s="72" t="s">
        <v>194</v>
      </c>
      <c r="BR1794" s="72" t="s">
        <v>194</v>
      </c>
      <c r="BV1794" s="72" t="s">
        <v>194</v>
      </c>
      <c r="BW1794" s="72" t="s">
        <v>550</v>
      </c>
      <c r="BX1794" t="s">
        <v>16027</v>
      </c>
    </row>
    <row r="1795" spans="1:76" x14ac:dyDescent="0.45">
      <c r="A1795" t="s">
        <v>16028</v>
      </c>
      <c r="B1795" t="s">
        <v>176</v>
      </c>
      <c r="C1795" t="s">
        <v>200</v>
      </c>
      <c r="D1795" t="s">
        <v>16029</v>
      </c>
      <c r="E1795" t="s">
        <v>16030</v>
      </c>
      <c r="F1795" t="s">
        <v>16031</v>
      </c>
      <c r="G1795">
        <v>9</v>
      </c>
      <c r="H1795" s="72" t="s">
        <v>15721</v>
      </c>
      <c r="I1795" s="72" t="s">
        <v>182</v>
      </c>
      <c r="J1795" s="72" t="s">
        <v>183</v>
      </c>
      <c r="K1795" s="72" t="s">
        <v>204</v>
      </c>
      <c r="L1795" s="72" t="s">
        <v>1545</v>
      </c>
      <c r="M1795" s="72" t="s">
        <v>4597</v>
      </c>
      <c r="N1795" s="72"/>
      <c r="O1795" s="72"/>
      <c r="P1795" s="72" t="s">
        <v>16032</v>
      </c>
      <c r="Q1795" s="72" t="s">
        <v>16033</v>
      </c>
      <c r="R1795" s="72" t="s">
        <v>7293</v>
      </c>
      <c r="S1795" s="72" t="s">
        <v>16034</v>
      </c>
      <c r="T1795" s="72" t="s">
        <v>16035</v>
      </c>
      <c r="U1795" s="72" t="s">
        <v>251</v>
      </c>
      <c r="V1795" s="72" t="s">
        <v>176</v>
      </c>
      <c r="W1795">
        <v>82</v>
      </c>
      <c r="X1795">
        <v>82</v>
      </c>
      <c r="Y1795">
        <v>0</v>
      </c>
      <c r="Z1795">
        <v>480</v>
      </c>
      <c r="AA1795">
        <v>480</v>
      </c>
      <c r="AB1795">
        <v>0</v>
      </c>
      <c r="AC1795" s="72" t="s">
        <v>191</v>
      </c>
      <c r="AD1795" s="72" t="s">
        <v>212</v>
      </c>
      <c r="AE1795" s="72" t="s">
        <v>176</v>
      </c>
      <c r="AF1795" s="81" t="str">
        <f t="shared" ref="AF1795:AF1845" si="112">CONCATENATE(AD1795,AE1795)</f>
        <v>Public Tap</v>
      </c>
      <c r="AG1795" s="72" t="s">
        <v>877</v>
      </c>
      <c r="AH1795" s="72" t="s">
        <v>191</v>
      </c>
      <c r="AI1795" s="72" t="s">
        <v>16432</v>
      </c>
      <c r="AL1795" t="str">
        <f t="shared" ref="AL1795:AL1845" si="113">CONCATENATE(AI1795,AJ1795,AK1795)</f>
        <v>Protected</v>
      </c>
      <c r="AM1795">
        <v>1980</v>
      </c>
      <c r="AN1795" s="72" t="s">
        <v>194</v>
      </c>
      <c r="AO1795" s="72" t="s">
        <v>549</v>
      </c>
      <c r="AP1795" s="72" t="s">
        <v>176</v>
      </c>
      <c r="AQ1795" t="str">
        <f t="shared" ref="AQ1795:AQ1845" si="114">CONCATENATE(BW1795," ",AO1795,AP1795)</f>
        <v>Does not function Non functioning water point</v>
      </c>
      <c r="AR1795" s="72" t="s">
        <v>194</v>
      </c>
      <c r="AU1795" s="72" t="s">
        <v>194</v>
      </c>
      <c r="AV1795" s="72" t="s">
        <v>194</v>
      </c>
      <c r="AY1795" s="72" t="s">
        <v>194</v>
      </c>
      <c r="BB1795" s="72" t="s">
        <v>194</v>
      </c>
      <c r="BD1795" s="72" t="s">
        <v>194</v>
      </c>
      <c r="BE1795"/>
      <c r="BF1795" s="72" t="s">
        <v>194</v>
      </c>
      <c r="BG1795" s="80" t="s">
        <v>196</v>
      </c>
      <c r="BI1795" s="81" t="str">
        <f t="shared" ref="BI1795:BI1845" si="115">CONCATENATE(BG1795," ",BH1795)</f>
        <v xml:space="preserve">Turbidity </v>
      </c>
      <c r="BN1795">
        <v>0</v>
      </c>
      <c r="BO1795">
        <v>0</v>
      </c>
      <c r="BP1795" s="72" t="s">
        <v>194</v>
      </c>
      <c r="BR1795" s="72" t="s">
        <v>194</v>
      </c>
      <c r="BV1795" s="72" t="s">
        <v>194</v>
      </c>
      <c r="BW1795" s="72" t="s">
        <v>550</v>
      </c>
      <c r="BX1795" t="s">
        <v>16036</v>
      </c>
    </row>
    <row r="1796" spans="1:76" x14ac:dyDescent="0.45">
      <c r="A1796" t="s">
        <v>16037</v>
      </c>
      <c r="B1796" t="s">
        <v>176</v>
      </c>
      <c r="C1796" t="s">
        <v>200</v>
      </c>
      <c r="D1796" t="s">
        <v>16038</v>
      </c>
      <c r="E1796" t="s">
        <v>16039</v>
      </c>
      <c r="F1796" t="s">
        <v>7515</v>
      </c>
      <c r="G1796">
        <v>9</v>
      </c>
      <c r="H1796" s="72" t="s">
        <v>15721</v>
      </c>
      <c r="I1796" s="72" t="s">
        <v>182</v>
      </c>
      <c r="J1796" s="72" t="s">
        <v>183</v>
      </c>
      <c r="K1796" s="72" t="s">
        <v>204</v>
      </c>
      <c r="L1796" s="72" t="s">
        <v>1545</v>
      </c>
      <c r="M1796" s="72" t="s">
        <v>4597</v>
      </c>
      <c r="N1796" s="72"/>
      <c r="O1796" s="72"/>
      <c r="P1796" s="72" t="s">
        <v>16040</v>
      </c>
      <c r="Q1796" s="72" t="s">
        <v>16041</v>
      </c>
      <c r="R1796" s="72" t="s">
        <v>1531</v>
      </c>
      <c r="S1796" s="72" t="s">
        <v>16042</v>
      </c>
      <c r="T1796" s="72" t="s">
        <v>16043</v>
      </c>
      <c r="U1796" s="72" t="s">
        <v>251</v>
      </c>
      <c r="V1796" s="72" t="s">
        <v>176</v>
      </c>
      <c r="W1796">
        <v>82</v>
      </c>
      <c r="X1796">
        <v>82</v>
      </c>
      <c r="Y1796">
        <v>0</v>
      </c>
      <c r="Z1796">
        <v>480</v>
      </c>
      <c r="AA1796">
        <v>480</v>
      </c>
      <c r="AB1796">
        <v>0</v>
      </c>
      <c r="AC1796" s="72" t="s">
        <v>191</v>
      </c>
      <c r="AD1796" s="72" t="s">
        <v>212</v>
      </c>
      <c r="AE1796" s="72" t="s">
        <v>176</v>
      </c>
      <c r="AF1796" s="81" t="str">
        <f t="shared" si="112"/>
        <v>Public Tap</v>
      </c>
      <c r="AG1796" s="72" t="s">
        <v>877</v>
      </c>
      <c r="AH1796" s="72" t="s">
        <v>194</v>
      </c>
      <c r="AI1796" s="72" t="s">
        <v>16433</v>
      </c>
      <c r="AL1796" t="str">
        <f t="shared" si="113"/>
        <v>Unprotected</v>
      </c>
      <c r="AM1796">
        <v>2014</v>
      </c>
      <c r="AN1796" s="72" t="s">
        <v>194</v>
      </c>
      <c r="AO1796" s="72" t="s">
        <v>176</v>
      </c>
      <c r="AP1796" s="72" t="s">
        <v>15913</v>
      </c>
      <c r="AQ1796" t="str">
        <f t="shared" si="114"/>
        <v>Does not function pipe not yet connected</v>
      </c>
      <c r="AR1796" s="72" t="s">
        <v>194</v>
      </c>
      <c r="AU1796" s="72" t="s">
        <v>194</v>
      </c>
      <c r="AV1796" s="72" t="s">
        <v>194</v>
      </c>
      <c r="AY1796" s="72" t="s">
        <v>194</v>
      </c>
      <c r="BB1796" s="72" t="s">
        <v>194</v>
      </c>
      <c r="BD1796" s="72" t="s">
        <v>194</v>
      </c>
      <c r="BE1796"/>
      <c r="BF1796" s="72" t="s">
        <v>194</v>
      </c>
      <c r="BG1796" s="80" t="s">
        <v>196</v>
      </c>
      <c r="BI1796" s="81" t="str">
        <f t="shared" si="115"/>
        <v xml:space="preserve">Turbidity </v>
      </c>
      <c r="BN1796">
        <v>0</v>
      </c>
      <c r="BO1796">
        <v>0</v>
      </c>
      <c r="BP1796" s="72" t="s">
        <v>194</v>
      </c>
      <c r="BR1796" s="72" t="s">
        <v>194</v>
      </c>
      <c r="BV1796" s="72" t="s">
        <v>194</v>
      </c>
      <c r="BW1796" s="72" t="s">
        <v>550</v>
      </c>
      <c r="BX1796" t="s">
        <v>16044</v>
      </c>
    </row>
    <row r="1797" spans="1:76" x14ac:dyDescent="0.45">
      <c r="A1797" t="s">
        <v>16045</v>
      </c>
      <c r="B1797" t="s">
        <v>176</v>
      </c>
      <c r="C1797" t="s">
        <v>200</v>
      </c>
      <c r="D1797" t="s">
        <v>16046</v>
      </c>
      <c r="E1797" t="s">
        <v>16047</v>
      </c>
      <c r="F1797" t="s">
        <v>9210</v>
      </c>
      <c r="G1797">
        <v>9</v>
      </c>
      <c r="H1797" s="72" t="s">
        <v>15721</v>
      </c>
      <c r="I1797" s="72" t="s">
        <v>182</v>
      </c>
      <c r="J1797" s="72" t="s">
        <v>183</v>
      </c>
      <c r="K1797" s="72" t="s">
        <v>204</v>
      </c>
      <c r="L1797" s="72" t="s">
        <v>1545</v>
      </c>
      <c r="M1797" s="72" t="s">
        <v>4567</v>
      </c>
      <c r="N1797" s="72"/>
      <c r="O1797" s="72"/>
      <c r="P1797" s="72" t="s">
        <v>16048</v>
      </c>
      <c r="Q1797" s="72" t="s">
        <v>16049</v>
      </c>
      <c r="R1797" s="72" t="s">
        <v>1549</v>
      </c>
      <c r="S1797" s="72" t="s">
        <v>16050</v>
      </c>
      <c r="T1797" s="72" t="s">
        <v>16051</v>
      </c>
      <c r="U1797" s="72" t="s">
        <v>251</v>
      </c>
      <c r="V1797" s="72" t="s">
        <v>176</v>
      </c>
      <c r="W1797">
        <v>55</v>
      </c>
      <c r="X1797">
        <v>55</v>
      </c>
      <c r="Y1797">
        <v>0</v>
      </c>
      <c r="Z1797">
        <v>230</v>
      </c>
      <c r="AA1797">
        <v>230</v>
      </c>
      <c r="AB1797">
        <v>0</v>
      </c>
      <c r="AC1797" s="72" t="s">
        <v>191</v>
      </c>
      <c r="AD1797" s="72" t="s">
        <v>212</v>
      </c>
      <c r="AE1797" s="72" t="s">
        <v>176</v>
      </c>
      <c r="AF1797" s="81" t="str">
        <f t="shared" si="112"/>
        <v>Public Tap</v>
      </c>
      <c r="AG1797" s="72" t="s">
        <v>877</v>
      </c>
      <c r="AH1797" s="72" t="s">
        <v>191</v>
      </c>
      <c r="AI1797" s="72" t="s">
        <v>16432</v>
      </c>
      <c r="AL1797" t="str">
        <f t="shared" si="113"/>
        <v>Protected</v>
      </c>
      <c r="AM1797">
        <v>2013</v>
      </c>
      <c r="AN1797" s="72" t="s">
        <v>194</v>
      </c>
      <c r="AO1797" s="72" t="s">
        <v>381</v>
      </c>
      <c r="AP1797" s="72" t="s">
        <v>176</v>
      </c>
      <c r="AQ1797" t="str">
        <f t="shared" si="114"/>
        <v>Does not function Don't Know</v>
      </c>
      <c r="AR1797" s="72" t="s">
        <v>194</v>
      </c>
      <c r="AU1797" s="72" t="s">
        <v>194</v>
      </c>
      <c r="AV1797" s="72" t="s">
        <v>194</v>
      </c>
      <c r="AY1797" s="72" t="s">
        <v>194</v>
      </c>
      <c r="BB1797" s="72" t="s">
        <v>194</v>
      </c>
      <c r="BD1797" s="72" t="s">
        <v>194</v>
      </c>
      <c r="BE1797"/>
      <c r="BF1797" s="72" t="s">
        <v>194</v>
      </c>
      <c r="BG1797" s="80" t="s">
        <v>196</v>
      </c>
      <c r="BI1797" s="81" t="str">
        <f t="shared" si="115"/>
        <v xml:space="preserve">Turbidity </v>
      </c>
      <c r="BN1797">
        <v>0</v>
      </c>
      <c r="BO1797">
        <v>0</v>
      </c>
      <c r="BP1797" s="72" t="s">
        <v>194</v>
      </c>
      <c r="BR1797" s="72" t="s">
        <v>194</v>
      </c>
      <c r="BV1797" s="72" t="s">
        <v>194</v>
      </c>
      <c r="BW1797" s="72" t="s">
        <v>550</v>
      </c>
      <c r="BX1797" t="s">
        <v>16052</v>
      </c>
    </row>
    <row r="1798" spans="1:76" x14ac:dyDescent="0.45">
      <c r="A1798" t="s">
        <v>16053</v>
      </c>
      <c r="B1798" t="s">
        <v>176</v>
      </c>
      <c r="C1798" t="s">
        <v>200</v>
      </c>
      <c r="D1798" t="s">
        <v>16054</v>
      </c>
      <c r="E1798" t="s">
        <v>16055</v>
      </c>
      <c r="F1798" t="s">
        <v>16056</v>
      </c>
      <c r="G1798">
        <v>9</v>
      </c>
      <c r="H1798" s="72" t="s">
        <v>15721</v>
      </c>
      <c r="I1798" s="72" t="s">
        <v>182</v>
      </c>
      <c r="J1798" s="72" t="s">
        <v>183</v>
      </c>
      <c r="K1798" s="72" t="s">
        <v>204</v>
      </c>
      <c r="L1798" s="72" t="s">
        <v>1545</v>
      </c>
      <c r="M1798" s="72" t="s">
        <v>4567</v>
      </c>
      <c r="N1798" s="72"/>
      <c r="O1798" s="72"/>
      <c r="P1798" s="72" t="s">
        <v>16057</v>
      </c>
      <c r="Q1798" s="72" t="s">
        <v>16058</v>
      </c>
      <c r="R1798" s="72" t="s">
        <v>2911</v>
      </c>
      <c r="S1798" s="72" t="s">
        <v>16059</v>
      </c>
      <c r="T1798" s="72" t="s">
        <v>16060</v>
      </c>
      <c r="U1798" s="72" t="s">
        <v>251</v>
      </c>
      <c r="V1798" s="72" t="s">
        <v>176</v>
      </c>
      <c r="W1798">
        <v>55</v>
      </c>
      <c r="X1798">
        <v>55</v>
      </c>
      <c r="Y1798">
        <v>0</v>
      </c>
      <c r="Z1798">
        <v>410</v>
      </c>
      <c r="AA1798">
        <v>410</v>
      </c>
      <c r="AB1798">
        <v>0</v>
      </c>
      <c r="AC1798" s="72" t="s">
        <v>191</v>
      </c>
      <c r="AD1798" s="72" t="s">
        <v>212</v>
      </c>
      <c r="AE1798" s="72" t="s">
        <v>176</v>
      </c>
      <c r="AF1798" s="81" t="str">
        <f t="shared" si="112"/>
        <v>Public Tap</v>
      </c>
      <c r="AG1798" s="72" t="s">
        <v>877</v>
      </c>
      <c r="AH1798" s="72" t="s">
        <v>191</v>
      </c>
      <c r="AI1798" s="72" t="s">
        <v>16432</v>
      </c>
      <c r="AL1798" t="str">
        <f t="shared" si="113"/>
        <v>Protected</v>
      </c>
      <c r="AM1798">
        <v>2014</v>
      </c>
      <c r="AN1798" s="72" t="s">
        <v>194</v>
      </c>
      <c r="AO1798" s="72" t="s">
        <v>176</v>
      </c>
      <c r="AP1798" s="72" t="s">
        <v>15913</v>
      </c>
      <c r="AQ1798" t="str">
        <f t="shared" si="114"/>
        <v>Does not function pipe not yet connected</v>
      </c>
      <c r="AR1798" s="72" t="s">
        <v>194</v>
      </c>
      <c r="AU1798" s="72" t="s">
        <v>194</v>
      </c>
      <c r="AV1798" s="72" t="s">
        <v>194</v>
      </c>
      <c r="AY1798" s="72" t="s">
        <v>194</v>
      </c>
      <c r="BB1798" s="72" t="s">
        <v>194</v>
      </c>
      <c r="BD1798" s="72" t="s">
        <v>194</v>
      </c>
      <c r="BE1798"/>
      <c r="BF1798" s="72" t="s">
        <v>194</v>
      </c>
      <c r="BG1798" s="80" t="s">
        <v>196</v>
      </c>
      <c r="BI1798" s="81" t="str">
        <f t="shared" si="115"/>
        <v xml:space="preserve">Turbidity </v>
      </c>
      <c r="BN1798">
        <v>0</v>
      </c>
      <c r="BO1798">
        <v>0</v>
      </c>
      <c r="BP1798" s="72" t="s">
        <v>194</v>
      </c>
      <c r="BR1798" s="72" t="s">
        <v>194</v>
      </c>
      <c r="BV1798" s="72" t="s">
        <v>194</v>
      </c>
      <c r="BW1798" s="72" t="s">
        <v>550</v>
      </c>
      <c r="BX1798" t="s">
        <v>16061</v>
      </c>
    </row>
    <row r="1799" spans="1:76" x14ac:dyDescent="0.45">
      <c r="A1799" t="s">
        <v>16062</v>
      </c>
      <c r="B1799" t="s">
        <v>176</v>
      </c>
      <c r="C1799" t="s">
        <v>200</v>
      </c>
      <c r="D1799" t="s">
        <v>16063</v>
      </c>
      <c r="E1799" t="s">
        <v>16064</v>
      </c>
      <c r="F1799" t="s">
        <v>13126</v>
      </c>
      <c r="G1799">
        <v>9</v>
      </c>
      <c r="H1799" s="72" t="s">
        <v>15721</v>
      </c>
      <c r="I1799" s="72" t="s">
        <v>182</v>
      </c>
      <c r="J1799" s="72" t="s">
        <v>183</v>
      </c>
      <c r="K1799" s="72" t="s">
        <v>204</v>
      </c>
      <c r="L1799" s="72" t="s">
        <v>1545</v>
      </c>
      <c r="M1799" s="72" t="s">
        <v>4578</v>
      </c>
      <c r="N1799" s="72"/>
      <c r="O1799" s="72"/>
      <c r="P1799" s="72" t="s">
        <v>16065</v>
      </c>
      <c r="Q1799" s="72" t="s">
        <v>16066</v>
      </c>
      <c r="R1799" s="72" t="s">
        <v>4768</v>
      </c>
      <c r="S1799" s="72" t="s">
        <v>16067</v>
      </c>
      <c r="T1799" s="72" t="s">
        <v>16068</v>
      </c>
      <c r="U1799" s="72" t="s">
        <v>251</v>
      </c>
      <c r="V1799" s="72" t="s">
        <v>176</v>
      </c>
      <c r="W1799">
        <v>86</v>
      </c>
      <c r="X1799">
        <v>86</v>
      </c>
      <c r="Y1799">
        <v>0</v>
      </c>
      <c r="Z1799">
        <v>450</v>
      </c>
      <c r="AA1799">
        <v>450</v>
      </c>
      <c r="AB1799">
        <v>0</v>
      </c>
      <c r="AC1799" s="72" t="s">
        <v>191</v>
      </c>
      <c r="AD1799" s="72" t="s">
        <v>212</v>
      </c>
      <c r="AE1799" s="72" t="s">
        <v>176</v>
      </c>
      <c r="AF1799" s="81" t="str">
        <f t="shared" si="112"/>
        <v>Public Tap</v>
      </c>
      <c r="AG1799" s="72" t="s">
        <v>877</v>
      </c>
      <c r="AH1799" s="72" t="s">
        <v>194</v>
      </c>
      <c r="AI1799" s="72" t="s">
        <v>16433</v>
      </c>
      <c r="AL1799" t="str">
        <f t="shared" si="113"/>
        <v>Unprotected</v>
      </c>
      <c r="AM1799">
        <v>2012</v>
      </c>
      <c r="AN1799" s="72" t="s">
        <v>194</v>
      </c>
      <c r="AO1799" s="72" t="s">
        <v>176</v>
      </c>
      <c r="AP1799" s="72" t="s">
        <v>15913</v>
      </c>
      <c r="AQ1799" t="str">
        <f t="shared" si="114"/>
        <v>Does not function pipe not yet connected</v>
      </c>
      <c r="AR1799" s="72" t="s">
        <v>194</v>
      </c>
      <c r="AU1799" s="72" t="s">
        <v>194</v>
      </c>
      <c r="AV1799" s="72" t="s">
        <v>194</v>
      </c>
      <c r="AY1799" s="72" t="s">
        <v>194</v>
      </c>
      <c r="BB1799" s="72" t="s">
        <v>194</v>
      </c>
      <c r="BD1799" s="72" t="s">
        <v>194</v>
      </c>
      <c r="BE1799"/>
      <c r="BF1799" s="72" t="s">
        <v>194</v>
      </c>
      <c r="BG1799" s="80" t="s">
        <v>196</v>
      </c>
      <c r="BI1799" s="81" t="str">
        <f t="shared" si="115"/>
        <v xml:space="preserve">Turbidity </v>
      </c>
      <c r="BN1799">
        <v>0</v>
      </c>
      <c r="BO1799">
        <v>0</v>
      </c>
      <c r="BP1799" s="72" t="s">
        <v>194</v>
      </c>
      <c r="BR1799" s="72" t="s">
        <v>194</v>
      </c>
      <c r="BV1799" s="72" t="s">
        <v>194</v>
      </c>
      <c r="BW1799" s="72" t="s">
        <v>550</v>
      </c>
      <c r="BX1799" t="s">
        <v>16069</v>
      </c>
    </row>
    <row r="1800" spans="1:76" x14ac:dyDescent="0.45">
      <c r="A1800" t="s">
        <v>16070</v>
      </c>
      <c r="B1800" t="s">
        <v>176</v>
      </c>
      <c r="C1800" t="s">
        <v>200</v>
      </c>
      <c r="D1800" t="s">
        <v>16071</v>
      </c>
      <c r="E1800" t="s">
        <v>16072</v>
      </c>
      <c r="F1800" t="s">
        <v>7951</v>
      </c>
      <c r="G1800">
        <v>9</v>
      </c>
      <c r="H1800" s="72" t="s">
        <v>15721</v>
      </c>
      <c r="I1800" s="72" t="s">
        <v>182</v>
      </c>
      <c r="J1800" s="72" t="s">
        <v>183</v>
      </c>
      <c r="K1800" s="72" t="s">
        <v>204</v>
      </c>
      <c r="L1800" s="72" t="s">
        <v>2024</v>
      </c>
      <c r="M1800" s="72" t="s">
        <v>2470</v>
      </c>
      <c r="N1800" s="72"/>
      <c r="O1800" s="72"/>
      <c r="P1800" s="72" t="s">
        <v>16073</v>
      </c>
      <c r="Q1800" s="72" t="s">
        <v>16074</v>
      </c>
      <c r="R1800" s="72" t="s">
        <v>5133</v>
      </c>
      <c r="S1800" s="72" t="s">
        <v>16075</v>
      </c>
      <c r="T1800" s="72" t="s">
        <v>16076</v>
      </c>
      <c r="U1800" s="72" t="s">
        <v>251</v>
      </c>
      <c r="V1800" s="72" t="s">
        <v>176</v>
      </c>
      <c r="W1800">
        <v>175</v>
      </c>
      <c r="X1800">
        <v>175</v>
      </c>
      <c r="Y1800">
        <v>0</v>
      </c>
      <c r="Z1800">
        <v>200</v>
      </c>
      <c r="AA1800">
        <v>200</v>
      </c>
      <c r="AB1800">
        <v>0</v>
      </c>
      <c r="AC1800" s="72" t="s">
        <v>191</v>
      </c>
      <c r="AD1800" s="72" t="s">
        <v>212</v>
      </c>
      <c r="AE1800" s="72" t="s">
        <v>176</v>
      </c>
      <c r="AF1800" s="81" t="str">
        <f t="shared" si="112"/>
        <v>Public Tap</v>
      </c>
      <c r="AG1800" s="72" t="s">
        <v>877</v>
      </c>
      <c r="AH1800" s="72" t="s">
        <v>194</v>
      </c>
      <c r="AI1800" s="72" t="s">
        <v>16433</v>
      </c>
      <c r="AL1800" t="str">
        <f t="shared" si="113"/>
        <v>Unprotected</v>
      </c>
      <c r="AM1800">
        <v>2012</v>
      </c>
      <c r="AN1800" s="72" t="s">
        <v>194</v>
      </c>
      <c r="AO1800" s="72" t="s">
        <v>549</v>
      </c>
      <c r="AP1800" s="72" t="s">
        <v>176</v>
      </c>
      <c r="AQ1800" t="str">
        <f t="shared" si="114"/>
        <v>Does not function Non functioning water point</v>
      </c>
      <c r="AR1800" s="72" t="s">
        <v>194</v>
      </c>
      <c r="AU1800" s="72" t="s">
        <v>194</v>
      </c>
      <c r="AV1800" s="72" t="s">
        <v>194</v>
      </c>
      <c r="AY1800" s="72" t="s">
        <v>194</v>
      </c>
      <c r="BB1800" s="72" t="s">
        <v>194</v>
      </c>
      <c r="BD1800" s="72" t="s">
        <v>194</v>
      </c>
      <c r="BE1800"/>
      <c r="BF1800" s="72" t="s">
        <v>194</v>
      </c>
      <c r="BG1800" s="80" t="s">
        <v>196</v>
      </c>
      <c r="BI1800" s="81" t="str">
        <f t="shared" si="115"/>
        <v xml:space="preserve">Turbidity </v>
      </c>
      <c r="BN1800">
        <v>0</v>
      </c>
      <c r="BO1800">
        <v>0</v>
      </c>
      <c r="BP1800" s="72" t="s">
        <v>194</v>
      </c>
      <c r="BR1800" s="72" t="s">
        <v>194</v>
      </c>
      <c r="BV1800" s="72" t="s">
        <v>194</v>
      </c>
      <c r="BW1800" s="72" t="s">
        <v>550</v>
      </c>
      <c r="BX1800" t="s">
        <v>16077</v>
      </c>
    </row>
    <row r="1801" spans="1:76" x14ac:dyDescent="0.45">
      <c r="A1801" t="s">
        <v>16078</v>
      </c>
      <c r="B1801" t="s">
        <v>176</v>
      </c>
      <c r="C1801" t="s">
        <v>200</v>
      </c>
      <c r="D1801" t="s">
        <v>16079</v>
      </c>
      <c r="E1801" t="s">
        <v>16080</v>
      </c>
      <c r="F1801" t="s">
        <v>3550</v>
      </c>
      <c r="G1801">
        <v>9</v>
      </c>
      <c r="H1801" s="72" t="s">
        <v>15721</v>
      </c>
      <c r="I1801" s="72" t="s">
        <v>182</v>
      </c>
      <c r="J1801" s="72" t="s">
        <v>183</v>
      </c>
      <c r="K1801" s="72" t="s">
        <v>204</v>
      </c>
      <c r="L1801" s="72" t="s">
        <v>1545</v>
      </c>
      <c r="M1801" s="72" t="s">
        <v>1990</v>
      </c>
      <c r="N1801" s="72"/>
      <c r="O1801" s="72"/>
      <c r="P1801" s="72" t="s">
        <v>16081</v>
      </c>
      <c r="Q1801" s="72" t="s">
        <v>16082</v>
      </c>
      <c r="R1801" s="72" t="s">
        <v>2911</v>
      </c>
      <c r="S1801" s="72" t="s">
        <v>16083</v>
      </c>
      <c r="T1801" s="72" t="s">
        <v>16084</v>
      </c>
      <c r="U1801" s="72" t="s">
        <v>251</v>
      </c>
      <c r="V1801" s="72" t="s">
        <v>176</v>
      </c>
      <c r="W1801">
        <v>140</v>
      </c>
      <c r="X1801">
        <v>140</v>
      </c>
      <c r="Y1801">
        <v>0</v>
      </c>
      <c r="Z1801">
        <v>490</v>
      </c>
      <c r="AA1801">
        <v>490</v>
      </c>
      <c r="AB1801">
        <v>0</v>
      </c>
      <c r="AC1801" s="72" t="s">
        <v>191</v>
      </c>
      <c r="AD1801" s="72" t="s">
        <v>212</v>
      </c>
      <c r="AE1801" s="72" t="s">
        <v>176</v>
      </c>
      <c r="AF1801" s="81" t="str">
        <f t="shared" si="112"/>
        <v>Public Tap</v>
      </c>
      <c r="AG1801" s="72" t="s">
        <v>877</v>
      </c>
      <c r="AH1801" s="72" t="s">
        <v>194</v>
      </c>
      <c r="AI1801" s="72" t="s">
        <v>16433</v>
      </c>
      <c r="AL1801" t="str">
        <f t="shared" si="113"/>
        <v>Unprotected</v>
      </c>
      <c r="AM1801">
        <v>2013</v>
      </c>
      <c r="AN1801" s="72" t="s">
        <v>194</v>
      </c>
      <c r="AO1801" s="72" t="s">
        <v>176</v>
      </c>
      <c r="AP1801" s="72" t="s">
        <v>16085</v>
      </c>
      <c r="AQ1801" t="str">
        <f t="shared" si="114"/>
        <v>Does not function old line</v>
      </c>
      <c r="AR1801" s="72" t="s">
        <v>194</v>
      </c>
      <c r="AU1801" s="72" t="s">
        <v>194</v>
      </c>
      <c r="AV1801" s="72" t="s">
        <v>194</v>
      </c>
      <c r="AY1801" s="72" t="s">
        <v>194</v>
      </c>
      <c r="BB1801" s="72" t="s">
        <v>194</v>
      </c>
      <c r="BD1801" s="72" t="s">
        <v>194</v>
      </c>
      <c r="BE1801"/>
      <c r="BF1801" s="72" t="s">
        <v>194</v>
      </c>
      <c r="BG1801" s="80" t="s">
        <v>196</v>
      </c>
      <c r="BI1801" s="81" t="str">
        <f t="shared" si="115"/>
        <v xml:space="preserve">Turbidity </v>
      </c>
      <c r="BN1801">
        <v>0</v>
      </c>
      <c r="BO1801">
        <v>0</v>
      </c>
      <c r="BP1801" s="72" t="s">
        <v>194</v>
      </c>
      <c r="BR1801" s="72" t="s">
        <v>194</v>
      </c>
      <c r="BV1801" s="72" t="s">
        <v>194</v>
      </c>
      <c r="BW1801" s="72" t="s">
        <v>550</v>
      </c>
      <c r="BX1801" t="s">
        <v>16086</v>
      </c>
    </row>
    <row r="1802" spans="1:76" x14ac:dyDescent="0.45">
      <c r="A1802" t="s">
        <v>16087</v>
      </c>
      <c r="B1802" t="s">
        <v>176</v>
      </c>
      <c r="C1802" t="s">
        <v>200</v>
      </c>
      <c r="D1802" t="s">
        <v>16088</v>
      </c>
      <c r="E1802" t="s">
        <v>16089</v>
      </c>
      <c r="F1802" t="s">
        <v>6150</v>
      </c>
      <c r="G1802">
        <v>9</v>
      </c>
      <c r="H1802" s="72" t="s">
        <v>15721</v>
      </c>
      <c r="I1802" s="72" t="s">
        <v>182</v>
      </c>
      <c r="J1802" s="72" t="s">
        <v>183</v>
      </c>
      <c r="K1802" s="72" t="s">
        <v>204</v>
      </c>
      <c r="L1802" s="72" t="s">
        <v>1545</v>
      </c>
      <c r="M1802" s="72" t="s">
        <v>1990</v>
      </c>
      <c r="N1802" s="72"/>
      <c r="O1802" s="72"/>
      <c r="P1802" s="72" t="s">
        <v>16090</v>
      </c>
      <c r="Q1802" s="72" t="s">
        <v>16091</v>
      </c>
      <c r="R1802" s="72" t="s">
        <v>1549</v>
      </c>
      <c r="S1802" s="72" t="s">
        <v>16092</v>
      </c>
      <c r="T1802" s="72" t="s">
        <v>16084</v>
      </c>
      <c r="U1802" s="72" t="s">
        <v>251</v>
      </c>
      <c r="V1802" s="72" t="s">
        <v>176</v>
      </c>
      <c r="W1802">
        <v>140</v>
      </c>
      <c r="X1802">
        <v>140</v>
      </c>
      <c r="Y1802">
        <v>0</v>
      </c>
      <c r="Z1802">
        <v>70</v>
      </c>
      <c r="AA1802">
        <v>70</v>
      </c>
      <c r="AB1802">
        <v>0</v>
      </c>
      <c r="AC1802" s="72" t="s">
        <v>191</v>
      </c>
      <c r="AD1802" s="72" t="s">
        <v>212</v>
      </c>
      <c r="AE1802" s="72" t="s">
        <v>176</v>
      </c>
      <c r="AF1802" s="81" t="str">
        <f t="shared" si="112"/>
        <v>Public Tap</v>
      </c>
      <c r="AG1802" s="72" t="s">
        <v>877</v>
      </c>
      <c r="AH1802" s="72" t="s">
        <v>191</v>
      </c>
      <c r="AI1802" s="72" t="s">
        <v>16432</v>
      </c>
      <c r="AL1802" t="str">
        <f t="shared" si="113"/>
        <v>Protected</v>
      </c>
      <c r="AM1802">
        <v>2013</v>
      </c>
      <c r="AN1802" s="72" t="s">
        <v>194</v>
      </c>
      <c r="AO1802" s="72" t="s">
        <v>176</v>
      </c>
      <c r="AP1802" s="72" t="s">
        <v>16085</v>
      </c>
      <c r="AQ1802" t="str">
        <f t="shared" si="114"/>
        <v>Does not function old line</v>
      </c>
      <c r="AR1802" s="72" t="s">
        <v>194</v>
      </c>
      <c r="AU1802" s="72" t="s">
        <v>194</v>
      </c>
      <c r="AV1802" s="72" t="s">
        <v>194</v>
      </c>
      <c r="AY1802" s="72" t="s">
        <v>194</v>
      </c>
      <c r="BB1802" s="72" t="s">
        <v>194</v>
      </c>
      <c r="BD1802" s="72" t="s">
        <v>194</v>
      </c>
      <c r="BE1802"/>
      <c r="BF1802" s="72" t="s">
        <v>194</v>
      </c>
      <c r="BG1802" s="80" t="s">
        <v>196</v>
      </c>
      <c r="BI1802" s="81" t="str">
        <f t="shared" si="115"/>
        <v xml:space="preserve">Turbidity </v>
      </c>
      <c r="BN1802">
        <v>0</v>
      </c>
      <c r="BO1802">
        <v>0</v>
      </c>
      <c r="BP1802" s="72" t="s">
        <v>194</v>
      </c>
      <c r="BR1802" s="72" t="s">
        <v>194</v>
      </c>
      <c r="BV1802" s="72" t="s">
        <v>194</v>
      </c>
      <c r="BW1802" s="72" t="s">
        <v>550</v>
      </c>
      <c r="BX1802" t="s">
        <v>16093</v>
      </c>
    </row>
    <row r="1803" spans="1:76" x14ac:dyDescent="0.45">
      <c r="A1803" t="s">
        <v>16094</v>
      </c>
      <c r="B1803" t="s">
        <v>176</v>
      </c>
      <c r="C1803" t="s">
        <v>200</v>
      </c>
      <c r="D1803" t="s">
        <v>16095</v>
      </c>
      <c r="E1803" t="s">
        <v>16096</v>
      </c>
      <c r="F1803" t="s">
        <v>3247</v>
      </c>
      <c r="G1803">
        <v>9</v>
      </c>
      <c r="H1803" s="72" t="s">
        <v>15721</v>
      </c>
      <c r="I1803" s="72" t="s">
        <v>182</v>
      </c>
      <c r="J1803" s="72" t="s">
        <v>183</v>
      </c>
      <c r="K1803" s="72" t="s">
        <v>204</v>
      </c>
      <c r="L1803" s="72" t="s">
        <v>1545</v>
      </c>
      <c r="M1803" s="72" t="s">
        <v>1545</v>
      </c>
      <c r="N1803" s="72"/>
      <c r="O1803" s="72"/>
      <c r="P1803" s="72" t="s">
        <v>16097</v>
      </c>
      <c r="Q1803" s="72" t="s">
        <v>16098</v>
      </c>
      <c r="R1803" s="72" t="s">
        <v>16099</v>
      </c>
      <c r="S1803" s="72" t="s">
        <v>16100</v>
      </c>
      <c r="T1803" s="72" t="s">
        <v>16026</v>
      </c>
      <c r="U1803" s="72" t="s">
        <v>251</v>
      </c>
      <c r="V1803" s="72" t="s">
        <v>176</v>
      </c>
      <c r="W1803">
        <v>361</v>
      </c>
      <c r="X1803">
        <v>361</v>
      </c>
      <c r="Y1803">
        <v>0</v>
      </c>
      <c r="Z1803">
        <v>280</v>
      </c>
      <c r="AA1803">
        <v>280</v>
      </c>
      <c r="AB1803">
        <v>0</v>
      </c>
      <c r="AC1803" s="72" t="s">
        <v>191</v>
      </c>
      <c r="AD1803" s="72" t="s">
        <v>212</v>
      </c>
      <c r="AE1803" s="72" t="s">
        <v>176</v>
      </c>
      <c r="AF1803" s="81" t="str">
        <f t="shared" si="112"/>
        <v>Public Tap</v>
      </c>
      <c r="AG1803" s="72" t="s">
        <v>877</v>
      </c>
      <c r="AH1803" s="72" t="s">
        <v>191</v>
      </c>
      <c r="AI1803" s="72" t="s">
        <v>16432</v>
      </c>
      <c r="AL1803" t="str">
        <f t="shared" si="113"/>
        <v>Protected</v>
      </c>
      <c r="AM1803">
        <v>2014</v>
      </c>
      <c r="AN1803" s="72" t="s">
        <v>194</v>
      </c>
      <c r="AO1803" s="72" t="s">
        <v>176</v>
      </c>
      <c r="AP1803" s="72" t="s">
        <v>15913</v>
      </c>
      <c r="AQ1803" t="str">
        <f t="shared" si="114"/>
        <v>Does not function pipe not yet connected</v>
      </c>
      <c r="AR1803" s="72" t="s">
        <v>194</v>
      </c>
      <c r="AU1803" s="72" t="s">
        <v>194</v>
      </c>
      <c r="AV1803" s="72" t="s">
        <v>194</v>
      </c>
      <c r="AY1803" s="72" t="s">
        <v>194</v>
      </c>
      <c r="BB1803" s="72" t="s">
        <v>194</v>
      </c>
      <c r="BD1803" s="72" t="s">
        <v>194</v>
      </c>
      <c r="BE1803"/>
      <c r="BF1803" s="72" t="s">
        <v>194</v>
      </c>
      <c r="BG1803" s="80" t="s">
        <v>196</v>
      </c>
      <c r="BI1803" s="81" t="str">
        <f t="shared" si="115"/>
        <v xml:space="preserve">Turbidity </v>
      </c>
      <c r="BN1803">
        <v>0</v>
      </c>
      <c r="BO1803">
        <v>0</v>
      </c>
      <c r="BP1803" s="72" t="s">
        <v>194</v>
      </c>
      <c r="BR1803" s="72" t="s">
        <v>194</v>
      </c>
      <c r="BV1803" s="72" t="s">
        <v>194</v>
      </c>
      <c r="BW1803" s="72" t="s">
        <v>550</v>
      </c>
      <c r="BX1803" t="s">
        <v>16101</v>
      </c>
    </row>
    <row r="1804" spans="1:76" x14ac:dyDescent="0.45">
      <c r="A1804" t="s">
        <v>16102</v>
      </c>
      <c r="B1804" t="s">
        <v>176</v>
      </c>
      <c r="C1804" t="s">
        <v>200</v>
      </c>
      <c r="D1804" t="s">
        <v>16103</v>
      </c>
      <c r="E1804" t="s">
        <v>16104</v>
      </c>
      <c r="F1804" t="s">
        <v>8706</v>
      </c>
      <c r="G1804">
        <v>9</v>
      </c>
      <c r="H1804" s="72" t="s">
        <v>15721</v>
      </c>
      <c r="I1804" s="72" t="s">
        <v>182</v>
      </c>
      <c r="J1804" s="72" t="s">
        <v>183</v>
      </c>
      <c r="K1804" s="72" t="s">
        <v>204</v>
      </c>
      <c r="L1804" s="72" t="s">
        <v>1545</v>
      </c>
      <c r="M1804" s="72" t="s">
        <v>2345</v>
      </c>
      <c r="N1804" s="72"/>
      <c r="O1804" s="72"/>
      <c r="P1804" s="72" t="s">
        <v>16105</v>
      </c>
      <c r="Q1804" s="72" t="s">
        <v>16106</v>
      </c>
      <c r="R1804" s="72" t="s">
        <v>6031</v>
      </c>
      <c r="S1804" s="72" t="s">
        <v>16107</v>
      </c>
      <c r="T1804" s="72" t="s">
        <v>16108</v>
      </c>
      <c r="U1804" s="72" t="s">
        <v>251</v>
      </c>
      <c r="V1804" s="72" t="s">
        <v>176</v>
      </c>
      <c r="W1804">
        <v>85</v>
      </c>
      <c r="X1804">
        <v>85</v>
      </c>
      <c r="Y1804">
        <v>0</v>
      </c>
      <c r="Z1804">
        <v>300</v>
      </c>
      <c r="AA1804">
        <v>300</v>
      </c>
      <c r="AB1804">
        <v>0</v>
      </c>
      <c r="AC1804" s="72" t="s">
        <v>191</v>
      </c>
      <c r="AD1804" s="72" t="s">
        <v>212</v>
      </c>
      <c r="AE1804" s="72" t="s">
        <v>176</v>
      </c>
      <c r="AF1804" s="81" t="str">
        <f t="shared" si="112"/>
        <v>Public Tap</v>
      </c>
      <c r="AG1804" s="72" t="s">
        <v>877</v>
      </c>
      <c r="AH1804" s="72" t="s">
        <v>191</v>
      </c>
      <c r="AI1804" s="72" t="s">
        <v>16432</v>
      </c>
      <c r="AL1804" t="str">
        <f t="shared" si="113"/>
        <v>Protected</v>
      </c>
      <c r="AM1804">
        <v>2013</v>
      </c>
      <c r="AN1804" s="72" t="s">
        <v>194</v>
      </c>
      <c r="AO1804" s="72" t="s">
        <v>176</v>
      </c>
      <c r="AP1804" s="72" t="s">
        <v>15913</v>
      </c>
      <c r="AQ1804" t="str">
        <f t="shared" si="114"/>
        <v>Does not function pipe not yet connected</v>
      </c>
      <c r="AR1804" s="72" t="s">
        <v>194</v>
      </c>
      <c r="AU1804" s="72" t="s">
        <v>194</v>
      </c>
      <c r="AV1804" s="72" t="s">
        <v>194</v>
      </c>
      <c r="AY1804" s="72" t="s">
        <v>194</v>
      </c>
      <c r="BB1804" s="72" t="s">
        <v>194</v>
      </c>
      <c r="BD1804" s="72" t="s">
        <v>194</v>
      </c>
      <c r="BE1804"/>
      <c r="BF1804" s="72" t="s">
        <v>194</v>
      </c>
      <c r="BG1804" s="80" t="s">
        <v>196</v>
      </c>
      <c r="BI1804" s="81" t="str">
        <f t="shared" si="115"/>
        <v xml:space="preserve">Turbidity </v>
      </c>
      <c r="BN1804">
        <v>0</v>
      </c>
      <c r="BO1804">
        <v>0</v>
      </c>
      <c r="BP1804" s="72" t="s">
        <v>194</v>
      </c>
      <c r="BR1804" s="72" t="s">
        <v>194</v>
      </c>
      <c r="BV1804" s="72" t="s">
        <v>194</v>
      </c>
      <c r="BW1804" s="72" t="s">
        <v>550</v>
      </c>
      <c r="BX1804" t="s">
        <v>16109</v>
      </c>
    </row>
    <row r="1805" spans="1:76" x14ac:dyDescent="0.45">
      <c r="A1805" t="s">
        <v>16110</v>
      </c>
      <c r="B1805" t="s">
        <v>176</v>
      </c>
      <c r="C1805" t="s">
        <v>200</v>
      </c>
      <c r="D1805" t="s">
        <v>16111</v>
      </c>
      <c r="E1805" t="s">
        <v>16112</v>
      </c>
      <c r="F1805" t="s">
        <v>12318</v>
      </c>
      <c r="G1805">
        <v>9</v>
      </c>
      <c r="H1805" s="72" t="s">
        <v>15721</v>
      </c>
      <c r="I1805" s="72" t="s">
        <v>182</v>
      </c>
      <c r="J1805" s="72" t="s">
        <v>183</v>
      </c>
      <c r="K1805" s="72" t="s">
        <v>204</v>
      </c>
      <c r="L1805" s="72" t="s">
        <v>1545</v>
      </c>
      <c r="M1805" s="72" t="s">
        <v>1545</v>
      </c>
      <c r="N1805" s="72"/>
      <c r="O1805" s="72"/>
      <c r="P1805" s="72" t="s">
        <v>16113</v>
      </c>
      <c r="Q1805" s="72" t="s">
        <v>16114</v>
      </c>
      <c r="R1805" s="72" t="s">
        <v>10406</v>
      </c>
      <c r="S1805" s="72" t="s">
        <v>16115</v>
      </c>
      <c r="T1805" s="72" t="s">
        <v>16026</v>
      </c>
      <c r="U1805" s="72" t="s">
        <v>251</v>
      </c>
      <c r="V1805" s="72" t="s">
        <v>176</v>
      </c>
      <c r="W1805">
        <v>361</v>
      </c>
      <c r="X1805">
        <v>361</v>
      </c>
      <c r="Y1805">
        <v>0</v>
      </c>
      <c r="Z1805">
        <v>300</v>
      </c>
      <c r="AA1805">
        <v>300</v>
      </c>
      <c r="AB1805">
        <v>0</v>
      </c>
      <c r="AC1805" s="72" t="s">
        <v>191</v>
      </c>
      <c r="AD1805" s="72" t="s">
        <v>212</v>
      </c>
      <c r="AE1805" s="72" t="s">
        <v>176</v>
      </c>
      <c r="AF1805" s="81" t="str">
        <f t="shared" si="112"/>
        <v>Public Tap</v>
      </c>
      <c r="AG1805" s="72" t="s">
        <v>877</v>
      </c>
      <c r="AH1805" s="72" t="s">
        <v>191</v>
      </c>
      <c r="AI1805" s="72" t="s">
        <v>16432</v>
      </c>
      <c r="AL1805" t="str">
        <f t="shared" si="113"/>
        <v>Protected</v>
      </c>
      <c r="AM1805">
        <v>2013</v>
      </c>
      <c r="AN1805" s="72" t="s">
        <v>194</v>
      </c>
      <c r="AO1805" s="72" t="s">
        <v>176</v>
      </c>
      <c r="AP1805" s="72" t="s">
        <v>15913</v>
      </c>
      <c r="AQ1805" t="str">
        <f t="shared" si="114"/>
        <v>Does not function pipe not yet connected</v>
      </c>
      <c r="AR1805" s="72" t="s">
        <v>194</v>
      </c>
      <c r="AU1805" s="72" t="s">
        <v>194</v>
      </c>
      <c r="AV1805" s="72" t="s">
        <v>194</v>
      </c>
      <c r="AY1805" s="72" t="s">
        <v>194</v>
      </c>
      <c r="BB1805" s="72" t="s">
        <v>194</v>
      </c>
      <c r="BD1805" s="72" t="s">
        <v>194</v>
      </c>
      <c r="BE1805"/>
      <c r="BF1805" s="72" t="s">
        <v>194</v>
      </c>
      <c r="BG1805" s="80" t="s">
        <v>196</v>
      </c>
      <c r="BI1805" s="81" t="str">
        <f t="shared" si="115"/>
        <v xml:space="preserve">Turbidity </v>
      </c>
      <c r="BN1805">
        <v>0</v>
      </c>
      <c r="BO1805">
        <v>0</v>
      </c>
      <c r="BP1805" s="72" t="s">
        <v>194</v>
      </c>
      <c r="BR1805" s="72" t="s">
        <v>194</v>
      </c>
      <c r="BV1805" s="72" t="s">
        <v>194</v>
      </c>
      <c r="BW1805" s="72" t="s">
        <v>550</v>
      </c>
      <c r="BX1805" t="s">
        <v>16116</v>
      </c>
    </row>
    <row r="1806" spans="1:76" x14ac:dyDescent="0.45">
      <c r="A1806" t="s">
        <v>16117</v>
      </c>
      <c r="B1806" t="s">
        <v>176</v>
      </c>
      <c r="C1806" t="s">
        <v>200</v>
      </c>
      <c r="D1806" t="s">
        <v>16118</v>
      </c>
      <c r="E1806" t="s">
        <v>16119</v>
      </c>
      <c r="F1806" t="s">
        <v>15242</v>
      </c>
      <c r="G1806">
        <v>9</v>
      </c>
      <c r="H1806" s="72" t="s">
        <v>15721</v>
      </c>
      <c r="I1806" s="72" t="s">
        <v>182</v>
      </c>
      <c r="J1806" s="72" t="s">
        <v>183</v>
      </c>
      <c r="K1806" s="72" t="s">
        <v>204</v>
      </c>
      <c r="L1806" s="72" t="s">
        <v>1545</v>
      </c>
      <c r="M1806" s="72" t="s">
        <v>2036</v>
      </c>
      <c r="N1806" s="72"/>
      <c r="O1806" s="72"/>
      <c r="P1806" s="72" t="s">
        <v>16120</v>
      </c>
      <c r="Q1806" s="72" t="s">
        <v>16121</v>
      </c>
      <c r="R1806" s="72" t="s">
        <v>16099</v>
      </c>
      <c r="S1806" s="72" t="s">
        <v>16122</v>
      </c>
      <c r="T1806" s="72" t="s">
        <v>1896</v>
      </c>
      <c r="U1806" s="72" t="s">
        <v>251</v>
      </c>
      <c r="V1806" s="72" t="s">
        <v>176</v>
      </c>
      <c r="W1806">
        <v>193</v>
      </c>
      <c r="X1806">
        <v>193</v>
      </c>
      <c r="Y1806">
        <v>0</v>
      </c>
      <c r="Z1806">
        <v>280</v>
      </c>
      <c r="AA1806">
        <v>280</v>
      </c>
      <c r="AB1806">
        <v>0</v>
      </c>
      <c r="AC1806" s="72" t="s">
        <v>191</v>
      </c>
      <c r="AD1806" s="72" t="s">
        <v>212</v>
      </c>
      <c r="AE1806" s="72" t="s">
        <v>176</v>
      </c>
      <c r="AF1806" s="81" t="str">
        <f t="shared" si="112"/>
        <v>Public Tap</v>
      </c>
      <c r="AG1806" s="72" t="s">
        <v>877</v>
      </c>
      <c r="AH1806" s="72" t="s">
        <v>191</v>
      </c>
      <c r="AI1806" s="72" t="s">
        <v>16432</v>
      </c>
      <c r="AL1806" t="str">
        <f t="shared" si="113"/>
        <v>Protected</v>
      </c>
      <c r="AM1806">
        <v>2014</v>
      </c>
      <c r="AN1806" s="72" t="s">
        <v>194</v>
      </c>
      <c r="AO1806" s="72" t="s">
        <v>176</v>
      </c>
      <c r="AP1806" s="72" t="s">
        <v>15913</v>
      </c>
      <c r="AQ1806" t="str">
        <f t="shared" si="114"/>
        <v>Does not function pipe not yet connected</v>
      </c>
      <c r="AR1806" s="72" t="s">
        <v>194</v>
      </c>
      <c r="AU1806" s="72" t="s">
        <v>194</v>
      </c>
      <c r="AV1806" s="72" t="s">
        <v>194</v>
      </c>
      <c r="AY1806" s="72" t="s">
        <v>194</v>
      </c>
      <c r="BB1806" s="72" t="s">
        <v>194</v>
      </c>
      <c r="BD1806" s="72" t="s">
        <v>194</v>
      </c>
      <c r="BE1806"/>
      <c r="BF1806" s="72" t="s">
        <v>194</v>
      </c>
      <c r="BG1806" s="80" t="s">
        <v>196</v>
      </c>
      <c r="BI1806" s="81" t="str">
        <f t="shared" si="115"/>
        <v xml:space="preserve">Turbidity </v>
      </c>
      <c r="BN1806">
        <v>0</v>
      </c>
      <c r="BO1806">
        <v>0</v>
      </c>
      <c r="BP1806" s="72" t="s">
        <v>194</v>
      </c>
      <c r="BR1806" s="72" t="s">
        <v>194</v>
      </c>
      <c r="BV1806" s="72" t="s">
        <v>194</v>
      </c>
      <c r="BW1806" s="72" t="s">
        <v>550</v>
      </c>
      <c r="BX1806" t="s">
        <v>16123</v>
      </c>
    </row>
    <row r="1807" spans="1:76" x14ac:dyDescent="0.45">
      <c r="A1807" t="s">
        <v>16124</v>
      </c>
      <c r="B1807" t="s">
        <v>176</v>
      </c>
      <c r="C1807" t="s">
        <v>200</v>
      </c>
      <c r="D1807" t="s">
        <v>16125</v>
      </c>
      <c r="E1807" t="s">
        <v>16126</v>
      </c>
      <c r="F1807" t="s">
        <v>7150</v>
      </c>
      <c r="G1807">
        <v>9</v>
      </c>
      <c r="H1807" s="72" t="s">
        <v>15721</v>
      </c>
      <c r="I1807" s="72" t="s">
        <v>182</v>
      </c>
      <c r="J1807" s="72" t="s">
        <v>183</v>
      </c>
      <c r="K1807" s="72" t="s">
        <v>204</v>
      </c>
      <c r="L1807" s="72" t="s">
        <v>1545</v>
      </c>
      <c r="M1807" s="72" t="s">
        <v>1545</v>
      </c>
      <c r="N1807" s="72"/>
      <c r="O1807" s="72"/>
      <c r="P1807" s="72" t="s">
        <v>16127</v>
      </c>
      <c r="Q1807" s="72" t="s">
        <v>16128</v>
      </c>
      <c r="R1807" s="72" t="s">
        <v>1993</v>
      </c>
      <c r="S1807" s="72" t="s">
        <v>16129</v>
      </c>
      <c r="T1807" s="72" t="s">
        <v>16130</v>
      </c>
      <c r="U1807" s="72" t="s">
        <v>251</v>
      </c>
      <c r="V1807" s="72" t="s">
        <v>176</v>
      </c>
      <c r="W1807">
        <v>361</v>
      </c>
      <c r="X1807">
        <v>361</v>
      </c>
      <c r="Y1807">
        <v>0</v>
      </c>
      <c r="Z1807">
        <v>400</v>
      </c>
      <c r="AA1807">
        <v>400</v>
      </c>
      <c r="AB1807">
        <v>0</v>
      </c>
      <c r="AC1807" s="72" t="s">
        <v>191</v>
      </c>
      <c r="AD1807" s="72" t="s">
        <v>212</v>
      </c>
      <c r="AE1807" s="72" t="s">
        <v>176</v>
      </c>
      <c r="AF1807" s="81" t="str">
        <f t="shared" si="112"/>
        <v>Public Tap</v>
      </c>
      <c r="AG1807" s="72" t="s">
        <v>877</v>
      </c>
      <c r="AH1807" s="72" t="s">
        <v>191</v>
      </c>
      <c r="AI1807" s="72" t="s">
        <v>16432</v>
      </c>
      <c r="AL1807" t="str">
        <f t="shared" si="113"/>
        <v>Protected</v>
      </c>
      <c r="AM1807">
        <v>2012</v>
      </c>
      <c r="AN1807" s="72" t="s">
        <v>194</v>
      </c>
      <c r="AO1807" s="72" t="s">
        <v>176</v>
      </c>
      <c r="AP1807" s="72" t="s">
        <v>16085</v>
      </c>
      <c r="AQ1807" t="str">
        <f t="shared" si="114"/>
        <v>Does not function old line</v>
      </c>
      <c r="AR1807" s="72" t="s">
        <v>194</v>
      </c>
      <c r="AU1807" s="72" t="s">
        <v>194</v>
      </c>
      <c r="AV1807" s="72" t="s">
        <v>194</v>
      </c>
      <c r="AY1807" s="72" t="s">
        <v>194</v>
      </c>
      <c r="BB1807" s="72" t="s">
        <v>194</v>
      </c>
      <c r="BD1807" s="72" t="s">
        <v>194</v>
      </c>
      <c r="BE1807"/>
      <c r="BF1807" s="72" t="s">
        <v>194</v>
      </c>
      <c r="BG1807" s="80" t="s">
        <v>196</v>
      </c>
      <c r="BI1807" s="81" t="str">
        <f t="shared" si="115"/>
        <v xml:space="preserve">Turbidity </v>
      </c>
      <c r="BN1807">
        <v>0</v>
      </c>
      <c r="BO1807">
        <v>0</v>
      </c>
      <c r="BP1807" s="72" t="s">
        <v>194</v>
      </c>
      <c r="BR1807" s="72" t="s">
        <v>194</v>
      </c>
      <c r="BV1807" s="72" t="s">
        <v>194</v>
      </c>
      <c r="BW1807" s="72" t="s">
        <v>550</v>
      </c>
      <c r="BX1807" t="s">
        <v>16131</v>
      </c>
    </row>
    <row r="1808" spans="1:76" x14ac:dyDescent="0.45">
      <c r="A1808" t="s">
        <v>16132</v>
      </c>
      <c r="B1808" t="s">
        <v>176</v>
      </c>
      <c r="C1808" t="s">
        <v>200</v>
      </c>
      <c r="D1808" t="s">
        <v>16133</v>
      </c>
      <c r="E1808" t="s">
        <v>16134</v>
      </c>
      <c r="F1808" t="s">
        <v>13550</v>
      </c>
      <c r="G1808">
        <v>9</v>
      </c>
      <c r="H1808" s="72" t="s">
        <v>15721</v>
      </c>
      <c r="I1808" s="72" t="s">
        <v>182</v>
      </c>
      <c r="J1808" s="72" t="s">
        <v>183</v>
      </c>
      <c r="K1808" s="72" t="s">
        <v>204</v>
      </c>
      <c r="L1808" s="72" t="s">
        <v>2024</v>
      </c>
      <c r="M1808" s="72" t="s">
        <v>2470</v>
      </c>
      <c r="N1808" s="72"/>
      <c r="O1808" s="72"/>
      <c r="P1808" s="72" t="s">
        <v>16135</v>
      </c>
      <c r="Q1808" s="72" t="s">
        <v>16136</v>
      </c>
      <c r="R1808" s="72" t="s">
        <v>2157</v>
      </c>
      <c r="S1808" s="72" t="s">
        <v>16137</v>
      </c>
      <c r="T1808" s="72" t="s">
        <v>16076</v>
      </c>
      <c r="U1808" s="72" t="s">
        <v>251</v>
      </c>
      <c r="V1808" s="72" t="s">
        <v>176</v>
      </c>
      <c r="W1808">
        <v>175</v>
      </c>
      <c r="X1808">
        <v>175</v>
      </c>
      <c r="Y1808">
        <v>0</v>
      </c>
      <c r="Z1808">
        <v>340</v>
      </c>
      <c r="AA1808">
        <v>340</v>
      </c>
      <c r="AB1808">
        <v>0</v>
      </c>
      <c r="AC1808" s="72" t="s">
        <v>191</v>
      </c>
      <c r="AD1808" s="72" t="s">
        <v>212</v>
      </c>
      <c r="AE1808" s="72" t="s">
        <v>176</v>
      </c>
      <c r="AF1808" s="81" t="str">
        <f t="shared" si="112"/>
        <v>Public Tap</v>
      </c>
      <c r="AG1808" s="72" t="s">
        <v>877</v>
      </c>
      <c r="AH1808" s="72" t="s">
        <v>191</v>
      </c>
      <c r="AI1808" s="72" t="s">
        <v>16432</v>
      </c>
      <c r="AL1808" t="str">
        <f t="shared" si="113"/>
        <v>Protected</v>
      </c>
      <c r="AM1808">
        <v>2012</v>
      </c>
      <c r="AN1808" s="72" t="s">
        <v>194</v>
      </c>
      <c r="AO1808" s="72" t="s">
        <v>549</v>
      </c>
      <c r="AP1808" s="72" t="s">
        <v>176</v>
      </c>
      <c r="AQ1808" t="str">
        <f t="shared" si="114"/>
        <v>Does not function Non functioning water point</v>
      </c>
      <c r="AR1808" s="72" t="s">
        <v>194</v>
      </c>
      <c r="AU1808" s="72" t="s">
        <v>194</v>
      </c>
      <c r="AV1808" s="72" t="s">
        <v>194</v>
      </c>
      <c r="AY1808" s="72" t="s">
        <v>194</v>
      </c>
      <c r="BB1808" s="72" t="s">
        <v>194</v>
      </c>
      <c r="BD1808" s="72" t="s">
        <v>194</v>
      </c>
      <c r="BE1808"/>
      <c r="BF1808" s="72" t="s">
        <v>194</v>
      </c>
      <c r="BG1808" s="80" t="s">
        <v>196</v>
      </c>
      <c r="BI1808" s="81" t="str">
        <f t="shared" si="115"/>
        <v xml:space="preserve">Turbidity </v>
      </c>
      <c r="BN1808">
        <v>0</v>
      </c>
      <c r="BO1808">
        <v>0</v>
      </c>
      <c r="BP1808" s="72" t="s">
        <v>194</v>
      </c>
      <c r="BR1808" s="72" t="s">
        <v>194</v>
      </c>
      <c r="BV1808" s="72" t="s">
        <v>194</v>
      </c>
      <c r="BW1808" s="72" t="s">
        <v>550</v>
      </c>
      <c r="BX1808" t="s">
        <v>16138</v>
      </c>
    </row>
    <row r="1809" spans="1:76" x14ac:dyDescent="0.45">
      <c r="A1809" t="s">
        <v>16139</v>
      </c>
      <c r="B1809" t="s">
        <v>176</v>
      </c>
      <c r="C1809" t="s">
        <v>200</v>
      </c>
      <c r="D1809" t="s">
        <v>16140</v>
      </c>
      <c r="E1809" t="s">
        <v>16141</v>
      </c>
      <c r="F1809" t="s">
        <v>6408</v>
      </c>
      <c r="G1809">
        <v>9</v>
      </c>
      <c r="H1809" s="72" t="s">
        <v>15721</v>
      </c>
      <c r="I1809" s="72" t="s">
        <v>182</v>
      </c>
      <c r="J1809" s="72" t="s">
        <v>183</v>
      </c>
      <c r="K1809" s="72" t="s">
        <v>204</v>
      </c>
      <c r="L1809" s="72" t="s">
        <v>1545</v>
      </c>
      <c r="M1809" s="72" t="s">
        <v>2036</v>
      </c>
      <c r="N1809" s="72"/>
      <c r="O1809" s="72"/>
      <c r="P1809" s="72" t="s">
        <v>16142</v>
      </c>
      <c r="Q1809" s="72" t="s">
        <v>16143</v>
      </c>
      <c r="R1809" s="72" t="s">
        <v>6020</v>
      </c>
      <c r="S1809" s="72" t="s">
        <v>16144</v>
      </c>
      <c r="T1809" s="72" t="s">
        <v>16145</v>
      </c>
      <c r="U1809" s="72" t="s">
        <v>251</v>
      </c>
      <c r="V1809" s="72" t="s">
        <v>176</v>
      </c>
      <c r="W1809">
        <v>193</v>
      </c>
      <c r="X1809">
        <v>193</v>
      </c>
      <c r="Y1809">
        <v>0</v>
      </c>
      <c r="Z1809">
        <v>300</v>
      </c>
      <c r="AA1809">
        <v>300</v>
      </c>
      <c r="AB1809">
        <v>0</v>
      </c>
      <c r="AC1809" s="72" t="s">
        <v>191</v>
      </c>
      <c r="AD1809" s="72" t="s">
        <v>212</v>
      </c>
      <c r="AE1809" s="72" t="s">
        <v>176</v>
      </c>
      <c r="AF1809" s="81" t="str">
        <f t="shared" si="112"/>
        <v>Public Tap</v>
      </c>
      <c r="AG1809" s="72" t="s">
        <v>877</v>
      </c>
      <c r="AH1809" s="72" t="s">
        <v>191</v>
      </c>
      <c r="AI1809" s="72" t="s">
        <v>16432</v>
      </c>
      <c r="AL1809" t="str">
        <f t="shared" si="113"/>
        <v>Protected</v>
      </c>
      <c r="AM1809">
        <v>2013</v>
      </c>
      <c r="AN1809" s="72" t="s">
        <v>194</v>
      </c>
      <c r="AO1809" s="72" t="s">
        <v>176</v>
      </c>
      <c r="AP1809" s="72" t="s">
        <v>15913</v>
      </c>
      <c r="AQ1809" t="str">
        <f t="shared" si="114"/>
        <v>Does not function pipe not yet connected</v>
      </c>
      <c r="AR1809" s="72" t="s">
        <v>194</v>
      </c>
      <c r="AU1809" s="72" t="s">
        <v>194</v>
      </c>
      <c r="AV1809" s="72" t="s">
        <v>194</v>
      </c>
      <c r="AY1809" s="72" t="s">
        <v>194</v>
      </c>
      <c r="BB1809" s="72" t="s">
        <v>194</v>
      </c>
      <c r="BD1809" s="72" t="s">
        <v>194</v>
      </c>
      <c r="BE1809"/>
      <c r="BF1809" s="72" t="s">
        <v>194</v>
      </c>
      <c r="BG1809" s="80" t="s">
        <v>196</v>
      </c>
      <c r="BI1809" s="81" t="str">
        <f t="shared" si="115"/>
        <v xml:space="preserve">Turbidity </v>
      </c>
      <c r="BN1809">
        <v>0</v>
      </c>
      <c r="BO1809">
        <v>0</v>
      </c>
      <c r="BP1809" s="72" t="s">
        <v>194</v>
      </c>
      <c r="BR1809" s="72" t="s">
        <v>194</v>
      </c>
      <c r="BV1809" s="72" t="s">
        <v>194</v>
      </c>
      <c r="BW1809" s="72" t="s">
        <v>550</v>
      </c>
      <c r="BX1809" t="s">
        <v>16146</v>
      </c>
    </row>
    <row r="1810" spans="1:76" x14ac:dyDescent="0.45">
      <c r="A1810" t="s">
        <v>16147</v>
      </c>
      <c r="B1810" t="s">
        <v>176</v>
      </c>
      <c r="C1810" t="s">
        <v>297</v>
      </c>
      <c r="D1810" t="s">
        <v>16148</v>
      </c>
      <c r="E1810" t="s">
        <v>16149</v>
      </c>
      <c r="F1810" t="s">
        <v>13853</v>
      </c>
      <c r="G1810">
        <v>9</v>
      </c>
      <c r="H1810" s="72" t="s">
        <v>16022</v>
      </c>
      <c r="I1810" s="72" t="s">
        <v>182</v>
      </c>
      <c r="J1810" s="72" t="s">
        <v>183</v>
      </c>
      <c r="K1810" s="72" t="s">
        <v>4888</v>
      </c>
      <c r="L1810" s="72" t="s">
        <v>6781</v>
      </c>
      <c r="M1810" s="72" t="s">
        <v>6790</v>
      </c>
      <c r="N1810" s="72"/>
      <c r="O1810" s="72"/>
      <c r="P1810" s="72" t="s">
        <v>16150</v>
      </c>
      <c r="Q1810" s="72" t="s">
        <v>16151</v>
      </c>
      <c r="R1810" s="72" t="s">
        <v>2473</v>
      </c>
      <c r="S1810" s="72" t="s">
        <v>16152</v>
      </c>
      <c r="T1810" s="72" t="s">
        <v>16153</v>
      </c>
      <c r="U1810" s="72" t="s">
        <v>251</v>
      </c>
      <c r="V1810" s="72" t="s">
        <v>176</v>
      </c>
      <c r="W1810">
        <v>112</v>
      </c>
      <c r="X1810">
        <v>112</v>
      </c>
      <c r="Y1810">
        <v>0</v>
      </c>
      <c r="Z1810">
        <v>560</v>
      </c>
      <c r="AA1810">
        <v>560</v>
      </c>
      <c r="AB1810">
        <v>0</v>
      </c>
      <c r="AC1810" s="72" t="s">
        <v>191</v>
      </c>
      <c r="AD1810" s="72" t="s">
        <v>212</v>
      </c>
      <c r="AE1810" s="72" t="s">
        <v>176</v>
      </c>
      <c r="AF1810" s="81" t="str">
        <f t="shared" si="112"/>
        <v>Public Tap</v>
      </c>
      <c r="AG1810" s="72" t="s">
        <v>877</v>
      </c>
      <c r="AH1810" s="72" t="s">
        <v>191</v>
      </c>
      <c r="AI1810" s="72" t="s">
        <v>16432</v>
      </c>
      <c r="AL1810" t="str">
        <f t="shared" si="113"/>
        <v>Protected</v>
      </c>
      <c r="AM1810">
        <v>2013</v>
      </c>
      <c r="AN1810" s="72" t="s">
        <v>194</v>
      </c>
      <c r="AO1810" s="72" t="s">
        <v>549</v>
      </c>
      <c r="AP1810" s="72" t="s">
        <v>176</v>
      </c>
      <c r="AQ1810" t="str">
        <f t="shared" si="114"/>
        <v>Poor Non functioning water point</v>
      </c>
      <c r="AR1810" s="72" t="s">
        <v>194</v>
      </c>
      <c r="AU1810" s="72" t="s">
        <v>194</v>
      </c>
      <c r="AV1810" s="72" t="s">
        <v>194</v>
      </c>
      <c r="AY1810" s="72" t="s">
        <v>194</v>
      </c>
      <c r="BB1810" s="72" t="s">
        <v>194</v>
      </c>
      <c r="BD1810" s="72" t="s">
        <v>194</v>
      </c>
      <c r="BE1810"/>
      <c r="BF1810" s="72" t="s">
        <v>194</v>
      </c>
      <c r="BG1810" s="80" t="s">
        <v>196</v>
      </c>
      <c r="BI1810" s="81" t="str">
        <f t="shared" si="115"/>
        <v xml:space="preserve">Turbidity </v>
      </c>
      <c r="BN1810">
        <v>0</v>
      </c>
      <c r="BO1810">
        <v>0</v>
      </c>
      <c r="BP1810" s="72" t="s">
        <v>194</v>
      </c>
      <c r="BR1810" s="72" t="s">
        <v>194</v>
      </c>
      <c r="BV1810" s="72" t="s">
        <v>194</v>
      </c>
      <c r="BW1810" s="72" t="s">
        <v>227</v>
      </c>
      <c r="BX1810" t="s">
        <v>16154</v>
      </c>
    </row>
    <row r="1811" spans="1:76" x14ac:dyDescent="0.45">
      <c r="A1811" t="s">
        <v>16155</v>
      </c>
      <c r="B1811" t="s">
        <v>176</v>
      </c>
      <c r="C1811" t="s">
        <v>297</v>
      </c>
      <c r="D1811" t="s">
        <v>16156</v>
      </c>
      <c r="E1811" t="s">
        <v>16157</v>
      </c>
      <c r="F1811" t="s">
        <v>5964</v>
      </c>
      <c r="G1811">
        <v>9</v>
      </c>
      <c r="H1811" s="72" t="s">
        <v>16022</v>
      </c>
      <c r="I1811" s="72" t="s">
        <v>182</v>
      </c>
      <c r="J1811" s="72" t="s">
        <v>183</v>
      </c>
      <c r="K1811" s="72" t="s">
        <v>4888</v>
      </c>
      <c r="L1811" s="72" t="s">
        <v>6781</v>
      </c>
      <c r="M1811" s="72" t="s">
        <v>7246</v>
      </c>
      <c r="N1811" s="72"/>
      <c r="O1811" s="72"/>
      <c r="P1811" s="72" t="s">
        <v>16158</v>
      </c>
      <c r="Q1811" s="72" t="s">
        <v>16159</v>
      </c>
      <c r="R1811" s="72" t="s">
        <v>2247</v>
      </c>
      <c r="S1811" s="72" t="s">
        <v>16160</v>
      </c>
      <c r="T1811" s="72" t="s">
        <v>16161</v>
      </c>
      <c r="U1811" s="72" t="s">
        <v>251</v>
      </c>
      <c r="V1811" s="72" t="s">
        <v>176</v>
      </c>
      <c r="W1811">
        <v>340</v>
      </c>
      <c r="X1811">
        <v>340</v>
      </c>
      <c r="Y1811">
        <v>0</v>
      </c>
      <c r="Z1811">
        <v>340</v>
      </c>
      <c r="AA1811">
        <v>340</v>
      </c>
      <c r="AB1811">
        <v>0</v>
      </c>
      <c r="AC1811" s="72" t="s">
        <v>191</v>
      </c>
      <c r="AD1811" s="72" t="s">
        <v>212</v>
      </c>
      <c r="AE1811" s="72" t="s">
        <v>176</v>
      </c>
      <c r="AF1811" s="81" t="str">
        <f t="shared" si="112"/>
        <v>Public Tap</v>
      </c>
      <c r="AG1811" s="72" t="s">
        <v>877</v>
      </c>
      <c r="AH1811" s="72" t="s">
        <v>191</v>
      </c>
      <c r="AI1811" s="72" t="s">
        <v>16432</v>
      </c>
      <c r="AL1811" t="str">
        <f t="shared" si="113"/>
        <v>Protected</v>
      </c>
      <c r="AM1811">
        <v>2014</v>
      </c>
      <c r="AN1811" s="72" t="s">
        <v>191</v>
      </c>
      <c r="AQ1811" t="str">
        <f t="shared" si="114"/>
        <v xml:space="preserve">Normal </v>
      </c>
      <c r="AR1811" s="72" t="s">
        <v>194</v>
      </c>
      <c r="AU1811" s="72" t="s">
        <v>195</v>
      </c>
      <c r="AV1811" s="72" t="s">
        <v>194</v>
      </c>
      <c r="AY1811" s="72" t="s">
        <v>191</v>
      </c>
      <c r="AZ1811">
        <v>1164</v>
      </c>
      <c r="BA1811" s="72" t="s">
        <v>93</v>
      </c>
      <c r="BB1811" s="72" t="s">
        <v>194</v>
      </c>
      <c r="BD1811" s="72" t="s">
        <v>191</v>
      </c>
      <c r="BE1811" s="73">
        <v>0.3</v>
      </c>
      <c r="BF1811" s="72" t="s">
        <v>194</v>
      </c>
      <c r="BG1811" s="80" t="s">
        <v>196</v>
      </c>
      <c r="BI1811" s="81" t="str">
        <f t="shared" si="115"/>
        <v xml:space="preserve">Turbidity </v>
      </c>
      <c r="BN1811">
        <v>50</v>
      </c>
      <c r="BO1811">
        <v>24</v>
      </c>
      <c r="BP1811" s="72" t="s">
        <v>194</v>
      </c>
      <c r="BR1811" s="72" t="s">
        <v>194</v>
      </c>
      <c r="BT1811">
        <v>20</v>
      </c>
      <c r="BU1811">
        <v>8</v>
      </c>
      <c r="BV1811" s="72" t="s">
        <v>191</v>
      </c>
      <c r="BW1811" s="72" t="s">
        <v>197</v>
      </c>
      <c r="BX1811" t="s">
        <v>16162</v>
      </c>
    </row>
    <row r="1812" spans="1:76" x14ac:dyDescent="0.45">
      <c r="A1812" t="s">
        <v>16163</v>
      </c>
      <c r="B1812" t="s">
        <v>176</v>
      </c>
      <c r="C1812" t="s">
        <v>200</v>
      </c>
      <c r="D1812" t="s">
        <v>16164</v>
      </c>
      <c r="E1812" t="s">
        <v>16165</v>
      </c>
      <c r="F1812" t="s">
        <v>10094</v>
      </c>
      <c r="G1812">
        <v>9</v>
      </c>
      <c r="H1812" s="72" t="s">
        <v>15721</v>
      </c>
      <c r="I1812" s="72" t="s">
        <v>182</v>
      </c>
      <c r="J1812" s="72" t="s">
        <v>183</v>
      </c>
      <c r="K1812" s="72" t="s">
        <v>204</v>
      </c>
      <c r="L1812" s="72" t="s">
        <v>2779</v>
      </c>
      <c r="M1812" s="72" t="s">
        <v>2779</v>
      </c>
      <c r="N1812" s="72"/>
      <c r="O1812" s="72"/>
      <c r="P1812" s="72" t="s">
        <v>16166</v>
      </c>
      <c r="Q1812" s="72" t="s">
        <v>16167</v>
      </c>
      <c r="R1812" s="72" t="s">
        <v>2265</v>
      </c>
      <c r="S1812" s="72" t="s">
        <v>16168</v>
      </c>
      <c r="T1812" s="72" t="s">
        <v>2858</v>
      </c>
      <c r="U1812" s="72" t="s">
        <v>251</v>
      </c>
      <c r="V1812" s="72" t="s">
        <v>176</v>
      </c>
      <c r="W1812">
        <v>120</v>
      </c>
      <c r="X1812">
        <v>120</v>
      </c>
      <c r="Y1812">
        <v>0</v>
      </c>
      <c r="Z1812">
        <v>600</v>
      </c>
      <c r="AA1812">
        <v>600</v>
      </c>
      <c r="AB1812">
        <v>0</v>
      </c>
      <c r="AC1812" s="72" t="s">
        <v>191</v>
      </c>
      <c r="AD1812" s="72" t="s">
        <v>212</v>
      </c>
      <c r="AE1812" s="72" t="s">
        <v>176</v>
      </c>
      <c r="AF1812" s="81" t="str">
        <f t="shared" si="112"/>
        <v>Public Tap</v>
      </c>
      <c r="AG1812" s="72" t="s">
        <v>877</v>
      </c>
      <c r="AH1812" s="72" t="s">
        <v>191</v>
      </c>
      <c r="AI1812" s="72" t="s">
        <v>16432</v>
      </c>
      <c r="AL1812" t="str">
        <f t="shared" si="113"/>
        <v>Protected</v>
      </c>
      <c r="AM1812">
        <v>2013</v>
      </c>
      <c r="AN1812" s="72" t="s">
        <v>194</v>
      </c>
      <c r="AO1812" s="72" t="s">
        <v>176</v>
      </c>
      <c r="AP1812" s="72" t="s">
        <v>15913</v>
      </c>
      <c r="AQ1812" t="str">
        <f t="shared" si="114"/>
        <v>Does not function pipe not yet connected</v>
      </c>
      <c r="AR1812" s="72" t="s">
        <v>194</v>
      </c>
      <c r="AU1812" s="72" t="s">
        <v>194</v>
      </c>
      <c r="AV1812" s="72" t="s">
        <v>194</v>
      </c>
      <c r="AY1812" s="72" t="s">
        <v>194</v>
      </c>
      <c r="BB1812" s="72" t="s">
        <v>194</v>
      </c>
      <c r="BD1812" s="72" t="s">
        <v>194</v>
      </c>
      <c r="BE1812"/>
      <c r="BF1812" s="72" t="s">
        <v>194</v>
      </c>
      <c r="BG1812" s="80" t="s">
        <v>196</v>
      </c>
      <c r="BI1812" s="81" t="str">
        <f t="shared" si="115"/>
        <v xml:space="preserve">Turbidity </v>
      </c>
      <c r="BN1812">
        <v>0</v>
      </c>
      <c r="BO1812">
        <v>0</v>
      </c>
      <c r="BP1812" s="72" t="s">
        <v>194</v>
      </c>
      <c r="BR1812" s="72" t="s">
        <v>194</v>
      </c>
      <c r="BV1812" s="72" t="s">
        <v>194</v>
      </c>
      <c r="BW1812" s="72" t="s">
        <v>550</v>
      </c>
      <c r="BX1812" t="s">
        <v>16169</v>
      </c>
    </row>
    <row r="1813" spans="1:76" x14ac:dyDescent="0.45">
      <c r="A1813" t="s">
        <v>16170</v>
      </c>
      <c r="B1813" t="s">
        <v>176</v>
      </c>
      <c r="C1813" t="s">
        <v>297</v>
      </c>
      <c r="D1813" t="s">
        <v>16171</v>
      </c>
      <c r="E1813" t="s">
        <v>16172</v>
      </c>
      <c r="F1813" t="s">
        <v>6169</v>
      </c>
      <c r="G1813">
        <v>9</v>
      </c>
      <c r="H1813" s="72" t="s">
        <v>16022</v>
      </c>
      <c r="I1813" s="72" t="s">
        <v>182</v>
      </c>
      <c r="J1813" s="72" t="s">
        <v>183</v>
      </c>
      <c r="K1813" s="72" t="s">
        <v>4888</v>
      </c>
      <c r="L1813" s="72" t="s">
        <v>6781</v>
      </c>
      <c r="M1813" s="72" t="s">
        <v>6790</v>
      </c>
      <c r="N1813" s="72"/>
      <c r="O1813" s="72"/>
      <c r="P1813" s="72" t="s">
        <v>16173</v>
      </c>
      <c r="Q1813" s="72" t="s">
        <v>16174</v>
      </c>
      <c r="R1813" s="72" t="s">
        <v>853</v>
      </c>
      <c r="S1813" s="72" t="s">
        <v>16175</v>
      </c>
      <c r="T1813" s="72" t="s">
        <v>16176</v>
      </c>
      <c r="U1813" s="72" t="s">
        <v>251</v>
      </c>
      <c r="V1813" s="72" t="s">
        <v>176</v>
      </c>
      <c r="W1813">
        <v>112</v>
      </c>
      <c r="X1813">
        <v>112</v>
      </c>
      <c r="Y1813">
        <v>0</v>
      </c>
      <c r="Z1813">
        <v>0</v>
      </c>
      <c r="AA1813">
        <v>0</v>
      </c>
      <c r="AB1813">
        <v>0</v>
      </c>
      <c r="AC1813" s="72" t="s">
        <v>191</v>
      </c>
      <c r="AD1813" s="72" t="s">
        <v>212</v>
      </c>
      <c r="AE1813" s="72" t="s">
        <v>176</v>
      </c>
      <c r="AF1813" s="81" t="str">
        <f t="shared" si="112"/>
        <v>Public Tap</v>
      </c>
      <c r="AG1813" s="72" t="s">
        <v>877</v>
      </c>
      <c r="AH1813" s="72" t="s">
        <v>191</v>
      </c>
      <c r="AI1813" s="72" t="s">
        <v>16432</v>
      </c>
      <c r="AL1813" t="str">
        <f t="shared" si="113"/>
        <v>Protected</v>
      </c>
      <c r="AM1813">
        <v>2013</v>
      </c>
      <c r="AN1813" s="72" t="s">
        <v>194</v>
      </c>
      <c r="AO1813" s="72" t="s">
        <v>549</v>
      </c>
      <c r="AP1813" s="72" t="s">
        <v>176</v>
      </c>
      <c r="AQ1813" t="str">
        <f t="shared" si="114"/>
        <v>Does not function Non functioning water point</v>
      </c>
      <c r="AR1813" s="72" t="s">
        <v>194</v>
      </c>
      <c r="AU1813" s="72" t="s">
        <v>194</v>
      </c>
      <c r="AV1813" s="72" t="s">
        <v>194</v>
      </c>
      <c r="AY1813" s="72" t="s">
        <v>194</v>
      </c>
      <c r="BB1813" s="72" t="s">
        <v>194</v>
      </c>
      <c r="BD1813" s="72" t="s">
        <v>194</v>
      </c>
      <c r="BE1813"/>
      <c r="BF1813" s="72" t="s">
        <v>194</v>
      </c>
      <c r="BG1813" s="80" t="s">
        <v>196</v>
      </c>
      <c r="BI1813" s="81" t="str">
        <f t="shared" si="115"/>
        <v xml:space="preserve">Turbidity </v>
      </c>
      <c r="BN1813">
        <v>0</v>
      </c>
      <c r="BO1813">
        <v>0</v>
      </c>
      <c r="BP1813" s="72" t="s">
        <v>194</v>
      </c>
      <c r="BR1813" s="72" t="s">
        <v>194</v>
      </c>
      <c r="BV1813" s="72" t="s">
        <v>194</v>
      </c>
      <c r="BW1813" s="72" t="s">
        <v>550</v>
      </c>
      <c r="BX1813" t="s">
        <v>16177</v>
      </c>
    </row>
    <row r="1814" spans="1:76" x14ac:dyDescent="0.45">
      <c r="A1814" t="s">
        <v>16178</v>
      </c>
      <c r="B1814" t="s">
        <v>176</v>
      </c>
      <c r="C1814" t="s">
        <v>297</v>
      </c>
      <c r="D1814" t="s">
        <v>16179</v>
      </c>
      <c r="E1814" t="s">
        <v>16180</v>
      </c>
      <c r="F1814" t="s">
        <v>2982</v>
      </c>
      <c r="G1814">
        <v>9</v>
      </c>
      <c r="H1814" s="72" t="s">
        <v>16022</v>
      </c>
      <c r="I1814" s="72" t="s">
        <v>182</v>
      </c>
      <c r="J1814" s="72" t="s">
        <v>183</v>
      </c>
      <c r="K1814" s="72" t="s">
        <v>4888</v>
      </c>
      <c r="L1814" s="72" t="s">
        <v>6781</v>
      </c>
      <c r="M1814" s="72" t="s">
        <v>7195</v>
      </c>
      <c r="N1814" s="72"/>
      <c r="O1814" s="72"/>
      <c r="P1814" s="72" t="s">
        <v>16181</v>
      </c>
      <c r="Q1814" s="72" t="s">
        <v>16182</v>
      </c>
      <c r="R1814" s="72" t="s">
        <v>6003</v>
      </c>
      <c r="S1814" s="72" t="s">
        <v>16183</v>
      </c>
      <c r="T1814" s="72" t="s">
        <v>16184</v>
      </c>
      <c r="U1814" s="72" t="s">
        <v>251</v>
      </c>
      <c r="V1814" s="72" t="s">
        <v>176</v>
      </c>
      <c r="W1814">
        <v>56</v>
      </c>
      <c r="X1814">
        <v>56</v>
      </c>
      <c r="Y1814">
        <v>0</v>
      </c>
      <c r="Z1814">
        <v>280</v>
      </c>
      <c r="AA1814">
        <v>280</v>
      </c>
      <c r="AB1814">
        <v>0</v>
      </c>
      <c r="AC1814" s="72" t="s">
        <v>191</v>
      </c>
      <c r="AD1814" s="72" t="s">
        <v>212</v>
      </c>
      <c r="AE1814" s="72" t="s">
        <v>176</v>
      </c>
      <c r="AF1814" s="81" t="str">
        <f t="shared" si="112"/>
        <v>Public Tap</v>
      </c>
      <c r="AG1814" s="72" t="s">
        <v>877</v>
      </c>
      <c r="AH1814" s="72" t="s">
        <v>191</v>
      </c>
      <c r="AI1814" s="72" t="s">
        <v>16432</v>
      </c>
      <c r="AL1814" t="str">
        <f t="shared" si="113"/>
        <v>Protected</v>
      </c>
      <c r="AM1814">
        <v>2013</v>
      </c>
      <c r="AN1814" s="72" t="s">
        <v>191</v>
      </c>
      <c r="AQ1814" t="str">
        <f t="shared" si="114"/>
        <v xml:space="preserve">Normal </v>
      </c>
      <c r="AR1814" s="72" t="s">
        <v>194</v>
      </c>
      <c r="AU1814" s="72" t="s">
        <v>195</v>
      </c>
      <c r="AV1814" s="72" t="s">
        <v>194</v>
      </c>
      <c r="AY1814" s="72" t="s">
        <v>191</v>
      </c>
      <c r="AZ1814">
        <v>1166</v>
      </c>
      <c r="BA1814" s="72" t="s">
        <v>93</v>
      </c>
      <c r="BB1814" s="72" t="s">
        <v>194</v>
      </c>
      <c r="BD1814" s="72" t="s">
        <v>194</v>
      </c>
      <c r="BF1814" s="72" t="s">
        <v>194</v>
      </c>
      <c r="BG1814" s="80" t="s">
        <v>196</v>
      </c>
      <c r="BI1814" s="81" t="str">
        <f t="shared" si="115"/>
        <v xml:space="preserve">Turbidity </v>
      </c>
      <c r="BN1814">
        <v>45</v>
      </c>
      <c r="BO1814">
        <v>24</v>
      </c>
      <c r="BP1814" s="72" t="s">
        <v>194</v>
      </c>
      <c r="BR1814" s="72" t="s">
        <v>194</v>
      </c>
      <c r="BT1814">
        <v>20</v>
      </c>
      <c r="BU1814">
        <v>5</v>
      </c>
      <c r="BV1814" s="72" t="s">
        <v>191</v>
      </c>
      <c r="BW1814" s="72" t="s">
        <v>197</v>
      </c>
      <c r="BX1814" t="s">
        <v>16185</v>
      </c>
    </row>
    <row r="1815" spans="1:76" x14ac:dyDescent="0.45">
      <c r="A1815" t="s">
        <v>16186</v>
      </c>
      <c r="B1815" t="s">
        <v>176</v>
      </c>
      <c r="C1815" t="s">
        <v>297</v>
      </c>
      <c r="D1815" t="s">
        <v>16187</v>
      </c>
      <c r="E1815" t="s">
        <v>16188</v>
      </c>
      <c r="F1815" t="s">
        <v>4413</v>
      </c>
      <c r="G1815">
        <v>9</v>
      </c>
      <c r="H1815" s="72" t="s">
        <v>16022</v>
      </c>
      <c r="I1815" s="72" t="s">
        <v>182</v>
      </c>
      <c r="J1815" s="72" t="s">
        <v>183</v>
      </c>
      <c r="K1815" s="72" t="s">
        <v>4888</v>
      </c>
      <c r="L1815" s="72" t="s">
        <v>6781</v>
      </c>
      <c r="M1815" s="72" t="s">
        <v>7195</v>
      </c>
      <c r="N1815" s="72"/>
      <c r="O1815" s="72"/>
      <c r="P1815" s="72" t="s">
        <v>16189</v>
      </c>
      <c r="Q1815" s="72" t="s">
        <v>16190</v>
      </c>
      <c r="R1815" s="72" t="s">
        <v>3071</v>
      </c>
      <c r="S1815" s="72" t="s">
        <v>16191</v>
      </c>
      <c r="T1815" s="72" t="s">
        <v>16192</v>
      </c>
      <c r="U1815" s="72" t="s">
        <v>251</v>
      </c>
      <c r="V1815" s="72" t="s">
        <v>176</v>
      </c>
      <c r="W1815">
        <v>56</v>
      </c>
      <c r="X1815">
        <v>115</v>
      </c>
      <c r="Y1815">
        <v>0</v>
      </c>
      <c r="Z1815">
        <v>575</v>
      </c>
      <c r="AA1815">
        <v>575</v>
      </c>
      <c r="AB1815">
        <v>0</v>
      </c>
      <c r="AC1815" s="72" t="s">
        <v>191</v>
      </c>
      <c r="AD1815" s="72" t="s">
        <v>212</v>
      </c>
      <c r="AE1815" s="72" t="s">
        <v>176</v>
      </c>
      <c r="AF1815" s="81" t="str">
        <f t="shared" si="112"/>
        <v>Public Tap</v>
      </c>
      <c r="AG1815" s="72" t="s">
        <v>877</v>
      </c>
      <c r="AH1815" s="72" t="s">
        <v>191</v>
      </c>
      <c r="AI1815" s="72" t="s">
        <v>16432</v>
      </c>
      <c r="AL1815" t="str">
        <f t="shared" si="113"/>
        <v>Protected</v>
      </c>
      <c r="AM1815">
        <v>1984</v>
      </c>
      <c r="AN1815" s="72" t="s">
        <v>191</v>
      </c>
      <c r="AQ1815" t="str">
        <f t="shared" si="114"/>
        <v xml:space="preserve">Normal </v>
      </c>
      <c r="AR1815" s="72" t="s">
        <v>194</v>
      </c>
      <c r="AU1815" s="72" t="s">
        <v>195</v>
      </c>
      <c r="AV1815" s="72" t="s">
        <v>194</v>
      </c>
      <c r="AY1815" s="72" t="s">
        <v>191</v>
      </c>
      <c r="AZ1815">
        <v>1165</v>
      </c>
      <c r="BA1815" s="72" t="s">
        <v>93</v>
      </c>
      <c r="BB1815" s="72" t="s">
        <v>194</v>
      </c>
      <c r="BD1815" s="72" t="s">
        <v>191</v>
      </c>
      <c r="BE1815" s="73">
        <v>0.16</v>
      </c>
      <c r="BF1815" s="72" t="s">
        <v>194</v>
      </c>
      <c r="BG1815" s="80" t="s">
        <v>196</v>
      </c>
      <c r="BI1815" s="81" t="str">
        <f t="shared" si="115"/>
        <v xml:space="preserve">Turbidity </v>
      </c>
      <c r="BN1815">
        <v>45</v>
      </c>
      <c r="BO1815">
        <v>24</v>
      </c>
      <c r="BP1815" s="72" t="s">
        <v>194</v>
      </c>
      <c r="BR1815" s="72" t="s">
        <v>194</v>
      </c>
      <c r="BT1815">
        <v>20</v>
      </c>
      <c r="BU1815">
        <v>7</v>
      </c>
      <c r="BV1815" s="72" t="s">
        <v>191</v>
      </c>
      <c r="BW1815" s="72" t="s">
        <v>197</v>
      </c>
      <c r="BX1815" t="s">
        <v>16193</v>
      </c>
    </row>
    <row r="1816" spans="1:76" x14ac:dyDescent="0.45">
      <c r="A1816" t="s">
        <v>16194</v>
      </c>
      <c r="B1816" t="s">
        <v>176</v>
      </c>
      <c r="C1816" t="s">
        <v>265</v>
      </c>
      <c r="D1816" t="s">
        <v>16195</v>
      </c>
      <c r="E1816" t="s">
        <v>16196</v>
      </c>
      <c r="F1816" t="s">
        <v>1528</v>
      </c>
      <c r="G1816">
        <v>9</v>
      </c>
      <c r="H1816" s="72" t="s">
        <v>15478</v>
      </c>
      <c r="I1816" s="72" t="s">
        <v>182</v>
      </c>
      <c r="J1816" s="72" t="s">
        <v>183</v>
      </c>
      <c r="K1816" s="72" t="s">
        <v>4888</v>
      </c>
      <c r="L1816" s="72" t="s">
        <v>4888</v>
      </c>
      <c r="M1816" s="72" t="s">
        <v>8592</v>
      </c>
      <c r="N1816" s="72"/>
      <c r="O1816" s="72"/>
      <c r="P1816" s="72" t="s">
        <v>16197</v>
      </c>
      <c r="Q1816" s="72" t="s">
        <v>16198</v>
      </c>
      <c r="R1816" s="72" t="s">
        <v>8605</v>
      </c>
      <c r="S1816" s="72" t="s">
        <v>16199</v>
      </c>
      <c r="T1816" s="72" t="s">
        <v>8592</v>
      </c>
      <c r="U1816" s="72" t="s">
        <v>251</v>
      </c>
      <c r="V1816" s="72" t="s">
        <v>176</v>
      </c>
      <c r="W1816">
        <v>103</v>
      </c>
      <c r="X1816">
        <v>103</v>
      </c>
      <c r="Y1816">
        <v>0</v>
      </c>
      <c r="Z1816">
        <v>0</v>
      </c>
      <c r="AA1816">
        <v>515</v>
      </c>
      <c r="AB1816">
        <v>0</v>
      </c>
      <c r="AC1816" s="72" t="s">
        <v>191</v>
      </c>
      <c r="AD1816" s="72" t="s">
        <v>212</v>
      </c>
      <c r="AE1816" s="72" t="s">
        <v>176</v>
      </c>
      <c r="AF1816" s="81" t="str">
        <f t="shared" si="112"/>
        <v>Public Tap</v>
      </c>
      <c r="AG1816" s="72" t="s">
        <v>877</v>
      </c>
      <c r="AH1816" s="72" t="s">
        <v>191</v>
      </c>
      <c r="AI1816" s="72" t="s">
        <v>16432</v>
      </c>
      <c r="AL1816" t="str">
        <f t="shared" si="113"/>
        <v>Protected</v>
      </c>
      <c r="AM1816">
        <v>1984</v>
      </c>
      <c r="AN1816" s="72" t="s">
        <v>194</v>
      </c>
      <c r="AO1816" s="72" t="s">
        <v>549</v>
      </c>
      <c r="AP1816" s="72" t="s">
        <v>176</v>
      </c>
      <c r="AQ1816" t="str">
        <f t="shared" si="114"/>
        <v>Does not function Non functioning water point</v>
      </c>
      <c r="AR1816" s="72" t="s">
        <v>191</v>
      </c>
      <c r="AS1816">
        <v>1</v>
      </c>
      <c r="AT1816">
        <v>365</v>
      </c>
      <c r="AU1816" s="72" t="s">
        <v>194</v>
      </c>
      <c r="AV1816" s="72" t="s">
        <v>194</v>
      </c>
      <c r="AY1816" s="72" t="s">
        <v>194</v>
      </c>
      <c r="BB1816" s="72" t="s">
        <v>194</v>
      </c>
      <c r="BD1816" s="72" t="s">
        <v>194</v>
      </c>
      <c r="BE1816"/>
      <c r="BF1816" s="72" t="s">
        <v>194</v>
      </c>
      <c r="BG1816" s="80" t="s">
        <v>196</v>
      </c>
      <c r="BI1816" s="81" t="str">
        <f t="shared" si="115"/>
        <v xml:space="preserve">Turbidity </v>
      </c>
      <c r="BN1816">
        <v>0</v>
      </c>
      <c r="BO1816">
        <v>0</v>
      </c>
      <c r="BP1816" s="72" t="s">
        <v>194</v>
      </c>
      <c r="BR1816" s="72" t="s">
        <v>194</v>
      </c>
      <c r="BV1816" s="72" t="s">
        <v>194</v>
      </c>
      <c r="BW1816" s="72" t="s">
        <v>550</v>
      </c>
      <c r="BX1816" t="s">
        <v>16200</v>
      </c>
    </row>
    <row r="1817" spans="1:76" x14ac:dyDescent="0.45">
      <c r="A1817" t="s">
        <v>16201</v>
      </c>
      <c r="B1817" t="s">
        <v>176</v>
      </c>
      <c r="C1817" t="s">
        <v>265</v>
      </c>
      <c r="D1817" t="s">
        <v>16202</v>
      </c>
      <c r="E1817" t="s">
        <v>16203</v>
      </c>
      <c r="F1817" t="s">
        <v>10165</v>
      </c>
      <c r="G1817">
        <v>9</v>
      </c>
      <c r="H1817" s="72" t="s">
        <v>15478</v>
      </c>
      <c r="I1817" s="72" t="s">
        <v>182</v>
      </c>
      <c r="J1817" s="72" t="s">
        <v>183</v>
      </c>
      <c r="K1817" s="72" t="s">
        <v>4888</v>
      </c>
      <c r="L1817" s="72" t="s">
        <v>8978</v>
      </c>
      <c r="M1817" s="72" t="s">
        <v>8978</v>
      </c>
      <c r="N1817" s="72"/>
      <c r="O1817" s="72"/>
      <c r="P1817" s="72" t="s">
        <v>16204</v>
      </c>
      <c r="Q1817" s="72" t="s">
        <v>16205</v>
      </c>
      <c r="R1817" s="72" t="s">
        <v>16206</v>
      </c>
      <c r="S1817" s="72" t="s">
        <v>16207</v>
      </c>
      <c r="T1817" s="72" t="s">
        <v>8978</v>
      </c>
      <c r="U1817" s="72" t="s">
        <v>251</v>
      </c>
      <c r="V1817" s="72" t="s">
        <v>176</v>
      </c>
      <c r="W1817">
        <v>280</v>
      </c>
      <c r="X1817">
        <v>280</v>
      </c>
      <c r="Y1817">
        <v>0</v>
      </c>
      <c r="Z1817">
        <v>0</v>
      </c>
      <c r="AA1817">
        <v>1400</v>
      </c>
      <c r="AB1817">
        <v>0</v>
      </c>
      <c r="AC1817" s="72" t="s">
        <v>191</v>
      </c>
      <c r="AD1817" s="72" t="s">
        <v>212</v>
      </c>
      <c r="AE1817" s="72" t="s">
        <v>176</v>
      </c>
      <c r="AF1817" s="81" t="str">
        <f t="shared" si="112"/>
        <v>Public Tap</v>
      </c>
      <c r="AG1817" s="72" t="s">
        <v>877</v>
      </c>
      <c r="AH1817" s="72" t="s">
        <v>191</v>
      </c>
      <c r="AI1817" s="72" t="s">
        <v>16432</v>
      </c>
      <c r="AL1817" t="str">
        <f t="shared" si="113"/>
        <v>Protected</v>
      </c>
      <c r="AM1817">
        <v>1984</v>
      </c>
      <c r="AN1817" s="72" t="s">
        <v>194</v>
      </c>
      <c r="AO1817" s="72" t="s">
        <v>549</v>
      </c>
      <c r="AP1817" s="72" t="s">
        <v>176</v>
      </c>
      <c r="AQ1817" t="str">
        <f t="shared" si="114"/>
        <v>Does not function Non functioning water point</v>
      </c>
      <c r="AR1817" s="72" t="s">
        <v>191</v>
      </c>
      <c r="AS1817">
        <v>1</v>
      </c>
      <c r="AT1817">
        <v>365</v>
      </c>
      <c r="AU1817" s="72" t="s">
        <v>194</v>
      </c>
      <c r="AV1817" s="72" t="s">
        <v>194</v>
      </c>
      <c r="AY1817" s="72" t="s">
        <v>194</v>
      </c>
      <c r="BB1817" s="72" t="s">
        <v>194</v>
      </c>
      <c r="BD1817" s="72" t="s">
        <v>194</v>
      </c>
      <c r="BE1817"/>
      <c r="BF1817" s="72" t="s">
        <v>194</v>
      </c>
      <c r="BG1817" s="80" t="s">
        <v>196</v>
      </c>
      <c r="BI1817" s="81" t="str">
        <f t="shared" si="115"/>
        <v xml:space="preserve">Turbidity </v>
      </c>
      <c r="BN1817">
        <v>0</v>
      </c>
      <c r="BO1817">
        <v>0</v>
      </c>
      <c r="BP1817" s="72" t="s">
        <v>194</v>
      </c>
      <c r="BR1817" s="72" t="s">
        <v>194</v>
      </c>
      <c r="BV1817" s="72" t="s">
        <v>194</v>
      </c>
      <c r="BW1817" s="72" t="s">
        <v>550</v>
      </c>
      <c r="BX1817" t="s">
        <v>16208</v>
      </c>
    </row>
    <row r="1818" spans="1:76" x14ac:dyDescent="0.45">
      <c r="A1818" t="s">
        <v>16209</v>
      </c>
      <c r="B1818" t="s">
        <v>176</v>
      </c>
      <c r="C1818" t="s">
        <v>265</v>
      </c>
      <c r="D1818" t="s">
        <v>16210</v>
      </c>
      <c r="E1818" t="s">
        <v>16211</v>
      </c>
      <c r="F1818" t="s">
        <v>10165</v>
      </c>
      <c r="G1818">
        <v>9</v>
      </c>
      <c r="H1818" s="72" t="s">
        <v>15478</v>
      </c>
      <c r="I1818" s="72" t="s">
        <v>182</v>
      </c>
      <c r="J1818" s="72" t="s">
        <v>183</v>
      </c>
      <c r="K1818" s="72" t="s">
        <v>4888</v>
      </c>
      <c r="L1818" s="72" t="s">
        <v>8978</v>
      </c>
      <c r="M1818" s="72" t="s">
        <v>8978</v>
      </c>
      <c r="N1818" s="72"/>
      <c r="O1818" s="72"/>
      <c r="P1818" s="72" t="s">
        <v>16212</v>
      </c>
      <c r="Q1818" s="72" t="s">
        <v>16213</v>
      </c>
      <c r="R1818" s="72" t="s">
        <v>16214</v>
      </c>
      <c r="S1818" s="72" t="s">
        <v>16215</v>
      </c>
      <c r="T1818" s="72" t="s">
        <v>8978</v>
      </c>
      <c r="U1818" s="72" t="s">
        <v>251</v>
      </c>
      <c r="V1818" s="72" t="s">
        <v>176</v>
      </c>
      <c r="W1818">
        <v>280</v>
      </c>
      <c r="X1818">
        <v>280</v>
      </c>
      <c r="Y1818">
        <v>0</v>
      </c>
      <c r="Z1818">
        <v>0</v>
      </c>
      <c r="AA1818">
        <v>1400</v>
      </c>
      <c r="AB1818">
        <v>0</v>
      </c>
      <c r="AC1818" s="72" t="s">
        <v>191</v>
      </c>
      <c r="AD1818" s="72" t="s">
        <v>212</v>
      </c>
      <c r="AE1818" s="72" t="s">
        <v>176</v>
      </c>
      <c r="AF1818" s="81" t="str">
        <f t="shared" si="112"/>
        <v>Public Tap</v>
      </c>
      <c r="AG1818" s="72" t="s">
        <v>877</v>
      </c>
      <c r="AH1818" s="72" t="s">
        <v>191</v>
      </c>
      <c r="AI1818" s="72" t="s">
        <v>16432</v>
      </c>
      <c r="AL1818" t="str">
        <f t="shared" si="113"/>
        <v>Protected</v>
      </c>
      <c r="AM1818">
        <v>2014</v>
      </c>
      <c r="AN1818" s="72" t="s">
        <v>194</v>
      </c>
      <c r="AO1818" s="72" t="s">
        <v>549</v>
      </c>
      <c r="AP1818" s="72" t="s">
        <v>176</v>
      </c>
      <c r="AQ1818" t="str">
        <f t="shared" si="114"/>
        <v>Does not function Non functioning water point</v>
      </c>
      <c r="AR1818" s="72" t="s">
        <v>191</v>
      </c>
      <c r="AS1818">
        <v>1</v>
      </c>
      <c r="AT1818">
        <v>365</v>
      </c>
      <c r="AU1818" s="72" t="s">
        <v>194</v>
      </c>
      <c r="AV1818" s="72" t="s">
        <v>194</v>
      </c>
      <c r="AY1818" s="72" t="s">
        <v>194</v>
      </c>
      <c r="BB1818" s="72" t="s">
        <v>194</v>
      </c>
      <c r="BD1818" s="72" t="s">
        <v>194</v>
      </c>
      <c r="BE1818"/>
      <c r="BF1818" s="72" t="s">
        <v>194</v>
      </c>
      <c r="BG1818" s="80" t="s">
        <v>196</v>
      </c>
      <c r="BI1818" s="81" t="str">
        <f t="shared" si="115"/>
        <v xml:space="preserve">Turbidity </v>
      </c>
      <c r="BN1818">
        <v>0</v>
      </c>
      <c r="BO1818">
        <v>0</v>
      </c>
      <c r="BP1818" s="72" t="s">
        <v>194</v>
      </c>
      <c r="BR1818" s="72" t="s">
        <v>194</v>
      </c>
      <c r="BV1818" s="72" t="s">
        <v>194</v>
      </c>
      <c r="BW1818" s="72" t="s">
        <v>550</v>
      </c>
      <c r="BX1818" t="s">
        <v>16216</v>
      </c>
    </row>
    <row r="1819" spans="1:76" x14ac:dyDescent="0.45">
      <c r="A1819" t="s">
        <v>16217</v>
      </c>
      <c r="B1819" t="s">
        <v>176</v>
      </c>
      <c r="C1819" t="s">
        <v>265</v>
      </c>
      <c r="D1819" t="s">
        <v>16218</v>
      </c>
      <c r="E1819" t="s">
        <v>16219</v>
      </c>
      <c r="F1819" t="s">
        <v>16220</v>
      </c>
      <c r="G1819">
        <v>9</v>
      </c>
      <c r="H1819" s="72" t="s">
        <v>15478</v>
      </c>
      <c r="I1819" s="72" t="s">
        <v>182</v>
      </c>
      <c r="J1819" s="72" t="s">
        <v>183</v>
      </c>
      <c r="K1819" s="72" t="s">
        <v>4888</v>
      </c>
      <c r="L1819" s="72" t="s">
        <v>8978</v>
      </c>
      <c r="M1819" s="72" t="s">
        <v>8978</v>
      </c>
      <c r="N1819" s="72"/>
      <c r="O1819" s="72"/>
      <c r="P1819" s="72" t="s">
        <v>16221</v>
      </c>
      <c r="Q1819" s="72" t="s">
        <v>16222</v>
      </c>
      <c r="R1819" s="72" t="s">
        <v>8990</v>
      </c>
      <c r="S1819" s="72" t="s">
        <v>16223</v>
      </c>
      <c r="T1819" s="72" t="s">
        <v>8978</v>
      </c>
      <c r="U1819" s="72" t="s">
        <v>251</v>
      </c>
      <c r="V1819" s="72" t="s">
        <v>176</v>
      </c>
      <c r="W1819">
        <v>280</v>
      </c>
      <c r="X1819">
        <v>280</v>
      </c>
      <c r="Y1819">
        <v>0</v>
      </c>
      <c r="Z1819">
        <v>0</v>
      </c>
      <c r="AA1819">
        <v>1400</v>
      </c>
      <c r="AB1819">
        <v>0</v>
      </c>
      <c r="AC1819" s="72" t="s">
        <v>191</v>
      </c>
      <c r="AD1819" s="72" t="s">
        <v>212</v>
      </c>
      <c r="AE1819" s="72" t="s">
        <v>176</v>
      </c>
      <c r="AF1819" s="81" t="str">
        <f t="shared" si="112"/>
        <v>Public Tap</v>
      </c>
      <c r="AG1819" s="72" t="s">
        <v>877</v>
      </c>
      <c r="AH1819" s="72" t="s">
        <v>191</v>
      </c>
      <c r="AI1819" s="72" t="s">
        <v>16432</v>
      </c>
      <c r="AL1819" t="str">
        <f t="shared" si="113"/>
        <v>Protected</v>
      </c>
      <c r="AM1819">
        <v>2014</v>
      </c>
      <c r="AN1819" s="72" t="s">
        <v>194</v>
      </c>
      <c r="AO1819" s="72" t="s">
        <v>549</v>
      </c>
      <c r="AP1819" s="72" t="s">
        <v>176</v>
      </c>
      <c r="AQ1819" t="str">
        <f t="shared" si="114"/>
        <v>Does not function Non functioning water point</v>
      </c>
      <c r="AR1819" s="72" t="s">
        <v>191</v>
      </c>
      <c r="AS1819">
        <v>1</v>
      </c>
      <c r="AT1819">
        <v>365</v>
      </c>
      <c r="AU1819" s="72" t="s">
        <v>194</v>
      </c>
      <c r="AV1819" s="72" t="s">
        <v>194</v>
      </c>
      <c r="AY1819" s="72" t="s">
        <v>194</v>
      </c>
      <c r="BB1819" s="72" t="s">
        <v>194</v>
      </c>
      <c r="BD1819" s="72" t="s">
        <v>194</v>
      </c>
      <c r="BE1819"/>
      <c r="BF1819" s="72" t="s">
        <v>194</v>
      </c>
      <c r="BG1819" s="80" t="s">
        <v>196</v>
      </c>
      <c r="BI1819" s="81" t="str">
        <f t="shared" si="115"/>
        <v xml:space="preserve">Turbidity </v>
      </c>
      <c r="BN1819">
        <v>0</v>
      </c>
      <c r="BO1819">
        <v>0</v>
      </c>
      <c r="BP1819" s="72" t="s">
        <v>194</v>
      </c>
      <c r="BR1819" s="72" t="s">
        <v>194</v>
      </c>
      <c r="BV1819" s="72" t="s">
        <v>194</v>
      </c>
      <c r="BW1819" s="72" t="s">
        <v>550</v>
      </c>
      <c r="BX1819" t="s">
        <v>16224</v>
      </c>
    </row>
    <row r="1820" spans="1:76" x14ac:dyDescent="0.45">
      <c r="A1820" t="s">
        <v>16225</v>
      </c>
      <c r="B1820" t="s">
        <v>176</v>
      </c>
      <c r="C1820" t="s">
        <v>265</v>
      </c>
      <c r="D1820" t="s">
        <v>16226</v>
      </c>
      <c r="E1820" t="s">
        <v>16227</v>
      </c>
      <c r="F1820" t="s">
        <v>8247</v>
      </c>
      <c r="G1820">
        <v>9</v>
      </c>
      <c r="H1820" s="72" t="s">
        <v>15478</v>
      </c>
      <c r="I1820" s="72" t="s">
        <v>182</v>
      </c>
      <c r="J1820" s="72" t="s">
        <v>183</v>
      </c>
      <c r="K1820" s="72" t="s">
        <v>4888</v>
      </c>
      <c r="L1820" s="72" t="s">
        <v>4888</v>
      </c>
      <c r="M1820" s="72" t="s">
        <v>8474</v>
      </c>
      <c r="N1820" s="72"/>
      <c r="O1820" s="72"/>
      <c r="P1820" s="72" t="s">
        <v>16228</v>
      </c>
      <c r="Q1820" s="72" t="s">
        <v>16229</v>
      </c>
      <c r="R1820" s="72" t="s">
        <v>16230</v>
      </c>
      <c r="S1820" s="72" t="s">
        <v>16231</v>
      </c>
      <c r="T1820" s="72" t="s">
        <v>16232</v>
      </c>
      <c r="U1820" s="72" t="s">
        <v>251</v>
      </c>
      <c r="V1820" s="72" t="s">
        <v>176</v>
      </c>
      <c r="W1820">
        <v>251</v>
      </c>
      <c r="X1820">
        <v>251</v>
      </c>
      <c r="Y1820">
        <v>0</v>
      </c>
      <c r="Z1820">
        <v>0</v>
      </c>
      <c r="AA1820">
        <v>1255</v>
      </c>
      <c r="AB1820">
        <v>0</v>
      </c>
      <c r="AC1820" s="72" t="s">
        <v>191</v>
      </c>
      <c r="AD1820" s="72" t="s">
        <v>212</v>
      </c>
      <c r="AE1820" s="72" t="s">
        <v>176</v>
      </c>
      <c r="AF1820" s="81" t="str">
        <f t="shared" si="112"/>
        <v>Public Tap</v>
      </c>
      <c r="AG1820" s="72" t="s">
        <v>877</v>
      </c>
      <c r="AH1820" s="72" t="s">
        <v>191</v>
      </c>
      <c r="AI1820" s="72" t="s">
        <v>16432</v>
      </c>
      <c r="AL1820" t="str">
        <f t="shared" si="113"/>
        <v>Protected</v>
      </c>
      <c r="AM1820">
        <v>2014</v>
      </c>
      <c r="AN1820" s="72" t="s">
        <v>194</v>
      </c>
      <c r="AO1820" s="72" t="s">
        <v>549</v>
      </c>
      <c r="AP1820" s="72" t="s">
        <v>176</v>
      </c>
      <c r="AQ1820" t="str">
        <f t="shared" si="114"/>
        <v>Does not function Non functioning water point</v>
      </c>
      <c r="AR1820" s="72" t="s">
        <v>191</v>
      </c>
      <c r="AS1820">
        <v>1</v>
      </c>
      <c r="AT1820">
        <v>365</v>
      </c>
      <c r="AU1820" s="72" t="s">
        <v>194</v>
      </c>
      <c r="AV1820" s="72" t="s">
        <v>194</v>
      </c>
      <c r="AY1820" s="72" t="s">
        <v>194</v>
      </c>
      <c r="BB1820" s="72" t="s">
        <v>194</v>
      </c>
      <c r="BD1820" s="72" t="s">
        <v>194</v>
      </c>
      <c r="BE1820"/>
      <c r="BF1820" s="72" t="s">
        <v>194</v>
      </c>
      <c r="BG1820" s="80" t="s">
        <v>196</v>
      </c>
      <c r="BI1820" s="81" t="str">
        <f t="shared" si="115"/>
        <v xml:space="preserve">Turbidity </v>
      </c>
      <c r="BN1820">
        <v>0</v>
      </c>
      <c r="BO1820">
        <v>0</v>
      </c>
      <c r="BP1820" s="72" t="s">
        <v>194</v>
      </c>
      <c r="BR1820" s="72" t="s">
        <v>194</v>
      </c>
      <c r="BV1820" s="72" t="s">
        <v>194</v>
      </c>
      <c r="BW1820" s="72" t="s">
        <v>550</v>
      </c>
      <c r="BX1820" t="s">
        <v>16233</v>
      </c>
    </row>
    <row r="1821" spans="1:76" x14ac:dyDescent="0.45">
      <c r="A1821" t="s">
        <v>16234</v>
      </c>
      <c r="B1821" t="s">
        <v>176</v>
      </c>
      <c r="C1821" t="s">
        <v>265</v>
      </c>
      <c r="D1821" t="s">
        <v>16235</v>
      </c>
      <c r="E1821" t="s">
        <v>16236</v>
      </c>
      <c r="F1821" t="s">
        <v>16237</v>
      </c>
      <c r="G1821">
        <v>9</v>
      </c>
      <c r="H1821" s="72" t="s">
        <v>10833</v>
      </c>
      <c r="I1821" s="72" t="s">
        <v>182</v>
      </c>
      <c r="J1821" s="72" t="s">
        <v>183</v>
      </c>
      <c r="K1821" s="72" t="s">
        <v>8280</v>
      </c>
      <c r="L1821" s="72" t="s">
        <v>8292</v>
      </c>
      <c r="M1821" s="72" t="s">
        <v>8109</v>
      </c>
      <c r="N1821" s="72"/>
      <c r="O1821" s="72"/>
      <c r="P1821" s="72" t="s">
        <v>16238</v>
      </c>
      <c r="Q1821" s="72" t="s">
        <v>16239</v>
      </c>
      <c r="R1821" s="72" t="s">
        <v>433</v>
      </c>
      <c r="S1821" s="72" t="s">
        <v>16240</v>
      </c>
      <c r="T1821" s="72" t="s">
        <v>15103</v>
      </c>
      <c r="U1821" s="72" t="s">
        <v>251</v>
      </c>
      <c r="V1821" s="72" t="s">
        <v>176</v>
      </c>
      <c r="W1821">
        <v>152</v>
      </c>
      <c r="X1821">
        <v>152</v>
      </c>
      <c r="Y1821">
        <v>0</v>
      </c>
      <c r="Z1821">
        <v>170</v>
      </c>
      <c r="AA1821">
        <v>760</v>
      </c>
      <c r="AB1821">
        <v>0</v>
      </c>
      <c r="AC1821" s="72" t="s">
        <v>191</v>
      </c>
      <c r="AD1821" s="72" t="s">
        <v>192</v>
      </c>
      <c r="AE1821" s="72" t="s">
        <v>176</v>
      </c>
      <c r="AF1821" s="81" t="str">
        <f t="shared" si="112"/>
        <v>Afridev Handpump</v>
      </c>
      <c r="AG1821" s="72" t="s">
        <v>193</v>
      </c>
      <c r="AH1821" s="72" t="s">
        <v>191</v>
      </c>
      <c r="AI1821" s="72" t="s">
        <v>16432</v>
      </c>
      <c r="AL1821" t="str">
        <f t="shared" si="113"/>
        <v>Protected</v>
      </c>
      <c r="AM1821">
        <v>2000</v>
      </c>
      <c r="AN1821" s="72" t="s">
        <v>191</v>
      </c>
      <c r="AQ1821" t="str">
        <f t="shared" si="114"/>
        <v xml:space="preserve">Normal </v>
      </c>
      <c r="AR1821" s="72" t="s">
        <v>191</v>
      </c>
      <c r="AS1821">
        <v>1</v>
      </c>
      <c r="AT1821">
        <v>21</v>
      </c>
      <c r="AU1821" s="72" t="s">
        <v>195</v>
      </c>
      <c r="AV1821" s="72" t="s">
        <v>194</v>
      </c>
      <c r="AY1821" s="72" t="s">
        <v>191</v>
      </c>
      <c r="AZ1821">
        <v>678</v>
      </c>
      <c r="BA1821" s="72" t="s">
        <v>93</v>
      </c>
      <c r="BB1821" s="72" t="s">
        <v>194</v>
      </c>
      <c r="BD1821" s="72" t="s">
        <v>191</v>
      </c>
      <c r="BE1821" s="73">
        <v>0.33</v>
      </c>
      <c r="BF1821" s="72" t="s">
        <v>191</v>
      </c>
      <c r="BG1821" s="72" t="s">
        <v>196</v>
      </c>
      <c r="BH1821" s="72" t="s">
        <v>176</v>
      </c>
      <c r="BI1821" s="81" t="str">
        <f t="shared" si="115"/>
        <v xml:space="preserve">Turbidity </v>
      </c>
      <c r="BJ1821" s="72" t="s">
        <v>191</v>
      </c>
      <c r="BN1821">
        <v>73</v>
      </c>
      <c r="BO1821">
        <v>24</v>
      </c>
      <c r="BP1821" s="72" t="s">
        <v>194</v>
      </c>
      <c r="BR1821" s="72" t="s">
        <v>194</v>
      </c>
      <c r="BT1821">
        <v>20</v>
      </c>
      <c r="BU1821">
        <v>2</v>
      </c>
      <c r="BV1821" s="72" t="s">
        <v>191</v>
      </c>
      <c r="BW1821" s="72" t="s">
        <v>197</v>
      </c>
      <c r="BX1821" t="s">
        <v>16241</v>
      </c>
    </row>
    <row r="1822" spans="1:76" x14ac:dyDescent="0.45">
      <c r="A1822" t="s">
        <v>16242</v>
      </c>
      <c r="B1822" t="s">
        <v>176</v>
      </c>
      <c r="C1822" t="s">
        <v>265</v>
      </c>
      <c r="D1822" t="s">
        <v>16243</v>
      </c>
      <c r="E1822" t="s">
        <v>16244</v>
      </c>
      <c r="F1822" t="s">
        <v>3853</v>
      </c>
      <c r="G1822">
        <v>9</v>
      </c>
      <c r="H1822" s="72" t="s">
        <v>15478</v>
      </c>
      <c r="I1822" s="72" t="s">
        <v>182</v>
      </c>
      <c r="J1822" s="72" t="s">
        <v>183</v>
      </c>
      <c r="K1822" s="72" t="s">
        <v>4888</v>
      </c>
      <c r="L1822" s="72" t="s">
        <v>4888</v>
      </c>
      <c r="M1822" s="72" t="s">
        <v>8592</v>
      </c>
      <c r="N1822" s="72"/>
      <c r="O1822" s="72"/>
      <c r="P1822" s="72" t="s">
        <v>16245</v>
      </c>
      <c r="Q1822" s="72" t="s">
        <v>16246</v>
      </c>
      <c r="R1822" s="72" t="s">
        <v>9133</v>
      </c>
      <c r="S1822" s="72" t="s">
        <v>16247</v>
      </c>
      <c r="T1822" s="72" t="s">
        <v>8592</v>
      </c>
      <c r="U1822" s="72" t="s">
        <v>251</v>
      </c>
      <c r="V1822" s="72" t="s">
        <v>176</v>
      </c>
      <c r="W1822">
        <v>103</v>
      </c>
      <c r="X1822">
        <v>103</v>
      </c>
      <c r="Y1822">
        <v>0</v>
      </c>
      <c r="Z1822">
        <v>0</v>
      </c>
      <c r="AA1822">
        <v>515</v>
      </c>
      <c r="AB1822">
        <v>0</v>
      </c>
      <c r="AC1822" s="72" t="s">
        <v>191</v>
      </c>
      <c r="AD1822" s="72" t="s">
        <v>212</v>
      </c>
      <c r="AE1822" s="72" t="s">
        <v>176</v>
      </c>
      <c r="AF1822" s="81" t="str">
        <f t="shared" si="112"/>
        <v>Public Tap</v>
      </c>
      <c r="AG1822" s="72" t="s">
        <v>877</v>
      </c>
      <c r="AH1822" s="72" t="s">
        <v>191</v>
      </c>
      <c r="AI1822" s="72" t="s">
        <v>16432</v>
      </c>
      <c r="AL1822" t="str">
        <f t="shared" si="113"/>
        <v>Protected</v>
      </c>
      <c r="AM1822">
        <v>2014</v>
      </c>
      <c r="AN1822" s="72" t="s">
        <v>194</v>
      </c>
      <c r="AO1822" s="72" t="s">
        <v>549</v>
      </c>
      <c r="AP1822" s="72" t="s">
        <v>176</v>
      </c>
      <c r="AQ1822" t="str">
        <f t="shared" si="114"/>
        <v>Does not function Non functioning water point</v>
      </c>
      <c r="AR1822" s="72" t="s">
        <v>191</v>
      </c>
      <c r="AS1822">
        <v>1</v>
      </c>
      <c r="AT1822">
        <v>365</v>
      </c>
      <c r="AU1822" s="72" t="s">
        <v>194</v>
      </c>
      <c r="AV1822" s="72" t="s">
        <v>194</v>
      </c>
      <c r="AY1822" s="72" t="s">
        <v>194</v>
      </c>
      <c r="BB1822" s="72" t="s">
        <v>194</v>
      </c>
      <c r="BD1822" s="72" t="s">
        <v>194</v>
      </c>
      <c r="BE1822"/>
      <c r="BF1822" s="72" t="s">
        <v>194</v>
      </c>
      <c r="BG1822" s="80" t="s">
        <v>196</v>
      </c>
      <c r="BI1822" s="81" t="str">
        <f t="shared" si="115"/>
        <v xml:space="preserve">Turbidity </v>
      </c>
      <c r="BN1822">
        <v>0</v>
      </c>
      <c r="BO1822">
        <v>0</v>
      </c>
      <c r="BP1822" s="72" t="s">
        <v>194</v>
      </c>
      <c r="BR1822" s="72" t="s">
        <v>194</v>
      </c>
      <c r="BV1822" s="72" t="s">
        <v>194</v>
      </c>
      <c r="BW1822" s="72" t="s">
        <v>550</v>
      </c>
      <c r="BX1822" t="s">
        <v>16248</v>
      </c>
    </row>
    <row r="1823" spans="1:76" x14ac:dyDescent="0.45">
      <c r="A1823" t="s">
        <v>16249</v>
      </c>
      <c r="B1823" t="s">
        <v>176</v>
      </c>
      <c r="C1823" t="s">
        <v>265</v>
      </c>
      <c r="D1823" t="s">
        <v>16250</v>
      </c>
      <c r="E1823" t="s">
        <v>16251</v>
      </c>
      <c r="F1823" t="s">
        <v>11063</v>
      </c>
      <c r="G1823">
        <v>9</v>
      </c>
      <c r="H1823" s="72" t="s">
        <v>15478</v>
      </c>
      <c r="I1823" s="72" t="s">
        <v>182</v>
      </c>
      <c r="J1823" s="72" t="s">
        <v>183</v>
      </c>
      <c r="K1823" s="72" t="s">
        <v>4888</v>
      </c>
      <c r="L1823" s="72" t="s">
        <v>4888</v>
      </c>
      <c r="M1823" s="72" t="s">
        <v>4888</v>
      </c>
      <c r="N1823" s="72"/>
      <c r="O1823" s="72"/>
      <c r="P1823" s="72" t="s">
        <v>16252</v>
      </c>
      <c r="Q1823" s="72" t="s">
        <v>16253</v>
      </c>
      <c r="R1823" s="72" t="s">
        <v>6220</v>
      </c>
      <c r="S1823" s="72" t="s">
        <v>16254</v>
      </c>
      <c r="T1823" s="72" t="s">
        <v>4888</v>
      </c>
      <c r="U1823" s="72" t="s">
        <v>251</v>
      </c>
      <c r="V1823" s="72" t="s">
        <v>176</v>
      </c>
      <c r="W1823">
        <v>118</v>
      </c>
      <c r="X1823">
        <v>118</v>
      </c>
      <c r="Y1823">
        <v>0</v>
      </c>
      <c r="Z1823">
        <v>0</v>
      </c>
      <c r="AA1823">
        <v>590</v>
      </c>
      <c r="AB1823">
        <v>0</v>
      </c>
      <c r="AC1823" s="72" t="s">
        <v>191</v>
      </c>
      <c r="AD1823" s="72" t="s">
        <v>212</v>
      </c>
      <c r="AE1823" s="72" t="s">
        <v>176</v>
      </c>
      <c r="AF1823" s="81" t="str">
        <f t="shared" si="112"/>
        <v>Public Tap</v>
      </c>
      <c r="AG1823" s="72" t="s">
        <v>877</v>
      </c>
      <c r="AH1823" s="72" t="s">
        <v>191</v>
      </c>
      <c r="AI1823" s="72" t="s">
        <v>16432</v>
      </c>
      <c r="AL1823" t="str">
        <f t="shared" si="113"/>
        <v>Protected</v>
      </c>
      <c r="AM1823">
        <v>2014</v>
      </c>
      <c r="AN1823" s="72" t="s">
        <v>194</v>
      </c>
      <c r="AO1823" s="72" t="s">
        <v>549</v>
      </c>
      <c r="AP1823" s="72" t="s">
        <v>176</v>
      </c>
      <c r="AQ1823" t="str">
        <f t="shared" si="114"/>
        <v>Does not function Non functioning water point</v>
      </c>
      <c r="AR1823" s="72" t="s">
        <v>191</v>
      </c>
      <c r="AS1823">
        <v>1</v>
      </c>
      <c r="AT1823">
        <v>365</v>
      </c>
      <c r="AU1823" s="72" t="s">
        <v>194</v>
      </c>
      <c r="AV1823" s="72" t="s">
        <v>194</v>
      </c>
      <c r="AY1823" s="72" t="s">
        <v>194</v>
      </c>
      <c r="BB1823" s="72" t="s">
        <v>194</v>
      </c>
      <c r="BD1823" s="72" t="s">
        <v>194</v>
      </c>
      <c r="BE1823"/>
      <c r="BF1823" s="72" t="s">
        <v>194</v>
      </c>
      <c r="BG1823" s="80" t="s">
        <v>196</v>
      </c>
      <c r="BI1823" s="81" t="str">
        <f t="shared" si="115"/>
        <v xml:space="preserve">Turbidity </v>
      </c>
      <c r="BN1823">
        <v>0</v>
      </c>
      <c r="BO1823">
        <v>0</v>
      </c>
      <c r="BP1823" s="72" t="s">
        <v>194</v>
      </c>
      <c r="BR1823" s="72" t="s">
        <v>194</v>
      </c>
      <c r="BV1823" s="72" t="s">
        <v>194</v>
      </c>
      <c r="BW1823" s="72" t="s">
        <v>550</v>
      </c>
      <c r="BX1823" t="s">
        <v>16255</v>
      </c>
    </row>
    <row r="1824" spans="1:76" x14ac:dyDescent="0.45">
      <c r="A1824" t="s">
        <v>16256</v>
      </c>
      <c r="B1824" t="s">
        <v>176</v>
      </c>
      <c r="C1824" t="s">
        <v>265</v>
      </c>
      <c r="D1824" t="s">
        <v>16257</v>
      </c>
      <c r="E1824" t="s">
        <v>16258</v>
      </c>
      <c r="F1824" t="s">
        <v>5398</v>
      </c>
      <c r="G1824">
        <v>9</v>
      </c>
      <c r="H1824" s="72" t="s">
        <v>15478</v>
      </c>
      <c r="I1824" s="72" t="s">
        <v>182</v>
      </c>
      <c r="J1824" s="72" t="s">
        <v>183</v>
      </c>
      <c r="K1824" s="72" t="s">
        <v>4888</v>
      </c>
      <c r="L1824" s="72" t="s">
        <v>4888</v>
      </c>
      <c r="M1824" s="72" t="s">
        <v>8474</v>
      </c>
      <c r="N1824" s="72"/>
      <c r="O1824" s="72"/>
      <c r="P1824" s="72" t="s">
        <v>16259</v>
      </c>
      <c r="Q1824" s="72" t="s">
        <v>16260</v>
      </c>
      <c r="R1824" s="72" t="s">
        <v>16261</v>
      </c>
      <c r="S1824" s="72" t="s">
        <v>16262</v>
      </c>
      <c r="T1824" s="72" t="s">
        <v>16232</v>
      </c>
      <c r="U1824" s="72" t="s">
        <v>251</v>
      </c>
      <c r="V1824" s="72" t="s">
        <v>176</v>
      </c>
      <c r="W1824">
        <v>251</v>
      </c>
      <c r="X1824">
        <v>251</v>
      </c>
      <c r="Y1824">
        <v>0</v>
      </c>
      <c r="Z1824">
        <v>0</v>
      </c>
      <c r="AA1824">
        <v>1255</v>
      </c>
      <c r="AB1824">
        <v>0</v>
      </c>
      <c r="AC1824" s="72" t="s">
        <v>191</v>
      </c>
      <c r="AD1824" s="72" t="s">
        <v>212</v>
      </c>
      <c r="AE1824" s="72" t="s">
        <v>176</v>
      </c>
      <c r="AF1824" s="81" t="str">
        <f t="shared" si="112"/>
        <v>Public Tap</v>
      </c>
      <c r="AG1824" s="72" t="s">
        <v>877</v>
      </c>
      <c r="AH1824" s="72" t="s">
        <v>191</v>
      </c>
      <c r="AI1824" s="72" t="s">
        <v>16432</v>
      </c>
      <c r="AL1824" t="str">
        <f t="shared" si="113"/>
        <v>Protected</v>
      </c>
      <c r="AM1824">
        <v>2014</v>
      </c>
      <c r="AN1824" s="72" t="s">
        <v>194</v>
      </c>
      <c r="AO1824" s="72" t="s">
        <v>549</v>
      </c>
      <c r="AP1824" s="72" t="s">
        <v>176</v>
      </c>
      <c r="AQ1824" t="str">
        <f t="shared" si="114"/>
        <v>Does not function Non functioning water point</v>
      </c>
      <c r="AR1824" s="72" t="s">
        <v>191</v>
      </c>
      <c r="AS1824">
        <v>1</v>
      </c>
      <c r="AT1824">
        <v>365</v>
      </c>
      <c r="AU1824" s="72" t="s">
        <v>194</v>
      </c>
      <c r="AV1824" s="72" t="s">
        <v>194</v>
      </c>
      <c r="AY1824" s="72" t="s">
        <v>194</v>
      </c>
      <c r="BB1824" s="72" t="s">
        <v>194</v>
      </c>
      <c r="BD1824" s="72" t="s">
        <v>194</v>
      </c>
      <c r="BE1824"/>
      <c r="BF1824" s="72" t="s">
        <v>194</v>
      </c>
      <c r="BG1824" s="80" t="s">
        <v>196</v>
      </c>
      <c r="BI1824" s="81" t="str">
        <f t="shared" si="115"/>
        <v xml:space="preserve">Turbidity </v>
      </c>
      <c r="BN1824">
        <v>0</v>
      </c>
      <c r="BO1824">
        <v>0</v>
      </c>
      <c r="BP1824" s="72" t="s">
        <v>194</v>
      </c>
      <c r="BR1824" s="72" t="s">
        <v>194</v>
      </c>
      <c r="BV1824" s="72" t="s">
        <v>194</v>
      </c>
      <c r="BW1824" s="72" t="s">
        <v>550</v>
      </c>
      <c r="BX1824" t="s">
        <v>16263</v>
      </c>
    </row>
    <row r="1825" spans="1:76" x14ac:dyDescent="0.45">
      <c r="A1825" t="s">
        <v>16264</v>
      </c>
      <c r="B1825" t="s">
        <v>176</v>
      </c>
      <c r="C1825" t="s">
        <v>265</v>
      </c>
      <c r="D1825" t="s">
        <v>16265</v>
      </c>
      <c r="E1825" t="s">
        <v>16266</v>
      </c>
      <c r="F1825" t="s">
        <v>7273</v>
      </c>
      <c r="G1825">
        <v>9</v>
      </c>
      <c r="H1825" s="72" t="s">
        <v>15478</v>
      </c>
      <c r="I1825" s="72" t="s">
        <v>182</v>
      </c>
      <c r="J1825" s="72" t="s">
        <v>183</v>
      </c>
      <c r="K1825" s="72" t="s">
        <v>4888</v>
      </c>
      <c r="L1825" s="72" t="s">
        <v>4888</v>
      </c>
      <c r="M1825" s="72" t="s">
        <v>8474</v>
      </c>
      <c r="N1825" s="72"/>
      <c r="O1825" s="72"/>
      <c r="P1825" s="72" t="s">
        <v>16267</v>
      </c>
      <c r="Q1825" s="72" t="s">
        <v>16268</v>
      </c>
      <c r="R1825" s="72" t="s">
        <v>6144</v>
      </c>
      <c r="S1825" s="72" t="s">
        <v>16269</v>
      </c>
      <c r="T1825" s="72" t="s">
        <v>16232</v>
      </c>
      <c r="U1825" s="72" t="s">
        <v>251</v>
      </c>
      <c r="V1825" s="72" t="s">
        <v>176</v>
      </c>
      <c r="W1825">
        <v>251</v>
      </c>
      <c r="X1825">
        <v>251</v>
      </c>
      <c r="Y1825">
        <v>0</v>
      </c>
      <c r="Z1825">
        <v>0</v>
      </c>
      <c r="AA1825">
        <v>1255</v>
      </c>
      <c r="AB1825">
        <v>0</v>
      </c>
      <c r="AC1825" s="72" t="s">
        <v>191</v>
      </c>
      <c r="AD1825" s="72" t="s">
        <v>212</v>
      </c>
      <c r="AE1825" s="72" t="s">
        <v>176</v>
      </c>
      <c r="AF1825" s="81" t="str">
        <f t="shared" si="112"/>
        <v>Public Tap</v>
      </c>
      <c r="AG1825" s="72" t="s">
        <v>877</v>
      </c>
      <c r="AH1825" s="72" t="s">
        <v>191</v>
      </c>
      <c r="AI1825" s="72" t="s">
        <v>16432</v>
      </c>
      <c r="AL1825" t="str">
        <f t="shared" si="113"/>
        <v>Protected</v>
      </c>
      <c r="AM1825">
        <v>2014</v>
      </c>
      <c r="AN1825" s="72" t="s">
        <v>194</v>
      </c>
      <c r="AO1825" s="72" t="s">
        <v>549</v>
      </c>
      <c r="AP1825" s="72" t="s">
        <v>176</v>
      </c>
      <c r="AQ1825" t="str">
        <f t="shared" si="114"/>
        <v>Does not function Non functioning water point</v>
      </c>
      <c r="AR1825" s="72" t="s">
        <v>191</v>
      </c>
      <c r="AS1825">
        <v>1</v>
      </c>
      <c r="AT1825">
        <v>365</v>
      </c>
      <c r="AU1825" s="72" t="s">
        <v>194</v>
      </c>
      <c r="AV1825" s="72" t="s">
        <v>194</v>
      </c>
      <c r="AY1825" s="72" t="s">
        <v>194</v>
      </c>
      <c r="BB1825" s="72" t="s">
        <v>194</v>
      </c>
      <c r="BD1825" s="72" t="s">
        <v>194</v>
      </c>
      <c r="BE1825"/>
      <c r="BF1825" s="72" t="s">
        <v>194</v>
      </c>
      <c r="BG1825" s="80" t="s">
        <v>196</v>
      </c>
      <c r="BI1825" s="81" t="str">
        <f t="shared" si="115"/>
        <v xml:space="preserve">Turbidity </v>
      </c>
      <c r="BN1825">
        <v>0</v>
      </c>
      <c r="BO1825">
        <v>0</v>
      </c>
      <c r="BP1825" s="72" t="s">
        <v>194</v>
      </c>
      <c r="BR1825" s="72" t="s">
        <v>194</v>
      </c>
      <c r="BV1825" s="72" t="s">
        <v>194</v>
      </c>
      <c r="BW1825" s="72" t="s">
        <v>550</v>
      </c>
      <c r="BX1825" t="s">
        <v>16270</v>
      </c>
    </row>
    <row r="1826" spans="1:76" x14ac:dyDescent="0.45">
      <c r="A1826" t="s">
        <v>16271</v>
      </c>
      <c r="B1826" t="s">
        <v>176</v>
      </c>
      <c r="C1826" t="s">
        <v>265</v>
      </c>
      <c r="D1826" t="s">
        <v>16272</v>
      </c>
      <c r="E1826" t="s">
        <v>16273</v>
      </c>
      <c r="F1826" t="s">
        <v>5182</v>
      </c>
      <c r="G1826">
        <v>9</v>
      </c>
      <c r="H1826" s="72" t="s">
        <v>15478</v>
      </c>
      <c r="I1826" s="72" t="s">
        <v>182</v>
      </c>
      <c r="J1826" s="72" t="s">
        <v>183</v>
      </c>
      <c r="K1826" s="72" t="s">
        <v>4888</v>
      </c>
      <c r="L1826" s="72" t="s">
        <v>4888</v>
      </c>
      <c r="M1826" s="72" t="s">
        <v>8492</v>
      </c>
      <c r="N1826" s="72"/>
      <c r="O1826" s="72"/>
      <c r="P1826" s="72" t="s">
        <v>16274</v>
      </c>
      <c r="Q1826" s="72" t="s">
        <v>16275</v>
      </c>
      <c r="R1826" s="72" t="s">
        <v>930</v>
      </c>
      <c r="S1826" s="72" t="s">
        <v>16276</v>
      </c>
      <c r="T1826" s="72" t="s">
        <v>16277</v>
      </c>
      <c r="U1826" s="72" t="s">
        <v>251</v>
      </c>
      <c r="V1826" s="72" t="s">
        <v>176</v>
      </c>
      <c r="W1826">
        <v>259</v>
      </c>
      <c r="X1826">
        <v>258</v>
      </c>
      <c r="Y1826">
        <v>1</v>
      </c>
      <c r="Z1826">
        <v>0</v>
      </c>
      <c r="AA1826">
        <v>1295</v>
      </c>
      <c r="AB1826">
        <v>1</v>
      </c>
      <c r="AC1826" s="72" t="s">
        <v>191</v>
      </c>
      <c r="AD1826" s="72" t="s">
        <v>212</v>
      </c>
      <c r="AE1826" s="72" t="s">
        <v>176</v>
      </c>
      <c r="AF1826" s="81" t="str">
        <f t="shared" si="112"/>
        <v>Public Tap</v>
      </c>
      <c r="AG1826" s="72" t="s">
        <v>877</v>
      </c>
      <c r="AH1826" s="72" t="s">
        <v>191</v>
      </c>
      <c r="AI1826" s="72" t="s">
        <v>16432</v>
      </c>
      <c r="AL1826" t="str">
        <f t="shared" si="113"/>
        <v>Protected</v>
      </c>
      <c r="AM1826">
        <v>2014</v>
      </c>
      <c r="AN1826" s="72" t="s">
        <v>194</v>
      </c>
      <c r="AO1826" s="72" t="s">
        <v>549</v>
      </c>
      <c r="AP1826" s="72" t="s">
        <v>176</v>
      </c>
      <c r="AQ1826" t="str">
        <f t="shared" si="114"/>
        <v>Does not function Non functioning water point</v>
      </c>
      <c r="AR1826" s="72" t="s">
        <v>191</v>
      </c>
      <c r="AS1826">
        <v>1</v>
      </c>
      <c r="AT1826">
        <v>365</v>
      </c>
      <c r="AU1826" s="72" t="s">
        <v>194</v>
      </c>
      <c r="AV1826" s="72" t="s">
        <v>194</v>
      </c>
      <c r="AY1826" s="72" t="s">
        <v>194</v>
      </c>
      <c r="BB1826" s="72" t="s">
        <v>194</v>
      </c>
      <c r="BD1826" s="72" t="s">
        <v>194</v>
      </c>
      <c r="BE1826"/>
      <c r="BF1826" s="72" t="s">
        <v>194</v>
      </c>
      <c r="BG1826" s="80" t="s">
        <v>196</v>
      </c>
      <c r="BI1826" s="81" t="str">
        <f t="shared" si="115"/>
        <v xml:space="preserve">Turbidity </v>
      </c>
      <c r="BN1826">
        <v>0</v>
      </c>
      <c r="BO1826">
        <v>0</v>
      </c>
      <c r="BP1826" s="72" t="s">
        <v>194</v>
      </c>
      <c r="BR1826" s="72" t="s">
        <v>194</v>
      </c>
      <c r="BV1826" s="72" t="s">
        <v>194</v>
      </c>
      <c r="BW1826" s="72" t="s">
        <v>550</v>
      </c>
      <c r="BX1826" t="s">
        <v>16278</v>
      </c>
    </row>
    <row r="1827" spans="1:76" x14ac:dyDescent="0.45">
      <c r="A1827" t="s">
        <v>16279</v>
      </c>
      <c r="B1827" t="s">
        <v>176</v>
      </c>
      <c r="C1827" t="s">
        <v>265</v>
      </c>
      <c r="D1827" t="s">
        <v>16280</v>
      </c>
      <c r="E1827" t="s">
        <v>16281</v>
      </c>
      <c r="F1827" t="s">
        <v>3942</v>
      </c>
      <c r="G1827">
        <v>9</v>
      </c>
      <c r="H1827" s="72" t="s">
        <v>15478</v>
      </c>
      <c r="I1827" s="72" t="s">
        <v>182</v>
      </c>
      <c r="J1827" s="72" t="s">
        <v>183</v>
      </c>
      <c r="K1827" s="72" t="s">
        <v>4888</v>
      </c>
      <c r="L1827" s="72" t="s">
        <v>4888</v>
      </c>
      <c r="M1827" s="72" t="s">
        <v>4888</v>
      </c>
      <c r="N1827" s="72"/>
      <c r="O1827" s="72"/>
      <c r="P1827" s="72" t="s">
        <v>16282</v>
      </c>
      <c r="Q1827" s="72" t="s">
        <v>16283</v>
      </c>
      <c r="R1827" s="72" t="s">
        <v>16284</v>
      </c>
      <c r="S1827" s="72" t="s">
        <v>16285</v>
      </c>
      <c r="T1827" s="72" t="s">
        <v>4888</v>
      </c>
      <c r="U1827" s="72" t="s">
        <v>251</v>
      </c>
      <c r="V1827" s="72" t="s">
        <v>176</v>
      </c>
      <c r="W1827">
        <v>118</v>
      </c>
      <c r="X1827">
        <v>118</v>
      </c>
      <c r="Y1827">
        <v>0</v>
      </c>
      <c r="Z1827">
        <v>0</v>
      </c>
      <c r="AA1827">
        <v>590</v>
      </c>
      <c r="AB1827">
        <v>0</v>
      </c>
      <c r="AC1827" s="72" t="s">
        <v>191</v>
      </c>
      <c r="AD1827" s="72" t="s">
        <v>212</v>
      </c>
      <c r="AE1827" s="72" t="s">
        <v>176</v>
      </c>
      <c r="AF1827" s="81" t="str">
        <f t="shared" si="112"/>
        <v>Public Tap</v>
      </c>
      <c r="AG1827" s="72" t="s">
        <v>877</v>
      </c>
      <c r="AH1827" s="72" t="s">
        <v>191</v>
      </c>
      <c r="AI1827" s="72" t="s">
        <v>16432</v>
      </c>
      <c r="AL1827" t="str">
        <f t="shared" si="113"/>
        <v>Protected</v>
      </c>
      <c r="AM1827">
        <v>2014</v>
      </c>
      <c r="AN1827" s="72" t="s">
        <v>194</v>
      </c>
      <c r="AO1827" s="72" t="s">
        <v>549</v>
      </c>
      <c r="AP1827" s="72" t="s">
        <v>176</v>
      </c>
      <c r="AQ1827" t="str">
        <f t="shared" si="114"/>
        <v>Does not function Non functioning water point</v>
      </c>
      <c r="AR1827" s="72" t="s">
        <v>191</v>
      </c>
      <c r="AS1827">
        <v>1</v>
      </c>
      <c r="AT1827">
        <v>365</v>
      </c>
      <c r="AU1827" s="72" t="s">
        <v>194</v>
      </c>
      <c r="AV1827" s="72" t="s">
        <v>194</v>
      </c>
      <c r="AY1827" s="72" t="s">
        <v>194</v>
      </c>
      <c r="BB1827" s="72" t="s">
        <v>194</v>
      </c>
      <c r="BD1827" s="72" t="s">
        <v>194</v>
      </c>
      <c r="BE1827"/>
      <c r="BF1827" s="72" t="s">
        <v>194</v>
      </c>
      <c r="BG1827" s="80" t="s">
        <v>196</v>
      </c>
      <c r="BI1827" s="81" t="str">
        <f t="shared" si="115"/>
        <v xml:space="preserve">Turbidity </v>
      </c>
      <c r="BN1827">
        <v>0</v>
      </c>
      <c r="BO1827">
        <v>0</v>
      </c>
      <c r="BP1827" s="72" t="s">
        <v>194</v>
      </c>
      <c r="BR1827" s="72" t="s">
        <v>194</v>
      </c>
      <c r="BV1827" s="72" t="s">
        <v>194</v>
      </c>
      <c r="BW1827" s="72" t="s">
        <v>550</v>
      </c>
      <c r="BX1827" t="s">
        <v>16286</v>
      </c>
    </row>
    <row r="1828" spans="1:76" x14ac:dyDescent="0.45">
      <c r="A1828" t="s">
        <v>16287</v>
      </c>
      <c r="B1828" t="s">
        <v>176</v>
      </c>
      <c r="C1828" t="s">
        <v>265</v>
      </c>
      <c r="D1828" t="s">
        <v>16288</v>
      </c>
      <c r="E1828" t="s">
        <v>16289</v>
      </c>
      <c r="F1828" t="s">
        <v>16290</v>
      </c>
      <c r="G1828">
        <v>9</v>
      </c>
      <c r="H1828" s="72" t="s">
        <v>15478</v>
      </c>
      <c r="I1828" s="72" t="s">
        <v>182</v>
      </c>
      <c r="J1828" s="72" t="s">
        <v>183</v>
      </c>
      <c r="K1828" s="72" t="s">
        <v>4888</v>
      </c>
      <c r="L1828" s="72" t="s">
        <v>4888</v>
      </c>
      <c r="M1828" s="72" t="s">
        <v>8408</v>
      </c>
      <c r="N1828" s="72"/>
      <c r="O1828" s="72"/>
      <c r="P1828" s="72" t="s">
        <v>16291</v>
      </c>
      <c r="Q1828" s="72" t="s">
        <v>16292</v>
      </c>
      <c r="R1828" s="72" t="s">
        <v>8521</v>
      </c>
      <c r="S1828" s="72" t="s">
        <v>16293</v>
      </c>
      <c r="T1828" s="72" t="s">
        <v>8408</v>
      </c>
      <c r="U1828" s="72" t="s">
        <v>251</v>
      </c>
      <c r="V1828" s="72" t="s">
        <v>176</v>
      </c>
      <c r="W1828">
        <v>305</v>
      </c>
      <c r="X1828">
        <v>305</v>
      </c>
      <c r="Y1828">
        <v>0</v>
      </c>
      <c r="Z1828">
        <v>0</v>
      </c>
      <c r="AA1828">
        <v>1525</v>
      </c>
      <c r="AB1828">
        <v>0</v>
      </c>
      <c r="AC1828" s="72" t="s">
        <v>191</v>
      </c>
      <c r="AD1828" s="72" t="s">
        <v>212</v>
      </c>
      <c r="AE1828" s="72" t="s">
        <v>176</v>
      </c>
      <c r="AF1828" s="81" t="str">
        <f t="shared" si="112"/>
        <v>Public Tap</v>
      </c>
      <c r="AG1828" s="72" t="s">
        <v>877</v>
      </c>
      <c r="AH1828" s="72" t="s">
        <v>191</v>
      </c>
      <c r="AI1828" s="72" t="s">
        <v>16432</v>
      </c>
      <c r="AL1828" t="str">
        <f t="shared" si="113"/>
        <v>Protected</v>
      </c>
      <c r="AM1828">
        <v>2014</v>
      </c>
      <c r="AN1828" s="72" t="s">
        <v>194</v>
      </c>
      <c r="AO1828" s="72" t="s">
        <v>549</v>
      </c>
      <c r="AP1828" s="72" t="s">
        <v>176</v>
      </c>
      <c r="AQ1828" t="str">
        <f t="shared" si="114"/>
        <v>Does not function Non functioning water point</v>
      </c>
      <c r="AR1828" s="72" t="s">
        <v>191</v>
      </c>
      <c r="AS1828">
        <v>1</v>
      </c>
      <c r="AT1828">
        <v>365</v>
      </c>
      <c r="AU1828" s="72" t="s">
        <v>194</v>
      </c>
      <c r="AV1828" s="72" t="s">
        <v>194</v>
      </c>
      <c r="AY1828" s="72" t="s">
        <v>194</v>
      </c>
      <c r="BB1828" s="72" t="s">
        <v>194</v>
      </c>
      <c r="BD1828" s="72" t="s">
        <v>194</v>
      </c>
      <c r="BE1828"/>
      <c r="BF1828" s="72" t="s">
        <v>194</v>
      </c>
      <c r="BG1828" s="80" t="s">
        <v>196</v>
      </c>
      <c r="BI1828" s="81" t="str">
        <f t="shared" si="115"/>
        <v xml:space="preserve">Turbidity </v>
      </c>
      <c r="BN1828">
        <v>0</v>
      </c>
      <c r="BO1828">
        <v>0</v>
      </c>
      <c r="BP1828" s="72" t="s">
        <v>194</v>
      </c>
      <c r="BR1828" s="72" t="s">
        <v>194</v>
      </c>
      <c r="BV1828" s="72" t="s">
        <v>194</v>
      </c>
      <c r="BW1828" s="72" t="s">
        <v>550</v>
      </c>
      <c r="BX1828" t="s">
        <v>16294</v>
      </c>
    </row>
    <row r="1829" spans="1:76" x14ac:dyDescent="0.45">
      <c r="A1829" t="s">
        <v>16295</v>
      </c>
      <c r="B1829" t="s">
        <v>176</v>
      </c>
      <c r="C1829" t="s">
        <v>265</v>
      </c>
      <c r="D1829" t="s">
        <v>16296</v>
      </c>
      <c r="E1829" t="s">
        <v>16297</v>
      </c>
      <c r="F1829" t="s">
        <v>7523</v>
      </c>
      <c r="G1829">
        <v>9</v>
      </c>
      <c r="H1829" s="72" t="s">
        <v>15478</v>
      </c>
      <c r="I1829" s="72" t="s">
        <v>182</v>
      </c>
      <c r="J1829" s="72" t="s">
        <v>183</v>
      </c>
      <c r="K1829" s="72" t="s">
        <v>4888</v>
      </c>
      <c r="L1829" s="72" t="s">
        <v>4888</v>
      </c>
      <c r="M1829" s="72" t="s">
        <v>8492</v>
      </c>
      <c r="N1829" s="72"/>
      <c r="O1829" s="72"/>
      <c r="P1829" s="72" t="s">
        <v>16298</v>
      </c>
      <c r="Q1829" s="72" t="s">
        <v>16299</v>
      </c>
      <c r="R1829" s="72" t="s">
        <v>7096</v>
      </c>
      <c r="S1829" s="72" t="s">
        <v>16300</v>
      </c>
      <c r="T1829" s="72" t="s">
        <v>16277</v>
      </c>
      <c r="U1829" s="72" t="s">
        <v>251</v>
      </c>
      <c r="V1829" s="72" t="s">
        <v>176</v>
      </c>
      <c r="W1829">
        <v>259</v>
      </c>
      <c r="X1829">
        <v>258</v>
      </c>
      <c r="Y1829">
        <v>1</v>
      </c>
      <c r="Z1829">
        <v>0</v>
      </c>
      <c r="AA1829">
        <v>1295</v>
      </c>
      <c r="AB1829">
        <v>1</v>
      </c>
      <c r="AC1829" s="72" t="s">
        <v>191</v>
      </c>
      <c r="AD1829" s="72" t="s">
        <v>212</v>
      </c>
      <c r="AE1829" s="72" t="s">
        <v>176</v>
      </c>
      <c r="AF1829" s="81" t="str">
        <f t="shared" si="112"/>
        <v>Public Tap</v>
      </c>
      <c r="AG1829" s="72" t="s">
        <v>877</v>
      </c>
      <c r="AH1829" s="72" t="s">
        <v>191</v>
      </c>
      <c r="AI1829" s="72" t="s">
        <v>16432</v>
      </c>
      <c r="AL1829" t="str">
        <f t="shared" si="113"/>
        <v>Protected</v>
      </c>
      <c r="AM1829">
        <v>2014</v>
      </c>
      <c r="AN1829" s="72" t="s">
        <v>194</v>
      </c>
      <c r="AO1829" s="72" t="s">
        <v>549</v>
      </c>
      <c r="AP1829" s="72" t="s">
        <v>176</v>
      </c>
      <c r="AQ1829" t="str">
        <f t="shared" si="114"/>
        <v>Does not function Non functioning water point</v>
      </c>
      <c r="AR1829" s="72" t="s">
        <v>191</v>
      </c>
      <c r="AS1829">
        <v>1</v>
      </c>
      <c r="AT1829">
        <v>365</v>
      </c>
      <c r="AU1829" s="72" t="s">
        <v>194</v>
      </c>
      <c r="AV1829" s="72" t="s">
        <v>194</v>
      </c>
      <c r="AY1829" s="72" t="s">
        <v>194</v>
      </c>
      <c r="BB1829" s="72" t="s">
        <v>194</v>
      </c>
      <c r="BD1829" s="72" t="s">
        <v>194</v>
      </c>
      <c r="BE1829"/>
      <c r="BF1829" s="72" t="s">
        <v>194</v>
      </c>
      <c r="BG1829" s="80" t="s">
        <v>196</v>
      </c>
      <c r="BI1829" s="81" t="str">
        <f t="shared" si="115"/>
        <v xml:space="preserve">Turbidity </v>
      </c>
      <c r="BN1829">
        <v>0</v>
      </c>
      <c r="BO1829">
        <v>0</v>
      </c>
      <c r="BP1829" s="72" t="s">
        <v>194</v>
      </c>
      <c r="BR1829" s="72" t="s">
        <v>194</v>
      </c>
      <c r="BV1829" s="72" t="s">
        <v>194</v>
      </c>
      <c r="BW1829" s="72" t="s">
        <v>550</v>
      </c>
      <c r="BX1829" t="s">
        <v>16301</v>
      </c>
    </row>
    <row r="1830" spans="1:76" x14ac:dyDescent="0.45">
      <c r="A1830" t="s">
        <v>16302</v>
      </c>
      <c r="B1830" t="s">
        <v>176</v>
      </c>
      <c r="C1830" t="s">
        <v>265</v>
      </c>
      <c r="D1830" t="s">
        <v>16303</v>
      </c>
      <c r="E1830" t="s">
        <v>16304</v>
      </c>
      <c r="F1830" t="s">
        <v>16305</v>
      </c>
      <c r="G1830">
        <v>9</v>
      </c>
      <c r="H1830" s="72" t="s">
        <v>15478</v>
      </c>
      <c r="I1830" s="72" t="s">
        <v>182</v>
      </c>
      <c r="J1830" s="72" t="s">
        <v>183</v>
      </c>
      <c r="K1830" s="72" t="s">
        <v>4888</v>
      </c>
      <c r="L1830" s="72" t="s">
        <v>4888</v>
      </c>
      <c r="M1830" s="72" t="s">
        <v>8408</v>
      </c>
      <c r="N1830" s="72"/>
      <c r="O1830" s="72"/>
      <c r="P1830" s="72" t="s">
        <v>16306</v>
      </c>
      <c r="Q1830" s="72" t="s">
        <v>16307</v>
      </c>
      <c r="R1830" s="72" t="s">
        <v>8530</v>
      </c>
      <c r="S1830" s="72" t="s">
        <v>16308</v>
      </c>
      <c r="T1830" s="72" t="s">
        <v>8408</v>
      </c>
      <c r="U1830" s="72" t="s">
        <v>251</v>
      </c>
      <c r="V1830" s="72" t="s">
        <v>176</v>
      </c>
      <c r="W1830">
        <v>305</v>
      </c>
      <c r="X1830">
        <v>305</v>
      </c>
      <c r="Y1830">
        <v>0</v>
      </c>
      <c r="Z1830">
        <v>0</v>
      </c>
      <c r="AA1830">
        <v>1525</v>
      </c>
      <c r="AB1830">
        <v>0</v>
      </c>
      <c r="AC1830" s="72" t="s">
        <v>191</v>
      </c>
      <c r="AD1830" s="72" t="s">
        <v>212</v>
      </c>
      <c r="AE1830" s="72" t="s">
        <v>176</v>
      </c>
      <c r="AF1830" s="81" t="str">
        <f t="shared" si="112"/>
        <v>Public Tap</v>
      </c>
      <c r="AG1830" s="72" t="s">
        <v>877</v>
      </c>
      <c r="AH1830" s="72" t="s">
        <v>191</v>
      </c>
      <c r="AI1830" s="72" t="s">
        <v>16432</v>
      </c>
      <c r="AL1830" t="str">
        <f t="shared" si="113"/>
        <v>Protected</v>
      </c>
      <c r="AM1830">
        <v>2014</v>
      </c>
      <c r="AN1830" s="72" t="s">
        <v>194</v>
      </c>
      <c r="AO1830" s="72" t="s">
        <v>549</v>
      </c>
      <c r="AP1830" s="72" t="s">
        <v>176</v>
      </c>
      <c r="AQ1830" t="str">
        <f t="shared" si="114"/>
        <v>Does not function Non functioning water point</v>
      </c>
      <c r="AR1830" s="72" t="s">
        <v>191</v>
      </c>
      <c r="AS1830">
        <v>1</v>
      </c>
      <c r="AT1830">
        <v>365</v>
      </c>
      <c r="AU1830" s="72" t="s">
        <v>194</v>
      </c>
      <c r="AV1830" s="72" t="s">
        <v>194</v>
      </c>
      <c r="AY1830" s="72" t="s">
        <v>194</v>
      </c>
      <c r="BB1830" s="72" t="s">
        <v>194</v>
      </c>
      <c r="BD1830" s="72" t="s">
        <v>194</v>
      </c>
      <c r="BE1830"/>
      <c r="BF1830" s="72" t="s">
        <v>194</v>
      </c>
      <c r="BG1830" s="80" t="s">
        <v>196</v>
      </c>
      <c r="BI1830" s="81" t="str">
        <f t="shared" si="115"/>
        <v xml:space="preserve">Turbidity </v>
      </c>
      <c r="BN1830">
        <v>0</v>
      </c>
      <c r="BO1830">
        <v>0</v>
      </c>
      <c r="BP1830" s="72" t="s">
        <v>194</v>
      </c>
      <c r="BR1830" s="72" t="s">
        <v>194</v>
      </c>
      <c r="BV1830" s="72" t="s">
        <v>194</v>
      </c>
      <c r="BW1830" s="72" t="s">
        <v>550</v>
      </c>
      <c r="BX1830" t="s">
        <v>16309</v>
      </c>
    </row>
    <row r="1831" spans="1:76" x14ac:dyDescent="0.45">
      <c r="A1831" t="s">
        <v>16310</v>
      </c>
      <c r="B1831" t="s">
        <v>176</v>
      </c>
      <c r="C1831" t="s">
        <v>265</v>
      </c>
      <c r="D1831" t="s">
        <v>16311</v>
      </c>
      <c r="E1831" t="s">
        <v>16312</v>
      </c>
      <c r="F1831" t="s">
        <v>2760</v>
      </c>
      <c r="G1831">
        <v>9</v>
      </c>
      <c r="H1831" s="72" t="s">
        <v>15478</v>
      </c>
      <c r="I1831" s="72" t="s">
        <v>182</v>
      </c>
      <c r="J1831" s="72" t="s">
        <v>183</v>
      </c>
      <c r="K1831" s="72" t="s">
        <v>4888</v>
      </c>
      <c r="L1831" s="72" t="s">
        <v>4888</v>
      </c>
      <c r="M1831" s="72" t="s">
        <v>8492</v>
      </c>
      <c r="N1831" s="72"/>
      <c r="O1831" s="72"/>
      <c r="P1831" s="72" t="s">
        <v>16313</v>
      </c>
      <c r="Q1831" s="72" t="s">
        <v>16314</v>
      </c>
      <c r="R1831" s="72" t="s">
        <v>15336</v>
      </c>
      <c r="S1831" s="72" t="s">
        <v>16315</v>
      </c>
      <c r="T1831" s="72" t="s">
        <v>16277</v>
      </c>
      <c r="U1831" s="72" t="s">
        <v>251</v>
      </c>
      <c r="V1831" s="72" t="s">
        <v>176</v>
      </c>
      <c r="W1831">
        <v>259</v>
      </c>
      <c r="X1831">
        <v>258</v>
      </c>
      <c r="Y1831">
        <v>1</v>
      </c>
      <c r="Z1831">
        <v>0</v>
      </c>
      <c r="AA1831">
        <v>1290</v>
      </c>
      <c r="AB1831">
        <v>1</v>
      </c>
      <c r="AC1831" s="72" t="s">
        <v>191</v>
      </c>
      <c r="AD1831" s="72" t="s">
        <v>212</v>
      </c>
      <c r="AE1831" s="72" t="s">
        <v>176</v>
      </c>
      <c r="AF1831" s="81" t="str">
        <f t="shared" si="112"/>
        <v>Public Tap</v>
      </c>
      <c r="AG1831" s="72" t="s">
        <v>877</v>
      </c>
      <c r="AH1831" s="72" t="s">
        <v>191</v>
      </c>
      <c r="AI1831" s="72" t="s">
        <v>16432</v>
      </c>
      <c r="AL1831" t="str">
        <f t="shared" si="113"/>
        <v>Protected</v>
      </c>
      <c r="AM1831">
        <v>2014</v>
      </c>
      <c r="AN1831" s="72" t="s">
        <v>194</v>
      </c>
      <c r="AO1831" s="72" t="s">
        <v>549</v>
      </c>
      <c r="AP1831" s="72" t="s">
        <v>176</v>
      </c>
      <c r="AQ1831" t="str">
        <f t="shared" si="114"/>
        <v>Does not function Non functioning water point</v>
      </c>
      <c r="AR1831" s="72" t="s">
        <v>191</v>
      </c>
      <c r="AS1831">
        <v>1</v>
      </c>
      <c r="AT1831">
        <v>365</v>
      </c>
      <c r="AU1831" s="72" t="s">
        <v>194</v>
      </c>
      <c r="AV1831" s="72" t="s">
        <v>194</v>
      </c>
      <c r="AY1831" s="72" t="s">
        <v>194</v>
      </c>
      <c r="BB1831" s="72" t="s">
        <v>194</v>
      </c>
      <c r="BD1831" s="72" t="s">
        <v>194</v>
      </c>
      <c r="BE1831"/>
      <c r="BF1831" s="72" t="s">
        <v>194</v>
      </c>
      <c r="BG1831" s="80" t="s">
        <v>196</v>
      </c>
      <c r="BI1831" s="81" t="str">
        <f t="shared" si="115"/>
        <v xml:space="preserve">Turbidity </v>
      </c>
      <c r="BN1831">
        <v>0</v>
      </c>
      <c r="BO1831">
        <v>0</v>
      </c>
      <c r="BP1831" s="72" t="s">
        <v>194</v>
      </c>
      <c r="BR1831" s="72" t="s">
        <v>194</v>
      </c>
      <c r="BV1831" s="72" t="s">
        <v>194</v>
      </c>
      <c r="BW1831" s="72" t="s">
        <v>550</v>
      </c>
      <c r="BX1831" t="s">
        <v>16316</v>
      </c>
    </row>
    <row r="1832" spans="1:76" x14ac:dyDescent="0.45">
      <c r="A1832" t="s">
        <v>16317</v>
      </c>
      <c r="B1832" t="s">
        <v>176</v>
      </c>
      <c r="C1832" t="s">
        <v>265</v>
      </c>
      <c r="D1832" t="s">
        <v>16318</v>
      </c>
      <c r="E1832" t="s">
        <v>16319</v>
      </c>
      <c r="F1832" t="s">
        <v>8239</v>
      </c>
      <c r="G1832">
        <v>9</v>
      </c>
      <c r="H1832" s="72" t="s">
        <v>15478</v>
      </c>
      <c r="I1832" s="72" t="s">
        <v>182</v>
      </c>
      <c r="J1832" s="72" t="s">
        <v>183</v>
      </c>
      <c r="K1832" s="72" t="s">
        <v>4888</v>
      </c>
      <c r="L1832" s="72" t="s">
        <v>4888</v>
      </c>
      <c r="M1832" s="72" t="s">
        <v>4888</v>
      </c>
      <c r="N1832" s="72"/>
      <c r="O1832" s="72"/>
      <c r="P1832" s="72" t="s">
        <v>16320</v>
      </c>
      <c r="Q1832" s="72" t="s">
        <v>16321</v>
      </c>
      <c r="R1832" s="72" t="s">
        <v>16322</v>
      </c>
      <c r="S1832" s="72" t="s">
        <v>16323</v>
      </c>
      <c r="T1832" s="72" t="s">
        <v>4888</v>
      </c>
      <c r="U1832" s="72" t="s">
        <v>251</v>
      </c>
      <c r="V1832" s="72" t="s">
        <v>176</v>
      </c>
      <c r="W1832">
        <v>118</v>
      </c>
      <c r="X1832">
        <v>118</v>
      </c>
      <c r="Y1832">
        <v>0</v>
      </c>
      <c r="Z1832">
        <v>0</v>
      </c>
      <c r="AA1832">
        <v>590</v>
      </c>
      <c r="AB1832">
        <v>0</v>
      </c>
      <c r="AC1832" s="72" t="s">
        <v>191</v>
      </c>
      <c r="AD1832" s="72" t="s">
        <v>212</v>
      </c>
      <c r="AE1832" s="72" t="s">
        <v>176</v>
      </c>
      <c r="AF1832" s="81" t="str">
        <f t="shared" si="112"/>
        <v>Public Tap</v>
      </c>
      <c r="AG1832" s="72" t="s">
        <v>877</v>
      </c>
      <c r="AH1832" s="72" t="s">
        <v>191</v>
      </c>
      <c r="AI1832" s="72" t="s">
        <v>16432</v>
      </c>
      <c r="AL1832" t="str">
        <f t="shared" si="113"/>
        <v>Protected</v>
      </c>
      <c r="AM1832">
        <v>2014</v>
      </c>
      <c r="AN1832" s="72" t="s">
        <v>194</v>
      </c>
      <c r="AO1832" s="72" t="s">
        <v>549</v>
      </c>
      <c r="AP1832" s="72" t="s">
        <v>176</v>
      </c>
      <c r="AQ1832" t="str">
        <f t="shared" si="114"/>
        <v>Does not function Non functioning water point</v>
      </c>
      <c r="AR1832" s="72" t="s">
        <v>191</v>
      </c>
      <c r="AS1832">
        <v>1</v>
      </c>
      <c r="AT1832">
        <v>365</v>
      </c>
      <c r="AU1832" s="72" t="s">
        <v>194</v>
      </c>
      <c r="AV1832" s="72" t="s">
        <v>194</v>
      </c>
      <c r="AY1832" s="72" t="s">
        <v>194</v>
      </c>
      <c r="BB1832" s="72" t="s">
        <v>194</v>
      </c>
      <c r="BD1832" s="72" t="s">
        <v>194</v>
      </c>
      <c r="BE1832"/>
      <c r="BF1832" s="72" t="s">
        <v>194</v>
      </c>
      <c r="BG1832" s="80" t="s">
        <v>196</v>
      </c>
      <c r="BI1832" s="81" t="str">
        <f t="shared" si="115"/>
        <v xml:space="preserve">Turbidity </v>
      </c>
      <c r="BN1832">
        <v>0</v>
      </c>
      <c r="BO1832">
        <v>0</v>
      </c>
      <c r="BP1832" s="72" t="s">
        <v>194</v>
      </c>
      <c r="BR1832" s="72" t="s">
        <v>194</v>
      </c>
      <c r="BV1832" s="72" t="s">
        <v>194</v>
      </c>
      <c r="BW1832" s="72" t="s">
        <v>550</v>
      </c>
      <c r="BX1832" t="s">
        <v>16324</v>
      </c>
    </row>
    <row r="1833" spans="1:76" x14ac:dyDescent="0.45">
      <c r="A1833" t="s">
        <v>16325</v>
      </c>
      <c r="B1833" t="s">
        <v>176</v>
      </c>
      <c r="C1833" t="s">
        <v>265</v>
      </c>
      <c r="D1833" t="s">
        <v>16326</v>
      </c>
      <c r="E1833" t="s">
        <v>16327</v>
      </c>
      <c r="F1833" t="s">
        <v>3326</v>
      </c>
      <c r="G1833">
        <v>9</v>
      </c>
      <c r="H1833" s="72" t="s">
        <v>15478</v>
      </c>
      <c r="I1833" s="72" t="s">
        <v>182</v>
      </c>
      <c r="J1833" s="72" t="s">
        <v>183</v>
      </c>
      <c r="K1833" s="72" t="s">
        <v>4888</v>
      </c>
      <c r="L1833" s="72" t="s">
        <v>4888</v>
      </c>
      <c r="M1833" s="72" t="s">
        <v>8429</v>
      </c>
      <c r="N1833" s="72"/>
      <c r="O1833" s="72"/>
      <c r="P1833" s="72" t="s">
        <v>16328</v>
      </c>
      <c r="Q1833" s="72" t="s">
        <v>16329</v>
      </c>
      <c r="R1833" s="72" t="s">
        <v>16330</v>
      </c>
      <c r="S1833" s="72" t="s">
        <v>16331</v>
      </c>
      <c r="T1833" s="72" t="s">
        <v>8429</v>
      </c>
      <c r="U1833" s="72" t="s">
        <v>251</v>
      </c>
      <c r="V1833" s="72" t="s">
        <v>176</v>
      </c>
      <c r="W1833">
        <v>89</v>
      </c>
      <c r="X1833">
        <v>83</v>
      </c>
      <c r="Y1833">
        <v>6</v>
      </c>
      <c r="Z1833">
        <v>0</v>
      </c>
      <c r="AA1833">
        <v>415</v>
      </c>
      <c r="AB1833">
        <v>30</v>
      </c>
      <c r="AC1833" s="72" t="s">
        <v>191</v>
      </c>
      <c r="AD1833" s="72" t="s">
        <v>212</v>
      </c>
      <c r="AE1833" s="72" t="s">
        <v>176</v>
      </c>
      <c r="AF1833" s="81" t="str">
        <f t="shared" si="112"/>
        <v>Public Tap</v>
      </c>
      <c r="AG1833" s="72" t="s">
        <v>877</v>
      </c>
      <c r="AH1833" s="72" t="s">
        <v>191</v>
      </c>
      <c r="AI1833" s="72" t="s">
        <v>16432</v>
      </c>
      <c r="AL1833" t="str">
        <f t="shared" si="113"/>
        <v>Protected</v>
      </c>
      <c r="AM1833">
        <v>2014</v>
      </c>
      <c r="AN1833" s="72" t="s">
        <v>194</v>
      </c>
      <c r="AO1833" s="72" t="s">
        <v>549</v>
      </c>
      <c r="AP1833" s="72" t="s">
        <v>176</v>
      </c>
      <c r="AQ1833" t="str">
        <f t="shared" si="114"/>
        <v>Does not function Non functioning water point</v>
      </c>
      <c r="AR1833" s="72" t="s">
        <v>191</v>
      </c>
      <c r="AS1833">
        <v>1</v>
      </c>
      <c r="AT1833">
        <v>365</v>
      </c>
      <c r="AU1833" s="72" t="s">
        <v>194</v>
      </c>
      <c r="AV1833" s="72" t="s">
        <v>194</v>
      </c>
      <c r="AY1833" s="72" t="s">
        <v>194</v>
      </c>
      <c r="BB1833" s="72" t="s">
        <v>194</v>
      </c>
      <c r="BD1833" s="72" t="s">
        <v>194</v>
      </c>
      <c r="BE1833"/>
      <c r="BF1833" s="72" t="s">
        <v>194</v>
      </c>
      <c r="BG1833" s="80" t="s">
        <v>196</v>
      </c>
      <c r="BI1833" s="81" t="str">
        <f t="shared" si="115"/>
        <v xml:space="preserve">Turbidity </v>
      </c>
      <c r="BN1833">
        <v>0</v>
      </c>
      <c r="BO1833">
        <v>0</v>
      </c>
      <c r="BP1833" s="72" t="s">
        <v>194</v>
      </c>
      <c r="BR1833" s="72" t="s">
        <v>194</v>
      </c>
      <c r="BV1833" s="72" t="s">
        <v>194</v>
      </c>
      <c r="BW1833" s="72" t="s">
        <v>550</v>
      </c>
      <c r="BX1833" t="s">
        <v>16332</v>
      </c>
    </row>
    <row r="1834" spans="1:76" x14ac:dyDescent="0.45">
      <c r="A1834" t="s">
        <v>16333</v>
      </c>
      <c r="B1834" t="s">
        <v>176</v>
      </c>
      <c r="C1834" t="s">
        <v>265</v>
      </c>
      <c r="D1834" t="s">
        <v>16334</v>
      </c>
      <c r="E1834" t="s">
        <v>16335</v>
      </c>
      <c r="F1834" t="s">
        <v>5964</v>
      </c>
      <c r="G1834">
        <v>9</v>
      </c>
      <c r="H1834" s="72" t="s">
        <v>15478</v>
      </c>
      <c r="I1834" s="72" t="s">
        <v>182</v>
      </c>
      <c r="J1834" s="72" t="s">
        <v>183</v>
      </c>
      <c r="K1834" s="72" t="s">
        <v>4888</v>
      </c>
      <c r="L1834" s="72" t="s">
        <v>4888</v>
      </c>
      <c r="M1834" s="72" t="s">
        <v>8429</v>
      </c>
      <c r="N1834" s="72"/>
      <c r="O1834" s="72"/>
      <c r="P1834" s="72" t="s">
        <v>16336</v>
      </c>
      <c r="Q1834" s="72" t="s">
        <v>16337</v>
      </c>
      <c r="R1834" s="72" t="s">
        <v>8512</v>
      </c>
      <c r="S1834" s="72" t="s">
        <v>16338</v>
      </c>
      <c r="T1834" s="72" t="s">
        <v>8429</v>
      </c>
      <c r="U1834" s="72" t="s">
        <v>251</v>
      </c>
      <c r="V1834" s="72" t="s">
        <v>176</v>
      </c>
      <c r="W1834">
        <v>89</v>
      </c>
      <c r="X1834">
        <v>83</v>
      </c>
      <c r="Y1834">
        <v>6</v>
      </c>
      <c r="Z1834">
        <v>0</v>
      </c>
      <c r="AA1834">
        <v>415</v>
      </c>
      <c r="AB1834">
        <v>30</v>
      </c>
      <c r="AC1834" s="72" t="s">
        <v>191</v>
      </c>
      <c r="AD1834" s="72" t="s">
        <v>212</v>
      </c>
      <c r="AE1834" s="72" t="s">
        <v>176</v>
      </c>
      <c r="AF1834" s="81" t="str">
        <f t="shared" si="112"/>
        <v>Public Tap</v>
      </c>
      <c r="AG1834" s="72" t="s">
        <v>877</v>
      </c>
      <c r="AH1834" s="72" t="s">
        <v>191</v>
      </c>
      <c r="AI1834" s="72" t="s">
        <v>16432</v>
      </c>
      <c r="AL1834" t="str">
        <f t="shared" si="113"/>
        <v>Protected</v>
      </c>
      <c r="AM1834">
        <v>2014</v>
      </c>
      <c r="AN1834" s="72" t="s">
        <v>194</v>
      </c>
      <c r="AO1834" s="72" t="s">
        <v>549</v>
      </c>
      <c r="AP1834" s="72" t="s">
        <v>176</v>
      </c>
      <c r="AQ1834" t="str">
        <f t="shared" si="114"/>
        <v>Does not function Non functioning water point</v>
      </c>
      <c r="AR1834" s="72" t="s">
        <v>191</v>
      </c>
      <c r="AS1834">
        <v>1</v>
      </c>
      <c r="AT1834">
        <v>365</v>
      </c>
      <c r="AU1834" s="72" t="s">
        <v>194</v>
      </c>
      <c r="AV1834" s="72" t="s">
        <v>194</v>
      </c>
      <c r="AY1834" s="72" t="s">
        <v>194</v>
      </c>
      <c r="BB1834" s="72" t="s">
        <v>194</v>
      </c>
      <c r="BD1834" s="72" t="s">
        <v>194</v>
      </c>
      <c r="BE1834"/>
      <c r="BF1834" s="72" t="s">
        <v>194</v>
      </c>
      <c r="BG1834" s="80" t="s">
        <v>196</v>
      </c>
      <c r="BI1834" s="81" t="str">
        <f t="shared" si="115"/>
        <v xml:space="preserve">Turbidity </v>
      </c>
      <c r="BN1834">
        <v>0</v>
      </c>
      <c r="BO1834">
        <v>0</v>
      </c>
      <c r="BP1834" s="72" t="s">
        <v>194</v>
      </c>
      <c r="BR1834" s="72" t="s">
        <v>194</v>
      </c>
      <c r="BV1834" s="72" t="s">
        <v>194</v>
      </c>
      <c r="BW1834" s="72" t="s">
        <v>550</v>
      </c>
      <c r="BX1834" t="s">
        <v>16339</v>
      </c>
    </row>
    <row r="1835" spans="1:76" x14ac:dyDescent="0.45">
      <c r="A1835" t="s">
        <v>16340</v>
      </c>
      <c r="B1835" t="s">
        <v>176</v>
      </c>
      <c r="C1835" t="s">
        <v>265</v>
      </c>
      <c r="D1835" t="s">
        <v>16341</v>
      </c>
      <c r="E1835" t="s">
        <v>16342</v>
      </c>
      <c r="F1835" t="s">
        <v>1710</v>
      </c>
      <c r="G1835">
        <v>9</v>
      </c>
      <c r="H1835" s="72" t="s">
        <v>13609</v>
      </c>
      <c r="I1835" s="72" t="s">
        <v>182</v>
      </c>
      <c r="J1835" s="72" t="s">
        <v>183</v>
      </c>
      <c r="K1835" s="72" t="s">
        <v>8280</v>
      </c>
      <c r="L1835" s="72" t="s">
        <v>8716</v>
      </c>
      <c r="M1835" s="72" t="s">
        <v>8716</v>
      </c>
      <c r="N1835" s="72"/>
      <c r="O1835" s="72"/>
      <c r="P1835" s="72" t="s">
        <v>16343</v>
      </c>
      <c r="Q1835" s="72" t="s">
        <v>16344</v>
      </c>
      <c r="R1835" s="72" t="s">
        <v>358</v>
      </c>
      <c r="S1835" s="72" t="s">
        <v>16345</v>
      </c>
      <c r="T1835" s="72" t="s">
        <v>16346</v>
      </c>
      <c r="U1835" s="72" t="s">
        <v>226</v>
      </c>
      <c r="V1835" s="72" t="s">
        <v>176</v>
      </c>
      <c r="W1835">
        <v>433</v>
      </c>
      <c r="X1835">
        <v>392</v>
      </c>
      <c r="Y1835">
        <v>41</v>
      </c>
      <c r="Z1835">
        <v>1075</v>
      </c>
      <c r="AA1835">
        <v>1960</v>
      </c>
      <c r="AB1835">
        <v>205</v>
      </c>
      <c r="AC1835" s="72" t="s">
        <v>191</v>
      </c>
      <c r="AD1835" s="72" t="s">
        <v>192</v>
      </c>
      <c r="AE1835" s="72" t="s">
        <v>176</v>
      </c>
      <c r="AF1835" s="81" t="str">
        <f t="shared" si="112"/>
        <v>Afridev Handpump</v>
      </c>
      <c r="AG1835" s="72" t="s">
        <v>193</v>
      </c>
      <c r="AH1835" s="72" t="s">
        <v>191</v>
      </c>
      <c r="AI1835" s="72" t="s">
        <v>16432</v>
      </c>
      <c r="AL1835" t="str">
        <f t="shared" si="113"/>
        <v>Protected</v>
      </c>
      <c r="AM1835">
        <v>2013</v>
      </c>
      <c r="AN1835" s="72" t="s">
        <v>191</v>
      </c>
      <c r="AQ1835" t="str">
        <f t="shared" si="114"/>
        <v xml:space="preserve">Normal </v>
      </c>
      <c r="AR1835" s="72" t="s">
        <v>191</v>
      </c>
      <c r="AS1835">
        <v>1</v>
      </c>
      <c r="AT1835">
        <v>7</v>
      </c>
      <c r="AU1835" s="72" t="s">
        <v>195</v>
      </c>
      <c r="AV1835" s="72" t="s">
        <v>194</v>
      </c>
      <c r="AY1835" s="72" t="s">
        <v>191</v>
      </c>
      <c r="AZ1835">
        <v>666</v>
      </c>
      <c r="BA1835" s="72" t="s">
        <v>93</v>
      </c>
      <c r="BB1835" s="72" t="s">
        <v>194</v>
      </c>
      <c r="BD1835" s="72" t="s">
        <v>191</v>
      </c>
      <c r="BE1835" s="73">
        <v>0.32</v>
      </c>
      <c r="BF1835" s="72" t="s">
        <v>191</v>
      </c>
      <c r="BG1835" s="72" t="s">
        <v>196</v>
      </c>
      <c r="BH1835" s="72" t="s">
        <v>176</v>
      </c>
      <c r="BI1835" s="81" t="str">
        <f t="shared" si="115"/>
        <v xml:space="preserve">Turbidity </v>
      </c>
      <c r="BJ1835" s="72" t="s">
        <v>191</v>
      </c>
      <c r="BN1835">
        <v>59</v>
      </c>
      <c r="BO1835">
        <v>24</v>
      </c>
      <c r="BP1835" s="72" t="s">
        <v>194</v>
      </c>
      <c r="BR1835" s="72" t="s">
        <v>194</v>
      </c>
      <c r="BT1835">
        <v>20</v>
      </c>
      <c r="BU1835">
        <v>2</v>
      </c>
      <c r="BV1835" s="72" t="s">
        <v>191</v>
      </c>
      <c r="BW1835" s="72" t="s">
        <v>197</v>
      </c>
      <c r="BX1835" t="s">
        <v>16347</v>
      </c>
    </row>
    <row r="1836" spans="1:76" x14ac:dyDescent="0.45">
      <c r="A1836" t="s">
        <v>16348</v>
      </c>
      <c r="B1836" t="s">
        <v>176</v>
      </c>
      <c r="C1836" t="s">
        <v>265</v>
      </c>
      <c r="D1836" t="s">
        <v>16349</v>
      </c>
      <c r="E1836" t="s">
        <v>16350</v>
      </c>
      <c r="F1836" t="s">
        <v>16351</v>
      </c>
      <c r="G1836">
        <v>9</v>
      </c>
      <c r="H1836" s="72" t="s">
        <v>13609</v>
      </c>
      <c r="I1836" s="72" t="s">
        <v>182</v>
      </c>
      <c r="J1836" s="72" t="s">
        <v>183</v>
      </c>
      <c r="K1836" s="72" t="s">
        <v>8280</v>
      </c>
      <c r="L1836" s="72" t="s">
        <v>8716</v>
      </c>
      <c r="M1836" s="72" t="s">
        <v>8716</v>
      </c>
      <c r="N1836" s="72"/>
      <c r="O1836" s="72"/>
      <c r="P1836" s="72" t="s">
        <v>16352</v>
      </c>
      <c r="Q1836" s="72" t="s">
        <v>16353</v>
      </c>
      <c r="R1836" s="72" t="s">
        <v>1777</v>
      </c>
      <c r="S1836" s="72" t="s">
        <v>16354</v>
      </c>
      <c r="T1836" s="72" t="s">
        <v>16355</v>
      </c>
      <c r="U1836" s="72" t="s">
        <v>251</v>
      </c>
      <c r="V1836" s="72" t="s">
        <v>176</v>
      </c>
      <c r="W1836">
        <v>433</v>
      </c>
      <c r="X1836">
        <v>392</v>
      </c>
      <c r="Y1836">
        <v>41</v>
      </c>
      <c r="Z1836">
        <v>1750</v>
      </c>
      <c r="AA1836">
        <v>1960</v>
      </c>
      <c r="AB1836">
        <v>205</v>
      </c>
      <c r="AC1836" s="72" t="s">
        <v>191</v>
      </c>
      <c r="AD1836" s="72" t="s">
        <v>192</v>
      </c>
      <c r="AE1836" s="72" t="s">
        <v>176</v>
      </c>
      <c r="AF1836" s="81" t="str">
        <f t="shared" si="112"/>
        <v>Afridev Handpump</v>
      </c>
      <c r="AG1836" s="72" t="s">
        <v>193</v>
      </c>
      <c r="AH1836" s="72" t="s">
        <v>191</v>
      </c>
      <c r="AI1836" s="72" t="s">
        <v>16432</v>
      </c>
      <c r="AL1836" t="str">
        <f t="shared" si="113"/>
        <v>Protected</v>
      </c>
      <c r="AM1836">
        <v>1997</v>
      </c>
      <c r="AN1836" s="72" t="s">
        <v>191</v>
      </c>
      <c r="AQ1836" t="str">
        <f t="shared" si="114"/>
        <v xml:space="preserve">Poor </v>
      </c>
      <c r="AR1836" s="72" t="s">
        <v>191</v>
      </c>
      <c r="AS1836">
        <v>2</v>
      </c>
      <c r="AT1836">
        <v>30</v>
      </c>
      <c r="AU1836" s="72" t="s">
        <v>195</v>
      </c>
      <c r="AV1836" s="72" t="s">
        <v>194</v>
      </c>
      <c r="AY1836" s="72" t="s">
        <v>191</v>
      </c>
      <c r="AZ1836">
        <v>668</v>
      </c>
      <c r="BA1836" s="72" t="s">
        <v>93</v>
      </c>
      <c r="BB1836" s="72" t="s">
        <v>194</v>
      </c>
      <c r="BD1836" s="72" t="s">
        <v>191</v>
      </c>
      <c r="BE1836" s="73">
        <v>0.49</v>
      </c>
      <c r="BF1836" s="72" t="s">
        <v>191</v>
      </c>
      <c r="BG1836" s="72" t="s">
        <v>196</v>
      </c>
      <c r="BH1836" s="72" t="s">
        <v>176</v>
      </c>
      <c r="BI1836" s="81" t="str">
        <f t="shared" si="115"/>
        <v xml:space="preserve">Turbidity </v>
      </c>
      <c r="BJ1836" s="72" t="s">
        <v>191</v>
      </c>
      <c r="BN1836">
        <v>67</v>
      </c>
      <c r="BO1836">
        <v>20</v>
      </c>
      <c r="BP1836" s="72" t="s">
        <v>194</v>
      </c>
      <c r="BR1836" s="72" t="s">
        <v>194</v>
      </c>
      <c r="BT1836">
        <v>20</v>
      </c>
      <c r="BU1836">
        <v>2</v>
      </c>
      <c r="BV1836" s="72" t="s">
        <v>194</v>
      </c>
      <c r="BW1836" s="72" t="s">
        <v>227</v>
      </c>
      <c r="BX1836" t="s">
        <v>16356</v>
      </c>
    </row>
    <row r="1837" spans="1:76" x14ac:dyDescent="0.45">
      <c r="A1837" t="s">
        <v>16357</v>
      </c>
      <c r="B1837" t="s">
        <v>176</v>
      </c>
      <c r="C1837" t="s">
        <v>265</v>
      </c>
      <c r="D1837" t="s">
        <v>16358</v>
      </c>
      <c r="E1837" t="s">
        <v>16359</v>
      </c>
      <c r="F1837" t="s">
        <v>7400</v>
      </c>
      <c r="G1837">
        <v>9</v>
      </c>
      <c r="H1837" s="72" t="s">
        <v>13609</v>
      </c>
      <c r="I1837" s="72" t="s">
        <v>182</v>
      </c>
      <c r="J1837" s="72" t="s">
        <v>183</v>
      </c>
      <c r="K1837" s="72" t="s">
        <v>8280</v>
      </c>
      <c r="L1837" s="72" t="s">
        <v>8716</v>
      </c>
      <c r="M1837" s="72" t="s">
        <v>8716</v>
      </c>
      <c r="N1837" s="72"/>
      <c r="O1837" s="72"/>
      <c r="P1837" s="72" t="s">
        <v>16360</v>
      </c>
      <c r="Q1837" s="72" t="s">
        <v>16361</v>
      </c>
      <c r="R1837" s="72" t="s">
        <v>566</v>
      </c>
      <c r="S1837" s="72" t="s">
        <v>16362</v>
      </c>
      <c r="T1837" s="72" t="s">
        <v>8716</v>
      </c>
      <c r="U1837" s="72" t="s">
        <v>922</v>
      </c>
      <c r="V1837" s="72" t="s">
        <v>176</v>
      </c>
      <c r="W1837">
        <v>433</v>
      </c>
      <c r="X1837">
        <v>392</v>
      </c>
      <c r="Y1837">
        <v>41</v>
      </c>
      <c r="Z1837">
        <v>40</v>
      </c>
      <c r="AA1837">
        <v>1960</v>
      </c>
      <c r="AB1837">
        <v>205</v>
      </c>
      <c r="AC1837" s="72" t="s">
        <v>194</v>
      </c>
      <c r="AF1837" s="81" t="str">
        <f t="shared" si="112"/>
        <v/>
      </c>
      <c r="AJ1837" s="72" t="s">
        <v>867</v>
      </c>
      <c r="AK1837" s="72" t="s">
        <v>176</v>
      </c>
      <c r="AL1837" t="str">
        <f t="shared" si="113"/>
        <v>Unprotected well</v>
      </c>
      <c r="AQ1837" t="str">
        <f t="shared" si="114"/>
        <v xml:space="preserve"> </v>
      </c>
      <c r="BE1837"/>
      <c r="BI1837" s="81" t="str">
        <f t="shared" si="115"/>
        <v xml:space="preserve"> </v>
      </c>
      <c r="BX1837" t="s">
        <v>16363</v>
      </c>
    </row>
    <row r="1838" spans="1:76" x14ac:dyDescent="0.45">
      <c r="A1838" t="s">
        <v>16364</v>
      </c>
      <c r="B1838" t="s">
        <v>176</v>
      </c>
      <c r="C1838" t="s">
        <v>265</v>
      </c>
      <c r="D1838" t="s">
        <v>16365</v>
      </c>
      <c r="E1838" t="s">
        <v>16366</v>
      </c>
      <c r="F1838" t="s">
        <v>3647</v>
      </c>
      <c r="G1838">
        <v>9</v>
      </c>
      <c r="H1838" s="72" t="s">
        <v>13609</v>
      </c>
      <c r="I1838" s="72" t="s">
        <v>182</v>
      </c>
      <c r="J1838" s="72" t="s">
        <v>183</v>
      </c>
      <c r="K1838" s="72" t="s">
        <v>8280</v>
      </c>
      <c r="L1838" s="72" t="s">
        <v>8716</v>
      </c>
      <c r="M1838" s="72" t="s">
        <v>8716</v>
      </c>
      <c r="N1838" s="72"/>
      <c r="O1838" s="72"/>
      <c r="P1838" s="72" t="s">
        <v>16367</v>
      </c>
      <c r="Q1838" s="72" t="s">
        <v>16368</v>
      </c>
      <c r="R1838" s="72" t="s">
        <v>566</v>
      </c>
      <c r="S1838" s="72" t="s">
        <v>16369</v>
      </c>
      <c r="T1838" s="72" t="s">
        <v>16370</v>
      </c>
      <c r="U1838" s="72" t="s">
        <v>478</v>
      </c>
      <c r="V1838" s="72" t="s">
        <v>176</v>
      </c>
      <c r="W1838">
        <v>433</v>
      </c>
      <c r="X1838">
        <v>392</v>
      </c>
      <c r="Y1838">
        <v>41</v>
      </c>
      <c r="Z1838">
        <v>175</v>
      </c>
      <c r="AA1838">
        <v>1960</v>
      </c>
      <c r="AB1838">
        <v>205</v>
      </c>
      <c r="AC1838" s="72" t="s">
        <v>194</v>
      </c>
      <c r="AF1838" s="81" t="str">
        <f t="shared" si="112"/>
        <v/>
      </c>
      <c r="AJ1838" s="72" t="s">
        <v>867</v>
      </c>
      <c r="AK1838" s="72" t="s">
        <v>176</v>
      </c>
      <c r="AL1838" t="str">
        <f t="shared" si="113"/>
        <v>Unprotected well</v>
      </c>
      <c r="AQ1838" t="str">
        <f t="shared" si="114"/>
        <v xml:space="preserve"> </v>
      </c>
      <c r="BE1838"/>
      <c r="BI1838" s="81" t="str">
        <f t="shared" si="115"/>
        <v xml:space="preserve"> </v>
      </c>
      <c r="BX1838" t="s">
        <v>16371</v>
      </c>
    </row>
    <row r="1839" spans="1:76" x14ac:dyDescent="0.45">
      <c r="A1839" t="s">
        <v>16372</v>
      </c>
      <c r="B1839" t="s">
        <v>176</v>
      </c>
      <c r="C1839" t="s">
        <v>265</v>
      </c>
      <c r="D1839" t="s">
        <v>16373</v>
      </c>
      <c r="E1839" t="s">
        <v>16374</v>
      </c>
      <c r="F1839" t="s">
        <v>4393</v>
      </c>
      <c r="G1839">
        <v>9</v>
      </c>
      <c r="H1839" s="72" t="s">
        <v>15478</v>
      </c>
      <c r="I1839" s="72" t="s">
        <v>182</v>
      </c>
      <c r="J1839" s="72" t="s">
        <v>183</v>
      </c>
      <c r="K1839" s="72" t="s">
        <v>4888</v>
      </c>
      <c r="L1839" s="72" t="s">
        <v>4888</v>
      </c>
      <c r="M1839" s="72" t="s">
        <v>8418</v>
      </c>
      <c r="N1839" s="72"/>
      <c r="O1839" s="72"/>
      <c r="P1839" s="72" t="s">
        <v>16375</v>
      </c>
      <c r="Q1839" s="72" t="s">
        <v>16376</v>
      </c>
      <c r="R1839" s="72" t="s">
        <v>9657</v>
      </c>
      <c r="S1839" s="72" t="s">
        <v>16377</v>
      </c>
      <c r="T1839" s="72" t="s">
        <v>8418</v>
      </c>
      <c r="U1839" s="72" t="s">
        <v>251</v>
      </c>
      <c r="V1839" s="72" t="s">
        <v>176</v>
      </c>
      <c r="W1839">
        <v>82</v>
      </c>
      <c r="X1839">
        <v>82</v>
      </c>
      <c r="Y1839">
        <v>0</v>
      </c>
      <c r="Z1839">
        <v>0</v>
      </c>
      <c r="AA1839">
        <v>410</v>
      </c>
      <c r="AB1839">
        <v>0</v>
      </c>
      <c r="AC1839" s="72" t="s">
        <v>191</v>
      </c>
      <c r="AD1839" s="72" t="s">
        <v>212</v>
      </c>
      <c r="AE1839" s="72" t="s">
        <v>176</v>
      </c>
      <c r="AF1839" s="81" t="str">
        <f t="shared" si="112"/>
        <v>Public Tap</v>
      </c>
      <c r="AG1839" s="72" t="s">
        <v>877</v>
      </c>
      <c r="AH1839" s="72" t="s">
        <v>191</v>
      </c>
      <c r="AI1839" s="72" t="s">
        <v>16432</v>
      </c>
      <c r="AL1839" t="str">
        <f t="shared" si="113"/>
        <v>Protected</v>
      </c>
      <c r="AM1839">
        <v>2014</v>
      </c>
      <c r="AN1839" s="72" t="s">
        <v>194</v>
      </c>
      <c r="AO1839" s="72" t="s">
        <v>549</v>
      </c>
      <c r="AP1839" s="72" t="s">
        <v>176</v>
      </c>
      <c r="AQ1839" t="str">
        <f t="shared" si="114"/>
        <v>Does not function Non functioning water point</v>
      </c>
      <c r="AR1839" s="72" t="s">
        <v>191</v>
      </c>
      <c r="AS1839">
        <v>1</v>
      </c>
      <c r="AT1839">
        <v>365</v>
      </c>
      <c r="AU1839" s="72" t="s">
        <v>194</v>
      </c>
      <c r="AV1839" s="72" t="s">
        <v>194</v>
      </c>
      <c r="AY1839" s="72" t="s">
        <v>194</v>
      </c>
      <c r="BB1839" s="72" t="s">
        <v>194</v>
      </c>
      <c r="BD1839" s="72" t="s">
        <v>194</v>
      </c>
      <c r="BE1839"/>
      <c r="BF1839" s="72" t="s">
        <v>194</v>
      </c>
      <c r="BG1839" s="80" t="s">
        <v>196</v>
      </c>
      <c r="BI1839" s="81" t="str">
        <f t="shared" si="115"/>
        <v xml:space="preserve">Turbidity </v>
      </c>
      <c r="BN1839">
        <v>0</v>
      </c>
      <c r="BO1839">
        <v>0</v>
      </c>
      <c r="BP1839" s="72" t="s">
        <v>194</v>
      </c>
      <c r="BR1839" s="72" t="s">
        <v>194</v>
      </c>
      <c r="BV1839" s="72" t="s">
        <v>194</v>
      </c>
      <c r="BW1839" s="72" t="s">
        <v>550</v>
      </c>
      <c r="BX1839" t="s">
        <v>16378</v>
      </c>
    </row>
    <row r="1840" spans="1:76" x14ac:dyDescent="0.45">
      <c r="A1840" t="s">
        <v>16379</v>
      </c>
      <c r="B1840" t="s">
        <v>176</v>
      </c>
      <c r="C1840" t="s">
        <v>177</v>
      </c>
      <c r="D1840" t="s">
        <v>16380</v>
      </c>
      <c r="E1840" t="s">
        <v>16381</v>
      </c>
      <c r="F1840" t="s">
        <v>13853</v>
      </c>
      <c r="G1840">
        <v>9</v>
      </c>
      <c r="H1840" s="72" t="s">
        <v>15478</v>
      </c>
      <c r="I1840" s="72" t="s">
        <v>182</v>
      </c>
      <c r="J1840" s="72" t="s">
        <v>183</v>
      </c>
      <c r="K1840" s="72" t="s">
        <v>4732</v>
      </c>
      <c r="L1840" s="72" t="s">
        <v>5288</v>
      </c>
      <c r="M1840" s="72" t="s">
        <v>16382</v>
      </c>
      <c r="N1840" s="72"/>
      <c r="O1840" s="72"/>
      <c r="P1840" s="72" t="s">
        <v>16383</v>
      </c>
      <c r="Q1840" s="72" t="s">
        <v>16384</v>
      </c>
      <c r="R1840" s="72" t="s">
        <v>5929</v>
      </c>
      <c r="S1840" s="72" t="s">
        <v>16385</v>
      </c>
      <c r="T1840" s="72" t="s">
        <v>16386</v>
      </c>
      <c r="U1840" s="72" t="s">
        <v>251</v>
      </c>
      <c r="V1840" s="72" t="s">
        <v>176</v>
      </c>
      <c r="W1840">
        <v>350</v>
      </c>
      <c r="X1840">
        <v>200</v>
      </c>
      <c r="Y1840">
        <v>150</v>
      </c>
      <c r="Z1840">
        <v>600</v>
      </c>
      <c r="AA1840">
        <v>600</v>
      </c>
      <c r="AB1840">
        <v>850</v>
      </c>
      <c r="AC1840" s="72" t="s">
        <v>191</v>
      </c>
      <c r="AD1840" s="72" t="s">
        <v>212</v>
      </c>
      <c r="AE1840" s="72" t="s">
        <v>176</v>
      </c>
      <c r="AF1840" s="81" t="str">
        <f t="shared" si="112"/>
        <v>Public Tap</v>
      </c>
      <c r="AG1840" s="72" t="s">
        <v>877</v>
      </c>
      <c r="AH1840" s="72" t="s">
        <v>191</v>
      </c>
      <c r="AI1840" s="72" t="s">
        <v>16432</v>
      </c>
      <c r="AL1840" t="str">
        <f t="shared" si="113"/>
        <v>Protected</v>
      </c>
      <c r="AM1840">
        <v>2009</v>
      </c>
      <c r="AN1840" s="72" t="s">
        <v>194</v>
      </c>
      <c r="AO1840" s="72" t="s">
        <v>549</v>
      </c>
      <c r="AP1840" s="72" t="s">
        <v>176</v>
      </c>
      <c r="AQ1840" t="str">
        <f t="shared" si="114"/>
        <v>Does not function Non functioning water point</v>
      </c>
      <c r="AR1840" s="72" t="s">
        <v>194</v>
      </c>
      <c r="AU1840" s="72" t="s">
        <v>194</v>
      </c>
      <c r="AV1840" s="72" t="s">
        <v>194</v>
      </c>
      <c r="AY1840" s="72" t="s">
        <v>194</v>
      </c>
      <c r="BB1840" s="72" t="s">
        <v>194</v>
      </c>
      <c r="BD1840" s="72" t="s">
        <v>194</v>
      </c>
      <c r="BE1840"/>
      <c r="BF1840" s="72" t="s">
        <v>194</v>
      </c>
      <c r="BG1840" s="80" t="s">
        <v>196</v>
      </c>
      <c r="BI1840" s="81" t="str">
        <f t="shared" si="115"/>
        <v xml:space="preserve">Turbidity </v>
      </c>
      <c r="BN1840">
        <v>0</v>
      </c>
      <c r="BO1840">
        <v>0</v>
      </c>
      <c r="BP1840" s="72" t="s">
        <v>194</v>
      </c>
      <c r="BR1840" s="72" t="s">
        <v>194</v>
      </c>
      <c r="BV1840" s="72" t="s">
        <v>194</v>
      </c>
      <c r="BW1840" s="72" t="s">
        <v>550</v>
      </c>
      <c r="BX1840" t="s">
        <v>16387</v>
      </c>
    </row>
    <row r="1841" spans="1:76" x14ac:dyDescent="0.45">
      <c r="A1841" t="s">
        <v>16388</v>
      </c>
      <c r="B1841" t="s">
        <v>176</v>
      </c>
      <c r="C1841" t="s">
        <v>177</v>
      </c>
      <c r="D1841" t="s">
        <v>16389</v>
      </c>
      <c r="E1841" t="s">
        <v>16390</v>
      </c>
      <c r="F1841" t="s">
        <v>8556</v>
      </c>
      <c r="G1841">
        <v>9</v>
      </c>
      <c r="H1841" s="72" t="s">
        <v>15478</v>
      </c>
      <c r="I1841" s="72" t="s">
        <v>182</v>
      </c>
      <c r="J1841" s="72" t="s">
        <v>183</v>
      </c>
      <c r="K1841" s="72" t="s">
        <v>4732</v>
      </c>
      <c r="L1841" s="72" t="s">
        <v>5288</v>
      </c>
      <c r="M1841" s="72" t="s">
        <v>16382</v>
      </c>
      <c r="N1841" s="72"/>
      <c r="O1841" s="72"/>
      <c r="P1841" s="72" t="s">
        <v>16391</v>
      </c>
      <c r="Q1841" s="72" t="s">
        <v>16392</v>
      </c>
      <c r="R1841" s="72" t="s">
        <v>10485</v>
      </c>
      <c r="S1841" s="72" t="s">
        <v>16393</v>
      </c>
      <c r="T1841" s="72" t="s">
        <v>16386</v>
      </c>
      <c r="U1841" s="72" t="s">
        <v>251</v>
      </c>
      <c r="V1841" s="72" t="s">
        <v>176</v>
      </c>
      <c r="W1841">
        <v>350</v>
      </c>
      <c r="X1841">
        <v>200</v>
      </c>
      <c r="Y1841">
        <v>150</v>
      </c>
      <c r="Z1841">
        <v>400</v>
      </c>
      <c r="AA1841">
        <v>400</v>
      </c>
      <c r="AB1841">
        <v>600</v>
      </c>
      <c r="AC1841" s="72" t="s">
        <v>191</v>
      </c>
      <c r="AD1841" s="72" t="s">
        <v>212</v>
      </c>
      <c r="AE1841" s="72" t="s">
        <v>176</v>
      </c>
      <c r="AF1841" s="81" t="str">
        <f t="shared" si="112"/>
        <v>Public Tap</v>
      </c>
      <c r="AG1841" s="72" t="s">
        <v>877</v>
      </c>
      <c r="AH1841" s="72" t="s">
        <v>191</v>
      </c>
      <c r="AI1841" s="72" t="s">
        <v>16432</v>
      </c>
      <c r="AL1841" t="str">
        <f t="shared" si="113"/>
        <v>Protected</v>
      </c>
      <c r="AM1841">
        <v>1985</v>
      </c>
      <c r="AN1841" s="72" t="s">
        <v>194</v>
      </c>
      <c r="AO1841" s="72" t="s">
        <v>549</v>
      </c>
      <c r="AP1841" s="72" t="s">
        <v>176</v>
      </c>
      <c r="AQ1841" t="str">
        <f t="shared" si="114"/>
        <v>Does not function Non functioning water point</v>
      </c>
      <c r="AR1841" s="72" t="s">
        <v>194</v>
      </c>
      <c r="AU1841" s="72" t="s">
        <v>194</v>
      </c>
      <c r="AV1841" s="72" t="s">
        <v>194</v>
      </c>
      <c r="AY1841" s="72" t="s">
        <v>194</v>
      </c>
      <c r="BB1841" s="72" t="s">
        <v>194</v>
      </c>
      <c r="BD1841" s="72" t="s">
        <v>194</v>
      </c>
      <c r="BE1841"/>
      <c r="BF1841" s="72" t="s">
        <v>194</v>
      </c>
      <c r="BG1841" s="80" t="s">
        <v>196</v>
      </c>
      <c r="BI1841" s="81" t="str">
        <f t="shared" si="115"/>
        <v xml:space="preserve">Turbidity </v>
      </c>
      <c r="BN1841">
        <v>0</v>
      </c>
      <c r="BO1841">
        <v>0</v>
      </c>
      <c r="BP1841" s="72" t="s">
        <v>194</v>
      </c>
      <c r="BR1841" s="72" t="s">
        <v>194</v>
      </c>
      <c r="BV1841" s="72" t="s">
        <v>194</v>
      </c>
      <c r="BW1841" s="72" t="s">
        <v>550</v>
      </c>
      <c r="BX1841" t="s">
        <v>16394</v>
      </c>
    </row>
    <row r="1842" spans="1:76" x14ac:dyDescent="0.45">
      <c r="A1842" t="s">
        <v>16395</v>
      </c>
      <c r="B1842" t="s">
        <v>176</v>
      </c>
      <c r="C1842" t="s">
        <v>457</v>
      </c>
      <c r="D1842" t="s">
        <v>16396</v>
      </c>
      <c r="E1842" t="s">
        <v>16397</v>
      </c>
      <c r="F1842" t="s">
        <v>7597</v>
      </c>
      <c r="G1842">
        <v>9</v>
      </c>
      <c r="H1842" s="72" t="s">
        <v>16398</v>
      </c>
      <c r="I1842" s="72" t="s">
        <v>182</v>
      </c>
      <c r="J1842" s="72" t="s">
        <v>183</v>
      </c>
      <c r="K1842" s="72" t="s">
        <v>4732</v>
      </c>
      <c r="L1842" s="72" t="s">
        <v>4947</v>
      </c>
      <c r="M1842" s="72" t="s">
        <v>5638</v>
      </c>
      <c r="N1842" s="72"/>
      <c r="O1842" s="72"/>
      <c r="P1842" s="72" t="s">
        <v>16399</v>
      </c>
      <c r="Q1842" s="72" t="s">
        <v>16400</v>
      </c>
      <c r="R1842" s="72" t="s">
        <v>3954</v>
      </c>
      <c r="S1842" s="72" t="s">
        <v>16401</v>
      </c>
      <c r="T1842" s="72" t="s">
        <v>16402</v>
      </c>
      <c r="U1842" s="72" t="s">
        <v>251</v>
      </c>
      <c r="V1842" s="72" t="s">
        <v>176</v>
      </c>
      <c r="W1842">
        <v>78</v>
      </c>
      <c r="X1842">
        <v>78</v>
      </c>
      <c r="Y1842">
        <v>0</v>
      </c>
      <c r="Z1842">
        <v>250</v>
      </c>
      <c r="AA1842">
        <v>370</v>
      </c>
      <c r="AB1842">
        <v>0</v>
      </c>
      <c r="AC1842" s="72" t="s">
        <v>191</v>
      </c>
      <c r="AD1842" s="72" t="s">
        <v>212</v>
      </c>
      <c r="AE1842" s="72" t="s">
        <v>176</v>
      </c>
      <c r="AF1842" s="81" t="str">
        <f t="shared" si="112"/>
        <v>Public Tap</v>
      </c>
      <c r="AG1842" s="72" t="s">
        <v>877</v>
      </c>
      <c r="AH1842" s="72" t="s">
        <v>191</v>
      </c>
      <c r="AI1842" s="72" t="s">
        <v>16432</v>
      </c>
      <c r="AL1842" t="str">
        <f t="shared" si="113"/>
        <v>Protected</v>
      </c>
      <c r="AM1842">
        <v>1984</v>
      </c>
      <c r="AN1842" s="72" t="s">
        <v>194</v>
      </c>
      <c r="AO1842" s="72" t="s">
        <v>4986</v>
      </c>
      <c r="AP1842" s="72" t="s">
        <v>176</v>
      </c>
      <c r="AQ1842" t="str">
        <f t="shared" si="114"/>
        <v>Does not function Low water flow</v>
      </c>
      <c r="AR1842" s="72" t="s">
        <v>194</v>
      </c>
      <c r="AU1842" s="72" t="s">
        <v>194</v>
      </c>
      <c r="AV1842" s="72" t="s">
        <v>194</v>
      </c>
      <c r="AY1842" s="72" t="s">
        <v>194</v>
      </c>
      <c r="BB1842" s="72" t="s">
        <v>194</v>
      </c>
      <c r="BD1842" s="72" t="s">
        <v>194</v>
      </c>
      <c r="BE1842"/>
      <c r="BF1842" s="72" t="s">
        <v>194</v>
      </c>
      <c r="BG1842" s="80" t="s">
        <v>196</v>
      </c>
      <c r="BI1842" s="81" t="str">
        <f t="shared" si="115"/>
        <v xml:space="preserve">Turbidity </v>
      </c>
      <c r="BN1842">
        <v>0</v>
      </c>
      <c r="BO1842">
        <v>0</v>
      </c>
      <c r="BP1842" s="72" t="s">
        <v>194</v>
      </c>
      <c r="BR1842" s="72" t="s">
        <v>194</v>
      </c>
      <c r="BV1842" s="72" t="s">
        <v>194</v>
      </c>
      <c r="BW1842" s="72" t="s">
        <v>550</v>
      </c>
      <c r="BX1842" t="s">
        <v>16403</v>
      </c>
    </row>
    <row r="1843" spans="1:76" x14ac:dyDescent="0.45">
      <c r="A1843" t="s">
        <v>16404</v>
      </c>
      <c r="B1843" t="s">
        <v>176</v>
      </c>
      <c r="C1843" t="s">
        <v>457</v>
      </c>
      <c r="D1843" t="s">
        <v>16405</v>
      </c>
      <c r="E1843" t="s">
        <v>16406</v>
      </c>
      <c r="F1843" t="s">
        <v>16407</v>
      </c>
      <c r="G1843">
        <v>9</v>
      </c>
      <c r="H1843" s="72" t="s">
        <v>15478</v>
      </c>
      <c r="I1843" s="72" t="s">
        <v>182</v>
      </c>
      <c r="J1843" s="72" t="s">
        <v>183</v>
      </c>
      <c r="K1843" s="72" t="s">
        <v>4732</v>
      </c>
      <c r="L1843" s="72" t="s">
        <v>5288</v>
      </c>
      <c r="M1843" s="72" t="s">
        <v>15876</v>
      </c>
      <c r="N1843" s="72"/>
      <c r="O1843" s="72"/>
      <c r="P1843" s="72" t="s">
        <v>16408</v>
      </c>
      <c r="Q1843" s="72" t="s">
        <v>16409</v>
      </c>
      <c r="R1843" s="72" t="s">
        <v>4600</v>
      </c>
      <c r="S1843" s="72" t="s">
        <v>16410</v>
      </c>
      <c r="T1843" s="72" t="s">
        <v>16411</v>
      </c>
      <c r="U1843" s="72" t="s">
        <v>251</v>
      </c>
      <c r="V1843" s="72" t="s">
        <v>176</v>
      </c>
      <c r="W1843">
        <v>84</v>
      </c>
      <c r="X1843">
        <v>84</v>
      </c>
      <c r="Y1843">
        <v>0</v>
      </c>
      <c r="Z1843">
        <v>250</v>
      </c>
      <c r="AA1843">
        <v>250</v>
      </c>
      <c r="AB1843">
        <v>0</v>
      </c>
      <c r="AC1843" s="72" t="s">
        <v>191</v>
      </c>
      <c r="AD1843" s="72" t="s">
        <v>212</v>
      </c>
      <c r="AE1843" s="72" t="s">
        <v>176</v>
      </c>
      <c r="AF1843" s="81" t="str">
        <f t="shared" si="112"/>
        <v>Public Tap</v>
      </c>
      <c r="AG1843" s="72" t="s">
        <v>877</v>
      </c>
      <c r="AH1843" s="72" t="s">
        <v>191</v>
      </c>
      <c r="AI1843" s="72" t="s">
        <v>16432</v>
      </c>
      <c r="AL1843" t="str">
        <f t="shared" si="113"/>
        <v>Protected</v>
      </c>
      <c r="AM1843">
        <v>1984</v>
      </c>
      <c r="AN1843" s="72" t="s">
        <v>191</v>
      </c>
      <c r="AQ1843" t="str">
        <f t="shared" si="114"/>
        <v xml:space="preserve">Poor </v>
      </c>
      <c r="AR1843" s="72" t="s">
        <v>194</v>
      </c>
      <c r="AU1843" s="72" t="s">
        <v>195</v>
      </c>
      <c r="AV1843" s="72" t="s">
        <v>194</v>
      </c>
      <c r="AY1843" s="72" t="s">
        <v>191</v>
      </c>
      <c r="AZ1843">
        <v>1661</v>
      </c>
      <c r="BA1843" s="72" t="s">
        <v>213</v>
      </c>
      <c r="BB1843" s="72" t="s">
        <v>194</v>
      </c>
      <c r="BD1843" s="72" t="s">
        <v>191</v>
      </c>
      <c r="BE1843" s="73">
        <v>0.23</v>
      </c>
      <c r="BF1843" s="72" t="s">
        <v>191</v>
      </c>
      <c r="BG1843" s="72" t="s">
        <v>196</v>
      </c>
      <c r="BH1843" s="72" t="s">
        <v>176</v>
      </c>
      <c r="BI1843" s="81" t="str">
        <f t="shared" si="115"/>
        <v xml:space="preserve">Turbidity </v>
      </c>
      <c r="BJ1843" s="72" t="s">
        <v>191</v>
      </c>
      <c r="BN1843">
        <v>130</v>
      </c>
      <c r="BO1843">
        <v>12</v>
      </c>
      <c r="BP1843" s="72" t="s">
        <v>194</v>
      </c>
      <c r="BR1843" s="72" t="s">
        <v>194</v>
      </c>
      <c r="BT1843">
        <v>20</v>
      </c>
      <c r="BU1843">
        <v>3</v>
      </c>
      <c r="BV1843" s="72" t="s">
        <v>194</v>
      </c>
      <c r="BW1843" s="72" t="s">
        <v>227</v>
      </c>
      <c r="BX1843" t="s">
        <v>16412</v>
      </c>
    </row>
    <row r="1844" spans="1:76" x14ac:dyDescent="0.45">
      <c r="A1844" t="s">
        <v>16413</v>
      </c>
      <c r="B1844" t="s">
        <v>176</v>
      </c>
      <c r="C1844" t="s">
        <v>457</v>
      </c>
      <c r="D1844" t="s">
        <v>16414</v>
      </c>
      <c r="E1844" t="s">
        <v>16415</v>
      </c>
      <c r="F1844" t="s">
        <v>16416</v>
      </c>
      <c r="G1844">
        <v>9</v>
      </c>
      <c r="H1844" s="72" t="s">
        <v>16398</v>
      </c>
      <c r="I1844" s="72" t="s">
        <v>182</v>
      </c>
      <c r="J1844" s="72" t="s">
        <v>183</v>
      </c>
      <c r="K1844" s="72" t="s">
        <v>4732</v>
      </c>
      <c r="L1844" s="72" t="s">
        <v>5288</v>
      </c>
      <c r="M1844" s="72" t="s">
        <v>10516</v>
      </c>
      <c r="N1844" s="72"/>
      <c r="O1844" s="72"/>
      <c r="P1844" s="72" t="s">
        <v>16417</v>
      </c>
      <c r="Q1844" s="72" t="s">
        <v>16418</v>
      </c>
      <c r="R1844" s="72" t="s">
        <v>6773</v>
      </c>
      <c r="S1844" s="72" t="s">
        <v>16419</v>
      </c>
      <c r="T1844" s="72" t="s">
        <v>16420</v>
      </c>
      <c r="U1844" s="72" t="s">
        <v>251</v>
      </c>
      <c r="V1844" s="72" t="s">
        <v>176</v>
      </c>
      <c r="W1844">
        <v>37</v>
      </c>
      <c r="X1844">
        <v>37</v>
      </c>
      <c r="Y1844">
        <v>0</v>
      </c>
      <c r="Z1844">
        <v>170</v>
      </c>
      <c r="AA1844">
        <v>170</v>
      </c>
      <c r="AB1844">
        <v>0</v>
      </c>
      <c r="AC1844" s="72" t="s">
        <v>191</v>
      </c>
      <c r="AD1844" s="72" t="s">
        <v>212</v>
      </c>
      <c r="AE1844" s="72" t="s">
        <v>176</v>
      </c>
      <c r="AF1844" s="81" t="str">
        <f t="shared" si="112"/>
        <v>Public Tap</v>
      </c>
      <c r="AG1844" s="72" t="s">
        <v>877</v>
      </c>
      <c r="AH1844" s="72" t="s">
        <v>191</v>
      </c>
      <c r="AI1844" s="72" t="s">
        <v>16432</v>
      </c>
      <c r="AL1844" t="str">
        <f t="shared" si="113"/>
        <v>Protected</v>
      </c>
      <c r="AM1844">
        <v>1984</v>
      </c>
      <c r="AN1844" s="72" t="s">
        <v>194</v>
      </c>
      <c r="AO1844" s="72" t="s">
        <v>4986</v>
      </c>
      <c r="AP1844" s="72" t="s">
        <v>176</v>
      </c>
      <c r="AQ1844" t="str">
        <f t="shared" si="114"/>
        <v>Does not function Low water flow</v>
      </c>
      <c r="AR1844" s="72" t="s">
        <v>194</v>
      </c>
      <c r="AU1844" s="72" t="s">
        <v>194</v>
      </c>
      <c r="AV1844" s="72" t="s">
        <v>194</v>
      </c>
      <c r="AY1844" s="72" t="s">
        <v>194</v>
      </c>
      <c r="BB1844" s="72" t="s">
        <v>194</v>
      </c>
      <c r="BD1844" s="72" t="s">
        <v>194</v>
      </c>
      <c r="BE1844"/>
      <c r="BF1844" s="72" t="s">
        <v>194</v>
      </c>
      <c r="BG1844" s="80" t="s">
        <v>196</v>
      </c>
      <c r="BI1844" s="81" t="str">
        <f t="shared" si="115"/>
        <v xml:space="preserve">Turbidity </v>
      </c>
      <c r="BN1844">
        <v>0</v>
      </c>
      <c r="BO1844">
        <v>0</v>
      </c>
      <c r="BP1844" s="72" t="s">
        <v>194</v>
      </c>
      <c r="BR1844" s="72" t="s">
        <v>194</v>
      </c>
      <c r="BV1844" s="72" t="s">
        <v>194</v>
      </c>
      <c r="BW1844" s="72" t="s">
        <v>550</v>
      </c>
      <c r="BX1844" t="s">
        <v>16421</v>
      </c>
    </row>
    <row r="1845" spans="1:76" x14ac:dyDescent="0.45">
      <c r="A1845" t="s">
        <v>16422</v>
      </c>
      <c r="B1845" t="s">
        <v>176</v>
      </c>
      <c r="C1845" t="s">
        <v>177</v>
      </c>
      <c r="D1845" t="s">
        <v>16423</v>
      </c>
      <c r="E1845" t="s">
        <v>16424</v>
      </c>
      <c r="F1845" t="s">
        <v>3594</v>
      </c>
      <c r="G1845">
        <v>9</v>
      </c>
      <c r="H1845" s="72" t="s">
        <v>15458</v>
      </c>
      <c r="I1845" s="72" t="s">
        <v>182</v>
      </c>
      <c r="J1845" s="72" t="s">
        <v>183</v>
      </c>
      <c r="K1845" s="72" t="s">
        <v>4732</v>
      </c>
      <c r="L1845" s="72" t="s">
        <v>5288</v>
      </c>
      <c r="M1845" s="72" t="s">
        <v>10310</v>
      </c>
      <c r="N1845" s="72"/>
      <c r="O1845" s="72"/>
      <c r="P1845" s="72" t="s">
        <v>16425</v>
      </c>
      <c r="Q1845" s="72" t="s">
        <v>16426</v>
      </c>
      <c r="R1845" s="72" t="s">
        <v>10565</v>
      </c>
      <c r="S1845" s="72" t="s">
        <v>16427</v>
      </c>
      <c r="T1845" s="72" t="s">
        <v>15498</v>
      </c>
      <c r="U1845" s="72" t="s">
        <v>251</v>
      </c>
      <c r="V1845" s="72" t="s">
        <v>176</v>
      </c>
      <c r="W1845">
        <v>320</v>
      </c>
      <c r="X1845">
        <v>320</v>
      </c>
      <c r="Y1845">
        <v>0</v>
      </c>
      <c r="Z1845">
        <v>350</v>
      </c>
      <c r="AA1845">
        <v>350</v>
      </c>
      <c r="AB1845">
        <v>0</v>
      </c>
      <c r="AC1845" s="72" t="s">
        <v>191</v>
      </c>
      <c r="AD1845" s="72" t="s">
        <v>212</v>
      </c>
      <c r="AE1845" s="72" t="s">
        <v>176</v>
      </c>
      <c r="AF1845" s="81" t="str">
        <f t="shared" si="112"/>
        <v>Public Tap</v>
      </c>
      <c r="AG1845" s="72" t="s">
        <v>877</v>
      </c>
      <c r="AH1845" s="72" t="s">
        <v>191</v>
      </c>
      <c r="AI1845" s="72" t="s">
        <v>16432</v>
      </c>
      <c r="AL1845" t="str">
        <f t="shared" si="113"/>
        <v>Protected</v>
      </c>
      <c r="AM1845">
        <v>2015</v>
      </c>
      <c r="AN1845" s="72" t="s">
        <v>194</v>
      </c>
      <c r="AO1845" s="72" t="s">
        <v>549</v>
      </c>
      <c r="AP1845" s="72" t="s">
        <v>176</v>
      </c>
      <c r="AQ1845" t="str">
        <f t="shared" si="114"/>
        <v>Does not function Non functioning water point</v>
      </c>
      <c r="AR1845" s="72" t="s">
        <v>194</v>
      </c>
      <c r="AU1845" s="72" t="s">
        <v>194</v>
      </c>
      <c r="AV1845" s="72" t="s">
        <v>194</v>
      </c>
      <c r="AY1845" s="72" t="s">
        <v>194</v>
      </c>
      <c r="BB1845" s="72" t="s">
        <v>194</v>
      </c>
      <c r="BD1845" s="72" t="s">
        <v>194</v>
      </c>
      <c r="BE1845"/>
      <c r="BF1845" s="72" t="s">
        <v>194</v>
      </c>
      <c r="BG1845" s="80" t="s">
        <v>196</v>
      </c>
      <c r="BI1845" s="81" t="str">
        <f t="shared" si="115"/>
        <v xml:space="preserve">Turbidity </v>
      </c>
      <c r="BN1845">
        <v>0</v>
      </c>
      <c r="BO1845">
        <v>0</v>
      </c>
      <c r="BP1845" s="72" t="s">
        <v>194</v>
      </c>
      <c r="BR1845" s="72" t="s">
        <v>194</v>
      </c>
      <c r="BV1845" s="72" t="s">
        <v>194</v>
      </c>
      <c r="BW1845" s="72" t="s">
        <v>550</v>
      </c>
      <c r="BX1845" t="s">
        <v>16428</v>
      </c>
    </row>
  </sheetData>
  <autoFilter ref="A1:BX1845" xr:uid="{D1762868-1909-4AE7-BBB8-1A2685C6B4A7}"/>
  <hyperlinks>
    <hyperlink ref="S571" r:id="rId1" xr:uid="{1A6F212C-6324-4006-AEE0-05A3633723A5}"/>
    <hyperlink ref="S305" r:id="rId2" xr:uid="{606870D5-1A46-4DB6-BA95-BF58AE997243}"/>
    <hyperlink ref="S1364" r:id="rId3" xr:uid="{A155C719-0BA0-4159-9F01-D1326C183278}"/>
    <hyperlink ref="S844" r:id="rId4" xr:uid="{22CDD4AB-47BE-4882-A198-D0E718F47468}"/>
    <hyperlink ref="S672" r:id="rId5" xr:uid="{18766F20-DC4D-4068-8CA6-74094ED960C7}"/>
    <hyperlink ref="S1707" r:id="rId6" xr:uid="{59DAE9F4-E428-4629-9CAC-43F0C05A7B03}"/>
    <hyperlink ref="S3" r:id="rId7" xr:uid="{22EEA4F3-4FED-4EF9-A50C-6E501E4A40B7}"/>
    <hyperlink ref="S1705" r:id="rId8" xr:uid="{71D4B3CD-3880-43B0-8A69-B513E87E6E50}"/>
    <hyperlink ref="S1711" r:id="rId9" xr:uid="{BC1724F1-0BBC-482D-952B-475EB53D2511}"/>
    <hyperlink ref="S1730" r:id="rId10" xr:uid="{309DADB3-FE9E-4E73-9950-745236720AD2}"/>
    <hyperlink ref="S1496" r:id="rId11" xr:uid="{10EA1846-04A1-4D81-BD2B-4CF7EA34FDA2}"/>
    <hyperlink ref="S1338" r:id="rId12" xr:uid="{51D66003-FB23-40C1-BACA-45086C89CD10}"/>
    <hyperlink ref="S1603" r:id="rId13" xr:uid="{CCCF2AC4-79CF-4BFD-ACCE-08FBF117BF4C}"/>
    <hyperlink ref="S882" r:id="rId14" xr:uid="{2E7476F7-6D30-44AC-B08A-A6F93D53943B}"/>
    <hyperlink ref="S815" r:id="rId15" xr:uid="{E0974BF5-B05E-4389-BE08-EE5490C378D3}"/>
    <hyperlink ref="S366" r:id="rId16" xr:uid="{4BD70BCE-33BE-4515-864B-6972BE75139D}"/>
  </hyperlinks>
  <pageMargins left="0.7" right="0.7" top="0.75" bottom="0.75" header="0.3" footer="0.3"/>
  <pageSetup orientation="portrait" verticalDpi="0" r:id="rId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K11"/>
  <sheetViews>
    <sheetView workbookViewId="0">
      <selection activeCell="J9" sqref="J9"/>
    </sheetView>
  </sheetViews>
  <sheetFormatPr defaultColWidth="8.86328125" defaultRowHeight="14.25" x14ac:dyDescent="0.45"/>
  <cols>
    <col min="1" max="1" width="15.86328125" bestFit="1" customWidth="1"/>
    <col min="2" max="2" width="27.46484375" bestFit="1" customWidth="1"/>
    <col min="3" max="3" width="6.1328125" bestFit="1" customWidth="1"/>
    <col min="4" max="4" width="10.33203125" customWidth="1"/>
    <col min="5" max="5" width="10.86328125" customWidth="1"/>
    <col min="6" max="6" width="7.6640625" bestFit="1" customWidth="1"/>
    <col min="7" max="7" width="10.1328125" customWidth="1"/>
    <col min="8" max="8" width="20.46484375" customWidth="1"/>
    <col min="9" max="9" width="19.33203125" customWidth="1"/>
    <col min="10" max="11" width="21" customWidth="1"/>
  </cols>
  <sheetData>
    <row r="1" spans="1:11" s="53" customFormat="1" ht="85.5" x14ac:dyDescent="0.45">
      <c r="A1" s="52" t="s">
        <v>30</v>
      </c>
      <c r="B1" s="52" t="s">
        <v>82</v>
      </c>
      <c r="C1" s="52" t="s">
        <v>83</v>
      </c>
      <c r="D1" s="52" t="s">
        <v>84</v>
      </c>
      <c r="E1" s="52" t="s">
        <v>85</v>
      </c>
      <c r="F1" s="52" t="s">
        <v>86</v>
      </c>
      <c r="G1" s="52" t="s">
        <v>87</v>
      </c>
      <c r="H1" s="52" t="s">
        <v>88</v>
      </c>
      <c r="I1" s="52" t="s">
        <v>89</v>
      </c>
      <c r="J1" s="52" t="s">
        <v>90</v>
      </c>
      <c r="K1" s="52" t="s">
        <v>91</v>
      </c>
    </row>
    <row r="2" spans="1:11" x14ac:dyDescent="0.45">
      <c r="A2" s="37" t="s">
        <v>92</v>
      </c>
      <c r="B2" s="38">
        <v>250</v>
      </c>
      <c r="C2" s="38">
        <v>0</v>
      </c>
      <c r="D2" s="38">
        <v>0.2</v>
      </c>
      <c r="E2" s="38">
        <v>1</v>
      </c>
      <c r="F2" s="38" t="s">
        <v>93</v>
      </c>
      <c r="G2" s="38">
        <v>5</v>
      </c>
      <c r="H2" s="38" t="s">
        <v>94</v>
      </c>
      <c r="I2" s="38">
        <v>0.3</v>
      </c>
      <c r="J2" s="38">
        <v>55</v>
      </c>
      <c r="K2" s="37">
        <v>120</v>
      </c>
    </row>
    <row r="3" spans="1:11" x14ac:dyDescent="0.45">
      <c r="A3" s="37" t="s">
        <v>95</v>
      </c>
      <c r="B3" s="62" t="s">
        <v>96</v>
      </c>
      <c r="C3" s="38">
        <v>0</v>
      </c>
      <c r="D3" s="38">
        <v>0.5</v>
      </c>
      <c r="E3" s="38">
        <v>5</v>
      </c>
      <c r="F3" s="38" t="s">
        <v>97</v>
      </c>
      <c r="G3" s="38">
        <v>5</v>
      </c>
      <c r="H3" s="38"/>
      <c r="I3" s="38"/>
      <c r="J3" s="38">
        <v>75</v>
      </c>
      <c r="K3" s="62" t="s">
        <v>96</v>
      </c>
    </row>
    <row r="4" spans="1:11" x14ac:dyDescent="0.45">
      <c r="A4" s="39" t="s">
        <v>98</v>
      </c>
      <c r="B4" s="62" t="s">
        <v>96</v>
      </c>
      <c r="C4" s="38">
        <v>0</v>
      </c>
      <c r="D4" s="38">
        <v>0.5</v>
      </c>
      <c r="E4" s="38">
        <v>1</v>
      </c>
      <c r="F4" s="38" t="s">
        <v>97</v>
      </c>
      <c r="G4" s="38">
        <v>15</v>
      </c>
      <c r="H4" s="38"/>
      <c r="I4" s="38"/>
      <c r="J4" s="62" t="s">
        <v>99</v>
      </c>
      <c r="K4" s="62" t="s">
        <v>96</v>
      </c>
    </row>
    <row r="5" spans="1:11" x14ac:dyDescent="0.45">
      <c r="A5" s="37" t="s">
        <v>100</v>
      </c>
      <c r="B5" s="62" t="s">
        <v>96</v>
      </c>
      <c r="C5" s="38">
        <v>0</v>
      </c>
      <c r="D5" s="38">
        <v>0.2</v>
      </c>
      <c r="E5" s="38">
        <v>5</v>
      </c>
      <c r="F5" s="38" t="s">
        <v>97</v>
      </c>
      <c r="G5" s="38">
        <v>5</v>
      </c>
      <c r="H5" s="38"/>
      <c r="I5" s="38"/>
      <c r="J5" s="38">
        <v>50</v>
      </c>
      <c r="K5" s="62" t="s">
        <v>96</v>
      </c>
    </row>
    <row r="6" spans="1:11" x14ac:dyDescent="0.45">
      <c r="A6" s="37" t="s">
        <v>101</v>
      </c>
      <c r="B6" s="62" t="s">
        <v>96</v>
      </c>
      <c r="C6" s="38">
        <v>0</v>
      </c>
      <c r="D6" s="38">
        <v>0.2</v>
      </c>
      <c r="E6" s="38">
        <v>1</v>
      </c>
      <c r="F6" s="38" t="s">
        <v>97</v>
      </c>
      <c r="G6" s="38">
        <v>5</v>
      </c>
      <c r="H6" s="38" t="s">
        <v>102</v>
      </c>
      <c r="I6" s="38">
        <v>1.5</v>
      </c>
      <c r="J6" s="38">
        <v>50</v>
      </c>
      <c r="K6" s="62" t="s">
        <v>96</v>
      </c>
    </row>
    <row r="7" spans="1:11" x14ac:dyDescent="0.45">
      <c r="A7" s="37" t="s">
        <v>103</v>
      </c>
      <c r="B7" s="38">
        <v>60</v>
      </c>
      <c r="C7" s="38">
        <v>0</v>
      </c>
      <c r="D7" s="38">
        <v>0.5</v>
      </c>
      <c r="E7" s="38">
        <v>5</v>
      </c>
      <c r="F7" s="38" t="s">
        <v>97</v>
      </c>
      <c r="G7" s="38">
        <v>5</v>
      </c>
      <c r="H7" s="38"/>
      <c r="I7" s="38"/>
      <c r="J7" s="38">
        <v>50</v>
      </c>
      <c r="K7" s="62" t="s">
        <v>96</v>
      </c>
    </row>
    <row r="8" spans="1:11" x14ac:dyDescent="0.45">
      <c r="A8" s="38" t="s">
        <v>104</v>
      </c>
      <c r="B8" s="38">
        <v>480</v>
      </c>
      <c r="C8" s="38">
        <v>0</v>
      </c>
      <c r="D8" s="38">
        <v>0.5</v>
      </c>
      <c r="E8" s="38">
        <v>1</v>
      </c>
      <c r="F8" s="38" t="s">
        <v>93</v>
      </c>
      <c r="G8" s="38">
        <v>25</v>
      </c>
      <c r="H8" s="38"/>
      <c r="I8" s="38"/>
      <c r="J8" s="38">
        <v>40</v>
      </c>
      <c r="K8" s="63">
        <v>120</v>
      </c>
    </row>
    <row r="9" spans="1:11" x14ac:dyDescent="0.45">
      <c r="A9" s="38" t="s">
        <v>105</v>
      </c>
      <c r="B9" s="38">
        <v>250</v>
      </c>
      <c r="C9" s="38">
        <v>0</v>
      </c>
      <c r="D9" s="38">
        <v>0.5</v>
      </c>
      <c r="E9" s="38"/>
      <c r="F9" s="38" t="s">
        <v>93</v>
      </c>
      <c r="G9" s="38">
        <v>25</v>
      </c>
      <c r="H9" s="38"/>
      <c r="I9" s="38"/>
      <c r="J9" s="38">
        <v>27</v>
      </c>
      <c r="K9" s="37">
        <v>120</v>
      </c>
    </row>
    <row r="10" spans="1:11" x14ac:dyDescent="0.45">
      <c r="A10" s="37" t="s">
        <v>106</v>
      </c>
      <c r="B10" s="38">
        <v>300</v>
      </c>
      <c r="C10" s="38">
        <v>0</v>
      </c>
      <c r="D10" s="38">
        <v>0.2</v>
      </c>
      <c r="E10" s="38">
        <v>0.5</v>
      </c>
      <c r="F10" s="38" t="s">
        <v>93</v>
      </c>
      <c r="G10" s="38">
        <v>5</v>
      </c>
      <c r="H10" s="38"/>
      <c r="I10" s="38"/>
      <c r="J10" s="38">
        <v>20</v>
      </c>
      <c r="K10" s="37">
        <v>120</v>
      </c>
    </row>
    <row r="11" spans="1:11" x14ac:dyDescent="0.45">
      <c r="A11" s="37" t="s">
        <v>107</v>
      </c>
      <c r="B11" s="38">
        <v>300</v>
      </c>
      <c r="C11" s="38">
        <v>0</v>
      </c>
      <c r="D11" s="38">
        <v>0.2</v>
      </c>
      <c r="E11" s="38">
        <v>0.5</v>
      </c>
      <c r="F11" s="38" t="s">
        <v>93</v>
      </c>
      <c r="G11" s="38">
        <v>5</v>
      </c>
      <c r="H11" s="38"/>
      <c r="I11" s="38"/>
      <c r="J11" s="38">
        <v>20</v>
      </c>
      <c r="K11" s="37">
        <v>120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ColWidth="8.86328125" defaultRowHeight="14.25" x14ac:dyDescent="0.4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6BA755C68B9F489CF42A70BAC1C0E4" ma:contentTypeVersion="8" ma:contentTypeDescription="Crear nuevo documento." ma:contentTypeScope="" ma:versionID="9f0855b532c13910e0c13ec6ac4c9eff">
  <xsd:schema xmlns:xsd="http://www.w3.org/2001/XMLSchema" xmlns:xs="http://www.w3.org/2001/XMLSchema" xmlns:p="http://schemas.microsoft.com/office/2006/metadata/properties" xmlns:ns2="84109199-16ef-4b12-a12a-a53f4a231b15" xmlns:ns3="af2fb20d-cc09-46b3-8f17-22dfdb886f6f" targetNamespace="http://schemas.microsoft.com/office/2006/metadata/properties" ma:root="true" ma:fieldsID="9ef506e267caaa46995d3c9041df16e7" ns2:_="" ns3:_="">
    <xsd:import namespace="84109199-16ef-4b12-a12a-a53f4a231b15"/>
    <xsd:import namespace="af2fb20d-cc09-46b3-8f17-22dfdb886f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09199-16ef-4b12-a12a-a53f4a231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2fb20d-cc09-46b3-8f17-22dfdb886f6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f2fb20d-cc09-46b3-8f17-22dfdb886f6f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2BEC1DB-0D14-4878-B434-CAF4D368D68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375134-D8DD-45AF-A896-BC7837476B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109199-16ef-4b12-a12a-a53f4a231b15"/>
    <ds:schemaRef ds:uri="af2fb20d-cc09-46b3-8f17-22dfdb886f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7FE0A3-8195-4DC7-8996-146D5882A628}">
  <ds:schemaRefs>
    <ds:schemaRef ds:uri="http://purl.org/dc/dcmitype/"/>
    <ds:schemaRef ds:uri="http://schemas.microsoft.com/office/infopath/2007/PartnerControls"/>
    <ds:schemaRef ds:uri="http://purl.org/dc/elements/1.1/"/>
    <ds:schemaRef ds:uri="af2fb20d-cc09-46b3-8f17-22dfdb886f6f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84109199-16ef-4b12-a12a-a53f4a231b1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38</vt:i4>
      </vt:variant>
    </vt:vector>
  </HeadingPairs>
  <TitlesOfParts>
    <vt:vector size="44" baseType="lpstr">
      <vt:lpstr>Scoring Key</vt:lpstr>
      <vt:lpstr>Overall scores </vt:lpstr>
      <vt:lpstr>Metric Scores</vt:lpstr>
      <vt:lpstr>Transformed Data</vt:lpstr>
      <vt:lpstr>Raw Data</vt:lpstr>
      <vt:lpstr>Government Standards</vt:lpstr>
      <vt:lpstr>Bacteria_Result</vt:lpstr>
      <vt:lpstr>Date</vt:lpstr>
      <vt:lpstr>Ecoli_Result</vt:lpstr>
      <vt:lpstr>Elevation</vt:lpstr>
      <vt:lpstr>Geo_Level_1</vt:lpstr>
      <vt:lpstr>Geo_Level_2</vt:lpstr>
      <vt:lpstr>Geo_Level_3</vt:lpstr>
      <vt:lpstr>Geo_Level_4</vt:lpstr>
      <vt:lpstr>Geo_Level_5</vt:lpstr>
      <vt:lpstr>Geo_Level_6</vt:lpstr>
      <vt:lpstr>Geo_Level_7</vt:lpstr>
      <vt:lpstr>Gov_Standard_Number_Users</vt:lpstr>
      <vt:lpstr>Gov_Standards_Quantity</vt:lpstr>
      <vt:lpstr>Improved_Water_Point</vt:lpstr>
      <vt:lpstr>Instance_ID</vt:lpstr>
      <vt:lpstr>Latitude</vt:lpstr>
      <vt:lpstr>Longitude</vt:lpstr>
      <vt:lpstr>Number_Users</vt:lpstr>
      <vt:lpstr>Other_Contaminant</vt:lpstr>
      <vt:lpstr>Other_Contaminant_Result</vt:lpstr>
      <vt:lpstr>Piped_Or_Handpump</vt:lpstr>
      <vt:lpstr>Residual_Chlorine_Result</vt:lpstr>
      <vt:lpstr>Seconds_20L</vt:lpstr>
      <vt:lpstr>Standard_Bacteria</vt:lpstr>
      <vt:lpstr>Standard_Ecoli</vt:lpstr>
      <vt:lpstr>Standard_Other_Contaminant</vt:lpstr>
      <vt:lpstr>Standard_Residual_Chlorine_Max</vt:lpstr>
      <vt:lpstr>Standard_Residual_Chlorine_Min</vt:lpstr>
      <vt:lpstr>Standard_Time_To_Fill_Bucket</vt:lpstr>
      <vt:lpstr>Type_Improved_Water_Point</vt:lpstr>
      <vt:lpstr>Type_Unimproved_Water</vt:lpstr>
      <vt:lpstr>Unique_ID</vt:lpstr>
      <vt:lpstr>Water_Available_Day_Of_Visit</vt:lpstr>
      <vt:lpstr>Water_Point_Condition_Overall</vt:lpstr>
      <vt:lpstr>Waterpoint_Days_Broken</vt:lpstr>
      <vt:lpstr>Waterpoint_Number_Times_Broken</vt:lpstr>
      <vt:lpstr>Waterpoint_Out_Of_Service_Broken</vt:lpstr>
      <vt:lpstr>Waterpoint_Source_Protected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Keri Kugler</dc:creator>
  <cp:keywords/>
  <dc:description/>
  <cp:lastModifiedBy>Katy Sill</cp:lastModifiedBy>
  <cp:revision/>
  <dcterms:created xsi:type="dcterms:W3CDTF">2012-04-12T16:39:41Z</dcterms:created>
  <dcterms:modified xsi:type="dcterms:W3CDTF">2020-09-11T12:31:10Z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b43031b28db34e6d859d2d07d052f4df</vt:lpwstr>
  </property>
  <property fmtid="{D5CDD505-2E9C-101B-9397-08002B2CF9AE}" pid="3" name="ContentTypeId">
    <vt:lpwstr>0x010100226BA755C68B9F489CF42A70BAC1C0E4</vt:lpwstr>
  </property>
  <property fmtid="{D5CDD505-2E9C-101B-9397-08002B2CF9AE}" pid="4" name="Order">
    <vt:r8>193700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</Properties>
</file>